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s\Data\payment-seller-weekly-forecasting\"/>
    </mc:Choice>
  </mc:AlternateContent>
  <bookViews>
    <workbookView xWindow="0" yWindow="0" windowWidth="24000" windowHeight="9510" activeTab="3"/>
  </bookViews>
  <sheets>
    <sheet name="01 LEAD TIME" sheetId="1" r:id="rId1"/>
    <sheet name="02 SHIPPED" sheetId="3" r:id="rId2"/>
    <sheet name="03 FORECAST SHIPPED" sheetId="4" r:id="rId3"/>
    <sheet name="04 FORECAST" sheetId="2" r:id="rId4"/>
  </sheets>
  <definedNames>
    <definedName name="_xlnm._FilterDatabase" localSheetId="0" hidden="1">'01 LEAD TIME'!$A$9:$T$1177</definedName>
    <definedName name="_xlnm._FilterDatabase" localSheetId="1" hidden="1">'02 SHIPPED'!$A$9:$S$1574</definedName>
    <definedName name="_xlnm._FilterDatabase" localSheetId="2" hidden="1">'03 FORECAST SHIPPED'!$A$1:$G$1224</definedName>
    <definedName name="_xlnm._FilterDatabase" localSheetId="3" hidden="1">'04 FORECAST'!$A$3:$S$1169</definedName>
  </definedNames>
  <calcPr calcId="171027"/>
</workbook>
</file>

<file path=xl/calcChain.xml><?xml version="1.0" encoding="utf-8"?>
<calcChain xmlns="http://schemas.openxmlformats.org/spreadsheetml/2006/main">
  <c r="A1568" i="4" l="1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177" i="1" l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H15" i="3" s="1"/>
  <c r="A14" i="3"/>
  <c r="A13" i="3"/>
  <c r="A12" i="3"/>
  <c r="A11" i="3"/>
  <c r="A10" i="3"/>
  <c r="E6" i="2" l="1"/>
  <c r="G5" i="2"/>
  <c r="C5" i="2"/>
  <c r="E4" i="2"/>
  <c r="H14" i="3"/>
  <c r="H18" i="3"/>
  <c r="H22" i="3"/>
  <c r="H26" i="3"/>
  <c r="H30" i="3"/>
  <c r="H34" i="3"/>
  <c r="H38" i="3"/>
  <c r="H42" i="3"/>
  <c r="H46" i="3"/>
  <c r="H50" i="3"/>
  <c r="H54" i="3"/>
  <c r="H58" i="3"/>
  <c r="H62" i="3"/>
  <c r="H66" i="3"/>
  <c r="H70" i="3"/>
  <c r="H74" i="3"/>
  <c r="H78" i="3"/>
  <c r="H82" i="3"/>
  <c r="H86" i="3"/>
  <c r="H90" i="3"/>
  <c r="H94" i="3"/>
  <c r="H98" i="3"/>
  <c r="H102" i="3"/>
  <c r="H106" i="3"/>
  <c r="H110" i="3"/>
  <c r="H114" i="3"/>
  <c r="H118" i="3"/>
  <c r="H122" i="3"/>
  <c r="H126" i="3"/>
  <c r="H130" i="3"/>
  <c r="H134" i="3"/>
  <c r="H138" i="3"/>
  <c r="H142" i="3"/>
  <c r="H146" i="3"/>
  <c r="H150" i="3"/>
  <c r="H12" i="3"/>
  <c r="H13" i="3"/>
  <c r="H154" i="3"/>
  <c r="H158" i="3"/>
  <c r="H162" i="3"/>
  <c r="H166" i="3"/>
  <c r="H170" i="3"/>
  <c r="H174" i="3"/>
  <c r="H178" i="3"/>
  <c r="H182" i="3"/>
  <c r="H186" i="3"/>
  <c r="H190" i="3"/>
  <c r="H194" i="3"/>
  <c r="H198" i="3"/>
  <c r="H202" i="3"/>
  <c r="H206" i="3"/>
  <c r="H210" i="3"/>
  <c r="H214" i="3"/>
  <c r="H218" i="3"/>
  <c r="H222" i="3"/>
  <c r="H226" i="3"/>
  <c r="H230" i="3"/>
  <c r="H234" i="3"/>
  <c r="H238" i="3"/>
  <c r="I242" i="3"/>
  <c r="I246" i="3"/>
  <c r="I250" i="3"/>
  <c r="I254" i="3"/>
  <c r="I258" i="3"/>
  <c r="I262" i="3"/>
  <c r="I266" i="3"/>
  <c r="I270" i="3"/>
  <c r="I274" i="3"/>
  <c r="I278" i="3"/>
  <c r="I282" i="3"/>
  <c r="I286" i="3"/>
  <c r="I290" i="3"/>
  <c r="I294" i="3"/>
  <c r="I298" i="3"/>
  <c r="H302" i="3"/>
  <c r="H306" i="3"/>
  <c r="H310" i="3"/>
  <c r="H314" i="3"/>
  <c r="H318" i="3"/>
  <c r="H322" i="3"/>
  <c r="H326" i="3"/>
  <c r="H330" i="3"/>
  <c r="H334" i="3"/>
  <c r="H338" i="3"/>
  <c r="H342" i="3"/>
  <c r="H346" i="3"/>
  <c r="H350" i="3"/>
  <c r="H354" i="3"/>
  <c r="H358" i="3"/>
  <c r="H362" i="3"/>
  <c r="H366" i="3"/>
  <c r="H370" i="3"/>
  <c r="H374" i="3"/>
  <c r="H378" i="3"/>
  <c r="H382" i="3"/>
  <c r="H386" i="3"/>
  <c r="H390" i="3"/>
  <c r="H394" i="3"/>
  <c r="H398" i="3"/>
  <c r="H402" i="3"/>
  <c r="H406" i="3"/>
  <c r="H410" i="3"/>
  <c r="H414" i="3"/>
  <c r="H418" i="3"/>
  <c r="H422" i="3"/>
  <c r="H426" i="3"/>
  <c r="H430" i="3"/>
  <c r="H434" i="3"/>
  <c r="H438" i="3"/>
  <c r="H442" i="3"/>
  <c r="H446" i="3"/>
  <c r="H450" i="3"/>
  <c r="H454" i="3"/>
  <c r="H458" i="3"/>
  <c r="H462" i="3"/>
  <c r="H466" i="3"/>
  <c r="H1022" i="3"/>
  <c r="H1038" i="3"/>
  <c r="K1102" i="3"/>
  <c r="K1134" i="3"/>
  <c r="G165" i="2"/>
  <c r="C9" i="2"/>
  <c r="G11" i="2"/>
  <c r="E14" i="2"/>
  <c r="C17" i="2"/>
  <c r="G19" i="2"/>
  <c r="E22" i="2"/>
  <c r="C25" i="2"/>
  <c r="G27" i="2"/>
  <c r="E30" i="2"/>
  <c r="C33" i="2"/>
  <c r="G35" i="2"/>
  <c r="E38" i="2"/>
  <c r="C41" i="2"/>
  <c r="G43" i="2"/>
  <c r="E46" i="2"/>
  <c r="C49" i="2"/>
  <c r="G51" i="2"/>
  <c r="E54" i="2"/>
  <c r="C57" i="2"/>
  <c r="G59" i="2"/>
  <c r="E62" i="2"/>
  <c r="C65" i="2"/>
  <c r="G67" i="2"/>
  <c r="E70" i="2"/>
  <c r="C73" i="2"/>
  <c r="G75" i="2"/>
  <c r="E78" i="2"/>
  <c r="C81" i="2"/>
  <c r="G83" i="2"/>
  <c r="E86" i="2"/>
  <c r="C89" i="2"/>
  <c r="G91" i="2"/>
  <c r="E94" i="2"/>
  <c r="C97" i="2"/>
  <c r="G99" i="2"/>
  <c r="E102" i="2"/>
  <c r="C105" i="2"/>
  <c r="G107" i="2"/>
  <c r="E110" i="2"/>
  <c r="C113" i="2"/>
  <c r="G115" i="2"/>
  <c r="E118" i="2"/>
  <c r="C121" i="2"/>
  <c r="G123" i="2"/>
  <c r="E126" i="2"/>
  <c r="C129" i="2"/>
  <c r="G131" i="2"/>
  <c r="E134" i="2"/>
  <c r="C137" i="2"/>
  <c r="G139" i="2"/>
  <c r="E142" i="2"/>
  <c r="C145" i="2"/>
  <c r="G147" i="2"/>
  <c r="E150" i="2"/>
  <c r="C153" i="2"/>
  <c r="G155" i="2"/>
  <c r="E158" i="2"/>
  <c r="C161" i="2"/>
  <c r="G163" i="2"/>
  <c r="H11" i="3"/>
  <c r="H19" i="3"/>
  <c r="H27" i="3"/>
  <c r="H35" i="3"/>
  <c r="H43" i="3"/>
  <c r="H51" i="3"/>
  <c r="H59" i="3"/>
  <c r="H67" i="3"/>
  <c r="H75" i="3"/>
  <c r="H83" i="3"/>
  <c r="H91" i="3"/>
  <c r="H103" i="3"/>
  <c r="H111" i="3"/>
  <c r="H119" i="3"/>
  <c r="H127" i="3"/>
  <c r="H135" i="3"/>
  <c r="H143" i="3"/>
  <c r="H151" i="3"/>
  <c r="H159" i="3"/>
  <c r="H167" i="3"/>
  <c r="H175" i="3"/>
  <c r="H183" i="3"/>
  <c r="H191" i="3"/>
  <c r="H199" i="3"/>
  <c r="H207" i="3"/>
  <c r="H219" i="3"/>
  <c r="H227" i="3"/>
  <c r="H235" i="3"/>
  <c r="I243" i="3"/>
  <c r="I251" i="3"/>
  <c r="I259" i="3"/>
  <c r="I267" i="3"/>
  <c r="I275" i="3"/>
  <c r="I283" i="3"/>
  <c r="I291" i="3"/>
  <c r="K299" i="3"/>
  <c r="K307" i="3"/>
  <c r="K315" i="3"/>
  <c r="K323" i="3"/>
  <c r="K331" i="3"/>
  <c r="K339" i="3"/>
  <c r="K347" i="3"/>
  <c r="K355" i="3"/>
  <c r="K363" i="3"/>
  <c r="K371" i="3"/>
  <c r="K379" i="3"/>
  <c r="K387" i="3"/>
  <c r="K395" i="3"/>
  <c r="K403" i="3"/>
  <c r="K411" i="3"/>
  <c r="K419" i="3"/>
  <c r="K427" i="3"/>
  <c r="K435" i="3"/>
  <c r="K443" i="3"/>
  <c r="K447" i="3"/>
  <c r="K455" i="3"/>
  <c r="K463" i="3"/>
  <c r="K471" i="3"/>
  <c r="K479" i="3"/>
  <c r="K487" i="3"/>
  <c r="K495" i="3"/>
  <c r="K503" i="3"/>
  <c r="K511" i="3"/>
  <c r="K519" i="3"/>
  <c r="K527" i="3"/>
  <c r="K535" i="3"/>
  <c r="K543" i="3"/>
  <c r="K551" i="3"/>
  <c r="H563" i="3"/>
  <c r="H575" i="3"/>
  <c r="H583" i="3"/>
  <c r="H591" i="3"/>
  <c r="H599" i="3"/>
  <c r="H615" i="3"/>
  <c r="H627" i="3"/>
  <c r="H631" i="3"/>
  <c r="H643" i="3"/>
  <c r="H655" i="3"/>
  <c r="H663" i="3"/>
  <c r="H671" i="3"/>
  <c r="H679" i="3"/>
  <c r="H687" i="3"/>
  <c r="F165" i="2"/>
  <c r="C7" i="2"/>
  <c r="G9" i="2"/>
  <c r="E12" i="2"/>
  <c r="C15" i="2"/>
  <c r="G17" i="2"/>
  <c r="E20" i="2"/>
  <c r="C23" i="2"/>
  <c r="G25" i="2"/>
  <c r="E28" i="2"/>
  <c r="C31" i="2"/>
  <c r="G33" i="2"/>
  <c r="E36" i="2"/>
  <c r="C39" i="2"/>
  <c r="G41" i="2"/>
  <c r="E44" i="2"/>
  <c r="C47" i="2"/>
  <c r="G49" i="2"/>
  <c r="E52" i="2"/>
  <c r="C55" i="2"/>
  <c r="G57" i="2"/>
  <c r="E60" i="2"/>
  <c r="C63" i="2"/>
  <c r="G65" i="2"/>
  <c r="E68" i="2"/>
  <c r="C71" i="2"/>
  <c r="G73" i="2"/>
  <c r="E76" i="2"/>
  <c r="C79" i="2"/>
  <c r="G81" i="2"/>
  <c r="E84" i="2"/>
  <c r="C87" i="2"/>
  <c r="G89" i="2"/>
  <c r="E92" i="2"/>
  <c r="C95" i="2"/>
  <c r="G97" i="2"/>
  <c r="E100" i="2"/>
  <c r="C103" i="2"/>
  <c r="G105" i="2"/>
  <c r="E108" i="2"/>
  <c r="C111" i="2"/>
  <c r="G113" i="2"/>
  <c r="E116" i="2"/>
  <c r="C119" i="2"/>
  <c r="G121" i="2"/>
  <c r="E124" i="2"/>
  <c r="C127" i="2"/>
  <c r="G129" i="2"/>
  <c r="E132" i="2"/>
  <c r="C135" i="2"/>
  <c r="G137" i="2"/>
  <c r="E140" i="2"/>
  <c r="C143" i="2"/>
  <c r="G145" i="2"/>
  <c r="E148" i="2"/>
  <c r="C151" i="2"/>
  <c r="G153" i="2"/>
  <c r="E156" i="2"/>
  <c r="C159" i="2"/>
  <c r="G161" i="2"/>
  <c r="E164" i="2"/>
  <c r="H23" i="3"/>
  <c r="H31" i="3"/>
  <c r="H39" i="3"/>
  <c r="H47" i="3"/>
  <c r="H55" i="3"/>
  <c r="H63" i="3"/>
  <c r="H71" i="3"/>
  <c r="H79" i="3"/>
  <c r="H87" i="3"/>
  <c r="H95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211" i="3"/>
  <c r="H215" i="3"/>
  <c r="H223" i="3"/>
  <c r="H231" i="3"/>
  <c r="I239" i="3"/>
  <c r="I247" i="3"/>
  <c r="I255" i="3"/>
  <c r="I263" i="3"/>
  <c r="I271" i="3"/>
  <c r="I279" i="3"/>
  <c r="I287" i="3"/>
  <c r="I295" i="3"/>
  <c r="K303" i="3"/>
  <c r="K311" i="3"/>
  <c r="K319" i="3"/>
  <c r="K327" i="3"/>
  <c r="K335" i="3"/>
  <c r="K343" i="3"/>
  <c r="K351" i="3"/>
  <c r="K359" i="3"/>
  <c r="K367" i="3"/>
  <c r="K375" i="3"/>
  <c r="K383" i="3"/>
  <c r="K391" i="3"/>
  <c r="K399" i="3"/>
  <c r="K407" i="3"/>
  <c r="K415" i="3"/>
  <c r="K423" i="3"/>
  <c r="K431" i="3"/>
  <c r="K439" i="3"/>
  <c r="K451" i="3"/>
  <c r="K459" i="3"/>
  <c r="K467" i="3"/>
  <c r="K475" i="3"/>
  <c r="K483" i="3"/>
  <c r="K491" i="3"/>
  <c r="K499" i="3"/>
  <c r="K507" i="3"/>
  <c r="K515" i="3"/>
  <c r="K523" i="3"/>
  <c r="K531" i="3"/>
  <c r="K539" i="3"/>
  <c r="K547" i="3"/>
  <c r="H559" i="3"/>
  <c r="H567" i="3"/>
  <c r="H579" i="3"/>
  <c r="H595" i="3"/>
  <c r="H607" i="3"/>
  <c r="H611" i="3"/>
  <c r="H623" i="3"/>
  <c r="H639" i="3"/>
  <c r="H647" i="3"/>
  <c r="H659" i="3"/>
  <c r="H675" i="3"/>
  <c r="G7" i="2"/>
  <c r="E10" i="2"/>
  <c r="C13" i="2"/>
  <c r="G15" i="2"/>
  <c r="E18" i="2"/>
  <c r="C21" i="2"/>
  <c r="G23" i="2"/>
  <c r="E26" i="2"/>
  <c r="C29" i="2"/>
  <c r="G31" i="2"/>
  <c r="E34" i="2"/>
  <c r="C37" i="2"/>
  <c r="G39" i="2"/>
  <c r="E42" i="2"/>
  <c r="C45" i="2"/>
  <c r="G47" i="2"/>
  <c r="E50" i="2"/>
  <c r="C53" i="2"/>
  <c r="G55" i="2"/>
  <c r="E58" i="2"/>
  <c r="C61" i="2"/>
  <c r="G63" i="2"/>
  <c r="E66" i="2"/>
  <c r="C69" i="2"/>
  <c r="G71" i="2"/>
  <c r="E74" i="2"/>
  <c r="C77" i="2"/>
  <c r="G79" i="2"/>
  <c r="E82" i="2"/>
  <c r="C85" i="2"/>
  <c r="G87" i="2"/>
  <c r="E90" i="2"/>
  <c r="C93" i="2"/>
  <c r="G95" i="2"/>
  <c r="E98" i="2"/>
  <c r="C101" i="2"/>
  <c r="G103" i="2"/>
  <c r="E106" i="2"/>
  <c r="C109" i="2"/>
  <c r="G111" i="2"/>
  <c r="E114" i="2"/>
  <c r="C117" i="2"/>
  <c r="G119" i="2"/>
  <c r="E122" i="2"/>
  <c r="C125" i="2"/>
  <c r="G127" i="2"/>
  <c r="E130" i="2"/>
  <c r="C133" i="2"/>
  <c r="G135" i="2"/>
  <c r="E138" i="2"/>
  <c r="C141" i="2"/>
  <c r="G143" i="2"/>
  <c r="E146" i="2"/>
  <c r="C149" i="2"/>
  <c r="G151" i="2"/>
  <c r="E154" i="2"/>
  <c r="C157" i="2"/>
  <c r="G159" i="2"/>
  <c r="E162" i="2"/>
  <c r="C165" i="2"/>
  <c r="H17" i="3"/>
  <c r="H21" i="3"/>
  <c r="H25" i="3"/>
  <c r="H29" i="3"/>
  <c r="H33" i="3"/>
  <c r="H37" i="3"/>
  <c r="H41" i="3"/>
  <c r="H45" i="3"/>
  <c r="H49" i="3"/>
  <c r="H53" i="3"/>
  <c r="H57" i="3"/>
  <c r="H61" i="3"/>
  <c r="H65" i="3"/>
  <c r="H69" i="3"/>
  <c r="H73" i="3"/>
  <c r="H77" i="3"/>
  <c r="H81" i="3"/>
  <c r="H85" i="3"/>
  <c r="H89" i="3"/>
  <c r="H93" i="3"/>
  <c r="H97" i="3"/>
  <c r="H101" i="3"/>
  <c r="H105" i="3"/>
  <c r="H109" i="3"/>
  <c r="H113" i="3"/>
  <c r="H117" i="3"/>
  <c r="H121" i="3"/>
  <c r="H125" i="3"/>
  <c r="H129" i="3"/>
  <c r="H133" i="3"/>
  <c r="H137" i="3"/>
  <c r="H141" i="3"/>
  <c r="H145" i="3"/>
  <c r="H149" i="3"/>
  <c r="H153" i="3"/>
  <c r="H157" i="3"/>
  <c r="H161" i="3"/>
  <c r="H165" i="3"/>
  <c r="H169" i="3"/>
  <c r="H173" i="3"/>
  <c r="H177" i="3"/>
  <c r="H181" i="3"/>
  <c r="H185" i="3"/>
  <c r="H189" i="3"/>
  <c r="H193" i="3"/>
  <c r="H197" i="3"/>
  <c r="H201" i="3"/>
  <c r="H205" i="3"/>
  <c r="H209" i="3"/>
  <c r="H213" i="3"/>
  <c r="H217" i="3"/>
  <c r="H221" i="3"/>
  <c r="H225" i="3"/>
  <c r="H229" i="3"/>
  <c r="H233" i="3"/>
  <c r="H237" i="3"/>
  <c r="I241" i="3"/>
  <c r="I245" i="3"/>
  <c r="I249" i="3"/>
  <c r="I253" i="3"/>
  <c r="I257" i="3"/>
  <c r="I261" i="3"/>
  <c r="I265" i="3"/>
  <c r="I269" i="3"/>
  <c r="I273" i="3"/>
  <c r="I277" i="3"/>
  <c r="I281" i="3"/>
  <c r="I285" i="3"/>
  <c r="I289" i="3"/>
  <c r="I293" i="3"/>
  <c r="I297" i="3"/>
  <c r="K301" i="3"/>
  <c r="K305" i="3"/>
  <c r="K309" i="3"/>
  <c r="K313" i="3"/>
  <c r="K317" i="3"/>
  <c r="K321" i="3"/>
  <c r="K325" i="3"/>
  <c r="K329" i="3"/>
  <c r="K333" i="3"/>
  <c r="K337" i="3"/>
  <c r="K341" i="3"/>
  <c r="K345" i="3"/>
  <c r="K349" i="3"/>
  <c r="K353" i="3"/>
  <c r="K357" i="3"/>
  <c r="K361" i="3"/>
  <c r="K365" i="3"/>
  <c r="K369" i="3"/>
  <c r="K373" i="3"/>
  <c r="K377" i="3"/>
  <c r="K381" i="3"/>
  <c r="K385" i="3"/>
  <c r="K389" i="3"/>
  <c r="K393" i="3"/>
  <c r="K397" i="3"/>
  <c r="K401" i="3"/>
  <c r="K405" i="3"/>
  <c r="K409" i="3"/>
  <c r="K413" i="3"/>
  <c r="K417" i="3"/>
  <c r="K421" i="3"/>
  <c r="K425" i="3"/>
  <c r="K429" i="3"/>
  <c r="K433" i="3"/>
  <c r="K437" i="3"/>
  <c r="K441" i="3"/>
  <c r="K445" i="3"/>
  <c r="K449" i="3"/>
  <c r="K453" i="3"/>
  <c r="K457" i="3"/>
  <c r="K461" i="3"/>
  <c r="K465" i="3"/>
  <c r="E8" i="2"/>
  <c r="C11" i="2"/>
  <c r="G13" i="2"/>
  <c r="E16" i="2"/>
  <c r="C19" i="2"/>
  <c r="G21" i="2"/>
  <c r="E24" i="2"/>
  <c r="C27" i="2"/>
  <c r="G29" i="2"/>
  <c r="E32" i="2"/>
  <c r="C35" i="2"/>
  <c r="G37" i="2"/>
  <c r="E40" i="2"/>
  <c r="C43" i="2"/>
  <c r="G45" i="2"/>
  <c r="E48" i="2"/>
  <c r="C51" i="2"/>
  <c r="G53" i="2"/>
  <c r="E56" i="2"/>
  <c r="C59" i="2"/>
  <c r="G61" i="2"/>
  <c r="E64" i="2"/>
  <c r="C67" i="2"/>
  <c r="G69" i="2"/>
  <c r="E72" i="2"/>
  <c r="C75" i="2"/>
  <c r="G77" i="2"/>
  <c r="E80" i="2"/>
  <c r="C83" i="2"/>
  <c r="G85" i="2"/>
  <c r="E88" i="2"/>
  <c r="C91" i="2"/>
  <c r="G93" i="2"/>
  <c r="E96" i="2"/>
  <c r="C99" i="2"/>
  <c r="G101" i="2"/>
  <c r="E104" i="2"/>
  <c r="C107" i="2"/>
  <c r="G109" i="2"/>
  <c r="E112" i="2"/>
  <c r="C115" i="2"/>
  <c r="G117" i="2"/>
  <c r="E120" i="2"/>
  <c r="C123" i="2"/>
  <c r="G125" i="2"/>
  <c r="E128" i="2"/>
  <c r="C131" i="2"/>
  <c r="G133" i="2"/>
  <c r="E136" i="2"/>
  <c r="C139" i="2"/>
  <c r="G141" i="2"/>
  <c r="E144" i="2"/>
  <c r="C147" i="2"/>
  <c r="G149" i="2"/>
  <c r="E152" i="2"/>
  <c r="C155" i="2"/>
  <c r="G157" i="2"/>
  <c r="E160" i="2"/>
  <c r="C163" i="2"/>
  <c r="H691" i="3"/>
  <c r="H703" i="3"/>
  <c r="H711" i="3"/>
  <c r="H16" i="3"/>
  <c r="H20" i="3"/>
  <c r="H24" i="3"/>
  <c r="H28" i="3"/>
  <c r="H32" i="3"/>
  <c r="H36" i="3"/>
  <c r="H40" i="3"/>
  <c r="H44" i="3"/>
  <c r="H48" i="3"/>
  <c r="H52" i="3"/>
  <c r="H56" i="3"/>
  <c r="H60" i="3"/>
  <c r="H64" i="3"/>
  <c r="H68" i="3"/>
  <c r="H72" i="3"/>
  <c r="H76" i="3"/>
  <c r="H80" i="3"/>
  <c r="H84" i="3"/>
  <c r="H88" i="3"/>
  <c r="H92" i="3"/>
  <c r="H96" i="3"/>
  <c r="H100" i="3"/>
  <c r="H104" i="3"/>
  <c r="H108" i="3"/>
  <c r="H112" i="3"/>
  <c r="H116" i="3"/>
  <c r="H120" i="3"/>
  <c r="H124" i="3"/>
  <c r="H128" i="3"/>
  <c r="H132" i="3"/>
  <c r="H136" i="3"/>
  <c r="H140" i="3"/>
  <c r="H144" i="3"/>
  <c r="H148" i="3"/>
  <c r="H152" i="3"/>
  <c r="H156" i="3"/>
  <c r="H160" i="3"/>
  <c r="H164" i="3"/>
  <c r="H168" i="3"/>
  <c r="H172" i="3"/>
  <c r="H176" i="3"/>
  <c r="H180" i="3"/>
  <c r="H184" i="3"/>
  <c r="H188" i="3"/>
  <c r="H192" i="3"/>
  <c r="H196" i="3"/>
  <c r="H200" i="3"/>
  <c r="H204" i="3"/>
  <c r="H208" i="3"/>
  <c r="H212" i="3"/>
  <c r="H216" i="3"/>
  <c r="H220" i="3"/>
  <c r="H224" i="3"/>
  <c r="H228" i="3"/>
  <c r="H232" i="3"/>
  <c r="H236" i="3"/>
  <c r="I240" i="3"/>
  <c r="I244" i="3"/>
  <c r="I248" i="3"/>
  <c r="I252" i="3"/>
  <c r="I256" i="3"/>
  <c r="I260" i="3"/>
  <c r="I264" i="3"/>
  <c r="I268" i="3"/>
  <c r="I272" i="3"/>
  <c r="I276" i="3"/>
  <c r="I280" i="3"/>
  <c r="I284" i="3"/>
  <c r="I288" i="3"/>
  <c r="I292" i="3"/>
  <c r="I296" i="3"/>
  <c r="H300" i="3"/>
  <c r="H312" i="3"/>
  <c r="H324" i="3"/>
  <c r="H336" i="3"/>
  <c r="H348" i="3"/>
  <c r="H360" i="3"/>
  <c r="H372" i="3"/>
  <c r="H380" i="3"/>
  <c r="H392" i="3"/>
  <c r="H404" i="3"/>
  <c r="H416" i="3"/>
  <c r="H424" i="3"/>
  <c r="H436" i="3"/>
  <c r="H448" i="3"/>
  <c r="H460" i="3"/>
  <c r="K472" i="3"/>
  <c r="K484" i="3"/>
  <c r="K496" i="3"/>
  <c r="K504" i="3"/>
  <c r="K516" i="3"/>
  <c r="K524" i="3"/>
  <c r="K540" i="3"/>
  <c r="K552" i="3"/>
  <c r="J880" i="3"/>
  <c r="C4" i="2"/>
  <c r="G4" i="2"/>
  <c r="E5" i="2"/>
  <c r="C6" i="2"/>
  <c r="G6" i="2"/>
  <c r="E7" i="2"/>
  <c r="C8" i="2"/>
  <c r="G8" i="2"/>
  <c r="E9" i="2"/>
  <c r="C10" i="2"/>
  <c r="G10" i="2"/>
  <c r="E11" i="2"/>
  <c r="C12" i="2"/>
  <c r="G12" i="2"/>
  <c r="E13" i="2"/>
  <c r="C14" i="2"/>
  <c r="G14" i="2"/>
  <c r="E15" i="2"/>
  <c r="C16" i="2"/>
  <c r="G16" i="2"/>
  <c r="E17" i="2"/>
  <c r="C18" i="2"/>
  <c r="G18" i="2"/>
  <c r="E19" i="2"/>
  <c r="C20" i="2"/>
  <c r="G20" i="2"/>
  <c r="E21" i="2"/>
  <c r="C22" i="2"/>
  <c r="G22" i="2"/>
  <c r="E23" i="2"/>
  <c r="C24" i="2"/>
  <c r="G24" i="2"/>
  <c r="E25" i="2"/>
  <c r="C26" i="2"/>
  <c r="G26" i="2"/>
  <c r="E27" i="2"/>
  <c r="C28" i="2"/>
  <c r="G28" i="2"/>
  <c r="E29" i="2"/>
  <c r="C30" i="2"/>
  <c r="G30" i="2"/>
  <c r="E31" i="2"/>
  <c r="C32" i="2"/>
  <c r="G32" i="2"/>
  <c r="E33" i="2"/>
  <c r="C34" i="2"/>
  <c r="G34" i="2"/>
  <c r="E35" i="2"/>
  <c r="C36" i="2"/>
  <c r="G36" i="2"/>
  <c r="E37" i="2"/>
  <c r="C38" i="2"/>
  <c r="G38" i="2"/>
  <c r="E39" i="2"/>
  <c r="C40" i="2"/>
  <c r="G40" i="2"/>
  <c r="E41" i="2"/>
  <c r="C42" i="2"/>
  <c r="G42" i="2"/>
  <c r="E43" i="2"/>
  <c r="C44" i="2"/>
  <c r="G44" i="2"/>
  <c r="E45" i="2"/>
  <c r="C46" i="2"/>
  <c r="G46" i="2"/>
  <c r="E47" i="2"/>
  <c r="C48" i="2"/>
  <c r="G48" i="2"/>
  <c r="E49" i="2"/>
  <c r="C50" i="2"/>
  <c r="G50" i="2"/>
  <c r="E51" i="2"/>
  <c r="C52" i="2"/>
  <c r="G52" i="2"/>
  <c r="E53" i="2"/>
  <c r="C54" i="2"/>
  <c r="G54" i="2"/>
  <c r="E55" i="2"/>
  <c r="C56" i="2"/>
  <c r="G56" i="2"/>
  <c r="E57" i="2"/>
  <c r="C58" i="2"/>
  <c r="G58" i="2"/>
  <c r="E59" i="2"/>
  <c r="C60" i="2"/>
  <c r="G60" i="2"/>
  <c r="E61" i="2"/>
  <c r="C62" i="2"/>
  <c r="G62" i="2"/>
  <c r="E63" i="2"/>
  <c r="C64" i="2"/>
  <c r="G64" i="2"/>
  <c r="E65" i="2"/>
  <c r="C66" i="2"/>
  <c r="G66" i="2"/>
  <c r="E67" i="2"/>
  <c r="C68" i="2"/>
  <c r="G68" i="2"/>
  <c r="E69" i="2"/>
  <c r="C70" i="2"/>
  <c r="G70" i="2"/>
  <c r="E71" i="2"/>
  <c r="C72" i="2"/>
  <c r="G72" i="2"/>
  <c r="E73" i="2"/>
  <c r="C74" i="2"/>
  <c r="G74" i="2"/>
  <c r="E75" i="2"/>
  <c r="C76" i="2"/>
  <c r="G76" i="2"/>
  <c r="E77" i="2"/>
  <c r="C78" i="2"/>
  <c r="G78" i="2"/>
  <c r="E79" i="2"/>
  <c r="C80" i="2"/>
  <c r="G80" i="2"/>
  <c r="E81" i="2"/>
  <c r="C82" i="2"/>
  <c r="G82" i="2"/>
  <c r="E83" i="2"/>
  <c r="C84" i="2"/>
  <c r="G84" i="2"/>
  <c r="E85" i="2"/>
  <c r="C86" i="2"/>
  <c r="G86" i="2"/>
  <c r="E87" i="2"/>
  <c r="C88" i="2"/>
  <c r="G88" i="2"/>
  <c r="E89" i="2"/>
  <c r="C90" i="2"/>
  <c r="G90" i="2"/>
  <c r="E91" i="2"/>
  <c r="C92" i="2"/>
  <c r="G92" i="2"/>
  <c r="E93" i="2"/>
  <c r="C94" i="2"/>
  <c r="G94" i="2"/>
  <c r="E95" i="2"/>
  <c r="C96" i="2"/>
  <c r="G96" i="2"/>
  <c r="E97" i="2"/>
  <c r="C98" i="2"/>
  <c r="G98" i="2"/>
  <c r="E99" i="2"/>
  <c r="C100" i="2"/>
  <c r="G100" i="2"/>
  <c r="E101" i="2"/>
  <c r="C102" i="2"/>
  <c r="G102" i="2"/>
  <c r="E103" i="2"/>
  <c r="C104" i="2"/>
  <c r="G104" i="2"/>
  <c r="E105" i="2"/>
  <c r="C106" i="2"/>
  <c r="G106" i="2"/>
  <c r="E107" i="2"/>
  <c r="C108" i="2"/>
  <c r="G108" i="2"/>
  <c r="E109" i="2"/>
  <c r="C110" i="2"/>
  <c r="G110" i="2"/>
  <c r="E111" i="2"/>
  <c r="C112" i="2"/>
  <c r="G112" i="2"/>
  <c r="E113" i="2"/>
  <c r="C114" i="2"/>
  <c r="G114" i="2"/>
  <c r="E115" i="2"/>
  <c r="C116" i="2"/>
  <c r="G116" i="2"/>
  <c r="E117" i="2"/>
  <c r="C118" i="2"/>
  <c r="G118" i="2"/>
  <c r="E119" i="2"/>
  <c r="C120" i="2"/>
  <c r="G120" i="2"/>
  <c r="E121" i="2"/>
  <c r="C122" i="2"/>
  <c r="G122" i="2"/>
  <c r="E123" i="2"/>
  <c r="C124" i="2"/>
  <c r="G124" i="2"/>
  <c r="E125" i="2"/>
  <c r="C126" i="2"/>
  <c r="G126" i="2"/>
  <c r="E127" i="2"/>
  <c r="C128" i="2"/>
  <c r="G128" i="2"/>
  <c r="E129" i="2"/>
  <c r="C130" i="2"/>
  <c r="G130" i="2"/>
  <c r="E131" i="2"/>
  <c r="C132" i="2"/>
  <c r="G132" i="2"/>
  <c r="E133" i="2"/>
  <c r="C134" i="2"/>
  <c r="G134" i="2"/>
  <c r="E135" i="2"/>
  <c r="C136" i="2"/>
  <c r="G136" i="2"/>
  <c r="E137" i="2"/>
  <c r="C138" i="2"/>
  <c r="G138" i="2"/>
  <c r="E139" i="2"/>
  <c r="C140" i="2"/>
  <c r="G140" i="2"/>
  <c r="E141" i="2"/>
  <c r="C142" i="2"/>
  <c r="G142" i="2"/>
  <c r="E143" i="2"/>
  <c r="C144" i="2"/>
  <c r="G144" i="2"/>
  <c r="E145" i="2"/>
  <c r="C146" i="2"/>
  <c r="G146" i="2"/>
  <c r="E147" i="2"/>
  <c r="C148" i="2"/>
  <c r="G148" i="2"/>
  <c r="E149" i="2"/>
  <c r="C150" i="2"/>
  <c r="G150" i="2"/>
  <c r="E151" i="2"/>
  <c r="C152" i="2"/>
  <c r="G152" i="2"/>
  <c r="E153" i="2"/>
  <c r="C154" i="2"/>
  <c r="G154" i="2"/>
  <c r="E155" i="2"/>
  <c r="C156" i="2"/>
  <c r="G156" i="2"/>
  <c r="E157" i="2"/>
  <c r="C158" i="2"/>
  <c r="G158" i="2"/>
  <c r="E159" i="2"/>
  <c r="C160" i="2"/>
  <c r="G160" i="2"/>
  <c r="E161" i="2"/>
  <c r="C162" i="2"/>
  <c r="G162" i="2"/>
  <c r="E163" i="2"/>
  <c r="C164" i="2"/>
  <c r="G164" i="2"/>
  <c r="E165" i="2"/>
  <c r="D4" i="2"/>
  <c r="B5" i="2"/>
  <c r="F5" i="2"/>
  <c r="D6" i="2"/>
  <c r="B7" i="2"/>
  <c r="F7" i="2"/>
  <c r="D8" i="2"/>
  <c r="B9" i="2"/>
  <c r="F9" i="2"/>
  <c r="D10" i="2"/>
  <c r="B11" i="2"/>
  <c r="F11" i="2"/>
  <c r="D12" i="2"/>
  <c r="B13" i="2"/>
  <c r="F13" i="2"/>
  <c r="D14" i="2"/>
  <c r="B15" i="2"/>
  <c r="F15" i="2"/>
  <c r="D16" i="2"/>
  <c r="B17" i="2"/>
  <c r="F17" i="2"/>
  <c r="D18" i="2"/>
  <c r="B19" i="2"/>
  <c r="F19" i="2"/>
  <c r="D20" i="2"/>
  <c r="B21" i="2"/>
  <c r="F21" i="2"/>
  <c r="D22" i="2"/>
  <c r="B23" i="2"/>
  <c r="F23" i="2"/>
  <c r="D24" i="2"/>
  <c r="B25" i="2"/>
  <c r="F25" i="2"/>
  <c r="D26" i="2"/>
  <c r="B27" i="2"/>
  <c r="F27" i="2"/>
  <c r="D28" i="2"/>
  <c r="B29" i="2"/>
  <c r="F29" i="2"/>
  <c r="D30" i="2"/>
  <c r="B31" i="2"/>
  <c r="F31" i="2"/>
  <c r="D32" i="2"/>
  <c r="B33" i="2"/>
  <c r="F33" i="2"/>
  <c r="D34" i="2"/>
  <c r="B35" i="2"/>
  <c r="F35" i="2"/>
  <c r="D36" i="2"/>
  <c r="B37" i="2"/>
  <c r="F37" i="2"/>
  <c r="D38" i="2"/>
  <c r="B39" i="2"/>
  <c r="F39" i="2"/>
  <c r="D40" i="2"/>
  <c r="B41" i="2"/>
  <c r="F41" i="2"/>
  <c r="D42" i="2"/>
  <c r="B43" i="2"/>
  <c r="F43" i="2"/>
  <c r="D44" i="2"/>
  <c r="B45" i="2"/>
  <c r="F45" i="2"/>
  <c r="D46" i="2"/>
  <c r="B47" i="2"/>
  <c r="F47" i="2"/>
  <c r="D48" i="2"/>
  <c r="B49" i="2"/>
  <c r="F49" i="2"/>
  <c r="D50" i="2"/>
  <c r="B51" i="2"/>
  <c r="F51" i="2"/>
  <c r="D52" i="2"/>
  <c r="B53" i="2"/>
  <c r="F53" i="2"/>
  <c r="D54" i="2"/>
  <c r="B55" i="2"/>
  <c r="F55" i="2"/>
  <c r="D56" i="2"/>
  <c r="B57" i="2"/>
  <c r="F57" i="2"/>
  <c r="D58" i="2"/>
  <c r="B59" i="2"/>
  <c r="F59" i="2"/>
  <c r="D60" i="2"/>
  <c r="B61" i="2"/>
  <c r="F61" i="2"/>
  <c r="D62" i="2"/>
  <c r="B63" i="2"/>
  <c r="F63" i="2"/>
  <c r="D64" i="2"/>
  <c r="B65" i="2"/>
  <c r="F65" i="2"/>
  <c r="D66" i="2"/>
  <c r="B67" i="2"/>
  <c r="F67" i="2"/>
  <c r="D68" i="2"/>
  <c r="B69" i="2"/>
  <c r="F69" i="2"/>
  <c r="D70" i="2"/>
  <c r="B71" i="2"/>
  <c r="F71" i="2"/>
  <c r="D72" i="2"/>
  <c r="B73" i="2"/>
  <c r="F73" i="2"/>
  <c r="D74" i="2"/>
  <c r="B75" i="2"/>
  <c r="F75" i="2"/>
  <c r="D76" i="2"/>
  <c r="B77" i="2"/>
  <c r="F77" i="2"/>
  <c r="D78" i="2"/>
  <c r="B79" i="2"/>
  <c r="F79" i="2"/>
  <c r="D80" i="2"/>
  <c r="B81" i="2"/>
  <c r="F81" i="2"/>
  <c r="D82" i="2"/>
  <c r="B83" i="2"/>
  <c r="F83" i="2"/>
  <c r="D84" i="2"/>
  <c r="B85" i="2"/>
  <c r="F85" i="2"/>
  <c r="D86" i="2"/>
  <c r="B87" i="2"/>
  <c r="F87" i="2"/>
  <c r="D88" i="2"/>
  <c r="B89" i="2"/>
  <c r="F89" i="2"/>
  <c r="D90" i="2"/>
  <c r="B91" i="2"/>
  <c r="F91" i="2"/>
  <c r="D92" i="2"/>
  <c r="B93" i="2"/>
  <c r="F93" i="2"/>
  <c r="D94" i="2"/>
  <c r="B95" i="2"/>
  <c r="F95" i="2"/>
  <c r="D96" i="2"/>
  <c r="B97" i="2"/>
  <c r="F97" i="2"/>
  <c r="D98" i="2"/>
  <c r="B99" i="2"/>
  <c r="F99" i="2"/>
  <c r="D100" i="2"/>
  <c r="B101" i="2"/>
  <c r="F101" i="2"/>
  <c r="D102" i="2"/>
  <c r="B103" i="2"/>
  <c r="F103" i="2"/>
  <c r="D104" i="2"/>
  <c r="B105" i="2"/>
  <c r="F105" i="2"/>
  <c r="D106" i="2"/>
  <c r="B107" i="2"/>
  <c r="F107" i="2"/>
  <c r="D108" i="2"/>
  <c r="B109" i="2"/>
  <c r="F109" i="2"/>
  <c r="D110" i="2"/>
  <c r="B111" i="2"/>
  <c r="F111" i="2"/>
  <c r="D112" i="2"/>
  <c r="B113" i="2"/>
  <c r="F113" i="2"/>
  <c r="D114" i="2"/>
  <c r="B115" i="2"/>
  <c r="F115" i="2"/>
  <c r="D116" i="2"/>
  <c r="B117" i="2"/>
  <c r="F117" i="2"/>
  <c r="D118" i="2"/>
  <c r="B119" i="2"/>
  <c r="F119" i="2"/>
  <c r="D120" i="2"/>
  <c r="B121" i="2"/>
  <c r="F121" i="2"/>
  <c r="D122" i="2"/>
  <c r="B123" i="2"/>
  <c r="F123" i="2"/>
  <c r="D124" i="2"/>
  <c r="B125" i="2"/>
  <c r="F125" i="2"/>
  <c r="D126" i="2"/>
  <c r="B127" i="2"/>
  <c r="F127" i="2"/>
  <c r="D128" i="2"/>
  <c r="B129" i="2"/>
  <c r="F129" i="2"/>
  <c r="D130" i="2"/>
  <c r="B131" i="2"/>
  <c r="F131" i="2"/>
  <c r="D132" i="2"/>
  <c r="B133" i="2"/>
  <c r="F133" i="2"/>
  <c r="D134" i="2"/>
  <c r="B135" i="2"/>
  <c r="F135" i="2"/>
  <c r="D136" i="2"/>
  <c r="B137" i="2"/>
  <c r="F137" i="2"/>
  <c r="D138" i="2"/>
  <c r="B139" i="2"/>
  <c r="F139" i="2"/>
  <c r="D140" i="2"/>
  <c r="B141" i="2"/>
  <c r="F141" i="2"/>
  <c r="D142" i="2"/>
  <c r="B143" i="2"/>
  <c r="F143" i="2"/>
  <c r="D144" i="2"/>
  <c r="B145" i="2"/>
  <c r="F145" i="2"/>
  <c r="D146" i="2"/>
  <c r="B147" i="2"/>
  <c r="F147" i="2"/>
  <c r="D148" i="2"/>
  <c r="B149" i="2"/>
  <c r="F149" i="2"/>
  <c r="D150" i="2"/>
  <c r="B151" i="2"/>
  <c r="F151" i="2"/>
  <c r="D152" i="2"/>
  <c r="B153" i="2"/>
  <c r="F153" i="2"/>
  <c r="D154" i="2"/>
  <c r="B155" i="2"/>
  <c r="F155" i="2"/>
  <c r="D156" i="2"/>
  <c r="B157" i="2"/>
  <c r="F157" i="2"/>
  <c r="D158" i="2"/>
  <c r="B159" i="2"/>
  <c r="F159" i="2"/>
  <c r="D160" i="2"/>
  <c r="B161" i="2"/>
  <c r="F161" i="2"/>
  <c r="D162" i="2"/>
  <c r="B163" i="2"/>
  <c r="F163" i="2"/>
  <c r="D164" i="2"/>
  <c r="B165" i="2"/>
  <c r="H695" i="3"/>
  <c r="H707" i="3"/>
  <c r="H719" i="3"/>
  <c r="H723" i="3"/>
  <c r="H1179" i="3"/>
  <c r="G1169" i="2"/>
  <c r="C1169" i="2"/>
  <c r="E1168" i="2"/>
  <c r="G1167" i="2"/>
  <c r="C1167" i="2"/>
  <c r="E1166" i="2"/>
  <c r="G1165" i="2"/>
  <c r="C1165" i="2"/>
  <c r="E1164" i="2"/>
  <c r="G1163" i="2"/>
  <c r="C1163" i="2"/>
  <c r="E1162" i="2"/>
  <c r="G1161" i="2"/>
  <c r="C1161" i="2"/>
  <c r="E1160" i="2"/>
  <c r="G1159" i="2"/>
  <c r="C1159" i="2"/>
  <c r="E1158" i="2"/>
  <c r="G1157" i="2"/>
  <c r="C1157" i="2"/>
  <c r="E1156" i="2"/>
  <c r="G1155" i="2"/>
  <c r="C1155" i="2"/>
  <c r="E1154" i="2"/>
  <c r="G1153" i="2"/>
  <c r="C1153" i="2"/>
  <c r="E1152" i="2"/>
  <c r="G1151" i="2"/>
  <c r="C1151" i="2"/>
  <c r="E1150" i="2"/>
  <c r="G1149" i="2"/>
  <c r="C1149" i="2"/>
  <c r="E1148" i="2"/>
  <c r="G1147" i="2"/>
  <c r="C1147" i="2"/>
  <c r="E1146" i="2"/>
  <c r="G1145" i="2"/>
  <c r="C1145" i="2"/>
  <c r="E1144" i="2"/>
  <c r="G1143" i="2"/>
  <c r="C1143" i="2"/>
  <c r="E1142" i="2"/>
  <c r="G1141" i="2"/>
  <c r="C1141" i="2"/>
  <c r="E1140" i="2"/>
  <c r="G1139" i="2"/>
  <c r="C1139" i="2"/>
  <c r="E1138" i="2"/>
  <c r="G1137" i="2"/>
  <c r="C1137" i="2"/>
  <c r="E1136" i="2"/>
  <c r="G1135" i="2"/>
  <c r="C1135" i="2"/>
  <c r="E1134" i="2"/>
  <c r="G1133" i="2"/>
  <c r="C1133" i="2"/>
  <c r="E1132" i="2"/>
  <c r="G1131" i="2"/>
  <c r="C1131" i="2"/>
  <c r="E1130" i="2"/>
  <c r="G1129" i="2"/>
  <c r="C1129" i="2"/>
  <c r="E1128" i="2"/>
  <c r="G1127" i="2"/>
  <c r="C1127" i="2"/>
  <c r="E1126" i="2"/>
  <c r="G1125" i="2"/>
  <c r="C1125" i="2"/>
  <c r="E1124" i="2"/>
  <c r="G1123" i="2"/>
  <c r="C1123" i="2"/>
  <c r="E1122" i="2"/>
  <c r="G1121" i="2"/>
  <c r="C1121" i="2"/>
  <c r="E1120" i="2"/>
  <c r="G1119" i="2"/>
  <c r="C1119" i="2"/>
  <c r="E1118" i="2"/>
  <c r="G1117" i="2"/>
  <c r="C1117" i="2"/>
  <c r="E1116" i="2"/>
  <c r="G1115" i="2"/>
  <c r="C1115" i="2"/>
  <c r="E1114" i="2"/>
  <c r="G1113" i="2"/>
  <c r="F1169" i="2"/>
  <c r="B1169" i="2"/>
  <c r="D1168" i="2"/>
  <c r="F1167" i="2"/>
  <c r="B1167" i="2"/>
  <c r="D1166" i="2"/>
  <c r="F1165" i="2"/>
  <c r="B1165" i="2"/>
  <c r="D1164" i="2"/>
  <c r="F1163" i="2"/>
  <c r="B1163" i="2"/>
  <c r="D1162" i="2"/>
  <c r="F1161" i="2"/>
  <c r="B1161" i="2"/>
  <c r="D1160" i="2"/>
  <c r="F1159" i="2"/>
  <c r="B1159" i="2"/>
  <c r="D1158" i="2"/>
  <c r="F1157" i="2"/>
  <c r="B1157" i="2"/>
  <c r="D1156" i="2"/>
  <c r="F1155" i="2"/>
  <c r="B1155" i="2"/>
  <c r="D1154" i="2"/>
  <c r="F1153" i="2"/>
  <c r="B1153" i="2"/>
  <c r="D1152" i="2"/>
  <c r="F1151" i="2"/>
  <c r="B1151" i="2"/>
  <c r="D1150" i="2"/>
  <c r="F1149" i="2"/>
  <c r="B1149" i="2"/>
  <c r="D1148" i="2"/>
  <c r="F1147" i="2"/>
  <c r="B1147" i="2"/>
  <c r="D1146" i="2"/>
  <c r="F1145" i="2"/>
  <c r="B1145" i="2"/>
  <c r="D1144" i="2"/>
  <c r="F1143" i="2"/>
  <c r="B1143" i="2"/>
  <c r="D1142" i="2"/>
  <c r="F1141" i="2"/>
  <c r="B1141" i="2"/>
  <c r="D1140" i="2"/>
  <c r="F1139" i="2"/>
  <c r="B1139" i="2"/>
  <c r="D1138" i="2"/>
  <c r="F1137" i="2"/>
  <c r="B1137" i="2"/>
  <c r="D1136" i="2"/>
  <c r="F1135" i="2"/>
  <c r="B1135" i="2"/>
  <c r="D1134" i="2"/>
  <c r="F1133" i="2"/>
  <c r="B1133" i="2"/>
  <c r="D1132" i="2"/>
  <c r="F1131" i="2"/>
  <c r="B1131" i="2"/>
  <c r="D1130" i="2"/>
  <c r="F1129" i="2"/>
  <c r="B1129" i="2"/>
  <c r="D1128" i="2"/>
  <c r="F1127" i="2"/>
  <c r="B1127" i="2"/>
  <c r="D1126" i="2"/>
  <c r="F1125" i="2"/>
  <c r="B1125" i="2"/>
  <c r="D1124" i="2"/>
  <c r="F1123" i="2"/>
  <c r="B1123" i="2"/>
  <c r="D1122" i="2"/>
  <c r="F1121" i="2"/>
  <c r="B1121" i="2"/>
  <c r="D1120" i="2"/>
  <c r="F1119" i="2"/>
  <c r="B1119" i="2"/>
  <c r="D1118" i="2"/>
  <c r="F1117" i="2"/>
  <c r="B1117" i="2"/>
  <c r="D1116" i="2"/>
  <c r="F1115" i="2"/>
  <c r="B1115" i="2"/>
  <c r="D1114" i="2"/>
  <c r="E1169" i="2"/>
  <c r="C1168" i="2"/>
  <c r="G1166" i="2"/>
  <c r="E1165" i="2"/>
  <c r="C1164" i="2"/>
  <c r="G1162" i="2"/>
  <c r="E1161" i="2"/>
  <c r="C1160" i="2"/>
  <c r="G1158" i="2"/>
  <c r="E1157" i="2"/>
  <c r="C1156" i="2"/>
  <c r="G1154" i="2"/>
  <c r="E1153" i="2"/>
  <c r="C1152" i="2"/>
  <c r="G1150" i="2"/>
  <c r="E1149" i="2"/>
  <c r="C1148" i="2"/>
  <c r="G1146" i="2"/>
  <c r="E1145" i="2"/>
  <c r="C1144" i="2"/>
  <c r="G1142" i="2"/>
  <c r="E1141" i="2"/>
  <c r="C1140" i="2"/>
  <c r="G1138" i="2"/>
  <c r="E1137" i="2"/>
  <c r="C1136" i="2"/>
  <c r="G1134" i="2"/>
  <c r="E1133" i="2"/>
  <c r="C1132" i="2"/>
  <c r="G1130" i="2"/>
  <c r="E1129" i="2"/>
  <c r="C1128" i="2"/>
  <c r="G1126" i="2"/>
  <c r="E1125" i="2"/>
  <c r="C1124" i="2"/>
  <c r="G1122" i="2"/>
  <c r="E1121" i="2"/>
  <c r="C1120" i="2"/>
  <c r="G1118" i="2"/>
  <c r="E1117" i="2"/>
  <c r="C1116" i="2"/>
  <c r="G1114" i="2"/>
  <c r="F1113" i="2"/>
  <c r="B1113" i="2"/>
  <c r="D1112" i="2"/>
  <c r="F1111" i="2"/>
  <c r="B1111" i="2"/>
  <c r="D1110" i="2"/>
  <c r="F1109" i="2"/>
  <c r="B1109" i="2"/>
  <c r="D1108" i="2"/>
  <c r="F1107" i="2"/>
  <c r="B1107" i="2"/>
  <c r="D1106" i="2"/>
  <c r="F1105" i="2"/>
  <c r="B1105" i="2"/>
  <c r="D1104" i="2"/>
  <c r="F1103" i="2"/>
  <c r="B1103" i="2"/>
  <c r="D1102" i="2"/>
  <c r="F1101" i="2"/>
  <c r="B1101" i="2"/>
  <c r="D1100" i="2"/>
  <c r="F1099" i="2"/>
  <c r="B1099" i="2"/>
  <c r="D1098" i="2"/>
  <c r="F1097" i="2"/>
  <c r="B1097" i="2"/>
  <c r="D1096" i="2"/>
  <c r="F1095" i="2"/>
  <c r="B1095" i="2"/>
  <c r="D1094" i="2"/>
  <c r="F1093" i="2"/>
  <c r="B1093" i="2"/>
  <c r="D1092" i="2"/>
  <c r="F1091" i="2"/>
  <c r="B1091" i="2"/>
  <c r="D1090" i="2"/>
  <c r="F1089" i="2"/>
  <c r="B1089" i="2"/>
  <c r="D1088" i="2"/>
  <c r="F1087" i="2"/>
  <c r="B1087" i="2"/>
  <c r="D1086" i="2"/>
  <c r="F1085" i="2"/>
  <c r="B1085" i="2"/>
  <c r="D1084" i="2"/>
  <c r="F1083" i="2"/>
  <c r="B1083" i="2"/>
  <c r="D1082" i="2"/>
  <c r="F1081" i="2"/>
  <c r="B1081" i="2"/>
  <c r="D1080" i="2"/>
  <c r="F1079" i="2"/>
  <c r="B1079" i="2"/>
  <c r="D1078" i="2"/>
  <c r="F1077" i="2"/>
  <c r="B1077" i="2"/>
  <c r="D1076" i="2"/>
  <c r="F1075" i="2"/>
  <c r="B1075" i="2"/>
  <c r="D1169" i="2"/>
  <c r="B1168" i="2"/>
  <c r="F1166" i="2"/>
  <c r="D1165" i="2"/>
  <c r="B1164" i="2"/>
  <c r="F1162" i="2"/>
  <c r="D1161" i="2"/>
  <c r="B1160" i="2"/>
  <c r="F1158" i="2"/>
  <c r="D1157" i="2"/>
  <c r="B1156" i="2"/>
  <c r="F1154" i="2"/>
  <c r="D1153" i="2"/>
  <c r="B1152" i="2"/>
  <c r="F1150" i="2"/>
  <c r="D1149" i="2"/>
  <c r="B1148" i="2"/>
  <c r="F1146" i="2"/>
  <c r="D1145" i="2"/>
  <c r="B1144" i="2"/>
  <c r="F1142" i="2"/>
  <c r="D1141" i="2"/>
  <c r="B1140" i="2"/>
  <c r="F1138" i="2"/>
  <c r="D1137" i="2"/>
  <c r="B1136" i="2"/>
  <c r="F1134" i="2"/>
  <c r="D1133" i="2"/>
  <c r="B1132" i="2"/>
  <c r="F1130" i="2"/>
  <c r="D1129" i="2"/>
  <c r="B1128" i="2"/>
  <c r="F1126" i="2"/>
  <c r="D1125" i="2"/>
  <c r="B1124" i="2"/>
  <c r="F1122" i="2"/>
  <c r="D1121" i="2"/>
  <c r="B1120" i="2"/>
  <c r="F1118" i="2"/>
  <c r="D1117" i="2"/>
  <c r="B1116" i="2"/>
  <c r="F1114" i="2"/>
  <c r="E1113" i="2"/>
  <c r="G1112" i="2"/>
  <c r="C1112" i="2"/>
  <c r="E1111" i="2"/>
  <c r="G1110" i="2"/>
  <c r="C1110" i="2"/>
  <c r="E1109" i="2"/>
  <c r="G1108" i="2"/>
  <c r="C1108" i="2"/>
  <c r="E1107" i="2"/>
  <c r="G1106" i="2"/>
  <c r="C1106" i="2"/>
  <c r="E1105" i="2"/>
  <c r="G1104" i="2"/>
  <c r="C1104" i="2"/>
  <c r="E1103" i="2"/>
  <c r="G1102" i="2"/>
  <c r="C1102" i="2"/>
  <c r="E1101" i="2"/>
  <c r="G1100" i="2"/>
  <c r="C1100" i="2"/>
  <c r="E1099" i="2"/>
  <c r="G1098" i="2"/>
  <c r="C1098" i="2"/>
  <c r="E1097" i="2"/>
  <c r="G1096" i="2"/>
  <c r="C1096" i="2"/>
  <c r="E1095" i="2"/>
  <c r="G1094" i="2"/>
  <c r="C1094" i="2"/>
  <c r="E1093" i="2"/>
  <c r="G1092" i="2"/>
  <c r="C1092" i="2"/>
  <c r="E1091" i="2"/>
  <c r="G1090" i="2"/>
  <c r="C1090" i="2"/>
  <c r="E1089" i="2"/>
  <c r="G1088" i="2"/>
  <c r="C1088" i="2"/>
  <c r="E1087" i="2"/>
  <c r="G1086" i="2"/>
  <c r="C1086" i="2"/>
  <c r="E1085" i="2"/>
  <c r="G1168" i="2"/>
  <c r="C1166" i="2"/>
  <c r="E1163" i="2"/>
  <c r="G1160" i="2"/>
  <c r="C1158" i="2"/>
  <c r="E1155" i="2"/>
  <c r="G1152" i="2"/>
  <c r="C1150" i="2"/>
  <c r="E1147" i="2"/>
  <c r="G1144" i="2"/>
  <c r="C1142" i="2"/>
  <c r="E1139" i="2"/>
  <c r="G1136" i="2"/>
  <c r="C1134" i="2"/>
  <c r="E1131" i="2"/>
  <c r="G1128" i="2"/>
  <c r="C1126" i="2"/>
  <c r="E1123" i="2"/>
  <c r="G1120" i="2"/>
  <c r="C1118" i="2"/>
  <c r="E1115" i="2"/>
  <c r="D1113" i="2"/>
  <c r="B1112" i="2"/>
  <c r="F1110" i="2"/>
  <c r="D1109" i="2"/>
  <c r="B1108" i="2"/>
  <c r="F1106" i="2"/>
  <c r="D1105" i="2"/>
  <c r="B1104" i="2"/>
  <c r="F1102" i="2"/>
  <c r="D1101" i="2"/>
  <c r="B1100" i="2"/>
  <c r="F1098" i="2"/>
  <c r="D1097" i="2"/>
  <c r="B1096" i="2"/>
  <c r="F1094" i="2"/>
  <c r="D1093" i="2"/>
  <c r="B1092" i="2"/>
  <c r="F1090" i="2"/>
  <c r="D1089" i="2"/>
  <c r="B1088" i="2"/>
  <c r="F1086" i="2"/>
  <c r="D1085" i="2"/>
  <c r="E1084" i="2"/>
  <c r="E1083" i="2"/>
  <c r="F1082" i="2"/>
  <c r="G1081" i="2"/>
  <c r="G1080" i="2"/>
  <c r="B1080" i="2"/>
  <c r="C1079" i="2"/>
  <c r="C1078" i="2"/>
  <c r="D1077" i="2"/>
  <c r="E1076" i="2"/>
  <c r="E1075" i="2"/>
  <c r="F1074" i="2"/>
  <c r="B1074" i="2"/>
  <c r="D1073" i="2"/>
  <c r="F1072" i="2"/>
  <c r="B1072" i="2"/>
  <c r="D1071" i="2"/>
  <c r="F1070" i="2"/>
  <c r="B1070" i="2"/>
  <c r="D1069" i="2"/>
  <c r="F1068" i="2"/>
  <c r="B1068" i="2"/>
  <c r="D1067" i="2"/>
  <c r="F1066" i="2"/>
  <c r="B1066" i="2"/>
  <c r="D1065" i="2"/>
  <c r="F1064" i="2"/>
  <c r="B1064" i="2"/>
  <c r="D1063" i="2"/>
  <c r="F1062" i="2"/>
  <c r="B1062" i="2"/>
  <c r="D1061" i="2"/>
  <c r="F1060" i="2"/>
  <c r="B1060" i="2"/>
  <c r="D1059" i="2"/>
  <c r="F1058" i="2"/>
  <c r="B1058" i="2"/>
  <c r="D1057" i="2"/>
  <c r="F1056" i="2"/>
  <c r="B1056" i="2"/>
  <c r="D1055" i="2"/>
  <c r="F1054" i="2"/>
  <c r="B1054" i="2"/>
  <c r="D1053" i="2"/>
  <c r="F1052" i="2"/>
  <c r="B1052" i="2"/>
  <c r="D1051" i="2"/>
  <c r="F1050" i="2"/>
  <c r="B1050" i="2"/>
  <c r="D1049" i="2"/>
  <c r="F1048" i="2"/>
  <c r="B1048" i="2"/>
  <c r="D1047" i="2"/>
  <c r="F1046" i="2"/>
  <c r="B1046" i="2"/>
  <c r="D1045" i="2"/>
  <c r="F1044" i="2"/>
  <c r="B1044" i="2"/>
  <c r="D1043" i="2"/>
  <c r="F1042" i="2"/>
  <c r="B1042" i="2"/>
  <c r="D1041" i="2"/>
  <c r="F1040" i="2"/>
  <c r="B1040" i="2"/>
  <c r="D1039" i="2"/>
  <c r="F1038" i="2"/>
  <c r="B1038" i="2"/>
  <c r="D1037" i="2"/>
  <c r="F1036" i="2"/>
  <c r="B1036" i="2"/>
  <c r="D1035" i="2"/>
  <c r="F1034" i="2"/>
  <c r="B1034" i="2"/>
  <c r="D1033" i="2"/>
  <c r="F1032" i="2"/>
  <c r="B1032" i="2"/>
  <c r="D1031" i="2"/>
  <c r="F1030" i="2"/>
  <c r="B1030" i="2"/>
  <c r="D1029" i="2"/>
  <c r="F1028" i="2"/>
  <c r="B1028" i="2"/>
  <c r="D1027" i="2"/>
  <c r="F1026" i="2"/>
  <c r="B1026" i="2"/>
  <c r="D1025" i="2"/>
  <c r="F1024" i="2"/>
  <c r="B1024" i="2"/>
  <c r="D1023" i="2"/>
  <c r="F1022" i="2"/>
  <c r="B1022" i="2"/>
  <c r="D1021" i="2"/>
  <c r="F1020" i="2"/>
  <c r="B1020" i="2"/>
  <c r="D1019" i="2"/>
  <c r="F1018" i="2"/>
  <c r="B1018" i="2"/>
  <c r="D1017" i="2"/>
  <c r="F1016" i="2"/>
  <c r="B1016" i="2"/>
  <c r="D1015" i="2"/>
  <c r="F1014" i="2"/>
  <c r="B1014" i="2"/>
  <c r="D1013" i="2"/>
  <c r="F1012" i="2"/>
  <c r="B1012" i="2"/>
  <c r="D1011" i="2"/>
  <c r="F1010" i="2"/>
  <c r="B1010" i="2"/>
  <c r="D1009" i="2"/>
  <c r="F1008" i="2"/>
  <c r="B1008" i="2"/>
  <c r="D1007" i="2"/>
  <c r="F1006" i="2"/>
  <c r="B1006" i="2"/>
  <c r="D1005" i="2"/>
  <c r="F1004" i="2"/>
  <c r="B1004" i="2"/>
  <c r="D1003" i="2"/>
  <c r="F1002" i="2"/>
  <c r="B1002" i="2"/>
  <c r="D1001" i="2"/>
  <c r="F1000" i="2"/>
  <c r="B1000" i="2"/>
  <c r="D999" i="2"/>
  <c r="F998" i="2"/>
  <c r="B998" i="2"/>
  <c r="F1168" i="2"/>
  <c r="G1164" i="2"/>
  <c r="B1162" i="2"/>
  <c r="B1158" i="2"/>
  <c r="C1154" i="2"/>
  <c r="D1151" i="2"/>
  <c r="D1147" i="2"/>
  <c r="E1143" i="2"/>
  <c r="F1140" i="2"/>
  <c r="F1136" i="2"/>
  <c r="G1132" i="2"/>
  <c r="B1130" i="2"/>
  <c r="B1126" i="2"/>
  <c r="C1122" i="2"/>
  <c r="D1119" i="2"/>
  <c r="D1115" i="2"/>
  <c r="F1112" i="2"/>
  <c r="C1111" i="2"/>
  <c r="C1109" i="2"/>
  <c r="D1107" i="2"/>
  <c r="G1105" i="2"/>
  <c r="G1103" i="2"/>
  <c r="B1102" i="2"/>
  <c r="E1100" i="2"/>
  <c r="E1098" i="2"/>
  <c r="F1096" i="2"/>
  <c r="C1095" i="2"/>
  <c r="C1093" i="2"/>
  <c r="D1091" i="2"/>
  <c r="G1089" i="2"/>
  <c r="G1087" i="2"/>
  <c r="B1086" i="2"/>
  <c r="F1084" i="2"/>
  <c r="D1083" i="2"/>
  <c r="C1082" i="2"/>
  <c r="C1081" i="2"/>
  <c r="G1079" i="2"/>
  <c r="F1078" i="2"/>
  <c r="E1077" i="2"/>
  <c r="C1076" i="2"/>
  <c r="C1075" i="2"/>
  <c r="C1074" i="2"/>
  <c r="C1073" i="2"/>
  <c r="D1072" i="2"/>
  <c r="E1071" i="2"/>
  <c r="E1070" i="2"/>
  <c r="F1069" i="2"/>
  <c r="G1068" i="2"/>
  <c r="G1067" i="2"/>
  <c r="B1067" i="2"/>
  <c r="C1066" i="2"/>
  <c r="C1065" i="2"/>
  <c r="D1064" i="2"/>
  <c r="E1063" i="2"/>
  <c r="E1062" i="2"/>
  <c r="F1061" i="2"/>
  <c r="G1060" i="2"/>
  <c r="G1059" i="2"/>
  <c r="B1059" i="2"/>
  <c r="C1058" i="2"/>
  <c r="C1057" i="2"/>
  <c r="D1056" i="2"/>
  <c r="E1055" i="2"/>
  <c r="E1054" i="2"/>
  <c r="F1053" i="2"/>
  <c r="G1052" i="2"/>
  <c r="G1051" i="2"/>
  <c r="B1051" i="2"/>
  <c r="C1050" i="2"/>
  <c r="C1049" i="2"/>
  <c r="D1048" i="2"/>
  <c r="E1047" i="2"/>
  <c r="E1046" i="2"/>
  <c r="F1045" i="2"/>
  <c r="G1044" i="2"/>
  <c r="G1043" i="2"/>
  <c r="B1043" i="2"/>
  <c r="C1042" i="2"/>
  <c r="C1041" i="2"/>
  <c r="D1040" i="2"/>
  <c r="E1039" i="2"/>
  <c r="E1038" i="2"/>
  <c r="F1037" i="2"/>
  <c r="G1036" i="2"/>
  <c r="G1035" i="2"/>
  <c r="B1035" i="2"/>
  <c r="C1034" i="2"/>
  <c r="C1033" i="2"/>
  <c r="D1032" i="2"/>
  <c r="E1031" i="2"/>
  <c r="E1030" i="2"/>
  <c r="F1029" i="2"/>
  <c r="G1028" i="2"/>
  <c r="G1027" i="2"/>
  <c r="B1027" i="2"/>
  <c r="C1026" i="2"/>
  <c r="C1025" i="2"/>
  <c r="D1024" i="2"/>
  <c r="E1023" i="2"/>
  <c r="E1022" i="2"/>
  <c r="F1021" i="2"/>
  <c r="G1020" i="2"/>
  <c r="G1019" i="2"/>
  <c r="B1019" i="2"/>
  <c r="C1018" i="2"/>
  <c r="C1017" i="2"/>
  <c r="D1016" i="2"/>
  <c r="E1015" i="2"/>
  <c r="E1014" i="2"/>
  <c r="F1013" i="2"/>
  <c r="G1012" i="2"/>
  <c r="G1011" i="2"/>
  <c r="B1011" i="2"/>
  <c r="C1010" i="2"/>
  <c r="C1009" i="2"/>
  <c r="D1008" i="2"/>
  <c r="E1007" i="2"/>
  <c r="E1006" i="2"/>
  <c r="F1005" i="2"/>
  <c r="G1004" i="2"/>
  <c r="G1003" i="2"/>
  <c r="B1003" i="2"/>
  <c r="C1002" i="2"/>
  <c r="C1001" i="2"/>
  <c r="D1000" i="2"/>
  <c r="E999" i="2"/>
  <c r="E998" i="2"/>
  <c r="F997" i="2"/>
  <c r="B997" i="2"/>
  <c r="D996" i="2"/>
  <c r="F995" i="2"/>
  <c r="B995" i="2"/>
  <c r="D994" i="2"/>
  <c r="F993" i="2"/>
  <c r="B993" i="2"/>
  <c r="D992" i="2"/>
  <c r="F991" i="2"/>
  <c r="B991" i="2"/>
  <c r="D990" i="2"/>
  <c r="F989" i="2"/>
  <c r="B989" i="2"/>
  <c r="D988" i="2"/>
  <c r="F987" i="2"/>
  <c r="B987" i="2"/>
  <c r="D986" i="2"/>
  <c r="F985" i="2"/>
  <c r="B985" i="2"/>
  <c r="D984" i="2"/>
  <c r="F983" i="2"/>
  <c r="B983" i="2"/>
  <c r="D982" i="2"/>
  <c r="F981" i="2"/>
  <c r="B981" i="2"/>
  <c r="D980" i="2"/>
  <c r="F979" i="2"/>
  <c r="B979" i="2"/>
  <c r="D978" i="2"/>
  <c r="F977" i="2"/>
  <c r="B977" i="2"/>
  <c r="D976" i="2"/>
  <c r="F975" i="2"/>
  <c r="B975" i="2"/>
  <c r="D974" i="2"/>
  <c r="F973" i="2"/>
  <c r="B973" i="2"/>
  <c r="D972" i="2"/>
  <c r="F971" i="2"/>
  <c r="B971" i="2"/>
  <c r="D970" i="2"/>
  <c r="F969" i="2"/>
  <c r="B969" i="2"/>
  <c r="D968" i="2"/>
  <c r="F967" i="2"/>
  <c r="B967" i="2"/>
  <c r="D966" i="2"/>
  <c r="F965" i="2"/>
  <c r="B965" i="2"/>
  <c r="D964" i="2"/>
  <c r="F963" i="2"/>
  <c r="B963" i="2"/>
  <c r="D962" i="2"/>
  <c r="F961" i="2"/>
  <c r="B961" i="2"/>
  <c r="D960" i="2"/>
  <c r="F959" i="2"/>
  <c r="B959" i="2"/>
  <c r="D958" i="2"/>
  <c r="F957" i="2"/>
  <c r="B957" i="2"/>
  <c r="D956" i="2"/>
  <c r="F955" i="2"/>
  <c r="B955" i="2"/>
  <c r="D954" i="2"/>
  <c r="F953" i="2"/>
  <c r="B953" i="2"/>
  <c r="D952" i="2"/>
  <c r="F951" i="2"/>
  <c r="B951" i="2"/>
  <c r="D950" i="2"/>
  <c r="F949" i="2"/>
  <c r="B949" i="2"/>
  <c r="D948" i="2"/>
  <c r="F947" i="2"/>
  <c r="B947" i="2"/>
  <c r="D946" i="2"/>
  <c r="F945" i="2"/>
  <c r="B945" i="2"/>
  <c r="D944" i="2"/>
  <c r="F943" i="2"/>
  <c r="B943" i="2"/>
  <c r="D942" i="2"/>
  <c r="F941" i="2"/>
  <c r="B941" i="2"/>
  <c r="D940" i="2"/>
  <c r="F939" i="2"/>
  <c r="B939" i="2"/>
  <c r="D938" i="2"/>
  <c r="F937" i="2"/>
  <c r="B937" i="2"/>
  <c r="D936" i="2"/>
  <c r="F935" i="2"/>
  <c r="B935" i="2"/>
  <c r="D934" i="2"/>
  <c r="F933" i="2"/>
  <c r="B933" i="2"/>
  <c r="D932" i="2"/>
  <c r="F931" i="2"/>
  <c r="B931" i="2"/>
  <c r="D930" i="2"/>
  <c r="F929" i="2"/>
  <c r="B929" i="2"/>
  <c r="D928" i="2"/>
  <c r="F927" i="2"/>
  <c r="B927" i="2"/>
  <c r="D926" i="2"/>
  <c r="F925" i="2"/>
  <c r="B925" i="2"/>
  <c r="D924" i="2"/>
  <c r="F923" i="2"/>
  <c r="B923" i="2"/>
  <c r="D922" i="2"/>
  <c r="F921" i="2"/>
  <c r="B921" i="2"/>
  <c r="D920" i="2"/>
  <c r="F919" i="2"/>
  <c r="B919" i="2"/>
  <c r="D918" i="2"/>
  <c r="F917" i="2"/>
  <c r="B917" i="2"/>
  <c r="D916" i="2"/>
  <c r="F915" i="2"/>
  <c r="B915" i="2"/>
  <c r="D914" i="2"/>
  <c r="F913" i="2"/>
  <c r="B913" i="2"/>
  <c r="D912" i="2"/>
  <c r="F911" i="2"/>
  <c r="B911" i="2"/>
  <c r="D910" i="2"/>
  <c r="F909" i="2"/>
  <c r="B909" i="2"/>
  <c r="D908" i="2"/>
  <c r="F907" i="2"/>
  <c r="B907" i="2"/>
  <c r="D906" i="2"/>
  <c r="F905" i="2"/>
  <c r="B905" i="2"/>
  <c r="D904" i="2"/>
  <c r="F903" i="2"/>
  <c r="B903" i="2"/>
  <c r="D902" i="2"/>
  <c r="F901" i="2"/>
  <c r="B901" i="2"/>
  <c r="D900" i="2"/>
  <c r="F899" i="2"/>
  <c r="B899" i="2"/>
  <c r="D898" i="2"/>
  <c r="F897" i="2"/>
  <c r="B897" i="2"/>
  <c r="D896" i="2"/>
  <c r="F895" i="2"/>
  <c r="B895" i="2"/>
  <c r="D894" i="2"/>
  <c r="F893" i="2"/>
  <c r="B893" i="2"/>
  <c r="D892" i="2"/>
  <c r="F891" i="2"/>
  <c r="B891" i="2"/>
  <c r="D890" i="2"/>
  <c r="F889" i="2"/>
  <c r="B889" i="2"/>
  <c r="D888" i="2"/>
  <c r="F887" i="2"/>
  <c r="B887" i="2"/>
  <c r="D886" i="2"/>
  <c r="F885" i="2"/>
  <c r="B885" i="2"/>
  <c r="D884" i="2"/>
  <c r="F883" i="2"/>
  <c r="B883" i="2"/>
  <c r="D882" i="2"/>
  <c r="F881" i="2"/>
  <c r="B881" i="2"/>
  <c r="D880" i="2"/>
  <c r="F879" i="2"/>
  <c r="B879" i="2"/>
  <c r="D878" i="2"/>
  <c r="F877" i="2"/>
  <c r="B877" i="2"/>
  <c r="D876" i="2"/>
  <c r="F875" i="2"/>
  <c r="B875" i="2"/>
  <c r="D874" i="2"/>
  <c r="F873" i="2"/>
  <c r="B873" i="2"/>
  <c r="D872" i="2"/>
  <c r="F871" i="2"/>
  <c r="B871" i="2"/>
  <c r="D870" i="2"/>
  <c r="F869" i="2"/>
  <c r="B869" i="2"/>
  <c r="D868" i="2"/>
  <c r="F867" i="2"/>
  <c r="B867" i="2"/>
  <c r="D866" i="2"/>
  <c r="F865" i="2"/>
  <c r="B865" i="2"/>
  <c r="D864" i="2"/>
  <c r="F863" i="2"/>
  <c r="B863" i="2"/>
  <c r="D862" i="2"/>
  <c r="F861" i="2"/>
  <c r="B861" i="2"/>
  <c r="D860" i="2"/>
  <c r="F859" i="2"/>
  <c r="B859" i="2"/>
  <c r="D858" i="2"/>
  <c r="F857" i="2"/>
  <c r="B857" i="2"/>
  <c r="D856" i="2"/>
  <c r="F855" i="2"/>
  <c r="E1167" i="2"/>
  <c r="D1163" i="2"/>
  <c r="D1159" i="2"/>
  <c r="B1154" i="2"/>
  <c r="G1148" i="2"/>
  <c r="F1144" i="2"/>
  <c r="D1139" i="2"/>
  <c r="D1135" i="2"/>
  <c r="C1130" i="2"/>
  <c r="G1124" i="2"/>
  <c r="F1120" i="2"/>
  <c r="F1116" i="2"/>
  <c r="E1112" i="2"/>
  <c r="B1110" i="2"/>
  <c r="G1107" i="2"/>
  <c r="C1105" i="2"/>
  <c r="C1103" i="2"/>
  <c r="F1100" i="2"/>
  <c r="B1098" i="2"/>
  <c r="G1095" i="2"/>
  <c r="G1093" i="2"/>
  <c r="C1091" i="2"/>
  <c r="F1088" i="2"/>
  <c r="E1086" i="2"/>
  <c r="C1084" i="2"/>
  <c r="G1082" i="2"/>
  <c r="D1081" i="2"/>
  <c r="E1079" i="2"/>
  <c r="B1078" i="2"/>
  <c r="F1076" i="2"/>
  <c r="G1074" i="2"/>
  <c r="F1073" i="2"/>
  <c r="E1072" i="2"/>
  <c r="C1071" i="2"/>
  <c r="C1070" i="2"/>
  <c r="B1069" i="2"/>
  <c r="F1067" i="2"/>
  <c r="E1066" i="2"/>
  <c r="E1065" i="2"/>
  <c r="C1064" i="2"/>
  <c r="B1063" i="2"/>
  <c r="G1061" i="2"/>
  <c r="E1060" i="2"/>
  <c r="E1059" i="2"/>
  <c r="D1058" i="2"/>
  <c r="B1057" i="2"/>
  <c r="G1055" i="2"/>
  <c r="G1054" i="2"/>
  <c r="E1053" i="2"/>
  <c r="D1052" i="2"/>
  <c r="C1051" i="2"/>
  <c r="G1049" i="2"/>
  <c r="G1048" i="2"/>
  <c r="F1047" i="2"/>
  <c r="D1046" i="2"/>
  <c r="C1045" i="2"/>
  <c r="C1044" i="2"/>
  <c r="G1042" i="2"/>
  <c r="F1041" i="2"/>
  <c r="E1040" i="2"/>
  <c r="C1039" i="2"/>
  <c r="C1038" i="2"/>
  <c r="B1037" i="2"/>
  <c r="F1035" i="2"/>
  <c r="E1034" i="2"/>
  <c r="E1033" i="2"/>
  <c r="C1032" i="2"/>
  <c r="B1031" i="2"/>
  <c r="G1029" i="2"/>
  <c r="E1028" i="2"/>
  <c r="E1027" i="2"/>
  <c r="D1026" i="2"/>
  <c r="B1025" i="2"/>
  <c r="G1023" i="2"/>
  <c r="G1022" i="2"/>
  <c r="E1021" i="2"/>
  <c r="D1020" i="2"/>
  <c r="C1019" i="2"/>
  <c r="G1017" i="2"/>
  <c r="G1016" i="2"/>
  <c r="F1015" i="2"/>
  <c r="D1014" i="2"/>
  <c r="C1013" i="2"/>
  <c r="C1012" i="2"/>
  <c r="G1010" i="2"/>
  <c r="F1009" i="2"/>
  <c r="E1008" i="2"/>
  <c r="C1007" i="2"/>
  <c r="C1006" i="2"/>
  <c r="B1005" i="2"/>
  <c r="F1003" i="2"/>
  <c r="E1002" i="2"/>
  <c r="E1001" i="2"/>
  <c r="C1000" i="2"/>
  <c r="B999" i="2"/>
  <c r="G997" i="2"/>
  <c r="G996" i="2"/>
  <c r="B996" i="2"/>
  <c r="C995" i="2"/>
  <c r="C994" i="2"/>
  <c r="D993" i="2"/>
  <c r="E992" i="2"/>
  <c r="E991" i="2"/>
  <c r="F990" i="2"/>
  <c r="G989" i="2"/>
  <c r="G988" i="2"/>
  <c r="B988" i="2"/>
  <c r="C987" i="2"/>
  <c r="C986" i="2"/>
  <c r="D985" i="2"/>
  <c r="E984" i="2"/>
  <c r="E983" i="2"/>
  <c r="F982" i="2"/>
  <c r="G981" i="2"/>
  <c r="G980" i="2"/>
  <c r="B980" i="2"/>
  <c r="C979" i="2"/>
  <c r="C978" i="2"/>
  <c r="D977" i="2"/>
  <c r="E976" i="2"/>
  <c r="E975" i="2"/>
  <c r="F974" i="2"/>
  <c r="G973" i="2"/>
  <c r="G972" i="2"/>
  <c r="B972" i="2"/>
  <c r="C971" i="2"/>
  <c r="C970" i="2"/>
  <c r="D969" i="2"/>
  <c r="E968" i="2"/>
  <c r="E967" i="2"/>
  <c r="F966" i="2"/>
  <c r="G965" i="2"/>
  <c r="G964" i="2"/>
  <c r="B964" i="2"/>
  <c r="C963" i="2"/>
  <c r="C962" i="2"/>
  <c r="D961" i="2"/>
  <c r="E960" i="2"/>
  <c r="E959" i="2"/>
  <c r="F958" i="2"/>
  <c r="G957" i="2"/>
  <c r="G956" i="2"/>
  <c r="B956" i="2"/>
  <c r="C955" i="2"/>
  <c r="C954" i="2"/>
  <c r="D953" i="2"/>
  <c r="E952" i="2"/>
  <c r="E951" i="2"/>
  <c r="F950" i="2"/>
  <c r="G949" i="2"/>
  <c r="G948" i="2"/>
  <c r="B948" i="2"/>
  <c r="C947" i="2"/>
  <c r="C946" i="2"/>
  <c r="D945" i="2"/>
  <c r="E944" i="2"/>
  <c r="E943" i="2"/>
  <c r="F942" i="2"/>
  <c r="G941" i="2"/>
  <c r="G940" i="2"/>
  <c r="B940" i="2"/>
  <c r="C939" i="2"/>
  <c r="C938" i="2"/>
  <c r="D937" i="2"/>
  <c r="E936" i="2"/>
  <c r="E935" i="2"/>
  <c r="F934" i="2"/>
  <c r="G933" i="2"/>
  <c r="G932" i="2"/>
  <c r="B932" i="2"/>
  <c r="C931" i="2"/>
  <c r="C930" i="2"/>
  <c r="D929" i="2"/>
  <c r="E928" i="2"/>
  <c r="E927" i="2"/>
  <c r="F926" i="2"/>
  <c r="G925" i="2"/>
  <c r="G924" i="2"/>
  <c r="B924" i="2"/>
  <c r="C923" i="2"/>
  <c r="C922" i="2"/>
  <c r="D921" i="2"/>
  <c r="E920" i="2"/>
  <c r="E919" i="2"/>
  <c r="F918" i="2"/>
  <c r="G917" i="2"/>
  <c r="G916" i="2"/>
  <c r="B916" i="2"/>
  <c r="C915" i="2"/>
  <c r="C914" i="2"/>
  <c r="D913" i="2"/>
  <c r="E912" i="2"/>
  <c r="E911" i="2"/>
  <c r="F910" i="2"/>
  <c r="G909" i="2"/>
  <c r="G908" i="2"/>
  <c r="B908" i="2"/>
  <c r="C907" i="2"/>
  <c r="C906" i="2"/>
  <c r="D905" i="2"/>
  <c r="E904" i="2"/>
  <c r="E903" i="2"/>
  <c r="F902" i="2"/>
  <c r="G901" i="2"/>
  <c r="G900" i="2"/>
  <c r="B900" i="2"/>
  <c r="C899" i="2"/>
  <c r="C898" i="2"/>
  <c r="D897" i="2"/>
  <c r="E896" i="2"/>
  <c r="E895" i="2"/>
  <c r="F894" i="2"/>
  <c r="G893" i="2"/>
  <c r="G892" i="2"/>
  <c r="B892" i="2"/>
  <c r="C891" i="2"/>
  <c r="C890" i="2"/>
  <c r="D889" i="2"/>
  <c r="E888" i="2"/>
  <c r="E887" i="2"/>
  <c r="F886" i="2"/>
  <c r="G885" i="2"/>
  <c r="G884" i="2"/>
  <c r="B884" i="2"/>
  <c r="C883" i="2"/>
  <c r="C882" i="2"/>
  <c r="D881" i="2"/>
  <c r="E880" i="2"/>
  <c r="E879" i="2"/>
  <c r="F878" i="2"/>
  <c r="G877" i="2"/>
  <c r="G876" i="2"/>
  <c r="B876" i="2"/>
  <c r="C875" i="2"/>
  <c r="C874" i="2"/>
  <c r="D873" i="2"/>
  <c r="E872" i="2"/>
  <c r="E871" i="2"/>
  <c r="F870" i="2"/>
  <c r="G869" i="2"/>
  <c r="G868" i="2"/>
  <c r="B868" i="2"/>
  <c r="C867" i="2"/>
  <c r="C866" i="2"/>
  <c r="D865" i="2"/>
  <c r="E864" i="2"/>
  <c r="E863" i="2"/>
  <c r="F862" i="2"/>
  <c r="G861" i="2"/>
  <c r="G860" i="2"/>
  <c r="B860" i="2"/>
  <c r="C859" i="2"/>
  <c r="C858" i="2"/>
  <c r="D857" i="2"/>
  <c r="E856" i="2"/>
  <c r="E855" i="2"/>
  <c r="G854" i="2"/>
  <c r="C854" i="2"/>
  <c r="E853" i="2"/>
  <c r="G852" i="2"/>
  <c r="C852" i="2"/>
  <c r="E851" i="2"/>
  <c r="G850" i="2"/>
  <c r="C850" i="2"/>
  <c r="E849" i="2"/>
  <c r="G848" i="2"/>
  <c r="C848" i="2"/>
  <c r="E847" i="2"/>
  <c r="G846" i="2"/>
  <c r="C846" i="2"/>
  <c r="E845" i="2"/>
  <c r="G844" i="2"/>
  <c r="C844" i="2"/>
  <c r="E843" i="2"/>
  <c r="G842" i="2"/>
  <c r="C842" i="2"/>
  <c r="E841" i="2"/>
  <c r="G840" i="2"/>
  <c r="C840" i="2"/>
  <c r="E839" i="2"/>
  <c r="G838" i="2"/>
  <c r="C838" i="2"/>
  <c r="E837" i="2"/>
  <c r="G836" i="2"/>
  <c r="C836" i="2"/>
  <c r="E835" i="2"/>
  <c r="G834" i="2"/>
  <c r="C834" i="2"/>
  <c r="E833" i="2"/>
  <c r="G832" i="2"/>
  <c r="C832" i="2"/>
  <c r="E831" i="2"/>
  <c r="G830" i="2"/>
  <c r="C830" i="2"/>
  <c r="E829" i="2"/>
  <c r="G828" i="2"/>
  <c r="C828" i="2"/>
  <c r="E827" i="2"/>
  <c r="G826" i="2"/>
  <c r="C826" i="2"/>
  <c r="E825" i="2"/>
  <c r="G824" i="2"/>
  <c r="C824" i="2"/>
  <c r="E823" i="2"/>
  <c r="G822" i="2"/>
  <c r="C822" i="2"/>
  <c r="E821" i="2"/>
  <c r="G820" i="2"/>
  <c r="C820" i="2"/>
  <c r="E819" i="2"/>
  <c r="G818" i="2"/>
  <c r="C818" i="2"/>
  <c r="E817" i="2"/>
  <c r="G816" i="2"/>
  <c r="C816" i="2"/>
  <c r="E815" i="2"/>
  <c r="G814" i="2"/>
  <c r="C814" i="2"/>
  <c r="E813" i="2"/>
  <c r="G812" i="2"/>
  <c r="C812" i="2"/>
  <c r="E811" i="2"/>
  <c r="G810" i="2"/>
  <c r="C810" i="2"/>
  <c r="E809" i="2"/>
  <c r="G808" i="2"/>
  <c r="C808" i="2"/>
  <c r="E807" i="2"/>
  <c r="G806" i="2"/>
  <c r="C806" i="2"/>
  <c r="E805" i="2"/>
  <c r="G804" i="2"/>
  <c r="C804" i="2"/>
  <c r="E803" i="2"/>
  <c r="G802" i="2"/>
  <c r="C802" i="2"/>
  <c r="E801" i="2"/>
  <c r="G800" i="2"/>
  <c r="C800" i="2"/>
  <c r="E799" i="2"/>
  <c r="G798" i="2"/>
  <c r="C798" i="2"/>
  <c r="E797" i="2"/>
  <c r="G796" i="2"/>
  <c r="C796" i="2"/>
  <c r="E795" i="2"/>
  <c r="G794" i="2"/>
  <c r="C794" i="2"/>
  <c r="E793" i="2"/>
  <c r="G792" i="2"/>
  <c r="C792" i="2"/>
  <c r="E791" i="2"/>
  <c r="G790" i="2"/>
  <c r="C790" i="2"/>
  <c r="E789" i="2"/>
  <c r="G788" i="2"/>
  <c r="C788" i="2"/>
  <c r="E787" i="2"/>
  <c r="G786" i="2"/>
  <c r="C786" i="2"/>
  <c r="E785" i="2"/>
  <c r="G784" i="2"/>
  <c r="C784" i="2"/>
  <c r="E783" i="2"/>
  <c r="G782" i="2"/>
  <c r="C782" i="2"/>
  <c r="E781" i="2"/>
  <c r="G780" i="2"/>
  <c r="C780" i="2"/>
  <c r="E779" i="2"/>
  <c r="G778" i="2"/>
  <c r="C778" i="2"/>
  <c r="E777" i="2"/>
  <c r="G776" i="2"/>
  <c r="C776" i="2"/>
  <c r="E775" i="2"/>
  <c r="D1167" i="2"/>
  <c r="C1162" i="2"/>
  <c r="G1156" i="2"/>
  <c r="F1152" i="2"/>
  <c r="F1148" i="2"/>
  <c r="D1143" i="2"/>
  <c r="C1138" i="2"/>
  <c r="B1134" i="2"/>
  <c r="F1128" i="2"/>
  <c r="F1124" i="2"/>
  <c r="E1119" i="2"/>
  <c r="C1114" i="2"/>
  <c r="G1111" i="2"/>
  <c r="G1109" i="2"/>
  <c r="C1107" i="2"/>
  <c r="F1104" i="2"/>
  <c r="E1102" i="2"/>
  <c r="G1099" i="2"/>
  <c r="G1097" i="2"/>
  <c r="D1095" i="2"/>
  <c r="F1092" i="2"/>
  <c r="E1090" i="2"/>
  <c r="E1088" i="2"/>
  <c r="G1085" i="2"/>
  <c r="B1084" i="2"/>
  <c r="E1082" i="2"/>
  <c r="F1080" i="2"/>
  <c r="D1079" i="2"/>
  <c r="G1077" i="2"/>
  <c r="B1076" i="2"/>
  <c r="E1074" i="2"/>
  <c r="E1073" i="2"/>
  <c r="C1072" i="2"/>
  <c r="B1071" i="2"/>
  <c r="G1069" i="2"/>
  <c r="E1068" i="2"/>
  <c r="E1067" i="2"/>
  <c r="D1066" i="2"/>
  <c r="B1065" i="2"/>
  <c r="G1063" i="2"/>
  <c r="G1062" i="2"/>
  <c r="E1061" i="2"/>
  <c r="D1060" i="2"/>
  <c r="C1059" i="2"/>
  <c r="G1057" i="2"/>
  <c r="G1056" i="2"/>
  <c r="F1055" i="2"/>
  <c r="D1054" i="2"/>
  <c r="C1053" i="2"/>
  <c r="C1052" i="2"/>
  <c r="G1050" i="2"/>
  <c r="F1049" i="2"/>
  <c r="E1048" i="2"/>
  <c r="C1047" i="2"/>
  <c r="C1046" i="2"/>
  <c r="B1045" i="2"/>
  <c r="F1043" i="2"/>
  <c r="E1042" i="2"/>
  <c r="E1041" i="2"/>
  <c r="C1040" i="2"/>
  <c r="B1039" i="2"/>
  <c r="G1037" i="2"/>
  <c r="E1036" i="2"/>
  <c r="E1035" i="2"/>
  <c r="D1034" i="2"/>
  <c r="B1033" i="2"/>
  <c r="G1031" i="2"/>
  <c r="G1030" i="2"/>
  <c r="E1029" i="2"/>
  <c r="D1028" i="2"/>
  <c r="C1027" i="2"/>
  <c r="G1025" i="2"/>
  <c r="G1024" i="2"/>
  <c r="F1023" i="2"/>
  <c r="D1022" i="2"/>
  <c r="C1021" i="2"/>
  <c r="C1020" i="2"/>
  <c r="G1018" i="2"/>
  <c r="F1017" i="2"/>
  <c r="E1016" i="2"/>
  <c r="C1015" i="2"/>
  <c r="C1014" i="2"/>
  <c r="B1013" i="2"/>
  <c r="F1011" i="2"/>
  <c r="E1010" i="2"/>
  <c r="E1009" i="2"/>
  <c r="C1008" i="2"/>
  <c r="B1007" i="2"/>
  <c r="G1005" i="2"/>
  <c r="E1004" i="2"/>
  <c r="E1003" i="2"/>
  <c r="D1002" i="2"/>
  <c r="B1001" i="2"/>
  <c r="G999" i="2"/>
  <c r="G998" i="2"/>
  <c r="E997" i="2"/>
  <c r="F996" i="2"/>
  <c r="G995" i="2"/>
  <c r="G994" i="2"/>
  <c r="B994" i="2"/>
  <c r="C993" i="2"/>
  <c r="C992" i="2"/>
  <c r="D991" i="2"/>
  <c r="E990" i="2"/>
  <c r="E989" i="2"/>
  <c r="F988" i="2"/>
  <c r="G987" i="2"/>
  <c r="G986" i="2"/>
  <c r="B986" i="2"/>
  <c r="C985" i="2"/>
  <c r="C984" i="2"/>
  <c r="D983" i="2"/>
  <c r="E982" i="2"/>
  <c r="E981" i="2"/>
  <c r="F980" i="2"/>
  <c r="G979" i="2"/>
  <c r="G978" i="2"/>
  <c r="B978" i="2"/>
  <c r="C977" i="2"/>
  <c r="C976" i="2"/>
  <c r="D975" i="2"/>
  <c r="E974" i="2"/>
  <c r="E973" i="2"/>
  <c r="F972" i="2"/>
  <c r="G971" i="2"/>
  <c r="G970" i="2"/>
  <c r="B970" i="2"/>
  <c r="C969" i="2"/>
  <c r="C968" i="2"/>
  <c r="D967" i="2"/>
  <c r="E966" i="2"/>
  <c r="E965" i="2"/>
  <c r="F964" i="2"/>
  <c r="G963" i="2"/>
  <c r="G962" i="2"/>
  <c r="B962" i="2"/>
  <c r="C961" i="2"/>
  <c r="C960" i="2"/>
  <c r="D959" i="2"/>
  <c r="E958" i="2"/>
  <c r="E957" i="2"/>
  <c r="F956" i="2"/>
  <c r="G955" i="2"/>
  <c r="G954" i="2"/>
  <c r="B954" i="2"/>
  <c r="C953" i="2"/>
  <c r="C952" i="2"/>
  <c r="D951" i="2"/>
  <c r="E950" i="2"/>
  <c r="E949" i="2"/>
  <c r="F948" i="2"/>
  <c r="G947" i="2"/>
  <c r="G946" i="2"/>
  <c r="B946" i="2"/>
  <c r="C945" i="2"/>
  <c r="C944" i="2"/>
  <c r="D943" i="2"/>
  <c r="E942" i="2"/>
  <c r="E941" i="2"/>
  <c r="F940" i="2"/>
  <c r="G939" i="2"/>
  <c r="G938" i="2"/>
  <c r="B938" i="2"/>
  <c r="C937" i="2"/>
  <c r="C936" i="2"/>
  <c r="D935" i="2"/>
  <c r="E934" i="2"/>
  <c r="E933" i="2"/>
  <c r="F932" i="2"/>
  <c r="G931" i="2"/>
  <c r="B1166" i="2"/>
  <c r="F1156" i="2"/>
  <c r="C1146" i="2"/>
  <c r="B1138" i="2"/>
  <c r="E1127" i="2"/>
  <c r="B1118" i="2"/>
  <c r="D1111" i="2"/>
  <c r="E1106" i="2"/>
  <c r="G1101" i="2"/>
  <c r="C1097" i="2"/>
  <c r="E1092" i="2"/>
  <c r="D1087" i="2"/>
  <c r="G1083" i="2"/>
  <c r="E1080" i="2"/>
  <c r="C1077" i="2"/>
  <c r="D1074" i="2"/>
  <c r="G1071" i="2"/>
  <c r="E1069" i="2"/>
  <c r="C1067" i="2"/>
  <c r="G1064" i="2"/>
  <c r="D1062" i="2"/>
  <c r="C1060" i="2"/>
  <c r="F1057" i="2"/>
  <c r="C1055" i="2"/>
  <c r="B1053" i="2"/>
  <c r="E1050" i="2"/>
  <c r="C1048" i="2"/>
  <c r="G1045" i="2"/>
  <c r="E1043" i="2"/>
  <c r="B1041" i="2"/>
  <c r="G1038" i="2"/>
  <c r="D1036" i="2"/>
  <c r="G1033" i="2"/>
  <c r="F1031" i="2"/>
  <c r="C1029" i="2"/>
  <c r="G1026" i="2"/>
  <c r="E1024" i="2"/>
  <c r="C1022" i="2"/>
  <c r="F1019" i="2"/>
  <c r="E1017" i="2"/>
  <c r="B1015" i="2"/>
  <c r="E1012" i="2"/>
  <c r="D1010" i="2"/>
  <c r="G1007" i="2"/>
  <c r="E1005" i="2"/>
  <c r="C1003" i="2"/>
  <c r="G1000" i="2"/>
  <c r="D998" i="2"/>
  <c r="E996" i="2"/>
  <c r="F994" i="2"/>
  <c r="G992" i="2"/>
  <c r="C991" i="2"/>
  <c r="D989" i="2"/>
  <c r="E987" i="2"/>
  <c r="G985" i="2"/>
  <c r="B984" i="2"/>
  <c r="C982" i="2"/>
  <c r="E980" i="2"/>
  <c r="F978" i="2"/>
  <c r="G976" i="2"/>
  <c r="C975" i="2"/>
  <c r="D973" i="2"/>
  <c r="E971" i="2"/>
  <c r="G969" i="2"/>
  <c r="B968" i="2"/>
  <c r="C966" i="2"/>
  <c r="E964" i="2"/>
  <c r="F962" i="2"/>
  <c r="G960" i="2"/>
  <c r="C959" i="2"/>
  <c r="D957" i="2"/>
  <c r="E955" i="2"/>
  <c r="G953" i="2"/>
  <c r="B952" i="2"/>
  <c r="C950" i="2"/>
  <c r="E948" i="2"/>
  <c r="F946" i="2"/>
  <c r="G944" i="2"/>
  <c r="C943" i="2"/>
  <c r="D941" i="2"/>
  <c r="E939" i="2"/>
  <c r="G937" i="2"/>
  <c r="B936" i="2"/>
  <c r="C934" i="2"/>
  <c r="E932" i="2"/>
  <c r="G930" i="2"/>
  <c r="G929" i="2"/>
  <c r="F928" i="2"/>
  <c r="D927" i="2"/>
  <c r="C926" i="2"/>
  <c r="C925" i="2"/>
  <c r="G923" i="2"/>
  <c r="F922" i="2"/>
  <c r="E921" i="2"/>
  <c r="C920" i="2"/>
  <c r="C919" i="2"/>
  <c r="B918" i="2"/>
  <c r="F916" i="2"/>
  <c r="E915" i="2"/>
  <c r="E914" i="2"/>
  <c r="C913" i="2"/>
  <c r="B912" i="2"/>
  <c r="G910" i="2"/>
  <c r="E909" i="2"/>
  <c r="E908" i="2"/>
  <c r="D907" i="2"/>
  <c r="B906" i="2"/>
  <c r="G904" i="2"/>
  <c r="G903" i="2"/>
  <c r="E902" i="2"/>
  <c r="D901" i="2"/>
  <c r="C900" i="2"/>
  <c r="G898" i="2"/>
  <c r="G897" i="2"/>
  <c r="F896" i="2"/>
  <c r="D895" i="2"/>
  <c r="C894" i="2"/>
  <c r="C893" i="2"/>
  <c r="G891" i="2"/>
  <c r="F890" i="2"/>
  <c r="E889" i="2"/>
  <c r="C888" i="2"/>
  <c r="C887" i="2"/>
  <c r="B886" i="2"/>
  <c r="F884" i="2"/>
  <c r="E883" i="2"/>
  <c r="E882" i="2"/>
  <c r="C881" i="2"/>
  <c r="B880" i="2"/>
  <c r="G878" i="2"/>
  <c r="E877" i="2"/>
  <c r="E876" i="2"/>
  <c r="D875" i="2"/>
  <c r="B874" i="2"/>
  <c r="G872" i="2"/>
  <c r="G871" i="2"/>
  <c r="E870" i="2"/>
  <c r="D869" i="2"/>
  <c r="C868" i="2"/>
  <c r="G866" i="2"/>
  <c r="G865" i="2"/>
  <c r="F864" i="2"/>
  <c r="D863" i="2"/>
  <c r="C862" i="2"/>
  <c r="C861" i="2"/>
  <c r="G859" i="2"/>
  <c r="F858" i="2"/>
  <c r="E857" i="2"/>
  <c r="C856" i="2"/>
  <c r="C855" i="2"/>
  <c r="D854" i="2"/>
  <c r="D853" i="2"/>
  <c r="E852" i="2"/>
  <c r="F851" i="2"/>
  <c r="F850" i="2"/>
  <c r="G849" i="2"/>
  <c r="B849" i="2"/>
  <c r="B848" i="2"/>
  <c r="C847" i="2"/>
  <c r="D846" i="2"/>
  <c r="D845" i="2"/>
  <c r="E844" i="2"/>
  <c r="F843" i="2"/>
  <c r="F842" i="2"/>
  <c r="G841" i="2"/>
  <c r="B841" i="2"/>
  <c r="B840" i="2"/>
  <c r="C839" i="2"/>
  <c r="D838" i="2"/>
  <c r="D837" i="2"/>
  <c r="E836" i="2"/>
  <c r="F835" i="2"/>
  <c r="F834" i="2"/>
  <c r="G833" i="2"/>
  <c r="B833" i="2"/>
  <c r="B832" i="2"/>
  <c r="C831" i="2"/>
  <c r="D830" i="2"/>
  <c r="D829" i="2"/>
  <c r="E828" i="2"/>
  <c r="F827" i="2"/>
  <c r="F826" i="2"/>
  <c r="G825" i="2"/>
  <c r="B825" i="2"/>
  <c r="B824" i="2"/>
  <c r="C823" i="2"/>
  <c r="D822" i="2"/>
  <c r="D821" i="2"/>
  <c r="E820" i="2"/>
  <c r="F819" i="2"/>
  <c r="F818" i="2"/>
  <c r="G817" i="2"/>
  <c r="B817" i="2"/>
  <c r="B816" i="2"/>
  <c r="C815" i="2"/>
  <c r="D814" i="2"/>
  <c r="D813" i="2"/>
  <c r="E812" i="2"/>
  <c r="F811" i="2"/>
  <c r="F810" i="2"/>
  <c r="G809" i="2"/>
  <c r="B809" i="2"/>
  <c r="B808" i="2"/>
  <c r="C807" i="2"/>
  <c r="D806" i="2"/>
  <c r="D805" i="2"/>
  <c r="E804" i="2"/>
  <c r="F803" i="2"/>
  <c r="F802" i="2"/>
  <c r="G801" i="2"/>
  <c r="B801" i="2"/>
  <c r="B800" i="2"/>
  <c r="C799" i="2"/>
  <c r="D798" i="2"/>
  <c r="D797" i="2"/>
  <c r="E796" i="2"/>
  <c r="F795" i="2"/>
  <c r="F794" i="2"/>
  <c r="G793" i="2"/>
  <c r="B793" i="2"/>
  <c r="B792" i="2"/>
  <c r="C791" i="2"/>
  <c r="D790" i="2"/>
  <c r="D789" i="2"/>
  <c r="E788" i="2"/>
  <c r="F787" i="2"/>
  <c r="F786" i="2"/>
  <c r="G785" i="2"/>
  <c r="B785" i="2"/>
  <c r="B784" i="2"/>
  <c r="C783" i="2"/>
  <c r="D782" i="2"/>
  <c r="D781" i="2"/>
  <c r="E780" i="2"/>
  <c r="F779" i="2"/>
  <c r="F778" i="2"/>
  <c r="G777" i="2"/>
  <c r="B777" i="2"/>
  <c r="B776" i="2"/>
  <c r="C775" i="2"/>
  <c r="E774" i="2"/>
  <c r="G773" i="2"/>
  <c r="C773" i="2"/>
  <c r="E772" i="2"/>
  <c r="G771" i="2"/>
  <c r="C771" i="2"/>
  <c r="E770" i="2"/>
  <c r="G769" i="2"/>
  <c r="C769" i="2"/>
  <c r="E768" i="2"/>
  <c r="G767" i="2"/>
  <c r="C767" i="2"/>
  <c r="E766" i="2"/>
  <c r="G765" i="2"/>
  <c r="C765" i="2"/>
  <c r="E764" i="2"/>
  <c r="G763" i="2"/>
  <c r="C763" i="2"/>
  <c r="E762" i="2"/>
  <c r="G761" i="2"/>
  <c r="C761" i="2"/>
  <c r="E760" i="2"/>
  <c r="G759" i="2"/>
  <c r="C759" i="2"/>
  <c r="E758" i="2"/>
  <c r="G757" i="2"/>
  <c r="C757" i="2"/>
  <c r="E756" i="2"/>
  <c r="G755" i="2"/>
  <c r="C755" i="2"/>
  <c r="E754" i="2"/>
  <c r="G753" i="2"/>
  <c r="C753" i="2"/>
  <c r="E752" i="2"/>
  <c r="G751" i="2"/>
  <c r="C751" i="2"/>
  <c r="E750" i="2"/>
  <c r="G749" i="2"/>
  <c r="C749" i="2"/>
  <c r="E748" i="2"/>
  <c r="G747" i="2"/>
  <c r="C747" i="2"/>
  <c r="E746" i="2"/>
  <c r="G745" i="2"/>
  <c r="C745" i="2"/>
  <c r="E744" i="2"/>
  <c r="G743" i="2"/>
  <c r="C743" i="2"/>
  <c r="E742" i="2"/>
  <c r="G741" i="2"/>
  <c r="C741" i="2"/>
  <c r="E740" i="2"/>
  <c r="G739" i="2"/>
  <c r="C739" i="2"/>
  <c r="E738" i="2"/>
  <c r="G737" i="2"/>
  <c r="C737" i="2"/>
  <c r="E736" i="2"/>
  <c r="G735" i="2"/>
  <c r="C735" i="2"/>
  <c r="E734" i="2"/>
  <c r="G733" i="2"/>
  <c r="C733" i="2"/>
  <c r="E732" i="2"/>
  <c r="G731" i="2"/>
  <c r="C731" i="2"/>
  <c r="E730" i="2"/>
  <c r="G729" i="2"/>
  <c r="C729" i="2"/>
  <c r="E728" i="2"/>
  <c r="G727" i="2"/>
  <c r="C727" i="2"/>
  <c r="E726" i="2"/>
  <c r="G725" i="2"/>
  <c r="C725" i="2"/>
  <c r="E724" i="2"/>
  <c r="G723" i="2"/>
  <c r="C723" i="2"/>
  <c r="E722" i="2"/>
  <c r="G721" i="2"/>
  <c r="C721" i="2"/>
  <c r="E720" i="2"/>
  <c r="G719" i="2"/>
  <c r="C719" i="2"/>
  <c r="E718" i="2"/>
  <c r="G717" i="2"/>
  <c r="C717" i="2"/>
  <c r="E716" i="2"/>
  <c r="G715" i="2"/>
  <c r="C715" i="2"/>
  <c r="E714" i="2"/>
  <c r="G713" i="2"/>
  <c r="C713" i="2"/>
  <c r="E712" i="2"/>
  <c r="G711" i="2"/>
  <c r="C711" i="2"/>
  <c r="E710" i="2"/>
  <c r="G709" i="2"/>
  <c r="C709" i="2"/>
  <c r="E708" i="2"/>
  <c r="G707" i="2"/>
  <c r="C707" i="2"/>
  <c r="E706" i="2"/>
  <c r="G705" i="2"/>
  <c r="C705" i="2"/>
  <c r="E704" i="2"/>
  <c r="G703" i="2"/>
  <c r="C703" i="2"/>
  <c r="E702" i="2"/>
  <c r="G701" i="2"/>
  <c r="C701" i="2"/>
  <c r="E700" i="2"/>
  <c r="G699" i="2"/>
  <c r="C699" i="2"/>
  <c r="E698" i="2"/>
  <c r="G697" i="2"/>
  <c r="C697" i="2"/>
  <c r="E696" i="2"/>
  <c r="G695" i="2"/>
  <c r="C695" i="2"/>
  <c r="E694" i="2"/>
  <c r="G693" i="2"/>
  <c r="C693" i="2"/>
  <c r="E692" i="2"/>
  <c r="G691" i="2"/>
  <c r="C691" i="2"/>
  <c r="E690" i="2"/>
  <c r="G689" i="2"/>
  <c r="C689" i="2"/>
  <c r="E688" i="2"/>
  <c r="G687" i="2"/>
  <c r="C687" i="2"/>
  <c r="E686" i="2"/>
  <c r="G685" i="2"/>
  <c r="C685" i="2"/>
  <c r="E684" i="2"/>
  <c r="G683" i="2"/>
  <c r="C683" i="2"/>
  <c r="E682" i="2"/>
  <c r="G681" i="2"/>
  <c r="C681" i="2"/>
  <c r="E680" i="2"/>
  <c r="G679" i="2"/>
  <c r="C679" i="2"/>
  <c r="E678" i="2"/>
  <c r="G677" i="2"/>
  <c r="C677" i="2"/>
  <c r="E676" i="2"/>
  <c r="G675" i="2"/>
  <c r="C675" i="2"/>
  <c r="E674" i="2"/>
  <c r="G673" i="2"/>
  <c r="C673" i="2"/>
  <c r="E672" i="2"/>
  <c r="G671" i="2"/>
  <c r="C671" i="2"/>
  <c r="E670" i="2"/>
  <c r="G669" i="2"/>
  <c r="C669" i="2"/>
  <c r="E668" i="2"/>
  <c r="G667" i="2"/>
  <c r="C667" i="2"/>
  <c r="E666" i="2"/>
  <c r="G665" i="2"/>
  <c r="C665" i="2"/>
  <c r="E664" i="2"/>
  <c r="G663" i="2"/>
  <c r="C663" i="2"/>
  <c r="E662" i="2"/>
  <c r="G661" i="2"/>
  <c r="C661" i="2"/>
  <c r="E660" i="2"/>
  <c r="G659" i="2"/>
  <c r="C659" i="2"/>
  <c r="E658" i="2"/>
  <c r="G657" i="2"/>
  <c r="C657" i="2"/>
  <c r="E656" i="2"/>
  <c r="G655" i="2"/>
  <c r="C655" i="2"/>
  <c r="E654" i="2"/>
  <c r="G653" i="2"/>
  <c r="C653" i="2"/>
  <c r="E652" i="2"/>
  <c r="G651" i="2"/>
  <c r="C651" i="2"/>
  <c r="E650" i="2"/>
  <c r="G649" i="2"/>
  <c r="C649" i="2"/>
  <c r="E648" i="2"/>
  <c r="G647" i="2"/>
  <c r="C647" i="2"/>
  <c r="E646" i="2"/>
  <c r="G645" i="2"/>
  <c r="C645" i="2"/>
  <c r="E644" i="2"/>
  <c r="G643" i="2"/>
  <c r="C643" i="2"/>
  <c r="E642" i="2"/>
  <c r="G641" i="2"/>
  <c r="C641" i="2"/>
  <c r="E640" i="2"/>
  <c r="G639" i="2"/>
  <c r="C639" i="2"/>
  <c r="E638" i="2"/>
  <c r="G637" i="2"/>
  <c r="C637" i="2"/>
  <c r="E636" i="2"/>
  <c r="G635" i="2"/>
  <c r="C635" i="2"/>
  <c r="E634" i="2"/>
  <c r="G633" i="2"/>
  <c r="C633" i="2"/>
  <c r="E632" i="2"/>
  <c r="G631" i="2"/>
  <c r="C631" i="2"/>
  <c r="E630" i="2"/>
  <c r="G629" i="2"/>
  <c r="C629" i="2"/>
  <c r="E628" i="2"/>
  <c r="G627" i="2"/>
  <c r="C627" i="2"/>
  <c r="E626" i="2"/>
  <c r="G625" i="2"/>
  <c r="C625" i="2"/>
  <c r="E624" i="2"/>
  <c r="G623" i="2"/>
  <c r="C623" i="2"/>
  <c r="E622" i="2"/>
  <c r="G621" i="2"/>
  <c r="C621" i="2"/>
  <c r="E620" i="2"/>
  <c r="G619" i="2"/>
  <c r="C619" i="2"/>
  <c r="E618" i="2"/>
  <c r="G617" i="2"/>
  <c r="C617" i="2"/>
  <c r="E616" i="2"/>
  <c r="G615" i="2"/>
  <c r="C615" i="2"/>
  <c r="E614" i="2"/>
  <c r="G613" i="2"/>
  <c r="C613" i="2"/>
  <c r="E612" i="2"/>
  <c r="G611" i="2"/>
  <c r="C611" i="2"/>
  <c r="E610" i="2"/>
  <c r="G609" i="2"/>
  <c r="C609" i="2"/>
  <c r="E608" i="2"/>
  <c r="G607" i="2"/>
  <c r="C607" i="2"/>
  <c r="E606" i="2"/>
  <c r="G605" i="2"/>
  <c r="C605" i="2"/>
  <c r="E604" i="2"/>
  <c r="G603" i="2"/>
  <c r="C603" i="2"/>
  <c r="E602" i="2"/>
  <c r="G601" i="2"/>
  <c r="C601" i="2"/>
  <c r="E600" i="2"/>
  <c r="G599" i="2"/>
  <c r="C599" i="2"/>
  <c r="E598" i="2"/>
  <c r="G597" i="2"/>
  <c r="C597" i="2"/>
  <c r="E596" i="2"/>
  <c r="G595" i="2"/>
  <c r="C595" i="2"/>
  <c r="E594" i="2"/>
  <c r="G593" i="2"/>
  <c r="C593" i="2"/>
  <c r="E592" i="2"/>
  <c r="G591" i="2"/>
  <c r="C591" i="2"/>
  <c r="E590" i="2"/>
  <c r="G589" i="2"/>
  <c r="C589" i="2"/>
  <c r="E588" i="2"/>
  <c r="G587" i="2"/>
  <c r="C587" i="2"/>
  <c r="E586" i="2"/>
  <c r="G585" i="2"/>
  <c r="C585" i="2"/>
  <c r="E584" i="2"/>
  <c r="G583" i="2"/>
  <c r="C583" i="2"/>
  <c r="E582" i="2"/>
  <c r="G581" i="2"/>
  <c r="C581" i="2"/>
  <c r="E580" i="2"/>
  <c r="G579" i="2"/>
  <c r="C579" i="2"/>
  <c r="E578" i="2"/>
  <c r="G577" i="2"/>
  <c r="C577" i="2"/>
  <c r="E576" i="2"/>
  <c r="G575" i="2"/>
  <c r="C575" i="2"/>
  <c r="E574" i="2"/>
  <c r="G573" i="2"/>
  <c r="C573" i="2"/>
  <c r="E572" i="2"/>
  <c r="G571" i="2"/>
  <c r="C571" i="2"/>
  <c r="E570" i="2"/>
  <c r="G569" i="2"/>
  <c r="C569" i="2"/>
  <c r="E568" i="2"/>
  <c r="G567" i="2"/>
  <c r="C567" i="2"/>
  <c r="E566" i="2"/>
  <c r="G565" i="2"/>
  <c r="C565" i="2"/>
  <c r="E564" i="2"/>
  <c r="G563" i="2"/>
  <c r="C563" i="2"/>
  <c r="E562" i="2"/>
  <c r="G561" i="2"/>
  <c r="C561" i="2"/>
  <c r="E560" i="2"/>
  <c r="G559" i="2"/>
  <c r="C559" i="2"/>
  <c r="E558" i="2"/>
  <c r="G557" i="2"/>
  <c r="C557" i="2"/>
  <c r="E556" i="2"/>
  <c r="G555" i="2"/>
  <c r="C555" i="2"/>
  <c r="E554" i="2"/>
  <c r="G553" i="2"/>
  <c r="C553" i="2"/>
  <c r="E552" i="2"/>
  <c r="G551" i="2"/>
  <c r="C551" i="2"/>
  <c r="E550" i="2"/>
  <c r="G549" i="2"/>
  <c r="C549" i="2"/>
  <c r="E548" i="2"/>
  <c r="G547" i="2"/>
  <c r="C547" i="2"/>
  <c r="E546" i="2"/>
  <c r="G545" i="2"/>
  <c r="C545" i="2"/>
  <c r="E544" i="2"/>
  <c r="G543" i="2"/>
  <c r="C543" i="2"/>
  <c r="E542" i="2"/>
  <c r="G541" i="2"/>
  <c r="C541" i="2"/>
  <c r="E540" i="2"/>
  <c r="G539" i="2"/>
  <c r="C539" i="2"/>
  <c r="E538" i="2"/>
  <c r="G537" i="2"/>
  <c r="C537" i="2"/>
  <c r="E536" i="2"/>
  <c r="G535" i="2"/>
  <c r="C535" i="2"/>
  <c r="E534" i="2"/>
  <c r="G533" i="2"/>
  <c r="C533" i="2"/>
  <c r="E532" i="2"/>
  <c r="G531" i="2"/>
  <c r="C531" i="2"/>
  <c r="E530" i="2"/>
  <c r="G529" i="2"/>
  <c r="C529" i="2"/>
  <c r="E528" i="2"/>
  <c r="G527" i="2"/>
  <c r="C527" i="2"/>
  <c r="E526" i="2"/>
  <c r="G525" i="2"/>
  <c r="C525" i="2"/>
  <c r="E524" i="2"/>
  <c r="G523" i="2"/>
  <c r="C523" i="2"/>
  <c r="E522" i="2"/>
  <c r="G521" i="2"/>
  <c r="C521" i="2"/>
  <c r="E520" i="2"/>
  <c r="G519" i="2"/>
  <c r="C519" i="2"/>
  <c r="E518" i="2"/>
  <c r="G517" i="2"/>
  <c r="C517" i="2"/>
  <c r="E516" i="2"/>
  <c r="G515" i="2"/>
  <c r="C515" i="2"/>
  <c r="E514" i="2"/>
  <c r="G513" i="2"/>
  <c r="C513" i="2"/>
  <c r="E512" i="2"/>
  <c r="G511" i="2"/>
  <c r="C511" i="2"/>
  <c r="E510" i="2"/>
  <c r="G509" i="2"/>
  <c r="C509" i="2"/>
  <c r="E508" i="2"/>
  <c r="G507" i="2"/>
  <c r="C507" i="2"/>
  <c r="E506" i="2"/>
  <c r="G505" i="2"/>
  <c r="C505" i="2"/>
  <c r="E504" i="2"/>
  <c r="G503" i="2"/>
  <c r="C503" i="2"/>
  <c r="E502" i="2"/>
  <c r="G501" i="2"/>
  <c r="C501" i="2"/>
  <c r="E500" i="2"/>
  <c r="G499" i="2"/>
  <c r="C499" i="2"/>
  <c r="E498" i="2"/>
  <c r="G497" i="2"/>
  <c r="C497" i="2"/>
  <c r="E496" i="2"/>
  <c r="G495" i="2"/>
  <c r="C495" i="2"/>
  <c r="E494" i="2"/>
  <c r="G493" i="2"/>
  <c r="C493" i="2"/>
  <c r="E492" i="2"/>
  <c r="G491" i="2"/>
  <c r="C491" i="2"/>
  <c r="E490" i="2"/>
  <c r="G489" i="2"/>
  <c r="C489" i="2"/>
  <c r="E488" i="2"/>
  <c r="G487" i="2"/>
  <c r="C487" i="2"/>
  <c r="E486" i="2"/>
  <c r="G485" i="2"/>
  <c r="C485" i="2"/>
  <c r="E484" i="2"/>
  <c r="G483" i="2"/>
  <c r="C483" i="2"/>
  <c r="E482" i="2"/>
  <c r="G481" i="2"/>
  <c r="C481" i="2"/>
  <c r="E480" i="2"/>
  <c r="F1164" i="2"/>
  <c r="D1155" i="2"/>
  <c r="B1146" i="2"/>
  <c r="E1135" i="2"/>
  <c r="D1127" i="2"/>
  <c r="G1116" i="2"/>
  <c r="E1110" i="2"/>
  <c r="B1106" i="2"/>
  <c r="C1101" i="2"/>
  <c r="E1096" i="2"/>
  <c r="G1091" i="2"/>
  <c r="C1087" i="2"/>
  <c r="C1083" i="2"/>
  <c r="C1080" i="2"/>
  <c r="G1076" i="2"/>
  <c r="G1073" i="2"/>
  <c r="F1071" i="2"/>
  <c r="C1069" i="2"/>
  <c r="G1066" i="2"/>
  <c r="E1064" i="2"/>
  <c r="C1062" i="2"/>
  <c r="F1059" i="2"/>
  <c r="E1057" i="2"/>
  <c r="B1055" i="2"/>
  <c r="E1052" i="2"/>
  <c r="D1050" i="2"/>
  <c r="G1047" i="2"/>
  <c r="E1045" i="2"/>
  <c r="C1043" i="2"/>
  <c r="G1040" i="2"/>
  <c r="D1038" i="2"/>
  <c r="C1036" i="2"/>
  <c r="F1033" i="2"/>
  <c r="C1031" i="2"/>
  <c r="B1029" i="2"/>
  <c r="E1026" i="2"/>
  <c r="C1024" i="2"/>
  <c r="G1021" i="2"/>
  <c r="E1019" i="2"/>
  <c r="B1017" i="2"/>
  <c r="G1014" i="2"/>
  <c r="D1012" i="2"/>
  <c r="G1009" i="2"/>
  <c r="F1007" i="2"/>
  <c r="C1005" i="2"/>
  <c r="G1002" i="2"/>
  <c r="E1000" i="2"/>
  <c r="C998" i="2"/>
  <c r="C996" i="2"/>
  <c r="E994" i="2"/>
  <c r="F992" i="2"/>
  <c r="G990" i="2"/>
  <c r="C989" i="2"/>
  <c r="D987" i="2"/>
  <c r="E985" i="2"/>
  <c r="G983" i="2"/>
  <c r="B982" i="2"/>
  <c r="C980" i="2"/>
  <c r="E978" i="2"/>
  <c r="F976" i="2"/>
  <c r="G974" i="2"/>
  <c r="C973" i="2"/>
  <c r="D971" i="2"/>
  <c r="E969" i="2"/>
  <c r="G967" i="2"/>
  <c r="B966" i="2"/>
  <c r="C964" i="2"/>
  <c r="E962" i="2"/>
  <c r="F960" i="2"/>
  <c r="G958" i="2"/>
  <c r="C957" i="2"/>
  <c r="D955" i="2"/>
  <c r="E953" i="2"/>
  <c r="G951" i="2"/>
  <c r="B950" i="2"/>
  <c r="C948" i="2"/>
  <c r="E946" i="2"/>
  <c r="F944" i="2"/>
  <c r="G942" i="2"/>
  <c r="C941" i="2"/>
  <c r="D939" i="2"/>
  <c r="E937" i="2"/>
  <c r="G935" i="2"/>
  <c r="B934" i="2"/>
  <c r="C932" i="2"/>
  <c r="F930" i="2"/>
  <c r="E929" i="2"/>
  <c r="C928" i="2"/>
  <c r="C927" i="2"/>
  <c r="B926" i="2"/>
  <c r="F924" i="2"/>
  <c r="E923" i="2"/>
  <c r="E922" i="2"/>
  <c r="C921" i="2"/>
  <c r="B920" i="2"/>
  <c r="G918" i="2"/>
  <c r="E917" i="2"/>
  <c r="E916" i="2"/>
  <c r="D915" i="2"/>
  <c r="B914" i="2"/>
  <c r="G912" i="2"/>
  <c r="G911" i="2"/>
  <c r="E910" i="2"/>
  <c r="D909" i="2"/>
  <c r="C908" i="2"/>
  <c r="G906" i="2"/>
  <c r="G905" i="2"/>
  <c r="F904" i="2"/>
  <c r="D903" i="2"/>
  <c r="C902" i="2"/>
  <c r="C901" i="2"/>
  <c r="G899" i="2"/>
  <c r="F898" i="2"/>
  <c r="E897" i="2"/>
  <c r="C896" i="2"/>
  <c r="C895" i="2"/>
  <c r="B894" i="2"/>
  <c r="F892" i="2"/>
  <c r="E891" i="2"/>
  <c r="E890" i="2"/>
  <c r="C889" i="2"/>
  <c r="B888" i="2"/>
  <c r="G886" i="2"/>
  <c r="E885" i="2"/>
  <c r="E884" i="2"/>
  <c r="D883" i="2"/>
  <c r="B882" i="2"/>
  <c r="G880" i="2"/>
  <c r="G879" i="2"/>
  <c r="E878" i="2"/>
  <c r="D877" i="2"/>
  <c r="C876" i="2"/>
  <c r="G874" i="2"/>
  <c r="G873" i="2"/>
  <c r="F872" i="2"/>
  <c r="D871" i="2"/>
  <c r="C870" i="2"/>
  <c r="C869" i="2"/>
  <c r="G867" i="2"/>
  <c r="F866" i="2"/>
  <c r="E865" i="2"/>
  <c r="C864" i="2"/>
  <c r="C863" i="2"/>
  <c r="B862" i="2"/>
  <c r="F860" i="2"/>
  <c r="E859" i="2"/>
  <c r="E858" i="2"/>
  <c r="C857" i="2"/>
  <c r="B856" i="2"/>
  <c r="B855" i="2"/>
  <c r="B854" i="2"/>
  <c r="C853" i="2"/>
  <c r="D852" i="2"/>
  <c r="D851" i="2"/>
  <c r="E850" i="2"/>
  <c r="F849" i="2"/>
  <c r="F848" i="2"/>
  <c r="G847" i="2"/>
  <c r="B847" i="2"/>
  <c r="B846" i="2"/>
  <c r="C845" i="2"/>
  <c r="D844" i="2"/>
  <c r="D843" i="2"/>
  <c r="E842" i="2"/>
  <c r="F841" i="2"/>
  <c r="F840" i="2"/>
  <c r="G839" i="2"/>
  <c r="B839" i="2"/>
  <c r="B838" i="2"/>
  <c r="C837" i="2"/>
  <c r="D836" i="2"/>
  <c r="D835" i="2"/>
  <c r="E834" i="2"/>
  <c r="F833" i="2"/>
  <c r="F832" i="2"/>
  <c r="G831" i="2"/>
  <c r="B831" i="2"/>
  <c r="B830" i="2"/>
  <c r="C829" i="2"/>
  <c r="D828" i="2"/>
  <c r="D827" i="2"/>
  <c r="E826" i="2"/>
  <c r="F825" i="2"/>
  <c r="F824" i="2"/>
  <c r="G823" i="2"/>
  <c r="B823" i="2"/>
  <c r="B822" i="2"/>
  <c r="C821" i="2"/>
  <c r="D820" i="2"/>
  <c r="D819" i="2"/>
  <c r="E818" i="2"/>
  <c r="F817" i="2"/>
  <c r="F816" i="2"/>
  <c r="G815" i="2"/>
  <c r="B815" i="2"/>
  <c r="B814" i="2"/>
  <c r="C813" i="2"/>
  <c r="D812" i="2"/>
  <c r="D811" i="2"/>
  <c r="E810" i="2"/>
  <c r="F809" i="2"/>
  <c r="F808" i="2"/>
  <c r="G807" i="2"/>
  <c r="B807" i="2"/>
  <c r="B806" i="2"/>
  <c r="C805" i="2"/>
  <c r="D804" i="2"/>
  <c r="D803" i="2"/>
  <c r="E802" i="2"/>
  <c r="F801" i="2"/>
  <c r="F800" i="2"/>
  <c r="G799" i="2"/>
  <c r="B799" i="2"/>
  <c r="B798" i="2"/>
  <c r="C797" i="2"/>
  <c r="D796" i="2"/>
  <c r="D795" i="2"/>
  <c r="E794" i="2"/>
  <c r="F793" i="2"/>
  <c r="F792" i="2"/>
  <c r="G791" i="2"/>
  <c r="B791" i="2"/>
  <c r="B790" i="2"/>
  <c r="C789" i="2"/>
  <c r="D788" i="2"/>
  <c r="D787" i="2"/>
  <c r="E786" i="2"/>
  <c r="F785" i="2"/>
  <c r="F784" i="2"/>
  <c r="G783" i="2"/>
  <c r="B783" i="2"/>
  <c r="B782" i="2"/>
  <c r="C781" i="2"/>
  <c r="D780" i="2"/>
  <c r="D779" i="2"/>
  <c r="E778" i="2"/>
  <c r="F777" i="2"/>
  <c r="F776" i="2"/>
  <c r="G775" i="2"/>
  <c r="B775" i="2"/>
  <c r="D774" i="2"/>
  <c r="F773" i="2"/>
  <c r="B773" i="2"/>
  <c r="D772" i="2"/>
  <c r="F771" i="2"/>
  <c r="B771" i="2"/>
  <c r="D770" i="2"/>
  <c r="F769" i="2"/>
  <c r="B769" i="2"/>
  <c r="D768" i="2"/>
  <c r="F767" i="2"/>
  <c r="B767" i="2"/>
  <c r="D766" i="2"/>
  <c r="F765" i="2"/>
  <c r="B765" i="2"/>
  <c r="D764" i="2"/>
  <c r="F763" i="2"/>
  <c r="B763" i="2"/>
  <c r="D762" i="2"/>
  <c r="F761" i="2"/>
  <c r="B761" i="2"/>
  <c r="D760" i="2"/>
  <c r="F759" i="2"/>
  <c r="B759" i="2"/>
  <c r="D758" i="2"/>
  <c r="F757" i="2"/>
  <c r="B757" i="2"/>
  <c r="D756" i="2"/>
  <c r="F755" i="2"/>
  <c r="B755" i="2"/>
  <c r="D754" i="2"/>
  <c r="F753" i="2"/>
  <c r="B753" i="2"/>
  <c r="D752" i="2"/>
  <c r="F751" i="2"/>
  <c r="B751" i="2"/>
  <c r="D750" i="2"/>
  <c r="F749" i="2"/>
  <c r="B749" i="2"/>
  <c r="D748" i="2"/>
  <c r="F747" i="2"/>
  <c r="B747" i="2"/>
  <c r="D746" i="2"/>
  <c r="F745" i="2"/>
  <c r="B745" i="2"/>
  <c r="D744" i="2"/>
  <c r="F743" i="2"/>
  <c r="B743" i="2"/>
  <c r="D742" i="2"/>
  <c r="F741" i="2"/>
  <c r="B741" i="2"/>
  <c r="D740" i="2"/>
  <c r="F739" i="2"/>
  <c r="B739" i="2"/>
  <c r="D738" i="2"/>
  <c r="F737" i="2"/>
  <c r="B737" i="2"/>
  <c r="D736" i="2"/>
  <c r="F735" i="2"/>
  <c r="B735" i="2"/>
  <c r="D734" i="2"/>
  <c r="F733" i="2"/>
  <c r="B733" i="2"/>
  <c r="D732" i="2"/>
  <c r="F731" i="2"/>
  <c r="B731" i="2"/>
  <c r="D730" i="2"/>
  <c r="F729" i="2"/>
  <c r="B729" i="2"/>
  <c r="D728" i="2"/>
  <c r="F727" i="2"/>
  <c r="B727" i="2"/>
  <c r="D726" i="2"/>
  <c r="F725" i="2"/>
  <c r="B725" i="2"/>
  <c r="D724" i="2"/>
  <c r="F723" i="2"/>
  <c r="B723" i="2"/>
  <c r="D722" i="2"/>
  <c r="F721" i="2"/>
  <c r="B721" i="2"/>
  <c r="D720" i="2"/>
  <c r="F719" i="2"/>
  <c r="B719" i="2"/>
  <c r="D718" i="2"/>
  <c r="F717" i="2"/>
  <c r="B717" i="2"/>
  <c r="D716" i="2"/>
  <c r="F715" i="2"/>
  <c r="B715" i="2"/>
  <c r="D714" i="2"/>
  <c r="F713" i="2"/>
  <c r="B713" i="2"/>
  <c r="D712" i="2"/>
  <c r="F711" i="2"/>
  <c r="B711" i="2"/>
  <c r="D710" i="2"/>
  <c r="F709" i="2"/>
  <c r="B709" i="2"/>
  <c r="D708" i="2"/>
  <c r="F707" i="2"/>
  <c r="F1160" i="2"/>
  <c r="E1151" i="2"/>
  <c r="E1159" i="2"/>
  <c r="B1150" i="2"/>
  <c r="D1131" i="2"/>
  <c r="C1113" i="2"/>
  <c r="D1103" i="2"/>
  <c r="B1094" i="2"/>
  <c r="G1084" i="2"/>
  <c r="E1078" i="2"/>
  <c r="G1072" i="2"/>
  <c r="C1068" i="2"/>
  <c r="C1063" i="2"/>
  <c r="E1058" i="2"/>
  <c r="G1053" i="2"/>
  <c r="B1049" i="2"/>
  <c r="D1044" i="2"/>
  <c r="F1039" i="2"/>
  <c r="G1034" i="2"/>
  <c r="C1030" i="2"/>
  <c r="E1025" i="2"/>
  <c r="E1020" i="2"/>
  <c r="G1015" i="2"/>
  <c r="C1011" i="2"/>
  <c r="D1006" i="2"/>
  <c r="F1001" i="2"/>
  <c r="C997" i="2"/>
  <c r="E993" i="2"/>
  <c r="B990" i="2"/>
  <c r="E986" i="2"/>
  <c r="G982" i="2"/>
  <c r="D979" i="2"/>
  <c r="G975" i="2"/>
  <c r="C972" i="2"/>
  <c r="F968" i="2"/>
  <c r="C965" i="2"/>
  <c r="E961" i="2"/>
  <c r="B958" i="2"/>
  <c r="E954" i="2"/>
  <c r="G950" i="2"/>
  <c r="D947" i="2"/>
  <c r="G943" i="2"/>
  <c r="C940" i="2"/>
  <c r="F936" i="2"/>
  <c r="C933" i="2"/>
  <c r="B930" i="2"/>
  <c r="G927" i="2"/>
  <c r="D925" i="2"/>
  <c r="G922" i="2"/>
  <c r="F920" i="2"/>
  <c r="C918" i="2"/>
  <c r="G915" i="2"/>
  <c r="E913" i="2"/>
  <c r="C911" i="2"/>
  <c r="F908" i="2"/>
  <c r="E906" i="2"/>
  <c r="B904" i="2"/>
  <c r="E901" i="2"/>
  <c r="D899" i="2"/>
  <c r="G896" i="2"/>
  <c r="E894" i="2"/>
  <c r="C892" i="2"/>
  <c r="G889" i="2"/>
  <c r="D887" i="2"/>
  <c r="C885" i="2"/>
  <c r="F882" i="2"/>
  <c r="C880" i="2"/>
  <c r="B878" i="2"/>
  <c r="E875" i="2"/>
  <c r="C873" i="2"/>
  <c r="G870" i="2"/>
  <c r="E868" i="2"/>
  <c r="B866" i="2"/>
  <c r="G863" i="2"/>
  <c r="D861" i="2"/>
  <c r="G858" i="2"/>
  <c r="F856" i="2"/>
  <c r="E854" i="2"/>
  <c r="F852" i="2"/>
  <c r="B851" i="2"/>
  <c r="C849" i="2"/>
  <c r="D847" i="2"/>
  <c r="F845" i="2"/>
  <c r="G843" i="2"/>
  <c r="B842" i="2"/>
  <c r="D840" i="2"/>
  <c r="E838" i="2"/>
  <c r="F836" i="2"/>
  <c r="B835" i="2"/>
  <c r="B1142" i="2"/>
  <c r="D1123" i="2"/>
  <c r="F1108" i="2"/>
  <c r="D1099" i="2"/>
  <c r="B1090" i="2"/>
  <c r="B1082" i="2"/>
  <c r="G1075" i="2"/>
  <c r="G1070" i="2"/>
  <c r="G1065" i="2"/>
  <c r="C1061" i="2"/>
  <c r="E1056" i="2"/>
  <c r="F1051" i="2"/>
  <c r="B1047" i="2"/>
  <c r="D1042" i="2"/>
  <c r="E1037" i="2"/>
  <c r="G1032" i="2"/>
  <c r="C1028" i="2"/>
  <c r="C1023" i="2"/>
  <c r="E1018" i="2"/>
  <c r="G1013" i="2"/>
  <c r="B1009" i="2"/>
  <c r="D1004" i="2"/>
  <c r="F999" i="2"/>
  <c r="E995" i="2"/>
  <c r="B992" i="2"/>
  <c r="E988" i="2"/>
  <c r="G984" i="2"/>
  <c r="D981" i="2"/>
  <c r="G977" i="2"/>
  <c r="C974" i="2"/>
  <c r="F970" i="2"/>
  <c r="C967" i="2"/>
  <c r="E963" i="2"/>
  <c r="B960" i="2"/>
  <c r="E956" i="2"/>
  <c r="G952" i="2"/>
  <c r="D949" i="2"/>
  <c r="G945" i="2"/>
  <c r="C942" i="2"/>
  <c r="F938" i="2"/>
  <c r="C935" i="2"/>
  <c r="E931" i="2"/>
  <c r="C929" i="2"/>
  <c r="G926" i="2"/>
  <c r="E924" i="2"/>
  <c r="B922" i="2"/>
  <c r="G919" i="2"/>
  <c r="D917" i="2"/>
  <c r="G914" i="2"/>
  <c r="F912" i="2"/>
  <c r="C910" i="2"/>
  <c r="G907" i="2"/>
  <c r="E905" i="2"/>
  <c r="C903" i="2"/>
  <c r="F900" i="2"/>
  <c r="E898" i="2"/>
  <c r="B896" i="2"/>
  <c r="E893" i="2"/>
  <c r="D891" i="2"/>
  <c r="G888" i="2"/>
  <c r="E886" i="2"/>
  <c r="C884" i="2"/>
  <c r="G881" i="2"/>
  <c r="D879" i="2"/>
  <c r="C877" i="2"/>
  <c r="F874" i="2"/>
  <c r="C872" i="2"/>
  <c r="B870" i="2"/>
  <c r="E867" i="2"/>
  <c r="C865" i="2"/>
  <c r="G862" i="2"/>
  <c r="E860" i="2"/>
  <c r="B858" i="2"/>
  <c r="G855" i="2"/>
  <c r="G853" i="2"/>
  <c r="B852" i="2"/>
  <c r="D850" i="2"/>
  <c r="E848" i="2"/>
  <c r="G1140" i="2"/>
  <c r="B1122" i="2"/>
  <c r="E1108" i="2"/>
  <c r="C1099" i="2"/>
  <c r="C1089" i="2"/>
  <c r="E1081" i="2"/>
  <c r="D1075" i="2"/>
  <c r="D1070" i="2"/>
  <c r="F1065" i="2"/>
  <c r="B1061" i="2"/>
  <c r="C1056" i="2"/>
  <c r="E1051" i="2"/>
  <c r="G1046" i="2"/>
  <c r="G1041" i="2"/>
  <c r="C1037" i="2"/>
  <c r="E1032" i="2"/>
  <c r="F1027" i="2"/>
  <c r="B1023" i="2"/>
  <c r="D1018" i="2"/>
  <c r="E1013" i="2"/>
  <c r="G1008" i="2"/>
  <c r="C1004" i="2"/>
  <c r="C999" i="2"/>
  <c r="D995" i="2"/>
  <c r="G991" i="2"/>
  <c r="C988" i="2"/>
  <c r="F984" i="2"/>
  <c r="C981" i="2"/>
  <c r="E977" i="2"/>
  <c r="B974" i="2"/>
  <c r="E970" i="2"/>
  <c r="G966" i="2"/>
  <c r="D963" i="2"/>
  <c r="G959" i="2"/>
  <c r="C956" i="2"/>
  <c r="F952" i="2"/>
  <c r="C949" i="2"/>
  <c r="E945" i="2"/>
  <c r="B942" i="2"/>
  <c r="E938" i="2"/>
  <c r="G934" i="2"/>
  <c r="D931" i="2"/>
  <c r="G928" i="2"/>
  <c r="E926" i="2"/>
  <c r="C924" i="2"/>
  <c r="G921" i="2"/>
  <c r="D919" i="2"/>
  <c r="C917" i="2"/>
  <c r="F914" i="2"/>
  <c r="C912" i="2"/>
  <c r="B910" i="2"/>
  <c r="E907" i="2"/>
  <c r="C905" i="2"/>
  <c r="G902" i="2"/>
  <c r="E900" i="2"/>
  <c r="B898" i="2"/>
  <c r="G895" i="2"/>
  <c r="D893" i="2"/>
  <c r="G890" i="2"/>
  <c r="F888" i="2"/>
  <c r="C886" i="2"/>
  <c r="G883" i="2"/>
  <c r="E881" i="2"/>
  <c r="C879" i="2"/>
  <c r="F876" i="2"/>
  <c r="E874" i="2"/>
  <c r="B872" i="2"/>
  <c r="E869" i="2"/>
  <c r="D867" i="2"/>
  <c r="G864" i="2"/>
  <c r="E862" i="2"/>
  <c r="C860" i="2"/>
  <c r="G857" i="2"/>
  <c r="D855" i="2"/>
  <c r="F853" i="2"/>
  <c r="G851" i="2"/>
  <c r="B850" i="2"/>
  <c r="D848" i="2"/>
  <c r="F1132" i="2"/>
  <c r="B1114" i="2"/>
  <c r="E1104" i="2"/>
  <c r="E1094" i="2"/>
  <c r="C1085" i="2"/>
  <c r="G1078" i="2"/>
  <c r="B1073" i="2"/>
  <c r="D1068" i="2"/>
  <c r="F1063" i="2"/>
  <c r="G1058" i="2"/>
  <c r="C1054" i="2"/>
  <c r="E1049" i="2"/>
  <c r="E1044" i="2"/>
  <c r="G1039" i="2"/>
  <c r="C1035" i="2"/>
  <c r="D1030" i="2"/>
  <c r="F1025" i="2"/>
  <c r="B1021" i="2"/>
  <c r="C1016" i="2"/>
  <c r="E1011" i="2"/>
  <c r="G1006" i="2"/>
  <c r="G1001" i="2"/>
  <c r="D997" i="2"/>
  <c r="G993" i="2"/>
  <c r="C990" i="2"/>
  <c r="F986" i="2"/>
  <c r="C983" i="2"/>
  <c r="E979" i="2"/>
  <c r="B976" i="2"/>
  <c r="E972" i="2"/>
  <c r="G968" i="2"/>
  <c r="D965" i="2"/>
  <c r="G961" i="2"/>
  <c r="C958" i="2"/>
  <c r="F954" i="2"/>
  <c r="C951" i="2"/>
  <c r="E947" i="2"/>
  <c r="B944" i="2"/>
  <c r="E940" i="2"/>
  <c r="G936" i="2"/>
  <c r="D933" i="2"/>
  <c r="E930" i="2"/>
  <c r="B928" i="2"/>
  <c r="E925" i="2"/>
  <c r="D923" i="2"/>
  <c r="G920" i="2"/>
  <c r="E918" i="2"/>
  <c r="C916" i="2"/>
  <c r="G913" i="2"/>
  <c r="D911" i="2"/>
  <c r="C909" i="2"/>
  <c r="F906" i="2"/>
  <c r="C904" i="2"/>
  <c r="B902" i="2"/>
  <c r="E899" i="2"/>
  <c r="C897" i="2"/>
  <c r="G894" i="2"/>
  <c r="E892" i="2"/>
  <c r="B890" i="2"/>
  <c r="G887" i="2"/>
  <c r="D885" i="2"/>
  <c r="G882" i="2"/>
  <c r="F880" i="2"/>
  <c r="C878" i="2"/>
  <c r="G875" i="2"/>
  <c r="E873" i="2"/>
  <c r="C871" i="2"/>
  <c r="F868" i="2"/>
  <c r="E866" i="2"/>
  <c r="B864" i="2"/>
  <c r="E861" i="2"/>
  <c r="D859" i="2"/>
  <c r="G856" i="2"/>
  <c r="F854" i="2"/>
  <c r="B853" i="2"/>
  <c r="C851" i="2"/>
  <c r="D849" i="2"/>
  <c r="F847" i="2"/>
  <c r="G845" i="2"/>
  <c r="B844" i="2"/>
  <c r="D842" i="2"/>
  <c r="E840" i="2"/>
  <c r="F838" i="2"/>
  <c r="B837" i="2"/>
  <c r="C835" i="2"/>
  <c r="F846" i="2"/>
  <c r="C843" i="2"/>
  <c r="F839" i="2"/>
  <c r="B836" i="2"/>
  <c r="D833" i="2"/>
  <c r="F831" i="2"/>
  <c r="G829" i="2"/>
  <c r="B828" i="2"/>
  <c r="D826" i="2"/>
  <c r="E824" i="2"/>
  <c r="F822" i="2"/>
  <c r="B821" i="2"/>
  <c r="C819" i="2"/>
  <c r="D817" i="2"/>
  <c r="F815" i="2"/>
  <c r="G813" i="2"/>
  <c r="B812" i="2"/>
  <c r="D810" i="2"/>
  <c r="E808" i="2"/>
  <c r="F806" i="2"/>
  <c r="B805" i="2"/>
  <c r="C803" i="2"/>
  <c r="D801" i="2"/>
  <c r="F799" i="2"/>
  <c r="G797" i="2"/>
  <c r="B796" i="2"/>
  <c r="D794" i="2"/>
  <c r="E792" i="2"/>
  <c r="F790" i="2"/>
  <c r="B789" i="2"/>
  <c r="C787" i="2"/>
  <c r="D785" i="2"/>
  <c r="F783" i="2"/>
  <c r="G781" i="2"/>
  <c r="B780" i="2"/>
  <c r="D778" i="2"/>
  <c r="E776" i="2"/>
  <c r="G774" i="2"/>
  <c r="E773" i="2"/>
  <c r="C772" i="2"/>
  <c r="G770" i="2"/>
  <c r="E769" i="2"/>
  <c r="C768" i="2"/>
  <c r="G766" i="2"/>
  <c r="E765" i="2"/>
  <c r="C764" i="2"/>
  <c r="G762" i="2"/>
  <c r="E761" i="2"/>
  <c r="C760" i="2"/>
  <c r="G758" i="2"/>
  <c r="E757" i="2"/>
  <c r="C756" i="2"/>
  <c r="G754" i="2"/>
  <c r="E753" i="2"/>
  <c r="C752" i="2"/>
  <c r="G750" i="2"/>
  <c r="E749" i="2"/>
  <c r="C748" i="2"/>
  <c r="G746" i="2"/>
  <c r="E745" i="2"/>
  <c r="C744" i="2"/>
  <c r="G742" i="2"/>
  <c r="E741" i="2"/>
  <c r="C740" i="2"/>
  <c r="G738" i="2"/>
  <c r="E737" i="2"/>
  <c r="C736" i="2"/>
  <c r="G734" i="2"/>
  <c r="E733" i="2"/>
  <c r="C732" i="2"/>
  <c r="G730" i="2"/>
  <c r="E729" i="2"/>
  <c r="C728" i="2"/>
  <c r="G726" i="2"/>
  <c r="E725" i="2"/>
  <c r="C724" i="2"/>
  <c r="G722" i="2"/>
  <c r="E721" i="2"/>
  <c r="C720" i="2"/>
  <c r="G718" i="2"/>
  <c r="E717" i="2"/>
  <c r="C716" i="2"/>
  <c r="G714" i="2"/>
  <c r="E713" i="2"/>
  <c r="C712" i="2"/>
  <c r="E846" i="2"/>
  <c r="B843" i="2"/>
  <c r="D839" i="2"/>
  <c r="G835" i="2"/>
  <c r="C833" i="2"/>
  <c r="D831" i="2"/>
  <c r="F829" i="2"/>
  <c r="G827" i="2"/>
  <c r="B826" i="2"/>
  <c r="D824" i="2"/>
  <c r="E822" i="2"/>
  <c r="F820" i="2"/>
  <c r="B819" i="2"/>
  <c r="C817" i="2"/>
  <c r="D815" i="2"/>
  <c r="F813" i="2"/>
  <c r="G811" i="2"/>
  <c r="B810" i="2"/>
  <c r="D808" i="2"/>
  <c r="E806" i="2"/>
  <c r="F804" i="2"/>
  <c r="B803" i="2"/>
  <c r="C801" i="2"/>
  <c r="D799" i="2"/>
  <c r="F797" i="2"/>
  <c r="G795" i="2"/>
  <c r="B794" i="2"/>
  <c r="D792" i="2"/>
  <c r="E790" i="2"/>
  <c r="F788" i="2"/>
  <c r="B787" i="2"/>
  <c r="C785" i="2"/>
  <c r="D783" i="2"/>
  <c r="F781" i="2"/>
  <c r="G779" i="2"/>
  <c r="B778" i="2"/>
  <c r="D776" i="2"/>
  <c r="F774" i="2"/>
  <c r="D773" i="2"/>
  <c r="B772" i="2"/>
  <c r="F770" i="2"/>
  <c r="D769" i="2"/>
  <c r="B768" i="2"/>
  <c r="F766" i="2"/>
  <c r="D765" i="2"/>
  <c r="B764" i="2"/>
  <c r="F762" i="2"/>
  <c r="D761" i="2"/>
  <c r="B760" i="2"/>
  <c r="F758" i="2"/>
  <c r="D757" i="2"/>
  <c r="B756" i="2"/>
  <c r="F754" i="2"/>
  <c r="D753" i="2"/>
  <c r="B752" i="2"/>
  <c r="F750" i="2"/>
  <c r="D749" i="2"/>
  <c r="B748" i="2"/>
  <c r="F746" i="2"/>
  <c r="D745" i="2"/>
  <c r="B744" i="2"/>
  <c r="F742" i="2"/>
  <c r="D741" i="2"/>
  <c r="B740" i="2"/>
  <c r="F738" i="2"/>
  <c r="B845" i="2"/>
  <c r="D841" i="2"/>
  <c r="G837" i="2"/>
  <c r="D834" i="2"/>
  <c r="E832" i="2"/>
  <c r="F830" i="2"/>
  <c r="B829" i="2"/>
  <c r="C827" i="2"/>
  <c r="D825" i="2"/>
  <c r="F823" i="2"/>
  <c r="G821" i="2"/>
  <c r="B820" i="2"/>
  <c r="D818" i="2"/>
  <c r="E816" i="2"/>
  <c r="F814" i="2"/>
  <c r="B813" i="2"/>
  <c r="C811" i="2"/>
  <c r="D809" i="2"/>
  <c r="F807" i="2"/>
  <c r="G805" i="2"/>
  <c r="B804" i="2"/>
  <c r="D802" i="2"/>
  <c r="E800" i="2"/>
  <c r="F798" i="2"/>
  <c r="B797" i="2"/>
  <c r="C795" i="2"/>
  <c r="D793" i="2"/>
  <c r="F791" i="2"/>
  <c r="G789" i="2"/>
  <c r="B788" i="2"/>
  <c r="D786" i="2"/>
  <c r="E784" i="2"/>
  <c r="F782" i="2"/>
  <c r="B781" i="2"/>
  <c r="C779" i="2"/>
  <c r="D777" i="2"/>
  <c r="F775" i="2"/>
  <c r="C774" i="2"/>
  <c r="G772" i="2"/>
  <c r="E771" i="2"/>
  <c r="C770" i="2"/>
  <c r="G768" i="2"/>
  <c r="E767" i="2"/>
  <c r="C766" i="2"/>
  <c r="G764" i="2"/>
  <c r="E763" i="2"/>
  <c r="C762" i="2"/>
  <c r="G760" i="2"/>
  <c r="E759" i="2"/>
  <c r="C758" i="2"/>
  <c r="G756" i="2"/>
  <c r="E755" i="2"/>
  <c r="C754" i="2"/>
  <c r="G752" i="2"/>
  <c r="E751" i="2"/>
  <c r="C750" i="2"/>
  <c r="G748" i="2"/>
  <c r="E747" i="2"/>
  <c r="C746" i="2"/>
  <c r="G744" i="2"/>
  <c r="E743" i="2"/>
  <c r="C742" i="2"/>
  <c r="G740" i="2"/>
  <c r="E739" i="2"/>
  <c r="C738" i="2"/>
  <c r="G736" i="2"/>
  <c r="E735" i="2"/>
  <c r="C734" i="2"/>
  <c r="G732" i="2"/>
  <c r="E731" i="2"/>
  <c r="C730" i="2"/>
  <c r="G728" i="2"/>
  <c r="E727" i="2"/>
  <c r="C726" i="2"/>
  <c r="G724" i="2"/>
  <c r="E723" i="2"/>
  <c r="C722" i="2"/>
  <c r="G720" i="2"/>
  <c r="E719" i="2"/>
  <c r="C718" i="2"/>
  <c r="G716" i="2"/>
  <c r="E715" i="2"/>
  <c r="C714" i="2"/>
  <c r="G712" i="2"/>
  <c r="E711" i="2"/>
  <c r="F844" i="2"/>
  <c r="C841" i="2"/>
  <c r="F837" i="2"/>
  <c r="B834" i="2"/>
  <c r="D832" i="2"/>
  <c r="E830" i="2"/>
  <c r="F828" i="2"/>
  <c r="B827" i="2"/>
  <c r="C825" i="2"/>
  <c r="B818" i="2"/>
  <c r="B811" i="2"/>
  <c r="G803" i="2"/>
  <c r="F796" i="2"/>
  <c r="F789" i="2"/>
  <c r="E782" i="2"/>
  <c r="D775" i="2"/>
  <c r="B770" i="2"/>
  <c r="F764" i="2"/>
  <c r="D759" i="2"/>
  <c r="B754" i="2"/>
  <c r="F748" i="2"/>
  <c r="D743" i="2"/>
  <c r="B738" i="2"/>
  <c r="D735" i="2"/>
  <c r="F732" i="2"/>
  <c r="B730" i="2"/>
  <c r="D727" i="2"/>
  <c r="F724" i="2"/>
  <c r="B722" i="2"/>
  <c r="D719" i="2"/>
  <c r="F716" i="2"/>
  <c r="B714" i="2"/>
  <c r="D711" i="2"/>
  <c r="B710" i="2"/>
  <c r="F708" i="2"/>
  <c r="D707" i="2"/>
  <c r="D706" i="2"/>
  <c r="E705" i="2"/>
  <c r="F704" i="2"/>
  <c r="F703" i="2"/>
  <c r="G702" i="2"/>
  <c r="B702" i="2"/>
  <c r="B701" i="2"/>
  <c r="C700" i="2"/>
  <c r="D699" i="2"/>
  <c r="D698" i="2"/>
  <c r="E697" i="2"/>
  <c r="F696" i="2"/>
  <c r="F695" i="2"/>
  <c r="G694" i="2"/>
  <c r="B694" i="2"/>
  <c r="B693" i="2"/>
  <c r="C692" i="2"/>
  <c r="D691" i="2"/>
  <c r="D690" i="2"/>
  <c r="E689" i="2"/>
  <c r="F688" i="2"/>
  <c r="F687" i="2"/>
  <c r="G686" i="2"/>
  <c r="B686" i="2"/>
  <c r="B685" i="2"/>
  <c r="C684" i="2"/>
  <c r="D683" i="2"/>
  <c r="D682" i="2"/>
  <c r="E681" i="2"/>
  <c r="F680" i="2"/>
  <c r="F679" i="2"/>
  <c r="G678" i="2"/>
  <c r="B678" i="2"/>
  <c r="B677" i="2"/>
  <c r="C676" i="2"/>
  <c r="D675" i="2"/>
  <c r="D674" i="2"/>
  <c r="E673" i="2"/>
  <c r="F672" i="2"/>
  <c r="F671" i="2"/>
  <c r="G670" i="2"/>
  <c r="B670" i="2"/>
  <c r="B669" i="2"/>
  <c r="C668" i="2"/>
  <c r="D667" i="2"/>
  <c r="D666" i="2"/>
  <c r="E665" i="2"/>
  <c r="F664" i="2"/>
  <c r="F663" i="2"/>
  <c r="G662" i="2"/>
  <c r="B662" i="2"/>
  <c r="B661" i="2"/>
  <c r="C660" i="2"/>
  <c r="D659" i="2"/>
  <c r="D658" i="2"/>
  <c r="E657" i="2"/>
  <c r="F656" i="2"/>
  <c r="F655" i="2"/>
  <c r="G654" i="2"/>
  <c r="B654" i="2"/>
  <c r="B653" i="2"/>
  <c r="C652" i="2"/>
  <c r="D651" i="2"/>
  <c r="D650" i="2"/>
  <c r="E649" i="2"/>
  <c r="F648" i="2"/>
  <c r="F647" i="2"/>
  <c r="G646" i="2"/>
  <c r="B646" i="2"/>
  <c r="B645" i="2"/>
  <c r="C644" i="2"/>
  <c r="D643" i="2"/>
  <c r="D642" i="2"/>
  <c r="E641" i="2"/>
  <c r="F640" i="2"/>
  <c r="F639" i="2"/>
  <c r="G638" i="2"/>
  <c r="B638" i="2"/>
  <c r="B637" i="2"/>
  <c r="C636" i="2"/>
  <c r="D635" i="2"/>
  <c r="D634" i="2"/>
  <c r="E633" i="2"/>
  <c r="F632" i="2"/>
  <c r="F631" i="2"/>
  <c r="G630" i="2"/>
  <c r="B630" i="2"/>
  <c r="B629" i="2"/>
  <c r="C628" i="2"/>
  <c r="D627" i="2"/>
  <c r="D626" i="2"/>
  <c r="E625" i="2"/>
  <c r="F624" i="2"/>
  <c r="F623" i="2"/>
  <c r="G622" i="2"/>
  <c r="B622" i="2"/>
  <c r="B621" i="2"/>
  <c r="C620" i="2"/>
  <c r="D619" i="2"/>
  <c r="D618" i="2"/>
  <c r="E617" i="2"/>
  <c r="F616" i="2"/>
  <c r="F615" i="2"/>
  <c r="G614" i="2"/>
  <c r="B614" i="2"/>
  <c r="B613" i="2"/>
  <c r="C612" i="2"/>
  <c r="D611" i="2"/>
  <c r="D610" i="2"/>
  <c r="E609" i="2"/>
  <c r="F608" i="2"/>
  <c r="F607" i="2"/>
  <c r="G606" i="2"/>
  <c r="B606" i="2"/>
  <c r="B605" i="2"/>
  <c r="C604" i="2"/>
  <c r="D603" i="2"/>
  <c r="D602" i="2"/>
  <c r="E601" i="2"/>
  <c r="D823" i="2"/>
  <c r="D816" i="2"/>
  <c r="C809" i="2"/>
  <c r="B802" i="2"/>
  <c r="B795" i="2"/>
  <c r="G787" i="2"/>
  <c r="F780" i="2"/>
  <c r="B774" i="2"/>
  <c r="F768" i="2"/>
  <c r="D763" i="2"/>
  <c r="B758" i="2"/>
  <c r="F752" i="2"/>
  <c r="D747" i="2"/>
  <c r="B742" i="2"/>
  <c r="D737" i="2"/>
  <c r="F734" i="2"/>
  <c r="B732" i="2"/>
  <c r="D729" i="2"/>
  <c r="F726" i="2"/>
  <c r="B724" i="2"/>
  <c r="D721" i="2"/>
  <c r="F718" i="2"/>
  <c r="B716" i="2"/>
  <c r="D713" i="2"/>
  <c r="G710" i="2"/>
  <c r="E709" i="2"/>
  <c r="C708" i="2"/>
  <c r="B707" i="2"/>
  <c r="C706" i="2"/>
  <c r="D705" i="2"/>
  <c r="D704" i="2"/>
  <c r="E703" i="2"/>
  <c r="F702" i="2"/>
  <c r="F701" i="2"/>
  <c r="G700" i="2"/>
  <c r="B700" i="2"/>
  <c r="B699" i="2"/>
  <c r="C698" i="2"/>
  <c r="D697" i="2"/>
  <c r="D696" i="2"/>
  <c r="E695" i="2"/>
  <c r="F694" i="2"/>
  <c r="F693" i="2"/>
  <c r="G692" i="2"/>
  <c r="B692" i="2"/>
  <c r="B691" i="2"/>
  <c r="C690" i="2"/>
  <c r="D689" i="2"/>
  <c r="D688" i="2"/>
  <c r="E687" i="2"/>
  <c r="F686" i="2"/>
  <c r="F685" i="2"/>
  <c r="G684" i="2"/>
  <c r="B684" i="2"/>
  <c r="B683" i="2"/>
  <c r="C682" i="2"/>
  <c r="D681" i="2"/>
  <c r="D680" i="2"/>
  <c r="E679" i="2"/>
  <c r="F678" i="2"/>
  <c r="F677" i="2"/>
  <c r="G676" i="2"/>
  <c r="B676" i="2"/>
  <c r="B675" i="2"/>
  <c r="C674" i="2"/>
  <c r="D673" i="2"/>
  <c r="D672" i="2"/>
  <c r="E671" i="2"/>
  <c r="F670" i="2"/>
  <c r="F669" i="2"/>
  <c r="G668" i="2"/>
  <c r="B668" i="2"/>
  <c r="B667" i="2"/>
  <c r="C666" i="2"/>
  <c r="D665" i="2"/>
  <c r="D664" i="2"/>
  <c r="E663" i="2"/>
  <c r="F662" i="2"/>
  <c r="F661" i="2"/>
  <c r="G660" i="2"/>
  <c r="B660" i="2"/>
  <c r="B659" i="2"/>
  <c r="C658" i="2"/>
  <c r="D657" i="2"/>
  <c r="D656" i="2"/>
  <c r="E655" i="2"/>
  <c r="F654" i="2"/>
  <c r="F653" i="2"/>
  <c r="G652" i="2"/>
  <c r="B652" i="2"/>
  <c r="B651" i="2"/>
  <c r="C650" i="2"/>
  <c r="D649" i="2"/>
  <c r="D648" i="2"/>
  <c r="E647" i="2"/>
  <c r="F646" i="2"/>
  <c r="F645" i="2"/>
  <c r="G644" i="2"/>
  <c r="B644" i="2"/>
  <c r="B643" i="2"/>
  <c r="C642" i="2"/>
  <c r="D641" i="2"/>
  <c r="D640" i="2"/>
  <c r="E639" i="2"/>
  <c r="F638" i="2"/>
  <c r="F637" i="2"/>
  <c r="G636" i="2"/>
  <c r="B636" i="2"/>
  <c r="B635" i="2"/>
  <c r="C634" i="2"/>
  <c r="D633" i="2"/>
  <c r="D632" i="2"/>
  <c r="E631" i="2"/>
  <c r="F630" i="2"/>
  <c r="F629" i="2"/>
  <c r="G628" i="2"/>
  <c r="B628" i="2"/>
  <c r="B627" i="2"/>
  <c r="C626" i="2"/>
  <c r="D625" i="2"/>
  <c r="D624" i="2"/>
  <c r="E623" i="2"/>
  <c r="F622" i="2"/>
  <c r="F621" i="2"/>
  <c r="G620" i="2"/>
  <c r="B620" i="2"/>
  <c r="B619" i="2"/>
  <c r="C618" i="2"/>
  <c r="D617" i="2"/>
  <c r="D616" i="2"/>
  <c r="E615" i="2"/>
  <c r="F614" i="2"/>
  <c r="F613" i="2"/>
  <c r="G612" i="2"/>
  <c r="B612" i="2"/>
  <c r="B611" i="2"/>
  <c r="C610" i="2"/>
  <c r="D609" i="2"/>
  <c r="D608" i="2"/>
  <c r="E607" i="2"/>
  <c r="F606" i="2"/>
  <c r="F605" i="2"/>
  <c r="G604" i="2"/>
  <c r="B604" i="2"/>
  <c r="B603" i="2"/>
  <c r="C602" i="2"/>
  <c r="D601" i="2"/>
  <c r="F821" i="2"/>
  <c r="E814" i="2"/>
  <c r="D807" i="2"/>
  <c r="D800" i="2"/>
  <c r="C793" i="2"/>
  <c r="B786" i="2"/>
  <c r="B779" i="2"/>
  <c r="F772" i="2"/>
  <c r="D767" i="2"/>
  <c r="B762" i="2"/>
  <c r="F756" i="2"/>
  <c r="D751" i="2"/>
  <c r="B746" i="2"/>
  <c r="F740" i="2"/>
  <c r="F736" i="2"/>
  <c r="B734" i="2"/>
  <c r="D731" i="2"/>
  <c r="F728" i="2"/>
  <c r="B726" i="2"/>
  <c r="D723" i="2"/>
  <c r="F720" i="2"/>
  <c r="B718" i="2"/>
  <c r="D715" i="2"/>
  <c r="F712" i="2"/>
  <c r="F710" i="2"/>
  <c r="D709" i="2"/>
  <c r="B708" i="2"/>
  <c r="G706" i="2"/>
  <c r="B706" i="2"/>
  <c r="B705" i="2"/>
  <c r="C704" i="2"/>
  <c r="D703" i="2"/>
  <c r="D702" i="2"/>
  <c r="E701" i="2"/>
  <c r="F700" i="2"/>
  <c r="F699" i="2"/>
  <c r="G698" i="2"/>
  <c r="B698" i="2"/>
  <c r="B697" i="2"/>
  <c r="C696" i="2"/>
  <c r="D695" i="2"/>
  <c r="D694" i="2"/>
  <c r="E693" i="2"/>
  <c r="F692" i="2"/>
  <c r="F691" i="2"/>
  <c r="G690" i="2"/>
  <c r="B690" i="2"/>
  <c r="B689" i="2"/>
  <c r="C688" i="2"/>
  <c r="D687" i="2"/>
  <c r="D686" i="2"/>
  <c r="E685" i="2"/>
  <c r="F684" i="2"/>
  <c r="F683" i="2"/>
  <c r="G682" i="2"/>
  <c r="B682" i="2"/>
  <c r="B681" i="2"/>
  <c r="C680" i="2"/>
  <c r="D679" i="2"/>
  <c r="D678" i="2"/>
  <c r="E677" i="2"/>
  <c r="F676" i="2"/>
  <c r="F675" i="2"/>
  <c r="G674" i="2"/>
  <c r="B674" i="2"/>
  <c r="B673" i="2"/>
  <c r="C672" i="2"/>
  <c r="D671" i="2"/>
  <c r="D670" i="2"/>
  <c r="E669" i="2"/>
  <c r="F668" i="2"/>
  <c r="F667" i="2"/>
  <c r="G666" i="2"/>
  <c r="B666" i="2"/>
  <c r="B665" i="2"/>
  <c r="C664" i="2"/>
  <c r="D663" i="2"/>
  <c r="D662" i="2"/>
  <c r="E661" i="2"/>
  <c r="F660" i="2"/>
  <c r="F659" i="2"/>
  <c r="G658" i="2"/>
  <c r="B658" i="2"/>
  <c r="B657" i="2"/>
  <c r="C656" i="2"/>
  <c r="D655" i="2"/>
  <c r="D654" i="2"/>
  <c r="E653" i="2"/>
  <c r="F652" i="2"/>
  <c r="F651" i="2"/>
  <c r="G650" i="2"/>
  <c r="B650" i="2"/>
  <c r="B649" i="2"/>
  <c r="C648" i="2"/>
  <c r="D647" i="2"/>
  <c r="D646" i="2"/>
  <c r="E645" i="2"/>
  <c r="F644" i="2"/>
  <c r="F643" i="2"/>
  <c r="G642" i="2"/>
  <c r="B642" i="2"/>
  <c r="B641" i="2"/>
  <c r="C640" i="2"/>
  <c r="D639" i="2"/>
  <c r="D638" i="2"/>
  <c r="E637" i="2"/>
  <c r="F636" i="2"/>
  <c r="F635" i="2"/>
  <c r="G634" i="2"/>
  <c r="B634" i="2"/>
  <c r="B633" i="2"/>
  <c r="C632" i="2"/>
  <c r="D631" i="2"/>
  <c r="D630" i="2"/>
  <c r="E629" i="2"/>
  <c r="F628" i="2"/>
  <c r="F627" i="2"/>
  <c r="G626" i="2"/>
  <c r="B626" i="2"/>
  <c r="B625" i="2"/>
  <c r="C624" i="2"/>
  <c r="D623" i="2"/>
  <c r="D622" i="2"/>
  <c r="E621" i="2"/>
  <c r="F620" i="2"/>
  <c r="F619" i="2"/>
  <c r="G618" i="2"/>
  <c r="B618" i="2"/>
  <c r="B617" i="2"/>
  <c r="C616" i="2"/>
  <c r="D615" i="2"/>
  <c r="D614" i="2"/>
  <c r="E613" i="2"/>
  <c r="F612" i="2"/>
  <c r="F611" i="2"/>
  <c r="G610" i="2"/>
  <c r="B610" i="2"/>
  <c r="B609" i="2"/>
  <c r="C608" i="2"/>
  <c r="D607" i="2"/>
  <c r="D606" i="2"/>
  <c r="E605" i="2"/>
  <c r="F604" i="2"/>
  <c r="F603" i="2"/>
  <c r="G602" i="2"/>
  <c r="B602" i="2"/>
  <c r="B601" i="2"/>
  <c r="C600" i="2"/>
  <c r="D599" i="2"/>
  <c r="D598" i="2"/>
  <c r="E597" i="2"/>
  <c r="F596" i="2"/>
  <c r="F595" i="2"/>
  <c r="G594" i="2"/>
  <c r="B594" i="2"/>
  <c r="B593" i="2"/>
  <c r="C592" i="2"/>
  <c r="D591" i="2"/>
  <c r="D590" i="2"/>
  <c r="E589" i="2"/>
  <c r="F588" i="2"/>
  <c r="F587" i="2"/>
  <c r="G586" i="2"/>
  <c r="B586" i="2"/>
  <c r="B585" i="2"/>
  <c r="C584" i="2"/>
  <c r="D583" i="2"/>
  <c r="D582" i="2"/>
  <c r="E581" i="2"/>
  <c r="F580" i="2"/>
  <c r="G819" i="2"/>
  <c r="F812" i="2"/>
  <c r="F805" i="2"/>
  <c r="E798" i="2"/>
  <c r="D791" i="2"/>
  <c r="D784" i="2"/>
  <c r="C777" i="2"/>
  <c r="D771" i="2"/>
  <c r="B766" i="2"/>
  <c r="F760" i="2"/>
  <c r="D755" i="2"/>
  <c r="B750" i="2"/>
  <c r="F744" i="2"/>
  <c r="D739" i="2"/>
  <c r="B736" i="2"/>
  <c r="D733" i="2"/>
  <c r="F730" i="2"/>
  <c r="B728" i="2"/>
  <c r="D725" i="2"/>
  <c r="F722" i="2"/>
  <c r="B720" i="2"/>
  <c r="D717" i="2"/>
  <c r="F714" i="2"/>
  <c r="B712" i="2"/>
  <c r="C710" i="2"/>
  <c r="G708" i="2"/>
  <c r="E707" i="2"/>
  <c r="F706" i="2"/>
  <c r="F705" i="2"/>
  <c r="G704" i="2"/>
  <c r="B704" i="2"/>
  <c r="B703" i="2"/>
  <c r="C702" i="2"/>
  <c r="D701" i="2"/>
  <c r="D700" i="2"/>
  <c r="E699" i="2"/>
  <c r="F698" i="2"/>
  <c r="F697" i="2"/>
  <c r="G696" i="2"/>
  <c r="B696" i="2"/>
  <c r="B695" i="2"/>
  <c r="C694" i="2"/>
  <c r="D693" i="2"/>
  <c r="D692" i="2"/>
  <c r="E691" i="2"/>
  <c r="F690" i="2"/>
  <c r="F689" i="2"/>
  <c r="G688" i="2"/>
  <c r="B688" i="2"/>
  <c r="B687" i="2"/>
  <c r="C686" i="2"/>
  <c r="D685" i="2"/>
  <c r="D684" i="2"/>
  <c r="E683" i="2"/>
  <c r="F682" i="2"/>
  <c r="F681" i="2"/>
  <c r="G680" i="2"/>
  <c r="B680" i="2"/>
  <c r="B679" i="2"/>
  <c r="C678" i="2"/>
  <c r="D677" i="2"/>
  <c r="D676" i="2"/>
  <c r="E675" i="2"/>
  <c r="F674" i="2"/>
  <c r="F673" i="2"/>
  <c r="G672" i="2"/>
  <c r="B672" i="2"/>
  <c r="B671" i="2"/>
  <c r="C670" i="2"/>
  <c r="D669" i="2"/>
  <c r="D668" i="2"/>
  <c r="E667" i="2"/>
  <c r="F666" i="2"/>
  <c r="F665" i="2"/>
  <c r="G664" i="2"/>
  <c r="B664" i="2"/>
  <c r="B663" i="2"/>
  <c r="C662" i="2"/>
  <c r="D661" i="2"/>
  <c r="D660" i="2"/>
  <c r="E659" i="2"/>
  <c r="F658" i="2"/>
  <c r="F657" i="2"/>
  <c r="G656" i="2"/>
  <c r="B656" i="2"/>
  <c r="B655" i="2"/>
  <c r="C654" i="2"/>
  <c r="D653" i="2"/>
  <c r="D652" i="2"/>
  <c r="E651" i="2"/>
  <c r="F650" i="2"/>
  <c r="F649" i="2"/>
  <c r="G648" i="2"/>
  <c r="B648" i="2"/>
  <c r="B647" i="2"/>
  <c r="C646" i="2"/>
  <c r="D645" i="2"/>
  <c r="D644" i="2"/>
  <c r="E643" i="2"/>
  <c r="F642" i="2"/>
  <c r="F641" i="2"/>
  <c r="G640" i="2"/>
  <c r="B640" i="2"/>
  <c r="B639" i="2"/>
  <c r="C638" i="2"/>
  <c r="D637" i="2"/>
  <c r="D636" i="2"/>
  <c r="E635" i="2"/>
  <c r="F634" i="2"/>
  <c r="F633" i="2"/>
  <c r="G632" i="2"/>
  <c r="B632" i="2"/>
  <c r="B631" i="2"/>
  <c r="C630" i="2"/>
  <c r="D629" i="2"/>
  <c r="D628" i="2"/>
  <c r="E627" i="2"/>
  <c r="F626" i="2"/>
  <c r="F625" i="2"/>
  <c r="G624" i="2"/>
  <c r="B624" i="2"/>
  <c r="B623" i="2"/>
  <c r="C622" i="2"/>
  <c r="D621" i="2"/>
  <c r="D620" i="2"/>
  <c r="E619" i="2"/>
  <c r="F618" i="2"/>
  <c r="F617" i="2"/>
  <c r="G616" i="2"/>
  <c r="B616" i="2"/>
  <c r="B615" i="2"/>
  <c r="C614" i="2"/>
  <c r="D613" i="2"/>
  <c r="D612" i="2"/>
  <c r="E611" i="2"/>
  <c r="F610" i="2"/>
  <c r="F609" i="2"/>
  <c r="G608" i="2"/>
  <c r="B608" i="2"/>
  <c r="B607" i="2"/>
  <c r="C606" i="2"/>
  <c r="D605" i="2"/>
  <c r="D604" i="2"/>
  <c r="E603" i="2"/>
  <c r="F602" i="2"/>
  <c r="F601" i="2"/>
  <c r="G600" i="2"/>
  <c r="B600" i="2"/>
  <c r="B599" i="2"/>
  <c r="C598" i="2"/>
  <c r="D597" i="2"/>
  <c r="D596" i="2"/>
  <c r="E595" i="2"/>
  <c r="F594" i="2"/>
  <c r="F593" i="2"/>
  <c r="G592" i="2"/>
  <c r="B592" i="2"/>
  <c r="B591" i="2"/>
  <c r="C590" i="2"/>
  <c r="D589" i="2"/>
  <c r="D588" i="2"/>
  <c r="E587" i="2"/>
  <c r="F586" i="2"/>
  <c r="F585" i="2"/>
  <c r="G584" i="2"/>
  <c r="B584" i="2"/>
  <c r="B583" i="2"/>
  <c r="C582" i="2"/>
  <c r="D581" i="2"/>
  <c r="D580" i="2"/>
  <c r="F600" i="2"/>
  <c r="G598" i="2"/>
  <c r="B597" i="2"/>
  <c r="D595" i="2"/>
  <c r="E593" i="2"/>
  <c r="F591" i="2"/>
  <c r="B590" i="2"/>
  <c r="C588" i="2"/>
  <c r="D586" i="2"/>
  <c r="F584" i="2"/>
  <c r="G582" i="2"/>
  <c r="B581" i="2"/>
  <c r="F579" i="2"/>
  <c r="G578" i="2"/>
  <c r="B578" i="2"/>
  <c r="B577" i="2"/>
  <c r="C576" i="2"/>
  <c r="D575" i="2"/>
  <c r="D574" i="2"/>
  <c r="E573" i="2"/>
  <c r="F572" i="2"/>
  <c r="F571" i="2"/>
  <c r="G570" i="2"/>
  <c r="B570" i="2"/>
  <c r="B569" i="2"/>
  <c r="C568" i="2"/>
  <c r="D567" i="2"/>
  <c r="D566" i="2"/>
  <c r="E565" i="2"/>
  <c r="F564" i="2"/>
  <c r="F563" i="2"/>
  <c r="G562" i="2"/>
  <c r="B562" i="2"/>
  <c r="B561" i="2"/>
  <c r="C560" i="2"/>
  <c r="D559" i="2"/>
  <c r="D558" i="2"/>
  <c r="E557" i="2"/>
  <c r="F556" i="2"/>
  <c r="F555" i="2"/>
  <c r="G554" i="2"/>
  <c r="B554" i="2"/>
  <c r="B553" i="2"/>
  <c r="C552" i="2"/>
  <c r="D551" i="2"/>
  <c r="D550" i="2"/>
  <c r="E549" i="2"/>
  <c r="F548" i="2"/>
  <c r="F547" i="2"/>
  <c r="G546" i="2"/>
  <c r="B546" i="2"/>
  <c r="B545" i="2"/>
  <c r="C544" i="2"/>
  <c r="D543" i="2"/>
  <c r="D542" i="2"/>
  <c r="E541" i="2"/>
  <c r="F540" i="2"/>
  <c r="F539" i="2"/>
  <c r="G538" i="2"/>
  <c r="B538" i="2"/>
  <c r="B537" i="2"/>
  <c r="C536" i="2"/>
  <c r="D535" i="2"/>
  <c r="D534" i="2"/>
  <c r="E533" i="2"/>
  <c r="F532" i="2"/>
  <c r="F531" i="2"/>
  <c r="G530" i="2"/>
  <c r="B530" i="2"/>
  <c r="B529" i="2"/>
  <c r="C528" i="2"/>
  <c r="D527" i="2"/>
  <c r="D526" i="2"/>
  <c r="E525" i="2"/>
  <c r="F524" i="2"/>
  <c r="F523" i="2"/>
  <c r="G522" i="2"/>
  <c r="B522" i="2"/>
  <c r="B521" i="2"/>
  <c r="C520" i="2"/>
  <c r="D519" i="2"/>
  <c r="D518" i="2"/>
  <c r="E517" i="2"/>
  <c r="F516" i="2"/>
  <c r="F515" i="2"/>
  <c r="G514" i="2"/>
  <c r="B514" i="2"/>
  <c r="B513" i="2"/>
  <c r="C512" i="2"/>
  <c r="D511" i="2"/>
  <c r="D510" i="2"/>
  <c r="E509" i="2"/>
  <c r="F508" i="2"/>
  <c r="F507" i="2"/>
  <c r="G506" i="2"/>
  <c r="B506" i="2"/>
  <c r="B505" i="2"/>
  <c r="C504" i="2"/>
  <c r="D503" i="2"/>
  <c r="D502" i="2"/>
  <c r="E501" i="2"/>
  <c r="F500" i="2"/>
  <c r="F499" i="2"/>
  <c r="G498" i="2"/>
  <c r="B498" i="2"/>
  <c r="B497" i="2"/>
  <c r="C496" i="2"/>
  <c r="D495" i="2"/>
  <c r="D494" i="2"/>
  <c r="E493" i="2"/>
  <c r="F492" i="2"/>
  <c r="F491" i="2"/>
  <c r="G490" i="2"/>
  <c r="B490" i="2"/>
  <c r="B489" i="2"/>
  <c r="C488" i="2"/>
  <c r="D487" i="2"/>
  <c r="D486" i="2"/>
  <c r="E485" i="2"/>
  <c r="F484" i="2"/>
  <c r="F483" i="2"/>
  <c r="G482" i="2"/>
  <c r="B482" i="2"/>
  <c r="B481" i="2"/>
  <c r="C480" i="2"/>
  <c r="E479" i="2"/>
  <c r="G478" i="2"/>
  <c r="C478" i="2"/>
  <c r="E477" i="2"/>
  <c r="G476" i="2"/>
  <c r="C476" i="2"/>
  <c r="E475" i="2"/>
  <c r="G474" i="2"/>
  <c r="C474" i="2"/>
  <c r="E473" i="2"/>
  <c r="G472" i="2"/>
  <c r="C472" i="2"/>
  <c r="E471" i="2"/>
  <c r="G470" i="2"/>
  <c r="C470" i="2"/>
  <c r="E469" i="2"/>
  <c r="G468" i="2"/>
  <c r="C468" i="2"/>
  <c r="E467" i="2"/>
  <c r="G466" i="2"/>
  <c r="C466" i="2"/>
  <c r="E465" i="2"/>
  <c r="G464" i="2"/>
  <c r="C464" i="2"/>
  <c r="E463" i="2"/>
  <c r="G462" i="2"/>
  <c r="C462" i="2"/>
  <c r="E461" i="2"/>
  <c r="G460" i="2"/>
  <c r="C460" i="2"/>
  <c r="E459" i="2"/>
  <c r="G458" i="2"/>
  <c r="C458" i="2"/>
  <c r="E457" i="2"/>
  <c r="G456" i="2"/>
  <c r="C456" i="2"/>
  <c r="E455" i="2"/>
  <c r="G454" i="2"/>
  <c r="C454" i="2"/>
  <c r="E453" i="2"/>
  <c r="G452" i="2"/>
  <c r="C452" i="2"/>
  <c r="E451" i="2"/>
  <c r="G450" i="2"/>
  <c r="C450" i="2"/>
  <c r="E449" i="2"/>
  <c r="G448" i="2"/>
  <c r="C448" i="2"/>
  <c r="E447" i="2"/>
  <c r="G446" i="2"/>
  <c r="C446" i="2"/>
  <c r="E445" i="2"/>
  <c r="G444" i="2"/>
  <c r="C444" i="2"/>
  <c r="E443" i="2"/>
  <c r="G442" i="2"/>
  <c r="C442" i="2"/>
  <c r="E441" i="2"/>
  <c r="G440" i="2"/>
  <c r="C440" i="2"/>
  <c r="E439" i="2"/>
  <c r="G438" i="2"/>
  <c r="C438" i="2"/>
  <c r="E437" i="2"/>
  <c r="G436" i="2"/>
  <c r="C436" i="2"/>
  <c r="E435" i="2"/>
  <c r="G434" i="2"/>
  <c r="C434" i="2"/>
  <c r="E433" i="2"/>
  <c r="G432" i="2"/>
  <c r="C432" i="2"/>
  <c r="E431" i="2"/>
  <c r="G430" i="2"/>
  <c r="C430" i="2"/>
  <c r="E429" i="2"/>
  <c r="G428" i="2"/>
  <c r="C428" i="2"/>
  <c r="E427" i="2"/>
  <c r="G426" i="2"/>
  <c r="C426" i="2"/>
  <c r="E425" i="2"/>
  <c r="G424" i="2"/>
  <c r="C424" i="2"/>
  <c r="E423" i="2"/>
  <c r="G422" i="2"/>
  <c r="C422" i="2"/>
  <c r="E421" i="2"/>
  <c r="G420" i="2"/>
  <c r="C420" i="2"/>
  <c r="E419" i="2"/>
  <c r="G418" i="2"/>
  <c r="C418" i="2"/>
  <c r="E417" i="2"/>
  <c r="G416" i="2"/>
  <c r="C416" i="2"/>
  <c r="E415" i="2"/>
  <c r="G414" i="2"/>
  <c r="C414" i="2"/>
  <c r="E413" i="2"/>
  <c r="G412" i="2"/>
  <c r="C412" i="2"/>
  <c r="E411" i="2"/>
  <c r="G410" i="2"/>
  <c r="C410" i="2"/>
  <c r="E409" i="2"/>
  <c r="G408" i="2"/>
  <c r="C408" i="2"/>
  <c r="E407" i="2"/>
  <c r="G406" i="2"/>
  <c r="C406" i="2"/>
  <c r="E405" i="2"/>
  <c r="G404" i="2"/>
  <c r="C404" i="2"/>
  <c r="E403" i="2"/>
  <c r="G402" i="2"/>
  <c r="C402" i="2"/>
  <c r="E401" i="2"/>
  <c r="G400" i="2"/>
  <c r="C400" i="2"/>
  <c r="E399" i="2"/>
  <c r="G398" i="2"/>
  <c r="C398" i="2"/>
  <c r="E397" i="2"/>
  <c r="G396" i="2"/>
  <c r="C396" i="2"/>
  <c r="E395" i="2"/>
  <c r="G394" i="2"/>
  <c r="C394" i="2"/>
  <c r="E393" i="2"/>
  <c r="G392" i="2"/>
  <c r="C392" i="2"/>
  <c r="E391" i="2"/>
  <c r="G390" i="2"/>
  <c r="C390" i="2"/>
  <c r="E389" i="2"/>
  <c r="G388" i="2"/>
  <c r="C388" i="2"/>
  <c r="E387" i="2"/>
  <c r="G386" i="2"/>
  <c r="C386" i="2"/>
  <c r="E385" i="2"/>
  <c r="G384" i="2"/>
  <c r="C384" i="2"/>
  <c r="E383" i="2"/>
  <c r="G382" i="2"/>
  <c r="C382" i="2"/>
  <c r="E381" i="2"/>
  <c r="G380" i="2"/>
  <c r="C380" i="2"/>
  <c r="E379" i="2"/>
  <c r="G378" i="2"/>
  <c r="C378" i="2"/>
  <c r="E377" i="2"/>
  <c r="G376" i="2"/>
  <c r="C376" i="2"/>
  <c r="E375" i="2"/>
  <c r="G374" i="2"/>
  <c r="C374" i="2"/>
  <c r="E373" i="2"/>
  <c r="G372" i="2"/>
  <c r="C372" i="2"/>
  <c r="E371" i="2"/>
  <c r="G370" i="2"/>
  <c r="C370" i="2"/>
  <c r="E369" i="2"/>
  <c r="G368" i="2"/>
  <c r="C368" i="2"/>
  <c r="E367" i="2"/>
  <c r="G366" i="2"/>
  <c r="C366" i="2"/>
  <c r="E365" i="2"/>
  <c r="G364" i="2"/>
  <c r="C364" i="2"/>
  <c r="E363" i="2"/>
  <c r="G362" i="2"/>
  <c r="C362" i="2"/>
  <c r="D600" i="2"/>
  <c r="F598" i="2"/>
  <c r="G596" i="2"/>
  <c r="B595" i="2"/>
  <c r="D593" i="2"/>
  <c r="E591" i="2"/>
  <c r="F589" i="2"/>
  <c r="B588" i="2"/>
  <c r="C586" i="2"/>
  <c r="D584" i="2"/>
  <c r="F582" i="2"/>
  <c r="G580" i="2"/>
  <c r="E579" i="2"/>
  <c r="F578" i="2"/>
  <c r="F577" i="2"/>
  <c r="G576" i="2"/>
  <c r="B576" i="2"/>
  <c r="B575" i="2"/>
  <c r="C574" i="2"/>
  <c r="D573" i="2"/>
  <c r="D572" i="2"/>
  <c r="E571" i="2"/>
  <c r="F570" i="2"/>
  <c r="F569" i="2"/>
  <c r="G568" i="2"/>
  <c r="B568" i="2"/>
  <c r="B567" i="2"/>
  <c r="C566" i="2"/>
  <c r="D565" i="2"/>
  <c r="D564" i="2"/>
  <c r="E563" i="2"/>
  <c r="F562" i="2"/>
  <c r="F561" i="2"/>
  <c r="G560" i="2"/>
  <c r="B560" i="2"/>
  <c r="B559" i="2"/>
  <c r="C558" i="2"/>
  <c r="D557" i="2"/>
  <c r="D556" i="2"/>
  <c r="E555" i="2"/>
  <c r="F554" i="2"/>
  <c r="F553" i="2"/>
  <c r="G552" i="2"/>
  <c r="B552" i="2"/>
  <c r="B551" i="2"/>
  <c r="C550" i="2"/>
  <c r="D549" i="2"/>
  <c r="D548" i="2"/>
  <c r="E547" i="2"/>
  <c r="F546" i="2"/>
  <c r="F545" i="2"/>
  <c r="G544" i="2"/>
  <c r="B544" i="2"/>
  <c r="B543" i="2"/>
  <c r="C542" i="2"/>
  <c r="D541" i="2"/>
  <c r="D540" i="2"/>
  <c r="E539" i="2"/>
  <c r="F538" i="2"/>
  <c r="F537" i="2"/>
  <c r="G536" i="2"/>
  <c r="B536" i="2"/>
  <c r="B535" i="2"/>
  <c r="C534" i="2"/>
  <c r="D533" i="2"/>
  <c r="D532" i="2"/>
  <c r="E531" i="2"/>
  <c r="F530" i="2"/>
  <c r="F529" i="2"/>
  <c r="G528" i="2"/>
  <c r="B528" i="2"/>
  <c r="B527" i="2"/>
  <c r="C526" i="2"/>
  <c r="D525" i="2"/>
  <c r="D524" i="2"/>
  <c r="E523" i="2"/>
  <c r="F522" i="2"/>
  <c r="F521" i="2"/>
  <c r="G520" i="2"/>
  <c r="B520" i="2"/>
  <c r="B519" i="2"/>
  <c r="C518" i="2"/>
  <c r="D517" i="2"/>
  <c r="D516" i="2"/>
  <c r="E515" i="2"/>
  <c r="F514" i="2"/>
  <c r="F513" i="2"/>
  <c r="G512" i="2"/>
  <c r="B512" i="2"/>
  <c r="B511" i="2"/>
  <c r="C510" i="2"/>
  <c r="D509" i="2"/>
  <c r="D508" i="2"/>
  <c r="E507" i="2"/>
  <c r="F506" i="2"/>
  <c r="F505" i="2"/>
  <c r="G504" i="2"/>
  <c r="B504" i="2"/>
  <c r="B503" i="2"/>
  <c r="C502" i="2"/>
  <c r="D501" i="2"/>
  <c r="D500" i="2"/>
  <c r="E499" i="2"/>
  <c r="F498" i="2"/>
  <c r="F497" i="2"/>
  <c r="G496" i="2"/>
  <c r="B496" i="2"/>
  <c r="B495" i="2"/>
  <c r="C494" i="2"/>
  <c r="D493" i="2"/>
  <c r="D492" i="2"/>
  <c r="E491" i="2"/>
  <c r="F490" i="2"/>
  <c r="F489" i="2"/>
  <c r="G488" i="2"/>
  <c r="B488" i="2"/>
  <c r="B487" i="2"/>
  <c r="C486" i="2"/>
  <c r="D485" i="2"/>
  <c r="D484" i="2"/>
  <c r="E483" i="2"/>
  <c r="F482" i="2"/>
  <c r="F481" i="2"/>
  <c r="G480" i="2"/>
  <c r="B480" i="2"/>
  <c r="D479" i="2"/>
  <c r="F478" i="2"/>
  <c r="B478" i="2"/>
  <c r="D477" i="2"/>
  <c r="F476" i="2"/>
  <c r="B476" i="2"/>
  <c r="D475" i="2"/>
  <c r="F474" i="2"/>
  <c r="B474" i="2"/>
  <c r="D473" i="2"/>
  <c r="F472" i="2"/>
  <c r="B472" i="2"/>
  <c r="D471" i="2"/>
  <c r="F470" i="2"/>
  <c r="B470" i="2"/>
  <c r="D469" i="2"/>
  <c r="F468" i="2"/>
  <c r="B468" i="2"/>
  <c r="D467" i="2"/>
  <c r="F466" i="2"/>
  <c r="B466" i="2"/>
  <c r="D465" i="2"/>
  <c r="F464" i="2"/>
  <c r="B464" i="2"/>
  <c r="D463" i="2"/>
  <c r="F462" i="2"/>
  <c r="B462" i="2"/>
  <c r="D461" i="2"/>
  <c r="F460" i="2"/>
  <c r="B460" i="2"/>
  <c r="D459" i="2"/>
  <c r="F458" i="2"/>
  <c r="B458" i="2"/>
  <c r="D457" i="2"/>
  <c r="F456" i="2"/>
  <c r="B456" i="2"/>
  <c r="D455" i="2"/>
  <c r="F454" i="2"/>
  <c r="B454" i="2"/>
  <c r="D453" i="2"/>
  <c r="F452" i="2"/>
  <c r="B452" i="2"/>
  <c r="D451" i="2"/>
  <c r="F450" i="2"/>
  <c r="B450" i="2"/>
  <c r="D449" i="2"/>
  <c r="F448" i="2"/>
  <c r="B448" i="2"/>
  <c r="D447" i="2"/>
  <c r="F446" i="2"/>
  <c r="B446" i="2"/>
  <c r="D445" i="2"/>
  <c r="F444" i="2"/>
  <c r="B444" i="2"/>
  <c r="D443" i="2"/>
  <c r="F442" i="2"/>
  <c r="B442" i="2"/>
  <c r="D441" i="2"/>
  <c r="F440" i="2"/>
  <c r="B440" i="2"/>
  <c r="D439" i="2"/>
  <c r="F438" i="2"/>
  <c r="B438" i="2"/>
  <c r="D437" i="2"/>
  <c r="F436" i="2"/>
  <c r="B436" i="2"/>
  <c r="D435" i="2"/>
  <c r="F434" i="2"/>
  <c r="B434" i="2"/>
  <c r="D433" i="2"/>
  <c r="F432" i="2"/>
  <c r="B432" i="2"/>
  <c r="D431" i="2"/>
  <c r="F430" i="2"/>
  <c r="B430" i="2"/>
  <c r="D429" i="2"/>
  <c r="F428" i="2"/>
  <c r="B428" i="2"/>
  <c r="D427" i="2"/>
  <c r="F426" i="2"/>
  <c r="B426" i="2"/>
  <c r="D425" i="2"/>
  <c r="F424" i="2"/>
  <c r="B424" i="2"/>
  <c r="D423" i="2"/>
  <c r="F422" i="2"/>
  <c r="B422" i="2"/>
  <c r="D421" i="2"/>
  <c r="F420" i="2"/>
  <c r="B420" i="2"/>
  <c r="D419" i="2"/>
  <c r="F418" i="2"/>
  <c r="B418" i="2"/>
  <c r="D417" i="2"/>
  <c r="F416" i="2"/>
  <c r="B416" i="2"/>
  <c r="D415" i="2"/>
  <c r="F414" i="2"/>
  <c r="B414" i="2"/>
  <c r="D413" i="2"/>
  <c r="F412" i="2"/>
  <c r="B412" i="2"/>
  <c r="D411" i="2"/>
  <c r="F410" i="2"/>
  <c r="B410" i="2"/>
  <c r="D409" i="2"/>
  <c r="F408" i="2"/>
  <c r="B408" i="2"/>
  <c r="D407" i="2"/>
  <c r="F406" i="2"/>
  <c r="B406" i="2"/>
  <c r="D405" i="2"/>
  <c r="F404" i="2"/>
  <c r="B404" i="2"/>
  <c r="D403" i="2"/>
  <c r="F402" i="2"/>
  <c r="B402" i="2"/>
  <c r="D401" i="2"/>
  <c r="F400" i="2"/>
  <c r="F599" i="2"/>
  <c r="B598" i="2"/>
  <c r="C596" i="2"/>
  <c r="D594" i="2"/>
  <c r="F592" i="2"/>
  <c r="G590" i="2"/>
  <c r="B589" i="2"/>
  <c r="D587" i="2"/>
  <c r="E585" i="2"/>
  <c r="F583" i="2"/>
  <c r="B582" i="2"/>
  <c r="C580" i="2"/>
  <c r="D579" i="2"/>
  <c r="D578" i="2"/>
  <c r="E577" i="2"/>
  <c r="F576" i="2"/>
  <c r="F575" i="2"/>
  <c r="G574" i="2"/>
  <c r="B574" i="2"/>
  <c r="B573" i="2"/>
  <c r="C572" i="2"/>
  <c r="D571" i="2"/>
  <c r="D570" i="2"/>
  <c r="E569" i="2"/>
  <c r="F568" i="2"/>
  <c r="F567" i="2"/>
  <c r="G566" i="2"/>
  <c r="B566" i="2"/>
  <c r="B565" i="2"/>
  <c r="C564" i="2"/>
  <c r="D563" i="2"/>
  <c r="D562" i="2"/>
  <c r="E561" i="2"/>
  <c r="F560" i="2"/>
  <c r="F559" i="2"/>
  <c r="G558" i="2"/>
  <c r="B558" i="2"/>
  <c r="B557" i="2"/>
  <c r="C556" i="2"/>
  <c r="D555" i="2"/>
  <c r="D554" i="2"/>
  <c r="E553" i="2"/>
  <c r="F552" i="2"/>
  <c r="F551" i="2"/>
  <c r="G550" i="2"/>
  <c r="B550" i="2"/>
  <c r="B549" i="2"/>
  <c r="C548" i="2"/>
  <c r="D547" i="2"/>
  <c r="D546" i="2"/>
  <c r="E545" i="2"/>
  <c r="F544" i="2"/>
  <c r="F543" i="2"/>
  <c r="G542" i="2"/>
  <c r="B542" i="2"/>
  <c r="B541" i="2"/>
  <c r="C540" i="2"/>
  <c r="D539" i="2"/>
  <c r="D538" i="2"/>
  <c r="E537" i="2"/>
  <c r="F536" i="2"/>
  <c r="F535" i="2"/>
  <c r="G534" i="2"/>
  <c r="B534" i="2"/>
  <c r="B533" i="2"/>
  <c r="C532" i="2"/>
  <c r="D531" i="2"/>
  <c r="D530" i="2"/>
  <c r="E529" i="2"/>
  <c r="F528" i="2"/>
  <c r="F527" i="2"/>
  <c r="G526" i="2"/>
  <c r="B526" i="2"/>
  <c r="B525" i="2"/>
  <c r="C524" i="2"/>
  <c r="D523" i="2"/>
  <c r="D522" i="2"/>
  <c r="E521" i="2"/>
  <c r="F520" i="2"/>
  <c r="F519" i="2"/>
  <c r="G518" i="2"/>
  <c r="B518" i="2"/>
  <c r="B517" i="2"/>
  <c r="C516" i="2"/>
  <c r="D515" i="2"/>
  <c r="D514" i="2"/>
  <c r="E513" i="2"/>
  <c r="F512" i="2"/>
  <c r="F511" i="2"/>
  <c r="G510" i="2"/>
  <c r="B510" i="2"/>
  <c r="B509" i="2"/>
  <c r="C508" i="2"/>
  <c r="D507" i="2"/>
  <c r="D506" i="2"/>
  <c r="E505" i="2"/>
  <c r="F504" i="2"/>
  <c r="F503" i="2"/>
  <c r="G502" i="2"/>
  <c r="B502" i="2"/>
  <c r="B501" i="2"/>
  <c r="C500" i="2"/>
  <c r="D499" i="2"/>
  <c r="D498" i="2"/>
  <c r="E497" i="2"/>
  <c r="F496" i="2"/>
  <c r="F495" i="2"/>
  <c r="G494" i="2"/>
  <c r="B494" i="2"/>
  <c r="B493" i="2"/>
  <c r="C492" i="2"/>
  <c r="D491" i="2"/>
  <c r="D490" i="2"/>
  <c r="E489" i="2"/>
  <c r="F488" i="2"/>
  <c r="F487" i="2"/>
  <c r="G486" i="2"/>
  <c r="B486" i="2"/>
  <c r="B485" i="2"/>
  <c r="C484" i="2"/>
  <c r="D483" i="2"/>
  <c r="D482" i="2"/>
  <c r="E481" i="2"/>
  <c r="F480" i="2"/>
  <c r="G479" i="2"/>
  <c r="C479" i="2"/>
  <c r="E478" i="2"/>
  <c r="G477" i="2"/>
  <c r="C477" i="2"/>
  <c r="E476" i="2"/>
  <c r="G475" i="2"/>
  <c r="C475" i="2"/>
  <c r="E474" i="2"/>
  <c r="G473" i="2"/>
  <c r="C473" i="2"/>
  <c r="E472" i="2"/>
  <c r="G471" i="2"/>
  <c r="C471" i="2"/>
  <c r="E470" i="2"/>
  <c r="G469" i="2"/>
  <c r="C469" i="2"/>
  <c r="E468" i="2"/>
  <c r="G467" i="2"/>
  <c r="C467" i="2"/>
  <c r="E466" i="2"/>
  <c r="G465" i="2"/>
  <c r="C465" i="2"/>
  <c r="E464" i="2"/>
  <c r="G463" i="2"/>
  <c r="C463" i="2"/>
  <c r="E462" i="2"/>
  <c r="G461" i="2"/>
  <c r="C461" i="2"/>
  <c r="E460" i="2"/>
  <c r="G459" i="2"/>
  <c r="C459" i="2"/>
  <c r="E458" i="2"/>
  <c r="G457" i="2"/>
  <c r="C457" i="2"/>
  <c r="E456" i="2"/>
  <c r="G455" i="2"/>
  <c r="C455" i="2"/>
  <c r="E454" i="2"/>
  <c r="G453" i="2"/>
  <c r="C453" i="2"/>
  <c r="E452" i="2"/>
  <c r="G451" i="2"/>
  <c r="C451" i="2"/>
  <c r="E450" i="2"/>
  <c r="G449" i="2"/>
  <c r="C449" i="2"/>
  <c r="E448" i="2"/>
  <c r="G447" i="2"/>
  <c r="C447" i="2"/>
  <c r="E446" i="2"/>
  <c r="G445" i="2"/>
  <c r="C445" i="2"/>
  <c r="E444" i="2"/>
  <c r="G443" i="2"/>
  <c r="C443" i="2"/>
  <c r="E442" i="2"/>
  <c r="G441" i="2"/>
  <c r="C441" i="2"/>
  <c r="E440" i="2"/>
  <c r="G439" i="2"/>
  <c r="C439" i="2"/>
  <c r="E438" i="2"/>
  <c r="G437" i="2"/>
  <c r="C437" i="2"/>
  <c r="E436" i="2"/>
  <c r="G435" i="2"/>
  <c r="C435" i="2"/>
  <c r="E434" i="2"/>
  <c r="G433" i="2"/>
  <c r="C433" i="2"/>
  <c r="E432" i="2"/>
  <c r="G431" i="2"/>
  <c r="C431" i="2"/>
  <c r="E430" i="2"/>
  <c r="G429" i="2"/>
  <c r="C429" i="2"/>
  <c r="E428" i="2"/>
  <c r="G427" i="2"/>
  <c r="C427" i="2"/>
  <c r="E426" i="2"/>
  <c r="G425" i="2"/>
  <c r="C425" i="2"/>
  <c r="E424" i="2"/>
  <c r="G423" i="2"/>
  <c r="C423" i="2"/>
  <c r="E422" i="2"/>
  <c r="G421" i="2"/>
  <c r="C421" i="2"/>
  <c r="E420" i="2"/>
  <c r="G419" i="2"/>
  <c r="C419" i="2"/>
  <c r="E418" i="2"/>
  <c r="G417" i="2"/>
  <c r="C417" i="2"/>
  <c r="E416" i="2"/>
  <c r="G415" i="2"/>
  <c r="C415" i="2"/>
  <c r="E414" i="2"/>
  <c r="G413" i="2"/>
  <c r="C413" i="2"/>
  <c r="E412" i="2"/>
  <c r="G411" i="2"/>
  <c r="C411" i="2"/>
  <c r="E410" i="2"/>
  <c r="G409" i="2"/>
  <c r="C409" i="2"/>
  <c r="E408" i="2"/>
  <c r="G407" i="2"/>
  <c r="C407" i="2"/>
  <c r="E406" i="2"/>
  <c r="G405" i="2"/>
  <c r="C405" i="2"/>
  <c r="E404" i="2"/>
  <c r="G403" i="2"/>
  <c r="C403" i="2"/>
  <c r="E402" i="2"/>
  <c r="G401" i="2"/>
  <c r="C401" i="2"/>
  <c r="E400" i="2"/>
  <c r="G399" i="2"/>
  <c r="C399" i="2"/>
  <c r="E398" i="2"/>
  <c r="G397" i="2"/>
  <c r="C397" i="2"/>
  <c r="E396" i="2"/>
  <c r="G395" i="2"/>
  <c r="C395" i="2"/>
  <c r="E394" i="2"/>
  <c r="G393" i="2"/>
  <c r="C393" i="2"/>
  <c r="E392" i="2"/>
  <c r="G391" i="2"/>
  <c r="C391" i="2"/>
  <c r="E390" i="2"/>
  <c r="G389" i="2"/>
  <c r="C389" i="2"/>
  <c r="E388" i="2"/>
  <c r="G387" i="2"/>
  <c r="C387" i="2"/>
  <c r="E386" i="2"/>
  <c r="G385" i="2"/>
  <c r="C385" i="2"/>
  <c r="E384" i="2"/>
  <c r="G383" i="2"/>
  <c r="C383" i="2"/>
  <c r="E382" i="2"/>
  <c r="G381" i="2"/>
  <c r="C381" i="2"/>
  <c r="E380" i="2"/>
  <c r="G379" i="2"/>
  <c r="C379" i="2"/>
  <c r="E378" i="2"/>
  <c r="G377" i="2"/>
  <c r="C377" i="2"/>
  <c r="E376" i="2"/>
  <c r="G375" i="2"/>
  <c r="C375" i="2"/>
  <c r="E374" i="2"/>
  <c r="G373" i="2"/>
  <c r="C373" i="2"/>
  <c r="E372" i="2"/>
  <c r="G371" i="2"/>
  <c r="C371" i="2"/>
  <c r="E370" i="2"/>
  <c r="G369" i="2"/>
  <c r="C369" i="2"/>
  <c r="E368" i="2"/>
  <c r="G367" i="2"/>
  <c r="C367" i="2"/>
  <c r="E366" i="2"/>
  <c r="G365" i="2"/>
  <c r="C365" i="2"/>
  <c r="E364" i="2"/>
  <c r="G363" i="2"/>
  <c r="C363" i="2"/>
  <c r="E362" i="2"/>
  <c r="E599" i="2"/>
  <c r="F597" i="2"/>
  <c r="B596" i="2"/>
  <c r="C594" i="2"/>
  <c r="D592" i="2"/>
  <c r="F590" i="2"/>
  <c r="G588" i="2"/>
  <c r="B587" i="2"/>
  <c r="D585" i="2"/>
  <c r="E583" i="2"/>
  <c r="F581" i="2"/>
  <c r="B580" i="2"/>
  <c r="B579" i="2"/>
  <c r="C578" i="2"/>
  <c r="D577" i="2"/>
  <c r="D576" i="2"/>
  <c r="E575" i="2"/>
  <c r="F574" i="2"/>
  <c r="F573" i="2"/>
  <c r="G572" i="2"/>
  <c r="B572" i="2"/>
  <c r="B571" i="2"/>
  <c r="C570" i="2"/>
  <c r="D569" i="2"/>
  <c r="D568" i="2"/>
  <c r="E567" i="2"/>
  <c r="F566" i="2"/>
  <c r="F565" i="2"/>
  <c r="G564" i="2"/>
  <c r="B564" i="2"/>
  <c r="B563" i="2"/>
  <c r="C562" i="2"/>
  <c r="D561" i="2"/>
  <c r="D560" i="2"/>
  <c r="E559" i="2"/>
  <c r="F558" i="2"/>
  <c r="F557" i="2"/>
  <c r="G556" i="2"/>
  <c r="B556" i="2"/>
  <c r="B555" i="2"/>
  <c r="C554" i="2"/>
  <c r="D553" i="2"/>
  <c r="D552" i="2"/>
  <c r="E551" i="2"/>
  <c r="F550" i="2"/>
  <c r="F549" i="2"/>
  <c r="G548" i="2"/>
  <c r="B548" i="2"/>
  <c r="B547" i="2"/>
  <c r="C546" i="2"/>
  <c r="D545" i="2"/>
  <c r="D544" i="2"/>
  <c r="E543" i="2"/>
  <c r="F542" i="2"/>
  <c r="F541" i="2"/>
  <c r="G540" i="2"/>
  <c r="B540" i="2"/>
  <c r="B539" i="2"/>
  <c r="C538" i="2"/>
  <c r="D537" i="2"/>
  <c r="D536" i="2"/>
  <c r="E535" i="2"/>
  <c r="F534" i="2"/>
  <c r="F533" i="2"/>
  <c r="G532" i="2"/>
  <c r="B532" i="2"/>
  <c r="B531" i="2"/>
  <c r="C530" i="2"/>
  <c r="D529" i="2"/>
  <c r="D528" i="2"/>
  <c r="E527" i="2"/>
  <c r="F526" i="2"/>
  <c r="F525" i="2"/>
  <c r="G524" i="2"/>
  <c r="B524" i="2"/>
  <c r="B523" i="2"/>
  <c r="C522" i="2"/>
  <c r="D521" i="2"/>
  <c r="D520" i="2"/>
  <c r="E519" i="2"/>
  <c r="F518" i="2"/>
  <c r="F517" i="2"/>
  <c r="G516" i="2"/>
  <c r="B516" i="2"/>
  <c r="B515" i="2"/>
  <c r="C514" i="2"/>
  <c r="D513" i="2"/>
  <c r="D512" i="2"/>
  <c r="E511" i="2"/>
  <c r="F510" i="2"/>
  <c r="F509" i="2"/>
  <c r="G508" i="2"/>
  <c r="B508" i="2"/>
  <c r="B507" i="2"/>
  <c r="C506" i="2"/>
  <c r="D505" i="2"/>
  <c r="D504" i="2"/>
  <c r="E503" i="2"/>
  <c r="F502" i="2"/>
  <c r="F501" i="2"/>
  <c r="G500" i="2"/>
  <c r="B500" i="2"/>
  <c r="B499" i="2"/>
  <c r="C498" i="2"/>
  <c r="D497" i="2"/>
  <c r="D496" i="2"/>
  <c r="E495" i="2"/>
  <c r="F494" i="2"/>
  <c r="F493" i="2"/>
  <c r="G492" i="2"/>
  <c r="B492" i="2"/>
  <c r="B491" i="2"/>
  <c r="C490" i="2"/>
  <c r="D489" i="2"/>
  <c r="D488" i="2"/>
  <c r="E487" i="2"/>
  <c r="F486" i="2"/>
  <c r="F485" i="2"/>
  <c r="G484" i="2"/>
  <c r="B484" i="2"/>
  <c r="B483" i="2"/>
  <c r="C482" i="2"/>
  <c r="D481" i="2"/>
  <c r="D480" i="2"/>
  <c r="F479" i="2"/>
  <c r="B479" i="2"/>
  <c r="D478" i="2"/>
  <c r="F477" i="2"/>
  <c r="B477" i="2"/>
  <c r="D476" i="2"/>
  <c r="F475" i="2"/>
  <c r="B475" i="2"/>
  <c r="D474" i="2"/>
  <c r="F473" i="2"/>
  <c r="B473" i="2"/>
  <c r="D472" i="2"/>
  <c r="F471" i="2"/>
  <c r="B471" i="2"/>
  <c r="D470" i="2"/>
  <c r="F469" i="2"/>
  <c r="B469" i="2"/>
  <c r="D468" i="2"/>
  <c r="F467" i="2"/>
  <c r="B467" i="2"/>
  <c r="D466" i="2"/>
  <c r="F465" i="2"/>
  <c r="B465" i="2"/>
  <c r="D464" i="2"/>
  <c r="F463" i="2"/>
  <c r="B463" i="2"/>
  <c r="D462" i="2"/>
  <c r="F461" i="2"/>
  <c r="B461" i="2"/>
  <c r="D460" i="2"/>
  <c r="F459" i="2"/>
  <c r="B459" i="2"/>
  <c r="D458" i="2"/>
  <c r="F457" i="2"/>
  <c r="B457" i="2"/>
  <c r="D456" i="2"/>
  <c r="F455" i="2"/>
  <c r="B455" i="2"/>
  <c r="D454" i="2"/>
  <c r="F453" i="2"/>
  <c r="B453" i="2"/>
  <c r="D452" i="2"/>
  <c r="F451" i="2"/>
  <c r="B451" i="2"/>
  <c r="D450" i="2"/>
  <c r="F449" i="2"/>
  <c r="B449" i="2"/>
  <c r="D446" i="2"/>
  <c r="F443" i="2"/>
  <c r="B441" i="2"/>
  <c r="D438" i="2"/>
  <c r="F435" i="2"/>
  <c r="B433" i="2"/>
  <c r="D430" i="2"/>
  <c r="F427" i="2"/>
  <c r="B425" i="2"/>
  <c r="D422" i="2"/>
  <c r="F419" i="2"/>
  <c r="B417" i="2"/>
  <c r="D414" i="2"/>
  <c r="F411" i="2"/>
  <c r="B409" i="2"/>
  <c r="D406" i="2"/>
  <c r="F403" i="2"/>
  <c r="B401" i="2"/>
  <c r="D399" i="2"/>
  <c r="B398" i="2"/>
  <c r="F396" i="2"/>
  <c r="D395" i="2"/>
  <c r="B394" i="2"/>
  <c r="F392" i="2"/>
  <c r="D391" i="2"/>
  <c r="B390" i="2"/>
  <c r="F388" i="2"/>
  <c r="D387" i="2"/>
  <c r="B386" i="2"/>
  <c r="F384" i="2"/>
  <c r="D383" i="2"/>
  <c r="B382" i="2"/>
  <c r="F380" i="2"/>
  <c r="D379" i="2"/>
  <c r="B378" i="2"/>
  <c r="F376" i="2"/>
  <c r="D375" i="2"/>
  <c r="B374" i="2"/>
  <c r="F372" i="2"/>
  <c r="D371" i="2"/>
  <c r="B370" i="2"/>
  <c r="F368" i="2"/>
  <c r="D367" i="2"/>
  <c r="B366" i="2"/>
  <c r="F364" i="2"/>
  <c r="D363" i="2"/>
  <c r="B362" i="2"/>
  <c r="D361" i="2"/>
  <c r="F360" i="2"/>
  <c r="B360" i="2"/>
  <c r="D359" i="2"/>
  <c r="F358" i="2"/>
  <c r="B358" i="2"/>
  <c r="D357" i="2"/>
  <c r="F356" i="2"/>
  <c r="B356" i="2"/>
  <c r="D355" i="2"/>
  <c r="F354" i="2"/>
  <c r="B354" i="2"/>
  <c r="D353" i="2"/>
  <c r="F352" i="2"/>
  <c r="B352" i="2"/>
  <c r="D351" i="2"/>
  <c r="F350" i="2"/>
  <c r="B350" i="2"/>
  <c r="D349" i="2"/>
  <c r="F348" i="2"/>
  <c r="B348" i="2"/>
  <c r="D347" i="2"/>
  <c r="F346" i="2"/>
  <c r="B346" i="2"/>
  <c r="D345" i="2"/>
  <c r="F344" i="2"/>
  <c r="B344" i="2"/>
  <c r="D343" i="2"/>
  <c r="F342" i="2"/>
  <c r="B342" i="2"/>
  <c r="D341" i="2"/>
  <c r="F340" i="2"/>
  <c r="B340" i="2"/>
  <c r="D339" i="2"/>
  <c r="F338" i="2"/>
  <c r="B338" i="2"/>
  <c r="D337" i="2"/>
  <c r="F336" i="2"/>
  <c r="B336" i="2"/>
  <c r="D335" i="2"/>
  <c r="F334" i="2"/>
  <c r="B334" i="2"/>
  <c r="D333" i="2"/>
  <c r="F332" i="2"/>
  <c r="B332" i="2"/>
  <c r="D331" i="2"/>
  <c r="F330" i="2"/>
  <c r="B330" i="2"/>
  <c r="D329" i="2"/>
  <c r="F328" i="2"/>
  <c r="B328" i="2"/>
  <c r="D327" i="2"/>
  <c r="F326" i="2"/>
  <c r="B326" i="2"/>
  <c r="D325" i="2"/>
  <c r="F324" i="2"/>
  <c r="B324" i="2"/>
  <c r="D323" i="2"/>
  <c r="F322" i="2"/>
  <c r="B322" i="2"/>
  <c r="D321" i="2"/>
  <c r="F320" i="2"/>
  <c r="B320" i="2"/>
  <c r="D319" i="2"/>
  <c r="F318" i="2"/>
  <c r="B318" i="2"/>
  <c r="D317" i="2"/>
  <c r="F316" i="2"/>
  <c r="B316" i="2"/>
  <c r="D315" i="2"/>
  <c r="F314" i="2"/>
  <c r="B314" i="2"/>
  <c r="D313" i="2"/>
  <c r="F312" i="2"/>
  <c r="B312" i="2"/>
  <c r="D311" i="2"/>
  <c r="F310" i="2"/>
  <c r="B310" i="2"/>
  <c r="D309" i="2"/>
  <c r="F308" i="2"/>
  <c r="B308" i="2"/>
  <c r="D307" i="2"/>
  <c r="F306" i="2"/>
  <c r="B306" i="2"/>
  <c r="D305" i="2"/>
  <c r="F304" i="2"/>
  <c r="B304" i="2"/>
  <c r="D303" i="2"/>
  <c r="F302" i="2"/>
  <c r="B302" i="2"/>
  <c r="D301" i="2"/>
  <c r="F300" i="2"/>
  <c r="B300" i="2"/>
  <c r="D299" i="2"/>
  <c r="F298" i="2"/>
  <c r="B298" i="2"/>
  <c r="D297" i="2"/>
  <c r="F296" i="2"/>
  <c r="B296" i="2"/>
  <c r="D295" i="2"/>
  <c r="F294" i="2"/>
  <c r="B294" i="2"/>
  <c r="D293" i="2"/>
  <c r="F292" i="2"/>
  <c r="B292" i="2"/>
  <c r="D291" i="2"/>
  <c r="F290" i="2"/>
  <c r="B290" i="2"/>
  <c r="D289" i="2"/>
  <c r="F288" i="2"/>
  <c r="B288" i="2"/>
  <c r="D287" i="2"/>
  <c r="F286" i="2"/>
  <c r="B286" i="2"/>
  <c r="D285" i="2"/>
  <c r="F284" i="2"/>
  <c r="B284" i="2"/>
  <c r="D283" i="2"/>
  <c r="F282" i="2"/>
  <c r="B282" i="2"/>
  <c r="D281" i="2"/>
  <c r="F280" i="2"/>
  <c r="B280" i="2"/>
  <c r="D279" i="2"/>
  <c r="F278" i="2"/>
  <c r="B278" i="2"/>
  <c r="D277" i="2"/>
  <c r="F276" i="2"/>
  <c r="B276" i="2"/>
  <c r="D275" i="2"/>
  <c r="F274" i="2"/>
  <c r="B274" i="2"/>
  <c r="D273" i="2"/>
  <c r="F272" i="2"/>
  <c r="B272" i="2"/>
  <c r="D271" i="2"/>
  <c r="F270" i="2"/>
  <c r="B270" i="2"/>
  <c r="D269" i="2"/>
  <c r="F268" i="2"/>
  <c r="B268" i="2"/>
  <c r="D267" i="2"/>
  <c r="F266" i="2"/>
  <c r="B266" i="2"/>
  <c r="D265" i="2"/>
  <c r="F264" i="2"/>
  <c r="B264" i="2"/>
  <c r="D263" i="2"/>
  <c r="F262" i="2"/>
  <c r="B262" i="2"/>
  <c r="D261" i="2"/>
  <c r="F260" i="2"/>
  <c r="B260" i="2"/>
  <c r="D259" i="2"/>
  <c r="F258" i="2"/>
  <c r="B258" i="2"/>
  <c r="D257" i="2"/>
  <c r="F256" i="2"/>
  <c r="B256" i="2"/>
  <c r="D255" i="2"/>
  <c r="F254" i="2"/>
  <c r="B254" i="2"/>
  <c r="D253" i="2"/>
  <c r="F252" i="2"/>
  <c r="B252" i="2"/>
  <c r="D251" i="2"/>
  <c r="F250" i="2"/>
  <c r="B250" i="2"/>
  <c r="D249" i="2"/>
  <c r="F248" i="2"/>
  <c r="B248" i="2"/>
  <c r="D247" i="2"/>
  <c r="F246" i="2"/>
  <c r="B246" i="2"/>
  <c r="D245" i="2"/>
  <c r="F244" i="2"/>
  <c r="B244" i="2"/>
  <c r="D243" i="2"/>
  <c r="F242" i="2"/>
  <c r="B242" i="2"/>
  <c r="D241" i="2"/>
  <c r="F240" i="2"/>
  <c r="B240" i="2"/>
  <c r="D239" i="2"/>
  <c r="F238" i="2"/>
  <c r="B238" i="2"/>
  <c r="D237" i="2"/>
  <c r="F236" i="2"/>
  <c r="B236" i="2"/>
  <c r="D235" i="2"/>
  <c r="F234" i="2"/>
  <c r="B234" i="2"/>
  <c r="D233" i="2"/>
  <c r="F232" i="2"/>
  <c r="B232" i="2"/>
  <c r="D231" i="2"/>
  <c r="F230" i="2"/>
  <c r="B230" i="2"/>
  <c r="D229" i="2"/>
  <c r="F228" i="2"/>
  <c r="B228" i="2"/>
  <c r="D227" i="2"/>
  <c r="F226" i="2"/>
  <c r="B226" i="2"/>
  <c r="D225" i="2"/>
  <c r="F224" i="2"/>
  <c r="B224" i="2"/>
  <c r="D223" i="2"/>
  <c r="F222" i="2"/>
  <c r="B222" i="2"/>
  <c r="D221" i="2"/>
  <c r="F220" i="2"/>
  <c r="B220" i="2"/>
  <c r="D219" i="2"/>
  <c r="F218" i="2"/>
  <c r="B218" i="2"/>
  <c r="D217" i="2"/>
  <c r="F216" i="2"/>
  <c r="B216" i="2"/>
  <c r="D215" i="2"/>
  <c r="F214" i="2"/>
  <c r="B214" i="2"/>
  <c r="D213" i="2"/>
  <c r="F212" i="2"/>
  <c r="B212" i="2"/>
  <c r="D211" i="2"/>
  <c r="F210" i="2"/>
  <c r="B210" i="2"/>
  <c r="D209" i="2"/>
  <c r="F208" i="2"/>
  <c r="B208" i="2"/>
  <c r="D207" i="2"/>
  <c r="F206" i="2"/>
  <c r="B206" i="2"/>
  <c r="D205" i="2"/>
  <c r="F204" i="2"/>
  <c r="B204" i="2"/>
  <c r="D203" i="2"/>
  <c r="F202" i="2"/>
  <c r="B202" i="2"/>
  <c r="D201" i="2"/>
  <c r="F200" i="2"/>
  <c r="B200" i="2"/>
  <c r="D199" i="2"/>
  <c r="F198" i="2"/>
  <c r="B198" i="2"/>
  <c r="D197" i="2"/>
  <c r="F196" i="2"/>
  <c r="B196" i="2"/>
  <c r="D195" i="2"/>
  <c r="F194" i="2"/>
  <c r="B194" i="2"/>
  <c r="D193" i="2"/>
  <c r="F192" i="2"/>
  <c r="B192" i="2"/>
  <c r="D191" i="2"/>
  <c r="F190" i="2"/>
  <c r="B190" i="2"/>
  <c r="D189" i="2"/>
  <c r="F188" i="2"/>
  <c r="B188" i="2"/>
  <c r="D187" i="2"/>
  <c r="F186" i="2"/>
  <c r="B186" i="2"/>
  <c r="D185" i="2"/>
  <c r="F184" i="2"/>
  <c r="B184" i="2"/>
  <c r="D183" i="2"/>
  <c r="F182" i="2"/>
  <c r="B182" i="2"/>
  <c r="D181" i="2"/>
  <c r="F180" i="2"/>
  <c r="B180" i="2"/>
  <c r="D179" i="2"/>
  <c r="F178" i="2"/>
  <c r="B178" i="2"/>
  <c r="D177" i="2"/>
  <c r="F176" i="2"/>
  <c r="B176" i="2"/>
  <c r="D175" i="2"/>
  <c r="F174" i="2"/>
  <c r="B174" i="2"/>
  <c r="D173" i="2"/>
  <c r="F172" i="2"/>
  <c r="B172" i="2"/>
  <c r="D171" i="2"/>
  <c r="F170" i="2"/>
  <c r="B170" i="2"/>
  <c r="D169" i="2"/>
  <c r="F168" i="2"/>
  <c r="B168" i="2"/>
  <c r="D167" i="2"/>
  <c r="F166" i="2"/>
  <c r="B166" i="2"/>
  <c r="D448" i="2"/>
  <c r="F445" i="2"/>
  <c r="B443" i="2"/>
  <c r="D440" i="2"/>
  <c r="F437" i="2"/>
  <c r="B435" i="2"/>
  <c r="D432" i="2"/>
  <c r="F429" i="2"/>
  <c r="B427" i="2"/>
  <c r="D424" i="2"/>
  <c r="F421" i="2"/>
  <c r="B419" i="2"/>
  <c r="D416" i="2"/>
  <c r="F413" i="2"/>
  <c r="B411" i="2"/>
  <c r="D408" i="2"/>
  <c r="F405" i="2"/>
  <c r="B403" i="2"/>
  <c r="D400" i="2"/>
  <c r="B399" i="2"/>
  <c r="F397" i="2"/>
  <c r="D396" i="2"/>
  <c r="B395" i="2"/>
  <c r="F393" i="2"/>
  <c r="D392" i="2"/>
  <c r="B391" i="2"/>
  <c r="F389" i="2"/>
  <c r="D388" i="2"/>
  <c r="B387" i="2"/>
  <c r="F385" i="2"/>
  <c r="D384" i="2"/>
  <c r="B383" i="2"/>
  <c r="F381" i="2"/>
  <c r="D380" i="2"/>
  <c r="B379" i="2"/>
  <c r="F377" i="2"/>
  <c r="D376" i="2"/>
  <c r="B375" i="2"/>
  <c r="F373" i="2"/>
  <c r="D372" i="2"/>
  <c r="B371" i="2"/>
  <c r="F369" i="2"/>
  <c r="D368" i="2"/>
  <c r="B367" i="2"/>
  <c r="F365" i="2"/>
  <c r="D364" i="2"/>
  <c r="B363" i="2"/>
  <c r="G361" i="2"/>
  <c r="C361" i="2"/>
  <c r="E360" i="2"/>
  <c r="G359" i="2"/>
  <c r="C359" i="2"/>
  <c r="E358" i="2"/>
  <c r="G357" i="2"/>
  <c r="C357" i="2"/>
  <c r="E356" i="2"/>
  <c r="G355" i="2"/>
  <c r="C355" i="2"/>
  <c r="E354" i="2"/>
  <c r="G353" i="2"/>
  <c r="C353" i="2"/>
  <c r="E352" i="2"/>
  <c r="G351" i="2"/>
  <c r="C351" i="2"/>
  <c r="E350" i="2"/>
  <c r="G349" i="2"/>
  <c r="C349" i="2"/>
  <c r="E348" i="2"/>
  <c r="G347" i="2"/>
  <c r="C347" i="2"/>
  <c r="E346" i="2"/>
  <c r="G345" i="2"/>
  <c r="C345" i="2"/>
  <c r="E344" i="2"/>
  <c r="G343" i="2"/>
  <c r="C343" i="2"/>
  <c r="E342" i="2"/>
  <c r="G341" i="2"/>
  <c r="C341" i="2"/>
  <c r="E340" i="2"/>
  <c r="G339" i="2"/>
  <c r="C339" i="2"/>
  <c r="E338" i="2"/>
  <c r="G337" i="2"/>
  <c r="C337" i="2"/>
  <c r="E336" i="2"/>
  <c r="G335" i="2"/>
  <c r="C335" i="2"/>
  <c r="E334" i="2"/>
  <c r="G333" i="2"/>
  <c r="C333" i="2"/>
  <c r="E332" i="2"/>
  <c r="G331" i="2"/>
  <c r="C331" i="2"/>
  <c r="E330" i="2"/>
  <c r="G329" i="2"/>
  <c r="C329" i="2"/>
  <c r="E328" i="2"/>
  <c r="G327" i="2"/>
  <c r="C327" i="2"/>
  <c r="E326" i="2"/>
  <c r="G325" i="2"/>
  <c r="C325" i="2"/>
  <c r="E324" i="2"/>
  <c r="G323" i="2"/>
  <c r="C323" i="2"/>
  <c r="E322" i="2"/>
  <c r="G321" i="2"/>
  <c r="C321" i="2"/>
  <c r="E320" i="2"/>
  <c r="G319" i="2"/>
  <c r="C319" i="2"/>
  <c r="E318" i="2"/>
  <c r="G317" i="2"/>
  <c r="C317" i="2"/>
  <c r="E316" i="2"/>
  <c r="G315" i="2"/>
  <c r="C315" i="2"/>
  <c r="E314" i="2"/>
  <c r="G313" i="2"/>
  <c r="C313" i="2"/>
  <c r="E312" i="2"/>
  <c r="G311" i="2"/>
  <c r="C311" i="2"/>
  <c r="E310" i="2"/>
  <c r="G309" i="2"/>
  <c r="C309" i="2"/>
  <c r="E308" i="2"/>
  <c r="G307" i="2"/>
  <c r="C307" i="2"/>
  <c r="E306" i="2"/>
  <c r="G305" i="2"/>
  <c r="C305" i="2"/>
  <c r="E304" i="2"/>
  <c r="G303" i="2"/>
  <c r="C303" i="2"/>
  <c r="E302" i="2"/>
  <c r="G301" i="2"/>
  <c r="C301" i="2"/>
  <c r="E300" i="2"/>
  <c r="G299" i="2"/>
  <c r="C299" i="2"/>
  <c r="E298" i="2"/>
  <c r="G297" i="2"/>
  <c r="C297" i="2"/>
  <c r="E296" i="2"/>
  <c r="G295" i="2"/>
  <c r="C295" i="2"/>
  <c r="E294" i="2"/>
  <c r="G293" i="2"/>
  <c r="C293" i="2"/>
  <c r="E292" i="2"/>
  <c r="G291" i="2"/>
  <c r="C291" i="2"/>
  <c r="E290" i="2"/>
  <c r="G289" i="2"/>
  <c r="C289" i="2"/>
  <c r="E288" i="2"/>
  <c r="G287" i="2"/>
  <c r="C287" i="2"/>
  <c r="E286" i="2"/>
  <c r="G285" i="2"/>
  <c r="C285" i="2"/>
  <c r="E284" i="2"/>
  <c r="G283" i="2"/>
  <c r="C283" i="2"/>
  <c r="E282" i="2"/>
  <c r="G281" i="2"/>
  <c r="C281" i="2"/>
  <c r="E280" i="2"/>
  <c r="G279" i="2"/>
  <c r="C279" i="2"/>
  <c r="E278" i="2"/>
  <c r="G277" i="2"/>
  <c r="C277" i="2"/>
  <c r="E276" i="2"/>
  <c r="G275" i="2"/>
  <c r="C275" i="2"/>
  <c r="E274" i="2"/>
  <c r="G273" i="2"/>
  <c r="C273" i="2"/>
  <c r="E272" i="2"/>
  <c r="G271" i="2"/>
  <c r="C271" i="2"/>
  <c r="E270" i="2"/>
  <c r="G269" i="2"/>
  <c r="C269" i="2"/>
  <c r="E268" i="2"/>
  <c r="G267" i="2"/>
  <c r="C267" i="2"/>
  <c r="E266" i="2"/>
  <c r="G265" i="2"/>
  <c r="C265" i="2"/>
  <c r="E264" i="2"/>
  <c r="G263" i="2"/>
  <c r="C263" i="2"/>
  <c r="E262" i="2"/>
  <c r="G261" i="2"/>
  <c r="C261" i="2"/>
  <c r="E260" i="2"/>
  <c r="G259" i="2"/>
  <c r="C259" i="2"/>
  <c r="E258" i="2"/>
  <c r="G257" i="2"/>
  <c r="C257" i="2"/>
  <c r="E256" i="2"/>
  <c r="G255" i="2"/>
  <c r="C255" i="2"/>
  <c r="E254" i="2"/>
  <c r="G253" i="2"/>
  <c r="C253" i="2"/>
  <c r="E252" i="2"/>
  <c r="G251" i="2"/>
  <c r="C251" i="2"/>
  <c r="E250" i="2"/>
  <c r="G249" i="2"/>
  <c r="C249" i="2"/>
  <c r="E248" i="2"/>
  <c r="G247" i="2"/>
  <c r="C247" i="2"/>
  <c r="E246" i="2"/>
  <c r="G245" i="2"/>
  <c r="C245" i="2"/>
  <c r="E244" i="2"/>
  <c r="G243" i="2"/>
  <c r="C243" i="2"/>
  <c r="E242" i="2"/>
  <c r="G241" i="2"/>
  <c r="C241" i="2"/>
  <c r="E240" i="2"/>
  <c r="G239" i="2"/>
  <c r="C239" i="2"/>
  <c r="E238" i="2"/>
  <c r="G237" i="2"/>
  <c r="C237" i="2"/>
  <c r="E236" i="2"/>
  <c r="G235" i="2"/>
  <c r="C235" i="2"/>
  <c r="E234" i="2"/>
  <c r="G233" i="2"/>
  <c r="C233" i="2"/>
  <c r="E232" i="2"/>
  <c r="G231" i="2"/>
  <c r="C231" i="2"/>
  <c r="E230" i="2"/>
  <c r="G229" i="2"/>
  <c r="C229" i="2"/>
  <c r="E228" i="2"/>
  <c r="G227" i="2"/>
  <c r="C227" i="2"/>
  <c r="E226" i="2"/>
  <c r="G225" i="2"/>
  <c r="C225" i="2"/>
  <c r="E224" i="2"/>
  <c r="G223" i="2"/>
  <c r="C223" i="2"/>
  <c r="E222" i="2"/>
  <c r="G221" i="2"/>
  <c r="C221" i="2"/>
  <c r="E220" i="2"/>
  <c r="G219" i="2"/>
  <c r="C219" i="2"/>
  <c r="E218" i="2"/>
  <c r="G217" i="2"/>
  <c r="C217" i="2"/>
  <c r="E216" i="2"/>
  <c r="G215" i="2"/>
  <c r="C215" i="2"/>
  <c r="E214" i="2"/>
  <c r="G213" i="2"/>
  <c r="C213" i="2"/>
  <c r="E212" i="2"/>
  <c r="G211" i="2"/>
  <c r="C211" i="2"/>
  <c r="E210" i="2"/>
  <c r="G209" i="2"/>
  <c r="C209" i="2"/>
  <c r="E208" i="2"/>
  <c r="G207" i="2"/>
  <c r="C207" i="2"/>
  <c r="E206" i="2"/>
  <c r="G205" i="2"/>
  <c r="C205" i="2"/>
  <c r="E204" i="2"/>
  <c r="G203" i="2"/>
  <c r="C203" i="2"/>
  <c r="E202" i="2"/>
  <c r="G201" i="2"/>
  <c r="C201" i="2"/>
  <c r="E200" i="2"/>
  <c r="G199" i="2"/>
  <c r="C199" i="2"/>
  <c r="E198" i="2"/>
  <c r="G197" i="2"/>
  <c r="C197" i="2"/>
  <c r="E196" i="2"/>
  <c r="G195" i="2"/>
  <c r="C195" i="2"/>
  <c r="E194" i="2"/>
  <c r="G193" i="2"/>
  <c r="C193" i="2"/>
  <c r="E192" i="2"/>
  <c r="G191" i="2"/>
  <c r="C191" i="2"/>
  <c r="E190" i="2"/>
  <c r="G189" i="2"/>
  <c r="C189" i="2"/>
  <c r="E188" i="2"/>
  <c r="G187" i="2"/>
  <c r="C187" i="2"/>
  <c r="E186" i="2"/>
  <c r="G185" i="2"/>
  <c r="C185" i="2"/>
  <c r="E184" i="2"/>
  <c r="G183" i="2"/>
  <c r="C183" i="2"/>
  <c r="E182" i="2"/>
  <c r="G181" i="2"/>
  <c r="C181" i="2"/>
  <c r="E180" i="2"/>
  <c r="G179" i="2"/>
  <c r="C179" i="2"/>
  <c r="E178" i="2"/>
  <c r="G177" i="2"/>
  <c r="C177" i="2"/>
  <c r="E176" i="2"/>
  <c r="G175" i="2"/>
  <c r="C175" i="2"/>
  <c r="E174" i="2"/>
  <c r="G173" i="2"/>
  <c r="C173" i="2"/>
  <c r="E172" i="2"/>
  <c r="G171" i="2"/>
  <c r="C171" i="2"/>
  <c r="E170" i="2"/>
  <c r="G169" i="2"/>
  <c r="C169" i="2"/>
  <c r="E168" i="2"/>
  <c r="G167" i="2"/>
  <c r="C167" i="2"/>
  <c r="E166" i="2"/>
  <c r="F447" i="2"/>
  <c r="B445" i="2"/>
  <c r="D442" i="2"/>
  <c r="F439" i="2"/>
  <c r="B437" i="2"/>
  <c r="D434" i="2"/>
  <c r="F431" i="2"/>
  <c r="B429" i="2"/>
  <c r="D426" i="2"/>
  <c r="F423" i="2"/>
  <c r="B421" i="2"/>
  <c r="D418" i="2"/>
  <c r="F415" i="2"/>
  <c r="B413" i="2"/>
  <c r="D410" i="2"/>
  <c r="F407" i="2"/>
  <c r="B405" i="2"/>
  <c r="D402" i="2"/>
  <c r="B400" i="2"/>
  <c r="F398" i="2"/>
  <c r="D397" i="2"/>
  <c r="B396" i="2"/>
  <c r="F394" i="2"/>
  <c r="D393" i="2"/>
  <c r="B392" i="2"/>
  <c r="F390" i="2"/>
  <c r="D389" i="2"/>
  <c r="B388" i="2"/>
  <c r="F386" i="2"/>
  <c r="D385" i="2"/>
  <c r="B384" i="2"/>
  <c r="F382" i="2"/>
  <c r="D381" i="2"/>
  <c r="B380" i="2"/>
  <c r="F378" i="2"/>
  <c r="D377" i="2"/>
  <c r="B376" i="2"/>
  <c r="F374" i="2"/>
  <c r="D373" i="2"/>
  <c r="B372" i="2"/>
  <c r="F370" i="2"/>
  <c r="D369" i="2"/>
  <c r="B368" i="2"/>
  <c r="F366" i="2"/>
  <c r="D365" i="2"/>
  <c r="B364" i="2"/>
  <c r="F362" i="2"/>
  <c r="F361" i="2"/>
  <c r="B361" i="2"/>
  <c r="D360" i="2"/>
  <c r="F359" i="2"/>
  <c r="B359" i="2"/>
  <c r="D358" i="2"/>
  <c r="F357" i="2"/>
  <c r="B357" i="2"/>
  <c r="D356" i="2"/>
  <c r="F355" i="2"/>
  <c r="B355" i="2"/>
  <c r="D354" i="2"/>
  <c r="F353" i="2"/>
  <c r="B353" i="2"/>
  <c r="D352" i="2"/>
  <c r="F351" i="2"/>
  <c r="B351" i="2"/>
  <c r="D350" i="2"/>
  <c r="F349" i="2"/>
  <c r="B349" i="2"/>
  <c r="D348" i="2"/>
  <c r="F347" i="2"/>
  <c r="B347" i="2"/>
  <c r="D346" i="2"/>
  <c r="F345" i="2"/>
  <c r="B345" i="2"/>
  <c r="D344" i="2"/>
  <c r="F343" i="2"/>
  <c r="B343" i="2"/>
  <c r="D342" i="2"/>
  <c r="F341" i="2"/>
  <c r="B341" i="2"/>
  <c r="D340" i="2"/>
  <c r="F339" i="2"/>
  <c r="B339" i="2"/>
  <c r="D338" i="2"/>
  <c r="F337" i="2"/>
  <c r="B337" i="2"/>
  <c r="D336" i="2"/>
  <c r="F335" i="2"/>
  <c r="B335" i="2"/>
  <c r="D334" i="2"/>
  <c r="F333" i="2"/>
  <c r="B333" i="2"/>
  <c r="D332" i="2"/>
  <c r="F331" i="2"/>
  <c r="B331" i="2"/>
  <c r="D330" i="2"/>
  <c r="F329" i="2"/>
  <c r="B329" i="2"/>
  <c r="D328" i="2"/>
  <c r="F327" i="2"/>
  <c r="B327" i="2"/>
  <c r="D326" i="2"/>
  <c r="F325" i="2"/>
  <c r="B325" i="2"/>
  <c r="D324" i="2"/>
  <c r="F323" i="2"/>
  <c r="B323" i="2"/>
  <c r="D322" i="2"/>
  <c r="F321" i="2"/>
  <c r="B321" i="2"/>
  <c r="D320" i="2"/>
  <c r="F319" i="2"/>
  <c r="B319" i="2"/>
  <c r="D318" i="2"/>
  <c r="F317" i="2"/>
  <c r="B317" i="2"/>
  <c r="D316" i="2"/>
  <c r="F315" i="2"/>
  <c r="B315" i="2"/>
  <c r="D314" i="2"/>
  <c r="F313" i="2"/>
  <c r="B313" i="2"/>
  <c r="D312" i="2"/>
  <c r="F311" i="2"/>
  <c r="B311" i="2"/>
  <c r="D310" i="2"/>
  <c r="F309" i="2"/>
  <c r="B309" i="2"/>
  <c r="D308" i="2"/>
  <c r="F307" i="2"/>
  <c r="B307" i="2"/>
  <c r="D306" i="2"/>
  <c r="F305" i="2"/>
  <c r="B305" i="2"/>
  <c r="D304" i="2"/>
  <c r="F303" i="2"/>
  <c r="B303" i="2"/>
  <c r="D302" i="2"/>
  <c r="F301" i="2"/>
  <c r="B301" i="2"/>
  <c r="D300" i="2"/>
  <c r="F299" i="2"/>
  <c r="B299" i="2"/>
  <c r="D298" i="2"/>
  <c r="F297" i="2"/>
  <c r="B297" i="2"/>
  <c r="D296" i="2"/>
  <c r="F295" i="2"/>
  <c r="B295" i="2"/>
  <c r="D294" i="2"/>
  <c r="F293" i="2"/>
  <c r="B293" i="2"/>
  <c r="D292" i="2"/>
  <c r="F291" i="2"/>
  <c r="B291" i="2"/>
  <c r="D290" i="2"/>
  <c r="F289" i="2"/>
  <c r="B289" i="2"/>
  <c r="D288" i="2"/>
  <c r="F287" i="2"/>
  <c r="B287" i="2"/>
  <c r="D286" i="2"/>
  <c r="F285" i="2"/>
  <c r="B285" i="2"/>
  <c r="D284" i="2"/>
  <c r="F283" i="2"/>
  <c r="B283" i="2"/>
  <c r="D282" i="2"/>
  <c r="F281" i="2"/>
  <c r="B281" i="2"/>
  <c r="D280" i="2"/>
  <c r="F279" i="2"/>
  <c r="B279" i="2"/>
  <c r="D278" i="2"/>
  <c r="F277" i="2"/>
  <c r="B277" i="2"/>
  <c r="D276" i="2"/>
  <c r="F275" i="2"/>
  <c r="B275" i="2"/>
  <c r="D274" i="2"/>
  <c r="F273" i="2"/>
  <c r="B273" i="2"/>
  <c r="D272" i="2"/>
  <c r="F271" i="2"/>
  <c r="B271" i="2"/>
  <c r="D270" i="2"/>
  <c r="F269" i="2"/>
  <c r="B269" i="2"/>
  <c r="D268" i="2"/>
  <c r="F267" i="2"/>
  <c r="B267" i="2"/>
  <c r="D266" i="2"/>
  <c r="F265" i="2"/>
  <c r="B265" i="2"/>
  <c r="D264" i="2"/>
  <c r="F263" i="2"/>
  <c r="B263" i="2"/>
  <c r="D262" i="2"/>
  <c r="F261" i="2"/>
  <c r="B261" i="2"/>
  <c r="D260" i="2"/>
  <c r="F259" i="2"/>
  <c r="B259" i="2"/>
  <c r="D258" i="2"/>
  <c r="F257" i="2"/>
  <c r="B257" i="2"/>
  <c r="D256" i="2"/>
  <c r="F255" i="2"/>
  <c r="B255" i="2"/>
  <c r="D254" i="2"/>
  <c r="F253" i="2"/>
  <c r="B253" i="2"/>
  <c r="D252" i="2"/>
  <c r="F251" i="2"/>
  <c r="B251" i="2"/>
  <c r="D250" i="2"/>
  <c r="F249" i="2"/>
  <c r="B249" i="2"/>
  <c r="D248" i="2"/>
  <c r="F247" i="2"/>
  <c r="B247" i="2"/>
  <c r="D246" i="2"/>
  <c r="F245" i="2"/>
  <c r="B245" i="2"/>
  <c r="D244" i="2"/>
  <c r="F243" i="2"/>
  <c r="B243" i="2"/>
  <c r="D242" i="2"/>
  <c r="F241" i="2"/>
  <c r="B241" i="2"/>
  <c r="D240" i="2"/>
  <c r="F239" i="2"/>
  <c r="B239" i="2"/>
  <c r="D238" i="2"/>
  <c r="F237" i="2"/>
  <c r="B237" i="2"/>
  <c r="D236" i="2"/>
  <c r="F235" i="2"/>
  <c r="B235" i="2"/>
  <c r="D234" i="2"/>
  <c r="F233" i="2"/>
  <c r="B233" i="2"/>
  <c r="D232" i="2"/>
  <c r="F231" i="2"/>
  <c r="B231" i="2"/>
  <c r="D230" i="2"/>
  <c r="F229" i="2"/>
  <c r="B229" i="2"/>
  <c r="D228" i="2"/>
  <c r="F227" i="2"/>
  <c r="B227" i="2"/>
  <c r="D226" i="2"/>
  <c r="F225" i="2"/>
  <c r="B225" i="2"/>
  <c r="D224" i="2"/>
  <c r="F223" i="2"/>
  <c r="B223" i="2"/>
  <c r="D222" i="2"/>
  <c r="F221" i="2"/>
  <c r="B221" i="2"/>
  <c r="D220" i="2"/>
  <c r="F219" i="2"/>
  <c r="B219" i="2"/>
  <c r="D218" i="2"/>
  <c r="F217" i="2"/>
  <c r="B217" i="2"/>
  <c r="D216" i="2"/>
  <c r="F215" i="2"/>
  <c r="B215" i="2"/>
  <c r="D214" i="2"/>
  <c r="F213" i="2"/>
  <c r="B213" i="2"/>
  <c r="D212" i="2"/>
  <c r="F211" i="2"/>
  <c r="B211" i="2"/>
  <c r="D210" i="2"/>
  <c r="F209" i="2"/>
  <c r="B209" i="2"/>
  <c r="D208" i="2"/>
  <c r="F207" i="2"/>
  <c r="B207" i="2"/>
  <c r="D206" i="2"/>
  <c r="F205" i="2"/>
  <c r="B205" i="2"/>
  <c r="D204" i="2"/>
  <c r="F203" i="2"/>
  <c r="B203" i="2"/>
  <c r="D202" i="2"/>
  <c r="F201" i="2"/>
  <c r="B201" i="2"/>
  <c r="D200" i="2"/>
  <c r="F199" i="2"/>
  <c r="B199" i="2"/>
  <c r="D198" i="2"/>
  <c r="F197" i="2"/>
  <c r="B197" i="2"/>
  <c r="D196" i="2"/>
  <c r="F195" i="2"/>
  <c r="B195" i="2"/>
  <c r="D194" i="2"/>
  <c r="F193" i="2"/>
  <c r="B193" i="2"/>
  <c r="D192" i="2"/>
  <c r="F191" i="2"/>
  <c r="B191" i="2"/>
  <c r="D190" i="2"/>
  <c r="F189" i="2"/>
  <c r="B189" i="2"/>
  <c r="D188" i="2"/>
  <c r="F187" i="2"/>
  <c r="B187" i="2"/>
  <c r="D186" i="2"/>
  <c r="F185" i="2"/>
  <c r="B185" i="2"/>
  <c r="D184" i="2"/>
  <c r="F183" i="2"/>
  <c r="B183" i="2"/>
  <c r="D182" i="2"/>
  <c r="F181" i="2"/>
  <c r="B181" i="2"/>
  <c r="D180" i="2"/>
  <c r="F179" i="2"/>
  <c r="B179" i="2"/>
  <c r="D178" i="2"/>
  <c r="F177" i="2"/>
  <c r="B177" i="2"/>
  <c r="D176" i="2"/>
  <c r="F175" i="2"/>
  <c r="B175" i="2"/>
  <c r="D174" i="2"/>
  <c r="F173" i="2"/>
  <c r="B173" i="2"/>
  <c r="D172" i="2"/>
  <c r="F171" i="2"/>
  <c r="B171" i="2"/>
  <c r="D170" i="2"/>
  <c r="F169" i="2"/>
  <c r="B169" i="2"/>
  <c r="D168" i="2"/>
  <c r="F167" i="2"/>
  <c r="B167" i="2"/>
  <c r="D166" i="2"/>
  <c r="B447" i="2"/>
  <c r="D444" i="2"/>
  <c r="F441" i="2"/>
  <c r="B439" i="2"/>
  <c r="D436" i="2"/>
  <c r="F433" i="2"/>
  <c r="B431" i="2"/>
  <c r="D428" i="2"/>
  <c r="F425" i="2"/>
  <c r="B423" i="2"/>
  <c r="D420" i="2"/>
  <c r="F417" i="2"/>
  <c r="B415" i="2"/>
  <c r="D412" i="2"/>
  <c r="F409" i="2"/>
  <c r="B407" i="2"/>
  <c r="D404" i="2"/>
  <c r="F401" i="2"/>
  <c r="F399" i="2"/>
  <c r="D398" i="2"/>
  <c r="B397" i="2"/>
  <c r="F395" i="2"/>
  <c r="D394" i="2"/>
  <c r="B393" i="2"/>
  <c r="F391" i="2"/>
  <c r="D390" i="2"/>
  <c r="B389" i="2"/>
  <c r="F387" i="2"/>
  <c r="D386" i="2"/>
  <c r="B385" i="2"/>
  <c r="F383" i="2"/>
  <c r="D382" i="2"/>
  <c r="B381" i="2"/>
  <c r="F379" i="2"/>
  <c r="D378" i="2"/>
  <c r="B377" i="2"/>
  <c r="F375" i="2"/>
  <c r="D374" i="2"/>
  <c r="B373" i="2"/>
  <c r="F371" i="2"/>
  <c r="D370" i="2"/>
  <c r="B369" i="2"/>
  <c r="F367" i="2"/>
  <c r="D366" i="2"/>
  <c r="B365" i="2"/>
  <c r="F363" i="2"/>
  <c r="D362" i="2"/>
  <c r="E361" i="2"/>
  <c r="G360" i="2"/>
  <c r="C360" i="2"/>
  <c r="E359" i="2"/>
  <c r="G358" i="2"/>
  <c r="C358" i="2"/>
  <c r="E357" i="2"/>
  <c r="G356" i="2"/>
  <c r="C356" i="2"/>
  <c r="E355" i="2"/>
  <c r="G354" i="2"/>
  <c r="C354" i="2"/>
  <c r="E353" i="2"/>
  <c r="G352" i="2"/>
  <c r="C352" i="2"/>
  <c r="E351" i="2"/>
  <c r="G350" i="2"/>
  <c r="C350" i="2"/>
  <c r="E349" i="2"/>
  <c r="G348" i="2"/>
  <c r="C348" i="2"/>
  <c r="E347" i="2"/>
  <c r="G346" i="2"/>
  <c r="C346" i="2"/>
  <c r="E345" i="2"/>
  <c r="G344" i="2"/>
  <c r="C344" i="2"/>
  <c r="E343" i="2"/>
  <c r="G342" i="2"/>
  <c r="C342" i="2"/>
  <c r="E341" i="2"/>
  <c r="G340" i="2"/>
  <c r="C340" i="2"/>
  <c r="E339" i="2"/>
  <c r="G338" i="2"/>
  <c r="C338" i="2"/>
  <c r="E337" i="2"/>
  <c r="G336" i="2"/>
  <c r="C336" i="2"/>
  <c r="E335" i="2"/>
  <c r="G334" i="2"/>
  <c r="C334" i="2"/>
  <c r="E333" i="2"/>
  <c r="G332" i="2"/>
  <c r="C332" i="2"/>
  <c r="E331" i="2"/>
  <c r="G330" i="2"/>
  <c r="C330" i="2"/>
  <c r="E329" i="2"/>
  <c r="G328" i="2"/>
  <c r="C328" i="2"/>
  <c r="E327" i="2"/>
  <c r="G326" i="2"/>
  <c r="C326" i="2"/>
  <c r="E325" i="2"/>
  <c r="G324" i="2"/>
  <c r="C324" i="2"/>
  <c r="E323" i="2"/>
  <c r="G322" i="2"/>
  <c r="C322" i="2"/>
  <c r="E321" i="2"/>
  <c r="G320" i="2"/>
  <c r="C320" i="2"/>
  <c r="E319" i="2"/>
  <c r="G318" i="2"/>
  <c r="C318" i="2"/>
  <c r="E317" i="2"/>
  <c r="G316" i="2"/>
  <c r="C316" i="2"/>
  <c r="E315" i="2"/>
  <c r="G314" i="2"/>
  <c r="C314" i="2"/>
  <c r="E313" i="2"/>
  <c r="G312" i="2"/>
  <c r="C312" i="2"/>
  <c r="E311" i="2"/>
  <c r="G310" i="2"/>
  <c r="C310" i="2"/>
  <c r="E309" i="2"/>
  <c r="G308" i="2"/>
  <c r="C308" i="2"/>
  <c r="E307" i="2"/>
  <c r="G306" i="2"/>
  <c r="C306" i="2"/>
  <c r="E305" i="2"/>
  <c r="G304" i="2"/>
  <c r="C304" i="2"/>
  <c r="E303" i="2"/>
  <c r="G302" i="2"/>
  <c r="C302" i="2"/>
  <c r="E301" i="2"/>
  <c r="G300" i="2"/>
  <c r="C300" i="2"/>
  <c r="E299" i="2"/>
  <c r="G298" i="2"/>
  <c r="C298" i="2"/>
  <c r="E297" i="2"/>
  <c r="G296" i="2"/>
  <c r="C296" i="2"/>
  <c r="E295" i="2"/>
  <c r="G294" i="2"/>
  <c r="C294" i="2"/>
  <c r="E293" i="2"/>
  <c r="G292" i="2"/>
  <c r="C292" i="2"/>
  <c r="E291" i="2"/>
  <c r="G290" i="2"/>
  <c r="C290" i="2"/>
  <c r="E289" i="2"/>
  <c r="G288" i="2"/>
  <c r="C288" i="2"/>
  <c r="E287" i="2"/>
  <c r="G286" i="2"/>
  <c r="C286" i="2"/>
  <c r="E285" i="2"/>
  <c r="G284" i="2"/>
  <c r="C284" i="2"/>
  <c r="E283" i="2"/>
  <c r="G282" i="2"/>
  <c r="C282" i="2"/>
  <c r="E281" i="2"/>
  <c r="G280" i="2"/>
  <c r="C280" i="2"/>
  <c r="E279" i="2"/>
  <c r="G278" i="2"/>
  <c r="C278" i="2"/>
  <c r="E277" i="2"/>
  <c r="G276" i="2"/>
  <c r="C276" i="2"/>
  <c r="E275" i="2"/>
  <c r="G274" i="2"/>
  <c r="C274" i="2"/>
  <c r="E273" i="2"/>
  <c r="G272" i="2"/>
  <c r="C272" i="2"/>
  <c r="E271" i="2"/>
  <c r="G270" i="2"/>
  <c r="C270" i="2"/>
  <c r="E269" i="2"/>
  <c r="G268" i="2"/>
  <c r="C268" i="2"/>
  <c r="E267" i="2"/>
  <c r="G266" i="2"/>
  <c r="C266" i="2"/>
  <c r="E265" i="2"/>
  <c r="G264" i="2"/>
  <c r="C264" i="2"/>
  <c r="E263" i="2"/>
  <c r="G262" i="2"/>
  <c r="C262" i="2"/>
  <c r="E261" i="2"/>
  <c r="G260" i="2"/>
  <c r="C260" i="2"/>
  <c r="E259" i="2"/>
  <c r="G258" i="2"/>
  <c r="C258" i="2"/>
  <c r="E257" i="2"/>
  <c r="G256" i="2"/>
  <c r="C256" i="2"/>
  <c r="E255" i="2"/>
  <c r="G254" i="2"/>
  <c r="C254" i="2"/>
  <c r="E253" i="2"/>
  <c r="G252" i="2"/>
  <c r="C252" i="2"/>
  <c r="E251" i="2"/>
  <c r="G250" i="2"/>
  <c r="C250" i="2"/>
  <c r="E249" i="2"/>
  <c r="G248" i="2"/>
  <c r="C248" i="2"/>
  <c r="E247" i="2"/>
  <c r="G246" i="2"/>
  <c r="C246" i="2"/>
  <c r="E245" i="2"/>
  <c r="G244" i="2"/>
  <c r="C244" i="2"/>
  <c r="E243" i="2"/>
  <c r="G242" i="2"/>
  <c r="C242" i="2"/>
  <c r="E241" i="2"/>
  <c r="G240" i="2"/>
  <c r="C240" i="2"/>
  <c r="E239" i="2"/>
  <c r="G238" i="2"/>
  <c r="C238" i="2"/>
  <c r="E237" i="2"/>
  <c r="G236" i="2"/>
  <c r="C236" i="2"/>
  <c r="E235" i="2"/>
  <c r="G234" i="2"/>
  <c r="C234" i="2"/>
  <c r="E233" i="2"/>
  <c r="G232" i="2"/>
  <c r="C232" i="2"/>
  <c r="E231" i="2"/>
  <c r="G230" i="2"/>
  <c r="C230" i="2"/>
  <c r="E229" i="2"/>
  <c r="G228" i="2"/>
  <c r="C228" i="2"/>
  <c r="E227" i="2"/>
  <c r="G226" i="2"/>
  <c r="C226" i="2"/>
  <c r="E225" i="2"/>
  <c r="G224" i="2"/>
  <c r="C224" i="2"/>
  <c r="E223" i="2"/>
  <c r="G222" i="2"/>
  <c r="C222" i="2"/>
  <c r="E221" i="2"/>
  <c r="G220" i="2"/>
  <c r="C220" i="2"/>
  <c r="E219" i="2"/>
  <c r="G218" i="2"/>
  <c r="C218" i="2"/>
  <c r="E217" i="2"/>
  <c r="G216" i="2"/>
  <c r="C216" i="2"/>
  <c r="E215" i="2"/>
  <c r="G214" i="2"/>
  <c r="C214" i="2"/>
  <c r="E213" i="2"/>
  <c r="G212" i="2"/>
  <c r="C212" i="2"/>
  <c r="E211" i="2"/>
  <c r="G210" i="2"/>
  <c r="C210" i="2"/>
  <c r="E209" i="2"/>
  <c r="G208" i="2"/>
  <c r="C208" i="2"/>
  <c r="E207" i="2"/>
  <c r="G206" i="2"/>
  <c r="C206" i="2"/>
  <c r="E205" i="2"/>
  <c r="G204" i="2"/>
  <c r="C204" i="2"/>
  <c r="E203" i="2"/>
  <c r="G202" i="2"/>
  <c r="C202" i="2"/>
  <c r="E201" i="2"/>
  <c r="G200" i="2"/>
  <c r="C200" i="2"/>
  <c r="E199" i="2"/>
  <c r="G198" i="2"/>
  <c r="C198" i="2"/>
  <c r="E197" i="2"/>
  <c r="G196" i="2"/>
  <c r="C196" i="2"/>
  <c r="E195" i="2"/>
  <c r="G194" i="2"/>
  <c r="C194" i="2"/>
  <c r="E193" i="2"/>
  <c r="G192" i="2"/>
  <c r="C192" i="2"/>
  <c r="E191" i="2"/>
  <c r="G190" i="2"/>
  <c r="C190" i="2"/>
  <c r="E189" i="2"/>
  <c r="G188" i="2"/>
  <c r="C188" i="2"/>
  <c r="E187" i="2"/>
  <c r="G186" i="2"/>
  <c r="C186" i="2"/>
  <c r="E185" i="2"/>
  <c r="G184" i="2"/>
  <c r="C184" i="2"/>
  <c r="E183" i="2"/>
  <c r="G182" i="2"/>
  <c r="C182" i="2"/>
  <c r="E181" i="2"/>
  <c r="G180" i="2"/>
  <c r="C180" i="2"/>
  <c r="E179" i="2"/>
  <c r="G178" i="2"/>
  <c r="C178" i="2"/>
  <c r="E177" i="2"/>
  <c r="G176" i="2"/>
  <c r="C176" i="2"/>
  <c r="E175" i="2"/>
  <c r="G174" i="2"/>
  <c r="C174" i="2"/>
  <c r="E173" i="2"/>
  <c r="G172" i="2"/>
  <c r="C172" i="2"/>
  <c r="E171" i="2"/>
  <c r="G170" i="2"/>
  <c r="C170" i="2"/>
  <c r="E169" i="2"/>
  <c r="G168" i="2"/>
  <c r="C168" i="2"/>
  <c r="E167" i="2"/>
  <c r="G166" i="2"/>
  <c r="B4" i="2"/>
  <c r="F4" i="2"/>
  <c r="D5" i="2"/>
  <c r="B6" i="2"/>
  <c r="F6" i="2"/>
  <c r="D7" i="2"/>
  <c r="B8" i="2"/>
  <c r="F8" i="2"/>
  <c r="D9" i="2"/>
  <c r="B10" i="2"/>
  <c r="F10" i="2"/>
  <c r="D11" i="2"/>
  <c r="B12" i="2"/>
  <c r="F12" i="2"/>
  <c r="D13" i="2"/>
  <c r="B14" i="2"/>
  <c r="F14" i="2"/>
  <c r="D15" i="2"/>
  <c r="B16" i="2"/>
  <c r="F16" i="2"/>
  <c r="D17" i="2"/>
  <c r="B18" i="2"/>
  <c r="F18" i="2"/>
  <c r="D19" i="2"/>
  <c r="B20" i="2"/>
  <c r="F20" i="2"/>
  <c r="D21" i="2"/>
  <c r="B22" i="2"/>
  <c r="F22" i="2"/>
  <c r="D23" i="2"/>
  <c r="B24" i="2"/>
  <c r="F24" i="2"/>
  <c r="D25" i="2"/>
  <c r="B26" i="2"/>
  <c r="F26" i="2"/>
  <c r="D27" i="2"/>
  <c r="B28" i="2"/>
  <c r="F28" i="2"/>
  <c r="D29" i="2"/>
  <c r="B30" i="2"/>
  <c r="F30" i="2"/>
  <c r="D31" i="2"/>
  <c r="B32" i="2"/>
  <c r="F32" i="2"/>
  <c r="D33" i="2"/>
  <c r="B34" i="2"/>
  <c r="F34" i="2"/>
  <c r="D35" i="2"/>
  <c r="B36" i="2"/>
  <c r="F36" i="2"/>
  <c r="D37" i="2"/>
  <c r="B38" i="2"/>
  <c r="F38" i="2"/>
  <c r="D39" i="2"/>
  <c r="B40" i="2"/>
  <c r="F40" i="2"/>
  <c r="D41" i="2"/>
  <c r="B42" i="2"/>
  <c r="F42" i="2"/>
  <c r="D43" i="2"/>
  <c r="B44" i="2"/>
  <c r="F44" i="2"/>
  <c r="D45" i="2"/>
  <c r="B46" i="2"/>
  <c r="F46" i="2"/>
  <c r="D47" i="2"/>
  <c r="B48" i="2"/>
  <c r="F48" i="2"/>
  <c r="D49" i="2"/>
  <c r="B50" i="2"/>
  <c r="F50" i="2"/>
  <c r="D51" i="2"/>
  <c r="B52" i="2"/>
  <c r="F52" i="2"/>
  <c r="D53" i="2"/>
  <c r="B54" i="2"/>
  <c r="F54" i="2"/>
  <c r="D55" i="2"/>
  <c r="B56" i="2"/>
  <c r="F56" i="2"/>
  <c r="D57" i="2"/>
  <c r="B58" i="2"/>
  <c r="F58" i="2"/>
  <c r="D59" i="2"/>
  <c r="B60" i="2"/>
  <c r="F60" i="2"/>
  <c r="D61" i="2"/>
  <c r="B62" i="2"/>
  <c r="F62" i="2"/>
  <c r="D63" i="2"/>
  <c r="B64" i="2"/>
  <c r="F64" i="2"/>
  <c r="D65" i="2"/>
  <c r="B66" i="2"/>
  <c r="F66" i="2"/>
  <c r="D67" i="2"/>
  <c r="B68" i="2"/>
  <c r="F68" i="2"/>
  <c r="D69" i="2"/>
  <c r="B70" i="2"/>
  <c r="F70" i="2"/>
  <c r="D71" i="2"/>
  <c r="B72" i="2"/>
  <c r="F72" i="2"/>
  <c r="D73" i="2"/>
  <c r="B74" i="2"/>
  <c r="F74" i="2"/>
  <c r="D75" i="2"/>
  <c r="B76" i="2"/>
  <c r="F76" i="2"/>
  <c r="D77" i="2"/>
  <c r="B78" i="2"/>
  <c r="F78" i="2"/>
  <c r="D79" i="2"/>
  <c r="B80" i="2"/>
  <c r="F80" i="2"/>
  <c r="D81" i="2"/>
  <c r="B82" i="2"/>
  <c r="F82" i="2"/>
  <c r="D83" i="2"/>
  <c r="B84" i="2"/>
  <c r="F84" i="2"/>
  <c r="D85" i="2"/>
  <c r="B86" i="2"/>
  <c r="F86" i="2"/>
  <c r="D87" i="2"/>
  <c r="B88" i="2"/>
  <c r="F88" i="2"/>
  <c r="D89" i="2"/>
  <c r="B90" i="2"/>
  <c r="F90" i="2"/>
  <c r="D91" i="2"/>
  <c r="B92" i="2"/>
  <c r="F92" i="2"/>
  <c r="D93" i="2"/>
  <c r="B94" i="2"/>
  <c r="F94" i="2"/>
  <c r="D95" i="2"/>
  <c r="B96" i="2"/>
  <c r="F96" i="2"/>
  <c r="D97" i="2"/>
  <c r="B98" i="2"/>
  <c r="F98" i="2"/>
  <c r="D99" i="2"/>
  <c r="B100" i="2"/>
  <c r="F100" i="2"/>
  <c r="D101" i="2"/>
  <c r="B102" i="2"/>
  <c r="F102" i="2"/>
  <c r="D103" i="2"/>
  <c r="B104" i="2"/>
  <c r="F104" i="2"/>
  <c r="D105" i="2"/>
  <c r="B106" i="2"/>
  <c r="F106" i="2"/>
  <c r="D107" i="2"/>
  <c r="B108" i="2"/>
  <c r="F108" i="2"/>
  <c r="D109" i="2"/>
  <c r="B110" i="2"/>
  <c r="F110" i="2"/>
  <c r="D111" i="2"/>
  <c r="B112" i="2"/>
  <c r="F112" i="2"/>
  <c r="D113" i="2"/>
  <c r="B114" i="2"/>
  <c r="F114" i="2"/>
  <c r="D115" i="2"/>
  <c r="B116" i="2"/>
  <c r="F116" i="2"/>
  <c r="D117" i="2"/>
  <c r="B118" i="2"/>
  <c r="F118" i="2"/>
  <c r="D119" i="2"/>
  <c r="B120" i="2"/>
  <c r="F120" i="2"/>
  <c r="D121" i="2"/>
  <c r="B122" i="2"/>
  <c r="F122" i="2"/>
  <c r="D123" i="2"/>
  <c r="B124" i="2"/>
  <c r="F124" i="2"/>
  <c r="D125" i="2"/>
  <c r="B126" i="2"/>
  <c r="F126" i="2"/>
  <c r="D127" i="2"/>
  <c r="B128" i="2"/>
  <c r="F128" i="2"/>
  <c r="D129" i="2"/>
  <c r="B130" i="2"/>
  <c r="F130" i="2"/>
  <c r="D131" i="2"/>
  <c r="B132" i="2"/>
  <c r="F132" i="2"/>
  <c r="D133" i="2"/>
  <c r="B134" i="2"/>
  <c r="F134" i="2"/>
  <c r="D135" i="2"/>
  <c r="B136" i="2"/>
  <c r="F136" i="2"/>
  <c r="D137" i="2"/>
  <c r="B138" i="2"/>
  <c r="F138" i="2"/>
  <c r="D139" i="2"/>
  <c r="B140" i="2"/>
  <c r="F140" i="2"/>
  <c r="D141" i="2"/>
  <c r="B142" i="2"/>
  <c r="F142" i="2"/>
  <c r="D143" i="2"/>
  <c r="B144" i="2"/>
  <c r="F144" i="2"/>
  <c r="D145" i="2"/>
  <c r="B146" i="2"/>
  <c r="F146" i="2"/>
  <c r="D147" i="2"/>
  <c r="B148" i="2"/>
  <c r="F148" i="2"/>
  <c r="D149" i="2"/>
  <c r="B150" i="2"/>
  <c r="F150" i="2"/>
  <c r="D151" i="2"/>
  <c r="B152" i="2"/>
  <c r="F152" i="2"/>
  <c r="D153" i="2"/>
  <c r="B154" i="2"/>
  <c r="F154" i="2"/>
  <c r="D155" i="2"/>
  <c r="B156" i="2"/>
  <c r="F156" i="2"/>
  <c r="D157" i="2"/>
  <c r="B158" i="2"/>
  <c r="F158" i="2"/>
  <c r="D159" i="2"/>
  <c r="B160" i="2"/>
  <c r="F160" i="2"/>
  <c r="D161" i="2"/>
  <c r="B162" i="2"/>
  <c r="F162" i="2"/>
  <c r="D163" i="2"/>
  <c r="B164" i="2"/>
  <c r="F164" i="2"/>
  <c r="D165" i="2"/>
  <c r="C166" i="2"/>
  <c r="H338" i="2"/>
  <c r="H8" i="2"/>
  <c r="L8" i="2" s="1"/>
  <c r="P8" i="2" s="1"/>
  <c r="H16" i="2"/>
  <c r="L16" i="2" s="1"/>
  <c r="P16" i="2" s="1"/>
  <c r="H24" i="2"/>
  <c r="L24" i="2" s="1"/>
  <c r="P24" i="2" s="1"/>
  <c r="H32" i="2"/>
  <c r="L32" i="2" s="1"/>
  <c r="P32" i="2" s="1"/>
  <c r="H44" i="2"/>
  <c r="L44" i="2" s="1"/>
  <c r="P44" i="2" s="1"/>
  <c r="H52" i="2"/>
  <c r="L52" i="2" s="1"/>
  <c r="P52" i="2" s="1"/>
  <c r="H60" i="2"/>
  <c r="L60" i="2" s="1"/>
  <c r="P60" i="2" s="1"/>
  <c r="H68" i="2"/>
  <c r="L68" i="2" s="1"/>
  <c r="P68" i="2" s="1"/>
  <c r="H76" i="2"/>
  <c r="L76" i="2" s="1"/>
  <c r="P76" i="2" s="1"/>
  <c r="H84" i="2"/>
  <c r="L84" i="2" s="1"/>
  <c r="P84" i="2" s="1"/>
  <c r="H92" i="2"/>
  <c r="L92" i="2" s="1"/>
  <c r="P92" i="2" s="1"/>
  <c r="H100" i="2"/>
  <c r="L100" i="2" s="1"/>
  <c r="P100" i="2" s="1"/>
  <c r="H108" i="2"/>
  <c r="L108" i="2" s="1"/>
  <c r="P108" i="2" s="1"/>
  <c r="H116" i="2"/>
  <c r="L116" i="2" s="1"/>
  <c r="P116" i="2" s="1"/>
  <c r="H120" i="2"/>
  <c r="L120" i="2" s="1"/>
  <c r="P120" i="2" s="1"/>
  <c r="H128" i="2"/>
  <c r="L128" i="2" s="1"/>
  <c r="P128" i="2" s="1"/>
  <c r="H136" i="2"/>
  <c r="L136" i="2" s="1"/>
  <c r="P136" i="2" s="1"/>
  <c r="H144" i="2"/>
  <c r="L144" i="2" s="1"/>
  <c r="P144" i="2" s="1"/>
  <c r="H152" i="2"/>
  <c r="L152" i="2" s="1"/>
  <c r="P152" i="2" s="1"/>
  <c r="H160" i="2"/>
  <c r="L160" i="2" s="1"/>
  <c r="P160" i="2" s="1"/>
  <c r="H168" i="2"/>
  <c r="H176" i="2"/>
  <c r="H184" i="2"/>
  <c r="H192" i="2"/>
  <c r="L192" i="2" s="1"/>
  <c r="P192" i="2" s="1"/>
  <c r="H200" i="2"/>
  <c r="H208" i="2"/>
  <c r="H216" i="2"/>
  <c r="H224" i="2"/>
  <c r="L224" i="2" s="1"/>
  <c r="P224" i="2" s="1"/>
  <c r="H232" i="2"/>
  <c r="H240" i="2"/>
  <c r="H248" i="2"/>
  <c r="H252" i="2"/>
  <c r="H256" i="2"/>
  <c r="H260" i="2"/>
  <c r="L260" i="2" s="1"/>
  <c r="P260" i="2" s="1"/>
  <c r="H264" i="2"/>
  <c r="H268" i="2"/>
  <c r="H272" i="2"/>
  <c r="H276" i="2"/>
  <c r="L276" i="2" s="1"/>
  <c r="P276" i="2" s="1"/>
  <c r="H280" i="2"/>
  <c r="H284" i="2"/>
  <c r="H288" i="2"/>
  <c r="H292" i="2"/>
  <c r="L292" i="2" s="1"/>
  <c r="P292" i="2" s="1"/>
  <c r="H296" i="2"/>
  <c r="H300" i="2"/>
  <c r="H304" i="2"/>
  <c r="H308" i="2"/>
  <c r="L308" i="2" s="1"/>
  <c r="P308" i="2" s="1"/>
  <c r="H312" i="2"/>
  <c r="H316" i="2"/>
  <c r="H320" i="2"/>
  <c r="H324" i="2"/>
  <c r="L324" i="2" s="1"/>
  <c r="P324" i="2" s="1"/>
  <c r="H328" i="2"/>
  <c r="H336" i="2"/>
  <c r="L336" i="2" s="1"/>
  <c r="P336" i="2" s="1"/>
  <c r="H5" i="2"/>
  <c r="H9" i="2"/>
  <c r="H13" i="2"/>
  <c r="H17" i="2"/>
  <c r="L17" i="2" s="1"/>
  <c r="P17" i="2" s="1"/>
  <c r="H21" i="2"/>
  <c r="H25" i="2"/>
  <c r="H29" i="2"/>
  <c r="H33" i="2"/>
  <c r="L33" i="2" s="1"/>
  <c r="P33" i="2" s="1"/>
  <c r="H37" i="2"/>
  <c r="H41" i="2"/>
  <c r="H45" i="2"/>
  <c r="H49" i="2"/>
  <c r="L49" i="2" s="1"/>
  <c r="P49" i="2" s="1"/>
  <c r="H53" i="2"/>
  <c r="H57" i="2"/>
  <c r="H61" i="2"/>
  <c r="H65" i="2"/>
  <c r="L65" i="2" s="1"/>
  <c r="P65" i="2" s="1"/>
  <c r="H69" i="2"/>
  <c r="H73" i="2"/>
  <c r="H77" i="2"/>
  <c r="H81" i="2"/>
  <c r="L81" i="2" s="1"/>
  <c r="P81" i="2" s="1"/>
  <c r="H85" i="2"/>
  <c r="H89" i="2"/>
  <c r="H93" i="2"/>
  <c r="H97" i="2"/>
  <c r="L97" i="2" s="1"/>
  <c r="P97" i="2" s="1"/>
  <c r="H101" i="2"/>
  <c r="H105" i="2"/>
  <c r="H109" i="2"/>
  <c r="H113" i="2"/>
  <c r="L113" i="2" s="1"/>
  <c r="P113" i="2" s="1"/>
  <c r="H117" i="2"/>
  <c r="H121" i="2"/>
  <c r="H125" i="2"/>
  <c r="H129" i="2"/>
  <c r="L129" i="2" s="1"/>
  <c r="P129" i="2" s="1"/>
  <c r="H133" i="2"/>
  <c r="H137" i="2"/>
  <c r="H141" i="2"/>
  <c r="H145" i="2"/>
  <c r="L145" i="2" s="1"/>
  <c r="P145" i="2" s="1"/>
  <c r="H149" i="2"/>
  <c r="H153" i="2"/>
  <c r="H157" i="2"/>
  <c r="H161" i="2"/>
  <c r="L161" i="2" s="1"/>
  <c r="P161" i="2" s="1"/>
  <c r="H165" i="2"/>
  <c r="H169" i="2"/>
  <c r="H173" i="2"/>
  <c r="H177" i="2"/>
  <c r="L177" i="2" s="1"/>
  <c r="P177" i="2" s="1"/>
  <c r="H181" i="2"/>
  <c r="H185" i="2"/>
  <c r="H189" i="2"/>
  <c r="H193" i="2"/>
  <c r="L193" i="2" s="1"/>
  <c r="P193" i="2" s="1"/>
  <c r="H197" i="2"/>
  <c r="H201" i="2"/>
  <c r="H205" i="2"/>
  <c r="H209" i="2"/>
  <c r="L209" i="2" s="1"/>
  <c r="P209" i="2" s="1"/>
  <c r="H213" i="2"/>
  <c r="H217" i="2"/>
  <c r="H221" i="2"/>
  <c r="H225" i="2"/>
  <c r="L225" i="2" s="1"/>
  <c r="P225" i="2" s="1"/>
  <c r="H229" i="2"/>
  <c r="H233" i="2"/>
  <c r="H237" i="2"/>
  <c r="H241" i="2"/>
  <c r="L241" i="2" s="1"/>
  <c r="P241" i="2" s="1"/>
  <c r="H245" i="2"/>
  <c r="H249" i="2"/>
  <c r="H253" i="2"/>
  <c r="H257" i="2"/>
  <c r="L257" i="2" s="1"/>
  <c r="P257" i="2" s="1"/>
  <c r="H261" i="2"/>
  <c r="H265" i="2"/>
  <c r="H269" i="2"/>
  <c r="H273" i="2"/>
  <c r="L273" i="2" s="1"/>
  <c r="P273" i="2" s="1"/>
  <c r="H277" i="2"/>
  <c r="H281" i="2"/>
  <c r="H285" i="2"/>
  <c r="H289" i="2"/>
  <c r="L289" i="2" s="1"/>
  <c r="P289" i="2" s="1"/>
  <c r="H293" i="2"/>
  <c r="H297" i="2"/>
  <c r="H301" i="2"/>
  <c r="H305" i="2"/>
  <c r="L305" i="2" s="1"/>
  <c r="P305" i="2" s="1"/>
  <c r="H309" i="2"/>
  <c r="H313" i="2"/>
  <c r="H317" i="2"/>
  <c r="H321" i="2"/>
  <c r="L321" i="2" s="1"/>
  <c r="P321" i="2" s="1"/>
  <c r="H325" i="2"/>
  <c r="H329" i="2"/>
  <c r="H333" i="2"/>
  <c r="H337" i="2"/>
  <c r="L337" i="2" s="1"/>
  <c r="P337" i="2" s="1"/>
  <c r="H4" i="2"/>
  <c r="H12" i="2"/>
  <c r="L12" i="2" s="1"/>
  <c r="P12" i="2" s="1"/>
  <c r="H20" i="2"/>
  <c r="L20" i="2" s="1"/>
  <c r="P20" i="2" s="1"/>
  <c r="H28" i="2"/>
  <c r="L28" i="2" s="1"/>
  <c r="P28" i="2" s="1"/>
  <c r="H36" i="2"/>
  <c r="L36" i="2" s="1"/>
  <c r="P36" i="2" s="1"/>
  <c r="H40" i="2"/>
  <c r="L40" i="2" s="1"/>
  <c r="P40" i="2" s="1"/>
  <c r="H48" i="2"/>
  <c r="L48" i="2" s="1"/>
  <c r="P48" i="2" s="1"/>
  <c r="H56" i="2"/>
  <c r="L56" i="2" s="1"/>
  <c r="P56" i="2" s="1"/>
  <c r="H64" i="2"/>
  <c r="L64" i="2" s="1"/>
  <c r="P64" i="2" s="1"/>
  <c r="H72" i="2"/>
  <c r="L72" i="2" s="1"/>
  <c r="P72" i="2" s="1"/>
  <c r="H80" i="2"/>
  <c r="L80" i="2" s="1"/>
  <c r="P80" i="2" s="1"/>
  <c r="H88" i="2"/>
  <c r="L88" i="2" s="1"/>
  <c r="P88" i="2" s="1"/>
  <c r="H96" i="2"/>
  <c r="L96" i="2" s="1"/>
  <c r="P96" i="2" s="1"/>
  <c r="H104" i="2"/>
  <c r="L104" i="2" s="1"/>
  <c r="P104" i="2" s="1"/>
  <c r="H112" i="2"/>
  <c r="L112" i="2" s="1"/>
  <c r="P112" i="2" s="1"/>
  <c r="H124" i="2"/>
  <c r="L124" i="2" s="1"/>
  <c r="P124" i="2" s="1"/>
  <c r="H132" i="2"/>
  <c r="L132" i="2" s="1"/>
  <c r="P132" i="2" s="1"/>
  <c r="H140" i="2"/>
  <c r="L140" i="2" s="1"/>
  <c r="P140" i="2" s="1"/>
  <c r="H148" i="2"/>
  <c r="L148" i="2" s="1"/>
  <c r="P148" i="2" s="1"/>
  <c r="H156" i="2"/>
  <c r="L156" i="2" s="1"/>
  <c r="P156" i="2" s="1"/>
  <c r="H164" i="2"/>
  <c r="L164" i="2" s="1"/>
  <c r="P164" i="2" s="1"/>
  <c r="H172" i="2"/>
  <c r="L172" i="2" s="1"/>
  <c r="P172" i="2" s="1"/>
  <c r="H180" i="2"/>
  <c r="H188" i="2"/>
  <c r="H196" i="2"/>
  <c r="H204" i="2"/>
  <c r="L204" i="2" s="1"/>
  <c r="P204" i="2" s="1"/>
  <c r="H212" i="2"/>
  <c r="H220" i="2"/>
  <c r="H228" i="2"/>
  <c r="H236" i="2"/>
  <c r="L236" i="2" s="1"/>
  <c r="P236" i="2" s="1"/>
  <c r="H244" i="2"/>
  <c r="H332" i="2"/>
  <c r="H6" i="2"/>
  <c r="L6" i="2" s="1"/>
  <c r="P6" i="2" s="1"/>
  <c r="H10" i="2"/>
  <c r="L10" i="2" s="1"/>
  <c r="P10" i="2" s="1"/>
  <c r="H14" i="2"/>
  <c r="L14" i="2" s="1"/>
  <c r="P14" i="2" s="1"/>
  <c r="H18" i="2"/>
  <c r="L18" i="2" s="1"/>
  <c r="P18" i="2" s="1"/>
  <c r="H22" i="2"/>
  <c r="L22" i="2" s="1"/>
  <c r="P22" i="2" s="1"/>
  <c r="H26" i="2"/>
  <c r="L26" i="2" s="1"/>
  <c r="P26" i="2" s="1"/>
  <c r="H30" i="2"/>
  <c r="L30" i="2" s="1"/>
  <c r="P30" i="2" s="1"/>
  <c r="H34" i="2"/>
  <c r="L34" i="2" s="1"/>
  <c r="P34" i="2" s="1"/>
  <c r="H38" i="2"/>
  <c r="L38" i="2" s="1"/>
  <c r="P38" i="2" s="1"/>
  <c r="H42" i="2"/>
  <c r="L42" i="2" s="1"/>
  <c r="P42" i="2" s="1"/>
  <c r="H46" i="2"/>
  <c r="L46" i="2" s="1"/>
  <c r="P46" i="2" s="1"/>
  <c r="H50" i="2"/>
  <c r="L50" i="2" s="1"/>
  <c r="P50" i="2" s="1"/>
  <c r="H54" i="2"/>
  <c r="L54" i="2" s="1"/>
  <c r="P54" i="2" s="1"/>
  <c r="H58" i="2"/>
  <c r="L58" i="2" s="1"/>
  <c r="P58" i="2" s="1"/>
  <c r="H62" i="2"/>
  <c r="L62" i="2" s="1"/>
  <c r="P62" i="2" s="1"/>
  <c r="H66" i="2"/>
  <c r="L66" i="2" s="1"/>
  <c r="P66" i="2" s="1"/>
  <c r="H70" i="2"/>
  <c r="L70" i="2" s="1"/>
  <c r="P70" i="2" s="1"/>
  <c r="H74" i="2"/>
  <c r="L74" i="2" s="1"/>
  <c r="P74" i="2" s="1"/>
  <c r="H78" i="2"/>
  <c r="L78" i="2" s="1"/>
  <c r="P78" i="2" s="1"/>
  <c r="H82" i="2"/>
  <c r="L82" i="2" s="1"/>
  <c r="P82" i="2" s="1"/>
  <c r="H86" i="2"/>
  <c r="L86" i="2" s="1"/>
  <c r="P86" i="2" s="1"/>
  <c r="H90" i="2"/>
  <c r="L90" i="2" s="1"/>
  <c r="P90" i="2" s="1"/>
  <c r="H94" i="2"/>
  <c r="L94" i="2" s="1"/>
  <c r="P94" i="2" s="1"/>
  <c r="H98" i="2"/>
  <c r="L98" i="2" s="1"/>
  <c r="P98" i="2" s="1"/>
  <c r="H102" i="2"/>
  <c r="L102" i="2" s="1"/>
  <c r="P102" i="2" s="1"/>
  <c r="H106" i="2"/>
  <c r="L106" i="2" s="1"/>
  <c r="P106" i="2" s="1"/>
  <c r="H110" i="2"/>
  <c r="L110" i="2" s="1"/>
  <c r="P110" i="2" s="1"/>
  <c r="H114" i="2"/>
  <c r="L114" i="2" s="1"/>
  <c r="P114" i="2" s="1"/>
  <c r="H118" i="2"/>
  <c r="L118" i="2" s="1"/>
  <c r="P118" i="2" s="1"/>
  <c r="H122" i="2"/>
  <c r="L122" i="2" s="1"/>
  <c r="P122" i="2" s="1"/>
  <c r="H126" i="2"/>
  <c r="L126" i="2" s="1"/>
  <c r="P126" i="2" s="1"/>
  <c r="H130" i="2"/>
  <c r="L130" i="2" s="1"/>
  <c r="P130" i="2" s="1"/>
  <c r="H134" i="2"/>
  <c r="L134" i="2" s="1"/>
  <c r="P134" i="2" s="1"/>
  <c r="H138" i="2"/>
  <c r="L138" i="2" s="1"/>
  <c r="P138" i="2" s="1"/>
  <c r="H142" i="2"/>
  <c r="L142" i="2" s="1"/>
  <c r="P142" i="2" s="1"/>
  <c r="H146" i="2"/>
  <c r="L146" i="2" s="1"/>
  <c r="P146" i="2" s="1"/>
  <c r="H150" i="2"/>
  <c r="L150" i="2" s="1"/>
  <c r="P150" i="2" s="1"/>
  <c r="H154" i="2"/>
  <c r="L154" i="2" s="1"/>
  <c r="P154" i="2" s="1"/>
  <c r="H158" i="2"/>
  <c r="L158" i="2" s="1"/>
  <c r="P158" i="2" s="1"/>
  <c r="H162" i="2"/>
  <c r="L162" i="2" s="1"/>
  <c r="P162" i="2" s="1"/>
  <c r="H166" i="2"/>
  <c r="H170" i="2"/>
  <c r="H174" i="2"/>
  <c r="L174" i="2" s="1"/>
  <c r="P174" i="2" s="1"/>
  <c r="H178" i="2"/>
  <c r="H182" i="2"/>
  <c r="H186" i="2"/>
  <c r="H190" i="2"/>
  <c r="L190" i="2" s="1"/>
  <c r="P190" i="2" s="1"/>
  <c r="H194" i="2"/>
  <c r="H198" i="2"/>
  <c r="H202" i="2"/>
  <c r="H206" i="2"/>
  <c r="L206" i="2" s="1"/>
  <c r="P206" i="2" s="1"/>
  <c r="H210" i="2"/>
  <c r="H214" i="2"/>
  <c r="H218" i="2"/>
  <c r="H222" i="2"/>
  <c r="L222" i="2" s="1"/>
  <c r="P222" i="2" s="1"/>
  <c r="H226" i="2"/>
  <c r="H230" i="2"/>
  <c r="H234" i="2"/>
  <c r="H238" i="2"/>
  <c r="L238" i="2" s="1"/>
  <c r="P238" i="2" s="1"/>
  <c r="H242" i="2"/>
  <c r="H246" i="2"/>
  <c r="H250" i="2"/>
  <c r="H254" i="2"/>
  <c r="L254" i="2" s="1"/>
  <c r="P254" i="2" s="1"/>
  <c r="H258" i="2"/>
  <c r="H262" i="2"/>
  <c r="H266" i="2"/>
  <c r="H270" i="2"/>
  <c r="L270" i="2" s="1"/>
  <c r="P270" i="2" s="1"/>
  <c r="H274" i="2"/>
  <c r="H278" i="2"/>
  <c r="H282" i="2"/>
  <c r="H286" i="2"/>
  <c r="L286" i="2" s="1"/>
  <c r="P286" i="2" s="1"/>
  <c r="H290" i="2"/>
  <c r="H294" i="2"/>
  <c r="H298" i="2"/>
  <c r="H302" i="2"/>
  <c r="L302" i="2" s="1"/>
  <c r="P302" i="2" s="1"/>
  <c r="H306" i="2"/>
  <c r="H310" i="2"/>
  <c r="H314" i="2"/>
  <c r="H318" i="2"/>
  <c r="L318" i="2" s="1"/>
  <c r="P318" i="2" s="1"/>
  <c r="H322" i="2"/>
  <c r="H326" i="2"/>
  <c r="H330" i="2"/>
  <c r="H334" i="2"/>
  <c r="L334" i="2" s="1"/>
  <c r="P334" i="2" s="1"/>
  <c r="H10" i="3"/>
  <c r="K1169" i="2"/>
  <c r="O1169" i="2" s="1"/>
  <c r="S1169" i="2" s="1"/>
  <c r="K1168" i="2"/>
  <c r="O1168" i="2" s="1"/>
  <c r="S1168" i="2" s="1"/>
  <c r="K1167" i="2"/>
  <c r="O1167" i="2" s="1"/>
  <c r="S1167" i="2" s="1"/>
  <c r="K1166" i="2"/>
  <c r="O1166" i="2" s="1"/>
  <c r="S1166" i="2" s="1"/>
  <c r="K1165" i="2"/>
  <c r="O1165" i="2" s="1"/>
  <c r="S1165" i="2" s="1"/>
  <c r="K1164" i="2"/>
  <c r="O1164" i="2" s="1"/>
  <c r="S1164" i="2" s="1"/>
  <c r="K1163" i="2"/>
  <c r="O1163" i="2" s="1"/>
  <c r="S1163" i="2" s="1"/>
  <c r="K1162" i="2"/>
  <c r="O1162" i="2" s="1"/>
  <c r="S1162" i="2" s="1"/>
  <c r="K1161" i="2"/>
  <c r="O1161" i="2" s="1"/>
  <c r="S1161" i="2" s="1"/>
  <c r="K1160" i="2"/>
  <c r="O1160" i="2" s="1"/>
  <c r="S1160" i="2" s="1"/>
  <c r="K1159" i="2"/>
  <c r="O1159" i="2" s="1"/>
  <c r="S1159" i="2" s="1"/>
  <c r="K1158" i="2"/>
  <c r="O1158" i="2" s="1"/>
  <c r="S1158" i="2" s="1"/>
  <c r="K1157" i="2"/>
  <c r="O1157" i="2" s="1"/>
  <c r="S1157" i="2" s="1"/>
  <c r="K1156" i="2"/>
  <c r="O1156" i="2" s="1"/>
  <c r="S1156" i="2" s="1"/>
  <c r="K1155" i="2"/>
  <c r="O1155" i="2" s="1"/>
  <c r="S1155" i="2" s="1"/>
  <c r="K1154" i="2"/>
  <c r="O1154" i="2" s="1"/>
  <c r="S1154" i="2" s="1"/>
  <c r="K1153" i="2"/>
  <c r="O1153" i="2" s="1"/>
  <c r="S1153" i="2" s="1"/>
  <c r="K1152" i="2"/>
  <c r="O1152" i="2" s="1"/>
  <c r="S1152" i="2" s="1"/>
  <c r="K1151" i="2"/>
  <c r="O1151" i="2" s="1"/>
  <c r="S1151" i="2" s="1"/>
  <c r="K1150" i="2"/>
  <c r="O1150" i="2" s="1"/>
  <c r="S1150" i="2" s="1"/>
  <c r="K1149" i="2"/>
  <c r="O1149" i="2" s="1"/>
  <c r="S1149" i="2" s="1"/>
  <c r="K1148" i="2"/>
  <c r="O1148" i="2" s="1"/>
  <c r="S1148" i="2" s="1"/>
  <c r="K1147" i="2"/>
  <c r="O1147" i="2" s="1"/>
  <c r="S1147" i="2" s="1"/>
  <c r="K1146" i="2"/>
  <c r="O1146" i="2" s="1"/>
  <c r="S1146" i="2" s="1"/>
  <c r="K1145" i="2"/>
  <c r="O1145" i="2" s="1"/>
  <c r="S1145" i="2" s="1"/>
  <c r="K1144" i="2"/>
  <c r="O1144" i="2" s="1"/>
  <c r="S1144" i="2" s="1"/>
  <c r="K1143" i="2"/>
  <c r="O1143" i="2" s="1"/>
  <c r="S1143" i="2" s="1"/>
  <c r="K1142" i="2"/>
  <c r="O1142" i="2" s="1"/>
  <c r="S1142" i="2" s="1"/>
  <c r="K1141" i="2"/>
  <c r="O1141" i="2" s="1"/>
  <c r="S1141" i="2" s="1"/>
  <c r="K1140" i="2"/>
  <c r="O1140" i="2" s="1"/>
  <c r="S1140" i="2" s="1"/>
  <c r="K1139" i="2"/>
  <c r="O1139" i="2" s="1"/>
  <c r="S1139" i="2" s="1"/>
  <c r="K1138" i="2"/>
  <c r="O1138" i="2" s="1"/>
  <c r="S1138" i="2" s="1"/>
  <c r="K1137" i="2"/>
  <c r="O1137" i="2" s="1"/>
  <c r="S1137" i="2" s="1"/>
  <c r="K1136" i="2"/>
  <c r="O1136" i="2" s="1"/>
  <c r="S1136" i="2" s="1"/>
  <c r="K1135" i="2"/>
  <c r="O1135" i="2" s="1"/>
  <c r="S1135" i="2" s="1"/>
  <c r="K1134" i="2"/>
  <c r="O1134" i="2" s="1"/>
  <c r="S1134" i="2" s="1"/>
  <c r="K1133" i="2"/>
  <c r="O1133" i="2" s="1"/>
  <c r="S1133" i="2" s="1"/>
  <c r="K1132" i="2"/>
  <c r="O1132" i="2" s="1"/>
  <c r="S1132" i="2" s="1"/>
  <c r="K1131" i="2"/>
  <c r="O1131" i="2" s="1"/>
  <c r="S1131" i="2" s="1"/>
  <c r="K1130" i="2"/>
  <c r="O1130" i="2" s="1"/>
  <c r="S1130" i="2" s="1"/>
  <c r="K1129" i="2"/>
  <c r="O1129" i="2" s="1"/>
  <c r="S1129" i="2" s="1"/>
  <c r="K1128" i="2"/>
  <c r="O1128" i="2" s="1"/>
  <c r="S1128" i="2" s="1"/>
  <c r="K1127" i="2"/>
  <c r="O1127" i="2" s="1"/>
  <c r="S1127" i="2" s="1"/>
  <c r="K1126" i="2"/>
  <c r="O1126" i="2" s="1"/>
  <c r="S1126" i="2" s="1"/>
  <c r="K1125" i="2"/>
  <c r="O1125" i="2" s="1"/>
  <c r="S1125" i="2" s="1"/>
  <c r="K1124" i="2"/>
  <c r="O1124" i="2" s="1"/>
  <c r="S1124" i="2" s="1"/>
  <c r="K1123" i="2"/>
  <c r="O1123" i="2" s="1"/>
  <c r="S1123" i="2" s="1"/>
  <c r="K1122" i="2"/>
  <c r="O1122" i="2" s="1"/>
  <c r="S1122" i="2" s="1"/>
  <c r="K1121" i="2"/>
  <c r="O1121" i="2" s="1"/>
  <c r="S1121" i="2" s="1"/>
  <c r="K1120" i="2"/>
  <c r="O1120" i="2" s="1"/>
  <c r="S1120" i="2" s="1"/>
  <c r="K1119" i="2"/>
  <c r="O1119" i="2" s="1"/>
  <c r="S1119" i="2" s="1"/>
  <c r="K1118" i="2"/>
  <c r="O1118" i="2" s="1"/>
  <c r="S1118" i="2" s="1"/>
  <c r="K1117" i="2"/>
  <c r="O1117" i="2" s="1"/>
  <c r="S1117" i="2" s="1"/>
  <c r="K1116" i="2"/>
  <c r="O1116" i="2" s="1"/>
  <c r="S1116" i="2" s="1"/>
  <c r="K1115" i="2"/>
  <c r="O1115" i="2" s="1"/>
  <c r="S1115" i="2" s="1"/>
  <c r="K1114" i="2"/>
  <c r="O1114" i="2" s="1"/>
  <c r="S1114" i="2" s="1"/>
  <c r="K1113" i="2"/>
  <c r="O1113" i="2" s="1"/>
  <c r="S1113" i="2" s="1"/>
  <c r="K1112" i="2"/>
  <c r="O1112" i="2" s="1"/>
  <c r="S1112" i="2" s="1"/>
  <c r="K1111" i="2"/>
  <c r="O1111" i="2" s="1"/>
  <c r="S1111" i="2" s="1"/>
  <c r="K1110" i="2"/>
  <c r="O1110" i="2" s="1"/>
  <c r="S1110" i="2" s="1"/>
  <c r="K1109" i="2"/>
  <c r="O1109" i="2" s="1"/>
  <c r="S1109" i="2" s="1"/>
  <c r="K1108" i="2"/>
  <c r="O1108" i="2" s="1"/>
  <c r="S1108" i="2" s="1"/>
  <c r="K1107" i="2"/>
  <c r="O1107" i="2" s="1"/>
  <c r="S1107" i="2" s="1"/>
  <c r="K1106" i="2"/>
  <c r="O1106" i="2" s="1"/>
  <c r="S1106" i="2" s="1"/>
  <c r="K1105" i="2"/>
  <c r="O1105" i="2" s="1"/>
  <c r="S1105" i="2" s="1"/>
  <c r="K1104" i="2"/>
  <c r="O1104" i="2" s="1"/>
  <c r="S1104" i="2" s="1"/>
  <c r="K1103" i="2"/>
  <c r="O1103" i="2" s="1"/>
  <c r="S1103" i="2" s="1"/>
  <c r="K1102" i="2"/>
  <c r="O1102" i="2" s="1"/>
  <c r="S1102" i="2" s="1"/>
  <c r="K1101" i="2"/>
  <c r="O1101" i="2" s="1"/>
  <c r="S1101" i="2" s="1"/>
  <c r="K1100" i="2"/>
  <c r="O1100" i="2" s="1"/>
  <c r="S1100" i="2" s="1"/>
  <c r="K1099" i="2"/>
  <c r="O1099" i="2" s="1"/>
  <c r="S1099" i="2" s="1"/>
  <c r="K1098" i="2"/>
  <c r="O1098" i="2" s="1"/>
  <c r="S1098" i="2" s="1"/>
  <c r="K1097" i="2"/>
  <c r="O1097" i="2" s="1"/>
  <c r="S1097" i="2" s="1"/>
  <c r="K1096" i="2"/>
  <c r="O1096" i="2" s="1"/>
  <c r="S1096" i="2" s="1"/>
  <c r="K1095" i="2"/>
  <c r="O1095" i="2" s="1"/>
  <c r="S1095" i="2" s="1"/>
  <c r="K1094" i="2"/>
  <c r="O1094" i="2" s="1"/>
  <c r="S1094" i="2" s="1"/>
  <c r="K1093" i="2"/>
  <c r="O1093" i="2" s="1"/>
  <c r="S1093" i="2" s="1"/>
  <c r="K1092" i="2"/>
  <c r="O1092" i="2" s="1"/>
  <c r="S1092" i="2" s="1"/>
  <c r="K1091" i="2"/>
  <c r="O1091" i="2" s="1"/>
  <c r="S1091" i="2" s="1"/>
  <c r="K1090" i="2"/>
  <c r="O1090" i="2" s="1"/>
  <c r="S1090" i="2" s="1"/>
  <c r="K1089" i="2"/>
  <c r="O1089" i="2" s="1"/>
  <c r="S1089" i="2" s="1"/>
  <c r="K1088" i="2"/>
  <c r="O1088" i="2" s="1"/>
  <c r="S1088" i="2" s="1"/>
  <c r="K1087" i="2"/>
  <c r="O1087" i="2" s="1"/>
  <c r="S1087" i="2" s="1"/>
  <c r="K1086" i="2"/>
  <c r="O1086" i="2" s="1"/>
  <c r="S1086" i="2" s="1"/>
  <c r="K1085" i="2"/>
  <c r="O1085" i="2" s="1"/>
  <c r="S1085" i="2" s="1"/>
  <c r="K1084" i="2"/>
  <c r="O1084" i="2" s="1"/>
  <c r="S1084" i="2" s="1"/>
  <c r="K1083" i="2"/>
  <c r="O1083" i="2" s="1"/>
  <c r="S1083" i="2" s="1"/>
  <c r="K1082" i="2"/>
  <c r="O1082" i="2" s="1"/>
  <c r="S1082" i="2" s="1"/>
  <c r="K1081" i="2"/>
  <c r="O1081" i="2" s="1"/>
  <c r="S1081" i="2" s="1"/>
  <c r="K1080" i="2"/>
  <c r="O1080" i="2" s="1"/>
  <c r="S1080" i="2" s="1"/>
  <c r="K1079" i="2"/>
  <c r="O1079" i="2" s="1"/>
  <c r="S1079" i="2" s="1"/>
  <c r="K1078" i="2"/>
  <c r="O1078" i="2" s="1"/>
  <c r="S1078" i="2" s="1"/>
  <c r="K1077" i="2"/>
  <c r="O1077" i="2" s="1"/>
  <c r="S1077" i="2" s="1"/>
  <c r="K1076" i="2"/>
  <c r="O1076" i="2" s="1"/>
  <c r="S1076" i="2" s="1"/>
  <c r="K1075" i="2"/>
  <c r="O1075" i="2" s="1"/>
  <c r="S1075" i="2" s="1"/>
  <c r="K1074" i="2"/>
  <c r="O1074" i="2" s="1"/>
  <c r="S1074" i="2" s="1"/>
  <c r="K1073" i="2"/>
  <c r="O1073" i="2" s="1"/>
  <c r="S1073" i="2" s="1"/>
  <c r="K1072" i="2"/>
  <c r="O1072" i="2" s="1"/>
  <c r="S1072" i="2" s="1"/>
  <c r="K1071" i="2"/>
  <c r="O1071" i="2" s="1"/>
  <c r="S1071" i="2" s="1"/>
  <c r="K1070" i="2"/>
  <c r="O1070" i="2" s="1"/>
  <c r="S1070" i="2" s="1"/>
  <c r="K1069" i="2"/>
  <c r="O1069" i="2" s="1"/>
  <c r="S1069" i="2" s="1"/>
  <c r="K1068" i="2"/>
  <c r="O1068" i="2" s="1"/>
  <c r="S1068" i="2" s="1"/>
  <c r="K1067" i="2"/>
  <c r="O1067" i="2" s="1"/>
  <c r="S1067" i="2" s="1"/>
  <c r="K1066" i="2"/>
  <c r="O1066" i="2" s="1"/>
  <c r="S1066" i="2" s="1"/>
  <c r="K1065" i="2"/>
  <c r="O1065" i="2" s="1"/>
  <c r="S1065" i="2" s="1"/>
  <c r="K1064" i="2"/>
  <c r="O1064" i="2" s="1"/>
  <c r="S1064" i="2" s="1"/>
  <c r="K1063" i="2"/>
  <c r="O1063" i="2" s="1"/>
  <c r="S1063" i="2" s="1"/>
  <c r="K1062" i="2"/>
  <c r="O1062" i="2" s="1"/>
  <c r="S1062" i="2" s="1"/>
  <c r="K1061" i="2"/>
  <c r="O1061" i="2" s="1"/>
  <c r="S1061" i="2" s="1"/>
  <c r="K1060" i="2"/>
  <c r="O1060" i="2" s="1"/>
  <c r="S1060" i="2" s="1"/>
  <c r="K1059" i="2"/>
  <c r="O1059" i="2" s="1"/>
  <c r="S1059" i="2" s="1"/>
  <c r="K1058" i="2"/>
  <c r="O1058" i="2" s="1"/>
  <c r="S1058" i="2" s="1"/>
  <c r="K1057" i="2"/>
  <c r="O1057" i="2" s="1"/>
  <c r="S1057" i="2" s="1"/>
  <c r="K1056" i="2"/>
  <c r="O1056" i="2" s="1"/>
  <c r="S1056" i="2" s="1"/>
  <c r="K1055" i="2"/>
  <c r="O1055" i="2" s="1"/>
  <c r="S1055" i="2" s="1"/>
  <c r="K1054" i="2"/>
  <c r="O1054" i="2" s="1"/>
  <c r="S1054" i="2" s="1"/>
  <c r="K1053" i="2"/>
  <c r="O1053" i="2" s="1"/>
  <c r="S1053" i="2" s="1"/>
  <c r="K1052" i="2"/>
  <c r="O1052" i="2" s="1"/>
  <c r="S1052" i="2" s="1"/>
  <c r="K1051" i="2"/>
  <c r="O1051" i="2" s="1"/>
  <c r="S1051" i="2" s="1"/>
  <c r="K1050" i="2"/>
  <c r="O1050" i="2" s="1"/>
  <c r="S1050" i="2" s="1"/>
  <c r="K1049" i="2"/>
  <c r="O1049" i="2" s="1"/>
  <c r="S1049" i="2" s="1"/>
  <c r="K1048" i="2"/>
  <c r="O1048" i="2" s="1"/>
  <c r="S1048" i="2" s="1"/>
  <c r="K1047" i="2"/>
  <c r="O1047" i="2" s="1"/>
  <c r="S1047" i="2" s="1"/>
  <c r="K1046" i="2"/>
  <c r="O1046" i="2" s="1"/>
  <c r="S1046" i="2" s="1"/>
  <c r="K1045" i="2"/>
  <c r="O1045" i="2" s="1"/>
  <c r="S1045" i="2" s="1"/>
  <c r="K1044" i="2"/>
  <c r="O1044" i="2" s="1"/>
  <c r="S1044" i="2" s="1"/>
  <c r="K1043" i="2"/>
  <c r="O1043" i="2" s="1"/>
  <c r="S1043" i="2" s="1"/>
  <c r="K1042" i="2"/>
  <c r="O1042" i="2" s="1"/>
  <c r="S1042" i="2" s="1"/>
  <c r="K1041" i="2"/>
  <c r="K1040" i="2"/>
  <c r="O1040" i="2" s="1"/>
  <c r="S1040" i="2" s="1"/>
  <c r="K1039" i="2"/>
  <c r="O1039" i="2" s="1"/>
  <c r="S1039" i="2" s="1"/>
  <c r="K1038" i="2"/>
  <c r="O1038" i="2" s="1"/>
  <c r="S1038" i="2" s="1"/>
  <c r="K1037" i="2"/>
  <c r="O1037" i="2" s="1"/>
  <c r="S1037" i="2" s="1"/>
  <c r="K1036" i="2"/>
  <c r="O1036" i="2" s="1"/>
  <c r="S1036" i="2" s="1"/>
  <c r="K1035" i="2"/>
  <c r="O1035" i="2" s="1"/>
  <c r="S1035" i="2" s="1"/>
  <c r="K1034" i="2"/>
  <c r="O1034" i="2" s="1"/>
  <c r="S1034" i="2" s="1"/>
  <c r="K1033" i="2"/>
  <c r="O1033" i="2" s="1"/>
  <c r="S1033" i="2" s="1"/>
  <c r="K1032" i="2"/>
  <c r="O1032" i="2" s="1"/>
  <c r="S1032" i="2" s="1"/>
  <c r="K1031" i="2"/>
  <c r="O1031" i="2" s="1"/>
  <c r="S1031" i="2" s="1"/>
  <c r="K1030" i="2"/>
  <c r="O1030" i="2" s="1"/>
  <c r="S1030" i="2" s="1"/>
  <c r="K1029" i="2"/>
  <c r="O1029" i="2" s="1"/>
  <c r="S1029" i="2" s="1"/>
  <c r="K1028" i="2"/>
  <c r="O1028" i="2" s="1"/>
  <c r="S1028" i="2" s="1"/>
  <c r="K1027" i="2"/>
  <c r="O1027" i="2" s="1"/>
  <c r="S1027" i="2" s="1"/>
  <c r="K1026" i="2"/>
  <c r="O1026" i="2" s="1"/>
  <c r="S1026" i="2" s="1"/>
  <c r="K1025" i="2"/>
  <c r="O1025" i="2" s="1"/>
  <c r="S1025" i="2" s="1"/>
  <c r="K1024" i="2"/>
  <c r="O1024" i="2" s="1"/>
  <c r="S1024" i="2" s="1"/>
  <c r="K1023" i="2"/>
  <c r="O1023" i="2" s="1"/>
  <c r="S1023" i="2" s="1"/>
  <c r="K1022" i="2"/>
  <c r="O1022" i="2" s="1"/>
  <c r="S1022" i="2" s="1"/>
  <c r="K1021" i="2"/>
  <c r="O1021" i="2" s="1"/>
  <c r="S1021" i="2" s="1"/>
  <c r="K1020" i="2"/>
  <c r="O1020" i="2" s="1"/>
  <c r="S1020" i="2" s="1"/>
  <c r="K1019" i="2"/>
  <c r="O1019" i="2" s="1"/>
  <c r="S1019" i="2" s="1"/>
  <c r="K1018" i="2"/>
  <c r="O1018" i="2" s="1"/>
  <c r="S1018" i="2" s="1"/>
  <c r="K1017" i="2"/>
  <c r="O1017" i="2" s="1"/>
  <c r="S1017" i="2" s="1"/>
  <c r="K1016" i="2"/>
  <c r="O1016" i="2" s="1"/>
  <c r="S1016" i="2" s="1"/>
  <c r="K1015" i="2"/>
  <c r="O1015" i="2" s="1"/>
  <c r="S1015" i="2" s="1"/>
  <c r="K1014" i="2"/>
  <c r="O1014" i="2" s="1"/>
  <c r="S1014" i="2" s="1"/>
  <c r="K1013" i="2"/>
  <c r="K1012" i="2"/>
  <c r="O1012" i="2" s="1"/>
  <c r="S1012" i="2" s="1"/>
  <c r="K1011" i="2"/>
  <c r="O1011" i="2" s="1"/>
  <c r="S1011" i="2" s="1"/>
  <c r="K1010" i="2"/>
  <c r="O1010" i="2" s="1"/>
  <c r="S1010" i="2" s="1"/>
  <c r="K1009" i="2"/>
  <c r="O1009" i="2" s="1"/>
  <c r="S1009" i="2" s="1"/>
  <c r="K1008" i="2"/>
  <c r="O1008" i="2" s="1"/>
  <c r="S1008" i="2" s="1"/>
  <c r="K1007" i="2"/>
  <c r="O1007" i="2" s="1"/>
  <c r="S1007" i="2" s="1"/>
  <c r="K1006" i="2"/>
  <c r="O1006" i="2" s="1"/>
  <c r="S1006" i="2" s="1"/>
  <c r="K1005" i="2"/>
  <c r="O1005" i="2" s="1"/>
  <c r="S1005" i="2" s="1"/>
  <c r="K1004" i="2"/>
  <c r="O1004" i="2" s="1"/>
  <c r="S1004" i="2" s="1"/>
  <c r="K1003" i="2"/>
  <c r="O1003" i="2" s="1"/>
  <c r="S1003" i="2" s="1"/>
  <c r="K1002" i="2"/>
  <c r="O1002" i="2" s="1"/>
  <c r="S1002" i="2" s="1"/>
  <c r="K1001" i="2"/>
  <c r="O1001" i="2" s="1"/>
  <c r="S1001" i="2" s="1"/>
  <c r="K1000" i="2"/>
  <c r="O1000" i="2" s="1"/>
  <c r="S1000" i="2" s="1"/>
  <c r="K999" i="2"/>
  <c r="O999" i="2" s="1"/>
  <c r="S999" i="2" s="1"/>
  <c r="K998" i="2"/>
  <c r="O998" i="2" s="1"/>
  <c r="S998" i="2" s="1"/>
  <c r="K997" i="2"/>
  <c r="O997" i="2" s="1"/>
  <c r="S997" i="2" s="1"/>
  <c r="K996" i="2"/>
  <c r="O996" i="2" s="1"/>
  <c r="S996" i="2" s="1"/>
  <c r="K995" i="2"/>
  <c r="O995" i="2" s="1"/>
  <c r="S995" i="2" s="1"/>
  <c r="K994" i="2"/>
  <c r="O994" i="2" s="1"/>
  <c r="S994" i="2" s="1"/>
  <c r="K993" i="2"/>
  <c r="K992" i="2"/>
  <c r="O992" i="2" s="1"/>
  <c r="S992" i="2" s="1"/>
  <c r="K991" i="2"/>
  <c r="O991" i="2" s="1"/>
  <c r="S991" i="2" s="1"/>
  <c r="K990" i="2"/>
  <c r="O990" i="2" s="1"/>
  <c r="S990" i="2" s="1"/>
  <c r="K989" i="2"/>
  <c r="O989" i="2" s="1"/>
  <c r="S989" i="2" s="1"/>
  <c r="K988" i="2"/>
  <c r="O988" i="2" s="1"/>
  <c r="S988" i="2" s="1"/>
  <c r="K987" i="2"/>
  <c r="O987" i="2" s="1"/>
  <c r="S987" i="2" s="1"/>
  <c r="K986" i="2"/>
  <c r="O986" i="2" s="1"/>
  <c r="S986" i="2" s="1"/>
  <c r="K985" i="2"/>
  <c r="O985" i="2" s="1"/>
  <c r="S985" i="2" s="1"/>
  <c r="K984" i="2"/>
  <c r="O984" i="2" s="1"/>
  <c r="S984" i="2" s="1"/>
  <c r="K983" i="2"/>
  <c r="O983" i="2" s="1"/>
  <c r="S983" i="2" s="1"/>
  <c r="K982" i="2"/>
  <c r="O982" i="2" s="1"/>
  <c r="S982" i="2" s="1"/>
  <c r="K981" i="2"/>
  <c r="O981" i="2" s="1"/>
  <c r="S981" i="2" s="1"/>
  <c r="K980" i="2"/>
  <c r="O980" i="2" s="1"/>
  <c r="S980" i="2" s="1"/>
  <c r="K979" i="2"/>
  <c r="O979" i="2" s="1"/>
  <c r="S979" i="2" s="1"/>
  <c r="K978" i="2"/>
  <c r="O978" i="2" s="1"/>
  <c r="S978" i="2" s="1"/>
  <c r="K977" i="2"/>
  <c r="O977" i="2" s="1"/>
  <c r="S977" i="2" s="1"/>
  <c r="K976" i="2"/>
  <c r="O976" i="2" s="1"/>
  <c r="S976" i="2" s="1"/>
  <c r="K975" i="2"/>
  <c r="O975" i="2" s="1"/>
  <c r="S975" i="2" s="1"/>
  <c r="K974" i="2"/>
  <c r="O974" i="2" s="1"/>
  <c r="S974" i="2" s="1"/>
  <c r="K973" i="2"/>
  <c r="O973" i="2" s="1"/>
  <c r="S973" i="2" s="1"/>
  <c r="K972" i="2"/>
  <c r="O972" i="2" s="1"/>
  <c r="S972" i="2" s="1"/>
  <c r="K971" i="2"/>
  <c r="O971" i="2" s="1"/>
  <c r="S971" i="2" s="1"/>
  <c r="K970" i="2"/>
  <c r="O970" i="2" s="1"/>
  <c r="S970" i="2" s="1"/>
  <c r="K969" i="2"/>
  <c r="O969" i="2" s="1"/>
  <c r="S969" i="2" s="1"/>
  <c r="K968" i="2"/>
  <c r="O968" i="2" s="1"/>
  <c r="S968" i="2" s="1"/>
  <c r="K967" i="2"/>
  <c r="O967" i="2" s="1"/>
  <c r="S967" i="2" s="1"/>
  <c r="K966" i="2"/>
  <c r="O966" i="2" s="1"/>
  <c r="S966" i="2" s="1"/>
  <c r="K965" i="2"/>
  <c r="O965" i="2" s="1"/>
  <c r="S965" i="2" s="1"/>
  <c r="K964" i="2"/>
  <c r="O964" i="2" s="1"/>
  <c r="S964" i="2" s="1"/>
  <c r="K963" i="2"/>
  <c r="O963" i="2" s="1"/>
  <c r="S963" i="2" s="1"/>
  <c r="K962" i="2"/>
  <c r="O962" i="2" s="1"/>
  <c r="S962" i="2" s="1"/>
  <c r="K961" i="2"/>
  <c r="O961" i="2" s="1"/>
  <c r="S961" i="2" s="1"/>
  <c r="K960" i="2"/>
  <c r="O960" i="2" s="1"/>
  <c r="S960" i="2" s="1"/>
  <c r="K959" i="2"/>
  <c r="O959" i="2" s="1"/>
  <c r="S959" i="2" s="1"/>
  <c r="K958" i="2"/>
  <c r="O958" i="2" s="1"/>
  <c r="S958" i="2" s="1"/>
  <c r="K957" i="2"/>
  <c r="O957" i="2" s="1"/>
  <c r="S957" i="2" s="1"/>
  <c r="K956" i="2"/>
  <c r="O956" i="2" s="1"/>
  <c r="S956" i="2" s="1"/>
  <c r="K955" i="2"/>
  <c r="O955" i="2" s="1"/>
  <c r="S955" i="2" s="1"/>
  <c r="K954" i="2"/>
  <c r="O954" i="2" s="1"/>
  <c r="S954" i="2" s="1"/>
  <c r="K953" i="2"/>
  <c r="O953" i="2" s="1"/>
  <c r="S953" i="2" s="1"/>
  <c r="K952" i="2"/>
  <c r="O952" i="2" s="1"/>
  <c r="S952" i="2" s="1"/>
  <c r="K951" i="2"/>
  <c r="O951" i="2" s="1"/>
  <c r="S951" i="2" s="1"/>
  <c r="K950" i="2"/>
  <c r="O950" i="2" s="1"/>
  <c r="S950" i="2" s="1"/>
  <c r="K949" i="2"/>
  <c r="O949" i="2" s="1"/>
  <c r="S949" i="2" s="1"/>
  <c r="K948" i="2"/>
  <c r="O948" i="2" s="1"/>
  <c r="S948" i="2" s="1"/>
  <c r="K947" i="2"/>
  <c r="O947" i="2" s="1"/>
  <c r="S947" i="2" s="1"/>
  <c r="K946" i="2"/>
  <c r="O946" i="2" s="1"/>
  <c r="S946" i="2" s="1"/>
  <c r="K945" i="2"/>
  <c r="O945" i="2" s="1"/>
  <c r="S945" i="2" s="1"/>
  <c r="K944" i="2"/>
  <c r="O944" i="2" s="1"/>
  <c r="S944" i="2" s="1"/>
  <c r="K943" i="2"/>
  <c r="O943" i="2" s="1"/>
  <c r="S943" i="2" s="1"/>
  <c r="K942" i="2"/>
  <c r="O942" i="2" s="1"/>
  <c r="S942" i="2" s="1"/>
  <c r="K941" i="2"/>
  <c r="O941" i="2" s="1"/>
  <c r="S941" i="2" s="1"/>
  <c r="K940" i="2"/>
  <c r="O940" i="2" s="1"/>
  <c r="S940" i="2" s="1"/>
  <c r="K939" i="2"/>
  <c r="O939" i="2" s="1"/>
  <c r="S939" i="2" s="1"/>
  <c r="K938" i="2"/>
  <c r="O938" i="2" s="1"/>
  <c r="S938" i="2" s="1"/>
  <c r="K937" i="2"/>
  <c r="O937" i="2" s="1"/>
  <c r="S937" i="2" s="1"/>
  <c r="J1169" i="2"/>
  <c r="N1169" i="2" s="1"/>
  <c r="R1169" i="2" s="1"/>
  <c r="J1168" i="2"/>
  <c r="N1168" i="2" s="1"/>
  <c r="R1168" i="2" s="1"/>
  <c r="J1167" i="2"/>
  <c r="N1167" i="2" s="1"/>
  <c r="R1167" i="2" s="1"/>
  <c r="J1166" i="2"/>
  <c r="N1166" i="2" s="1"/>
  <c r="R1166" i="2" s="1"/>
  <c r="J1165" i="2"/>
  <c r="N1165" i="2" s="1"/>
  <c r="R1165" i="2" s="1"/>
  <c r="J1164" i="2"/>
  <c r="N1164" i="2" s="1"/>
  <c r="R1164" i="2" s="1"/>
  <c r="J1163" i="2"/>
  <c r="N1163" i="2" s="1"/>
  <c r="R1163" i="2" s="1"/>
  <c r="J1162" i="2"/>
  <c r="N1162" i="2" s="1"/>
  <c r="R1162" i="2" s="1"/>
  <c r="J1161" i="2"/>
  <c r="N1161" i="2" s="1"/>
  <c r="R1161" i="2" s="1"/>
  <c r="J1160" i="2"/>
  <c r="N1160" i="2" s="1"/>
  <c r="R1160" i="2" s="1"/>
  <c r="J1159" i="2"/>
  <c r="N1159" i="2" s="1"/>
  <c r="R1159" i="2" s="1"/>
  <c r="J1158" i="2"/>
  <c r="N1158" i="2" s="1"/>
  <c r="R1158" i="2" s="1"/>
  <c r="J1157" i="2"/>
  <c r="N1157" i="2" s="1"/>
  <c r="R1157" i="2" s="1"/>
  <c r="J1156" i="2"/>
  <c r="N1156" i="2" s="1"/>
  <c r="R1156" i="2" s="1"/>
  <c r="J1155" i="2"/>
  <c r="N1155" i="2" s="1"/>
  <c r="R1155" i="2" s="1"/>
  <c r="J1154" i="2"/>
  <c r="N1154" i="2" s="1"/>
  <c r="R1154" i="2" s="1"/>
  <c r="J1153" i="2"/>
  <c r="N1153" i="2" s="1"/>
  <c r="R1153" i="2" s="1"/>
  <c r="J1152" i="2"/>
  <c r="N1152" i="2" s="1"/>
  <c r="R1152" i="2" s="1"/>
  <c r="J1151" i="2"/>
  <c r="N1151" i="2" s="1"/>
  <c r="R1151" i="2" s="1"/>
  <c r="J1150" i="2"/>
  <c r="N1150" i="2" s="1"/>
  <c r="R1150" i="2" s="1"/>
  <c r="J1149" i="2"/>
  <c r="N1149" i="2" s="1"/>
  <c r="R1149" i="2" s="1"/>
  <c r="J1148" i="2"/>
  <c r="N1148" i="2" s="1"/>
  <c r="R1148" i="2" s="1"/>
  <c r="J1147" i="2"/>
  <c r="N1147" i="2" s="1"/>
  <c r="R1147" i="2" s="1"/>
  <c r="J1146" i="2"/>
  <c r="N1146" i="2" s="1"/>
  <c r="R1146" i="2" s="1"/>
  <c r="J1145" i="2"/>
  <c r="N1145" i="2" s="1"/>
  <c r="R1145" i="2" s="1"/>
  <c r="J1144" i="2"/>
  <c r="N1144" i="2" s="1"/>
  <c r="R1144" i="2" s="1"/>
  <c r="J1143" i="2"/>
  <c r="N1143" i="2" s="1"/>
  <c r="R1143" i="2" s="1"/>
  <c r="J1142" i="2"/>
  <c r="N1142" i="2" s="1"/>
  <c r="R1142" i="2" s="1"/>
  <c r="J1141" i="2"/>
  <c r="N1141" i="2" s="1"/>
  <c r="R1141" i="2" s="1"/>
  <c r="J1140" i="2"/>
  <c r="N1140" i="2" s="1"/>
  <c r="R1140" i="2" s="1"/>
  <c r="J1139" i="2"/>
  <c r="N1139" i="2" s="1"/>
  <c r="R1139" i="2" s="1"/>
  <c r="J1138" i="2"/>
  <c r="N1138" i="2" s="1"/>
  <c r="R1138" i="2" s="1"/>
  <c r="J1137" i="2"/>
  <c r="N1137" i="2" s="1"/>
  <c r="R1137" i="2" s="1"/>
  <c r="J1136" i="2"/>
  <c r="N1136" i="2" s="1"/>
  <c r="R1136" i="2" s="1"/>
  <c r="J1135" i="2"/>
  <c r="N1135" i="2" s="1"/>
  <c r="R1135" i="2" s="1"/>
  <c r="J1134" i="2"/>
  <c r="N1134" i="2" s="1"/>
  <c r="R1134" i="2" s="1"/>
  <c r="J1133" i="2"/>
  <c r="N1133" i="2" s="1"/>
  <c r="R1133" i="2" s="1"/>
  <c r="J1132" i="2"/>
  <c r="N1132" i="2" s="1"/>
  <c r="R1132" i="2" s="1"/>
  <c r="J1131" i="2"/>
  <c r="N1131" i="2" s="1"/>
  <c r="R1131" i="2" s="1"/>
  <c r="J1130" i="2"/>
  <c r="N1130" i="2" s="1"/>
  <c r="R1130" i="2" s="1"/>
  <c r="J1129" i="2"/>
  <c r="N1129" i="2" s="1"/>
  <c r="R1129" i="2" s="1"/>
  <c r="J1128" i="2"/>
  <c r="N1128" i="2" s="1"/>
  <c r="R1128" i="2" s="1"/>
  <c r="J1127" i="2"/>
  <c r="N1127" i="2" s="1"/>
  <c r="R1127" i="2" s="1"/>
  <c r="J1126" i="2"/>
  <c r="N1126" i="2" s="1"/>
  <c r="R1126" i="2" s="1"/>
  <c r="J1125" i="2"/>
  <c r="N1125" i="2" s="1"/>
  <c r="R1125" i="2" s="1"/>
  <c r="J1124" i="2"/>
  <c r="N1124" i="2" s="1"/>
  <c r="R1124" i="2" s="1"/>
  <c r="J1123" i="2"/>
  <c r="N1123" i="2" s="1"/>
  <c r="R1123" i="2" s="1"/>
  <c r="J1122" i="2"/>
  <c r="N1122" i="2" s="1"/>
  <c r="R1122" i="2" s="1"/>
  <c r="J1121" i="2"/>
  <c r="N1121" i="2" s="1"/>
  <c r="R1121" i="2" s="1"/>
  <c r="J1120" i="2"/>
  <c r="N1120" i="2" s="1"/>
  <c r="R1120" i="2" s="1"/>
  <c r="J1119" i="2"/>
  <c r="N1119" i="2" s="1"/>
  <c r="R1119" i="2" s="1"/>
  <c r="J1118" i="2"/>
  <c r="N1118" i="2" s="1"/>
  <c r="R1118" i="2" s="1"/>
  <c r="J1117" i="2"/>
  <c r="N1117" i="2" s="1"/>
  <c r="R1117" i="2" s="1"/>
  <c r="J1116" i="2"/>
  <c r="N1116" i="2" s="1"/>
  <c r="R1116" i="2" s="1"/>
  <c r="J1115" i="2"/>
  <c r="N1115" i="2" s="1"/>
  <c r="R1115" i="2" s="1"/>
  <c r="J1114" i="2"/>
  <c r="N1114" i="2" s="1"/>
  <c r="R1114" i="2" s="1"/>
  <c r="J1113" i="2"/>
  <c r="N1113" i="2" s="1"/>
  <c r="R1113" i="2" s="1"/>
  <c r="J1112" i="2"/>
  <c r="N1112" i="2" s="1"/>
  <c r="R1112" i="2" s="1"/>
  <c r="J1111" i="2"/>
  <c r="N1111" i="2" s="1"/>
  <c r="R1111" i="2" s="1"/>
  <c r="J1110" i="2"/>
  <c r="N1110" i="2" s="1"/>
  <c r="R1110" i="2" s="1"/>
  <c r="J1109" i="2"/>
  <c r="N1109" i="2" s="1"/>
  <c r="R1109" i="2" s="1"/>
  <c r="J1108" i="2"/>
  <c r="N1108" i="2" s="1"/>
  <c r="R1108" i="2" s="1"/>
  <c r="J1107" i="2"/>
  <c r="N1107" i="2" s="1"/>
  <c r="R1107" i="2" s="1"/>
  <c r="J1106" i="2"/>
  <c r="N1106" i="2" s="1"/>
  <c r="R1106" i="2" s="1"/>
  <c r="J1105" i="2"/>
  <c r="N1105" i="2" s="1"/>
  <c r="R1105" i="2" s="1"/>
  <c r="J1104" i="2"/>
  <c r="N1104" i="2" s="1"/>
  <c r="R1104" i="2" s="1"/>
  <c r="J1103" i="2"/>
  <c r="N1103" i="2" s="1"/>
  <c r="R1103" i="2" s="1"/>
  <c r="J1102" i="2"/>
  <c r="N1102" i="2" s="1"/>
  <c r="R1102" i="2" s="1"/>
  <c r="J1101" i="2"/>
  <c r="N1101" i="2" s="1"/>
  <c r="R1101" i="2" s="1"/>
  <c r="J1100" i="2"/>
  <c r="N1100" i="2" s="1"/>
  <c r="R1100" i="2" s="1"/>
  <c r="J1099" i="2"/>
  <c r="N1099" i="2" s="1"/>
  <c r="R1099" i="2" s="1"/>
  <c r="J1098" i="2"/>
  <c r="N1098" i="2" s="1"/>
  <c r="R1098" i="2" s="1"/>
  <c r="J1097" i="2"/>
  <c r="N1097" i="2" s="1"/>
  <c r="R1097" i="2" s="1"/>
  <c r="J1096" i="2"/>
  <c r="N1096" i="2" s="1"/>
  <c r="R1096" i="2" s="1"/>
  <c r="J1095" i="2"/>
  <c r="N1095" i="2" s="1"/>
  <c r="R1095" i="2" s="1"/>
  <c r="J1094" i="2"/>
  <c r="N1094" i="2" s="1"/>
  <c r="R1094" i="2" s="1"/>
  <c r="J1093" i="2"/>
  <c r="N1093" i="2" s="1"/>
  <c r="R1093" i="2" s="1"/>
  <c r="J1092" i="2"/>
  <c r="N1092" i="2" s="1"/>
  <c r="R1092" i="2" s="1"/>
  <c r="J1091" i="2"/>
  <c r="N1091" i="2" s="1"/>
  <c r="R1091" i="2" s="1"/>
  <c r="J1090" i="2"/>
  <c r="N1090" i="2" s="1"/>
  <c r="R1090" i="2" s="1"/>
  <c r="J1089" i="2"/>
  <c r="N1089" i="2" s="1"/>
  <c r="R1089" i="2" s="1"/>
  <c r="J1088" i="2"/>
  <c r="N1088" i="2" s="1"/>
  <c r="R1088" i="2" s="1"/>
  <c r="J1087" i="2"/>
  <c r="N1087" i="2" s="1"/>
  <c r="R1087" i="2" s="1"/>
  <c r="J1086" i="2"/>
  <c r="N1086" i="2" s="1"/>
  <c r="R1086" i="2" s="1"/>
  <c r="J1085" i="2"/>
  <c r="N1085" i="2" s="1"/>
  <c r="R1085" i="2" s="1"/>
  <c r="J1084" i="2"/>
  <c r="N1084" i="2" s="1"/>
  <c r="R1084" i="2" s="1"/>
  <c r="J1083" i="2"/>
  <c r="N1083" i="2" s="1"/>
  <c r="R1083" i="2" s="1"/>
  <c r="J1082" i="2"/>
  <c r="N1082" i="2" s="1"/>
  <c r="R1082" i="2" s="1"/>
  <c r="J1081" i="2"/>
  <c r="N1081" i="2" s="1"/>
  <c r="R1081" i="2" s="1"/>
  <c r="J1080" i="2"/>
  <c r="N1080" i="2" s="1"/>
  <c r="R1080" i="2" s="1"/>
  <c r="J1079" i="2"/>
  <c r="N1079" i="2" s="1"/>
  <c r="R1079" i="2" s="1"/>
  <c r="J1078" i="2"/>
  <c r="N1078" i="2" s="1"/>
  <c r="R1078" i="2" s="1"/>
  <c r="J1077" i="2"/>
  <c r="N1077" i="2" s="1"/>
  <c r="R1077" i="2" s="1"/>
  <c r="J1076" i="2"/>
  <c r="N1076" i="2" s="1"/>
  <c r="R1076" i="2" s="1"/>
  <c r="J1075" i="2"/>
  <c r="N1075" i="2" s="1"/>
  <c r="R1075" i="2" s="1"/>
  <c r="J1074" i="2"/>
  <c r="N1074" i="2" s="1"/>
  <c r="R1074" i="2" s="1"/>
  <c r="J1073" i="2"/>
  <c r="N1073" i="2" s="1"/>
  <c r="R1073" i="2" s="1"/>
  <c r="J1072" i="2"/>
  <c r="N1072" i="2" s="1"/>
  <c r="R1072" i="2" s="1"/>
  <c r="J1071" i="2"/>
  <c r="N1071" i="2" s="1"/>
  <c r="R1071" i="2" s="1"/>
  <c r="J1070" i="2"/>
  <c r="N1070" i="2" s="1"/>
  <c r="R1070" i="2" s="1"/>
  <c r="J1069" i="2"/>
  <c r="N1069" i="2" s="1"/>
  <c r="R1069" i="2" s="1"/>
  <c r="J1068" i="2"/>
  <c r="N1068" i="2" s="1"/>
  <c r="R1068" i="2" s="1"/>
  <c r="J1067" i="2"/>
  <c r="N1067" i="2" s="1"/>
  <c r="R1067" i="2" s="1"/>
  <c r="J1066" i="2"/>
  <c r="N1066" i="2" s="1"/>
  <c r="R1066" i="2" s="1"/>
  <c r="J1065" i="2"/>
  <c r="N1065" i="2" s="1"/>
  <c r="R1065" i="2" s="1"/>
  <c r="J1064" i="2"/>
  <c r="N1064" i="2" s="1"/>
  <c r="R1064" i="2" s="1"/>
  <c r="J1063" i="2"/>
  <c r="N1063" i="2" s="1"/>
  <c r="R1063" i="2" s="1"/>
  <c r="J1062" i="2"/>
  <c r="N1062" i="2" s="1"/>
  <c r="R1062" i="2" s="1"/>
  <c r="J1061" i="2"/>
  <c r="N1061" i="2" s="1"/>
  <c r="R1061" i="2" s="1"/>
  <c r="J1060" i="2"/>
  <c r="N1060" i="2" s="1"/>
  <c r="R1060" i="2" s="1"/>
  <c r="J1059" i="2"/>
  <c r="N1059" i="2" s="1"/>
  <c r="R1059" i="2" s="1"/>
  <c r="J1058" i="2"/>
  <c r="N1058" i="2" s="1"/>
  <c r="R1058" i="2" s="1"/>
  <c r="J1057" i="2"/>
  <c r="N1057" i="2" s="1"/>
  <c r="R1057" i="2" s="1"/>
  <c r="J1056" i="2"/>
  <c r="N1056" i="2" s="1"/>
  <c r="R1056" i="2" s="1"/>
  <c r="J1055" i="2"/>
  <c r="N1055" i="2" s="1"/>
  <c r="R1055" i="2" s="1"/>
  <c r="J1054" i="2"/>
  <c r="N1054" i="2" s="1"/>
  <c r="R1054" i="2" s="1"/>
  <c r="J1053" i="2"/>
  <c r="N1053" i="2" s="1"/>
  <c r="R1053" i="2" s="1"/>
  <c r="J1052" i="2"/>
  <c r="N1052" i="2" s="1"/>
  <c r="R1052" i="2" s="1"/>
  <c r="J1051" i="2"/>
  <c r="N1051" i="2" s="1"/>
  <c r="R1051" i="2" s="1"/>
  <c r="J1050" i="2"/>
  <c r="N1050" i="2" s="1"/>
  <c r="R1050" i="2" s="1"/>
  <c r="J1049" i="2"/>
  <c r="N1049" i="2" s="1"/>
  <c r="R1049" i="2" s="1"/>
  <c r="J1048" i="2"/>
  <c r="N1048" i="2" s="1"/>
  <c r="R1048" i="2" s="1"/>
  <c r="J1047" i="2"/>
  <c r="N1047" i="2" s="1"/>
  <c r="R1047" i="2" s="1"/>
  <c r="J1046" i="2"/>
  <c r="N1046" i="2" s="1"/>
  <c r="R1046" i="2" s="1"/>
  <c r="J1045" i="2"/>
  <c r="N1045" i="2" s="1"/>
  <c r="R1045" i="2" s="1"/>
  <c r="J1044" i="2"/>
  <c r="N1044" i="2" s="1"/>
  <c r="R1044" i="2" s="1"/>
  <c r="J1043" i="2"/>
  <c r="N1043" i="2" s="1"/>
  <c r="R1043" i="2" s="1"/>
  <c r="J1042" i="2"/>
  <c r="N1042" i="2" s="1"/>
  <c r="R1042" i="2" s="1"/>
  <c r="J1041" i="2"/>
  <c r="N1041" i="2" s="1"/>
  <c r="R1041" i="2" s="1"/>
  <c r="J1040" i="2"/>
  <c r="N1040" i="2" s="1"/>
  <c r="R1040" i="2" s="1"/>
  <c r="J1039" i="2"/>
  <c r="N1039" i="2" s="1"/>
  <c r="R1039" i="2" s="1"/>
  <c r="J1038" i="2"/>
  <c r="N1038" i="2" s="1"/>
  <c r="R1038" i="2" s="1"/>
  <c r="J1037" i="2"/>
  <c r="N1037" i="2" s="1"/>
  <c r="R1037" i="2" s="1"/>
  <c r="J1036" i="2"/>
  <c r="N1036" i="2" s="1"/>
  <c r="R1036" i="2" s="1"/>
  <c r="J1035" i="2"/>
  <c r="N1035" i="2" s="1"/>
  <c r="R1035" i="2" s="1"/>
  <c r="J1034" i="2"/>
  <c r="N1034" i="2" s="1"/>
  <c r="R1034" i="2" s="1"/>
  <c r="J1033" i="2"/>
  <c r="N1033" i="2" s="1"/>
  <c r="R1033" i="2" s="1"/>
  <c r="J1032" i="2"/>
  <c r="N1032" i="2" s="1"/>
  <c r="R1032" i="2" s="1"/>
  <c r="J1031" i="2"/>
  <c r="N1031" i="2" s="1"/>
  <c r="R1031" i="2" s="1"/>
  <c r="J1030" i="2"/>
  <c r="N1030" i="2" s="1"/>
  <c r="R1030" i="2" s="1"/>
  <c r="J1029" i="2"/>
  <c r="N1029" i="2" s="1"/>
  <c r="R1029" i="2" s="1"/>
  <c r="J1028" i="2"/>
  <c r="N1028" i="2" s="1"/>
  <c r="R1028" i="2" s="1"/>
  <c r="J1027" i="2"/>
  <c r="N1027" i="2" s="1"/>
  <c r="R1027" i="2" s="1"/>
  <c r="J1026" i="2"/>
  <c r="N1026" i="2" s="1"/>
  <c r="R1026" i="2" s="1"/>
  <c r="J1025" i="2"/>
  <c r="N1025" i="2" s="1"/>
  <c r="R1025" i="2" s="1"/>
  <c r="J1024" i="2"/>
  <c r="N1024" i="2" s="1"/>
  <c r="R1024" i="2" s="1"/>
  <c r="J1023" i="2"/>
  <c r="N1023" i="2" s="1"/>
  <c r="R1023" i="2" s="1"/>
  <c r="J1022" i="2"/>
  <c r="N1022" i="2" s="1"/>
  <c r="R1022" i="2" s="1"/>
  <c r="J1021" i="2"/>
  <c r="N1021" i="2" s="1"/>
  <c r="R1021" i="2" s="1"/>
  <c r="J1020" i="2"/>
  <c r="N1020" i="2" s="1"/>
  <c r="R1020" i="2" s="1"/>
  <c r="J1019" i="2"/>
  <c r="N1019" i="2" s="1"/>
  <c r="R1019" i="2" s="1"/>
  <c r="J1018" i="2"/>
  <c r="N1018" i="2" s="1"/>
  <c r="R1018" i="2" s="1"/>
  <c r="J1017" i="2"/>
  <c r="N1017" i="2" s="1"/>
  <c r="R1017" i="2" s="1"/>
  <c r="J1016" i="2"/>
  <c r="N1016" i="2" s="1"/>
  <c r="R1016" i="2" s="1"/>
  <c r="J1015" i="2"/>
  <c r="N1015" i="2" s="1"/>
  <c r="R1015" i="2" s="1"/>
  <c r="J1014" i="2"/>
  <c r="N1014" i="2" s="1"/>
  <c r="R1014" i="2" s="1"/>
  <c r="J1013" i="2"/>
  <c r="N1013" i="2" s="1"/>
  <c r="R1013" i="2" s="1"/>
  <c r="J1012" i="2"/>
  <c r="N1012" i="2" s="1"/>
  <c r="R1012" i="2" s="1"/>
  <c r="J1011" i="2"/>
  <c r="N1011" i="2" s="1"/>
  <c r="R1011" i="2" s="1"/>
  <c r="J1010" i="2"/>
  <c r="N1010" i="2" s="1"/>
  <c r="R1010" i="2" s="1"/>
  <c r="J1009" i="2"/>
  <c r="N1009" i="2" s="1"/>
  <c r="R1009" i="2" s="1"/>
  <c r="J1008" i="2"/>
  <c r="N1008" i="2" s="1"/>
  <c r="R1008" i="2" s="1"/>
  <c r="J1007" i="2"/>
  <c r="N1007" i="2" s="1"/>
  <c r="R1007" i="2" s="1"/>
  <c r="J1006" i="2"/>
  <c r="N1006" i="2" s="1"/>
  <c r="R1006" i="2" s="1"/>
  <c r="J1005" i="2"/>
  <c r="N1005" i="2" s="1"/>
  <c r="R1005" i="2" s="1"/>
  <c r="J1004" i="2"/>
  <c r="N1004" i="2" s="1"/>
  <c r="R1004" i="2" s="1"/>
  <c r="J1003" i="2"/>
  <c r="N1003" i="2" s="1"/>
  <c r="R1003" i="2" s="1"/>
  <c r="J1002" i="2"/>
  <c r="N1002" i="2" s="1"/>
  <c r="R1002" i="2" s="1"/>
  <c r="J1001" i="2"/>
  <c r="N1001" i="2" s="1"/>
  <c r="R1001" i="2" s="1"/>
  <c r="J1000" i="2"/>
  <c r="N1000" i="2" s="1"/>
  <c r="R1000" i="2" s="1"/>
  <c r="J999" i="2"/>
  <c r="N999" i="2" s="1"/>
  <c r="R999" i="2" s="1"/>
  <c r="J998" i="2"/>
  <c r="N998" i="2" s="1"/>
  <c r="R998" i="2" s="1"/>
  <c r="J997" i="2"/>
  <c r="N997" i="2" s="1"/>
  <c r="R997" i="2" s="1"/>
  <c r="J996" i="2"/>
  <c r="N996" i="2" s="1"/>
  <c r="R996" i="2" s="1"/>
  <c r="J995" i="2"/>
  <c r="N995" i="2" s="1"/>
  <c r="R995" i="2" s="1"/>
  <c r="J994" i="2"/>
  <c r="N994" i="2" s="1"/>
  <c r="R994" i="2" s="1"/>
  <c r="J993" i="2"/>
  <c r="N993" i="2" s="1"/>
  <c r="R993" i="2" s="1"/>
  <c r="J992" i="2"/>
  <c r="N992" i="2" s="1"/>
  <c r="R992" i="2" s="1"/>
  <c r="J991" i="2"/>
  <c r="N991" i="2" s="1"/>
  <c r="R991" i="2" s="1"/>
  <c r="J990" i="2"/>
  <c r="N990" i="2" s="1"/>
  <c r="R990" i="2" s="1"/>
  <c r="J989" i="2"/>
  <c r="N989" i="2" s="1"/>
  <c r="R989" i="2" s="1"/>
  <c r="J988" i="2"/>
  <c r="N988" i="2" s="1"/>
  <c r="R988" i="2" s="1"/>
  <c r="J987" i="2"/>
  <c r="N987" i="2" s="1"/>
  <c r="R987" i="2" s="1"/>
  <c r="J986" i="2"/>
  <c r="N986" i="2" s="1"/>
  <c r="R986" i="2" s="1"/>
  <c r="J985" i="2"/>
  <c r="N985" i="2" s="1"/>
  <c r="R985" i="2" s="1"/>
  <c r="J984" i="2"/>
  <c r="N984" i="2" s="1"/>
  <c r="R984" i="2" s="1"/>
  <c r="J983" i="2"/>
  <c r="N983" i="2" s="1"/>
  <c r="R983" i="2" s="1"/>
  <c r="J982" i="2"/>
  <c r="N982" i="2" s="1"/>
  <c r="R982" i="2" s="1"/>
  <c r="J981" i="2"/>
  <c r="N981" i="2" s="1"/>
  <c r="R981" i="2" s="1"/>
  <c r="J980" i="2"/>
  <c r="N980" i="2" s="1"/>
  <c r="R980" i="2" s="1"/>
  <c r="J979" i="2"/>
  <c r="N979" i="2" s="1"/>
  <c r="R979" i="2" s="1"/>
  <c r="J978" i="2"/>
  <c r="N978" i="2" s="1"/>
  <c r="R978" i="2" s="1"/>
  <c r="J977" i="2"/>
  <c r="N977" i="2" s="1"/>
  <c r="R977" i="2" s="1"/>
  <c r="J976" i="2"/>
  <c r="N976" i="2" s="1"/>
  <c r="R976" i="2" s="1"/>
  <c r="J975" i="2"/>
  <c r="N975" i="2" s="1"/>
  <c r="R975" i="2" s="1"/>
  <c r="J974" i="2"/>
  <c r="N974" i="2" s="1"/>
  <c r="R974" i="2" s="1"/>
  <c r="J973" i="2"/>
  <c r="N973" i="2" s="1"/>
  <c r="R973" i="2" s="1"/>
  <c r="J972" i="2"/>
  <c r="N972" i="2" s="1"/>
  <c r="R972" i="2" s="1"/>
  <c r="J971" i="2"/>
  <c r="N971" i="2" s="1"/>
  <c r="R971" i="2" s="1"/>
  <c r="J970" i="2"/>
  <c r="N970" i="2" s="1"/>
  <c r="R970" i="2" s="1"/>
  <c r="J969" i="2"/>
  <c r="N969" i="2" s="1"/>
  <c r="R969" i="2" s="1"/>
  <c r="J968" i="2"/>
  <c r="N968" i="2" s="1"/>
  <c r="R968" i="2" s="1"/>
  <c r="J967" i="2"/>
  <c r="N967" i="2" s="1"/>
  <c r="R967" i="2" s="1"/>
  <c r="J966" i="2"/>
  <c r="N966" i="2" s="1"/>
  <c r="R966" i="2" s="1"/>
  <c r="J965" i="2"/>
  <c r="N965" i="2" s="1"/>
  <c r="R965" i="2" s="1"/>
  <c r="J964" i="2"/>
  <c r="N964" i="2" s="1"/>
  <c r="R964" i="2" s="1"/>
  <c r="J963" i="2"/>
  <c r="N963" i="2" s="1"/>
  <c r="R963" i="2" s="1"/>
  <c r="J962" i="2"/>
  <c r="N962" i="2" s="1"/>
  <c r="R962" i="2" s="1"/>
  <c r="J961" i="2"/>
  <c r="N961" i="2" s="1"/>
  <c r="R961" i="2" s="1"/>
  <c r="J960" i="2"/>
  <c r="N960" i="2" s="1"/>
  <c r="R960" i="2" s="1"/>
  <c r="J959" i="2"/>
  <c r="N959" i="2" s="1"/>
  <c r="R959" i="2" s="1"/>
  <c r="J958" i="2"/>
  <c r="N958" i="2" s="1"/>
  <c r="R958" i="2" s="1"/>
  <c r="J957" i="2"/>
  <c r="N957" i="2" s="1"/>
  <c r="R957" i="2" s="1"/>
  <c r="J956" i="2"/>
  <c r="N956" i="2" s="1"/>
  <c r="R956" i="2" s="1"/>
  <c r="J955" i="2"/>
  <c r="N955" i="2" s="1"/>
  <c r="R955" i="2" s="1"/>
  <c r="J954" i="2"/>
  <c r="N954" i="2" s="1"/>
  <c r="R954" i="2" s="1"/>
  <c r="J953" i="2"/>
  <c r="N953" i="2" s="1"/>
  <c r="R953" i="2" s="1"/>
  <c r="J952" i="2"/>
  <c r="N952" i="2" s="1"/>
  <c r="R952" i="2" s="1"/>
  <c r="J951" i="2"/>
  <c r="N951" i="2" s="1"/>
  <c r="R951" i="2" s="1"/>
  <c r="J950" i="2"/>
  <c r="N950" i="2" s="1"/>
  <c r="R950" i="2" s="1"/>
  <c r="J949" i="2"/>
  <c r="N949" i="2" s="1"/>
  <c r="R949" i="2" s="1"/>
  <c r="J948" i="2"/>
  <c r="N948" i="2" s="1"/>
  <c r="R948" i="2" s="1"/>
  <c r="J947" i="2"/>
  <c r="N947" i="2" s="1"/>
  <c r="R947" i="2" s="1"/>
  <c r="J946" i="2"/>
  <c r="N946" i="2" s="1"/>
  <c r="R946" i="2" s="1"/>
  <c r="J945" i="2"/>
  <c r="N945" i="2" s="1"/>
  <c r="R945" i="2" s="1"/>
  <c r="J944" i="2"/>
  <c r="N944" i="2" s="1"/>
  <c r="R944" i="2" s="1"/>
  <c r="J943" i="2"/>
  <c r="N943" i="2" s="1"/>
  <c r="R943" i="2" s="1"/>
  <c r="J942" i="2"/>
  <c r="N942" i="2" s="1"/>
  <c r="R942" i="2" s="1"/>
  <c r="J941" i="2"/>
  <c r="N941" i="2" s="1"/>
  <c r="R941" i="2" s="1"/>
  <c r="I1169" i="2"/>
  <c r="M1169" i="2" s="1"/>
  <c r="Q1169" i="2" s="1"/>
  <c r="I1168" i="2"/>
  <c r="M1168" i="2" s="1"/>
  <c r="Q1168" i="2" s="1"/>
  <c r="I1167" i="2"/>
  <c r="M1167" i="2" s="1"/>
  <c r="Q1167" i="2" s="1"/>
  <c r="I1166" i="2"/>
  <c r="M1166" i="2" s="1"/>
  <c r="Q1166" i="2" s="1"/>
  <c r="I1165" i="2"/>
  <c r="M1165" i="2" s="1"/>
  <c r="Q1165" i="2" s="1"/>
  <c r="I1164" i="2"/>
  <c r="M1164" i="2" s="1"/>
  <c r="Q1164" i="2" s="1"/>
  <c r="I1163" i="2"/>
  <c r="M1163" i="2" s="1"/>
  <c r="Q1163" i="2" s="1"/>
  <c r="I1162" i="2"/>
  <c r="M1162" i="2" s="1"/>
  <c r="Q1162" i="2" s="1"/>
  <c r="I1161" i="2"/>
  <c r="M1161" i="2" s="1"/>
  <c r="Q1161" i="2" s="1"/>
  <c r="I1160" i="2"/>
  <c r="M1160" i="2" s="1"/>
  <c r="Q1160" i="2" s="1"/>
  <c r="I1159" i="2"/>
  <c r="M1159" i="2" s="1"/>
  <c r="Q1159" i="2" s="1"/>
  <c r="I1158" i="2"/>
  <c r="M1158" i="2" s="1"/>
  <c r="Q1158" i="2" s="1"/>
  <c r="I1157" i="2"/>
  <c r="M1157" i="2" s="1"/>
  <c r="Q1157" i="2" s="1"/>
  <c r="I1156" i="2"/>
  <c r="M1156" i="2" s="1"/>
  <c r="Q1156" i="2" s="1"/>
  <c r="I1155" i="2"/>
  <c r="M1155" i="2" s="1"/>
  <c r="Q1155" i="2" s="1"/>
  <c r="I1154" i="2"/>
  <c r="M1154" i="2" s="1"/>
  <c r="Q1154" i="2" s="1"/>
  <c r="I1153" i="2"/>
  <c r="M1153" i="2" s="1"/>
  <c r="Q1153" i="2" s="1"/>
  <c r="I1152" i="2"/>
  <c r="M1152" i="2" s="1"/>
  <c r="Q1152" i="2" s="1"/>
  <c r="I1151" i="2"/>
  <c r="M1151" i="2" s="1"/>
  <c r="Q1151" i="2" s="1"/>
  <c r="I1150" i="2"/>
  <c r="M1150" i="2" s="1"/>
  <c r="Q1150" i="2" s="1"/>
  <c r="I1149" i="2"/>
  <c r="M1149" i="2" s="1"/>
  <c r="Q1149" i="2" s="1"/>
  <c r="I1148" i="2"/>
  <c r="M1148" i="2" s="1"/>
  <c r="Q1148" i="2" s="1"/>
  <c r="I1147" i="2"/>
  <c r="M1147" i="2" s="1"/>
  <c r="Q1147" i="2" s="1"/>
  <c r="I1146" i="2"/>
  <c r="M1146" i="2" s="1"/>
  <c r="Q1146" i="2" s="1"/>
  <c r="I1145" i="2"/>
  <c r="M1145" i="2" s="1"/>
  <c r="Q1145" i="2" s="1"/>
  <c r="I1144" i="2"/>
  <c r="M1144" i="2" s="1"/>
  <c r="Q1144" i="2" s="1"/>
  <c r="I1143" i="2"/>
  <c r="M1143" i="2" s="1"/>
  <c r="Q1143" i="2" s="1"/>
  <c r="I1142" i="2"/>
  <c r="M1142" i="2" s="1"/>
  <c r="Q1142" i="2" s="1"/>
  <c r="I1141" i="2"/>
  <c r="M1141" i="2" s="1"/>
  <c r="Q1141" i="2" s="1"/>
  <c r="I1140" i="2"/>
  <c r="M1140" i="2" s="1"/>
  <c r="Q1140" i="2" s="1"/>
  <c r="I1139" i="2"/>
  <c r="M1139" i="2" s="1"/>
  <c r="Q1139" i="2" s="1"/>
  <c r="I1138" i="2"/>
  <c r="M1138" i="2" s="1"/>
  <c r="Q1138" i="2" s="1"/>
  <c r="I1137" i="2"/>
  <c r="M1137" i="2" s="1"/>
  <c r="Q1137" i="2" s="1"/>
  <c r="I1136" i="2"/>
  <c r="M1136" i="2" s="1"/>
  <c r="Q1136" i="2" s="1"/>
  <c r="I1135" i="2"/>
  <c r="M1135" i="2" s="1"/>
  <c r="Q1135" i="2" s="1"/>
  <c r="I1134" i="2"/>
  <c r="M1134" i="2" s="1"/>
  <c r="Q1134" i="2" s="1"/>
  <c r="I1133" i="2"/>
  <c r="M1133" i="2" s="1"/>
  <c r="Q1133" i="2" s="1"/>
  <c r="I1132" i="2"/>
  <c r="M1132" i="2" s="1"/>
  <c r="Q1132" i="2" s="1"/>
  <c r="I1131" i="2"/>
  <c r="M1131" i="2" s="1"/>
  <c r="Q1131" i="2" s="1"/>
  <c r="I1130" i="2"/>
  <c r="M1130" i="2" s="1"/>
  <c r="Q1130" i="2" s="1"/>
  <c r="I1129" i="2"/>
  <c r="M1129" i="2" s="1"/>
  <c r="Q1129" i="2" s="1"/>
  <c r="I1128" i="2"/>
  <c r="M1128" i="2" s="1"/>
  <c r="Q1128" i="2" s="1"/>
  <c r="I1127" i="2"/>
  <c r="M1127" i="2" s="1"/>
  <c r="Q1127" i="2" s="1"/>
  <c r="I1126" i="2"/>
  <c r="M1126" i="2" s="1"/>
  <c r="Q1126" i="2" s="1"/>
  <c r="I1125" i="2"/>
  <c r="M1125" i="2" s="1"/>
  <c r="Q1125" i="2" s="1"/>
  <c r="I1124" i="2"/>
  <c r="M1124" i="2" s="1"/>
  <c r="Q1124" i="2" s="1"/>
  <c r="I1123" i="2"/>
  <c r="M1123" i="2" s="1"/>
  <c r="Q1123" i="2" s="1"/>
  <c r="I1122" i="2"/>
  <c r="M1122" i="2" s="1"/>
  <c r="Q1122" i="2" s="1"/>
  <c r="I1121" i="2"/>
  <c r="M1121" i="2" s="1"/>
  <c r="Q1121" i="2" s="1"/>
  <c r="I1120" i="2"/>
  <c r="M1120" i="2" s="1"/>
  <c r="Q1120" i="2" s="1"/>
  <c r="I1119" i="2"/>
  <c r="M1119" i="2" s="1"/>
  <c r="Q1119" i="2" s="1"/>
  <c r="I1118" i="2"/>
  <c r="M1118" i="2" s="1"/>
  <c r="Q1118" i="2" s="1"/>
  <c r="I1117" i="2"/>
  <c r="M1117" i="2" s="1"/>
  <c r="Q1117" i="2" s="1"/>
  <c r="I1116" i="2"/>
  <c r="M1116" i="2" s="1"/>
  <c r="Q1116" i="2" s="1"/>
  <c r="I1115" i="2"/>
  <c r="M1115" i="2" s="1"/>
  <c r="Q1115" i="2" s="1"/>
  <c r="I1114" i="2"/>
  <c r="M1114" i="2" s="1"/>
  <c r="Q1114" i="2" s="1"/>
  <c r="I1113" i="2"/>
  <c r="M1113" i="2" s="1"/>
  <c r="Q1113" i="2" s="1"/>
  <c r="I1112" i="2"/>
  <c r="M1112" i="2" s="1"/>
  <c r="Q1112" i="2" s="1"/>
  <c r="I1111" i="2"/>
  <c r="M1111" i="2" s="1"/>
  <c r="Q1111" i="2" s="1"/>
  <c r="I1110" i="2"/>
  <c r="M1110" i="2" s="1"/>
  <c r="Q1110" i="2" s="1"/>
  <c r="I1109" i="2"/>
  <c r="M1109" i="2" s="1"/>
  <c r="Q1109" i="2" s="1"/>
  <c r="I1108" i="2"/>
  <c r="M1108" i="2" s="1"/>
  <c r="Q1108" i="2" s="1"/>
  <c r="I1107" i="2"/>
  <c r="M1107" i="2" s="1"/>
  <c r="Q1107" i="2" s="1"/>
  <c r="I1106" i="2"/>
  <c r="M1106" i="2" s="1"/>
  <c r="Q1106" i="2" s="1"/>
  <c r="I1105" i="2"/>
  <c r="M1105" i="2" s="1"/>
  <c r="Q1105" i="2" s="1"/>
  <c r="I1104" i="2"/>
  <c r="M1104" i="2" s="1"/>
  <c r="Q1104" i="2" s="1"/>
  <c r="I1103" i="2"/>
  <c r="M1103" i="2" s="1"/>
  <c r="Q1103" i="2" s="1"/>
  <c r="I1102" i="2"/>
  <c r="M1102" i="2" s="1"/>
  <c r="Q1102" i="2" s="1"/>
  <c r="I1101" i="2"/>
  <c r="M1101" i="2" s="1"/>
  <c r="Q1101" i="2" s="1"/>
  <c r="I1100" i="2"/>
  <c r="M1100" i="2" s="1"/>
  <c r="Q1100" i="2" s="1"/>
  <c r="I1099" i="2"/>
  <c r="M1099" i="2" s="1"/>
  <c r="Q1099" i="2" s="1"/>
  <c r="I1098" i="2"/>
  <c r="M1098" i="2" s="1"/>
  <c r="Q1098" i="2" s="1"/>
  <c r="I1097" i="2"/>
  <c r="M1097" i="2" s="1"/>
  <c r="Q1097" i="2" s="1"/>
  <c r="I1096" i="2"/>
  <c r="M1096" i="2" s="1"/>
  <c r="Q1096" i="2" s="1"/>
  <c r="I1095" i="2"/>
  <c r="M1095" i="2" s="1"/>
  <c r="Q1095" i="2" s="1"/>
  <c r="I1094" i="2"/>
  <c r="M1094" i="2" s="1"/>
  <c r="Q1094" i="2" s="1"/>
  <c r="I1093" i="2"/>
  <c r="M1093" i="2" s="1"/>
  <c r="Q1093" i="2" s="1"/>
  <c r="I1092" i="2"/>
  <c r="M1092" i="2" s="1"/>
  <c r="Q1092" i="2" s="1"/>
  <c r="I1091" i="2"/>
  <c r="M1091" i="2" s="1"/>
  <c r="Q1091" i="2" s="1"/>
  <c r="I1090" i="2"/>
  <c r="M1090" i="2" s="1"/>
  <c r="Q1090" i="2" s="1"/>
  <c r="I1089" i="2"/>
  <c r="M1089" i="2" s="1"/>
  <c r="Q1089" i="2" s="1"/>
  <c r="I1088" i="2"/>
  <c r="M1088" i="2" s="1"/>
  <c r="Q1088" i="2" s="1"/>
  <c r="I1087" i="2"/>
  <c r="M1087" i="2" s="1"/>
  <c r="Q1087" i="2" s="1"/>
  <c r="I1086" i="2"/>
  <c r="M1086" i="2" s="1"/>
  <c r="Q1086" i="2" s="1"/>
  <c r="I1085" i="2"/>
  <c r="M1085" i="2" s="1"/>
  <c r="Q1085" i="2" s="1"/>
  <c r="I1084" i="2"/>
  <c r="M1084" i="2" s="1"/>
  <c r="Q1084" i="2" s="1"/>
  <c r="I1083" i="2"/>
  <c r="M1083" i="2" s="1"/>
  <c r="Q1083" i="2" s="1"/>
  <c r="I1082" i="2"/>
  <c r="M1082" i="2" s="1"/>
  <c r="Q1082" i="2" s="1"/>
  <c r="I1081" i="2"/>
  <c r="M1081" i="2" s="1"/>
  <c r="Q1081" i="2" s="1"/>
  <c r="I1080" i="2"/>
  <c r="M1080" i="2" s="1"/>
  <c r="Q1080" i="2" s="1"/>
  <c r="I1079" i="2"/>
  <c r="M1079" i="2" s="1"/>
  <c r="Q1079" i="2" s="1"/>
  <c r="I1078" i="2"/>
  <c r="M1078" i="2" s="1"/>
  <c r="Q1078" i="2" s="1"/>
  <c r="I1077" i="2"/>
  <c r="M1077" i="2" s="1"/>
  <c r="Q1077" i="2" s="1"/>
  <c r="I1076" i="2"/>
  <c r="M1076" i="2" s="1"/>
  <c r="Q1076" i="2" s="1"/>
  <c r="I1075" i="2"/>
  <c r="M1075" i="2" s="1"/>
  <c r="Q1075" i="2" s="1"/>
  <c r="I1074" i="2"/>
  <c r="M1074" i="2" s="1"/>
  <c r="Q1074" i="2" s="1"/>
  <c r="I1073" i="2"/>
  <c r="M1073" i="2" s="1"/>
  <c r="Q1073" i="2" s="1"/>
  <c r="I1072" i="2"/>
  <c r="M1072" i="2" s="1"/>
  <c r="Q1072" i="2" s="1"/>
  <c r="I1071" i="2"/>
  <c r="M1071" i="2" s="1"/>
  <c r="Q1071" i="2" s="1"/>
  <c r="I1070" i="2"/>
  <c r="M1070" i="2" s="1"/>
  <c r="Q1070" i="2" s="1"/>
  <c r="I1069" i="2"/>
  <c r="M1069" i="2" s="1"/>
  <c r="Q1069" i="2" s="1"/>
  <c r="I1068" i="2"/>
  <c r="M1068" i="2" s="1"/>
  <c r="Q1068" i="2" s="1"/>
  <c r="I1067" i="2"/>
  <c r="M1067" i="2" s="1"/>
  <c r="Q1067" i="2" s="1"/>
  <c r="I1066" i="2"/>
  <c r="M1066" i="2" s="1"/>
  <c r="Q1066" i="2" s="1"/>
  <c r="I1065" i="2"/>
  <c r="M1065" i="2" s="1"/>
  <c r="Q1065" i="2" s="1"/>
  <c r="I1064" i="2"/>
  <c r="M1064" i="2" s="1"/>
  <c r="Q1064" i="2" s="1"/>
  <c r="I1063" i="2"/>
  <c r="M1063" i="2" s="1"/>
  <c r="Q1063" i="2" s="1"/>
  <c r="I1062" i="2"/>
  <c r="M1062" i="2" s="1"/>
  <c r="Q1062" i="2" s="1"/>
  <c r="I1061" i="2"/>
  <c r="M1061" i="2" s="1"/>
  <c r="Q1061" i="2" s="1"/>
  <c r="I1060" i="2"/>
  <c r="M1060" i="2" s="1"/>
  <c r="Q1060" i="2" s="1"/>
  <c r="I1059" i="2"/>
  <c r="M1059" i="2" s="1"/>
  <c r="Q1059" i="2" s="1"/>
  <c r="I1058" i="2"/>
  <c r="M1058" i="2" s="1"/>
  <c r="Q1058" i="2" s="1"/>
  <c r="I1057" i="2"/>
  <c r="M1057" i="2" s="1"/>
  <c r="Q1057" i="2" s="1"/>
  <c r="I1056" i="2"/>
  <c r="M1056" i="2" s="1"/>
  <c r="Q1056" i="2" s="1"/>
  <c r="I1055" i="2"/>
  <c r="M1055" i="2" s="1"/>
  <c r="Q1055" i="2" s="1"/>
  <c r="I1054" i="2"/>
  <c r="M1054" i="2" s="1"/>
  <c r="Q1054" i="2" s="1"/>
  <c r="I1053" i="2"/>
  <c r="M1053" i="2" s="1"/>
  <c r="Q1053" i="2" s="1"/>
  <c r="I1052" i="2"/>
  <c r="M1052" i="2" s="1"/>
  <c r="Q1052" i="2" s="1"/>
  <c r="I1051" i="2"/>
  <c r="M1051" i="2" s="1"/>
  <c r="Q1051" i="2" s="1"/>
  <c r="I1050" i="2"/>
  <c r="M1050" i="2" s="1"/>
  <c r="Q1050" i="2" s="1"/>
  <c r="I1049" i="2"/>
  <c r="M1049" i="2" s="1"/>
  <c r="Q1049" i="2" s="1"/>
  <c r="I1048" i="2"/>
  <c r="M1048" i="2" s="1"/>
  <c r="Q1048" i="2" s="1"/>
  <c r="I1047" i="2"/>
  <c r="M1047" i="2" s="1"/>
  <c r="Q1047" i="2" s="1"/>
  <c r="I1046" i="2"/>
  <c r="M1046" i="2" s="1"/>
  <c r="Q1046" i="2" s="1"/>
  <c r="I1045" i="2"/>
  <c r="M1045" i="2" s="1"/>
  <c r="Q1045" i="2" s="1"/>
  <c r="I1044" i="2"/>
  <c r="M1044" i="2" s="1"/>
  <c r="Q1044" i="2" s="1"/>
  <c r="I1043" i="2"/>
  <c r="M1043" i="2" s="1"/>
  <c r="Q1043" i="2" s="1"/>
  <c r="I1042" i="2"/>
  <c r="M1042" i="2" s="1"/>
  <c r="Q1042" i="2" s="1"/>
  <c r="I1041" i="2"/>
  <c r="M1041" i="2" s="1"/>
  <c r="Q1041" i="2" s="1"/>
  <c r="I1040" i="2"/>
  <c r="M1040" i="2" s="1"/>
  <c r="Q1040" i="2" s="1"/>
  <c r="I1039" i="2"/>
  <c r="M1039" i="2" s="1"/>
  <c r="Q1039" i="2" s="1"/>
  <c r="I1038" i="2"/>
  <c r="M1038" i="2" s="1"/>
  <c r="Q1038" i="2" s="1"/>
  <c r="I1037" i="2"/>
  <c r="M1037" i="2" s="1"/>
  <c r="Q1037" i="2" s="1"/>
  <c r="I1036" i="2"/>
  <c r="M1036" i="2" s="1"/>
  <c r="Q1036" i="2" s="1"/>
  <c r="I1035" i="2"/>
  <c r="M1035" i="2" s="1"/>
  <c r="Q1035" i="2" s="1"/>
  <c r="I1034" i="2"/>
  <c r="M1034" i="2" s="1"/>
  <c r="Q1034" i="2" s="1"/>
  <c r="I1033" i="2"/>
  <c r="M1033" i="2" s="1"/>
  <c r="Q1033" i="2" s="1"/>
  <c r="I1032" i="2"/>
  <c r="M1032" i="2" s="1"/>
  <c r="Q1032" i="2" s="1"/>
  <c r="I1031" i="2"/>
  <c r="M1031" i="2" s="1"/>
  <c r="Q1031" i="2" s="1"/>
  <c r="I1030" i="2"/>
  <c r="M1030" i="2" s="1"/>
  <c r="Q1030" i="2" s="1"/>
  <c r="I1029" i="2"/>
  <c r="M1029" i="2" s="1"/>
  <c r="Q1029" i="2" s="1"/>
  <c r="I1028" i="2"/>
  <c r="M1028" i="2" s="1"/>
  <c r="Q1028" i="2" s="1"/>
  <c r="I1027" i="2"/>
  <c r="M1027" i="2" s="1"/>
  <c r="Q1027" i="2" s="1"/>
  <c r="I1026" i="2"/>
  <c r="M1026" i="2" s="1"/>
  <c r="Q1026" i="2" s="1"/>
  <c r="I1025" i="2"/>
  <c r="M1025" i="2" s="1"/>
  <c r="Q1025" i="2" s="1"/>
  <c r="I1024" i="2"/>
  <c r="M1024" i="2" s="1"/>
  <c r="Q1024" i="2" s="1"/>
  <c r="I1023" i="2"/>
  <c r="M1023" i="2" s="1"/>
  <c r="Q1023" i="2" s="1"/>
  <c r="I1022" i="2"/>
  <c r="M1022" i="2" s="1"/>
  <c r="Q1022" i="2" s="1"/>
  <c r="I1021" i="2"/>
  <c r="M1021" i="2" s="1"/>
  <c r="Q1021" i="2" s="1"/>
  <c r="I1020" i="2"/>
  <c r="M1020" i="2" s="1"/>
  <c r="Q1020" i="2" s="1"/>
  <c r="I1019" i="2"/>
  <c r="M1019" i="2" s="1"/>
  <c r="Q1019" i="2" s="1"/>
  <c r="I1018" i="2"/>
  <c r="M1018" i="2" s="1"/>
  <c r="Q1018" i="2" s="1"/>
  <c r="I1017" i="2"/>
  <c r="M1017" i="2" s="1"/>
  <c r="Q1017" i="2" s="1"/>
  <c r="I1016" i="2"/>
  <c r="M1016" i="2" s="1"/>
  <c r="Q1016" i="2" s="1"/>
  <c r="I1015" i="2"/>
  <c r="M1015" i="2" s="1"/>
  <c r="Q1015" i="2" s="1"/>
  <c r="I1014" i="2"/>
  <c r="M1014" i="2" s="1"/>
  <c r="Q1014" i="2" s="1"/>
  <c r="I1013" i="2"/>
  <c r="M1013" i="2" s="1"/>
  <c r="Q1013" i="2" s="1"/>
  <c r="I1012" i="2"/>
  <c r="M1012" i="2" s="1"/>
  <c r="Q1012" i="2" s="1"/>
  <c r="I1011" i="2"/>
  <c r="M1011" i="2" s="1"/>
  <c r="Q1011" i="2" s="1"/>
  <c r="I1010" i="2"/>
  <c r="M1010" i="2" s="1"/>
  <c r="Q1010" i="2" s="1"/>
  <c r="I1009" i="2"/>
  <c r="M1009" i="2" s="1"/>
  <c r="Q1009" i="2" s="1"/>
  <c r="I1008" i="2"/>
  <c r="M1008" i="2" s="1"/>
  <c r="Q1008" i="2" s="1"/>
  <c r="I1007" i="2"/>
  <c r="M1007" i="2" s="1"/>
  <c r="Q1007" i="2" s="1"/>
  <c r="I1006" i="2"/>
  <c r="M1006" i="2" s="1"/>
  <c r="Q1006" i="2" s="1"/>
  <c r="I1005" i="2"/>
  <c r="M1005" i="2" s="1"/>
  <c r="Q1005" i="2" s="1"/>
  <c r="I1004" i="2"/>
  <c r="M1004" i="2" s="1"/>
  <c r="Q1004" i="2" s="1"/>
  <c r="I1003" i="2"/>
  <c r="M1003" i="2" s="1"/>
  <c r="Q1003" i="2" s="1"/>
  <c r="I1002" i="2"/>
  <c r="M1002" i="2" s="1"/>
  <c r="Q1002" i="2" s="1"/>
  <c r="I1001" i="2"/>
  <c r="M1001" i="2" s="1"/>
  <c r="Q1001" i="2" s="1"/>
  <c r="I1000" i="2"/>
  <c r="M1000" i="2" s="1"/>
  <c r="Q1000" i="2" s="1"/>
  <c r="I999" i="2"/>
  <c r="M999" i="2" s="1"/>
  <c r="Q999" i="2" s="1"/>
  <c r="I998" i="2"/>
  <c r="M998" i="2" s="1"/>
  <c r="Q998" i="2" s="1"/>
  <c r="I997" i="2"/>
  <c r="M997" i="2" s="1"/>
  <c r="Q997" i="2" s="1"/>
  <c r="I996" i="2"/>
  <c r="M996" i="2" s="1"/>
  <c r="Q996" i="2" s="1"/>
  <c r="I995" i="2"/>
  <c r="M995" i="2" s="1"/>
  <c r="Q995" i="2" s="1"/>
  <c r="I994" i="2"/>
  <c r="M994" i="2" s="1"/>
  <c r="Q994" i="2" s="1"/>
  <c r="I993" i="2"/>
  <c r="M993" i="2" s="1"/>
  <c r="Q993" i="2" s="1"/>
  <c r="I992" i="2"/>
  <c r="M992" i="2" s="1"/>
  <c r="Q992" i="2" s="1"/>
  <c r="I991" i="2"/>
  <c r="M991" i="2" s="1"/>
  <c r="Q991" i="2" s="1"/>
  <c r="I990" i="2"/>
  <c r="M990" i="2" s="1"/>
  <c r="Q990" i="2" s="1"/>
  <c r="I989" i="2"/>
  <c r="M989" i="2" s="1"/>
  <c r="Q989" i="2" s="1"/>
  <c r="I988" i="2"/>
  <c r="M988" i="2" s="1"/>
  <c r="Q988" i="2" s="1"/>
  <c r="I987" i="2"/>
  <c r="M987" i="2" s="1"/>
  <c r="Q987" i="2" s="1"/>
  <c r="I986" i="2"/>
  <c r="M986" i="2" s="1"/>
  <c r="Q986" i="2" s="1"/>
  <c r="I985" i="2"/>
  <c r="M985" i="2" s="1"/>
  <c r="Q985" i="2" s="1"/>
  <c r="I984" i="2"/>
  <c r="M984" i="2" s="1"/>
  <c r="Q984" i="2" s="1"/>
  <c r="I983" i="2"/>
  <c r="M983" i="2" s="1"/>
  <c r="Q983" i="2" s="1"/>
  <c r="I982" i="2"/>
  <c r="M982" i="2" s="1"/>
  <c r="Q982" i="2" s="1"/>
  <c r="I981" i="2"/>
  <c r="M981" i="2" s="1"/>
  <c r="Q981" i="2" s="1"/>
  <c r="I980" i="2"/>
  <c r="M980" i="2" s="1"/>
  <c r="Q980" i="2" s="1"/>
  <c r="I979" i="2"/>
  <c r="M979" i="2" s="1"/>
  <c r="Q979" i="2" s="1"/>
  <c r="I978" i="2"/>
  <c r="M978" i="2" s="1"/>
  <c r="Q978" i="2" s="1"/>
  <c r="I977" i="2"/>
  <c r="M977" i="2" s="1"/>
  <c r="Q977" i="2" s="1"/>
  <c r="I976" i="2"/>
  <c r="M976" i="2" s="1"/>
  <c r="Q976" i="2" s="1"/>
  <c r="I975" i="2"/>
  <c r="M975" i="2" s="1"/>
  <c r="Q975" i="2" s="1"/>
  <c r="I974" i="2"/>
  <c r="M974" i="2" s="1"/>
  <c r="Q974" i="2" s="1"/>
  <c r="I973" i="2"/>
  <c r="M973" i="2" s="1"/>
  <c r="Q973" i="2" s="1"/>
  <c r="I972" i="2"/>
  <c r="M972" i="2" s="1"/>
  <c r="Q972" i="2" s="1"/>
  <c r="I971" i="2"/>
  <c r="M971" i="2" s="1"/>
  <c r="Q971" i="2" s="1"/>
  <c r="I970" i="2"/>
  <c r="M970" i="2" s="1"/>
  <c r="Q970" i="2" s="1"/>
  <c r="I969" i="2"/>
  <c r="M969" i="2" s="1"/>
  <c r="Q969" i="2" s="1"/>
  <c r="I968" i="2"/>
  <c r="M968" i="2" s="1"/>
  <c r="Q968" i="2" s="1"/>
  <c r="I967" i="2"/>
  <c r="M967" i="2" s="1"/>
  <c r="Q967" i="2" s="1"/>
  <c r="I966" i="2"/>
  <c r="M966" i="2" s="1"/>
  <c r="Q966" i="2" s="1"/>
  <c r="I965" i="2"/>
  <c r="M965" i="2" s="1"/>
  <c r="Q965" i="2" s="1"/>
  <c r="I964" i="2"/>
  <c r="M964" i="2" s="1"/>
  <c r="Q964" i="2" s="1"/>
  <c r="I963" i="2"/>
  <c r="M963" i="2" s="1"/>
  <c r="Q963" i="2" s="1"/>
  <c r="I962" i="2"/>
  <c r="M962" i="2" s="1"/>
  <c r="Q962" i="2" s="1"/>
  <c r="I961" i="2"/>
  <c r="M961" i="2" s="1"/>
  <c r="Q961" i="2" s="1"/>
  <c r="I960" i="2"/>
  <c r="M960" i="2" s="1"/>
  <c r="Q960" i="2" s="1"/>
  <c r="I959" i="2"/>
  <c r="M959" i="2" s="1"/>
  <c r="Q959" i="2" s="1"/>
  <c r="I958" i="2"/>
  <c r="M958" i="2" s="1"/>
  <c r="Q958" i="2" s="1"/>
  <c r="I957" i="2"/>
  <c r="M957" i="2" s="1"/>
  <c r="Q957" i="2" s="1"/>
  <c r="I956" i="2"/>
  <c r="M956" i="2" s="1"/>
  <c r="Q956" i="2" s="1"/>
  <c r="I955" i="2"/>
  <c r="M955" i="2" s="1"/>
  <c r="Q955" i="2" s="1"/>
  <c r="I954" i="2"/>
  <c r="M954" i="2" s="1"/>
  <c r="Q954" i="2" s="1"/>
  <c r="I953" i="2"/>
  <c r="M953" i="2" s="1"/>
  <c r="Q953" i="2" s="1"/>
  <c r="I952" i="2"/>
  <c r="M952" i="2" s="1"/>
  <c r="Q952" i="2" s="1"/>
  <c r="I951" i="2"/>
  <c r="M951" i="2" s="1"/>
  <c r="Q951" i="2" s="1"/>
  <c r="I950" i="2"/>
  <c r="M950" i="2" s="1"/>
  <c r="Q950" i="2" s="1"/>
  <c r="I949" i="2"/>
  <c r="M949" i="2" s="1"/>
  <c r="Q949" i="2" s="1"/>
  <c r="I948" i="2"/>
  <c r="M948" i="2" s="1"/>
  <c r="Q948" i="2" s="1"/>
  <c r="I947" i="2"/>
  <c r="M947" i="2" s="1"/>
  <c r="Q947" i="2" s="1"/>
  <c r="I946" i="2"/>
  <c r="M946" i="2" s="1"/>
  <c r="Q946" i="2" s="1"/>
  <c r="I945" i="2"/>
  <c r="M945" i="2" s="1"/>
  <c r="Q945" i="2" s="1"/>
  <c r="I944" i="2"/>
  <c r="M944" i="2" s="1"/>
  <c r="Q944" i="2" s="1"/>
  <c r="I943" i="2"/>
  <c r="M943" i="2" s="1"/>
  <c r="Q943" i="2" s="1"/>
  <c r="I942" i="2"/>
  <c r="M942" i="2" s="1"/>
  <c r="Q942" i="2" s="1"/>
  <c r="I941" i="2"/>
  <c r="M941" i="2" s="1"/>
  <c r="Q941" i="2" s="1"/>
  <c r="I940" i="2"/>
  <c r="M940" i="2" s="1"/>
  <c r="Q940" i="2" s="1"/>
  <c r="I939" i="2"/>
  <c r="M939" i="2" s="1"/>
  <c r="Q939" i="2" s="1"/>
  <c r="I938" i="2"/>
  <c r="M938" i="2" s="1"/>
  <c r="Q938" i="2" s="1"/>
  <c r="I937" i="2"/>
  <c r="M937" i="2" s="1"/>
  <c r="Q937" i="2" s="1"/>
  <c r="H1169" i="2"/>
  <c r="L1169" i="2" s="1"/>
  <c r="P1169" i="2" s="1"/>
  <c r="H1165" i="2"/>
  <c r="L1165" i="2" s="1"/>
  <c r="P1165" i="2" s="1"/>
  <c r="H1161" i="2"/>
  <c r="L1161" i="2" s="1"/>
  <c r="P1161" i="2" s="1"/>
  <c r="H1157" i="2"/>
  <c r="L1157" i="2" s="1"/>
  <c r="P1157" i="2" s="1"/>
  <c r="H1153" i="2"/>
  <c r="L1153" i="2" s="1"/>
  <c r="P1153" i="2" s="1"/>
  <c r="H1149" i="2"/>
  <c r="L1149" i="2" s="1"/>
  <c r="P1149" i="2" s="1"/>
  <c r="H1145" i="2"/>
  <c r="L1145" i="2" s="1"/>
  <c r="P1145" i="2" s="1"/>
  <c r="H1141" i="2"/>
  <c r="L1141" i="2" s="1"/>
  <c r="P1141" i="2" s="1"/>
  <c r="H1137" i="2"/>
  <c r="L1137" i="2" s="1"/>
  <c r="P1137" i="2" s="1"/>
  <c r="H1133" i="2"/>
  <c r="L1133" i="2" s="1"/>
  <c r="P1133" i="2" s="1"/>
  <c r="H1129" i="2"/>
  <c r="L1129" i="2" s="1"/>
  <c r="P1129" i="2" s="1"/>
  <c r="H1125" i="2"/>
  <c r="L1125" i="2" s="1"/>
  <c r="P1125" i="2" s="1"/>
  <c r="H1121" i="2"/>
  <c r="L1121" i="2" s="1"/>
  <c r="P1121" i="2" s="1"/>
  <c r="H1117" i="2"/>
  <c r="L1117" i="2" s="1"/>
  <c r="P1117" i="2" s="1"/>
  <c r="H1113" i="2"/>
  <c r="L1113" i="2" s="1"/>
  <c r="P1113" i="2" s="1"/>
  <c r="H1109" i="2"/>
  <c r="L1109" i="2" s="1"/>
  <c r="P1109" i="2" s="1"/>
  <c r="H1105" i="2"/>
  <c r="L1105" i="2" s="1"/>
  <c r="P1105" i="2" s="1"/>
  <c r="H1101" i="2"/>
  <c r="L1101" i="2" s="1"/>
  <c r="P1101" i="2" s="1"/>
  <c r="H1097" i="2"/>
  <c r="L1097" i="2" s="1"/>
  <c r="P1097" i="2" s="1"/>
  <c r="H1093" i="2"/>
  <c r="L1093" i="2" s="1"/>
  <c r="P1093" i="2" s="1"/>
  <c r="H1089" i="2"/>
  <c r="L1089" i="2" s="1"/>
  <c r="P1089" i="2" s="1"/>
  <c r="H1085" i="2"/>
  <c r="L1085" i="2" s="1"/>
  <c r="P1085" i="2" s="1"/>
  <c r="H1081" i="2"/>
  <c r="L1081" i="2" s="1"/>
  <c r="P1081" i="2" s="1"/>
  <c r="H1077" i="2"/>
  <c r="L1077" i="2" s="1"/>
  <c r="P1077" i="2" s="1"/>
  <c r="H1073" i="2"/>
  <c r="L1073" i="2" s="1"/>
  <c r="P1073" i="2" s="1"/>
  <c r="H1069" i="2"/>
  <c r="L1069" i="2" s="1"/>
  <c r="P1069" i="2" s="1"/>
  <c r="H1065" i="2"/>
  <c r="L1065" i="2" s="1"/>
  <c r="P1065" i="2" s="1"/>
  <c r="H1061" i="2"/>
  <c r="L1061" i="2" s="1"/>
  <c r="P1061" i="2" s="1"/>
  <c r="H1057" i="2"/>
  <c r="L1057" i="2" s="1"/>
  <c r="P1057" i="2" s="1"/>
  <c r="H1053" i="2"/>
  <c r="L1053" i="2" s="1"/>
  <c r="P1053" i="2" s="1"/>
  <c r="H1049" i="2"/>
  <c r="L1049" i="2" s="1"/>
  <c r="P1049" i="2" s="1"/>
  <c r="H1045" i="2"/>
  <c r="L1045" i="2" s="1"/>
  <c r="P1045" i="2" s="1"/>
  <c r="H1041" i="2"/>
  <c r="L1041" i="2" s="1"/>
  <c r="P1041" i="2" s="1"/>
  <c r="H1037" i="2"/>
  <c r="L1037" i="2" s="1"/>
  <c r="P1037" i="2" s="1"/>
  <c r="H1033" i="2"/>
  <c r="L1033" i="2" s="1"/>
  <c r="P1033" i="2" s="1"/>
  <c r="H1029" i="2"/>
  <c r="L1029" i="2" s="1"/>
  <c r="P1029" i="2" s="1"/>
  <c r="H1025" i="2"/>
  <c r="L1025" i="2" s="1"/>
  <c r="P1025" i="2" s="1"/>
  <c r="H1021" i="2"/>
  <c r="L1021" i="2" s="1"/>
  <c r="P1021" i="2" s="1"/>
  <c r="H1017" i="2"/>
  <c r="L1017" i="2" s="1"/>
  <c r="P1017" i="2" s="1"/>
  <c r="H1013" i="2"/>
  <c r="L1013" i="2" s="1"/>
  <c r="P1013" i="2" s="1"/>
  <c r="H1009" i="2"/>
  <c r="L1009" i="2" s="1"/>
  <c r="P1009" i="2" s="1"/>
  <c r="H1005" i="2"/>
  <c r="L1005" i="2" s="1"/>
  <c r="P1005" i="2" s="1"/>
  <c r="H1001" i="2"/>
  <c r="L1001" i="2" s="1"/>
  <c r="P1001" i="2" s="1"/>
  <c r="H997" i="2"/>
  <c r="L997" i="2" s="1"/>
  <c r="P997" i="2" s="1"/>
  <c r="H993" i="2"/>
  <c r="L993" i="2" s="1"/>
  <c r="P993" i="2" s="1"/>
  <c r="H989" i="2"/>
  <c r="L989" i="2" s="1"/>
  <c r="P989" i="2" s="1"/>
  <c r="H985" i="2"/>
  <c r="L985" i="2" s="1"/>
  <c r="P985" i="2" s="1"/>
  <c r="H981" i="2"/>
  <c r="L981" i="2" s="1"/>
  <c r="P981" i="2" s="1"/>
  <c r="H977" i="2"/>
  <c r="L977" i="2" s="1"/>
  <c r="P977" i="2" s="1"/>
  <c r="H973" i="2"/>
  <c r="L973" i="2" s="1"/>
  <c r="P973" i="2" s="1"/>
  <c r="H969" i="2"/>
  <c r="L969" i="2" s="1"/>
  <c r="P969" i="2" s="1"/>
  <c r="H965" i="2"/>
  <c r="L965" i="2" s="1"/>
  <c r="P965" i="2" s="1"/>
  <c r="H961" i="2"/>
  <c r="L961" i="2" s="1"/>
  <c r="P961" i="2" s="1"/>
  <c r="H957" i="2"/>
  <c r="L957" i="2" s="1"/>
  <c r="P957" i="2" s="1"/>
  <c r="H953" i="2"/>
  <c r="L953" i="2" s="1"/>
  <c r="P953" i="2" s="1"/>
  <c r="H949" i="2"/>
  <c r="L949" i="2" s="1"/>
  <c r="P949" i="2" s="1"/>
  <c r="H945" i="2"/>
  <c r="L945" i="2" s="1"/>
  <c r="P945" i="2" s="1"/>
  <c r="H941" i="2"/>
  <c r="L941" i="2" s="1"/>
  <c r="P941" i="2" s="1"/>
  <c r="H939" i="2"/>
  <c r="L939" i="2" s="1"/>
  <c r="P939" i="2" s="1"/>
  <c r="H937" i="2"/>
  <c r="L937" i="2" s="1"/>
  <c r="P937" i="2" s="1"/>
  <c r="H936" i="2"/>
  <c r="L936" i="2" s="1"/>
  <c r="P936" i="2" s="1"/>
  <c r="H935" i="2"/>
  <c r="L935" i="2" s="1"/>
  <c r="P935" i="2" s="1"/>
  <c r="H934" i="2"/>
  <c r="L934" i="2" s="1"/>
  <c r="P934" i="2" s="1"/>
  <c r="H933" i="2"/>
  <c r="L933" i="2" s="1"/>
  <c r="P933" i="2" s="1"/>
  <c r="H932" i="2"/>
  <c r="L932" i="2" s="1"/>
  <c r="P932" i="2" s="1"/>
  <c r="H931" i="2"/>
  <c r="L931" i="2" s="1"/>
  <c r="P931" i="2" s="1"/>
  <c r="H930" i="2"/>
  <c r="L930" i="2" s="1"/>
  <c r="P930" i="2" s="1"/>
  <c r="H929" i="2"/>
  <c r="L929" i="2" s="1"/>
  <c r="P929" i="2" s="1"/>
  <c r="H928" i="2"/>
  <c r="L928" i="2" s="1"/>
  <c r="P928" i="2" s="1"/>
  <c r="H927" i="2"/>
  <c r="L927" i="2" s="1"/>
  <c r="P927" i="2" s="1"/>
  <c r="H926" i="2"/>
  <c r="L926" i="2" s="1"/>
  <c r="P926" i="2" s="1"/>
  <c r="H925" i="2"/>
  <c r="L925" i="2" s="1"/>
  <c r="P925" i="2" s="1"/>
  <c r="H924" i="2"/>
  <c r="L924" i="2" s="1"/>
  <c r="P924" i="2" s="1"/>
  <c r="H923" i="2"/>
  <c r="L923" i="2" s="1"/>
  <c r="P923" i="2" s="1"/>
  <c r="H922" i="2"/>
  <c r="L922" i="2" s="1"/>
  <c r="P922" i="2" s="1"/>
  <c r="H921" i="2"/>
  <c r="L921" i="2" s="1"/>
  <c r="P921" i="2" s="1"/>
  <c r="H920" i="2"/>
  <c r="L920" i="2" s="1"/>
  <c r="P920" i="2" s="1"/>
  <c r="H919" i="2"/>
  <c r="L919" i="2" s="1"/>
  <c r="P919" i="2" s="1"/>
  <c r="H918" i="2"/>
  <c r="L918" i="2" s="1"/>
  <c r="P918" i="2" s="1"/>
  <c r="H917" i="2"/>
  <c r="L917" i="2" s="1"/>
  <c r="P917" i="2" s="1"/>
  <c r="H916" i="2"/>
  <c r="L916" i="2" s="1"/>
  <c r="P916" i="2" s="1"/>
  <c r="H915" i="2"/>
  <c r="L915" i="2" s="1"/>
  <c r="P915" i="2" s="1"/>
  <c r="H914" i="2"/>
  <c r="L914" i="2" s="1"/>
  <c r="P914" i="2" s="1"/>
  <c r="H913" i="2"/>
  <c r="L913" i="2" s="1"/>
  <c r="P913" i="2" s="1"/>
  <c r="H912" i="2"/>
  <c r="L912" i="2" s="1"/>
  <c r="P912" i="2" s="1"/>
  <c r="H911" i="2"/>
  <c r="L911" i="2" s="1"/>
  <c r="P911" i="2" s="1"/>
  <c r="H910" i="2"/>
  <c r="L910" i="2" s="1"/>
  <c r="P910" i="2" s="1"/>
  <c r="H909" i="2"/>
  <c r="L909" i="2" s="1"/>
  <c r="P909" i="2" s="1"/>
  <c r="H908" i="2"/>
  <c r="L908" i="2" s="1"/>
  <c r="P908" i="2" s="1"/>
  <c r="H907" i="2"/>
  <c r="L907" i="2" s="1"/>
  <c r="P907" i="2" s="1"/>
  <c r="H906" i="2"/>
  <c r="L906" i="2" s="1"/>
  <c r="P906" i="2" s="1"/>
  <c r="H905" i="2"/>
  <c r="L905" i="2" s="1"/>
  <c r="P905" i="2" s="1"/>
  <c r="H904" i="2"/>
  <c r="L904" i="2" s="1"/>
  <c r="P904" i="2" s="1"/>
  <c r="H903" i="2"/>
  <c r="L903" i="2" s="1"/>
  <c r="P903" i="2" s="1"/>
  <c r="H902" i="2"/>
  <c r="L902" i="2" s="1"/>
  <c r="P902" i="2" s="1"/>
  <c r="H901" i="2"/>
  <c r="L901" i="2" s="1"/>
  <c r="P901" i="2" s="1"/>
  <c r="H900" i="2"/>
  <c r="L900" i="2" s="1"/>
  <c r="P900" i="2" s="1"/>
  <c r="H899" i="2"/>
  <c r="L899" i="2" s="1"/>
  <c r="P899" i="2" s="1"/>
  <c r="H898" i="2"/>
  <c r="L898" i="2" s="1"/>
  <c r="P898" i="2" s="1"/>
  <c r="H897" i="2"/>
  <c r="L897" i="2" s="1"/>
  <c r="P897" i="2" s="1"/>
  <c r="H896" i="2"/>
  <c r="L896" i="2" s="1"/>
  <c r="P896" i="2" s="1"/>
  <c r="H895" i="2"/>
  <c r="L895" i="2" s="1"/>
  <c r="P895" i="2" s="1"/>
  <c r="H894" i="2"/>
  <c r="L894" i="2" s="1"/>
  <c r="P894" i="2" s="1"/>
  <c r="H893" i="2"/>
  <c r="L893" i="2" s="1"/>
  <c r="P893" i="2" s="1"/>
  <c r="H892" i="2"/>
  <c r="L892" i="2" s="1"/>
  <c r="P892" i="2" s="1"/>
  <c r="H891" i="2"/>
  <c r="L891" i="2" s="1"/>
  <c r="P891" i="2" s="1"/>
  <c r="H890" i="2"/>
  <c r="L890" i="2" s="1"/>
  <c r="P890" i="2" s="1"/>
  <c r="H889" i="2"/>
  <c r="L889" i="2" s="1"/>
  <c r="P889" i="2" s="1"/>
  <c r="H888" i="2"/>
  <c r="L888" i="2" s="1"/>
  <c r="P888" i="2" s="1"/>
  <c r="H887" i="2"/>
  <c r="L887" i="2" s="1"/>
  <c r="P887" i="2" s="1"/>
  <c r="H886" i="2"/>
  <c r="L886" i="2" s="1"/>
  <c r="P886" i="2" s="1"/>
  <c r="H885" i="2"/>
  <c r="L885" i="2" s="1"/>
  <c r="P885" i="2" s="1"/>
  <c r="H884" i="2"/>
  <c r="L884" i="2" s="1"/>
  <c r="P884" i="2" s="1"/>
  <c r="H883" i="2"/>
  <c r="L883" i="2" s="1"/>
  <c r="P883" i="2" s="1"/>
  <c r="H882" i="2"/>
  <c r="L882" i="2" s="1"/>
  <c r="P882" i="2" s="1"/>
  <c r="H881" i="2"/>
  <c r="L881" i="2" s="1"/>
  <c r="P881" i="2" s="1"/>
  <c r="H880" i="2"/>
  <c r="L880" i="2" s="1"/>
  <c r="P880" i="2" s="1"/>
  <c r="H879" i="2"/>
  <c r="L879" i="2" s="1"/>
  <c r="P879" i="2" s="1"/>
  <c r="H878" i="2"/>
  <c r="L878" i="2" s="1"/>
  <c r="P878" i="2" s="1"/>
  <c r="H877" i="2"/>
  <c r="L877" i="2" s="1"/>
  <c r="P877" i="2" s="1"/>
  <c r="H876" i="2"/>
  <c r="L876" i="2" s="1"/>
  <c r="P876" i="2" s="1"/>
  <c r="H875" i="2"/>
  <c r="L875" i="2" s="1"/>
  <c r="P875" i="2" s="1"/>
  <c r="H874" i="2"/>
  <c r="L874" i="2" s="1"/>
  <c r="P874" i="2" s="1"/>
  <c r="H873" i="2"/>
  <c r="L873" i="2" s="1"/>
  <c r="P873" i="2" s="1"/>
  <c r="H872" i="2"/>
  <c r="L872" i="2" s="1"/>
  <c r="P872" i="2" s="1"/>
  <c r="H871" i="2"/>
  <c r="L871" i="2" s="1"/>
  <c r="P871" i="2" s="1"/>
  <c r="H870" i="2"/>
  <c r="L870" i="2" s="1"/>
  <c r="P870" i="2" s="1"/>
  <c r="H869" i="2"/>
  <c r="L869" i="2" s="1"/>
  <c r="P869" i="2" s="1"/>
  <c r="H868" i="2"/>
  <c r="L868" i="2" s="1"/>
  <c r="P868" i="2" s="1"/>
  <c r="H867" i="2"/>
  <c r="L867" i="2" s="1"/>
  <c r="P867" i="2" s="1"/>
  <c r="H866" i="2"/>
  <c r="L866" i="2" s="1"/>
  <c r="P866" i="2" s="1"/>
  <c r="H865" i="2"/>
  <c r="L865" i="2" s="1"/>
  <c r="P865" i="2" s="1"/>
  <c r="H864" i="2"/>
  <c r="L864" i="2" s="1"/>
  <c r="P864" i="2" s="1"/>
  <c r="H863" i="2"/>
  <c r="L863" i="2" s="1"/>
  <c r="P863" i="2" s="1"/>
  <c r="H862" i="2"/>
  <c r="L862" i="2" s="1"/>
  <c r="P862" i="2" s="1"/>
  <c r="H861" i="2"/>
  <c r="L861" i="2" s="1"/>
  <c r="P861" i="2" s="1"/>
  <c r="H860" i="2"/>
  <c r="L860" i="2" s="1"/>
  <c r="P860" i="2" s="1"/>
  <c r="H859" i="2"/>
  <c r="L859" i="2" s="1"/>
  <c r="P859" i="2" s="1"/>
  <c r="H858" i="2"/>
  <c r="L858" i="2" s="1"/>
  <c r="P858" i="2" s="1"/>
  <c r="H857" i="2"/>
  <c r="L857" i="2" s="1"/>
  <c r="P857" i="2" s="1"/>
  <c r="H856" i="2"/>
  <c r="L856" i="2" s="1"/>
  <c r="P856" i="2" s="1"/>
  <c r="H855" i="2"/>
  <c r="L855" i="2" s="1"/>
  <c r="P855" i="2" s="1"/>
  <c r="H854" i="2"/>
  <c r="L854" i="2" s="1"/>
  <c r="P854" i="2" s="1"/>
  <c r="H853" i="2"/>
  <c r="L853" i="2" s="1"/>
  <c r="P853" i="2" s="1"/>
  <c r="H852" i="2"/>
  <c r="L852" i="2" s="1"/>
  <c r="P852" i="2" s="1"/>
  <c r="H851" i="2"/>
  <c r="L851" i="2" s="1"/>
  <c r="P851" i="2" s="1"/>
  <c r="H850" i="2"/>
  <c r="L850" i="2" s="1"/>
  <c r="P850" i="2" s="1"/>
  <c r="H849" i="2"/>
  <c r="L849" i="2" s="1"/>
  <c r="P849" i="2" s="1"/>
  <c r="H848" i="2"/>
  <c r="L848" i="2" s="1"/>
  <c r="P848" i="2" s="1"/>
  <c r="H847" i="2"/>
  <c r="L847" i="2" s="1"/>
  <c r="P847" i="2" s="1"/>
  <c r="H846" i="2"/>
  <c r="L846" i="2" s="1"/>
  <c r="P846" i="2" s="1"/>
  <c r="H845" i="2"/>
  <c r="L845" i="2" s="1"/>
  <c r="P845" i="2" s="1"/>
  <c r="H844" i="2"/>
  <c r="L844" i="2" s="1"/>
  <c r="P844" i="2" s="1"/>
  <c r="H843" i="2"/>
  <c r="L843" i="2" s="1"/>
  <c r="P843" i="2" s="1"/>
  <c r="H842" i="2"/>
  <c r="L842" i="2" s="1"/>
  <c r="P842" i="2" s="1"/>
  <c r="H841" i="2"/>
  <c r="L841" i="2" s="1"/>
  <c r="P841" i="2" s="1"/>
  <c r="H840" i="2"/>
  <c r="L840" i="2" s="1"/>
  <c r="P840" i="2" s="1"/>
  <c r="H839" i="2"/>
  <c r="L839" i="2" s="1"/>
  <c r="P839" i="2" s="1"/>
  <c r="H838" i="2"/>
  <c r="L838" i="2" s="1"/>
  <c r="P838" i="2" s="1"/>
  <c r="H837" i="2"/>
  <c r="L837" i="2" s="1"/>
  <c r="P837" i="2" s="1"/>
  <c r="H836" i="2"/>
  <c r="L836" i="2" s="1"/>
  <c r="P836" i="2" s="1"/>
  <c r="H835" i="2"/>
  <c r="L835" i="2" s="1"/>
  <c r="P835" i="2" s="1"/>
  <c r="H834" i="2"/>
  <c r="L834" i="2" s="1"/>
  <c r="P834" i="2" s="1"/>
  <c r="H833" i="2"/>
  <c r="L833" i="2" s="1"/>
  <c r="P833" i="2" s="1"/>
  <c r="H832" i="2"/>
  <c r="L832" i="2" s="1"/>
  <c r="P832" i="2" s="1"/>
  <c r="H831" i="2"/>
  <c r="L831" i="2" s="1"/>
  <c r="P831" i="2" s="1"/>
  <c r="H830" i="2"/>
  <c r="L830" i="2" s="1"/>
  <c r="P830" i="2" s="1"/>
  <c r="H829" i="2"/>
  <c r="L829" i="2" s="1"/>
  <c r="P829" i="2" s="1"/>
  <c r="H828" i="2"/>
  <c r="L828" i="2" s="1"/>
  <c r="P828" i="2" s="1"/>
  <c r="H827" i="2"/>
  <c r="L827" i="2" s="1"/>
  <c r="P827" i="2" s="1"/>
  <c r="H826" i="2"/>
  <c r="L826" i="2" s="1"/>
  <c r="P826" i="2" s="1"/>
  <c r="H825" i="2"/>
  <c r="L825" i="2" s="1"/>
  <c r="P825" i="2" s="1"/>
  <c r="H824" i="2"/>
  <c r="L824" i="2" s="1"/>
  <c r="P824" i="2" s="1"/>
  <c r="H823" i="2"/>
  <c r="L823" i="2" s="1"/>
  <c r="P823" i="2" s="1"/>
  <c r="H822" i="2"/>
  <c r="L822" i="2" s="1"/>
  <c r="P822" i="2" s="1"/>
  <c r="H821" i="2"/>
  <c r="L821" i="2" s="1"/>
  <c r="P821" i="2" s="1"/>
  <c r="H820" i="2"/>
  <c r="L820" i="2" s="1"/>
  <c r="P820" i="2" s="1"/>
  <c r="H819" i="2"/>
  <c r="L819" i="2" s="1"/>
  <c r="P819" i="2" s="1"/>
  <c r="H818" i="2"/>
  <c r="L818" i="2" s="1"/>
  <c r="P818" i="2" s="1"/>
  <c r="H817" i="2"/>
  <c r="L817" i="2" s="1"/>
  <c r="P817" i="2" s="1"/>
  <c r="H816" i="2"/>
  <c r="L816" i="2" s="1"/>
  <c r="P816" i="2" s="1"/>
  <c r="H815" i="2"/>
  <c r="L815" i="2" s="1"/>
  <c r="P815" i="2" s="1"/>
  <c r="H814" i="2"/>
  <c r="L814" i="2" s="1"/>
  <c r="P814" i="2" s="1"/>
  <c r="H813" i="2"/>
  <c r="L813" i="2" s="1"/>
  <c r="P813" i="2" s="1"/>
  <c r="H812" i="2"/>
  <c r="L812" i="2" s="1"/>
  <c r="P812" i="2" s="1"/>
  <c r="H811" i="2"/>
  <c r="L811" i="2" s="1"/>
  <c r="P811" i="2" s="1"/>
  <c r="H810" i="2"/>
  <c r="L810" i="2" s="1"/>
  <c r="P810" i="2" s="1"/>
  <c r="H809" i="2"/>
  <c r="L809" i="2" s="1"/>
  <c r="P809" i="2" s="1"/>
  <c r="H808" i="2"/>
  <c r="L808" i="2" s="1"/>
  <c r="P808" i="2" s="1"/>
  <c r="H807" i="2"/>
  <c r="L807" i="2" s="1"/>
  <c r="P807" i="2" s="1"/>
  <c r="H806" i="2"/>
  <c r="L806" i="2" s="1"/>
  <c r="P806" i="2" s="1"/>
  <c r="H805" i="2"/>
  <c r="L805" i="2" s="1"/>
  <c r="P805" i="2" s="1"/>
  <c r="H804" i="2"/>
  <c r="L804" i="2" s="1"/>
  <c r="P804" i="2" s="1"/>
  <c r="H803" i="2"/>
  <c r="L803" i="2" s="1"/>
  <c r="P803" i="2" s="1"/>
  <c r="H802" i="2"/>
  <c r="L802" i="2" s="1"/>
  <c r="P802" i="2" s="1"/>
  <c r="H801" i="2"/>
  <c r="L801" i="2" s="1"/>
  <c r="P801" i="2" s="1"/>
  <c r="H800" i="2"/>
  <c r="L800" i="2" s="1"/>
  <c r="P800" i="2" s="1"/>
  <c r="H799" i="2"/>
  <c r="L799" i="2" s="1"/>
  <c r="P799" i="2" s="1"/>
  <c r="H798" i="2"/>
  <c r="L798" i="2" s="1"/>
  <c r="P798" i="2" s="1"/>
  <c r="H797" i="2"/>
  <c r="L797" i="2" s="1"/>
  <c r="P797" i="2" s="1"/>
  <c r="H796" i="2"/>
  <c r="L796" i="2" s="1"/>
  <c r="P796" i="2" s="1"/>
  <c r="H795" i="2"/>
  <c r="L795" i="2" s="1"/>
  <c r="P795" i="2" s="1"/>
  <c r="H794" i="2"/>
  <c r="L794" i="2" s="1"/>
  <c r="P794" i="2" s="1"/>
  <c r="H793" i="2"/>
  <c r="L793" i="2" s="1"/>
  <c r="P793" i="2" s="1"/>
  <c r="H792" i="2"/>
  <c r="L792" i="2" s="1"/>
  <c r="P792" i="2" s="1"/>
  <c r="H791" i="2"/>
  <c r="L791" i="2" s="1"/>
  <c r="P791" i="2" s="1"/>
  <c r="H790" i="2"/>
  <c r="L790" i="2" s="1"/>
  <c r="P790" i="2" s="1"/>
  <c r="H789" i="2"/>
  <c r="L789" i="2" s="1"/>
  <c r="P789" i="2" s="1"/>
  <c r="H788" i="2"/>
  <c r="L788" i="2" s="1"/>
  <c r="P788" i="2" s="1"/>
  <c r="H787" i="2"/>
  <c r="L787" i="2" s="1"/>
  <c r="P787" i="2" s="1"/>
  <c r="H786" i="2"/>
  <c r="L786" i="2" s="1"/>
  <c r="P786" i="2" s="1"/>
  <c r="H785" i="2"/>
  <c r="L785" i="2" s="1"/>
  <c r="P785" i="2" s="1"/>
  <c r="H784" i="2"/>
  <c r="L784" i="2" s="1"/>
  <c r="P784" i="2" s="1"/>
  <c r="H783" i="2"/>
  <c r="L783" i="2" s="1"/>
  <c r="P783" i="2" s="1"/>
  <c r="H782" i="2"/>
  <c r="L782" i="2" s="1"/>
  <c r="P782" i="2" s="1"/>
  <c r="H781" i="2"/>
  <c r="L781" i="2" s="1"/>
  <c r="P781" i="2" s="1"/>
  <c r="H780" i="2"/>
  <c r="L780" i="2" s="1"/>
  <c r="P780" i="2" s="1"/>
  <c r="H779" i="2"/>
  <c r="L779" i="2" s="1"/>
  <c r="P779" i="2" s="1"/>
  <c r="H778" i="2"/>
  <c r="L778" i="2" s="1"/>
  <c r="P778" i="2" s="1"/>
  <c r="H777" i="2"/>
  <c r="L777" i="2" s="1"/>
  <c r="P777" i="2" s="1"/>
  <c r="H776" i="2"/>
  <c r="L776" i="2" s="1"/>
  <c r="P776" i="2" s="1"/>
  <c r="H775" i="2"/>
  <c r="L775" i="2" s="1"/>
  <c r="P775" i="2" s="1"/>
  <c r="H774" i="2"/>
  <c r="L774" i="2" s="1"/>
  <c r="P774" i="2" s="1"/>
  <c r="H773" i="2"/>
  <c r="L773" i="2" s="1"/>
  <c r="P773" i="2" s="1"/>
  <c r="H772" i="2"/>
  <c r="L772" i="2" s="1"/>
  <c r="P772" i="2" s="1"/>
  <c r="H771" i="2"/>
  <c r="L771" i="2" s="1"/>
  <c r="P771" i="2" s="1"/>
  <c r="H770" i="2"/>
  <c r="L770" i="2" s="1"/>
  <c r="P770" i="2" s="1"/>
  <c r="H769" i="2"/>
  <c r="L769" i="2" s="1"/>
  <c r="P769" i="2" s="1"/>
  <c r="H768" i="2"/>
  <c r="L768" i="2" s="1"/>
  <c r="P768" i="2" s="1"/>
  <c r="H767" i="2"/>
  <c r="L767" i="2" s="1"/>
  <c r="P767" i="2" s="1"/>
  <c r="H766" i="2"/>
  <c r="L766" i="2" s="1"/>
  <c r="P766" i="2" s="1"/>
  <c r="H765" i="2"/>
  <c r="L765" i="2" s="1"/>
  <c r="P765" i="2" s="1"/>
  <c r="H764" i="2"/>
  <c r="L764" i="2" s="1"/>
  <c r="P764" i="2" s="1"/>
  <c r="H763" i="2"/>
  <c r="L763" i="2" s="1"/>
  <c r="P763" i="2" s="1"/>
  <c r="H762" i="2"/>
  <c r="L762" i="2" s="1"/>
  <c r="P762" i="2" s="1"/>
  <c r="H761" i="2"/>
  <c r="L761" i="2" s="1"/>
  <c r="P761" i="2" s="1"/>
  <c r="H760" i="2"/>
  <c r="L760" i="2" s="1"/>
  <c r="P760" i="2" s="1"/>
  <c r="H759" i="2"/>
  <c r="L759" i="2" s="1"/>
  <c r="P759" i="2" s="1"/>
  <c r="H758" i="2"/>
  <c r="L758" i="2" s="1"/>
  <c r="P758" i="2" s="1"/>
  <c r="H757" i="2"/>
  <c r="L757" i="2" s="1"/>
  <c r="P757" i="2" s="1"/>
  <c r="H756" i="2"/>
  <c r="L756" i="2" s="1"/>
  <c r="P756" i="2" s="1"/>
  <c r="H755" i="2"/>
  <c r="L755" i="2" s="1"/>
  <c r="P755" i="2" s="1"/>
  <c r="H754" i="2"/>
  <c r="L754" i="2" s="1"/>
  <c r="P754" i="2" s="1"/>
  <c r="H753" i="2"/>
  <c r="L753" i="2" s="1"/>
  <c r="P753" i="2" s="1"/>
  <c r="H752" i="2"/>
  <c r="L752" i="2" s="1"/>
  <c r="P752" i="2" s="1"/>
  <c r="H751" i="2"/>
  <c r="L751" i="2" s="1"/>
  <c r="P751" i="2" s="1"/>
  <c r="H750" i="2"/>
  <c r="L750" i="2" s="1"/>
  <c r="P750" i="2" s="1"/>
  <c r="H749" i="2"/>
  <c r="L749" i="2" s="1"/>
  <c r="P749" i="2" s="1"/>
  <c r="H748" i="2"/>
  <c r="L748" i="2" s="1"/>
  <c r="P748" i="2" s="1"/>
  <c r="H747" i="2"/>
  <c r="L747" i="2" s="1"/>
  <c r="P747" i="2" s="1"/>
  <c r="H746" i="2"/>
  <c r="L746" i="2" s="1"/>
  <c r="P746" i="2" s="1"/>
  <c r="H745" i="2"/>
  <c r="L745" i="2" s="1"/>
  <c r="P745" i="2" s="1"/>
  <c r="H744" i="2"/>
  <c r="L744" i="2" s="1"/>
  <c r="P744" i="2" s="1"/>
  <c r="H743" i="2"/>
  <c r="L743" i="2" s="1"/>
  <c r="P743" i="2" s="1"/>
  <c r="H742" i="2"/>
  <c r="L742" i="2" s="1"/>
  <c r="P742" i="2" s="1"/>
  <c r="H741" i="2"/>
  <c r="L741" i="2" s="1"/>
  <c r="P741" i="2" s="1"/>
  <c r="H740" i="2"/>
  <c r="L740" i="2" s="1"/>
  <c r="P740" i="2" s="1"/>
  <c r="H739" i="2"/>
  <c r="L739" i="2" s="1"/>
  <c r="P739" i="2" s="1"/>
  <c r="H738" i="2"/>
  <c r="L738" i="2" s="1"/>
  <c r="P738" i="2" s="1"/>
  <c r="H737" i="2"/>
  <c r="L737" i="2" s="1"/>
  <c r="P737" i="2" s="1"/>
  <c r="H736" i="2"/>
  <c r="L736" i="2" s="1"/>
  <c r="P736" i="2" s="1"/>
  <c r="H735" i="2"/>
  <c r="L735" i="2" s="1"/>
  <c r="P735" i="2" s="1"/>
  <c r="H734" i="2"/>
  <c r="L734" i="2" s="1"/>
  <c r="P734" i="2" s="1"/>
  <c r="H733" i="2"/>
  <c r="L733" i="2" s="1"/>
  <c r="P733" i="2" s="1"/>
  <c r="H732" i="2"/>
  <c r="L732" i="2" s="1"/>
  <c r="P732" i="2" s="1"/>
  <c r="H731" i="2"/>
  <c r="L731" i="2" s="1"/>
  <c r="P731" i="2" s="1"/>
  <c r="H730" i="2"/>
  <c r="L730" i="2" s="1"/>
  <c r="P730" i="2" s="1"/>
  <c r="H729" i="2"/>
  <c r="L729" i="2" s="1"/>
  <c r="P729" i="2" s="1"/>
  <c r="H728" i="2"/>
  <c r="L728" i="2" s="1"/>
  <c r="P728" i="2" s="1"/>
  <c r="H727" i="2"/>
  <c r="L727" i="2" s="1"/>
  <c r="P727" i="2" s="1"/>
  <c r="H726" i="2"/>
  <c r="L726" i="2" s="1"/>
  <c r="P726" i="2" s="1"/>
  <c r="H725" i="2"/>
  <c r="L725" i="2" s="1"/>
  <c r="P725" i="2" s="1"/>
  <c r="H724" i="2"/>
  <c r="L724" i="2" s="1"/>
  <c r="P724" i="2" s="1"/>
  <c r="H723" i="2"/>
  <c r="L723" i="2" s="1"/>
  <c r="P723" i="2" s="1"/>
  <c r="H722" i="2"/>
  <c r="L722" i="2" s="1"/>
  <c r="P722" i="2" s="1"/>
  <c r="H721" i="2"/>
  <c r="L721" i="2" s="1"/>
  <c r="P721" i="2" s="1"/>
  <c r="H720" i="2"/>
  <c r="L720" i="2" s="1"/>
  <c r="P720" i="2" s="1"/>
  <c r="H719" i="2"/>
  <c r="L719" i="2" s="1"/>
  <c r="P719" i="2" s="1"/>
  <c r="H718" i="2"/>
  <c r="L718" i="2" s="1"/>
  <c r="P718" i="2" s="1"/>
  <c r="H717" i="2"/>
  <c r="L717" i="2" s="1"/>
  <c r="P717" i="2" s="1"/>
  <c r="H716" i="2"/>
  <c r="L716" i="2" s="1"/>
  <c r="P716" i="2" s="1"/>
  <c r="H715" i="2"/>
  <c r="L715" i="2" s="1"/>
  <c r="P715" i="2" s="1"/>
  <c r="H714" i="2"/>
  <c r="L714" i="2" s="1"/>
  <c r="P714" i="2" s="1"/>
  <c r="H713" i="2"/>
  <c r="L713" i="2" s="1"/>
  <c r="P713" i="2" s="1"/>
  <c r="H712" i="2"/>
  <c r="L712" i="2" s="1"/>
  <c r="P712" i="2" s="1"/>
  <c r="H711" i="2"/>
  <c r="L711" i="2" s="1"/>
  <c r="P711" i="2" s="1"/>
  <c r="H710" i="2"/>
  <c r="L710" i="2" s="1"/>
  <c r="P710" i="2" s="1"/>
  <c r="H709" i="2"/>
  <c r="L709" i="2" s="1"/>
  <c r="P709" i="2" s="1"/>
  <c r="H708" i="2"/>
  <c r="L708" i="2" s="1"/>
  <c r="P708" i="2" s="1"/>
  <c r="H707" i="2"/>
  <c r="L707" i="2" s="1"/>
  <c r="P707" i="2" s="1"/>
  <c r="H706" i="2"/>
  <c r="L706" i="2" s="1"/>
  <c r="P706" i="2" s="1"/>
  <c r="H705" i="2"/>
  <c r="L705" i="2" s="1"/>
  <c r="P705" i="2" s="1"/>
  <c r="H704" i="2"/>
  <c r="L704" i="2" s="1"/>
  <c r="P704" i="2" s="1"/>
  <c r="H703" i="2"/>
  <c r="L703" i="2" s="1"/>
  <c r="P703" i="2" s="1"/>
  <c r="H702" i="2"/>
  <c r="L702" i="2" s="1"/>
  <c r="P702" i="2" s="1"/>
  <c r="H701" i="2"/>
  <c r="L701" i="2" s="1"/>
  <c r="P701" i="2" s="1"/>
  <c r="H700" i="2"/>
  <c r="L700" i="2" s="1"/>
  <c r="P700" i="2" s="1"/>
  <c r="H699" i="2"/>
  <c r="L699" i="2" s="1"/>
  <c r="P699" i="2" s="1"/>
  <c r="H698" i="2"/>
  <c r="L698" i="2" s="1"/>
  <c r="P698" i="2" s="1"/>
  <c r="H697" i="2"/>
  <c r="L697" i="2" s="1"/>
  <c r="P697" i="2" s="1"/>
  <c r="H696" i="2"/>
  <c r="L696" i="2" s="1"/>
  <c r="P696" i="2" s="1"/>
  <c r="H695" i="2"/>
  <c r="L695" i="2" s="1"/>
  <c r="P695" i="2" s="1"/>
  <c r="H694" i="2"/>
  <c r="L694" i="2" s="1"/>
  <c r="P694" i="2" s="1"/>
  <c r="H693" i="2"/>
  <c r="L693" i="2" s="1"/>
  <c r="P693" i="2" s="1"/>
  <c r="H692" i="2"/>
  <c r="L692" i="2" s="1"/>
  <c r="P692" i="2" s="1"/>
  <c r="H691" i="2"/>
  <c r="L691" i="2" s="1"/>
  <c r="P691" i="2" s="1"/>
  <c r="H690" i="2"/>
  <c r="L690" i="2" s="1"/>
  <c r="P690" i="2" s="1"/>
  <c r="H689" i="2"/>
  <c r="L689" i="2" s="1"/>
  <c r="P689" i="2" s="1"/>
  <c r="H688" i="2"/>
  <c r="L688" i="2" s="1"/>
  <c r="P688" i="2" s="1"/>
  <c r="H687" i="2"/>
  <c r="L687" i="2" s="1"/>
  <c r="P687" i="2" s="1"/>
  <c r="H686" i="2"/>
  <c r="L686" i="2" s="1"/>
  <c r="P686" i="2" s="1"/>
  <c r="H685" i="2"/>
  <c r="L685" i="2" s="1"/>
  <c r="P685" i="2" s="1"/>
  <c r="H684" i="2"/>
  <c r="L684" i="2" s="1"/>
  <c r="P684" i="2" s="1"/>
  <c r="H683" i="2"/>
  <c r="L683" i="2" s="1"/>
  <c r="P683" i="2" s="1"/>
  <c r="H682" i="2"/>
  <c r="L682" i="2" s="1"/>
  <c r="P682" i="2" s="1"/>
  <c r="H681" i="2"/>
  <c r="L681" i="2" s="1"/>
  <c r="P681" i="2" s="1"/>
  <c r="H680" i="2"/>
  <c r="L680" i="2" s="1"/>
  <c r="P680" i="2" s="1"/>
  <c r="H679" i="2"/>
  <c r="L679" i="2" s="1"/>
  <c r="P679" i="2" s="1"/>
  <c r="H678" i="2"/>
  <c r="L678" i="2" s="1"/>
  <c r="P678" i="2" s="1"/>
  <c r="H677" i="2"/>
  <c r="L677" i="2" s="1"/>
  <c r="P677" i="2" s="1"/>
  <c r="H676" i="2"/>
  <c r="L676" i="2" s="1"/>
  <c r="P676" i="2" s="1"/>
  <c r="H675" i="2"/>
  <c r="L675" i="2" s="1"/>
  <c r="P675" i="2" s="1"/>
  <c r="H674" i="2"/>
  <c r="L674" i="2" s="1"/>
  <c r="P674" i="2" s="1"/>
  <c r="H673" i="2"/>
  <c r="L673" i="2" s="1"/>
  <c r="P673" i="2" s="1"/>
  <c r="H672" i="2"/>
  <c r="L672" i="2" s="1"/>
  <c r="P672" i="2" s="1"/>
  <c r="H671" i="2"/>
  <c r="L671" i="2" s="1"/>
  <c r="P671" i="2" s="1"/>
  <c r="H670" i="2"/>
  <c r="L670" i="2" s="1"/>
  <c r="P670" i="2" s="1"/>
  <c r="H669" i="2"/>
  <c r="L669" i="2" s="1"/>
  <c r="P669" i="2" s="1"/>
  <c r="H668" i="2"/>
  <c r="L668" i="2" s="1"/>
  <c r="P668" i="2" s="1"/>
  <c r="H667" i="2"/>
  <c r="L667" i="2" s="1"/>
  <c r="P667" i="2" s="1"/>
  <c r="H666" i="2"/>
  <c r="L666" i="2" s="1"/>
  <c r="P666" i="2" s="1"/>
  <c r="H665" i="2"/>
  <c r="L665" i="2" s="1"/>
  <c r="P665" i="2" s="1"/>
  <c r="H664" i="2"/>
  <c r="L664" i="2" s="1"/>
  <c r="P664" i="2" s="1"/>
  <c r="H663" i="2"/>
  <c r="L663" i="2" s="1"/>
  <c r="P663" i="2" s="1"/>
  <c r="H662" i="2"/>
  <c r="L662" i="2" s="1"/>
  <c r="P662" i="2" s="1"/>
  <c r="H661" i="2"/>
  <c r="L661" i="2" s="1"/>
  <c r="P661" i="2" s="1"/>
  <c r="H660" i="2"/>
  <c r="L660" i="2" s="1"/>
  <c r="P660" i="2" s="1"/>
  <c r="H659" i="2"/>
  <c r="L659" i="2" s="1"/>
  <c r="P659" i="2" s="1"/>
  <c r="H658" i="2"/>
  <c r="L658" i="2" s="1"/>
  <c r="P658" i="2" s="1"/>
  <c r="H657" i="2"/>
  <c r="L657" i="2" s="1"/>
  <c r="P657" i="2" s="1"/>
  <c r="H656" i="2"/>
  <c r="L656" i="2" s="1"/>
  <c r="P656" i="2" s="1"/>
  <c r="H655" i="2"/>
  <c r="L655" i="2" s="1"/>
  <c r="P655" i="2" s="1"/>
  <c r="H654" i="2"/>
  <c r="L654" i="2" s="1"/>
  <c r="P654" i="2" s="1"/>
  <c r="H653" i="2"/>
  <c r="L653" i="2" s="1"/>
  <c r="P653" i="2" s="1"/>
  <c r="H652" i="2"/>
  <c r="L652" i="2" s="1"/>
  <c r="P652" i="2" s="1"/>
  <c r="H651" i="2"/>
  <c r="L651" i="2" s="1"/>
  <c r="P651" i="2" s="1"/>
  <c r="H650" i="2"/>
  <c r="L650" i="2" s="1"/>
  <c r="P650" i="2" s="1"/>
  <c r="H649" i="2"/>
  <c r="L649" i="2" s="1"/>
  <c r="P649" i="2" s="1"/>
  <c r="H648" i="2"/>
  <c r="L648" i="2" s="1"/>
  <c r="P648" i="2" s="1"/>
  <c r="H647" i="2"/>
  <c r="L647" i="2" s="1"/>
  <c r="P647" i="2" s="1"/>
  <c r="H646" i="2"/>
  <c r="L646" i="2" s="1"/>
  <c r="P646" i="2" s="1"/>
  <c r="H645" i="2"/>
  <c r="L645" i="2" s="1"/>
  <c r="P645" i="2" s="1"/>
  <c r="H644" i="2"/>
  <c r="L644" i="2" s="1"/>
  <c r="P644" i="2" s="1"/>
  <c r="H643" i="2"/>
  <c r="L643" i="2" s="1"/>
  <c r="P643" i="2" s="1"/>
  <c r="H642" i="2"/>
  <c r="L642" i="2" s="1"/>
  <c r="P642" i="2" s="1"/>
  <c r="H641" i="2"/>
  <c r="L641" i="2" s="1"/>
  <c r="P641" i="2" s="1"/>
  <c r="H640" i="2"/>
  <c r="L640" i="2" s="1"/>
  <c r="P640" i="2" s="1"/>
  <c r="H639" i="2"/>
  <c r="L639" i="2" s="1"/>
  <c r="P639" i="2" s="1"/>
  <c r="H638" i="2"/>
  <c r="L638" i="2" s="1"/>
  <c r="P638" i="2" s="1"/>
  <c r="H637" i="2"/>
  <c r="L637" i="2" s="1"/>
  <c r="P637" i="2" s="1"/>
  <c r="H636" i="2"/>
  <c r="L636" i="2" s="1"/>
  <c r="P636" i="2" s="1"/>
  <c r="H635" i="2"/>
  <c r="L635" i="2" s="1"/>
  <c r="P635" i="2" s="1"/>
  <c r="H634" i="2"/>
  <c r="L634" i="2" s="1"/>
  <c r="P634" i="2" s="1"/>
  <c r="H633" i="2"/>
  <c r="L633" i="2" s="1"/>
  <c r="P633" i="2" s="1"/>
  <c r="H632" i="2"/>
  <c r="L632" i="2" s="1"/>
  <c r="P632" i="2" s="1"/>
  <c r="H631" i="2"/>
  <c r="L631" i="2" s="1"/>
  <c r="P631" i="2" s="1"/>
  <c r="H630" i="2"/>
  <c r="L630" i="2" s="1"/>
  <c r="P630" i="2" s="1"/>
  <c r="H629" i="2"/>
  <c r="L629" i="2" s="1"/>
  <c r="P629" i="2" s="1"/>
  <c r="H628" i="2"/>
  <c r="L628" i="2" s="1"/>
  <c r="P628" i="2" s="1"/>
  <c r="H627" i="2"/>
  <c r="L627" i="2" s="1"/>
  <c r="P627" i="2" s="1"/>
  <c r="H626" i="2"/>
  <c r="L626" i="2" s="1"/>
  <c r="P626" i="2" s="1"/>
  <c r="H625" i="2"/>
  <c r="L625" i="2" s="1"/>
  <c r="P625" i="2" s="1"/>
  <c r="H624" i="2"/>
  <c r="L624" i="2" s="1"/>
  <c r="P624" i="2" s="1"/>
  <c r="H623" i="2"/>
  <c r="L623" i="2" s="1"/>
  <c r="P623" i="2" s="1"/>
  <c r="H622" i="2"/>
  <c r="L622" i="2" s="1"/>
  <c r="P622" i="2" s="1"/>
  <c r="H621" i="2"/>
  <c r="L621" i="2" s="1"/>
  <c r="P621" i="2" s="1"/>
  <c r="H620" i="2"/>
  <c r="L620" i="2" s="1"/>
  <c r="P620" i="2" s="1"/>
  <c r="H619" i="2"/>
  <c r="L619" i="2" s="1"/>
  <c r="P619" i="2" s="1"/>
  <c r="H618" i="2"/>
  <c r="L618" i="2" s="1"/>
  <c r="P618" i="2" s="1"/>
  <c r="H617" i="2"/>
  <c r="L617" i="2" s="1"/>
  <c r="P617" i="2" s="1"/>
  <c r="H616" i="2"/>
  <c r="L616" i="2" s="1"/>
  <c r="P616" i="2" s="1"/>
  <c r="H615" i="2"/>
  <c r="L615" i="2" s="1"/>
  <c r="P615" i="2" s="1"/>
  <c r="H614" i="2"/>
  <c r="L614" i="2" s="1"/>
  <c r="P614" i="2" s="1"/>
  <c r="H613" i="2"/>
  <c r="L613" i="2" s="1"/>
  <c r="P613" i="2" s="1"/>
  <c r="H612" i="2"/>
  <c r="L612" i="2" s="1"/>
  <c r="P612" i="2" s="1"/>
  <c r="H611" i="2"/>
  <c r="L611" i="2" s="1"/>
  <c r="P611" i="2" s="1"/>
  <c r="H610" i="2"/>
  <c r="L610" i="2" s="1"/>
  <c r="P610" i="2" s="1"/>
  <c r="H609" i="2"/>
  <c r="L609" i="2" s="1"/>
  <c r="P609" i="2" s="1"/>
  <c r="H608" i="2"/>
  <c r="L608" i="2" s="1"/>
  <c r="P608" i="2" s="1"/>
  <c r="H607" i="2"/>
  <c r="L607" i="2" s="1"/>
  <c r="P607" i="2" s="1"/>
  <c r="H606" i="2"/>
  <c r="L606" i="2" s="1"/>
  <c r="P606" i="2" s="1"/>
  <c r="H605" i="2"/>
  <c r="L605" i="2" s="1"/>
  <c r="P605" i="2" s="1"/>
  <c r="H604" i="2"/>
  <c r="L604" i="2" s="1"/>
  <c r="P604" i="2" s="1"/>
  <c r="H603" i="2"/>
  <c r="L603" i="2" s="1"/>
  <c r="P603" i="2" s="1"/>
  <c r="H602" i="2"/>
  <c r="L602" i="2" s="1"/>
  <c r="P602" i="2" s="1"/>
  <c r="H601" i="2"/>
  <c r="L601" i="2" s="1"/>
  <c r="P601" i="2" s="1"/>
  <c r="H600" i="2"/>
  <c r="L600" i="2" s="1"/>
  <c r="P600" i="2" s="1"/>
  <c r="H599" i="2"/>
  <c r="L599" i="2" s="1"/>
  <c r="P599" i="2" s="1"/>
  <c r="H598" i="2"/>
  <c r="L598" i="2" s="1"/>
  <c r="P598" i="2" s="1"/>
  <c r="H597" i="2"/>
  <c r="L597" i="2" s="1"/>
  <c r="P597" i="2" s="1"/>
  <c r="H596" i="2"/>
  <c r="L596" i="2" s="1"/>
  <c r="P596" i="2" s="1"/>
  <c r="H595" i="2"/>
  <c r="L595" i="2" s="1"/>
  <c r="P595" i="2" s="1"/>
  <c r="H594" i="2"/>
  <c r="L594" i="2" s="1"/>
  <c r="P594" i="2" s="1"/>
  <c r="H593" i="2"/>
  <c r="L593" i="2" s="1"/>
  <c r="P593" i="2" s="1"/>
  <c r="H592" i="2"/>
  <c r="L592" i="2" s="1"/>
  <c r="P592" i="2" s="1"/>
  <c r="H591" i="2"/>
  <c r="L591" i="2" s="1"/>
  <c r="P591" i="2" s="1"/>
  <c r="H590" i="2"/>
  <c r="L590" i="2" s="1"/>
  <c r="P590" i="2" s="1"/>
  <c r="H589" i="2"/>
  <c r="L589" i="2" s="1"/>
  <c r="P589" i="2" s="1"/>
  <c r="H588" i="2"/>
  <c r="L588" i="2" s="1"/>
  <c r="P588" i="2" s="1"/>
  <c r="H587" i="2"/>
  <c r="L587" i="2" s="1"/>
  <c r="P587" i="2" s="1"/>
  <c r="H586" i="2"/>
  <c r="L586" i="2" s="1"/>
  <c r="P586" i="2" s="1"/>
  <c r="H585" i="2"/>
  <c r="L585" i="2" s="1"/>
  <c r="P585" i="2" s="1"/>
  <c r="H584" i="2"/>
  <c r="L584" i="2" s="1"/>
  <c r="P584" i="2" s="1"/>
  <c r="H583" i="2"/>
  <c r="L583" i="2" s="1"/>
  <c r="P583" i="2" s="1"/>
  <c r="H582" i="2"/>
  <c r="L582" i="2" s="1"/>
  <c r="P582" i="2" s="1"/>
  <c r="H581" i="2"/>
  <c r="L581" i="2" s="1"/>
  <c r="P581" i="2" s="1"/>
  <c r="H580" i="2"/>
  <c r="L580" i="2" s="1"/>
  <c r="P580" i="2" s="1"/>
  <c r="H579" i="2"/>
  <c r="L579" i="2" s="1"/>
  <c r="P579" i="2" s="1"/>
  <c r="H578" i="2"/>
  <c r="L578" i="2" s="1"/>
  <c r="P578" i="2" s="1"/>
  <c r="H577" i="2"/>
  <c r="L577" i="2" s="1"/>
  <c r="P577" i="2" s="1"/>
  <c r="H576" i="2"/>
  <c r="L576" i="2" s="1"/>
  <c r="P576" i="2" s="1"/>
  <c r="H575" i="2"/>
  <c r="L575" i="2" s="1"/>
  <c r="P575" i="2" s="1"/>
  <c r="H574" i="2"/>
  <c r="L574" i="2" s="1"/>
  <c r="P574" i="2" s="1"/>
  <c r="H573" i="2"/>
  <c r="L573" i="2" s="1"/>
  <c r="P573" i="2" s="1"/>
  <c r="H572" i="2"/>
  <c r="L572" i="2" s="1"/>
  <c r="P572" i="2" s="1"/>
  <c r="H571" i="2"/>
  <c r="L571" i="2" s="1"/>
  <c r="P571" i="2" s="1"/>
  <c r="H570" i="2"/>
  <c r="L570" i="2" s="1"/>
  <c r="P570" i="2" s="1"/>
  <c r="H569" i="2"/>
  <c r="L569" i="2" s="1"/>
  <c r="P569" i="2" s="1"/>
  <c r="H568" i="2"/>
  <c r="L568" i="2" s="1"/>
  <c r="P568" i="2" s="1"/>
  <c r="H567" i="2"/>
  <c r="L567" i="2" s="1"/>
  <c r="P567" i="2" s="1"/>
  <c r="H566" i="2"/>
  <c r="L566" i="2" s="1"/>
  <c r="P566" i="2" s="1"/>
  <c r="H565" i="2"/>
  <c r="L565" i="2" s="1"/>
  <c r="P565" i="2" s="1"/>
  <c r="H564" i="2"/>
  <c r="L564" i="2" s="1"/>
  <c r="P564" i="2" s="1"/>
  <c r="H563" i="2"/>
  <c r="L563" i="2" s="1"/>
  <c r="P563" i="2" s="1"/>
  <c r="H562" i="2"/>
  <c r="L562" i="2" s="1"/>
  <c r="P562" i="2" s="1"/>
  <c r="H561" i="2"/>
  <c r="L561" i="2" s="1"/>
  <c r="P561" i="2" s="1"/>
  <c r="H560" i="2"/>
  <c r="L560" i="2" s="1"/>
  <c r="P560" i="2" s="1"/>
  <c r="H559" i="2"/>
  <c r="L559" i="2" s="1"/>
  <c r="P559" i="2" s="1"/>
  <c r="H558" i="2"/>
  <c r="L558" i="2" s="1"/>
  <c r="P558" i="2" s="1"/>
  <c r="H557" i="2"/>
  <c r="L557" i="2" s="1"/>
  <c r="P557" i="2" s="1"/>
  <c r="H556" i="2"/>
  <c r="L556" i="2" s="1"/>
  <c r="P556" i="2" s="1"/>
  <c r="H555" i="2"/>
  <c r="L555" i="2" s="1"/>
  <c r="P555" i="2" s="1"/>
  <c r="H554" i="2"/>
  <c r="L554" i="2" s="1"/>
  <c r="P554" i="2" s="1"/>
  <c r="H553" i="2"/>
  <c r="L553" i="2" s="1"/>
  <c r="P553" i="2" s="1"/>
  <c r="H552" i="2"/>
  <c r="L552" i="2" s="1"/>
  <c r="P552" i="2" s="1"/>
  <c r="H551" i="2"/>
  <c r="L551" i="2" s="1"/>
  <c r="P551" i="2" s="1"/>
  <c r="H550" i="2"/>
  <c r="L550" i="2" s="1"/>
  <c r="P550" i="2" s="1"/>
  <c r="H549" i="2"/>
  <c r="L549" i="2" s="1"/>
  <c r="P549" i="2" s="1"/>
  <c r="H548" i="2"/>
  <c r="L548" i="2" s="1"/>
  <c r="P548" i="2" s="1"/>
  <c r="H547" i="2"/>
  <c r="L547" i="2" s="1"/>
  <c r="P547" i="2" s="1"/>
  <c r="H546" i="2"/>
  <c r="L546" i="2" s="1"/>
  <c r="P546" i="2" s="1"/>
  <c r="H545" i="2"/>
  <c r="L545" i="2" s="1"/>
  <c r="P545" i="2" s="1"/>
  <c r="H544" i="2"/>
  <c r="L544" i="2" s="1"/>
  <c r="P544" i="2" s="1"/>
  <c r="H543" i="2"/>
  <c r="L543" i="2" s="1"/>
  <c r="P543" i="2" s="1"/>
  <c r="H542" i="2"/>
  <c r="L542" i="2" s="1"/>
  <c r="P542" i="2" s="1"/>
  <c r="H541" i="2"/>
  <c r="L541" i="2" s="1"/>
  <c r="P541" i="2" s="1"/>
  <c r="H540" i="2"/>
  <c r="L540" i="2" s="1"/>
  <c r="P540" i="2" s="1"/>
  <c r="H539" i="2"/>
  <c r="L539" i="2" s="1"/>
  <c r="P539" i="2" s="1"/>
  <c r="H538" i="2"/>
  <c r="L538" i="2" s="1"/>
  <c r="P538" i="2" s="1"/>
  <c r="H537" i="2"/>
  <c r="L537" i="2" s="1"/>
  <c r="P537" i="2" s="1"/>
  <c r="H536" i="2"/>
  <c r="L536" i="2" s="1"/>
  <c r="P536" i="2" s="1"/>
  <c r="H535" i="2"/>
  <c r="L535" i="2" s="1"/>
  <c r="P535" i="2" s="1"/>
  <c r="H534" i="2"/>
  <c r="L534" i="2" s="1"/>
  <c r="P534" i="2" s="1"/>
  <c r="H533" i="2"/>
  <c r="L533" i="2" s="1"/>
  <c r="P533" i="2" s="1"/>
  <c r="H532" i="2"/>
  <c r="L532" i="2" s="1"/>
  <c r="P532" i="2" s="1"/>
  <c r="H531" i="2"/>
  <c r="L531" i="2" s="1"/>
  <c r="P531" i="2" s="1"/>
  <c r="H530" i="2"/>
  <c r="L530" i="2" s="1"/>
  <c r="P530" i="2" s="1"/>
  <c r="H529" i="2"/>
  <c r="L529" i="2" s="1"/>
  <c r="P529" i="2" s="1"/>
  <c r="H528" i="2"/>
  <c r="L528" i="2" s="1"/>
  <c r="P528" i="2" s="1"/>
  <c r="H527" i="2"/>
  <c r="L527" i="2" s="1"/>
  <c r="P527" i="2" s="1"/>
  <c r="H526" i="2"/>
  <c r="L526" i="2" s="1"/>
  <c r="P526" i="2" s="1"/>
  <c r="H525" i="2"/>
  <c r="L525" i="2" s="1"/>
  <c r="P525" i="2" s="1"/>
  <c r="H524" i="2"/>
  <c r="L524" i="2" s="1"/>
  <c r="P524" i="2" s="1"/>
  <c r="H523" i="2"/>
  <c r="L523" i="2" s="1"/>
  <c r="P523" i="2" s="1"/>
  <c r="H522" i="2"/>
  <c r="L522" i="2" s="1"/>
  <c r="P522" i="2" s="1"/>
  <c r="H521" i="2"/>
  <c r="L521" i="2" s="1"/>
  <c r="P521" i="2" s="1"/>
  <c r="H520" i="2"/>
  <c r="L520" i="2" s="1"/>
  <c r="P520" i="2" s="1"/>
  <c r="H519" i="2"/>
  <c r="L519" i="2" s="1"/>
  <c r="P519" i="2" s="1"/>
  <c r="H518" i="2"/>
  <c r="L518" i="2" s="1"/>
  <c r="P518" i="2" s="1"/>
  <c r="H517" i="2"/>
  <c r="L517" i="2" s="1"/>
  <c r="P517" i="2" s="1"/>
  <c r="H516" i="2"/>
  <c r="L516" i="2" s="1"/>
  <c r="P516" i="2" s="1"/>
  <c r="H515" i="2"/>
  <c r="L515" i="2" s="1"/>
  <c r="P515" i="2" s="1"/>
  <c r="H514" i="2"/>
  <c r="L514" i="2" s="1"/>
  <c r="P514" i="2" s="1"/>
  <c r="H513" i="2"/>
  <c r="L513" i="2" s="1"/>
  <c r="P513" i="2" s="1"/>
  <c r="H512" i="2"/>
  <c r="L512" i="2" s="1"/>
  <c r="P512" i="2" s="1"/>
  <c r="H511" i="2"/>
  <c r="L511" i="2" s="1"/>
  <c r="P511" i="2" s="1"/>
  <c r="H510" i="2"/>
  <c r="L510" i="2" s="1"/>
  <c r="P510" i="2" s="1"/>
  <c r="H509" i="2"/>
  <c r="L509" i="2" s="1"/>
  <c r="P509" i="2" s="1"/>
  <c r="H508" i="2"/>
  <c r="L508" i="2" s="1"/>
  <c r="P508" i="2" s="1"/>
  <c r="H507" i="2"/>
  <c r="L507" i="2" s="1"/>
  <c r="P507" i="2" s="1"/>
  <c r="H506" i="2"/>
  <c r="L506" i="2" s="1"/>
  <c r="P506" i="2" s="1"/>
  <c r="H505" i="2"/>
  <c r="L505" i="2" s="1"/>
  <c r="P505" i="2" s="1"/>
  <c r="H504" i="2"/>
  <c r="L504" i="2" s="1"/>
  <c r="P504" i="2" s="1"/>
  <c r="H503" i="2"/>
  <c r="L503" i="2" s="1"/>
  <c r="P503" i="2" s="1"/>
  <c r="H502" i="2"/>
  <c r="L502" i="2" s="1"/>
  <c r="P502" i="2" s="1"/>
  <c r="H501" i="2"/>
  <c r="L501" i="2" s="1"/>
  <c r="P501" i="2" s="1"/>
  <c r="H500" i="2"/>
  <c r="L500" i="2" s="1"/>
  <c r="P500" i="2" s="1"/>
  <c r="H499" i="2"/>
  <c r="L499" i="2" s="1"/>
  <c r="P499" i="2" s="1"/>
  <c r="H498" i="2"/>
  <c r="L498" i="2" s="1"/>
  <c r="P498" i="2" s="1"/>
  <c r="H497" i="2"/>
  <c r="L497" i="2" s="1"/>
  <c r="P497" i="2" s="1"/>
  <c r="H496" i="2"/>
  <c r="L496" i="2" s="1"/>
  <c r="P496" i="2" s="1"/>
  <c r="H495" i="2"/>
  <c r="L495" i="2" s="1"/>
  <c r="P495" i="2" s="1"/>
  <c r="H494" i="2"/>
  <c r="L494" i="2" s="1"/>
  <c r="P494" i="2" s="1"/>
  <c r="H493" i="2"/>
  <c r="L493" i="2" s="1"/>
  <c r="P493" i="2" s="1"/>
  <c r="H492" i="2"/>
  <c r="L492" i="2" s="1"/>
  <c r="P492" i="2" s="1"/>
  <c r="H491" i="2"/>
  <c r="L491" i="2" s="1"/>
  <c r="P491" i="2" s="1"/>
  <c r="H490" i="2"/>
  <c r="L490" i="2" s="1"/>
  <c r="P490" i="2" s="1"/>
  <c r="H489" i="2"/>
  <c r="L489" i="2" s="1"/>
  <c r="P489" i="2" s="1"/>
  <c r="H488" i="2"/>
  <c r="L488" i="2" s="1"/>
  <c r="P488" i="2" s="1"/>
  <c r="H487" i="2"/>
  <c r="L487" i="2" s="1"/>
  <c r="P487" i="2" s="1"/>
  <c r="H486" i="2"/>
  <c r="L486" i="2" s="1"/>
  <c r="P486" i="2" s="1"/>
  <c r="H485" i="2"/>
  <c r="L485" i="2" s="1"/>
  <c r="P485" i="2" s="1"/>
  <c r="H484" i="2"/>
  <c r="L484" i="2" s="1"/>
  <c r="P484" i="2" s="1"/>
  <c r="H483" i="2"/>
  <c r="L483" i="2" s="1"/>
  <c r="P483" i="2" s="1"/>
  <c r="H482" i="2"/>
  <c r="L482" i="2" s="1"/>
  <c r="P482" i="2" s="1"/>
  <c r="H481" i="2"/>
  <c r="L481" i="2" s="1"/>
  <c r="P481" i="2" s="1"/>
  <c r="H480" i="2"/>
  <c r="L480" i="2" s="1"/>
  <c r="P480" i="2" s="1"/>
  <c r="H479" i="2"/>
  <c r="L479" i="2" s="1"/>
  <c r="P479" i="2" s="1"/>
  <c r="H478" i="2"/>
  <c r="L478" i="2" s="1"/>
  <c r="P478" i="2" s="1"/>
  <c r="H477" i="2"/>
  <c r="L477" i="2" s="1"/>
  <c r="P477" i="2" s="1"/>
  <c r="H476" i="2"/>
  <c r="L476" i="2" s="1"/>
  <c r="P476" i="2" s="1"/>
  <c r="H475" i="2"/>
  <c r="L475" i="2" s="1"/>
  <c r="P475" i="2" s="1"/>
  <c r="H474" i="2"/>
  <c r="L474" i="2" s="1"/>
  <c r="P474" i="2" s="1"/>
  <c r="H473" i="2"/>
  <c r="L473" i="2" s="1"/>
  <c r="P473" i="2" s="1"/>
  <c r="H472" i="2"/>
  <c r="L472" i="2" s="1"/>
  <c r="P472" i="2" s="1"/>
  <c r="H471" i="2"/>
  <c r="L471" i="2" s="1"/>
  <c r="P471" i="2" s="1"/>
  <c r="H470" i="2"/>
  <c r="L470" i="2" s="1"/>
  <c r="P470" i="2" s="1"/>
  <c r="H469" i="2"/>
  <c r="L469" i="2" s="1"/>
  <c r="P469" i="2" s="1"/>
  <c r="H468" i="2"/>
  <c r="L468" i="2" s="1"/>
  <c r="P468" i="2" s="1"/>
  <c r="H467" i="2"/>
  <c r="L467" i="2" s="1"/>
  <c r="P467" i="2" s="1"/>
  <c r="H466" i="2"/>
  <c r="L466" i="2" s="1"/>
  <c r="P466" i="2" s="1"/>
  <c r="H465" i="2"/>
  <c r="L465" i="2" s="1"/>
  <c r="P465" i="2" s="1"/>
  <c r="H464" i="2"/>
  <c r="L464" i="2" s="1"/>
  <c r="P464" i="2" s="1"/>
  <c r="H463" i="2"/>
  <c r="L463" i="2" s="1"/>
  <c r="P463" i="2" s="1"/>
  <c r="H462" i="2"/>
  <c r="L462" i="2" s="1"/>
  <c r="P462" i="2" s="1"/>
  <c r="H461" i="2"/>
  <c r="L461" i="2" s="1"/>
  <c r="P461" i="2" s="1"/>
  <c r="H460" i="2"/>
  <c r="L460" i="2" s="1"/>
  <c r="P460" i="2" s="1"/>
  <c r="H459" i="2"/>
  <c r="L459" i="2" s="1"/>
  <c r="P459" i="2" s="1"/>
  <c r="H458" i="2"/>
  <c r="L458" i="2" s="1"/>
  <c r="P458" i="2" s="1"/>
  <c r="H457" i="2"/>
  <c r="L457" i="2" s="1"/>
  <c r="P457" i="2" s="1"/>
  <c r="H456" i="2"/>
  <c r="L456" i="2" s="1"/>
  <c r="P456" i="2" s="1"/>
  <c r="H455" i="2"/>
  <c r="L455" i="2" s="1"/>
  <c r="P455" i="2" s="1"/>
  <c r="H454" i="2"/>
  <c r="L454" i="2" s="1"/>
  <c r="P454" i="2" s="1"/>
  <c r="H453" i="2"/>
  <c r="L453" i="2" s="1"/>
  <c r="P453" i="2" s="1"/>
  <c r="H452" i="2"/>
  <c r="L452" i="2" s="1"/>
  <c r="P452" i="2" s="1"/>
  <c r="H451" i="2"/>
  <c r="L451" i="2" s="1"/>
  <c r="P451" i="2" s="1"/>
  <c r="H450" i="2"/>
  <c r="L450" i="2" s="1"/>
  <c r="P450" i="2" s="1"/>
  <c r="H449" i="2"/>
  <c r="L449" i="2" s="1"/>
  <c r="P449" i="2" s="1"/>
  <c r="H448" i="2"/>
  <c r="L448" i="2" s="1"/>
  <c r="P448" i="2" s="1"/>
  <c r="H447" i="2"/>
  <c r="L447" i="2" s="1"/>
  <c r="P447" i="2" s="1"/>
  <c r="H446" i="2"/>
  <c r="L446" i="2" s="1"/>
  <c r="P446" i="2" s="1"/>
  <c r="H445" i="2"/>
  <c r="L445" i="2" s="1"/>
  <c r="P445" i="2" s="1"/>
  <c r="H444" i="2"/>
  <c r="L444" i="2" s="1"/>
  <c r="P444" i="2" s="1"/>
  <c r="H443" i="2"/>
  <c r="L443" i="2" s="1"/>
  <c r="P443" i="2" s="1"/>
  <c r="H442" i="2"/>
  <c r="L442" i="2" s="1"/>
  <c r="P442" i="2" s="1"/>
  <c r="H441" i="2"/>
  <c r="L441" i="2" s="1"/>
  <c r="P441" i="2" s="1"/>
  <c r="H440" i="2"/>
  <c r="L440" i="2" s="1"/>
  <c r="P440" i="2" s="1"/>
  <c r="H439" i="2"/>
  <c r="L439" i="2" s="1"/>
  <c r="P439" i="2" s="1"/>
  <c r="H438" i="2"/>
  <c r="L438" i="2" s="1"/>
  <c r="P438" i="2" s="1"/>
  <c r="H437" i="2"/>
  <c r="L437" i="2" s="1"/>
  <c r="P437" i="2" s="1"/>
  <c r="H436" i="2"/>
  <c r="L436" i="2" s="1"/>
  <c r="P436" i="2" s="1"/>
  <c r="H435" i="2"/>
  <c r="L435" i="2" s="1"/>
  <c r="P435" i="2" s="1"/>
  <c r="H434" i="2"/>
  <c r="L434" i="2" s="1"/>
  <c r="P434" i="2" s="1"/>
  <c r="H433" i="2"/>
  <c r="L433" i="2" s="1"/>
  <c r="P433" i="2" s="1"/>
  <c r="H432" i="2"/>
  <c r="L432" i="2" s="1"/>
  <c r="P432" i="2" s="1"/>
  <c r="H431" i="2"/>
  <c r="L431" i="2" s="1"/>
  <c r="P431" i="2" s="1"/>
  <c r="H430" i="2"/>
  <c r="L430" i="2" s="1"/>
  <c r="P430" i="2" s="1"/>
  <c r="H429" i="2"/>
  <c r="L429" i="2" s="1"/>
  <c r="P429" i="2" s="1"/>
  <c r="H428" i="2"/>
  <c r="L428" i="2" s="1"/>
  <c r="P428" i="2" s="1"/>
  <c r="H427" i="2"/>
  <c r="L427" i="2" s="1"/>
  <c r="P427" i="2" s="1"/>
  <c r="H426" i="2"/>
  <c r="L426" i="2" s="1"/>
  <c r="P426" i="2" s="1"/>
  <c r="H425" i="2"/>
  <c r="L425" i="2" s="1"/>
  <c r="P425" i="2" s="1"/>
  <c r="H424" i="2"/>
  <c r="L424" i="2" s="1"/>
  <c r="P424" i="2" s="1"/>
  <c r="H423" i="2"/>
  <c r="L423" i="2" s="1"/>
  <c r="P423" i="2" s="1"/>
  <c r="H422" i="2"/>
  <c r="L422" i="2" s="1"/>
  <c r="P422" i="2" s="1"/>
  <c r="H421" i="2"/>
  <c r="L421" i="2" s="1"/>
  <c r="P421" i="2" s="1"/>
  <c r="H420" i="2"/>
  <c r="L420" i="2" s="1"/>
  <c r="P420" i="2" s="1"/>
  <c r="H419" i="2"/>
  <c r="L419" i="2" s="1"/>
  <c r="P419" i="2" s="1"/>
  <c r="H418" i="2"/>
  <c r="L418" i="2" s="1"/>
  <c r="P418" i="2" s="1"/>
  <c r="H417" i="2"/>
  <c r="L417" i="2" s="1"/>
  <c r="P417" i="2" s="1"/>
  <c r="H416" i="2"/>
  <c r="L416" i="2" s="1"/>
  <c r="P416" i="2" s="1"/>
  <c r="H415" i="2"/>
  <c r="L415" i="2" s="1"/>
  <c r="P415" i="2" s="1"/>
  <c r="H414" i="2"/>
  <c r="L414" i="2" s="1"/>
  <c r="P414" i="2" s="1"/>
  <c r="H413" i="2"/>
  <c r="L413" i="2" s="1"/>
  <c r="P413" i="2" s="1"/>
  <c r="H412" i="2"/>
  <c r="L412" i="2" s="1"/>
  <c r="P412" i="2" s="1"/>
  <c r="H411" i="2"/>
  <c r="L411" i="2" s="1"/>
  <c r="P411" i="2" s="1"/>
  <c r="H410" i="2"/>
  <c r="L410" i="2" s="1"/>
  <c r="P410" i="2" s="1"/>
  <c r="H409" i="2"/>
  <c r="L409" i="2" s="1"/>
  <c r="P409" i="2" s="1"/>
  <c r="H408" i="2"/>
  <c r="L408" i="2" s="1"/>
  <c r="P408" i="2" s="1"/>
  <c r="H407" i="2"/>
  <c r="L407" i="2" s="1"/>
  <c r="P407" i="2" s="1"/>
  <c r="H406" i="2"/>
  <c r="L406" i="2" s="1"/>
  <c r="P406" i="2" s="1"/>
  <c r="H405" i="2"/>
  <c r="L405" i="2" s="1"/>
  <c r="P405" i="2" s="1"/>
  <c r="H404" i="2"/>
  <c r="L404" i="2" s="1"/>
  <c r="P404" i="2" s="1"/>
  <c r="H403" i="2"/>
  <c r="L403" i="2" s="1"/>
  <c r="P403" i="2" s="1"/>
  <c r="H402" i="2"/>
  <c r="L402" i="2" s="1"/>
  <c r="P402" i="2" s="1"/>
  <c r="H401" i="2"/>
  <c r="L401" i="2" s="1"/>
  <c r="P401" i="2" s="1"/>
  <c r="H400" i="2"/>
  <c r="L400" i="2" s="1"/>
  <c r="P400" i="2" s="1"/>
  <c r="H399" i="2"/>
  <c r="L399" i="2" s="1"/>
  <c r="P399" i="2" s="1"/>
  <c r="H398" i="2"/>
  <c r="L398" i="2" s="1"/>
  <c r="P398" i="2" s="1"/>
  <c r="H397" i="2"/>
  <c r="L397" i="2" s="1"/>
  <c r="P397" i="2" s="1"/>
  <c r="H396" i="2"/>
  <c r="L396" i="2" s="1"/>
  <c r="P396" i="2" s="1"/>
  <c r="H395" i="2"/>
  <c r="L395" i="2" s="1"/>
  <c r="P395" i="2" s="1"/>
  <c r="H394" i="2"/>
  <c r="L394" i="2" s="1"/>
  <c r="P394" i="2" s="1"/>
  <c r="H393" i="2"/>
  <c r="L393" i="2" s="1"/>
  <c r="P393" i="2" s="1"/>
  <c r="H392" i="2"/>
  <c r="L392" i="2" s="1"/>
  <c r="P392" i="2" s="1"/>
  <c r="H391" i="2"/>
  <c r="L391" i="2" s="1"/>
  <c r="P391" i="2" s="1"/>
  <c r="H390" i="2"/>
  <c r="L390" i="2" s="1"/>
  <c r="P390" i="2" s="1"/>
  <c r="H389" i="2"/>
  <c r="L389" i="2" s="1"/>
  <c r="P389" i="2" s="1"/>
  <c r="H388" i="2"/>
  <c r="L388" i="2" s="1"/>
  <c r="P388" i="2" s="1"/>
  <c r="H387" i="2"/>
  <c r="L387" i="2" s="1"/>
  <c r="P387" i="2" s="1"/>
  <c r="H386" i="2"/>
  <c r="L386" i="2" s="1"/>
  <c r="P386" i="2" s="1"/>
  <c r="H385" i="2"/>
  <c r="L385" i="2" s="1"/>
  <c r="P385" i="2" s="1"/>
  <c r="H384" i="2"/>
  <c r="L384" i="2" s="1"/>
  <c r="P384" i="2" s="1"/>
  <c r="H383" i="2"/>
  <c r="L383" i="2" s="1"/>
  <c r="P383" i="2" s="1"/>
  <c r="H382" i="2"/>
  <c r="L382" i="2" s="1"/>
  <c r="P382" i="2" s="1"/>
  <c r="H381" i="2"/>
  <c r="L381" i="2" s="1"/>
  <c r="P381" i="2" s="1"/>
  <c r="H380" i="2"/>
  <c r="L380" i="2" s="1"/>
  <c r="P380" i="2" s="1"/>
  <c r="H379" i="2"/>
  <c r="L379" i="2" s="1"/>
  <c r="P379" i="2" s="1"/>
  <c r="H378" i="2"/>
  <c r="L378" i="2" s="1"/>
  <c r="P378" i="2" s="1"/>
  <c r="H377" i="2"/>
  <c r="L377" i="2" s="1"/>
  <c r="P377" i="2" s="1"/>
  <c r="H376" i="2"/>
  <c r="L376" i="2" s="1"/>
  <c r="P376" i="2" s="1"/>
  <c r="H375" i="2"/>
  <c r="L375" i="2" s="1"/>
  <c r="P375" i="2" s="1"/>
  <c r="H374" i="2"/>
  <c r="L374" i="2" s="1"/>
  <c r="P374" i="2" s="1"/>
  <c r="H373" i="2"/>
  <c r="L373" i="2" s="1"/>
  <c r="P373" i="2" s="1"/>
  <c r="H372" i="2"/>
  <c r="L372" i="2" s="1"/>
  <c r="P372" i="2" s="1"/>
  <c r="H371" i="2"/>
  <c r="L371" i="2" s="1"/>
  <c r="P371" i="2" s="1"/>
  <c r="H370" i="2"/>
  <c r="L370" i="2" s="1"/>
  <c r="P370" i="2" s="1"/>
  <c r="H369" i="2"/>
  <c r="L369" i="2" s="1"/>
  <c r="P369" i="2" s="1"/>
  <c r="H368" i="2"/>
  <c r="L368" i="2" s="1"/>
  <c r="P368" i="2" s="1"/>
  <c r="H367" i="2"/>
  <c r="L367" i="2" s="1"/>
  <c r="P367" i="2" s="1"/>
  <c r="H366" i="2"/>
  <c r="L366" i="2" s="1"/>
  <c r="P366" i="2" s="1"/>
  <c r="H365" i="2"/>
  <c r="L365" i="2" s="1"/>
  <c r="P365" i="2" s="1"/>
  <c r="H364" i="2"/>
  <c r="L364" i="2" s="1"/>
  <c r="P364" i="2" s="1"/>
  <c r="H363" i="2"/>
  <c r="L363" i="2" s="1"/>
  <c r="P363" i="2" s="1"/>
  <c r="H362" i="2"/>
  <c r="L362" i="2" s="1"/>
  <c r="P362" i="2" s="1"/>
  <c r="H361" i="2"/>
  <c r="L361" i="2" s="1"/>
  <c r="P361" i="2" s="1"/>
  <c r="H360" i="2"/>
  <c r="L360" i="2" s="1"/>
  <c r="P360" i="2" s="1"/>
  <c r="H359" i="2"/>
  <c r="L359" i="2" s="1"/>
  <c r="P359" i="2" s="1"/>
  <c r="H358" i="2"/>
  <c r="L358" i="2" s="1"/>
  <c r="P358" i="2" s="1"/>
  <c r="H357" i="2"/>
  <c r="L357" i="2" s="1"/>
  <c r="P357" i="2" s="1"/>
  <c r="H356" i="2"/>
  <c r="L356" i="2" s="1"/>
  <c r="P356" i="2" s="1"/>
  <c r="H355" i="2"/>
  <c r="L355" i="2" s="1"/>
  <c r="P355" i="2" s="1"/>
  <c r="H354" i="2"/>
  <c r="L354" i="2" s="1"/>
  <c r="P354" i="2" s="1"/>
  <c r="H353" i="2"/>
  <c r="L353" i="2" s="1"/>
  <c r="P353" i="2" s="1"/>
  <c r="H352" i="2"/>
  <c r="L352" i="2" s="1"/>
  <c r="P352" i="2" s="1"/>
  <c r="H351" i="2"/>
  <c r="L351" i="2" s="1"/>
  <c r="P351" i="2" s="1"/>
  <c r="H350" i="2"/>
  <c r="L350" i="2" s="1"/>
  <c r="P350" i="2" s="1"/>
  <c r="H349" i="2"/>
  <c r="L349" i="2" s="1"/>
  <c r="P349" i="2" s="1"/>
  <c r="H348" i="2"/>
  <c r="L348" i="2" s="1"/>
  <c r="P348" i="2" s="1"/>
  <c r="H347" i="2"/>
  <c r="L347" i="2" s="1"/>
  <c r="P347" i="2" s="1"/>
  <c r="H346" i="2"/>
  <c r="L346" i="2" s="1"/>
  <c r="P346" i="2" s="1"/>
  <c r="H345" i="2"/>
  <c r="L345" i="2" s="1"/>
  <c r="P345" i="2" s="1"/>
  <c r="H344" i="2"/>
  <c r="L344" i="2" s="1"/>
  <c r="P344" i="2" s="1"/>
  <c r="H343" i="2"/>
  <c r="L343" i="2" s="1"/>
  <c r="P343" i="2" s="1"/>
  <c r="H1168" i="2"/>
  <c r="L1168" i="2" s="1"/>
  <c r="P1168" i="2" s="1"/>
  <c r="H1164" i="2"/>
  <c r="L1164" i="2" s="1"/>
  <c r="P1164" i="2" s="1"/>
  <c r="H1160" i="2"/>
  <c r="L1160" i="2" s="1"/>
  <c r="P1160" i="2" s="1"/>
  <c r="H1156" i="2"/>
  <c r="L1156" i="2" s="1"/>
  <c r="P1156" i="2" s="1"/>
  <c r="H1152" i="2"/>
  <c r="L1152" i="2" s="1"/>
  <c r="P1152" i="2" s="1"/>
  <c r="H1148" i="2"/>
  <c r="L1148" i="2" s="1"/>
  <c r="P1148" i="2" s="1"/>
  <c r="H1144" i="2"/>
  <c r="L1144" i="2" s="1"/>
  <c r="P1144" i="2" s="1"/>
  <c r="H1140" i="2"/>
  <c r="L1140" i="2" s="1"/>
  <c r="P1140" i="2" s="1"/>
  <c r="H1136" i="2"/>
  <c r="L1136" i="2" s="1"/>
  <c r="P1136" i="2" s="1"/>
  <c r="H1132" i="2"/>
  <c r="L1132" i="2" s="1"/>
  <c r="P1132" i="2" s="1"/>
  <c r="H1128" i="2"/>
  <c r="L1128" i="2" s="1"/>
  <c r="P1128" i="2" s="1"/>
  <c r="H1124" i="2"/>
  <c r="L1124" i="2" s="1"/>
  <c r="P1124" i="2" s="1"/>
  <c r="H1120" i="2"/>
  <c r="L1120" i="2" s="1"/>
  <c r="P1120" i="2" s="1"/>
  <c r="H1116" i="2"/>
  <c r="L1116" i="2" s="1"/>
  <c r="P1116" i="2" s="1"/>
  <c r="H1112" i="2"/>
  <c r="L1112" i="2" s="1"/>
  <c r="P1112" i="2" s="1"/>
  <c r="H1108" i="2"/>
  <c r="L1108" i="2" s="1"/>
  <c r="P1108" i="2" s="1"/>
  <c r="H1104" i="2"/>
  <c r="L1104" i="2" s="1"/>
  <c r="P1104" i="2" s="1"/>
  <c r="H1100" i="2"/>
  <c r="L1100" i="2" s="1"/>
  <c r="P1100" i="2" s="1"/>
  <c r="H1096" i="2"/>
  <c r="L1096" i="2" s="1"/>
  <c r="P1096" i="2" s="1"/>
  <c r="H1092" i="2"/>
  <c r="L1092" i="2" s="1"/>
  <c r="P1092" i="2" s="1"/>
  <c r="H1088" i="2"/>
  <c r="L1088" i="2" s="1"/>
  <c r="P1088" i="2" s="1"/>
  <c r="H1084" i="2"/>
  <c r="L1084" i="2" s="1"/>
  <c r="P1084" i="2" s="1"/>
  <c r="H1080" i="2"/>
  <c r="L1080" i="2" s="1"/>
  <c r="P1080" i="2" s="1"/>
  <c r="H1076" i="2"/>
  <c r="L1076" i="2" s="1"/>
  <c r="P1076" i="2" s="1"/>
  <c r="H1072" i="2"/>
  <c r="L1072" i="2" s="1"/>
  <c r="P1072" i="2" s="1"/>
  <c r="H1068" i="2"/>
  <c r="L1068" i="2" s="1"/>
  <c r="P1068" i="2" s="1"/>
  <c r="H1064" i="2"/>
  <c r="L1064" i="2" s="1"/>
  <c r="P1064" i="2" s="1"/>
  <c r="H1060" i="2"/>
  <c r="L1060" i="2" s="1"/>
  <c r="P1060" i="2" s="1"/>
  <c r="H1056" i="2"/>
  <c r="L1056" i="2" s="1"/>
  <c r="P1056" i="2" s="1"/>
  <c r="H1052" i="2"/>
  <c r="L1052" i="2" s="1"/>
  <c r="P1052" i="2" s="1"/>
  <c r="H1048" i="2"/>
  <c r="L1048" i="2" s="1"/>
  <c r="P1048" i="2" s="1"/>
  <c r="H1044" i="2"/>
  <c r="L1044" i="2" s="1"/>
  <c r="P1044" i="2" s="1"/>
  <c r="H1040" i="2"/>
  <c r="L1040" i="2" s="1"/>
  <c r="P1040" i="2" s="1"/>
  <c r="H1036" i="2"/>
  <c r="L1036" i="2" s="1"/>
  <c r="P1036" i="2" s="1"/>
  <c r="H1032" i="2"/>
  <c r="L1032" i="2" s="1"/>
  <c r="P1032" i="2" s="1"/>
  <c r="H1028" i="2"/>
  <c r="L1028" i="2" s="1"/>
  <c r="P1028" i="2" s="1"/>
  <c r="H1024" i="2"/>
  <c r="L1024" i="2" s="1"/>
  <c r="P1024" i="2" s="1"/>
  <c r="H1020" i="2"/>
  <c r="L1020" i="2" s="1"/>
  <c r="P1020" i="2" s="1"/>
  <c r="H1016" i="2"/>
  <c r="L1016" i="2" s="1"/>
  <c r="P1016" i="2" s="1"/>
  <c r="H1012" i="2"/>
  <c r="L1012" i="2" s="1"/>
  <c r="P1012" i="2" s="1"/>
  <c r="H1008" i="2"/>
  <c r="L1008" i="2" s="1"/>
  <c r="P1008" i="2" s="1"/>
  <c r="H1004" i="2"/>
  <c r="L1004" i="2" s="1"/>
  <c r="P1004" i="2" s="1"/>
  <c r="H1000" i="2"/>
  <c r="L1000" i="2" s="1"/>
  <c r="P1000" i="2" s="1"/>
  <c r="H996" i="2"/>
  <c r="L996" i="2" s="1"/>
  <c r="P996" i="2" s="1"/>
  <c r="H992" i="2"/>
  <c r="L992" i="2" s="1"/>
  <c r="P992" i="2" s="1"/>
  <c r="H988" i="2"/>
  <c r="L988" i="2" s="1"/>
  <c r="P988" i="2" s="1"/>
  <c r="H984" i="2"/>
  <c r="L984" i="2" s="1"/>
  <c r="P984" i="2" s="1"/>
  <c r="H980" i="2"/>
  <c r="L980" i="2" s="1"/>
  <c r="P980" i="2" s="1"/>
  <c r="H976" i="2"/>
  <c r="L976" i="2" s="1"/>
  <c r="P976" i="2" s="1"/>
  <c r="H972" i="2"/>
  <c r="L972" i="2" s="1"/>
  <c r="P972" i="2" s="1"/>
  <c r="H968" i="2"/>
  <c r="L968" i="2" s="1"/>
  <c r="P968" i="2" s="1"/>
  <c r="H964" i="2"/>
  <c r="L964" i="2" s="1"/>
  <c r="P964" i="2" s="1"/>
  <c r="H960" i="2"/>
  <c r="L960" i="2" s="1"/>
  <c r="P960" i="2" s="1"/>
  <c r="H956" i="2"/>
  <c r="L956" i="2" s="1"/>
  <c r="P956" i="2" s="1"/>
  <c r="H952" i="2"/>
  <c r="L952" i="2" s="1"/>
  <c r="P952" i="2" s="1"/>
  <c r="H948" i="2"/>
  <c r="L948" i="2" s="1"/>
  <c r="P948" i="2" s="1"/>
  <c r="H944" i="2"/>
  <c r="L944" i="2" s="1"/>
  <c r="P944" i="2" s="1"/>
  <c r="J940" i="2"/>
  <c r="N940" i="2" s="1"/>
  <c r="R940" i="2" s="1"/>
  <c r="J938" i="2"/>
  <c r="N938" i="2" s="1"/>
  <c r="R938" i="2" s="1"/>
  <c r="K936" i="2"/>
  <c r="O936" i="2" s="1"/>
  <c r="S936" i="2" s="1"/>
  <c r="K935" i="2"/>
  <c r="O935" i="2" s="1"/>
  <c r="S935" i="2" s="1"/>
  <c r="K934" i="2"/>
  <c r="O934" i="2" s="1"/>
  <c r="S934" i="2" s="1"/>
  <c r="K933" i="2"/>
  <c r="O933" i="2" s="1"/>
  <c r="S933" i="2" s="1"/>
  <c r="K932" i="2"/>
  <c r="O932" i="2" s="1"/>
  <c r="S932" i="2" s="1"/>
  <c r="K931" i="2"/>
  <c r="O931" i="2" s="1"/>
  <c r="S931" i="2" s="1"/>
  <c r="K930" i="2"/>
  <c r="O930" i="2" s="1"/>
  <c r="S930" i="2" s="1"/>
  <c r="K929" i="2"/>
  <c r="O929" i="2" s="1"/>
  <c r="S929" i="2" s="1"/>
  <c r="K928" i="2"/>
  <c r="O928" i="2" s="1"/>
  <c r="S928" i="2" s="1"/>
  <c r="K927" i="2"/>
  <c r="O927" i="2" s="1"/>
  <c r="S927" i="2" s="1"/>
  <c r="K926" i="2"/>
  <c r="O926" i="2" s="1"/>
  <c r="S926" i="2" s="1"/>
  <c r="K925" i="2"/>
  <c r="O925" i="2" s="1"/>
  <c r="S925" i="2" s="1"/>
  <c r="K924" i="2"/>
  <c r="O924" i="2" s="1"/>
  <c r="S924" i="2" s="1"/>
  <c r="K923" i="2"/>
  <c r="O923" i="2" s="1"/>
  <c r="S923" i="2" s="1"/>
  <c r="K922" i="2"/>
  <c r="O922" i="2" s="1"/>
  <c r="S922" i="2" s="1"/>
  <c r="K921" i="2"/>
  <c r="O921" i="2" s="1"/>
  <c r="S921" i="2" s="1"/>
  <c r="K920" i="2"/>
  <c r="O920" i="2" s="1"/>
  <c r="S920" i="2" s="1"/>
  <c r="K919" i="2"/>
  <c r="O919" i="2" s="1"/>
  <c r="S919" i="2" s="1"/>
  <c r="K918" i="2"/>
  <c r="O918" i="2" s="1"/>
  <c r="S918" i="2" s="1"/>
  <c r="K917" i="2"/>
  <c r="O917" i="2" s="1"/>
  <c r="S917" i="2" s="1"/>
  <c r="K916" i="2"/>
  <c r="O916" i="2" s="1"/>
  <c r="S916" i="2" s="1"/>
  <c r="K915" i="2"/>
  <c r="O915" i="2" s="1"/>
  <c r="S915" i="2" s="1"/>
  <c r="K914" i="2"/>
  <c r="O914" i="2" s="1"/>
  <c r="S914" i="2" s="1"/>
  <c r="K913" i="2"/>
  <c r="O913" i="2" s="1"/>
  <c r="S913" i="2" s="1"/>
  <c r="K912" i="2"/>
  <c r="O912" i="2" s="1"/>
  <c r="S912" i="2" s="1"/>
  <c r="K911" i="2"/>
  <c r="O911" i="2" s="1"/>
  <c r="S911" i="2" s="1"/>
  <c r="K910" i="2"/>
  <c r="O910" i="2" s="1"/>
  <c r="S910" i="2" s="1"/>
  <c r="K909" i="2"/>
  <c r="O909" i="2" s="1"/>
  <c r="S909" i="2" s="1"/>
  <c r="K908" i="2"/>
  <c r="O908" i="2" s="1"/>
  <c r="S908" i="2" s="1"/>
  <c r="K907" i="2"/>
  <c r="O907" i="2" s="1"/>
  <c r="S907" i="2" s="1"/>
  <c r="K906" i="2"/>
  <c r="O906" i="2" s="1"/>
  <c r="S906" i="2" s="1"/>
  <c r="K905" i="2"/>
  <c r="O905" i="2" s="1"/>
  <c r="S905" i="2" s="1"/>
  <c r="K904" i="2"/>
  <c r="O904" i="2" s="1"/>
  <c r="S904" i="2" s="1"/>
  <c r="K903" i="2"/>
  <c r="O903" i="2" s="1"/>
  <c r="S903" i="2" s="1"/>
  <c r="K902" i="2"/>
  <c r="O902" i="2" s="1"/>
  <c r="S902" i="2" s="1"/>
  <c r="K901" i="2"/>
  <c r="O901" i="2" s="1"/>
  <c r="S901" i="2" s="1"/>
  <c r="K900" i="2"/>
  <c r="O900" i="2" s="1"/>
  <c r="S900" i="2" s="1"/>
  <c r="K899" i="2"/>
  <c r="O899" i="2" s="1"/>
  <c r="S899" i="2" s="1"/>
  <c r="K898" i="2"/>
  <c r="O898" i="2" s="1"/>
  <c r="S898" i="2" s="1"/>
  <c r="K897" i="2"/>
  <c r="O897" i="2" s="1"/>
  <c r="S897" i="2" s="1"/>
  <c r="K896" i="2"/>
  <c r="O896" i="2" s="1"/>
  <c r="S896" i="2" s="1"/>
  <c r="K895" i="2"/>
  <c r="O895" i="2" s="1"/>
  <c r="S895" i="2" s="1"/>
  <c r="K894" i="2"/>
  <c r="O894" i="2" s="1"/>
  <c r="S894" i="2" s="1"/>
  <c r="K893" i="2"/>
  <c r="O893" i="2" s="1"/>
  <c r="S893" i="2" s="1"/>
  <c r="K892" i="2"/>
  <c r="O892" i="2" s="1"/>
  <c r="S892" i="2" s="1"/>
  <c r="K891" i="2"/>
  <c r="O891" i="2" s="1"/>
  <c r="S891" i="2" s="1"/>
  <c r="K890" i="2"/>
  <c r="O890" i="2" s="1"/>
  <c r="S890" i="2" s="1"/>
  <c r="K889" i="2"/>
  <c r="O889" i="2" s="1"/>
  <c r="S889" i="2" s="1"/>
  <c r="K888" i="2"/>
  <c r="O888" i="2" s="1"/>
  <c r="S888" i="2" s="1"/>
  <c r="K887" i="2"/>
  <c r="O887" i="2" s="1"/>
  <c r="S887" i="2" s="1"/>
  <c r="K886" i="2"/>
  <c r="O886" i="2" s="1"/>
  <c r="S886" i="2" s="1"/>
  <c r="K885" i="2"/>
  <c r="O885" i="2" s="1"/>
  <c r="S885" i="2" s="1"/>
  <c r="K884" i="2"/>
  <c r="O884" i="2" s="1"/>
  <c r="S884" i="2" s="1"/>
  <c r="K883" i="2"/>
  <c r="O883" i="2" s="1"/>
  <c r="S883" i="2" s="1"/>
  <c r="K882" i="2"/>
  <c r="O882" i="2" s="1"/>
  <c r="S882" i="2" s="1"/>
  <c r="K881" i="2"/>
  <c r="O881" i="2" s="1"/>
  <c r="S881" i="2" s="1"/>
  <c r="K880" i="2"/>
  <c r="O880" i="2" s="1"/>
  <c r="S880" i="2" s="1"/>
  <c r="K879" i="2"/>
  <c r="O879" i="2" s="1"/>
  <c r="S879" i="2" s="1"/>
  <c r="K878" i="2"/>
  <c r="O878" i="2" s="1"/>
  <c r="S878" i="2" s="1"/>
  <c r="K877" i="2"/>
  <c r="O877" i="2" s="1"/>
  <c r="S877" i="2" s="1"/>
  <c r="K876" i="2"/>
  <c r="O876" i="2" s="1"/>
  <c r="S876" i="2" s="1"/>
  <c r="K875" i="2"/>
  <c r="O875" i="2" s="1"/>
  <c r="S875" i="2" s="1"/>
  <c r="K874" i="2"/>
  <c r="O874" i="2" s="1"/>
  <c r="S874" i="2" s="1"/>
  <c r="K873" i="2"/>
  <c r="O873" i="2" s="1"/>
  <c r="S873" i="2" s="1"/>
  <c r="K872" i="2"/>
  <c r="O872" i="2" s="1"/>
  <c r="S872" i="2" s="1"/>
  <c r="K871" i="2"/>
  <c r="O871" i="2" s="1"/>
  <c r="S871" i="2" s="1"/>
  <c r="K870" i="2"/>
  <c r="O870" i="2" s="1"/>
  <c r="S870" i="2" s="1"/>
  <c r="K869" i="2"/>
  <c r="O869" i="2" s="1"/>
  <c r="S869" i="2" s="1"/>
  <c r="K868" i="2"/>
  <c r="O868" i="2" s="1"/>
  <c r="S868" i="2" s="1"/>
  <c r="K867" i="2"/>
  <c r="O867" i="2" s="1"/>
  <c r="S867" i="2" s="1"/>
  <c r="K866" i="2"/>
  <c r="O866" i="2" s="1"/>
  <c r="S866" i="2" s="1"/>
  <c r="K865" i="2"/>
  <c r="O865" i="2" s="1"/>
  <c r="S865" i="2" s="1"/>
  <c r="K864" i="2"/>
  <c r="O864" i="2" s="1"/>
  <c r="S864" i="2" s="1"/>
  <c r="K863" i="2"/>
  <c r="O863" i="2" s="1"/>
  <c r="S863" i="2" s="1"/>
  <c r="K862" i="2"/>
  <c r="O862" i="2" s="1"/>
  <c r="S862" i="2" s="1"/>
  <c r="K861" i="2"/>
  <c r="O861" i="2" s="1"/>
  <c r="S861" i="2" s="1"/>
  <c r="K860" i="2"/>
  <c r="O860" i="2" s="1"/>
  <c r="S860" i="2" s="1"/>
  <c r="K859" i="2"/>
  <c r="O859" i="2" s="1"/>
  <c r="S859" i="2" s="1"/>
  <c r="K858" i="2"/>
  <c r="O858" i="2" s="1"/>
  <c r="S858" i="2" s="1"/>
  <c r="K857" i="2"/>
  <c r="O857" i="2" s="1"/>
  <c r="S857" i="2" s="1"/>
  <c r="K856" i="2"/>
  <c r="O856" i="2" s="1"/>
  <c r="S856" i="2" s="1"/>
  <c r="K855" i="2"/>
  <c r="O855" i="2" s="1"/>
  <c r="S855" i="2" s="1"/>
  <c r="K854" i="2"/>
  <c r="O854" i="2" s="1"/>
  <c r="S854" i="2" s="1"/>
  <c r="K853" i="2"/>
  <c r="O853" i="2" s="1"/>
  <c r="S853" i="2" s="1"/>
  <c r="K852" i="2"/>
  <c r="O852" i="2" s="1"/>
  <c r="S852" i="2" s="1"/>
  <c r="K851" i="2"/>
  <c r="O851" i="2" s="1"/>
  <c r="S851" i="2" s="1"/>
  <c r="K850" i="2"/>
  <c r="O850" i="2" s="1"/>
  <c r="S850" i="2" s="1"/>
  <c r="K849" i="2"/>
  <c r="O849" i="2" s="1"/>
  <c r="S849" i="2" s="1"/>
  <c r="K848" i="2"/>
  <c r="O848" i="2" s="1"/>
  <c r="S848" i="2" s="1"/>
  <c r="K847" i="2"/>
  <c r="O847" i="2" s="1"/>
  <c r="S847" i="2" s="1"/>
  <c r="K846" i="2"/>
  <c r="O846" i="2" s="1"/>
  <c r="S846" i="2" s="1"/>
  <c r="K845" i="2"/>
  <c r="O845" i="2" s="1"/>
  <c r="S845" i="2" s="1"/>
  <c r="K844" i="2"/>
  <c r="O844" i="2" s="1"/>
  <c r="S844" i="2" s="1"/>
  <c r="K843" i="2"/>
  <c r="O843" i="2" s="1"/>
  <c r="S843" i="2" s="1"/>
  <c r="K842" i="2"/>
  <c r="O842" i="2" s="1"/>
  <c r="S842" i="2" s="1"/>
  <c r="K841" i="2"/>
  <c r="O841" i="2" s="1"/>
  <c r="S841" i="2" s="1"/>
  <c r="K840" i="2"/>
  <c r="O840" i="2" s="1"/>
  <c r="S840" i="2" s="1"/>
  <c r="K839" i="2"/>
  <c r="O839" i="2" s="1"/>
  <c r="S839" i="2" s="1"/>
  <c r="K838" i="2"/>
  <c r="O838" i="2" s="1"/>
  <c r="S838" i="2" s="1"/>
  <c r="K837" i="2"/>
  <c r="O837" i="2" s="1"/>
  <c r="S837" i="2" s="1"/>
  <c r="K836" i="2"/>
  <c r="O836" i="2" s="1"/>
  <c r="S836" i="2" s="1"/>
  <c r="K835" i="2"/>
  <c r="O835" i="2" s="1"/>
  <c r="S835" i="2" s="1"/>
  <c r="K834" i="2"/>
  <c r="O834" i="2" s="1"/>
  <c r="S834" i="2" s="1"/>
  <c r="K833" i="2"/>
  <c r="O833" i="2" s="1"/>
  <c r="S833" i="2" s="1"/>
  <c r="K832" i="2"/>
  <c r="O832" i="2" s="1"/>
  <c r="S832" i="2" s="1"/>
  <c r="K831" i="2"/>
  <c r="O831" i="2" s="1"/>
  <c r="S831" i="2" s="1"/>
  <c r="K830" i="2"/>
  <c r="O830" i="2" s="1"/>
  <c r="S830" i="2" s="1"/>
  <c r="K829" i="2"/>
  <c r="O829" i="2" s="1"/>
  <c r="S829" i="2" s="1"/>
  <c r="K828" i="2"/>
  <c r="O828" i="2" s="1"/>
  <c r="S828" i="2" s="1"/>
  <c r="K827" i="2"/>
  <c r="O827" i="2" s="1"/>
  <c r="S827" i="2" s="1"/>
  <c r="K826" i="2"/>
  <c r="O826" i="2" s="1"/>
  <c r="S826" i="2" s="1"/>
  <c r="K825" i="2"/>
  <c r="O825" i="2" s="1"/>
  <c r="S825" i="2" s="1"/>
  <c r="K824" i="2"/>
  <c r="O824" i="2" s="1"/>
  <c r="S824" i="2" s="1"/>
  <c r="K823" i="2"/>
  <c r="O823" i="2" s="1"/>
  <c r="S823" i="2" s="1"/>
  <c r="K822" i="2"/>
  <c r="O822" i="2" s="1"/>
  <c r="S822" i="2" s="1"/>
  <c r="K821" i="2"/>
  <c r="O821" i="2" s="1"/>
  <c r="S821" i="2" s="1"/>
  <c r="K820" i="2"/>
  <c r="O820" i="2" s="1"/>
  <c r="S820" i="2" s="1"/>
  <c r="K819" i="2"/>
  <c r="O819" i="2" s="1"/>
  <c r="S819" i="2" s="1"/>
  <c r="K818" i="2"/>
  <c r="O818" i="2" s="1"/>
  <c r="S818" i="2" s="1"/>
  <c r="K817" i="2"/>
  <c r="O817" i="2" s="1"/>
  <c r="S817" i="2" s="1"/>
  <c r="K816" i="2"/>
  <c r="O816" i="2" s="1"/>
  <c r="S816" i="2" s="1"/>
  <c r="K815" i="2"/>
  <c r="O815" i="2" s="1"/>
  <c r="S815" i="2" s="1"/>
  <c r="K814" i="2"/>
  <c r="O814" i="2" s="1"/>
  <c r="S814" i="2" s="1"/>
  <c r="K813" i="2"/>
  <c r="O813" i="2" s="1"/>
  <c r="S813" i="2" s="1"/>
  <c r="K812" i="2"/>
  <c r="O812" i="2" s="1"/>
  <c r="S812" i="2" s="1"/>
  <c r="K811" i="2"/>
  <c r="O811" i="2" s="1"/>
  <c r="S811" i="2" s="1"/>
  <c r="K810" i="2"/>
  <c r="O810" i="2" s="1"/>
  <c r="S810" i="2" s="1"/>
  <c r="K809" i="2"/>
  <c r="O809" i="2" s="1"/>
  <c r="S809" i="2" s="1"/>
  <c r="K808" i="2"/>
  <c r="O808" i="2" s="1"/>
  <c r="S808" i="2" s="1"/>
  <c r="K807" i="2"/>
  <c r="O807" i="2" s="1"/>
  <c r="S807" i="2" s="1"/>
  <c r="K806" i="2"/>
  <c r="O806" i="2" s="1"/>
  <c r="S806" i="2" s="1"/>
  <c r="K805" i="2"/>
  <c r="O805" i="2" s="1"/>
  <c r="S805" i="2" s="1"/>
  <c r="K804" i="2"/>
  <c r="O804" i="2" s="1"/>
  <c r="S804" i="2" s="1"/>
  <c r="K803" i="2"/>
  <c r="O803" i="2" s="1"/>
  <c r="S803" i="2" s="1"/>
  <c r="K802" i="2"/>
  <c r="O802" i="2" s="1"/>
  <c r="S802" i="2" s="1"/>
  <c r="K801" i="2"/>
  <c r="O801" i="2" s="1"/>
  <c r="S801" i="2" s="1"/>
  <c r="K800" i="2"/>
  <c r="O800" i="2" s="1"/>
  <c r="S800" i="2" s="1"/>
  <c r="K799" i="2"/>
  <c r="O799" i="2" s="1"/>
  <c r="S799" i="2" s="1"/>
  <c r="K798" i="2"/>
  <c r="O798" i="2" s="1"/>
  <c r="S798" i="2" s="1"/>
  <c r="K797" i="2"/>
  <c r="O797" i="2" s="1"/>
  <c r="S797" i="2" s="1"/>
  <c r="K796" i="2"/>
  <c r="O796" i="2" s="1"/>
  <c r="S796" i="2" s="1"/>
  <c r="K795" i="2"/>
  <c r="O795" i="2" s="1"/>
  <c r="S795" i="2" s="1"/>
  <c r="K794" i="2"/>
  <c r="O794" i="2" s="1"/>
  <c r="S794" i="2" s="1"/>
  <c r="K793" i="2"/>
  <c r="O793" i="2" s="1"/>
  <c r="S793" i="2" s="1"/>
  <c r="K792" i="2"/>
  <c r="O792" i="2" s="1"/>
  <c r="S792" i="2" s="1"/>
  <c r="K791" i="2"/>
  <c r="O791" i="2" s="1"/>
  <c r="S791" i="2" s="1"/>
  <c r="K790" i="2"/>
  <c r="O790" i="2" s="1"/>
  <c r="S790" i="2" s="1"/>
  <c r="K789" i="2"/>
  <c r="O789" i="2" s="1"/>
  <c r="S789" i="2" s="1"/>
  <c r="K788" i="2"/>
  <c r="O788" i="2" s="1"/>
  <c r="S788" i="2" s="1"/>
  <c r="K787" i="2"/>
  <c r="O787" i="2" s="1"/>
  <c r="S787" i="2" s="1"/>
  <c r="K786" i="2"/>
  <c r="O786" i="2" s="1"/>
  <c r="S786" i="2" s="1"/>
  <c r="K785" i="2"/>
  <c r="O785" i="2" s="1"/>
  <c r="S785" i="2" s="1"/>
  <c r="K784" i="2"/>
  <c r="O784" i="2" s="1"/>
  <c r="S784" i="2" s="1"/>
  <c r="K783" i="2"/>
  <c r="O783" i="2" s="1"/>
  <c r="S783" i="2" s="1"/>
  <c r="K782" i="2"/>
  <c r="O782" i="2" s="1"/>
  <c r="S782" i="2" s="1"/>
  <c r="K781" i="2"/>
  <c r="O781" i="2" s="1"/>
  <c r="S781" i="2" s="1"/>
  <c r="K780" i="2"/>
  <c r="O780" i="2" s="1"/>
  <c r="S780" i="2" s="1"/>
  <c r="K779" i="2"/>
  <c r="O779" i="2" s="1"/>
  <c r="S779" i="2" s="1"/>
  <c r="K778" i="2"/>
  <c r="O778" i="2" s="1"/>
  <c r="S778" i="2" s="1"/>
  <c r="K777" i="2"/>
  <c r="O777" i="2" s="1"/>
  <c r="S777" i="2" s="1"/>
  <c r="K776" i="2"/>
  <c r="O776" i="2" s="1"/>
  <c r="S776" i="2" s="1"/>
  <c r="K775" i="2"/>
  <c r="O775" i="2" s="1"/>
  <c r="S775" i="2" s="1"/>
  <c r="K774" i="2"/>
  <c r="O774" i="2" s="1"/>
  <c r="S774" i="2" s="1"/>
  <c r="K773" i="2"/>
  <c r="O773" i="2" s="1"/>
  <c r="S773" i="2" s="1"/>
  <c r="K772" i="2"/>
  <c r="O772" i="2" s="1"/>
  <c r="S772" i="2" s="1"/>
  <c r="K771" i="2"/>
  <c r="O771" i="2" s="1"/>
  <c r="S771" i="2" s="1"/>
  <c r="K770" i="2"/>
  <c r="O770" i="2" s="1"/>
  <c r="S770" i="2" s="1"/>
  <c r="K769" i="2"/>
  <c r="O769" i="2" s="1"/>
  <c r="S769" i="2" s="1"/>
  <c r="K768" i="2"/>
  <c r="O768" i="2" s="1"/>
  <c r="S768" i="2" s="1"/>
  <c r="K767" i="2"/>
  <c r="O767" i="2" s="1"/>
  <c r="S767" i="2" s="1"/>
  <c r="K766" i="2"/>
  <c r="O766" i="2" s="1"/>
  <c r="S766" i="2" s="1"/>
  <c r="K765" i="2"/>
  <c r="O765" i="2" s="1"/>
  <c r="S765" i="2" s="1"/>
  <c r="K764" i="2"/>
  <c r="O764" i="2" s="1"/>
  <c r="S764" i="2" s="1"/>
  <c r="K763" i="2"/>
  <c r="O763" i="2" s="1"/>
  <c r="S763" i="2" s="1"/>
  <c r="K762" i="2"/>
  <c r="O762" i="2" s="1"/>
  <c r="S762" i="2" s="1"/>
  <c r="K761" i="2"/>
  <c r="O761" i="2" s="1"/>
  <c r="S761" i="2" s="1"/>
  <c r="K760" i="2"/>
  <c r="O760" i="2" s="1"/>
  <c r="S760" i="2" s="1"/>
  <c r="K759" i="2"/>
  <c r="O759" i="2" s="1"/>
  <c r="S759" i="2" s="1"/>
  <c r="K758" i="2"/>
  <c r="O758" i="2" s="1"/>
  <c r="S758" i="2" s="1"/>
  <c r="K757" i="2"/>
  <c r="O757" i="2" s="1"/>
  <c r="S757" i="2" s="1"/>
  <c r="K756" i="2"/>
  <c r="O756" i="2" s="1"/>
  <c r="S756" i="2" s="1"/>
  <c r="K755" i="2"/>
  <c r="O755" i="2" s="1"/>
  <c r="S755" i="2" s="1"/>
  <c r="K754" i="2"/>
  <c r="O754" i="2" s="1"/>
  <c r="S754" i="2" s="1"/>
  <c r="K753" i="2"/>
  <c r="O753" i="2" s="1"/>
  <c r="S753" i="2" s="1"/>
  <c r="K752" i="2"/>
  <c r="O752" i="2" s="1"/>
  <c r="S752" i="2" s="1"/>
  <c r="K751" i="2"/>
  <c r="O751" i="2" s="1"/>
  <c r="S751" i="2" s="1"/>
  <c r="K750" i="2"/>
  <c r="O750" i="2" s="1"/>
  <c r="S750" i="2" s="1"/>
  <c r="K749" i="2"/>
  <c r="O749" i="2" s="1"/>
  <c r="S749" i="2" s="1"/>
  <c r="K748" i="2"/>
  <c r="O748" i="2" s="1"/>
  <c r="S748" i="2" s="1"/>
  <c r="K747" i="2"/>
  <c r="O747" i="2" s="1"/>
  <c r="S747" i="2" s="1"/>
  <c r="K746" i="2"/>
  <c r="O746" i="2" s="1"/>
  <c r="S746" i="2" s="1"/>
  <c r="K745" i="2"/>
  <c r="O745" i="2" s="1"/>
  <c r="S745" i="2" s="1"/>
  <c r="K744" i="2"/>
  <c r="O744" i="2" s="1"/>
  <c r="S744" i="2" s="1"/>
  <c r="K743" i="2"/>
  <c r="O743" i="2" s="1"/>
  <c r="S743" i="2" s="1"/>
  <c r="K742" i="2"/>
  <c r="O742" i="2" s="1"/>
  <c r="S742" i="2" s="1"/>
  <c r="K741" i="2"/>
  <c r="O741" i="2" s="1"/>
  <c r="S741" i="2" s="1"/>
  <c r="K740" i="2"/>
  <c r="O740" i="2" s="1"/>
  <c r="S740" i="2" s="1"/>
  <c r="K739" i="2"/>
  <c r="O739" i="2" s="1"/>
  <c r="S739" i="2" s="1"/>
  <c r="K738" i="2"/>
  <c r="O738" i="2" s="1"/>
  <c r="S738" i="2" s="1"/>
  <c r="K737" i="2"/>
  <c r="O737" i="2" s="1"/>
  <c r="S737" i="2" s="1"/>
  <c r="K736" i="2"/>
  <c r="O736" i="2" s="1"/>
  <c r="S736" i="2" s="1"/>
  <c r="K735" i="2"/>
  <c r="O735" i="2" s="1"/>
  <c r="S735" i="2" s="1"/>
  <c r="K734" i="2"/>
  <c r="O734" i="2" s="1"/>
  <c r="S734" i="2" s="1"/>
  <c r="K733" i="2"/>
  <c r="O733" i="2" s="1"/>
  <c r="S733" i="2" s="1"/>
  <c r="K732" i="2"/>
  <c r="O732" i="2" s="1"/>
  <c r="S732" i="2" s="1"/>
  <c r="K731" i="2"/>
  <c r="O731" i="2" s="1"/>
  <c r="S731" i="2" s="1"/>
  <c r="K730" i="2"/>
  <c r="O730" i="2" s="1"/>
  <c r="S730" i="2" s="1"/>
  <c r="K729" i="2"/>
  <c r="O729" i="2" s="1"/>
  <c r="S729" i="2" s="1"/>
  <c r="K728" i="2"/>
  <c r="O728" i="2" s="1"/>
  <c r="S728" i="2" s="1"/>
  <c r="K727" i="2"/>
  <c r="O727" i="2" s="1"/>
  <c r="S727" i="2" s="1"/>
  <c r="K726" i="2"/>
  <c r="O726" i="2" s="1"/>
  <c r="S726" i="2" s="1"/>
  <c r="K725" i="2"/>
  <c r="O725" i="2" s="1"/>
  <c r="S725" i="2" s="1"/>
  <c r="K724" i="2"/>
  <c r="O724" i="2" s="1"/>
  <c r="S724" i="2" s="1"/>
  <c r="K723" i="2"/>
  <c r="O723" i="2" s="1"/>
  <c r="S723" i="2" s="1"/>
  <c r="K722" i="2"/>
  <c r="O722" i="2" s="1"/>
  <c r="S722" i="2" s="1"/>
  <c r="K721" i="2"/>
  <c r="O721" i="2" s="1"/>
  <c r="S721" i="2" s="1"/>
  <c r="K720" i="2"/>
  <c r="O720" i="2" s="1"/>
  <c r="S720" i="2" s="1"/>
  <c r="K719" i="2"/>
  <c r="O719" i="2" s="1"/>
  <c r="S719" i="2" s="1"/>
  <c r="K718" i="2"/>
  <c r="O718" i="2" s="1"/>
  <c r="S718" i="2" s="1"/>
  <c r="K717" i="2"/>
  <c r="O717" i="2" s="1"/>
  <c r="S717" i="2" s="1"/>
  <c r="K716" i="2"/>
  <c r="O716" i="2" s="1"/>
  <c r="S716" i="2" s="1"/>
  <c r="K715" i="2"/>
  <c r="O715" i="2" s="1"/>
  <c r="S715" i="2" s="1"/>
  <c r="K714" i="2"/>
  <c r="O714" i="2" s="1"/>
  <c r="S714" i="2" s="1"/>
  <c r="K713" i="2"/>
  <c r="O713" i="2" s="1"/>
  <c r="S713" i="2" s="1"/>
  <c r="K712" i="2"/>
  <c r="O712" i="2" s="1"/>
  <c r="S712" i="2" s="1"/>
  <c r="K711" i="2"/>
  <c r="O711" i="2" s="1"/>
  <c r="S711" i="2" s="1"/>
  <c r="K710" i="2"/>
  <c r="O710" i="2" s="1"/>
  <c r="S710" i="2" s="1"/>
  <c r="K709" i="2"/>
  <c r="O709" i="2" s="1"/>
  <c r="S709" i="2" s="1"/>
  <c r="K708" i="2"/>
  <c r="O708" i="2" s="1"/>
  <c r="S708" i="2" s="1"/>
  <c r="K707" i="2"/>
  <c r="O707" i="2" s="1"/>
  <c r="S707" i="2" s="1"/>
  <c r="K706" i="2"/>
  <c r="O706" i="2" s="1"/>
  <c r="S706" i="2" s="1"/>
  <c r="K705" i="2"/>
  <c r="O705" i="2" s="1"/>
  <c r="S705" i="2" s="1"/>
  <c r="K704" i="2"/>
  <c r="O704" i="2" s="1"/>
  <c r="S704" i="2" s="1"/>
  <c r="K703" i="2"/>
  <c r="O703" i="2" s="1"/>
  <c r="S703" i="2" s="1"/>
  <c r="K702" i="2"/>
  <c r="O702" i="2" s="1"/>
  <c r="S702" i="2" s="1"/>
  <c r="K701" i="2"/>
  <c r="O701" i="2" s="1"/>
  <c r="S701" i="2" s="1"/>
  <c r="K700" i="2"/>
  <c r="O700" i="2" s="1"/>
  <c r="S700" i="2" s="1"/>
  <c r="K699" i="2"/>
  <c r="O699" i="2" s="1"/>
  <c r="S699" i="2" s="1"/>
  <c r="K698" i="2"/>
  <c r="O698" i="2" s="1"/>
  <c r="S698" i="2" s="1"/>
  <c r="K697" i="2"/>
  <c r="O697" i="2" s="1"/>
  <c r="S697" i="2" s="1"/>
  <c r="K696" i="2"/>
  <c r="O696" i="2" s="1"/>
  <c r="S696" i="2" s="1"/>
  <c r="K695" i="2"/>
  <c r="O695" i="2" s="1"/>
  <c r="S695" i="2" s="1"/>
  <c r="K694" i="2"/>
  <c r="O694" i="2" s="1"/>
  <c r="S694" i="2" s="1"/>
  <c r="K693" i="2"/>
  <c r="O693" i="2" s="1"/>
  <c r="S693" i="2" s="1"/>
  <c r="K692" i="2"/>
  <c r="O692" i="2" s="1"/>
  <c r="S692" i="2" s="1"/>
  <c r="K691" i="2"/>
  <c r="O691" i="2" s="1"/>
  <c r="S691" i="2" s="1"/>
  <c r="K690" i="2"/>
  <c r="O690" i="2" s="1"/>
  <c r="S690" i="2" s="1"/>
  <c r="K689" i="2"/>
  <c r="O689" i="2" s="1"/>
  <c r="S689" i="2" s="1"/>
  <c r="K688" i="2"/>
  <c r="O688" i="2" s="1"/>
  <c r="S688" i="2" s="1"/>
  <c r="K687" i="2"/>
  <c r="O687" i="2" s="1"/>
  <c r="S687" i="2" s="1"/>
  <c r="K686" i="2"/>
  <c r="O686" i="2" s="1"/>
  <c r="S686" i="2" s="1"/>
  <c r="K685" i="2"/>
  <c r="O685" i="2" s="1"/>
  <c r="S685" i="2" s="1"/>
  <c r="K684" i="2"/>
  <c r="O684" i="2" s="1"/>
  <c r="S684" i="2" s="1"/>
  <c r="K683" i="2"/>
  <c r="O683" i="2" s="1"/>
  <c r="S683" i="2" s="1"/>
  <c r="K682" i="2"/>
  <c r="O682" i="2" s="1"/>
  <c r="S682" i="2" s="1"/>
  <c r="K681" i="2"/>
  <c r="O681" i="2" s="1"/>
  <c r="S681" i="2" s="1"/>
  <c r="K680" i="2"/>
  <c r="O680" i="2" s="1"/>
  <c r="S680" i="2" s="1"/>
  <c r="K679" i="2"/>
  <c r="O679" i="2" s="1"/>
  <c r="S679" i="2" s="1"/>
  <c r="K678" i="2"/>
  <c r="O678" i="2" s="1"/>
  <c r="S678" i="2" s="1"/>
  <c r="K677" i="2"/>
  <c r="O677" i="2" s="1"/>
  <c r="S677" i="2" s="1"/>
  <c r="K676" i="2"/>
  <c r="O676" i="2" s="1"/>
  <c r="S676" i="2" s="1"/>
  <c r="K675" i="2"/>
  <c r="O675" i="2" s="1"/>
  <c r="S675" i="2" s="1"/>
  <c r="K674" i="2"/>
  <c r="O674" i="2" s="1"/>
  <c r="S674" i="2" s="1"/>
  <c r="K673" i="2"/>
  <c r="O673" i="2" s="1"/>
  <c r="S673" i="2" s="1"/>
  <c r="K672" i="2"/>
  <c r="O672" i="2" s="1"/>
  <c r="S672" i="2" s="1"/>
  <c r="K671" i="2"/>
  <c r="O671" i="2" s="1"/>
  <c r="S671" i="2" s="1"/>
  <c r="K670" i="2"/>
  <c r="O670" i="2" s="1"/>
  <c r="S670" i="2" s="1"/>
  <c r="K669" i="2"/>
  <c r="O669" i="2" s="1"/>
  <c r="S669" i="2" s="1"/>
  <c r="K668" i="2"/>
  <c r="O668" i="2" s="1"/>
  <c r="S668" i="2" s="1"/>
  <c r="K667" i="2"/>
  <c r="O667" i="2" s="1"/>
  <c r="S667" i="2" s="1"/>
  <c r="K666" i="2"/>
  <c r="O666" i="2" s="1"/>
  <c r="S666" i="2" s="1"/>
  <c r="K665" i="2"/>
  <c r="O665" i="2" s="1"/>
  <c r="S665" i="2" s="1"/>
  <c r="K664" i="2"/>
  <c r="O664" i="2" s="1"/>
  <c r="S664" i="2" s="1"/>
  <c r="K663" i="2"/>
  <c r="O663" i="2" s="1"/>
  <c r="S663" i="2" s="1"/>
  <c r="K662" i="2"/>
  <c r="O662" i="2" s="1"/>
  <c r="S662" i="2" s="1"/>
  <c r="K661" i="2"/>
  <c r="O661" i="2" s="1"/>
  <c r="S661" i="2" s="1"/>
  <c r="K660" i="2"/>
  <c r="O660" i="2" s="1"/>
  <c r="S660" i="2" s="1"/>
  <c r="K659" i="2"/>
  <c r="O659" i="2" s="1"/>
  <c r="S659" i="2" s="1"/>
  <c r="K658" i="2"/>
  <c r="O658" i="2" s="1"/>
  <c r="S658" i="2" s="1"/>
  <c r="K657" i="2"/>
  <c r="O657" i="2" s="1"/>
  <c r="S657" i="2" s="1"/>
  <c r="K656" i="2"/>
  <c r="O656" i="2" s="1"/>
  <c r="S656" i="2" s="1"/>
  <c r="K655" i="2"/>
  <c r="O655" i="2" s="1"/>
  <c r="S655" i="2" s="1"/>
  <c r="K654" i="2"/>
  <c r="O654" i="2" s="1"/>
  <c r="S654" i="2" s="1"/>
  <c r="K653" i="2"/>
  <c r="O653" i="2" s="1"/>
  <c r="S653" i="2" s="1"/>
  <c r="K652" i="2"/>
  <c r="O652" i="2" s="1"/>
  <c r="S652" i="2" s="1"/>
  <c r="K651" i="2"/>
  <c r="O651" i="2" s="1"/>
  <c r="S651" i="2" s="1"/>
  <c r="K650" i="2"/>
  <c r="O650" i="2" s="1"/>
  <c r="S650" i="2" s="1"/>
  <c r="K649" i="2"/>
  <c r="O649" i="2" s="1"/>
  <c r="S649" i="2" s="1"/>
  <c r="K648" i="2"/>
  <c r="O648" i="2" s="1"/>
  <c r="S648" i="2" s="1"/>
  <c r="K647" i="2"/>
  <c r="O647" i="2" s="1"/>
  <c r="S647" i="2" s="1"/>
  <c r="K646" i="2"/>
  <c r="O646" i="2" s="1"/>
  <c r="S646" i="2" s="1"/>
  <c r="K645" i="2"/>
  <c r="O645" i="2" s="1"/>
  <c r="S645" i="2" s="1"/>
  <c r="K644" i="2"/>
  <c r="O644" i="2" s="1"/>
  <c r="S644" i="2" s="1"/>
  <c r="K643" i="2"/>
  <c r="O643" i="2" s="1"/>
  <c r="S643" i="2" s="1"/>
  <c r="K642" i="2"/>
  <c r="O642" i="2" s="1"/>
  <c r="S642" i="2" s="1"/>
  <c r="K641" i="2"/>
  <c r="O641" i="2" s="1"/>
  <c r="S641" i="2" s="1"/>
  <c r="K640" i="2"/>
  <c r="O640" i="2" s="1"/>
  <c r="S640" i="2" s="1"/>
  <c r="K639" i="2"/>
  <c r="O639" i="2" s="1"/>
  <c r="S639" i="2" s="1"/>
  <c r="K638" i="2"/>
  <c r="O638" i="2" s="1"/>
  <c r="S638" i="2" s="1"/>
  <c r="K637" i="2"/>
  <c r="O637" i="2" s="1"/>
  <c r="S637" i="2" s="1"/>
  <c r="K636" i="2"/>
  <c r="O636" i="2" s="1"/>
  <c r="S636" i="2" s="1"/>
  <c r="K635" i="2"/>
  <c r="O635" i="2" s="1"/>
  <c r="S635" i="2" s="1"/>
  <c r="K634" i="2"/>
  <c r="O634" i="2" s="1"/>
  <c r="S634" i="2" s="1"/>
  <c r="K633" i="2"/>
  <c r="O633" i="2" s="1"/>
  <c r="S633" i="2" s="1"/>
  <c r="K632" i="2"/>
  <c r="O632" i="2" s="1"/>
  <c r="S632" i="2" s="1"/>
  <c r="K631" i="2"/>
  <c r="O631" i="2" s="1"/>
  <c r="S631" i="2" s="1"/>
  <c r="K630" i="2"/>
  <c r="O630" i="2" s="1"/>
  <c r="S630" i="2" s="1"/>
  <c r="K629" i="2"/>
  <c r="O629" i="2" s="1"/>
  <c r="S629" i="2" s="1"/>
  <c r="K628" i="2"/>
  <c r="O628" i="2" s="1"/>
  <c r="S628" i="2" s="1"/>
  <c r="K627" i="2"/>
  <c r="O627" i="2" s="1"/>
  <c r="S627" i="2" s="1"/>
  <c r="K626" i="2"/>
  <c r="O626" i="2" s="1"/>
  <c r="S626" i="2" s="1"/>
  <c r="K625" i="2"/>
  <c r="O625" i="2" s="1"/>
  <c r="S625" i="2" s="1"/>
  <c r="K624" i="2"/>
  <c r="O624" i="2" s="1"/>
  <c r="S624" i="2" s="1"/>
  <c r="K623" i="2"/>
  <c r="O623" i="2" s="1"/>
  <c r="S623" i="2" s="1"/>
  <c r="K622" i="2"/>
  <c r="O622" i="2" s="1"/>
  <c r="S622" i="2" s="1"/>
  <c r="K621" i="2"/>
  <c r="O621" i="2" s="1"/>
  <c r="S621" i="2" s="1"/>
  <c r="K620" i="2"/>
  <c r="O620" i="2" s="1"/>
  <c r="S620" i="2" s="1"/>
  <c r="K619" i="2"/>
  <c r="O619" i="2" s="1"/>
  <c r="S619" i="2" s="1"/>
  <c r="K618" i="2"/>
  <c r="O618" i="2" s="1"/>
  <c r="S618" i="2" s="1"/>
  <c r="K617" i="2"/>
  <c r="O617" i="2" s="1"/>
  <c r="S617" i="2" s="1"/>
  <c r="K616" i="2"/>
  <c r="O616" i="2" s="1"/>
  <c r="S616" i="2" s="1"/>
  <c r="K615" i="2"/>
  <c r="O615" i="2" s="1"/>
  <c r="S615" i="2" s="1"/>
  <c r="K614" i="2"/>
  <c r="O614" i="2" s="1"/>
  <c r="S614" i="2" s="1"/>
  <c r="K613" i="2"/>
  <c r="O613" i="2" s="1"/>
  <c r="S613" i="2" s="1"/>
  <c r="K612" i="2"/>
  <c r="O612" i="2" s="1"/>
  <c r="S612" i="2" s="1"/>
  <c r="K611" i="2"/>
  <c r="O611" i="2" s="1"/>
  <c r="S611" i="2" s="1"/>
  <c r="K610" i="2"/>
  <c r="O610" i="2" s="1"/>
  <c r="S610" i="2" s="1"/>
  <c r="K609" i="2"/>
  <c r="O609" i="2" s="1"/>
  <c r="S609" i="2" s="1"/>
  <c r="K608" i="2"/>
  <c r="O608" i="2" s="1"/>
  <c r="S608" i="2" s="1"/>
  <c r="K607" i="2"/>
  <c r="O607" i="2" s="1"/>
  <c r="S607" i="2" s="1"/>
  <c r="K606" i="2"/>
  <c r="O606" i="2" s="1"/>
  <c r="S606" i="2" s="1"/>
  <c r="K605" i="2"/>
  <c r="O605" i="2" s="1"/>
  <c r="S605" i="2" s="1"/>
  <c r="K604" i="2"/>
  <c r="O604" i="2" s="1"/>
  <c r="S604" i="2" s="1"/>
  <c r="K603" i="2"/>
  <c r="O603" i="2" s="1"/>
  <c r="S603" i="2" s="1"/>
  <c r="K602" i="2"/>
  <c r="O602" i="2" s="1"/>
  <c r="S602" i="2" s="1"/>
  <c r="K601" i="2"/>
  <c r="O601" i="2" s="1"/>
  <c r="S601" i="2" s="1"/>
  <c r="K600" i="2"/>
  <c r="O600" i="2" s="1"/>
  <c r="S600" i="2" s="1"/>
  <c r="K599" i="2"/>
  <c r="O599" i="2" s="1"/>
  <c r="S599" i="2" s="1"/>
  <c r="K598" i="2"/>
  <c r="O598" i="2" s="1"/>
  <c r="S598" i="2" s="1"/>
  <c r="K597" i="2"/>
  <c r="O597" i="2" s="1"/>
  <c r="S597" i="2" s="1"/>
  <c r="K596" i="2"/>
  <c r="O596" i="2" s="1"/>
  <c r="S596" i="2" s="1"/>
  <c r="K595" i="2"/>
  <c r="O595" i="2" s="1"/>
  <c r="S595" i="2" s="1"/>
  <c r="K594" i="2"/>
  <c r="O594" i="2" s="1"/>
  <c r="S594" i="2" s="1"/>
  <c r="K593" i="2"/>
  <c r="O593" i="2" s="1"/>
  <c r="S593" i="2" s="1"/>
  <c r="K592" i="2"/>
  <c r="O592" i="2" s="1"/>
  <c r="S592" i="2" s="1"/>
  <c r="K591" i="2"/>
  <c r="O591" i="2" s="1"/>
  <c r="S591" i="2" s="1"/>
  <c r="K590" i="2"/>
  <c r="O590" i="2" s="1"/>
  <c r="S590" i="2" s="1"/>
  <c r="K589" i="2"/>
  <c r="O589" i="2" s="1"/>
  <c r="S589" i="2" s="1"/>
  <c r="K588" i="2"/>
  <c r="O588" i="2" s="1"/>
  <c r="S588" i="2" s="1"/>
  <c r="K587" i="2"/>
  <c r="O587" i="2" s="1"/>
  <c r="S587" i="2" s="1"/>
  <c r="K586" i="2"/>
  <c r="O586" i="2" s="1"/>
  <c r="S586" i="2" s="1"/>
  <c r="K585" i="2"/>
  <c r="O585" i="2" s="1"/>
  <c r="S585" i="2" s="1"/>
  <c r="K584" i="2"/>
  <c r="O584" i="2" s="1"/>
  <c r="S584" i="2" s="1"/>
  <c r="K583" i="2"/>
  <c r="O583" i="2" s="1"/>
  <c r="S583" i="2" s="1"/>
  <c r="K582" i="2"/>
  <c r="O582" i="2" s="1"/>
  <c r="S582" i="2" s="1"/>
  <c r="K581" i="2"/>
  <c r="O581" i="2" s="1"/>
  <c r="S581" i="2" s="1"/>
  <c r="K580" i="2"/>
  <c r="O580" i="2" s="1"/>
  <c r="S580" i="2" s="1"/>
  <c r="K579" i="2"/>
  <c r="O579" i="2" s="1"/>
  <c r="S579" i="2" s="1"/>
  <c r="K578" i="2"/>
  <c r="O578" i="2" s="1"/>
  <c r="S578" i="2" s="1"/>
  <c r="K577" i="2"/>
  <c r="O577" i="2" s="1"/>
  <c r="S577" i="2" s="1"/>
  <c r="K576" i="2"/>
  <c r="O576" i="2" s="1"/>
  <c r="S576" i="2" s="1"/>
  <c r="K575" i="2"/>
  <c r="O575" i="2" s="1"/>
  <c r="S575" i="2" s="1"/>
  <c r="K574" i="2"/>
  <c r="O574" i="2" s="1"/>
  <c r="S574" i="2" s="1"/>
  <c r="K573" i="2"/>
  <c r="O573" i="2" s="1"/>
  <c r="S573" i="2" s="1"/>
  <c r="K572" i="2"/>
  <c r="O572" i="2" s="1"/>
  <c r="S572" i="2" s="1"/>
  <c r="K571" i="2"/>
  <c r="O571" i="2" s="1"/>
  <c r="S571" i="2" s="1"/>
  <c r="K570" i="2"/>
  <c r="O570" i="2" s="1"/>
  <c r="S570" i="2" s="1"/>
  <c r="K569" i="2"/>
  <c r="O569" i="2" s="1"/>
  <c r="S569" i="2" s="1"/>
  <c r="K568" i="2"/>
  <c r="O568" i="2" s="1"/>
  <c r="S568" i="2" s="1"/>
  <c r="K567" i="2"/>
  <c r="O567" i="2" s="1"/>
  <c r="S567" i="2" s="1"/>
  <c r="K566" i="2"/>
  <c r="O566" i="2" s="1"/>
  <c r="S566" i="2" s="1"/>
  <c r="K565" i="2"/>
  <c r="O565" i="2" s="1"/>
  <c r="S565" i="2" s="1"/>
  <c r="K564" i="2"/>
  <c r="O564" i="2" s="1"/>
  <c r="S564" i="2" s="1"/>
  <c r="K563" i="2"/>
  <c r="O563" i="2" s="1"/>
  <c r="S563" i="2" s="1"/>
  <c r="K562" i="2"/>
  <c r="O562" i="2" s="1"/>
  <c r="S562" i="2" s="1"/>
  <c r="K561" i="2"/>
  <c r="O561" i="2" s="1"/>
  <c r="S561" i="2" s="1"/>
  <c r="K560" i="2"/>
  <c r="O560" i="2" s="1"/>
  <c r="S560" i="2" s="1"/>
  <c r="K559" i="2"/>
  <c r="O559" i="2" s="1"/>
  <c r="S559" i="2" s="1"/>
  <c r="K558" i="2"/>
  <c r="O558" i="2" s="1"/>
  <c r="S558" i="2" s="1"/>
  <c r="K557" i="2"/>
  <c r="O557" i="2" s="1"/>
  <c r="S557" i="2" s="1"/>
  <c r="K556" i="2"/>
  <c r="O556" i="2" s="1"/>
  <c r="S556" i="2" s="1"/>
  <c r="K555" i="2"/>
  <c r="O555" i="2" s="1"/>
  <c r="S555" i="2" s="1"/>
  <c r="K554" i="2"/>
  <c r="O554" i="2" s="1"/>
  <c r="S554" i="2" s="1"/>
  <c r="K553" i="2"/>
  <c r="O553" i="2" s="1"/>
  <c r="S553" i="2" s="1"/>
  <c r="K552" i="2"/>
  <c r="O552" i="2" s="1"/>
  <c r="S552" i="2" s="1"/>
  <c r="K551" i="2"/>
  <c r="O551" i="2" s="1"/>
  <c r="S551" i="2" s="1"/>
  <c r="K550" i="2"/>
  <c r="O550" i="2" s="1"/>
  <c r="S550" i="2" s="1"/>
  <c r="K549" i="2"/>
  <c r="O549" i="2" s="1"/>
  <c r="S549" i="2" s="1"/>
  <c r="K548" i="2"/>
  <c r="O548" i="2" s="1"/>
  <c r="S548" i="2" s="1"/>
  <c r="K547" i="2"/>
  <c r="O547" i="2" s="1"/>
  <c r="S547" i="2" s="1"/>
  <c r="K546" i="2"/>
  <c r="O546" i="2" s="1"/>
  <c r="S546" i="2" s="1"/>
  <c r="K545" i="2"/>
  <c r="O545" i="2" s="1"/>
  <c r="S545" i="2" s="1"/>
  <c r="K544" i="2"/>
  <c r="O544" i="2" s="1"/>
  <c r="S544" i="2" s="1"/>
  <c r="K543" i="2"/>
  <c r="O543" i="2" s="1"/>
  <c r="S543" i="2" s="1"/>
  <c r="K542" i="2"/>
  <c r="O542" i="2" s="1"/>
  <c r="S542" i="2" s="1"/>
  <c r="K541" i="2"/>
  <c r="O541" i="2" s="1"/>
  <c r="S541" i="2" s="1"/>
  <c r="K540" i="2"/>
  <c r="O540" i="2" s="1"/>
  <c r="S540" i="2" s="1"/>
  <c r="K539" i="2"/>
  <c r="O539" i="2" s="1"/>
  <c r="S539" i="2" s="1"/>
  <c r="K538" i="2"/>
  <c r="O538" i="2" s="1"/>
  <c r="S538" i="2" s="1"/>
  <c r="K537" i="2"/>
  <c r="O537" i="2" s="1"/>
  <c r="S537" i="2" s="1"/>
  <c r="K536" i="2"/>
  <c r="O536" i="2" s="1"/>
  <c r="S536" i="2" s="1"/>
  <c r="K535" i="2"/>
  <c r="O535" i="2" s="1"/>
  <c r="S535" i="2" s="1"/>
  <c r="K534" i="2"/>
  <c r="O534" i="2" s="1"/>
  <c r="S534" i="2" s="1"/>
  <c r="K533" i="2"/>
  <c r="O533" i="2" s="1"/>
  <c r="S533" i="2" s="1"/>
  <c r="K532" i="2"/>
  <c r="O532" i="2" s="1"/>
  <c r="S532" i="2" s="1"/>
  <c r="K531" i="2"/>
  <c r="O531" i="2" s="1"/>
  <c r="S531" i="2" s="1"/>
  <c r="K530" i="2"/>
  <c r="O530" i="2" s="1"/>
  <c r="S530" i="2" s="1"/>
  <c r="K529" i="2"/>
  <c r="O529" i="2" s="1"/>
  <c r="S529" i="2" s="1"/>
  <c r="K528" i="2"/>
  <c r="O528" i="2" s="1"/>
  <c r="S528" i="2" s="1"/>
  <c r="K527" i="2"/>
  <c r="O527" i="2" s="1"/>
  <c r="S527" i="2" s="1"/>
  <c r="K526" i="2"/>
  <c r="O526" i="2" s="1"/>
  <c r="S526" i="2" s="1"/>
  <c r="K525" i="2"/>
  <c r="O525" i="2" s="1"/>
  <c r="S525" i="2" s="1"/>
  <c r="K524" i="2"/>
  <c r="O524" i="2" s="1"/>
  <c r="S524" i="2" s="1"/>
  <c r="K523" i="2"/>
  <c r="O523" i="2" s="1"/>
  <c r="S523" i="2" s="1"/>
  <c r="K522" i="2"/>
  <c r="O522" i="2" s="1"/>
  <c r="S522" i="2" s="1"/>
  <c r="K521" i="2"/>
  <c r="O521" i="2" s="1"/>
  <c r="S521" i="2" s="1"/>
  <c r="K520" i="2"/>
  <c r="O520" i="2" s="1"/>
  <c r="S520" i="2" s="1"/>
  <c r="K519" i="2"/>
  <c r="O519" i="2" s="1"/>
  <c r="S519" i="2" s="1"/>
  <c r="K518" i="2"/>
  <c r="O518" i="2" s="1"/>
  <c r="S518" i="2" s="1"/>
  <c r="K517" i="2"/>
  <c r="O517" i="2" s="1"/>
  <c r="S517" i="2" s="1"/>
  <c r="K516" i="2"/>
  <c r="O516" i="2" s="1"/>
  <c r="S516" i="2" s="1"/>
  <c r="K515" i="2"/>
  <c r="O515" i="2" s="1"/>
  <c r="S515" i="2" s="1"/>
  <c r="K514" i="2"/>
  <c r="O514" i="2" s="1"/>
  <c r="S514" i="2" s="1"/>
  <c r="K513" i="2"/>
  <c r="O513" i="2" s="1"/>
  <c r="S513" i="2" s="1"/>
  <c r="K512" i="2"/>
  <c r="O512" i="2" s="1"/>
  <c r="S512" i="2" s="1"/>
  <c r="K511" i="2"/>
  <c r="O511" i="2" s="1"/>
  <c r="S511" i="2" s="1"/>
  <c r="K510" i="2"/>
  <c r="O510" i="2" s="1"/>
  <c r="S510" i="2" s="1"/>
  <c r="K509" i="2"/>
  <c r="O509" i="2" s="1"/>
  <c r="S509" i="2" s="1"/>
  <c r="K508" i="2"/>
  <c r="O508" i="2" s="1"/>
  <c r="S508" i="2" s="1"/>
  <c r="K507" i="2"/>
  <c r="O507" i="2" s="1"/>
  <c r="S507" i="2" s="1"/>
  <c r="K506" i="2"/>
  <c r="O506" i="2" s="1"/>
  <c r="S506" i="2" s="1"/>
  <c r="K505" i="2"/>
  <c r="O505" i="2" s="1"/>
  <c r="S505" i="2" s="1"/>
  <c r="K504" i="2"/>
  <c r="O504" i="2" s="1"/>
  <c r="S504" i="2" s="1"/>
  <c r="K503" i="2"/>
  <c r="O503" i="2" s="1"/>
  <c r="S503" i="2" s="1"/>
  <c r="K502" i="2"/>
  <c r="O502" i="2" s="1"/>
  <c r="S502" i="2" s="1"/>
  <c r="K501" i="2"/>
  <c r="O501" i="2" s="1"/>
  <c r="S501" i="2" s="1"/>
  <c r="K500" i="2"/>
  <c r="O500" i="2" s="1"/>
  <c r="S500" i="2" s="1"/>
  <c r="K499" i="2"/>
  <c r="O499" i="2" s="1"/>
  <c r="S499" i="2" s="1"/>
  <c r="K498" i="2"/>
  <c r="O498" i="2" s="1"/>
  <c r="S498" i="2" s="1"/>
  <c r="K497" i="2"/>
  <c r="O497" i="2" s="1"/>
  <c r="S497" i="2" s="1"/>
  <c r="K496" i="2"/>
  <c r="O496" i="2" s="1"/>
  <c r="S496" i="2" s="1"/>
  <c r="K495" i="2"/>
  <c r="O495" i="2" s="1"/>
  <c r="S495" i="2" s="1"/>
  <c r="K494" i="2"/>
  <c r="O494" i="2" s="1"/>
  <c r="S494" i="2" s="1"/>
  <c r="K493" i="2"/>
  <c r="O493" i="2" s="1"/>
  <c r="S493" i="2" s="1"/>
  <c r="K492" i="2"/>
  <c r="O492" i="2" s="1"/>
  <c r="S492" i="2" s="1"/>
  <c r="K491" i="2"/>
  <c r="O491" i="2" s="1"/>
  <c r="S491" i="2" s="1"/>
  <c r="K490" i="2"/>
  <c r="O490" i="2" s="1"/>
  <c r="S490" i="2" s="1"/>
  <c r="K489" i="2"/>
  <c r="O489" i="2" s="1"/>
  <c r="S489" i="2" s="1"/>
  <c r="K488" i="2"/>
  <c r="O488" i="2" s="1"/>
  <c r="S488" i="2" s="1"/>
  <c r="K487" i="2"/>
  <c r="O487" i="2" s="1"/>
  <c r="S487" i="2" s="1"/>
  <c r="K486" i="2"/>
  <c r="O486" i="2" s="1"/>
  <c r="S486" i="2" s="1"/>
  <c r="K485" i="2"/>
  <c r="O485" i="2" s="1"/>
  <c r="S485" i="2" s="1"/>
  <c r="K484" i="2"/>
  <c r="O484" i="2" s="1"/>
  <c r="S484" i="2" s="1"/>
  <c r="K483" i="2"/>
  <c r="O483" i="2" s="1"/>
  <c r="S483" i="2" s="1"/>
  <c r="K482" i="2"/>
  <c r="O482" i="2" s="1"/>
  <c r="S482" i="2" s="1"/>
  <c r="K481" i="2"/>
  <c r="O481" i="2" s="1"/>
  <c r="S481" i="2" s="1"/>
  <c r="K480" i="2"/>
  <c r="O480" i="2" s="1"/>
  <c r="S480" i="2" s="1"/>
  <c r="K479" i="2"/>
  <c r="O479" i="2" s="1"/>
  <c r="S479" i="2" s="1"/>
  <c r="K478" i="2"/>
  <c r="O478" i="2" s="1"/>
  <c r="S478" i="2" s="1"/>
  <c r="K477" i="2"/>
  <c r="O477" i="2" s="1"/>
  <c r="S477" i="2" s="1"/>
  <c r="K476" i="2"/>
  <c r="O476" i="2" s="1"/>
  <c r="S476" i="2" s="1"/>
  <c r="K475" i="2"/>
  <c r="O475" i="2" s="1"/>
  <c r="S475" i="2" s="1"/>
  <c r="K474" i="2"/>
  <c r="O474" i="2" s="1"/>
  <c r="S474" i="2" s="1"/>
  <c r="K473" i="2"/>
  <c r="O473" i="2" s="1"/>
  <c r="S473" i="2" s="1"/>
  <c r="K472" i="2"/>
  <c r="O472" i="2" s="1"/>
  <c r="S472" i="2" s="1"/>
  <c r="K471" i="2"/>
  <c r="O471" i="2" s="1"/>
  <c r="S471" i="2" s="1"/>
  <c r="K470" i="2"/>
  <c r="O470" i="2" s="1"/>
  <c r="S470" i="2" s="1"/>
  <c r="K469" i="2"/>
  <c r="O469" i="2" s="1"/>
  <c r="S469" i="2" s="1"/>
  <c r="K468" i="2"/>
  <c r="O468" i="2" s="1"/>
  <c r="S468" i="2" s="1"/>
  <c r="K467" i="2"/>
  <c r="O467" i="2" s="1"/>
  <c r="S467" i="2" s="1"/>
  <c r="K466" i="2"/>
  <c r="O466" i="2" s="1"/>
  <c r="S466" i="2" s="1"/>
  <c r="K465" i="2"/>
  <c r="O465" i="2" s="1"/>
  <c r="S465" i="2" s="1"/>
  <c r="K464" i="2"/>
  <c r="O464" i="2" s="1"/>
  <c r="S464" i="2" s="1"/>
  <c r="K463" i="2"/>
  <c r="O463" i="2" s="1"/>
  <c r="S463" i="2" s="1"/>
  <c r="K462" i="2"/>
  <c r="O462" i="2" s="1"/>
  <c r="S462" i="2" s="1"/>
  <c r="K461" i="2"/>
  <c r="O461" i="2" s="1"/>
  <c r="S461" i="2" s="1"/>
  <c r="K460" i="2"/>
  <c r="O460" i="2" s="1"/>
  <c r="S460" i="2" s="1"/>
  <c r="K459" i="2"/>
  <c r="O459" i="2" s="1"/>
  <c r="S459" i="2" s="1"/>
  <c r="K458" i="2"/>
  <c r="O458" i="2" s="1"/>
  <c r="S458" i="2" s="1"/>
  <c r="K457" i="2"/>
  <c r="O457" i="2" s="1"/>
  <c r="S457" i="2" s="1"/>
  <c r="K456" i="2"/>
  <c r="O456" i="2" s="1"/>
  <c r="S456" i="2" s="1"/>
  <c r="K455" i="2"/>
  <c r="O455" i="2" s="1"/>
  <c r="S455" i="2" s="1"/>
  <c r="K454" i="2"/>
  <c r="O454" i="2" s="1"/>
  <c r="S454" i="2" s="1"/>
  <c r="K453" i="2"/>
  <c r="O453" i="2" s="1"/>
  <c r="S453" i="2" s="1"/>
  <c r="K452" i="2"/>
  <c r="O452" i="2" s="1"/>
  <c r="S452" i="2" s="1"/>
  <c r="K451" i="2"/>
  <c r="O451" i="2" s="1"/>
  <c r="S451" i="2" s="1"/>
  <c r="K450" i="2"/>
  <c r="O450" i="2" s="1"/>
  <c r="S450" i="2" s="1"/>
  <c r="K449" i="2"/>
  <c r="O449" i="2" s="1"/>
  <c r="S449" i="2" s="1"/>
  <c r="K448" i="2"/>
  <c r="O448" i="2" s="1"/>
  <c r="S448" i="2" s="1"/>
  <c r="K447" i="2"/>
  <c r="O447" i="2" s="1"/>
  <c r="S447" i="2" s="1"/>
  <c r="K446" i="2"/>
  <c r="O446" i="2" s="1"/>
  <c r="S446" i="2" s="1"/>
  <c r="K445" i="2"/>
  <c r="O445" i="2" s="1"/>
  <c r="S445" i="2" s="1"/>
  <c r="K444" i="2"/>
  <c r="O444" i="2" s="1"/>
  <c r="S444" i="2" s="1"/>
  <c r="K443" i="2"/>
  <c r="O443" i="2" s="1"/>
  <c r="S443" i="2" s="1"/>
  <c r="K442" i="2"/>
  <c r="O442" i="2" s="1"/>
  <c r="S442" i="2" s="1"/>
  <c r="K441" i="2"/>
  <c r="O441" i="2" s="1"/>
  <c r="S441" i="2" s="1"/>
  <c r="K440" i="2"/>
  <c r="O440" i="2" s="1"/>
  <c r="S440" i="2" s="1"/>
  <c r="K439" i="2"/>
  <c r="O439" i="2" s="1"/>
  <c r="S439" i="2" s="1"/>
  <c r="K438" i="2"/>
  <c r="O438" i="2" s="1"/>
  <c r="S438" i="2" s="1"/>
  <c r="K437" i="2"/>
  <c r="O437" i="2" s="1"/>
  <c r="S437" i="2" s="1"/>
  <c r="K436" i="2"/>
  <c r="O436" i="2" s="1"/>
  <c r="S436" i="2" s="1"/>
  <c r="K435" i="2"/>
  <c r="O435" i="2" s="1"/>
  <c r="S435" i="2" s="1"/>
  <c r="K434" i="2"/>
  <c r="O434" i="2" s="1"/>
  <c r="S434" i="2" s="1"/>
  <c r="K433" i="2"/>
  <c r="O433" i="2" s="1"/>
  <c r="S433" i="2" s="1"/>
  <c r="K432" i="2"/>
  <c r="O432" i="2" s="1"/>
  <c r="S432" i="2" s="1"/>
  <c r="K431" i="2"/>
  <c r="O431" i="2" s="1"/>
  <c r="S431" i="2" s="1"/>
  <c r="K430" i="2"/>
  <c r="O430" i="2" s="1"/>
  <c r="S430" i="2" s="1"/>
  <c r="K429" i="2"/>
  <c r="O429" i="2" s="1"/>
  <c r="S429" i="2" s="1"/>
  <c r="K428" i="2"/>
  <c r="O428" i="2" s="1"/>
  <c r="S428" i="2" s="1"/>
  <c r="K427" i="2"/>
  <c r="O427" i="2" s="1"/>
  <c r="S427" i="2" s="1"/>
  <c r="K426" i="2"/>
  <c r="O426" i="2" s="1"/>
  <c r="S426" i="2" s="1"/>
  <c r="K425" i="2"/>
  <c r="O425" i="2" s="1"/>
  <c r="S425" i="2" s="1"/>
  <c r="K424" i="2"/>
  <c r="O424" i="2" s="1"/>
  <c r="S424" i="2" s="1"/>
  <c r="K423" i="2"/>
  <c r="O423" i="2" s="1"/>
  <c r="S423" i="2" s="1"/>
  <c r="K422" i="2"/>
  <c r="O422" i="2" s="1"/>
  <c r="S422" i="2" s="1"/>
  <c r="K421" i="2"/>
  <c r="O421" i="2" s="1"/>
  <c r="S421" i="2" s="1"/>
  <c r="K420" i="2"/>
  <c r="O420" i="2" s="1"/>
  <c r="S420" i="2" s="1"/>
  <c r="K419" i="2"/>
  <c r="O419" i="2" s="1"/>
  <c r="S419" i="2" s="1"/>
  <c r="K418" i="2"/>
  <c r="O418" i="2" s="1"/>
  <c r="S418" i="2" s="1"/>
  <c r="K417" i="2"/>
  <c r="O417" i="2" s="1"/>
  <c r="S417" i="2" s="1"/>
  <c r="K416" i="2"/>
  <c r="O416" i="2" s="1"/>
  <c r="S416" i="2" s="1"/>
  <c r="K415" i="2"/>
  <c r="O415" i="2" s="1"/>
  <c r="S415" i="2" s="1"/>
  <c r="K414" i="2"/>
  <c r="O414" i="2" s="1"/>
  <c r="S414" i="2" s="1"/>
  <c r="K413" i="2"/>
  <c r="O413" i="2" s="1"/>
  <c r="S413" i="2" s="1"/>
  <c r="K412" i="2"/>
  <c r="O412" i="2" s="1"/>
  <c r="S412" i="2" s="1"/>
  <c r="K411" i="2"/>
  <c r="O411" i="2" s="1"/>
  <c r="S411" i="2" s="1"/>
  <c r="K410" i="2"/>
  <c r="O410" i="2" s="1"/>
  <c r="S410" i="2" s="1"/>
  <c r="K409" i="2"/>
  <c r="O409" i="2" s="1"/>
  <c r="S409" i="2" s="1"/>
  <c r="K408" i="2"/>
  <c r="O408" i="2" s="1"/>
  <c r="S408" i="2" s="1"/>
  <c r="K407" i="2"/>
  <c r="O407" i="2" s="1"/>
  <c r="S407" i="2" s="1"/>
  <c r="K406" i="2"/>
  <c r="O406" i="2" s="1"/>
  <c r="S406" i="2" s="1"/>
  <c r="K405" i="2"/>
  <c r="O405" i="2" s="1"/>
  <c r="S405" i="2" s="1"/>
  <c r="K404" i="2"/>
  <c r="O404" i="2" s="1"/>
  <c r="S404" i="2" s="1"/>
  <c r="K403" i="2"/>
  <c r="O403" i="2" s="1"/>
  <c r="S403" i="2" s="1"/>
  <c r="K402" i="2"/>
  <c r="O402" i="2" s="1"/>
  <c r="S402" i="2" s="1"/>
  <c r="K401" i="2"/>
  <c r="O401" i="2" s="1"/>
  <c r="S401" i="2" s="1"/>
  <c r="K400" i="2"/>
  <c r="O400" i="2" s="1"/>
  <c r="S400" i="2" s="1"/>
  <c r="K399" i="2"/>
  <c r="O399" i="2" s="1"/>
  <c r="S399" i="2" s="1"/>
  <c r="K398" i="2"/>
  <c r="O398" i="2" s="1"/>
  <c r="S398" i="2" s="1"/>
  <c r="K397" i="2"/>
  <c r="O397" i="2" s="1"/>
  <c r="S397" i="2" s="1"/>
  <c r="K396" i="2"/>
  <c r="O396" i="2" s="1"/>
  <c r="S396" i="2" s="1"/>
  <c r="K395" i="2"/>
  <c r="O395" i="2" s="1"/>
  <c r="S395" i="2" s="1"/>
  <c r="K394" i="2"/>
  <c r="O394" i="2" s="1"/>
  <c r="S394" i="2" s="1"/>
  <c r="K393" i="2"/>
  <c r="O393" i="2" s="1"/>
  <c r="S393" i="2" s="1"/>
  <c r="K392" i="2"/>
  <c r="O392" i="2" s="1"/>
  <c r="S392" i="2" s="1"/>
  <c r="K391" i="2"/>
  <c r="O391" i="2" s="1"/>
  <c r="S391" i="2" s="1"/>
  <c r="K390" i="2"/>
  <c r="O390" i="2" s="1"/>
  <c r="S390" i="2" s="1"/>
  <c r="K389" i="2"/>
  <c r="O389" i="2" s="1"/>
  <c r="S389" i="2" s="1"/>
  <c r="K388" i="2"/>
  <c r="O388" i="2" s="1"/>
  <c r="S388" i="2" s="1"/>
  <c r="K387" i="2"/>
  <c r="O387" i="2" s="1"/>
  <c r="S387" i="2" s="1"/>
  <c r="K386" i="2"/>
  <c r="O386" i="2" s="1"/>
  <c r="S386" i="2" s="1"/>
  <c r="K385" i="2"/>
  <c r="O385" i="2" s="1"/>
  <c r="S385" i="2" s="1"/>
  <c r="K384" i="2"/>
  <c r="O384" i="2" s="1"/>
  <c r="S384" i="2" s="1"/>
  <c r="K383" i="2"/>
  <c r="O383" i="2" s="1"/>
  <c r="S383" i="2" s="1"/>
  <c r="K382" i="2"/>
  <c r="O382" i="2" s="1"/>
  <c r="S382" i="2" s="1"/>
  <c r="K381" i="2"/>
  <c r="O381" i="2" s="1"/>
  <c r="S381" i="2" s="1"/>
  <c r="K380" i="2"/>
  <c r="O380" i="2" s="1"/>
  <c r="S380" i="2" s="1"/>
  <c r="K379" i="2"/>
  <c r="O379" i="2" s="1"/>
  <c r="S379" i="2" s="1"/>
  <c r="K378" i="2"/>
  <c r="O378" i="2" s="1"/>
  <c r="S378" i="2" s="1"/>
  <c r="K377" i="2"/>
  <c r="O377" i="2" s="1"/>
  <c r="S377" i="2" s="1"/>
  <c r="K376" i="2"/>
  <c r="O376" i="2" s="1"/>
  <c r="S376" i="2" s="1"/>
  <c r="K375" i="2"/>
  <c r="O375" i="2" s="1"/>
  <c r="S375" i="2" s="1"/>
  <c r="K374" i="2"/>
  <c r="O374" i="2" s="1"/>
  <c r="S374" i="2" s="1"/>
  <c r="K373" i="2"/>
  <c r="O373" i="2" s="1"/>
  <c r="S373" i="2" s="1"/>
  <c r="K372" i="2"/>
  <c r="O372" i="2" s="1"/>
  <c r="S372" i="2" s="1"/>
  <c r="K371" i="2"/>
  <c r="O371" i="2" s="1"/>
  <c r="S371" i="2" s="1"/>
  <c r="K370" i="2"/>
  <c r="O370" i="2" s="1"/>
  <c r="S370" i="2" s="1"/>
  <c r="K369" i="2"/>
  <c r="O369" i="2" s="1"/>
  <c r="S369" i="2" s="1"/>
  <c r="K368" i="2"/>
  <c r="O368" i="2" s="1"/>
  <c r="S368" i="2" s="1"/>
  <c r="K367" i="2"/>
  <c r="O367" i="2" s="1"/>
  <c r="S367" i="2" s="1"/>
  <c r="K366" i="2"/>
  <c r="O366" i="2" s="1"/>
  <c r="S366" i="2" s="1"/>
  <c r="K365" i="2"/>
  <c r="O365" i="2" s="1"/>
  <c r="S365" i="2" s="1"/>
  <c r="K364" i="2"/>
  <c r="O364" i="2" s="1"/>
  <c r="S364" i="2" s="1"/>
  <c r="K363" i="2"/>
  <c r="O363" i="2" s="1"/>
  <c r="S363" i="2" s="1"/>
  <c r="K362" i="2"/>
  <c r="O362" i="2" s="1"/>
  <c r="S362" i="2" s="1"/>
  <c r="K361" i="2"/>
  <c r="O361" i="2" s="1"/>
  <c r="S361" i="2" s="1"/>
  <c r="K360" i="2"/>
  <c r="O360" i="2" s="1"/>
  <c r="S360" i="2" s="1"/>
  <c r="K359" i="2"/>
  <c r="O359" i="2" s="1"/>
  <c r="S359" i="2" s="1"/>
  <c r="K358" i="2"/>
  <c r="O358" i="2" s="1"/>
  <c r="S358" i="2" s="1"/>
  <c r="K357" i="2"/>
  <c r="O357" i="2" s="1"/>
  <c r="S357" i="2" s="1"/>
  <c r="K356" i="2"/>
  <c r="O356" i="2" s="1"/>
  <c r="S356" i="2" s="1"/>
  <c r="K355" i="2"/>
  <c r="O355" i="2" s="1"/>
  <c r="S355" i="2" s="1"/>
  <c r="K354" i="2"/>
  <c r="O354" i="2" s="1"/>
  <c r="S354" i="2" s="1"/>
  <c r="K353" i="2"/>
  <c r="O353" i="2" s="1"/>
  <c r="S353" i="2" s="1"/>
  <c r="K352" i="2"/>
  <c r="O352" i="2" s="1"/>
  <c r="S352" i="2" s="1"/>
  <c r="K351" i="2"/>
  <c r="O351" i="2" s="1"/>
  <c r="S351" i="2" s="1"/>
  <c r="K350" i="2"/>
  <c r="O350" i="2" s="1"/>
  <c r="S350" i="2" s="1"/>
  <c r="K349" i="2"/>
  <c r="O349" i="2" s="1"/>
  <c r="S349" i="2" s="1"/>
  <c r="K348" i="2"/>
  <c r="O348" i="2" s="1"/>
  <c r="S348" i="2" s="1"/>
  <c r="K347" i="2"/>
  <c r="O347" i="2" s="1"/>
  <c r="S347" i="2" s="1"/>
  <c r="K346" i="2"/>
  <c r="O346" i="2" s="1"/>
  <c r="S346" i="2" s="1"/>
  <c r="K345" i="2"/>
  <c r="O345" i="2" s="1"/>
  <c r="S345" i="2" s="1"/>
  <c r="K344" i="2"/>
  <c r="O344" i="2" s="1"/>
  <c r="S344" i="2" s="1"/>
  <c r="K343" i="2"/>
  <c r="O343" i="2" s="1"/>
  <c r="S343" i="2" s="1"/>
  <c r="K342" i="2"/>
  <c r="O342" i="2" s="1"/>
  <c r="S342" i="2" s="1"/>
  <c r="H1167" i="2"/>
  <c r="L1167" i="2" s="1"/>
  <c r="P1167" i="2" s="1"/>
  <c r="H1163" i="2"/>
  <c r="L1163" i="2" s="1"/>
  <c r="P1163" i="2" s="1"/>
  <c r="H1159" i="2"/>
  <c r="L1159" i="2" s="1"/>
  <c r="P1159" i="2" s="1"/>
  <c r="H1155" i="2"/>
  <c r="L1155" i="2" s="1"/>
  <c r="P1155" i="2" s="1"/>
  <c r="H1151" i="2"/>
  <c r="L1151" i="2" s="1"/>
  <c r="P1151" i="2" s="1"/>
  <c r="H1147" i="2"/>
  <c r="L1147" i="2" s="1"/>
  <c r="P1147" i="2" s="1"/>
  <c r="H1143" i="2"/>
  <c r="L1143" i="2" s="1"/>
  <c r="P1143" i="2" s="1"/>
  <c r="H1139" i="2"/>
  <c r="L1139" i="2" s="1"/>
  <c r="P1139" i="2" s="1"/>
  <c r="H1135" i="2"/>
  <c r="L1135" i="2" s="1"/>
  <c r="P1135" i="2" s="1"/>
  <c r="H1131" i="2"/>
  <c r="L1131" i="2" s="1"/>
  <c r="P1131" i="2" s="1"/>
  <c r="H1127" i="2"/>
  <c r="L1127" i="2" s="1"/>
  <c r="P1127" i="2" s="1"/>
  <c r="H1123" i="2"/>
  <c r="L1123" i="2" s="1"/>
  <c r="P1123" i="2" s="1"/>
  <c r="H1119" i="2"/>
  <c r="L1119" i="2" s="1"/>
  <c r="P1119" i="2" s="1"/>
  <c r="H1115" i="2"/>
  <c r="L1115" i="2" s="1"/>
  <c r="P1115" i="2" s="1"/>
  <c r="H1111" i="2"/>
  <c r="L1111" i="2" s="1"/>
  <c r="P1111" i="2" s="1"/>
  <c r="H1107" i="2"/>
  <c r="L1107" i="2" s="1"/>
  <c r="P1107" i="2" s="1"/>
  <c r="H1103" i="2"/>
  <c r="L1103" i="2" s="1"/>
  <c r="P1103" i="2" s="1"/>
  <c r="H1099" i="2"/>
  <c r="L1099" i="2" s="1"/>
  <c r="P1099" i="2" s="1"/>
  <c r="H1095" i="2"/>
  <c r="L1095" i="2" s="1"/>
  <c r="P1095" i="2" s="1"/>
  <c r="H1091" i="2"/>
  <c r="L1091" i="2" s="1"/>
  <c r="P1091" i="2" s="1"/>
  <c r="H1087" i="2"/>
  <c r="L1087" i="2" s="1"/>
  <c r="P1087" i="2" s="1"/>
  <c r="H1083" i="2"/>
  <c r="L1083" i="2" s="1"/>
  <c r="P1083" i="2" s="1"/>
  <c r="H1079" i="2"/>
  <c r="L1079" i="2" s="1"/>
  <c r="P1079" i="2" s="1"/>
  <c r="H1075" i="2"/>
  <c r="L1075" i="2" s="1"/>
  <c r="P1075" i="2" s="1"/>
  <c r="H1071" i="2"/>
  <c r="L1071" i="2" s="1"/>
  <c r="P1071" i="2" s="1"/>
  <c r="H1067" i="2"/>
  <c r="L1067" i="2" s="1"/>
  <c r="P1067" i="2" s="1"/>
  <c r="H1063" i="2"/>
  <c r="L1063" i="2" s="1"/>
  <c r="P1063" i="2" s="1"/>
  <c r="H1059" i="2"/>
  <c r="L1059" i="2" s="1"/>
  <c r="P1059" i="2" s="1"/>
  <c r="H1055" i="2"/>
  <c r="L1055" i="2" s="1"/>
  <c r="P1055" i="2" s="1"/>
  <c r="H1051" i="2"/>
  <c r="L1051" i="2" s="1"/>
  <c r="P1051" i="2" s="1"/>
  <c r="H1047" i="2"/>
  <c r="L1047" i="2" s="1"/>
  <c r="P1047" i="2" s="1"/>
  <c r="H1043" i="2"/>
  <c r="L1043" i="2" s="1"/>
  <c r="P1043" i="2" s="1"/>
  <c r="H1039" i="2"/>
  <c r="L1039" i="2" s="1"/>
  <c r="P1039" i="2" s="1"/>
  <c r="H1035" i="2"/>
  <c r="L1035" i="2" s="1"/>
  <c r="P1035" i="2" s="1"/>
  <c r="H1031" i="2"/>
  <c r="L1031" i="2" s="1"/>
  <c r="P1031" i="2" s="1"/>
  <c r="H1027" i="2"/>
  <c r="L1027" i="2" s="1"/>
  <c r="P1027" i="2" s="1"/>
  <c r="H1023" i="2"/>
  <c r="L1023" i="2" s="1"/>
  <c r="P1023" i="2" s="1"/>
  <c r="H1019" i="2"/>
  <c r="L1019" i="2" s="1"/>
  <c r="P1019" i="2" s="1"/>
  <c r="H1015" i="2"/>
  <c r="L1015" i="2" s="1"/>
  <c r="P1015" i="2" s="1"/>
  <c r="H1011" i="2"/>
  <c r="L1011" i="2" s="1"/>
  <c r="P1011" i="2" s="1"/>
  <c r="H1007" i="2"/>
  <c r="L1007" i="2" s="1"/>
  <c r="P1007" i="2" s="1"/>
  <c r="H1003" i="2"/>
  <c r="L1003" i="2" s="1"/>
  <c r="P1003" i="2" s="1"/>
  <c r="H999" i="2"/>
  <c r="L999" i="2" s="1"/>
  <c r="P999" i="2" s="1"/>
  <c r="H995" i="2"/>
  <c r="L995" i="2" s="1"/>
  <c r="P995" i="2" s="1"/>
  <c r="H991" i="2"/>
  <c r="L991" i="2" s="1"/>
  <c r="P991" i="2" s="1"/>
  <c r="H987" i="2"/>
  <c r="L987" i="2" s="1"/>
  <c r="P987" i="2" s="1"/>
  <c r="H983" i="2"/>
  <c r="L983" i="2" s="1"/>
  <c r="P983" i="2" s="1"/>
  <c r="H979" i="2"/>
  <c r="L979" i="2" s="1"/>
  <c r="P979" i="2" s="1"/>
  <c r="H975" i="2"/>
  <c r="L975" i="2" s="1"/>
  <c r="P975" i="2" s="1"/>
  <c r="H971" i="2"/>
  <c r="L971" i="2" s="1"/>
  <c r="P971" i="2" s="1"/>
  <c r="H967" i="2"/>
  <c r="L967" i="2" s="1"/>
  <c r="P967" i="2" s="1"/>
  <c r="H963" i="2"/>
  <c r="L963" i="2" s="1"/>
  <c r="P963" i="2" s="1"/>
  <c r="H959" i="2"/>
  <c r="L959" i="2" s="1"/>
  <c r="P959" i="2" s="1"/>
  <c r="H955" i="2"/>
  <c r="L955" i="2" s="1"/>
  <c r="P955" i="2" s="1"/>
  <c r="H951" i="2"/>
  <c r="L951" i="2" s="1"/>
  <c r="P951" i="2" s="1"/>
  <c r="H947" i="2"/>
  <c r="L947" i="2" s="1"/>
  <c r="P947" i="2" s="1"/>
  <c r="H943" i="2"/>
  <c r="L943" i="2" s="1"/>
  <c r="P943" i="2" s="1"/>
  <c r="H940" i="2"/>
  <c r="L940" i="2" s="1"/>
  <c r="P940" i="2" s="1"/>
  <c r="H938" i="2"/>
  <c r="L938" i="2" s="1"/>
  <c r="P938" i="2" s="1"/>
  <c r="J936" i="2"/>
  <c r="N936" i="2" s="1"/>
  <c r="R936" i="2" s="1"/>
  <c r="J935" i="2"/>
  <c r="N935" i="2" s="1"/>
  <c r="R935" i="2" s="1"/>
  <c r="J934" i="2"/>
  <c r="N934" i="2" s="1"/>
  <c r="R934" i="2" s="1"/>
  <c r="J933" i="2"/>
  <c r="N933" i="2" s="1"/>
  <c r="R933" i="2" s="1"/>
  <c r="J932" i="2"/>
  <c r="N932" i="2" s="1"/>
  <c r="R932" i="2" s="1"/>
  <c r="J931" i="2"/>
  <c r="N931" i="2" s="1"/>
  <c r="R931" i="2" s="1"/>
  <c r="J930" i="2"/>
  <c r="N930" i="2" s="1"/>
  <c r="R930" i="2" s="1"/>
  <c r="J929" i="2"/>
  <c r="N929" i="2" s="1"/>
  <c r="R929" i="2" s="1"/>
  <c r="J928" i="2"/>
  <c r="N928" i="2" s="1"/>
  <c r="R928" i="2" s="1"/>
  <c r="J927" i="2"/>
  <c r="N927" i="2" s="1"/>
  <c r="R927" i="2" s="1"/>
  <c r="J926" i="2"/>
  <c r="N926" i="2" s="1"/>
  <c r="R926" i="2" s="1"/>
  <c r="J925" i="2"/>
  <c r="N925" i="2" s="1"/>
  <c r="R925" i="2" s="1"/>
  <c r="J924" i="2"/>
  <c r="N924" i="2" s="1"/>
  <c r="R924" i="2" s="1"/>
  <c r="J923" i="2"/>
  <c r="N923" i="2" s="1"/>
  <c r="R923" i="2" s="1"/>
  <c r="J922" i="2"/>
  <c r="N922" i="2" s="1"/>
  <c r="R922" i="2" s="1"/>
  <c r="J921" i="2"/>
  <c r="N921" i="2" s="1"/>
  <c r="R921" i="2" s="1"/>
  <c r="J920" i="2"/>
  <c r="N920" i="2" s="1"/>
  <c r="R920" i="2" s="1"/>
  <c r="J919" i="2"/>
  <c r="N919" i="2" s="1"/>
  <c r="R919" i="2" s="1"/>
  <c r="J918" i="2"/>
  <c r="N918" i="2" s="1"/>
  <c r="R918" i="2" s="1"/>
  <c r="J917" i="2"/>
  <c r="N917" i="2" s="1"/>
  <c r="R917" i="2" s="1"/>
  <c r="J916" i="2"/>
  <c r="N916" i="2" s="1"/>
  <c r="R916" i="2" s="1"/>
  <c r="J915" i="2"/>
  <c r="N915" i="2" s="1"/>
  <c r="R915" i="2" s="1"/>
  <c r="J914" i="2"/>
  <c r="N914" i="2" s="1"/>
  <c r="R914" i="2" s="1"/>
  <c r="J913" i="2"/>
  <c r="N913" i="2" s="1"/>
  <c r="R913" i="2" s="1"/>
  <c r="J912" i="2"/>
  <c r="N912" i="2" s="1"/>
  <c r="R912" i="2" s="1"/>
  <c r="J911" i="2"/>
  <c r="N911" i="2" s="1"/>
  <c r="R911" i="2" s="1"/>
  <c r="J910" i="2"/>
  <c r="N910" i="2" s="1"/>
  <c r="R910" i="2" s="1"/>
  <c r="J909" i="2"/>
  <c r="N909" i="2" s="1"/>
  <c r="R909" i="2" s="1"/>
  <c r="J908" i="2"/>
  <c r="N908" i="2" s="1"/>
  <c r="R908" i="2" s="1"/>
  <c r="J907" i="2"/>
  <c r="N907" i="2" s="1"/>
  <c r="R907" i="2" s="1"/>
  <c r="J906" i="2"/>
  <c r="N906" i="2" s="1"/>
  <c r="R906" i="2" s="1"/>
  <c r="J905" i="2"/>
  <c r="N905" i="2" s="1"/>
  <c r="R905" i="2" s="1"/>
  <c r="J904" i="2"/>
  <c r="N904" i="2" s="1"/>
  <c r="R904" i="2" s="1"/>
  <c r="J903" i="2"/>
  <c r="N903" i="2" s="1"/>
  <c r="R903" i="2" s="1"/>
  <c r="J902" i="2"/>
  <c r="N902" i="2" s="1"/>
  <c r="R902" i="2" s="1"/>
  <c r="J901" i="2"/>
  <c r="N901" i="2" s="1"/>
  <c r="R901" i="2" s="1"/>
  <c r="J900" i="2"/>
  <c r="N900" i="2" s="1"/>
  <c r="R900" i="2" s="1"/>
  <c r="J899" i="2"/>
  <c r="N899" i="2" s="1"/>
  <c r="R899" i="2" s="1"/>
  <c r="J898" i="2"/>
  <c r="N898" i="2" s="1"/>
  <c r="R898" i="2" s="1"/>
  <c r="J897" i="2"/>
  <c r="N897" i="2" s="1"/>
  <c r="R897" i="2" s="1"/>
  <c r="J896" i="2"/>
  <c r="N896" i="2" s="1"/>
  <c r="R896" i="2" s="1"/>
  <c r="J895" i="2"/>
  <c r="N895" i="2" s="1"/>
  <c r="R895" i="2" s="1"/>
  <c r="J894" i="2"/>
  <c r="N894" i="2" s="1"/>
  <c r="R894" i="2" s="1"/>
  <c r="J893" i="2"/>
  <c r="N893" i="2" s="1"/>
  <c r="R893" i="2" s="1"/>
  <c r="J892" i="2"/>
  <c r="N892" i="2" s="1"/>
  <c r="R892" i="2" s="1"/>
  <c r="J891" i="2"/>
  <c r="N891" i="2" s="1"/>
  <c r="R891" i="2" s="1"/>
  <c r="J890" i="2"/>
  <c r="N890" i="2" s="1"/>
  <c r="R890" i="2" s="1"/>
  <c r="J889" i="2"/>
  <c r="N889" i="2" s="1"/>
  <c r="R889" i="2" s="1"/>
  <c r="J888" i="2"/>
  <c r="N888" i="2" s="1"/>
  <c r="R888" i="2" s="1"/>
  <c r="J887" i="2"/>
  <c r="N887" i="2" s="1"/>
  <c r="R887" i="2" s="1"/>
  <c r="J886" i="2"/>
  <c r="N886" i="2" s="1"/>
  <c r="R886" i="2" s="1"/>
  <c r="J885" i="2"/>
  <c r="N885" i="2" s="1"/>
  <c r="R885" i="2" s="1"/>
  <c r="J884" i="2"/>
  <c r="N884" i="2" s="1"/>
  <c r="R884" i="2" s="1"/>
  <c r="J883" i="2"/>
  <c r="N883" i="2" s="1"/>
  <c r="R883" i="2" s="1"/>
  <c r="J882" i="2"/>
  <c r="N882" i="2" s="1"/>
  <c r="R882" i="2" s="1"/>
  <c r="J881" i="2"/>
  <c r="N881" i="2" s="1"/>
  <c r="R881" i="2" s="1"/>
  <c r="J880" i="2"/>
  <c r="N880" i="2" s="1"/>
  <c r="R880" i="2" s="1"/>
  <c r="J879" i="2"/>
  <c r="N879" i="2" s="1"/>
  <c r="R879" i="2" s="1"/>
  <c r="J878" i="2"/>
  <c r="N878" i="2" s="1"/>
  <c r="R878" i="2" s="1"/>
  <c r="J877" i="2"/>
  <c r="N877" i="2" s="1"/>
  <c r="R877" i="2" s="1"/>
  <c r="J876" i="2"/>
  <c r="N876" i="2" s="1"/>
  <c r="R876" i="2" s="1"/>
  <c r="J875" i="2"/>
  <c r="N875" i="2" s="1"/>
  <c r="R875" i="2" s="1"/>
  <c r="J874" i="2"/>
  <c r="N874" i="2" s="1"/>
  <c r="R874" i="2" s="1"/>
  <c r="J873" i="2"/>
  <c r="N873" i="2" s="1"/>
  <c r="R873" i="2" s="1"/>
  <c r="J872" i="2"/>
  <c r="N872" i="2" s="1"/>
  <c r="R872" i="2" s="1"/>
  <c r="J871" i="2"/>
  <c r="N871" i="2" s="1"/>
  <c r="R871" i="2" s="1"/>
  <c r="J870" i="2"/>
  <c r="N870" i="2" s="1"/>
  <c r="R870" i="2" s="1"/>
  <c r="J869" i="2"/>
  <c r="N869" i="2" s="1"/>
  <c r="R869" i="2" s="1"/>
  <c r="J868" i="2"/>
  <c r="N868" i="2" s="1"/>
  <c r="R868" i="2" s="1"/>
  <c r="J867" i="2"/>
  <c r="N867" i="2" s="1"/>
  <c r="R867" i="2" s="1"/>
  <c r="J866" i="2"/>
  <c r="N866" i="2" s="1"/>
  <c r="R866" i="2" s="1"/>
  <c r="J865" i="2"/>
  <c r="N865" i="2" s="1"/>
  <c r="R865" i="2" s="1"/>
  <c r="J864" i="2"/>
  <c r="N864" i="2" s="1"/>
  <c r="R864" i="2" s="1"/>
  <c r="J863" i="2"/>
  <c r="N863" i="2" s="1"/>
  <c r="R863" i="2" s="1"/>
  <c r="J862" i="2"/>
  <c r="N862" i="2" s="1"/>
  <c r="R862" i="2" s="1"/>
  <c r="J861" i="2"/>
  <c r="N861" i="2" s="1"/>
  <c r="R861" i="2" s="1"/>
  <c r="J860" i="2"/>
  <c r="N860" i="2" s="1"/>
  <c r="R860" i="2" s="1"/>
  <c r="J859" i="2"/>
  <c r="N859" i="2" s="1"/>
  <c r="R859" i="2" s="1"/>
  <c r="J858" i="2"/>
  <c r="N858" i="2" s="1"/>
  <c r="R858" i="2" s="1"/>
  <c r="J857" i="2"/>
  <c r="N857" i="2" s="1"/>
  <c r="R857" i="2" s="1"/>
  <c r="J856" i="2"/>
  <c r="N856" i="2" s="1"/>
  <c r="R856" i="2" s="1"/>
  <c r="J855" i="2"/>
  <c r="N855" i="2" s="1"/>
  <c r="R855" i="2" s="1"/>
  <c r="J854" i="2"/>
  <c r="N854" i="2" s="1"/>
  <c r="R854" i="2" s="1"/>
  <c r="J853" i="2"/>
  <c r="N853" i="2" s="1"/>
  <c r="R853" i="2" s="1"/>
  <c r="J852" i="2"/>
  <c r="N852" i="2" s="1"/>
  <c r="R852" i="2" s="1"/>
  <c r="J851" i="2"/>
  <c r="N851" i="2" s="1"/>
  <c r="R851" i="2" s="1"/>
  <c r="J850" i="2"/>
  <c r="N850" i="2" s="1"/>
  <c r="R850" i="2" s="1"/>
  <c r="J849" i="2"/>
  <c r="N849" i="2" s="1"/>
  <c r="R849" i="2" s="1"/>
  <c r="J848" i="2"/>
  <c r="N848" i="2" s="1"/>
  <c r="R848" i="2" s="1"/>
  <c r="J847" i="2"/>
  <c r="N847" i="2" s="1"/>
  <c r="R847" i="2" s="1"/>
  <c r="J846" i="2"/>
  <c r="N846" i="2" s="1"/>
  <c r="R846" i="2" s="1"/>
  <c r="J845" i="2"/>
  <c r="N845" i="2" s="1"/>
  <c r="R845" i="2" s="1"/>
  <c r="J844" i="2"/>
  <c r="N844" i="2" s="1"/>
  <c r="R844" i="2" s="1"/>
  <c r="J843" i="2"/>
  <c r="N843" i="2" s="1"/>
  <c r="R843" i="2" s="1"/>
  <c r="J842" i="2"/>
  <c r="N842" i="2" s="1"/>
  <c r="R842" i="2" s="1"/>
  <c r="J841" i="2"/>
  <c r="N841" i="2" s="1"/>
  <c r="R841" i="2" s="1"/>
  <c r="J840" i="2"/>
  <c r="N840" i="2" s="1"/>
  <c r="R840" i="2" s="1"/>
  <c r="J839" i="2"/>
  <c r="N839" i="2" s="1"/>
  <c r="R839" i="2" s="1"/>
  <c r="J838" i="2"/>
  <c r="N838" i="2" s="1"/>
  <c r="R838" i="2" s="1"/>
  <c r="J837" i="2"/>
  <c r="N837" i="2" s="1"/>
  <c r="R837" i="2" s="1"/>
  <c r="J836" i="2"/>
  <c r="N836" i="2" s="1"/>
  <c r="R836" i="2" s="1"/>
  <c r="J835" i="2"/>
  <c r="N835" i="2" s="1"/>
  <c r="R835" i="2" s="1"/>
  <c r="J834" i="2"/>
  <c r="N834" i="2" s="1"/>
  <c r="R834" i="2" s="1"/>
  <c r="J833" i="2"/>
  <c r="N833" i="2" s="1"/>
  <c r="R833" i="2" s="1"/>
  <c r="J832" i="2"/>
  <c r="N832" i="2" s="1"/>
  <c r="R832" i="2" s="1"/>
  <c r="J831" i="2"/>
  <c r="N831" i="2" s="1"/>
  <c r="R831" i="2" s="1"/>
  <c r="J830" i="2"/>
  <c r="N830" i="2" s="1"/>
  <c r="R830" i="2" s="1"/>
  <c r="J829" i="2"/>
  <c r="N829" i="2" s="1"/>
  <c r="R829" i="2" s="1"/>
  <c r="J828" i="2"/>
  <c r="N828" i="2" s="1"/>
  <c r="R828" i="2" s="1"/>
  <c r="J827" i="2"/>
  <c r="N827" i="2" s="1"/>
  <c r="R827" i="2" s="1"/>
  <c r="J826" i="2"/>
  <c r="N826" i="2" s="1"/>
  <c r="R826" i="2" s="1"/>
  <c r="J825" i="2"/>
  <c r="N825" i="2" s="1"/>
  <c r="R825" i="2" s="1"/>
  <c r="J824" i="2"/>
  <c r="N824" i="2" s="1"/>
  <c r="R824" i="2" s="1"/>
  <c r="J823" i="2"/>
  <c r="N823" i="2" s="1"/>
  <c r="R823" i="2" s="1"/>
  <c r="J822" i="2"/>
  <c r="N822" i="2" s="1"/>
  <c r="R822" i="2" s="1"/>
  <c r="J821" i="2"/>
  <c r="N821" i="2" s="1"/>
  <c r="R821" i="2" s="1"/>
  <c r="J820" i="2"/>
  <c r="N820" i="2" s="1"/>
  <c r="R820" i="2" s="1"/>
  <c r="J819" i="2"/>
  <c r="N819" i="2" s="1"/>
  <c r="R819" i="2" s="1"/>
  <c r="J818" i="2"/>
  <c r="N818" i="2" s="1"/>
  <c r="R818" i="2" s="1"/>
  <c r="J817" i="2"/>
  <c r="N817" i="2" s="1"/>
  <c r="R817" i="2" s="1"/>
  <c r="J816" i="2"/>
  <c r="N816" i="2" s="1"/>
  <c r="R816" i="2" s="1"/>
  <c r="J815" i="2"/>
  <c r="N815" i="2" s="1"/>
  <c r="R815" i="2" s="1"/>
  <c r="J814" i="2"/>
  <c r="N814" i="2" s="1"/>
  <c r="R814" i="2" s="1"/>
  <c r="J813" i="2"/>
  <c r="N813" i="2" s="1"/>
  <c r="R813" i="2" s="1"/>
  <c r="J812" i="2"/>
  <c r="N812" i="2" s="1"/>
  <c r="R812" i="2" s="1"/>
  <c r="J811" i="2"/>
  <c r="N811" i="2" s="1"/>
  <c r="R811" i="2" s="1"/>
  <c r="J810" i="2"/>
  <c r="N810" i="2" s="1"/>
  <c r="R810" i="2" s="1"/>
  <c r="J809" i="2"/>
  <c r="N809" i="2" s="1"/>
  <c r="R809" i="2" s="1"/>
  <c r="J808" i="2"/>
  <c r="N808" i="2" s="1"/>
  <c r="R808" i="2" s="1"/>
  <c r="J807" i="2"/>
  <c r="N807" i="2" s="1"/>
  <c r="R807" i="2" s="1"/>
  <c r="J806" i="2"/>
  <c r="N806" i="2" s="1"/>
  <c r="R806" i="2" s="1"/>
  <c r="J805" i="2"/>
  <c r="N805" i="2" s="1"/>
  <c r="R805" i="2" s="1"/>
  <c r="J804" i="2"/>
  <c r="N804" i="2" s="1"/>
  <c r="R804" i="2" s="1"/>
  <c r="J803" i="2"/>
  <c r="N803" i="2" s="1"/>
  <c r="R803" i="2" s="1"/>
  <c r="J802" i="2"/>
  <c r="N802" i="2" s="1"/>
  <c r="R802" i="2" s="1"/>
  <c r="J801" i="2"/>
  <c r="N801" i="2" s="1"/>
  <c r="R801" i="2" s="1"/>
  <c r="J800" i="2"/>
  <c r="N800" i="2" s="1"/>
  <c r="R800" i="2" s="1"/>
  <c r="J799" i="2"/>
  <c r="N799" i="2" s="1"/>
  <c r="R799" i="2" s="1"/>
  <c r="J798" i="2"/>
  <c r="N798" i="2" s="1"/>
  <c r="R798" i="2" s="1"/>
  <c r="J797" i="2"/>
  <c r="N797" i="2" s="1"/>
  <c r="R797" i="2" s="1"/>
  <c r="J796" i="2"/>
  <c r="N796" i="2" s="1"/>
  <c r="R796" i="2" s="1"/>
  <c r="J795" i="2"/>
  <c r="N795" i="2" s="1"/>
  <c r="R795" i="2" s="1"/>
  <c r="J794" i="2"/>
  <c r="N794" i="2" s="1"/>
  <c r="R794" i="2" s="1"/>
  <c r="J793" i="2"/>
  <c r="N793" i="2" s="1"/>
  <c r="R793" i="2" s="1"/>
  <c r="J792" i="2"/>
  <c r="N792" i="2" s="1"/>
  <c r="R792" i="2" s="1"/>
  <c r="J791" i="2"/>
  <c r="N791" i="2" s="1"/>
  <c r="R791" i="2" s="1"/>
  <c r="J790" i="2"/>
  <c r="N790" i="2" s="1"/>
  <c r="R790" i="2" s="1"/>
  <c r="J789" i="2"/>
  <c r="N789" i="2" s="1"/>
  <c r="R789" i="2" s="1"/>
  <c r="J788" i="2"/>
  <c r="N788" i="2" s="1"/>
  <c r="R788" i="2" s="1"/>
  <c r="J787" i="2"/>
  <c r="N787" i="2" s="1"/>
  <c r="R787" i="2" s="1"/>
  <c r="J786" i="2"/>
  <c r="N786" i="2" s="1"/>
  <c r="R786" i="2" s="1"/>
  <c r="J785" i="2"/>
  <c r="N785" i="2" s="1"/>
  <c r="R785" i="2" s="1"/>
  <c r="J784" i="2"/>
  <c r="N784" i="2" s="1"/>
  <c r="R784" i="2" s="1"/>
  <c r="J783" i="2"/>
  <c r="N783" i="2" s="1"/>
  <c r="R783" i="2" s="1"/>
  <c r="J782" i="2"/>
  <c r="N782" i="2" s="1"/>
  <c r="R782" i="2" s="1"/>
  <c r="J781" i="2"/>
  <c r="N781" i="2" s="1"/>
  <c r="R781" i="2" s="1"/>
  <c r="J780" i="2"/>
  <c r="N780" i="2" s="1"/>
  <c r="R780" i="2" s="1"/>
  <c r="J779" i="2"/>
  <c r="N779" i="2" s="1"/>
  <c r="R779" i="2" s="1"/>
  <c r="J778" i="2"/>
  <c r="N778" i="2" s="1"/>
  <c r="R778" i="2" s="1"/>
  <c r="J777" i="2"/>
  <c r="N777" i="2" s="1"/>
  <c r="R777" i="2" s="1"/>
  <c r="J776" i="2"/>
  <c r="N776" i="2" s="1"/>
  <c r="R776" i="2" s="1"/>
  <c r="J775" i="2"/>
  <c r="N775" i="2" s="1"/>
  <c r="R775" i="2" s="1"/>
  <c r="J774" i="2"/>
  <c r="N774" i="2" s="1"/>
  <c r="R774" i="2" s="1"/>
  <c r="J773" i="2"/>
  <c r="N773" i="2" s="1"/>
  <c r="R773" i="2" s="1"/>
  <c r="J772" i="2"/>
  <c r="N772" i="2" s="1"/>
  <c r="R772" i="2" s="1"/>
  <c r="J771" i="2"/>
  <c r="N771" i="2" s="1"/>
  <c r="R771" i="2" s="1"/>
  <c r="J770" i="2"/>
  <c r="N770" i="2" s="1"/>
  <c r="R770" i="2" s="1"/>
  <c r="J769" i="2"/>
  <c r="N769" i="2" s="1"/>
  <c r="R769" i="2" s="1"/>
  <c r="J768" i="2"/>
  <c r="N768" i="2" s="1"/>
  <c r="R768" i="2" s="1"/>
  <c r="J767" i="2"/>
  <c r="N767" i="2" s="1"/>
  <c r="R767" i="2" s="1"/>
  <c r="J766" i="2"/>
  <c r="N766" i="2" s="1"/>
  <c r="R766" i="2" s="1"/>
  <c r="J765" i="2"/>
  <c r="N765" i="2" s="1"/>
  <c r="R765" i="2" s="1"/>
  <c r="J764" i="2"/>
  <c r="N764" i="2" s="1"/>
  <c r="R764" i="2" s="1"/>
  <c r="J763" i="2"/>
  <c r="N763" i="2" s="1"/>
  <c r="R763" i="2" s="1"/>
  <c r="J762" i="2"/>
  <c r="N762" i="2" s="1"/>
  <c r="R762" i="2" s="1"/>
  <c r="J761" i="2"/>
  <c r="N761" i="2" s="1"/>
  <c r="R761" i="2" s="1"/>
  <c r="J760" i="2"/>
  <c r="N760" i="2" s="1"/>
  <c r="R760" i="2" s="1"/>
  <c r="J759" i="2"/>
  <c r="N759" i="2" s="1"/>
  <c r="R759" i="2" s="1"/>
  <c r="J758" i="2"/>
  <c r="N758" i="2" s="1"/>
  <c r="R758" i="2" s="1"/>
  <c r="J757" i="2"/>
  <c r="N757" i="2" s="1"/>
  <c r="R757" i="2" s="1"/>
  <c r="J756" i="2"/>
  <c r="N756" i="2" s="1"/>
  <c r="R756" i="2" s="1"/>
  <c r="J755" i="2"/>
  <c r="N755" i="2" s="1"/>
  <c r="R755" i="2" s="1"/>
  <c r="J754" i="2"/>
  <c r="N754" i="2" s="1"/>
  <c r="R754" i="2" s="1"/>
  <c r="J753" i="2"/>
  <c r="N753" i="2" s="1"/>
  <c r="R753" i="2" s="1"/>
  <c r="J752" i="2"/>
  <c r="N752" i="2" s="1"/>
  <c r="R752" i="2" s="1"/>
  <c r="J751" i="2"/>
  <c r="N751" i="2" s="1"/>
  <c r="R751" i="2" s="1"/>
  <c r="J750" i="2"/>
  <c r="N750" i="2" s="1"/>
  <c r="R750" i="2" s="1"/>
  <c r="J749" i="2"/>
  <c r="N749" i="2" s="1"/>
  <c r="R749" i="2" s="1"/>
  <c r="J748" i="2"/>
  <c r="N748" i="2" s="1"/>
  <c r="R748" i="2" s="1"/>
  <c r="J747" i="2"/>
  <c r="N747" i="2" s="1"/>
  <c r="R747" i="2" s="1"/>
  <c r="J746" i="2"/>
  <c r="N746" i="2" s="1"/>
  <c r="R746" i="2" s="1"/>
  <c r="J745" i="2"/>
  <c r="N745" i="2" s="1"/>
  <c r="R745" i="2" s="1"/>
  <c r="J744" i="2"/>
  <c r="N744" i="2" s="1"/>
  <c r="R744" i="2" s="1"/>
  <c r="J743" i="2"/>
  <c r="N743" i="2" s="1"/>
  <c r="R743" i="2" s="1"/>
  <c r="J742" i="2"/>
  <c r="N742" i="2" s="1"/>
  <c r="R742" i="2" s="1"/>
  <c r="J741" i="2"/>
  <c r="N741" i="2" s="1"/>
  <c r="R741" i="2" s="1"/>
  <c r="J740" i="2"/>
  <c r="N740" i="2" s="1"/>
  <c r="R740" i="2" s="1"/>
  <c r="J739" i="2"/>
  <c r="N739" i="2" s="1"/>
  <c r="R739" i="2" s="1"/>
  <c r="J738" i="2"/>
  <c r="N738" i="2" s="1"/>
  <c r="R738" i="2" s="1"/>
  <c r="J737" i="2"/>
  <c r="N737" i="2" s="1"/>
  <c r="R737" i="2" s="1"/>
  <c r="J736" i="2"/>
  <c r="N736" i="2" s="1"/>
  <c r="R736" i="2" s="1"/>
  <c r="J735" i="2"/>
  <c r="N735" i="2" s="1"/>
  <c r="R735" i="2" s="1"/>
  <c r="J734" i="2"/>
  <c r="N734" i="2" s="1"/>
  <c r="R734" i="2" s="1"/>
  <c r="J733" i="2"/>
  <c r="N733" i="2" s="1"/>
  <c r="R733" i="2" s="1"/>
  <c r="J732" i="2"/>
  <c r="N732" i="2" s="1"/>
  <c r="R732" i="2" s="1"/>
  <c r="J731" i="2"/>
  <c r="N731" i="2" s="1"/>
  <c r="R731" i="2" s="1"/>
  <c r="J730" i="2"/>
  <c r="N730" i="2" s="1"/>
  <c r="R730" i="2" s="1"/>
  <c r="J729" i="2"/>
  <c r="N729" i="2" s="1"/>
  <c r="R729" i="2" s="1"/>
  <c r="J728" i="2"/>
  <c r="N728" i="2" s="1"/>
  <c r="R728" i="2" s="1"/>
  <c r="J727" i="2"/>
  <c r="N727" i="2" s="1"/>
  <c r="R727" i="2" s="1"/>
  <c r="J726" i="2"/>
  <c r="N726" i="2" s="1"/>
  <c r="R726" i="2" s="1"/>
  <c r="J725" i="2"/>
  <c r="N725" i="2" s="1"/>
  <c r="R725" i="2" s="1"/>
  <c r="J724" i="2"/>
  <c r="N724" i="2" s="1"/>
  <c r="R724" i="2" s="1"/>
  <c r="J723" i="2"/>
  <c r="N723" i="2" s="1"/>
  <c r="R723" i="2" s="1"/>
  <c r="J722" i="2"/>
  <c r="N722" i="2" s="1"/>
  <c r="R722" i="2" s="1"/>
  <c r="J721" i="2"/>
  <c r="N721" i="2" s="1"/>
  <c r="R721" i="2" s="1"/>
  <c r="J720" i="2"/>
  <c r="N720" i="2" s="1"/>
  <c r="R720" i="2" s="1"/>
  <c r="J719" i="2"/>
  <c r="N719" i="2" s="1"/>
  <c r="R719" i="2" s="1"/>
  <c r="J718" i="2"/>
  <c r="N718" i="2" s="1"/>
  <c r="R718" i="2" s="1"/>
  <c r="J717" i="2"/>
  <c r="N717" i="2" s="1"/>
  <c r="R717" i="2" s="1"/>
  <c r="J716" i="2"/>
  <c r="N716" i="2" s="1"/>
  <c r="R716" i="2" s="1"/>
  <c r="J715" i="2"/>
  <c r="N715" i="2" s="1"/>
  <c r="R715" i="2" s="1"/>
  <c r="J714" i="2"/>
  <c r="N714" i="2" s="1"/>
  <c r="R714" i="2" s="1"/>
  <c r="J713" i="2"/>
  <c r="N713" i="2" s="1"/>
  <c r="R713" i="2" s="1"/>
  <c r="J712" i="2"/>
  <c r="N712" i="2" s="1"/>
  <c r="R712" i="2" s="1"/>
  <c r="J711" i="2"/>
  <c r="N711" i="2" s="1"/>
  <c r="R711" i="2" s="1"/>
  <c r="J710" i="2"/>
  <c r="N710" i="2" s="1"/>
  <c r="R710" i="2" s="1"/>
  <c r="J709" i="2"/>
  <c r="N709" i="2" s="1"/>
  <c r="R709" i="2" s="1"/>
  <c r="J708" i="2"/>
  <c r="N708" i="2" s="1"/>
  <c r="R708" i="2" s="1"/>
  <c r="J707" i="2"/>
  <c r="N707" i="2" s="1"/>
  <c r="R707" i="2" s="1"/>
  <c r="J706" i="2"/>
  <c r="N706" i="2" s="1"/>
  <c r="R706" i="2" s="1"/>
  <c r="J705" i="2"/>
  <c r="N705" i="2" s="1"/>
  <c r="R705" i="2" s="1"/>
  <c r="J704" i="2"/>
  <c r="N704" i="2" s="1"/>
  <c r="R704" i="2" s="1"/>
  <c r="J703" i="2"/>
  <c r="N703" i="2" s="1"/>
  <c r="R703" i="2" s="1"/>
  <c r="J702" i="2"/>
  <c r="N702" i="2" s="1"/>
  <c r="R702" i="2" s="1"/>
  <c r="J701" i="2"/>
  <c r="N701" i="2" s="1"/>
  <c r="R701" i="2" s="1"/>
  <c r="J700" i="2"/>
  <c r="N700" i="2" s="1"/>
  <c r="R700" i="2" s="1"/>
  <c r="J699" i="2"/>
  <c r="N699" i="2" s="1"/>
  <c r="R699" i="2" s="1"/>
  <c r="J698" i="2"/>
  <c r="N698" i="2" s="1"/>
  <c r="R698" i="2" s="1"/>
  <c r="J697" i="2"/>
  <c r="N697" i="2" s="1"/>
  <c r="R697" i="2" s="1"/>
  <c r="J696" i="2"/>
  <c r="N696" i="2" s="1"/>
  <c r="R696" i="2" s="1"/>
  <c r="J695" i="2"/>
  <c r="N695" i="2" s="1"/>
  <c r="R695" i="2" s="1"/>
  <c r="J694" i="2"/>
  <c r="N694" i="2" s="1"/>
  <c r="R694" i="2" s="1"/>
  <c r="J693" i="2"/>
  <c r="N693" i="2" s="1"/>
  <c r="R693" i="2" s="1"/>
  <c r="J692" i="2"/>
  <c r="N692" i="2" s="1"/>
  <c r="R692" i="2" s="1"/>
  <c r="J691" i="2"/>
  <c r="N691" i="2" s="1"/>
  <c r="R691" i="2" s="1"/>
  <c r="J690" i="2"/>
  <c r="N690" i="2" s="1"/>
  <c r="R690" i="2" s="1"/>
  <c r="J689" i="2"/>
  <c r="N689" i="2" s="1"/>
  <c r="R689" i="2" s="1"/>
  <c r="J688" i="2"/>
  <c r="N688" i="2" s="1"/>
  <c r="R688" i="2" s="1"/>
  <c r="J687" i="2"/>
  <c r="N687" i="2" s="1"/>
  <c r="R687" i="2" s="1"/>
  <c r="J686" i="2"/>
  <c r="N686" i="2" s="1"/>
  <c r="R686" i="2" s="1"/>
  <c r="J685" i="2"/>
  <c r="N685" i="2" s="1"/>
  <c r="R685" i="2" s="1"/>
  <c r="J684" i="2"/>
  <c r="N684" i="2" s="1"/>
  <c r="R684" i="2" s="1"/>
  <c r="J683" i="2"/>
  <c r="N683" i="2" s="1"/>
  <c r="R683" i="2" s="1"/>
  <c r="J682" i="2"/>
  <c r="N682" i="2" s="1"/>
  <c r="R682" i="2" s="1"/>
  <c r="J681" i="2"/>
  <c r="N681" i="2" s="1"/>
  <c r="R681" i="2" s="1"/>
  <c r="J680" i="2"/>
  <c r="N680" i="2" s="1"/>
  <c r="R680" i="2" s="1"/>
  <c r="J679" i="2"/>
  <c r="N679" i="2" s="1"/>
  <c r="R679" i="2" s="1"/>
  <c r="J678" i="2"/>
  <c r="N678" i="2" s="1"/>
  <c r="R678" i="2" s="1"/>
  <c r="J677" i="2"/>
  <c r="N677" i="2" s="1"/>
  <c r="R677" i="2" s="1"/>
  <c r="J676" i="2"/>
  <c r="N676" i="2" s="1"/>
  <c r="R676" i="2" s="1"/>
  <c r="J675" i="2"/>
  <c r="N675" i="2" s="1"/>
  <c r="R675" i="2" s="1"/>
  <c r="J674" i="2"/>
  <c r="N674" i="2" s="1"/>
  <c r="R674" i="2" s="1"/>
  <c r="J673" i="2"/>
  <c r="N673" i="2" s="1"/>
  <c r="R673" i="2" s="1"/>
  <c r="J672" i="2"/>
  <c r="N672" i="2" s="1"/>
  <c r="R672" i="2" s="1"/>
  <c r="J671" i="2"/>
  <c r="N671" i="2" s="1"/>
  <c r="R671" i="2" s="1"/>
  <c r="J670" i="2"/>
  <c r="N670" i="2" s="1"/>
  <c r="R670" i="2" s="1"/>
  <c r="J669" i="2"/>
  <c r="N669" i="2" s="1"/>
  <c r="R669" i="2" s="1"/>
  <c r="J668" i="2"/>
  <c r="N668" i="2" s="1"/>
  <c r="R668" i="2" s="1"/>
  <c r="J667" i="2"/>
  <c r="N667" i="2" s="1"/>
  <c r="R667" i="2" s="1"/>
  <c r="J666" i="2"/>
  <c r="N666" i="2" s="1"/>
  <c r="R666" i="2" s="1"/>
  <c r="J665" i="2"/>
  <c r="N665" i="2" s="1"/>
  <c r="R665" i="2" s="1"/>
  <c r="J664" i="2"/>
  <c r="N664" i="2" s="1"/>
  <c r="R664" i="2" s="1"/>
  <c r="J663" i="2"/>
  <c r="N663" i="2" s="1"/>
  <c r="R663" i="2" s="1"/>
  <c r="J662" i="2"/>
  <c r="N662" i="2" s="1"/>
  <c r="R662" i="2" s="1"/>
  <c r="J661" i="2"/>
  <c r="N661" i="2" s="1"/>
  <c r="R661" i="2" s="1"/>
  <c r="J660" i="2"/>
  <c r="N660" i="2" s="1"/>
  <c r="R660" i="2" s="1"/>
  <c r="J659" i="2"/>
  <c r="N659" i="2" s="1"/>
  <c r="R659" i="2" s="1"/>
  <c r="J658" i="2"/>
  <c r="N658" i="2" s="1"/>
  <c r="R658" i="2" s="1"/>
  <c r="J657" i="2"/>
  <c r="N657" i="2" s="1"/>
  <c r="R657" i="2" s="1"/>
  <c r="J656" i="2"/>
  <c r="N656" i="2" s="1"/>
  <c r="R656" i="2" s="1"/>
  <c r="J655" i="2"/>
  <c r="N655" i="2" s="1"/>
  <c r="R655" i="2" s="1"/>
  <c r="J654" i="2"/>
  <c r="N654" i="2" s="1"/>
  <c r="R654" i="2" s="1"/>
  <c r="J653" i="2"/>
  <c r="N653" i="2" s="1"/>
  <c r="R653" i="2" s="1"/>
  <c r="J652" i="2"/>
  <c r="N652" i="2" s="1"/>
  <c r="R652" i="2" s="1"/>
  <c r="J651" i="2"/>
  <c r="N651" i="2" s="1"/>
  <c r="R651" i="2" s="1"/>
  <c r="J650" i="2"/>
  <c r="N650" i="2" s="1"/>
  <c r="R650" i="2" s="1"/>
  <c r="J649" i="2"/>
  <c r="N649" i="2" s="1"/>
  <c r="R649" i="2" s="1"/>
  <c r="J648" i="2"/>
  <c r="N648" i="2" s="1"/>
  <c r="R648" i="2" s="1"/>
  <c r="J647" i="2"/>
  <c r="N647" i="2" s="1"/>
  <c r="R647" i="2" s="1"/>
  <c r="J646" i="2"/>
  <c r="N646" i="2" s="1"/>
  <c r="R646" i="2" s="1"/>
  <c r="J645" i="2"/>
  <c r="N645" i="2" s="1"/>
  <c r="R645" i="2" s="1"/>
  <c r="J644" i="2"/>
  <c r="N644" i="2" s="1"/>
  <c r="R644" i="2" s="1"/>
  <c r="J643" i="2"/>
  <c r="N643" i="2" s="1"/>
  <c r="R643" i="2" s="1"/>
  <c r="J642" i="2"/>
  <c r="N642" i="2" s="1"/>
  <c r="R642" i="2" s="1"/>
  <c r="J641" i="2"/>
  <c r="N641" i="2" s="1"/>
  <c r="R641" i="2" s="1"/>
  <c r="J640" i="2"/>
  <c r="N640" i="2" s="1"/>
  <c r="R640" i="2" s="1"/>
  <c r="J639" i="2"/>
  <c r="N639" i="2" s="1"/>
  <c r="R639" i="2" s="1"/>
  <c r="J638" i="2"/>
  <c r="N638" i="2" s="1"/>
  <c r="R638" i="2" s="1"/>
  <c r="J637" i="2"/>
  <c r="N637" i="2" s="1"/>
  <c r="R637" i="2" s="1"/>
  <c r="J636" i="2"/>
  <c r="N636" i="2" s="1"/>
  <c r="R636" i="2" s="1"/>
  <c r="J635" i="2"/>
  <c r="N635" i="2" s="1"/>
  <c r="R635" i="2" s="1"/>
  <c r="J634" i="2"/>
  <c r="N634" i="2" s="1"/>
  <c r="R634" i="2" s="1"/>
  <c r="J633" i="2"/>
  <c r="N633" i="2" s="1"/>
  <c r="R633" i="2" s="1"/>
  <c r="J632" i="2"/>
  <c r="N632" i="2" s="1"/>
  <c r="R632" i="2" s="1"/>
  <c r="J631" i="2"/>
  <c r="N631" i="2" s="1"/>
  <c r="R631" i="2" s="1"/>
  <c r="J630" i="2"/>
  <c r="N630" i="2" s="1"/>
  <c r="R630" i="2" s="1"/>
  <c r="J629" i="2"/>
  <c r="N629" i="2" s="1"/>
  <c r="R629" i="2" s="1"/>
  <c r="J628" i="2"/>
  <c r="N628" i="2" s="1"/>
  <c r="R628" i="2" s="1"/>
  <c r="J627" i="2"/>
  <c r="N627" i="2" s="1"/>
  <c r="R627" i="2" s="1"/>
  <c r="J626" i="2"/>
  <c r="N626" i="2" s="1"/>
  <c r="R626" i="2" s="1"/>
  <c r="J625" i="2"/>
  <c r="N625" i="2" s="1"/>
  <c r="R625" i="2" s="1"/>
  <c r="J624" i="2"/>
  <c r="N624" i="2" s="1"/>
  <c r="R624" i="2" s="1"/>
  <c r="J623" i="2"/>
  <c r="N623" i="2" s="1"/>
  <c r="R623" i="2" s="1"/>
  <c r="J622" i="2"/>
  <c r="N622" i="2" s="1"/>
  <c r="R622" i="2" s="1"/>
  <c r="J621" i="2"/>
  <c r="N621" i="2" s="1"/>
  <c r="R621" i="2" s="1"/>
  <c r="J620" i="2"/>
  <c r="N620" i="2" s="1"/>
  <c r="R620" i="2" s="1"/>
  <c r="J619" i="2"/>
  <c r="N619" i="2" s="1"/>
  <c r="R619" i="2" s="1"/>
  <c r="J618" i="2"/>
  <c r="N618" i="2" s="1"/>
  <c r="R618" i="2" s="1"/>
  <c r="J617" i="2"/>
  <c r="N617" i="2" s="1"/>
  <c r="R617" i="2" s="1"/>
  <c r="J616" i="2"/>
  <c r="N616" i="2" s="1"/>
  <c r="R616" i="2" s="1"/>
  <c r="J615" i="2"/>
  <c r="N615" i="2" s="1"/>
  <c r="R615" i="2" s="1"/>
  <c r="J614" i="2"/>
  <c r="N614" i="2" s="1"/>
  <c r="R614" i="2" s="1"/>
  <c r="J613" i="2"/>
  <c r="N613" i="2" s="1"/>
  <c r="R613" i="2" s="1"/>
  <c r="J612" i="2"/>
  <c r="N612" i="2" s="1"/>
  <c r="R612" i="2" s="1"/>
  <c r="J611" i="2"/>
  <c r="N611" i="2" s="1"/>
  <c r="R611" i="2" s="1"/>
  <c r="J610" i="2"/>
  <c r="N610" i="2" s="1"/>
  <c r="R610" i="2" s="1"/>
  <c r="J609" i="2"/>
  <c r="N609" i="2" s="1"/>
  <c r="R609" i="2" s="1"/>
  <c r="J608" i="2"/>
  <c r="N608" i="2" s="1"/>
  <c r="R608" i="2" s="1"/>
  <c r="J607" i="2"/>
  <c r="N607" i="2" s="1"/>
  <c r="R607" i="2" s="1"/>
  <c r="J606" i="2"/>
  <c r="N606" i="2" s="1"/>
  <c r="R606" i="2" s="1"/>
  <c r="J605" i="2"/>
  <c r="N605" i="2" s="1"/>
  <c r="R605" i="2" s="1"/>
  <c r="J604" i="2"/>
  <c r="N604" i="2" s="1"/>
  <c r="R604" i="2" s="1"/>
  <c r="J603" i="2"/>
  <c r="N603" i="2" s="1"/>
  <c r="R603" i="2" s="1"/>
  <c r="J602" i="2"/>
  <c r="N602" i="2" s="1"/>
  <c r="R602" i="2" s="1"/>
  <c r="J601" i="2"/>
  <c r="N601" i="2" s="1"/>
  <c r="R601" i="2" s="1"/>
  <c r="J600" i="2"/>
  <c r="N600" i="2" s="1"/>
  <c r="R600" i="2" s="1"/>
  <c r="J599" i="2"/>
  <c r="N599" i="2" s="1"/>
  <c r="R599" i="2" s="1"/>
  <c r="J598" i="2"/>
  <c r="N598" i="2" s="1"/>
  <c r="R598" i="2" s="1"/>
  <c r="J597" i="2"/>
  <c r="N597" i="2" s="1"/>
  <c r="R597" i="2" s="1"/>
  <c r="J596" i="2"/>
  <c r="N596" i="2" s="1"/>
  <c r="R596" i="2" s="1"/>
  <c r="J595" i="2"/>
  <c r="N595" i="2" s="1"/>
  <c r="R595" i="2" s="1"/>
  <c r="J594" i="2"/>
  <c r="N594" i="2" s="1"/>
  <c r="R594" i="2" s="1"/>
  <c r="J593" i="2"/>
  <c r="N593" i="2" s="1"/>
  <c r="R593" i="2" s="1"/>
  <c r="J592" i="2"/>
  <c r="N592" i="2" s="1"/>
  <c r="R592" i="2" s="1"/>
  <c r="J591" i="2"/>
  <c r="N591" i="2" s="1"/>
  <c r="R591" i="2" s="1"/>
  <c r="J590" i="2"/>
  <c r="N590" i="2" s="1"/>
  <c r="R590" i="2" s="1"/>
  <c r="J589" i="2"/>
  <c r="N589" i="2" s="1"/>
  <c r="R589" i="2" s="1"/>
  <c r="J588" i="2"/>
  <c r="N588" i="2" s="1"/>
  <c r="R588" i="2" s="1"/>
  <c r="J587" i="2"/>
  <c r="N587" i="2" s="1"/>
  <c r="R587" i="2" s="1"/>
  <c r="J586" i="2"/>
  <c r="N586" i="2" s="1"/>
  <c r="R586" i="2" s="1"/>
  <c r="J585" i="2"/>
  <c r="N585" i="2" s="1"/>
  <c r="R585" i="2" s="1"/>
  <c r="J584" i="2"/>
  <c r="N584" i="2" s="1"/>
  <c r="R584" i="2" s="1"/>
  <c r="J583" i="2"/>
  <c r="N583" i="2" s="1"/>
  <c r="R583" i="2" s="1"/>
  <c r="J582" i="2"/>
  <c r="N582" i="2" s="1"/>
  <c r="R582" i="2" s="1"/>
  <c r="J581" i="2"/>
  <c r="N581" i="2" s="1"/>
  <c r="R581" i="2" s="1"/>
  <c r="J580" i="2"/>
  <c r="N580" i="2" s="1"/>
  <c r="R580" i="2" s="1"/>
  <c r="J579" i="2"/>
  <c r="N579" i="2" s="1"/>
  <c r="R579" i="2" s="1"/>
  <c r="J578" i="2"/>
  <c r="N578" i="2" s="1"/>
  <c r="R578" i="2" s="1"/>
  <c r="J577" i="2"/>
  <c r="N577" i="2" s="1"/>
  <c r="R577" i="2" s="1"/>
  <c r="J576" i="2"/>
  <c r="N576" i="2" s="1"/>
  <c r="R576" i="2" s="1"/>
  <c r="J575" i="2"/>
  <c r="N575" i="2" s="1"/>
  <c r="R575" i="2" s="1"/>
  <c r="J574" i="2"/>
  <c r="N574" i="2" s="1"/>
  <c r="R574" i="2" s="1"/>
  <c r="J573" i="2"/>
  <c r="N573" i="2" s="1"/>
  <c r="R573" i="2" s="1"/>
  <c r="J572" i="2"/>
  <c r="N572" i="2" s="1"/>
  <c r="R572" i="2" s="1"/>
  <c r="J571" i="2"/>
  <c r="N571" i="2" s="1"/>
  <c r="R571" i="2" s="1"/>
  <c r="J570" i="2"/>
  <c r="N570" i="2" s="1"/>
  <c r="R570" i="2" s="1"/>
  <c r="J569" i="2"/>
  <c r="N569" i="2" s="1"/>
  <c r="R569" i="2" s="1"/>
  <c r="J568" i="2"/>
  <c r="N568" i="2" s="1"/>
  <c r="R568" i="2" s="1"/>
  <c r="J567" i="2"/>
  <c r="N567" i="2" s="1"/>
  <c r="R567" i="2" s="1"/>
  <c r="J566" i="2"/>
  <c r="N566" i="2" s="1"/>
  <c r="R566" i="2" s="1"/>
  <c r="J565" i="2"/>
  <c r="N565" i="2" s="1"/>
  <c r="R565" i="2" s="1"/>
  <c r="J564" i="2"/>
  <c r="N564" i="2" s="1"/>
  <c r="R564" i="2" s="1"/>
  <c r="J563" i="2"/>
  <c r="N563" i="2" s="1"/>
  <c r="R563" i="2" s="1"/>
  <c r="J562" i="2"/>
  <c r="N562" i="2" s="1"/>
  <c r="R562" i="2" s="1"/>
  <c r="J561" i="2"/>
  <c r="N561" i="2" s="1"/>
  <c r="R561" i="2" s="1"/>
  <c r="J560" i="2"/>
  <c r="N560" i="2" s="1"/>
  <c r="R560" i="2" s="1"/>
  <c r="J559" i="2"/>
  <c r="N559" i="2" s="1"/>
  <c r="R559" i="2" s="1"/>
  <c r="J558" i="2"/>
  <c r="N558" i="2" s="1"/>
  <c r="R558" i="2" s="1"/>
  <c r="J557" i="2"/>
  <c r="N557" i="2" s="1"/>
  <c r="R557" i="2" s="1"/>
  <c r="J556" i="2"/>
  <c r="N556" i="2" s="1"/>
  <c r="R556" i="2" s="1"/>
  <c r="J555" i="2"/>
  <c r="N555" i="2" s="1"/>
  <c r="R555" i="2" s="1"/>
  <c r="J554" i="2"/>
  <c r="N554" i="2" s="1"/>
  <c r="R554" i="2" s="1"/>
  <c r="J553" i="2"/>
  <c r="N553" i="2" s="1"/>
  <c r="R553" i="2" s="1"/>
  <c r="J552" i="2"/>
  <c r="N552" i="2" s="1"/>
  <c r="R552" i="2" s="1"/>
  <c r="J551" i="2"/>
  <c r="N551" i="2" s="1"/>
  <c r="R551" i="2" s="1"/>
  <c r="J550" i="2"/>
  <c r="N550" i="2" s="1"/>
  <c r="R550" i="2" s="1"/>
  <c r="J549" i="2"/>
  <c r="N549" i="2" s="1"/>
  <c r="R549" i="2" s="1"/>
  <c r="J548" i="2"/>
  <c r="N548" i="2" s="1"/>
  <c r="R548" i="2" s="1"/>
  <c r="J547" i="2"/>
  <c r="N547" i="2" s="1"/>
  <c r="R547" i="2" s="1"/>
  <c r="J546" i="2"/>
  <c r="N546" i="2" s="1"/>
  <c r="R546" i="2" s="1"/>
  <c r="J545" i="2"/>
  <c r="N545" i="2" s="1"/>
  <c r="R545" i="2" s="1"/>
  <c r="J544" i="2"/>
  <c r="N544" i="2" s="1"/>
  <c r="R544" i="2" s="1"/>
  <c r="J543" i="2"/>
  <c r="N543" i="2" s="1"/>
  <c r="R543" i="2" s="1"/>
  <c r="J542" i="2"/>
  <c r="N542" i="2" s="1"/>
  <c r="R542" i="2" s="1"/>
  <c r="J541" i="2"/>
  <c r="N541" i="2" s="1"/>
  <c r="R541" i="2" s="1"/>
  <c r="J540" i="2"/>
  <c r="N540" i="2" s="1"/>
  <c r="R540" i="2" s="1"/>
  <c r="J539" i="2"/>
  <c r="N539" i="2" s="1"/>
  <c r="R539" i="2" s="1"/>
  <c r="J538" i="2"/>
  <c r="N538" i="2" s="1"/>
  <c r="R538" i="2" s="1"/>
  <c r="J537" i="2"/>
  <c r="N537" i="2" s="1"/>
  <c r="R537" i="2" s="1"/>
  <c r="J536" i="2"/>
  <c r="N536" i="2" s="1"/>
  <c r="R536" i="2" s="1"/>
  <c r="J535" i="2"/>
  <c r="N535" i="2" s="1"/>
  <c r="R535" i="2" s="1"/>
  <c r="J534" i="2"/>
  <c r="N534" i="2" s="1"/>
  <c r="R534" i="2" s="1"/>
  <c r="J533" i="2"/>
  <c r="N533" i="2" s="1"/>
  <c r="R533" i="2" s="1"/>
  <c r="J532" i="2"/>
  <c r="N532" i="2" s="1"/>
  <c r="R532" i="2" s="1"/>
  <c r="J531" i="2"/>
  <c r="N531" i="2" s="1"/>
  <c r="R531" i="2" s="1"/>
  <c r="J530" i="2"/>
  <c r="N530" i="2" s="1"/>
  <c r="R530" i="2" s="1"/>
  <c r="J529" i="2"/>
  <c r="N529" i="2" s="1"/>
  <c r="R529" i="2" s="1"/>
  <c r="J528" i="2"/>
  <c r="N528" i="2" s="1"/>
  <c r="R528" i="2" s="1"/>
  <c r="J527" i="2"/>
  <c r="N527" i="2" s="1"/>
  <c r="R527" i="2" s="1"/>
  <c r="J526" i="2"/>
  <c r="N526" i="2" s="1"/>
  <c r="R526" i="2" s="1"/>
  <c r="J525" i="2"/>
  <c r="N525" i="2" s="1"/>
  <c r="R525" i="2" s="1"/>
  <c r="J524" i="2"/>
  <c r="N524" i="2" s="1"/>
  <c r="R524" i="2" s="1"/>
  <c r="J523" i="2"/>
  <c r="N523" i="2" s="1"/>
  <c r="R523" i="2" s="1"/>
  <c r="J522" i="2"/>
  <c r="N522" i="2" s="1"/>
  <c r="R522" i="2" s="1"/>
  <c r="J521" i="2"/>
  <c r="N521" i="2" s="1"/>
  <c r="R521" i="2" s="1"/>
  <c r="J520" i="2"/>
  <c r="N520" i="2" s="1"/>
  <c r="R520" i="2" s="1"/>
  <c r="J519" i="2"/>
  <c r="N519" i="2" s="1"/>
  <c r="R519" i="2" s="1"/>
  <c r="J518" i="2"/>
  <c r="N518" i="2" s="1"/>
  <c r="R518" i="2" s="1"/>
  <c r="J517" i="2"/>
  <c r="N517" i="2" s="1"/>
  <c r="R517" i="2" s="1"/>
  <c r="J516" i="2"/>
  <c r="N516" i="2" s="1"/>
  <c r="R516" i="2" s="1"/>
  <c r="J515" i="2"/>
  <c r="N515" i="2" s="1"/>
  <c r="R515" i="2" s="1"/>
  <c r="J514" i="2"/>
  <c r="N514" i="2" s="1"/>
  <c r="R514" i="2" s="1"/>
  <c r="J513" i="2"/>
  <c r="N513" i="2" s="1"/>
  <c r="R513" i="2" s="1"/>
  <c r="J512" i="2"/>
  <c r="N512" i="2" s="1"/>
  <c r="R512" i="2" s="1"/>
  <c r="J511" i="2"/>
  <c r="N511" i="2" s="1"/>
  <c r="R511" i="2" s="1"/>
  <c r="J510" i="2"/>
  <c r="N510" i="2" s="1"/>
  <c r="R510" i="2" s="1"/>
  <c r="J509" i="2"/>
  <c r="N509" i="2" s="1"/>
  <c r="R509" i="2" s="1"/>
  <c r="J508" i="2"/>
  <c r="N508" i="2" s="1"/>
  <c r="R508" i="2" s="1"/>
  <c r="J507" i="2"/>
  <c r="N507" i="2" s="1"/>
  <c r="R507" i="2" s="1"/>
  <c r="J506" i="2"/>
  <c r="N506" i="2" s="1"/>
  <c r="R506" i="2" s="1"/>
  <c r="J505" i="2"/>
  <c r="N505" i="2" s="1"/>
  <c r="R505" i="2" s="1"/>
  <c r="J504" i="2"/>
  <c r="N504" i="2" s="1"/>
  <c r="R504" i="2" s="1"/>
  <c r="J503" i="2"/>
  <c r="N503" i="2" s="1"/>
  <c r="R503" i="2" s="1"/>
  <c r="J502" i="2"/>
  <c r="N502" i="2" s="1"/>
  <c r="R502" i="2" s="1"/>
  <c r="J501" i="2"/>
  <c r="N501" i="2" s="1"/>
  <c r="R501" i="2" s="1"/>
  <c r="J500" i="2"/>
  <c r="N500" i="2" s="1"/>
  <c r="R500" i="2" s="1"/>
  <c r="J499" i="2"/>
  <c r="N499" i="2" s="1"/>
  <c r="R499" i="2" s="1"/>
  <c r="J498" i="2"/>
  <c r="N498" i="2" s="1"/>
  <c r="R498" i="2" s="1"/>
  <c r="J497" i="2"/>
  <c r="N497" i="2" s="1"/>
  <c r="R497" i="2" s="1"/>
  <c r="J496" i="2"/>
  <c r="N496" i="2" s="1"/>
  <c r="R496" i="2" s="1"/>
  <c r="J495" i="2"/>
  <c r="N495" i="2" s="1"/>
  <c r="R495" i="2" s="1"/>
  <c r="J494" i="2"/>
  <c r="N494" i="2" s="1"/>
  <c r="R494" i="2" s="1"/>
  <c r="J493" i="2"/>
  <c r="N493" i="2" s="1"/>
  <c r="R493" i="2" s="1"/>
  <c r="J492" i="2"/>
  <c r="N492" i="2" s="1"/>
  <c r="R492" i="2" s="1"/>
  <c r="J491" i="2"/>
  <c r="N491" i="2" s="1"/>
  <c r="R491" i="2" s="1"/>
  <c r="J490" i="2"/>
  <c r="N490" i="2" s="1"/>
  <c r="R490" i="2" s="1"/>
  <c r="J489" i="2"/>
  <c r="N489" i="2" s="1"/>
  <c r="R489" i="2" s="1"/>
  <c r="J488" i="2"/>
  <c r="N488" i="2" s="1"/>
  <c r="R488" i="2" s="1"/>
  <c r="J487" i="2"/>
  <c r="N487" i="2" s="1"/>
  <c r="R487" i="2" s="1"/>
  <c r="J486" i="2"/>
  <c r="N486" i="2" s="1"/>
  <c r="R486" i="2" s="1"/>
  <c r="J485" i="2"/>
  <c r="N485" i="2" s="1"/>
  <c r="R485" i="2" s="1"/>
  <c r="J484" i="2"/>
  <c r="N484" i="2" s="1"/>
  <c r="R484" i="2" s="1"/>
  <c r="J483" i="2"/>
  <c r="N483" i="2" s="1"/>
  <c r="R483" i="2" s="1"/>
  <c r="J482" i="2"/>
  <c r="N482" i="2" s="1"/>
  <c r="R482" i="2" s="1"/>
  <c r="J481" i="2"/>
  <c r="N481" i="2" s="1"/>
  <c r="R481" i="2" s="1"/>
  <c r="J480" i="2"/>
  <c r="N480" i="2" s="1"/>
  <c r="R480" i="2" s="1"/>
  <c r="J479" i="2"/>
  <c r="N479" i="2" s="1"/>
  <c r="R479" i="2" s="1"/>
  <c r="J478" i="2"/>
  <c r="N478" i="2" s="1"/>
  <c r="R478" i="2" s="1"/>
  <c r="J477" i="2"/>
  <c r="N477" i="2" s="1"/>
  <c r="R477" i="2" s="1"/>
  <c r="J476" i="2"/>
  <c r="N476" i="2" s="1"/>
  <c r="R476" i="2" s="1"/>
  <c r="J475" i="2"/>
  <c r="N475" i="2" s="1"/>
  <c r="R475" i="2" s="1"/>
  <c r="J474" i="2"/>
  <c r="N474" i="2" s="1"/>
  <c r="R474" i="2" s="1"/>
  <c r="J473" i="2"/>
  <c r="N473" i="2" s="1"/>
  <c r="R473" i="2" s="1"/>
  <c r="J472" i="2"/>
  <c r="N472" i="2" s="1"/>
  <c r="R472" i="2" s="1"/>
  <c r="J471" i="2"/>
  <c r="N471" i="2" s="1"/>
  <c r="R471" i="2" s="1"/>
  <c r="J470" i="2"/>
  <c r="N470" i="2" s="1"/>
  <c r="R470" i="2" s="1"/>
  <c r="J469" i="2"/>
  <c r="N469" i="2" s="1"/>
  <c r="R469" i="2" s="1"/>
  <c r="J468" i="2"/>
  <c r="N468" i="2" s="1"/>
  <c r="R468" i="2" s="1"/>
  <c r="J467" i="2"/>
  <c r="N467" i="2" s="1"/>
  <c r="R467" i="2" s="1"/>
  <c r="J466" i="2"/>
  <c r="N466" i="2" s="1"/>
  <c r="R466" i="2" s="1"/>
  <c r="J465" i="2"/>
  <c r="N465" i="2" s="1"/>
  <c r="R465" i="2" s="1"/>
  <c r="J464" i="2"/>
  <c r="N464" i="2" s="1"/>
  <c r="R464" i="2" s="1"/>
  <c r="J463" i="2"/>
  <c r="N463" i="2" s="1"/>
  <c r="R463" i="2" s="1"/>
  <c r="J462" i="2"/>
  <c r="N462" i="2" s="1"/>
  <c r="R462" i="2" s="1"/>
  <c r="J461" i="2"/>
  <c r="N461" i="2" s="1"/>
  <c r="R461" i="2" s="1"/>
  <c r="J460" i="2"/>
  <c r="N460" i="2" s="1"/>
  <c r="R460" i="2" s="1"/>
  <c r="J459" i="2"/>
  <c r="N459" i="2" s="1"/>
  <c r="R459" i="2" s="1"/>
  <c r="J458" i="2"/>
  <c r="N458" i="2" s="1"/>
  <c r="R458" i="2" s="1"/>
  <c r="J457" i="2"/>
  <c r="N457" i="2" s="1"/>
  <c r="R457" i="2" s="1"/>
  <c r="J456" i="2"/>
  <c r="N456" i="2" s="1"/>
  <c r="R456" i="2" s="1"/>
  <c r="J455" i="2"/>
  <c r="N455" i="2" s="1"/>
  <c r="R455" i="2" s="1"/>
  <c r="J454" i="2"/>
  <c r="N454" i="2" s="1"/>
  <c r="R454" i="2" s="1"/>
  <c r="J453" i="2"/>
  <c r="N453" i="2" s="1"/>
  <c r="R453" i="2" s="1"/>
  <c r="J452" i="2"/>
  <c r="N452" i="2" s="1"/>
  <c r="R452" i="2" s="1"/>
  <c r="J451" i="2"/>
  <c r="N451" i="2" s="1"/>
  <c r="R451" i="2" s="1"/>
  <c r="J450" i="2"/>
  <c r="N450" i="2" s="1"/>
  <c r="R450" i="2" s="1"/>
  <c r="J449" i="2"/>
  <c r="N449" i="2" s="1"/>
  <c r="R449" i="2" s="1"/>
  <c r="J448" i="2"/>
  <c r="N448" i="2" s="1"/>
  <c r="R448" i="2" s="1"/>
  <c r="J447" i="2"/>
  <c r="N447" i="2" s="1"/>
  <c r="R447" i="2" s="1"/>
  <c r="J446" i="2"/>
  <c r="N446" i="2" s="1"/>
  <c r="R446" i="2" s="1"/>
  <c r="J445" i="2"/>
  <c r="N445" i="2" s="1"/>
  <c r="R445" i="2" s="1"/>
  <c r="J444" i="2"/>
  <c r="N444" i="2" s="1"/>
  <c r="R444" i="2" s="1"/>
  <c r="J443" i="2"/>
  <c r="N443" i="2" s="1"/>
  <c r="R443" i="2" s="1"/>
  <c r="J442" i="2"/>
  <c r="N442" i="2" s="1"/>
  <c r="R442" i="2" s="1"/>
  <c r="J441" i="2"/>
  <c r="N441" i="2" s="1"/>
  <c r="R441" i="2" s="1"/>
  <c r="J440" i="2"/>
  <c r="N440" i="2" s="1"/>
  <c r="R440" i="2" s="1"/>
  <c r="J439" i="2"/>
  <c r="N439" i="2" s="1"/>
  <c r="R439" i="2" s="1"/>
  <c r="J438" i="2"/>
  <c r="N438" i="2" s="1"/>
  <c r="R438" i="2" s="1"/>
  <c r="J437" i="2"/>
  <c r="N437" i="2" s="1"/>
  <c r="R437" i="2" s="1"/>
  <c r="J436" i="2"/>
  <c r="N436" i="2" s="1"/>
  <c r="R436" i="2" s="1"/>
  <c r="J435" i="2"/>
  <c r="N435" i="2" s="1"/>
  <c r="R435" i="2" s="1"/>
  <c r="J434" i="2"/>
  <c r="N434" i="2" s="1"/>
  <c r="R434" i="2" s="1"/>
  <c r="J433" i="2"/>
  <c r="N433" i="2" s="1"/>
  <c r="R433" i="2" s="1"/>
  <c r="J432" i="2"/>
  <c r="N432" i="2" s="1"/>
  <c r="R432" i="2" s="1"/>
  <c r="J431" i="2"/>
  <c r="N431" i="2" s="1"/>
  <c r="R431" i="2" s="1"/>
  <c r="J430" i="2"/>
  <c r="N430" i="2" s="1"/>
  <c r="R430" i="2" s="1"/>
  <c r="J429" i="2"/>
  <c r="N429" i="2" s="1"/>
  <c r="R429" i="2" s="1"/>
  <c r="J428" i="2"/>
  <c r="N428" i="2" s="1"/>
  <c r="R428" i="2" s="1"/>
  <c r="J427" i="2"/>
  <c r="N427" i="2" s="1"/>
  <c r="R427" i="2" s="1"/>
  <c r="J426" i="2"/>
  <c r="N426" i="2" s="1"/>
  <c r="R426" i="2" s="1"/>
  <c r="J425" i="2"/>
  <c r="N425" i="2" s="1"/>
  <c r="R425" i="2" s="1"/>
  <c r="J424" i="2"/>
  <c r="N424" i="2" s="1"/>
  <c r="R424" i="2" s="1"/>
  <c r="J423" i="2"/>
  <c r="N423" i="2" s="1"/>
  <c r="R423" i="2" s="1"/>
  <c r="J422" i="2"/>
  <c r="N422" i="2" s="1"/>
  <c r="R422" i="2" s="1"/>
  <c r="J421" i="2"/>
  <c r="N421" i="2" s="1"/>
  <c r="R421" i="2" s="1"/>
  <c r="J420" i="2"/>
  <c r="N420" i="2" s="1"/>
  <c r="R420" i="2" s="1"/>
  <c r="J419" i="2"/>
  <c r="N419" i="2" s="1"/>
  <c r="R419" i="2" s="1"/>
  <c r="J418" i="2"/>
  <c r="N418" i="2" s="1"/>
  <c r="R418" i="2" s="1"/>
  <c r="J417" i="2"/>
  <c r="N417" i="2" s="1"/>
  <c r="R417" i="2" s="1"/>
  <c r="J416" i="2"/>
  <c r="N416" i="2" s="1"/>
  <c r="R416" i="2" s="1"/>
  <c r="J415" i="2"/>
  <c r="N415" i="2" s="1"/>
  <c r="R415" i="2" s="1"/>
  <c r="J414" i="2"/>
  <c r="N414" i="2" s="1"/>
  <c r="R414" i="2" s="1"/>
  <c r="J413" i="2"/>
  <c r="N413" i="2" s="1"/>
  <c r="R413" i="2" s="1"/>
  <c r="J412" i="2"/>
  <c r="N412" i="2" s="1"/>
  <c r="R412" i="2" s="1"/>
  <c r="J411" i="2"/>
  <c r="N411" i="2" s="1"/>
  <c r="R411" i="2" s="1"/>
  <c r="J410" i="2"/>
  <c r="N410" i="2" s="1"/>
  <c r="R410" i="2" s="1"/>
  <c r="J409" i="2"/>
  <c r="N409" i="2" s="1"/>
  <c r="R409" i="2" s="1"/>
  <c r="J408" i="2"/>
  <c r="N408" i="2" s="1"/>
  <c r="R408" i="2" s="1"/>
  <c r="J407" i="2"/>
  <c r="N407" i="2" s="1"/>
  <c r="R407" i="2" s="1"/>
  <c r="J406" i="2"/>
  <c r="N406" i="2" s="1"/>
  <c r="R406" i="2" s="1"/>
  <c r="J405" i="2"/>
  <c r="N405" i="2" s="1"/>
  <c r="R405" i="2" s="1"/>
  <c r="J404" i="2"/>
  <c r="N404" i="2" s="1"/>
  <c r="R404" i="2" s="1"/>
  <c r="J403" i="2"/>
  <c r="N403" i="2" s="1"/>
  <c r="R403" i="2" s="1"/>
  <c r="J402" i="2"/>
  <c r="N402" i="2" s="1"/>
  <c r="R402" i="2" s="1"/>
  <c r="J401" i="2"/>
  <c r="N401" i="2" s="1"/>
  <c r="R401" i="2" s="1"/>
  <c r="J400" i="2"/>
  <c r="N400" i="2" s="1"/>
  <c r="R400" i="2" s="1"/>
  <c r="J399" i="2"/>
  <c r="N399" i="2" s="1"/>
  <c r="R399" i="2" s="1"/>
  <c r="J398" i="2"/>
  <c r="N398" i="2" s="1"/>
  <c r="R398" i="2" s="1"/>
  <c r="J397" i="2"/>
  <c r="N397" i="2" s="1"/>
  <c r="R397" i="2" s="1"/>
  <c r="J396" i="2"/>
  <c r="N396" i="2" s="1"/>
  <c r="R396" i="2" s="1"/>
  <c r="J395" i="2"/>
  <c r="N395" i="2" s="1"/>
  <c r="R395" i="2" s="1"/>
  <c r="J394" i="2"/>
  <c r="N394" i="2" s="1"/>
  <c r="R394" i="2" s="1"/>
  <c r="J393" i="2"/>
  <c r="N393" i="2" s="1"/>
  <c r="R393" i="2" s="1"/>
  <c r="J392" i="2"/>
  <c r="N392" i="2" s="1"/>
  <c r="R392" i="2" s="1"/>
  <c r="J391" i="2"/>
  <c r="N391" i="2" s="1"/>
  <c r="R391" i="2" s="1"/>
  <c r="J390" i="2"/>
  <c r="N390" i="2" s="1"/>
  <c r="R390" i="2" s="1"/>
  <c r="J389" i="2"/>
  <c r="N389" i="2" s="1"/>
  <c r="R389" i="2" s="1"/>
  <c r="J388" i="2"/>
  <c r="N388" i="2" s="1"/>
  <c r="R388" i="2" s="1"/>
  <c r="J387" i="2"/>
  <c r="N387" i="2" s="1"/>
  <c r="R387" i="2" s="1"/>
  <c r="J386" i="2"/>
  <c r="N386" i="2" s="1"/>
  <c r="R386" i="2" s="1"/>
  <c r="J385" i="2"/>
  <c r="N385" i="2" s="1"/>
  <c r="R385" i="2" s="1"/>
  <c r="J384" i="2"/>
  <c r="N384" i="2" s="1"/>
  <c r="R384" i="2" s="1"/>
  <c r="J383" i="2"/>
  <c r="N383" i="2" s="1"/>
  <c r="R383" i="2" s="1"/>
  <c r="J382" i="2"/>
  <c r="N382" i="2" s="1"/>
  <c r="R382" i="2" s="1"/>
  <c r="J381" i="2"/>
  <c r="N381" i="2" s="1"/>
  <c r="R381" i="2" s="1"/>
  <c r="J380" i="2"/>
  <c r="N380" i="2" s="1"/>
  <c r="R380" i="2" s="1"/>
  <c r="J379" i="2"/>
  <c r="N379" i="2" s="1"/>
  <c r="R379" i="2" s="1"/>
  <c r="J378" i="2"/>
  <c r="N378" i="2" s="1"/>
  <c r="R378" i="2" s="1"/>
  <c r="J377" i="2"/>
  <c r="N377" i="2" s="1"/>
  <c r="R377" i="2" s="1"/>
  <c r="J376" i="2"/>
  <c r="N376" i="2" s="1"/>
  <c r="R376" i="2" s="1"/>
  <c r="J375" i="2"/>
  <c r="N375" i="2" s="1"/>
  <c r="R375" i="2" s="1"/>
  <c r="J374" i="2"/>
  <c r="N374" i="2" s="1"/>
  <c r="R374" i="2" s="1"/>
  <c r="J373" i="2"/>
  <c r="N373" i="2" s="1"/>
  <c r="R373" i="2" s="1"/>
  <c r="J372" i="2"/>
  <c r="N372" i="2" s="1"/>
  <c r="R372" i="2" s="1"/>
  <c r="J371" i="2"/>
  <c r="N371" i="2" s="1"/>
  <c r="R371" i="2" s="1"/>
  <c r="J370" i="2"/>
  <c r="N370" i="2" s="1"/>
  <c r="R370" i="2" s="1"/>
  <c r="J369" i="2"/>
  <c r="N369" i="2" s="1"/>
  <c r="R369" i="2" s="1"/>
  <c r="J368" i="2"/>
  <c r="N368" i="2" s="1"/>
  <c r="R368" i="2" s="1"/>
  <c r="J367" i="2"/>
  <c r="N367" i="2" s="1"/>
  <c r="R367" i="2" s="1"/>
  <c r="J366" i="2"/>
  <c r="N366" i="2" s="1"/>
  <c r="R366" i="2" s="1"/>
  <c r="J365" i="2"/>
  <c r="N365" i="2" s="1"/>
  <c r="R365" i="2" s="1"/>
  <c r="J364" i="2"/>
  <c r="N364" i="2" s="1"/>
  <c r="R364" i="2" s="1"/>
  <c r="J363" i="2"/>
  <c r="N363" i="2" s="1"/>
  <c r="R363" i="2" s="1"/>
  <c r="J362" i="2"/>
  <c r="N362" i="2" s="1"/>
  <c r="R362" i="2" s="1"/>
  <c r="J361" i="2"/>
  <c r="N361" i="2" s="1"/>
  <c r="R361" i="2" s="1"/>
  <c r="J360" i="2"/>
  <c r="N360" i="2" s="1"/>
  <c r="R360" i="2" s="1"/>
  <c r="J359" i="2"/>
  <c r="N359" i="2" s="1"/>
  <c r="R359" i="2" s="1"/>
  <c r="J358" i="2"/>
  <c r="N358" i="2" s="1"/>
  <c r="R358" i="2" s="1"/>
  <c r="J357" i="2"/>
  <c r="N357" i="2" s="1"/>
  <c r="R357" i="2" s="1"/>
  <c r="J356" i="2"/>
  <c r="N356" i="2" s="1"/>
  <c r="R356" i="2" s="1"/>
  <c r="J355" i="2"/>
  <c r="N355" i="2" s="1"/>
  <c r="R355" i="2" s="1"/>
  <c r="J354" i="2"/>
  <c r="N354" i="2" s="1"/>
  <c r="R354" i="2" s="1"/>
  <c r="J353" i="2"/>
  <c r="N353" i="2" s="1"/>
  <c r="R353" i="2" s="1"/>
  <c r="J352" i="2"/>
  <c r="N352" i="2" s="1"/>
  <c r="R352" i="2" s="1"/>
  <c r="J351" i="2"/>
  <c r="N351" i="2" s="1"/>
  <c r="R351" i="2" s="1"/>
  <c r="J350" i="2"/>
  <c r="N350" i="2" s="1"/>
  <c r="R350" i="2" s="1"/>
  <c r="J349" i="2"/>
  <c r="N349" i="2" s="1"/>
  <c r="R349" i="2" s="1"/>
  <c r="J348" i="2"/>
  <c r="N348" i="2" s="1"/>
  <c r="R348" i="2" s="1"/>
  <c r="J347" i="2"/>
  <c r="N347" i="2" s="1"/>
  <c r="R347" i="2" s="1"/>
  <c r="J346" i="2"/>
  <c r="N346" i="2" s="1"/>
  <c r="R346" i="2" s="1"/>
  <c r="J345" i="2"/>
  <c r="N345" i="2" s="1"/>
  <c r="R345" i="2" s="1"/>
  <c r="J344" i="2"/>
  <c r="N344" i="2" s="1"/>
  <c r="R344" i="2" s="1"/>
  <c r="J343" i="2"/>
  <c r="N343" i="2" s="1"/>
  <c r="R343" i="2" s="1"/>
  <c r="H1166" i="2"/>
  <c r="L1166" i="2" s="1"/>
  <c r="P1166" i="2" s="1"/>
  <c r="H1150" i="2"/>
  <c r="L1150" i="2" s="1"/>
  <c r="P1150" i="2" s="1"/>
  <c r="H1134" i="2"/>
  <c r="L1134" i="2" s="1"/>
  <c r="P1134" i="2" s="1"/>
  <c r="H1118" i="2"/>
  <c r="L1118" i="2" s="1"/>
  <c r="P1118" i="2" s="1"/>
  <c r="H1102" i="2"/>
  <c r="L1102" i="2" s="1"/>
  <c r="P1102" i="2" s="1"/>
  <c r="H1086" i="2"/>
  <c r="L1086" i="2" s="1"/>
  <c r="P1086" i="2" s="1"/>
  <c r="H1070" i="2"/>
  <c r="L1070" i="2" s="1"/>
  <c r="P1070" i="2" s="1"/>
  <c r="H1054" i="2"/>
  <c r="L1054" i="2" s="1"/>
  <c r="P1054" i="2" s="1"/>
  <c r="H1038" i="2"/>
  <c r="L1038" i="2" s="1"/>
  <c r="P1038" i="2" s="1"/>
  <c r="H1022" i="2"/>
  <c r="L1022" i="2" s="1"/>
  <c r="P1022" i="2" s="1"/>
  <c r="H1006" i="2"/>
  <c r="L1006" i="2" s="1"/>
  <c r="P1006" i="2" s="1"/>
  <c r="H990" i="2"/>
  <c r="L990" i="2" s="1"/>
  <c r="P990" i="2" s="1"/>
  <c r="H974" i="2"/>
  <c r="L974" i="2" s="1"/>
  <c r="P974" i="2" s="1"/>
  <c r="H958" i="2"/>
  <c r="L958" i="2" s="1"/>
  <c r="P958" i="2" s="1"/>
  <c r="H942" i="2"/>
  <c r="L942" i="2" s="1"/>
  <c r="P942" i="2" s="1"/>
  <c r="I935" i="2"/>
  <c r="M935" i="2" s="1"/>
  <c r="Q935" i="2" s="1"/>
  <c r="I931" i="2"/>
  <c r="M931" i="2" s="1"/>
  <c r="Q931" i="2" s="1"/>
  <c r="I927" i="2"/>
  <c r="M927" i="2" s="1"/>
  <c r="Q927" i="2" s="1"/>
  <c r="I923" i="2"/>
  <c r="M923" i="2" s="1"/>
  <c r="Q923" i="2" s="1"/>
  <c r="I919" i="2"/>
  <c r="M919" i="2" s="1"/>
  <c r="Q919" i="2" s="1"/>
  <c r="I915" i="2"/>
  <c r="M915" i="2" s="1"/>
  <c r="Q915" i="2" s="1"/>
  <c r="I911" i="2"/>
  <c r="M911" i="2" s="1"/>
  <c r="Q911" i="2" s="1"/>
  <c r="I907" i="2"/>
  <c r="M907" i="2" s="1"/>
  <c r="Q907" i="2" s="1"/>
  <c r="I903" i="2"/>
  <c r="M903" i="2" s="1"/>
  <c r="Q903" i="2" s="1"/>
  <c r="I899" i="2"/>
  <c r="M899" i="2" s="1"/>
  <c r="Q899" i="2" s="1"/>
  <c r="I895" i="2"/>
  <c r="M895" i="2" s="1"/>
  <c r="Q895" i="2" s="1"/>
  <c r="I891" i="2"/>
  <c r="M891" i="2" s="1"/>
  <c r="Q891" i="2" s="1"/>
  <c r="I887" i="2"/>
  <c r="M887" i="2" s="1"/>
  <c r="Q887" i="2" s="1"/>
  <c r="I883" i="2"/>
  <c r="M883" i="2" s="1"/>
  <c r="Q883" i="2" s="1"/>
  <c r="I879" i="2"/>
  <c r="M879" i="2" s="1"/>
  <c r="Q879" i="2" s="1"/>
  <c r="I875" i="2"/>
  <c r="M875" i="2" s="1"/>
  <c r="Q875" i="2" s="1"/>
  <c r="I871" i="2"/>
  <c r="M871" i="2" s="1"/>
  <c r="Q871" i="2" s="1"/>
  <c r="I867" i="2"/>
  <c r="M867" i="2" s="1"/>
  <c r="Q867" i="2" s="1"/>
  <c r="I863" i="2"/>
  <c r="M863" i="2" s="1"/>
  <c r="Q863" i="2" s="1"/>
  <c r="I859" i="2"/>
  <c r="M859" i="2" s="1"/>
  <c r="Q859" i="2" s="1"/>
  <c r="I855" i="2"/>
  <c r="M855" i="2" s="1"/>
  <c r="Q855" i="2" s="1"/>
  <c r="I851" i="2"/>
  <c r="M851" i="2" s="1"/>
  <c r="Q851" i="2" s="1"/>
  <c r="I847" i="2"/>
  <c r="M847" i="2" s="1"/>
  <c r="Q847" i="2" s="1"/>
  <c r="I843" i="2"/>
  <c r="M843" i="2" s="1"/>
  <c r="Q843" i="2" s="1"/>
  <c r="I839" i="2"/>
  <c r="M839" i="2" s="1"/>
  <c r="Q839" i="2" s="1"/>
  <c r="I835" i="2"/>
  <c r="M835" i="2" s="1"/>
  <c r="Q835" i="2" s="1"/>
  <c r="I831" i="2"/>
  <c r="M831" i="2" s="1"/>
  <c r="Q831" i="2" s="1"/>
  <c r="I827" i="2"/>
  <c r="M827" i="2" s="1"/>
  <c r="Q827" i="2" s="1"/>
  <c r="I823" i="2"/>
  <c r="M823" i="2" s="1"/>
  <c r="Q823" i="2" s="1"/>
  <c r="I819" i="2"/>
  <c r="M819" i="2" s="1"/>
  <c r="Q819" i="2" s="1"/>
  <c r="I815" i="2"/>
  <c r="M815" i="2" s="1"/>
  <c r="Q815" i="2" s="1"/>
  <c r="I811" i="2"/>
  <c r="M811" i="2" s="1"/>
  <c r="Q811" i="2" s="1"/>
  <c r="I807" i="2"/>
  <c r="M807" i="2" s="1"/>
  <c r="Q807" i="2" s="1"/>
  <c r="I803" i="2"/>
  <c r="M803" i="2" s="1"/>
  <c r="Q803" i="2" s="1"/>
  <c r="I799" i="2"/>
  <c r="M799" i="2" s="1"/>
  <c r="Q799" i="2" s="1"/>
  <c r="I795" i="2"/>
  <c r="M795" i="2" s="1"/>
  <c r="Q795" i="2" s="1"/>
  <c r="I791" i="2"/>
  <c r="M791" i="2" s="1"/>
  <c r="Q791" i="2" s="1"/>
  <c r="I787" i="2"/>
  <c r="M787" i="2" s="1"/>
  <c r="Q787" i="2" s="1"/>
  <c r="I783" i="2"/>
  <c r="M783" i="2" s="1"/>
  <c r="Q783" i="2" s="1"/>
  <c r="I779" i="2"/>
  <c r="M779" i="2" s="1"/>
  <c r="Q779" i="2" s="1"/>
  <c r="I775" i="2"/>
  <c r="M775" i="2" s="1"/>
  <c r="Q775" i="2" s="1"/>
  <c r="I771" i="2"/>
  <c r="M771" i="2" s="1"/>
  <c r="Q771" i="2" s="1"/>
  <c r="I767" i="2"/>
  <c r="M767" i="2" s="1"/>
  <c r="Q767" i="2" s="1"/>
  <c r="I763" i="2"/>
  <c r="M763" i="2" s="1"/>
  <c r="Q763" i="2" s="1"/>
  <c r="I759" i="2"/>
  <c r="M759" i="2" s="1"/>
  <c r="Q759" i="2" s="1"/>
  <c r="I755" i="2"/>
  <c r="M755" i="2" s="1"/>
  <c r="Q755" i="2" s="1"/>
  <c r="I751" i="2"/>
  <c r="M751" i="2" s="1"/>
  <c r="Q751" i="2" s="1"/>
  <c r="I747" i="2"/>
  <c r="M747" i="2" s="1"/>
  <c r="Q747" i="2" s="1"/>
  <c r="I743" i="2"/>
  <c r="M743" i="2" s="1"/>
  <c r="Q743" i="2" s="1"/>
  <c r="I739" i="2"/>
  <c r="M739" i="2" s="1"/>
  <c r="Q739" i="2" s="1"/>
  <c r="I735" i="2"/>
  <c r="M735" i="2" s="1"/>
  <c r="Q735" i="2" s="1"/>
  <c r="I731" i="2"/>
  <c r="M731" i="2" s="1"/>
  <c r="Q731" i="2" s="1"/>
  <c r="I727" i="2"/>
  <c r="M727" i="2" s="1"/>
  <c r="Q727" i="2" s="1"/>
  <c r="I723" i="2"/>
  <c r="M723" i="2" s="1"/>
  <c r="Q723" i="2" s="1"/>
  <c r="I719" i="2"/>
  <c r="M719" i="2" s="1"/>
  <c r="Q719" i="2" s="1"/>
  <c r="I715" i="2"/>
  <c r="M715" i="2" s="1"/>
  <c r="Q715" i="2" s="1"/>
  <c r="I711" i="2"/>
  <c r="M711" i="2" s="1"/>
  <c r="Q711" i="2" s="1"/>
  <c r="I707" i="2"/>
  <c r="M707" i="2" s="1"/>
  <c r="Q707" i="2" s="1"/>
  <c r="I703" i="2"/>
  <c r="M703" i="2" s="1"/>
  <c r="Q703" i="2" s="1"/>
  <c r="I699" i="2"/>
  <c r="M699" i="2" s="1"/>
  <c r="Q699" i="2" s="1"/>
  <c r="I695" i="2"/>
  <c r="M695" i="2" s="1"/>
  <c r="Q695" i="2" s="1"/>
  <c r="I691" i="2"/>
  <c r="M691" i="2" s="1"/>
  <c r="Q691" i="2" s="1"/>
  <c r="I687" i="2"/>
  <c r="M687" i="2" s="1"/>
  <c r="Q687" i="2" s="1"/>
  <c r="I683" i="2"/>
  <c r="M683" i="2" s="1"/>
  <c r="Q683" i="2" s="1"/>
  <c r="I679" i="2"/>
  <c r="M679" i="2" s="1"/>
  <c r="Q679" i="2" s="1"/>
  <c r="I675" i="2"/>
  <c r="M675" i="2" s="1"/>
  <c r="Q675" i="2" s="1"/>
  <c r="I671" i="2"/>
  <c r="M671" i="2" s="1"/>
  <c r="Q671" i="2" s="1"/>
  <c r="I667" i="2"/>
  <c r="M667" i="2" s="1"/>
  <c r="Q667" i="2" s="1"/>
  <c r="I663" i="2"/>
  <c r="M663" i="2" s="1"/>
  <c r="Q663" i="2" s="1"/>
  <c r="I659" i="2"/>
  <c r="M659" i="2" s="1"/>
  <c r="Q659" i="2" s="1"/>
  <c r="I655" i="2"/>
  <c r="M655" i="2" s="1"/>
  <c r="Q655" i="2" s="1"/>
  <c r="I651" i="2"/>
  <c r="M651" i="2" s="1"/>
  <c r="Q651" i="2" s="1"/>
  <c r="I647" i="2"/>
  <c r="M647" i="2" s="1"/>
  <c r="Q647" i="2" s="1"/>
  <c r="I643" i="2"/>
  <c r="M643" i="2" s="1"/>
  <c r="Q643" i="2" s="1"/>
  <c r="I639" i="2"/>
  <c r="M639" i="2" s="1"/>
  <c r="Q639" i="2" s="1"/>
  <c r="I635" i="2"/>
  <c r="M635" i="2" s="1"/>
  <c r="Q635" i="2" s="1"/>
  <c r="I631" i="2"/>
  <c r="M631" i="2" s="1"/>
  <c r="Q631" i="2" s="1"/>
  <c r="I627" i="2"/>
  <c r="M627" i="2" s="1"/>
  <c r="Q627" i="2" s="1"/>
  <c r="I623" i="2"/>
  <c r="M623" i="2" s="1"/>
  <c r="Q623" i="2" s="1"/>
  <c r="I619" i="2"/>
  <c r="M619" i="2" s="1"/>
  <c r="Q619" i="2" s="1"/>
  <c r="I615" i="2"/>
  <c r="M615" i="2" s="1"/>
  <c r="Q615" i="2" s="1"/>
  <c r="I611" i="2"/>
  <c r="M611" i="2" s="1"/>
  <c r="Q611" i="2" s="1"/>
  <c r="I607" i="2"/>
  <c r="M607" i="2" s="1"/>
  <c r="Q607" i="2" s="1"/>
  <c r="I603" i="2"/>
  <c r="M603" i="2" s="1"/>
  <c r="Q603" i="2" s="1"/>
  <c r="I599" i="2"/>
  <c r="M599" i="2" s="1"/>
  <c r="Q599" i="2" s="1"/>
  <c r="I595" i="2"/>
  <c r="M595" i="2" s="1"/>
  <c r="Q595" i="2" s="1"/>
  <c r="I591" i="2"/>
  <c r="M591" i="2" s="1"/>
  <c r="Q591" i="2" s="1"/>
  <c r="I587" i="2"/>
  <c r="M587" i="2" s="1"/>
  <c r="Q587" i="2" s="1"/>
  <c r="I583" i="2"/>
  <c r="M583" i="2" s="1"/>
  <c r="Q583" i="2" s="1"/>
  <c r="I579" i="2"/>
  <c r="M579" i="2" s="1"/>
  <c r="Q579" i="2" s="1"/>
  <c r="I575" i="2"/>
  <c r="M575" i="2" s="1"/>
  <c r="Q575" i="2" s="1"/>
  <c r="I571" i="2"/>
  <c r="M571" i="2" s="1"/>
  <c r="Q571" i="2" s="1"/>
  <c r="I567" i="2"/>
  <c r="M567" i="2" s="1"/>
  <c r="Q567" i="2" s="1"/>
  <c r="I563" i="2"/>
  <c r="M563" i="2" s="1"/>
  <c r="Q563" i="2" s="1"/>
  <c r="I559" i="2"/>
  <c r="M559" i="2" s="1"/>
  <c r="Q559" i="2" s="1"/>
  <c r="I555" i="2"/>
  <c r="M555" i="2" s="1"/>
  <c r="Q555" i="2" s="1"/>
  <c r="I551" i="2"/>
  <c r="M551" i="2" s="1"/>
  <c r="Q551" i="2" s="1"/>
  <c r="I547" i="2"/>
  <c r="M547" i="2" s="1"/>
  <c r="Q547" i="2" s="1"/>
  <c r="I543" i="2"/>
  <c r="M543" i="2" s="1"/>
  <c r="Q543" i="2" s="1"/>
  <c r="I539" i="2"/>
  <c r="M539" i="2" s="1"/>
  <c r="Q539" i="2" s="1"/>
  <c r="I535" i="2"/>
  <c r="M535" i="2" s="1"/>
  <c r="Q535" i="2" s="1"/>
  <c r="I531" i="2"/>
  <c r="M531" i="2" s="1"/>
  <c r="Q531" i="2" s="1"/>
  <c r="I527" i="2"/>
  <c r="M527" i="2" s="1"/>
  <c r="Q527" i="2" s="1"/>
  <c r="I523" i="2"/>
  <c r="M523" i="2" s="1"/>
  <c r="Q523" i="2" s="1"/>
  <c r="I519" i="2"/>
  <c r="M519" i="2" s="1"/>
  <c r="Q519" i="2" s="1"/>
  <c r="I515" i="2"/>
  <c r="M515" i="2" s="1"/>
  <c r="Q515" i="2" s="1"/>
  <c r="I511" i="2"/>
  <c r="M511" i="2" s="1"/>
  <c r="Q511" i="2" s="1"/>
  <c r="I507" i="2"/>
  <c r="M507" i="2" s="1"/>
  <c r="Q507" i="2" s="1"/>
  <c r="I503" i="2"/>
  <c r="M503" i="2" s="1"/>
  <c r="Q503" i="2" s="1"/>
  <c r="I499" i="2"/>
  <c r="M499" i="2" s="1"/>
  <c r="Q499" i="2" s="1"/>
  <c r="I495" i="2"/>
  <c r="M495" i="2" s="1"/>
  <c r="Q495" i="2" s="1"/>
  <c r="I491" i="2"/>
  <c r="M491" i="2" s="1"/>
  <c r="Q491" i="2" s="1"/>
  <c r="I487" i="2"/>
  <c r="M487" i="2" s="1"/>
  <c r="Q487" i="2" s="1"/>
  <c r="I483" i="2"/>
  <c r="M483" i="2" s="1"/>
  <c r="Q483" i="2" s="1"/>
  <c r="I479" i="2"/>
  <c r="M479" i="2" s="1"/>
  <c r="Q479" i="2" s="1"/>
  <c r="I475" i="2"/>
  <c r="M475" i="2" s="1"/>
  <c r="Q475" i="2" s="1"/>
  <c r="I471" i="2"/>
  <c r="M471" i="2" s="1"/>
  <c r="Q471" i="2" s="1"/>
  <c r="I467" i="2"/>
  <c r="M467" i="2" s="1"/>
  <c r="Q467" i="2" s="1"/>
  <c r="I463" i="2"/>
  <c r="M463" i="2" s="1"/>
  <c r="Q463" i="2" s="1"/>
  <c r="I459" i="2"/>
  <c r="M459" i="2" s="1"/>
  <c r="Q459" i="2" s="1"/>
  <c r="I455" i="2"/>
  <c r="M455" i="2" s="1"/>
  <c r="Q455" i="2" s="1"/>
  <c r="I451" i="2"/>
  <c r="M451" i="2" s="1"/>
  <c r="Q451" i="2" s="1"/>
  <c r="I447" i="2"/>
  <c r="M447" i="2" s="1"/>
  <c r="Q447" i="2" s="1"/>
  <c r="I443" i="2"/>
  <c r="M443" i="2" s="1"/>
  <c r="Q443" i="2" s="1"/>
  <c r="I439" i="2"/>
  <c r="M439" i="2" s="1"/>
  <c r="Q439" i="2" s="1"/>
  <c r="I435" i="2"/>
  <c r="M435" i="2" s="1"/>
  <c r="Q435" i="2" s="1"/>
  <c r="I431" i="2"/>
  <c r="M431" i="2" s="1"/>
  <c r="Q431" i="2" s="1"/>
  <c r="I427" i="2"/>
  <c r="M427" i="2" s="1"/>
  <c r="Q427" i="2" s="1"/>
  <c r="I423" i="2"/>
  <c r="M423" i="2" s="1"/>
  <c r="Q423" i="2" s="1"/>
  <c r="I419" i="2"/>
  <c r="M419" i="2" s="1"/>
  <c r="Q419" i="2" s="1"/>
  <c r="I415" i="2"/>
  <c r="M415" i="2" s="1"/>
  <c r="Q415" i="2" s="1"/>
  <c r="I411" i="2"/>
  <c r="M411" i="2" s="1"/>
  <c r="Q411" i="2" s="1"/>
  <c r="I407" i="2"/>
  <c r="M407" i="2" s="1"/>
  <c r="Q407" i="2" s="1"/>
  <c r="I403" i="2"/>
  <c r="M403" i="2" s="1"/>
  <c r="Q403" i="2" s="1"/>
  <c r="I399" i="2"/>
  <c r="M399" i="2" s="1"/>
  <c r="Q399" i="2" s="1"/>
  <c r="I395" i="2"/>
  <c r="M395" i="2" s="1"/>
  <c r="Q395" i="2" s="1"/>
  <c r="I391" i="2"/>
  <c r="M391" i="2" s="1"/>
  <c r="Q391" i="2" s="1"/>
  <c r="I387" i="2"/>
  <c r="M387" i="2" s="1"/>
  <c r="Q387" i="2" s="1"/>
  <c r="I383" i="2"/>
  <c r="M383" i="2" s="1"/>
  <c r="Q383" i="2" s="1"/>
  <c r="I379" i="2"/>
  <c r="M379" i="2" s="1"/>
  <c r="Q379" i="2" s="1"/>
  <c r="I375" i="2"/>
  <c r="M375" i="2" s="1"/>
  <c r="Q375" i="2" s="1"/>
  <c r="I371" i="2"/>
  <c r="M371" i="2" s="1"/>
  <c r="Q371" i="2" s="1"/>
  <c r="I367" i="2"/>
  <c r="M367" i="2" s="1"/>
  <c r="Q367" i="2" s="1"/>
  <c r="I363" i="2"/>
  <c r="M363" i="2" s="1"/>
  <c r="Q363" i="2" s="1"/>
  <c r="I359" i="2"/>
  <c r="M359" i="2" s="1"/>
  <c r="Q359" i="2" s="1"/>
  <c r="I355" i="2"/>
  <c r="M355" i="2" s="1"/>
  <c r="Q355" i="2" s="1"/>
  <c r="I351" i="2"/>
  <c r="M351" i="2" s="1"/>
  <c r="Q351" i="2" s="1"/>
  <c r="I347" i="2"/>
  <c r="M347" i="2" s="1"/>
  <c r="Q347" i="2" s="1"/>
  <c r="I343" i="2"/>
  <c r="M343" i="2" s="1"/>
  <c r="Q343" i="2" s="1"/>
  <c r="K341" i="2"/>
  <c r="O341" i="2" s="1"/>
  <c r="S341" i="2" s="1"/>
  <c r="K340" i="2"/>
  <c r="O340" i="2" s="1"/>
  <c r="S340" i="2" s="1"/>
  <c r="K339" i="2"/>
  <c r="O339" i="2" s="1"/>
  <c r="S339" i="2" s="1"/>
  <c r="K338" i="2"/>
  <c r="O338" i="2" s="1"/>
  <c r="S338" i="2" s="1"/>
  <c r="K337" i="2"/>
  <c r="O337" i="2" s="1"/>
  <c r="S337" i="2" s="1"/>
  <c r="K336" i="2"/>
  <c r="O336" i="2" s="1"/>
  <c r="S336" i="2" s="1"/>
  <c r="K335" i="2"/>
  <c r="O335" i="2" s="1"/>
  <c r="S335" i="2" s="1"/>
  <c r="K334" i="2"/>
  <c r="O334" i="2" s="1"/>
  <c r="S334" i="2" s="1"/>
  <c r="K333" i="2"/>
  <c r="O333" i="2" s="1"/>
  <c r="S333" i="2" s="1"/>
  <c r="K332" i="2"/>
  <c r="O332" i="2" s="1"/>
  <c r="S332" i="2" s="1"/>
  <c r="K331" i="2"/>
  <c r="O331" i="2" s="1"/>
  <c r="S331" i="2" s="1"/>
  <c r="K330" i="2"/>
  <c r="O330" i="2" s="1"/>
  <c r="S330" i="2" s="1"/>
  <c r="K329" i="2"/>
  <c r="O329" i="2" s="1"/>
  <c r="S329" i="2" s="1"/>
  <c r="K328" i="2"/>
  <c r="O328" i="2" s="1"/>
  <c r="S328" i="2" s="1"/>
  <c r="K327" i="2"/>
  <c r="O327" i="2" s="1"/>
  <c r="S327" i="2" s="1"/>
  <c r="K326" i="2"/>
  <c r="O326" i="2" s="1"/>
  <c r="S326" i="2" s="1"/>
  <c r="K325" i="2"/>
  <c r="O325" i="2" s="1"/>
  <c r="S325" i="2" s="1"/>
  <c r="K324" i="2"/>
  <c r="O324" i="2" s="1"/>
  <c r="S324" i="2" s="1"/>
  <c r="K323" i="2"/>
  <c r="O323" i="2" s="1"/>
  <c r="S323" i="2" s="1"/>
  <c r="K322" i="2"/>
  <c r="O322" i="2" s="1"/>
  <c r="S322" i="2" s="1"/>
  <c r="K321" i="2"/>
  <c r="O321" i="2" s="1"/>
  <c r="S321" i="2" s="1"/>
  <c r="K320" i="2"/>
  <c r="O320" i="2" s="1"/>
  <c r="S320" i="2" s="1"/>
  <c r="K319" i="2"/>
  <c r="O319" i="2" s="1"/>
  <c r="S319" i="2" s="1"/>
  <c r="K318" i="2"/>
  <c r="O318" i="2" s="1"/>
  <c r="S318" i="2" s="1"/>
  <c r="K317" i="2"/>
  <c r="O317" i="2" s="1"/>
  <c r="S317" i="2" s="1"/>
  <c r="K316" i="2"/>
  <c r="O316" i="2" s="1"/>
  <c r="S316" i="2" s="1"/>
  <c r="K315" i="2"/>
  <c r="O315" i="2" s="1"/>
  <c r="S315" i="2" s="1"/>
  <c r="K314" i="2"/>
  <c r="O314" i="2" s="1"/>
  <c r="S314" i="2" s="1"/>
  <c r="K313" i="2"/>
  <c r="O313" i="2" s="1"/>
  <c r="S313" i="2" s="1"/>
  <c r="K312" i="2"/>
  <c r="O312" i="2" s="1"/>
  <c r="S312" i="2" s="1"/>
  <c r="K311" i="2"/>
  <c r="O311" i="2" s="1"/>
  <c r="S311" i="2" s="1"/>
  <c r="K310" i="2"/>
  <c r="O310" i="2" s="1"/>
  <c r="S310" i="2" s="1"/>
  <c r="K309" i="2"/>
  <c r="O309" i="2" s="1"/>
  <c r="S309" i="2" s="1"/>
  <c r="K308" i="2"/>
  <c r="O308" i="2" s="1"/>
  <c r="S308" i="2" s="1"/>
  <c r="K307" i="2"/>
  <c r="O307" i="2" s="1"/>
  <c r="S307" i="2" s="1"/>
  <c r="K306" i="2"/>
  <c r="O306" i="2" s="1"/>
  <c r="S306" i="2" s="1"/>
  <c r="K305" i="2"/>
  <c r="O305" i="2" s="1"/>
  <c r="S305" i="2" s="1"/>
  <c r="K304" i="2"/>
  <c r="O304" i="2" s="1"/>
  <c r="S304" i="2" s="1"/>
  <c r="K303" i="2"/>
  <c r="O303" i="2" s="1"/>
  <c r="S303" i="2" s="1"/>
  <c r="K302" i="2"/>
  <c r="O302" i="2" s="1"/>
  <c r="S302" i="2" s="1"/>
  <c r="K301" i="2"/>
  <c r="O301" i="2" s="1"/>
  <c r="S301" i="2" s="1"/>
  <c r="K300" i="2"/>
  <c r="O300" i="2" s="1"/>
  <c r="S300" i="2" s="1"/>
  <c r="K299" i="2"/>
  <c r="O299" i="2" s="1"/>
  <c r="S299" i="2" s="1"/>
  <c r="K298" i="2"/>
  <c r="O298" i="2" s="1"/>
  <c r="S298" i="2" s="1"/>
  <c r="K297" i="2"/>
  <c r="O297" i="2" s="1"/>
  <c r="S297" i="2" s="1"/>
  <c r="K296" i="2"/>
  <c r="O296" i="2" s="1"/>
  <c r="S296" i="2" s="1"/>
  <c r="K295" i="2"/>
  <c r="O295" i="2" s="1"/>
  <c r="S295" i="2" s="1"/>
  <c r="K294" i="2"/>
  <c r="O294" i="2" s="1"/>
  <c r="S294" i="2" s="1"/>
  <c r="K293" i="2"/>
  <c r="O293" i="2" s="1"/>
  <c r="S293" i="2" s="1"/>
  <c r="K292" i="2"/>
  <c r="O292" i="2" s="1"/>
  <c r="S292" i="2" s="1"/>
  <c r="K291" i="2"/>
  <c r="O291" i="2" s="1"/>
  <c r="S291" i="2" s="1"/>
  <c r="K290" i="2"/>
  <c r="O290" i="2" s="1"/>
  <c r="S290" i="2" s="1"/>
  <c r="K289" i="2"/>
  <c r="O289" i="2" s="1"/>
  <c r="S289" i="2" s="1"/>
  <c r="K288" i="2"/>
  <c r="O288" i="2" s="1"/>
  <c r="S288" i="2" s="1"/>
  <c r="K287" i="2"/>
  <c r="O287" i="2" s="1"/>
  <c r="S287" i="2" s="1"/>
  <c r="K286" i="2"/>
  <c r="O286" i="2" s="1"/>
  <c r="S286" i="2" s="1"/>
  <c r="K285" i="2"/>
  <c r="O285" i="2" s="1"/>
  <c r="S285" i="2" s="1"/>
  <c r="K284" i="2"/>
  <c r="O284" i="2" s="1"/>
  <c r="S284" i="2" s="1"/>
  <c r="K283" i="2"/>
  <c r="O283" i="2" s="1"/>
  <c r="S283" i="2" s="1"/>
  <c r="K282" i="2"/>
  <c r="O282" i="2" s="1"/>
  <c r="S282" i="2" s="1"/>
  <c r="K281" i="2"/>
  <c r="O281" i="2" s="1"/>
  <c r="S281" i="2" s="1"/>
  <c r="K280" i="2"/>
  <c r="O280" i="2" s="1"/>
  <c r="S280" i="2" s="1"/>
  <c r="K279" i="2"/>
  <c r="O279" i="2" s="1"/>
  <c r="S279" i="2" s="1"/>
  <c r="K278" i="2"/>
  <c r="O278" i="2" s="1"/>
  <c r="S278" i="2" s="1"/>
  <c r="K277" i="2"/>
  <c r="O277" i="2" s="1"/>
  <c r="S277" i="2" s="1"/>
  <c r="K276" i="2"/>
  <c r="O276" i="2" s="1"/>
  <c r="S276" i="2" s="1"/>
  <c r="K275" i="2"/>
  <c r="O275" i="2" s="1"/>
  <c r="S275" i="2" s="1"/>
  <c r="K274" i="2"/>
  <c r="O274" i="2" s="1"/>
  <c r="S274" i="2" s="1"/>
  <c r="K273" i="2"/>
  <c r="O273" i="2" s="1"/>
  <c r="S273" i="2" s="1"/>
  <c r="K272" i="2"/>
  <c r="O272" i="2" s="1"/>
  <c r="S272" i="2" s="1"/>
  <c r="K271" i="2"/>
  <c r="O271" i="2" s="1"/>
  <c r="S271" i="2" s="1"/>
  <c r="K270" i="2"/>
  <c r="O270" i="2" s="1"/>
  <c r="S270" i="2" s="1"/>
  <c r="K269" i="2"/>
  <c r="O269" i="2" s="1"/>
  <c r="S269" i="2" s="1"/>
  <c r="K268" i="2"/>
  <c r="O268" i="2" s="1"/>
  <c r="S268" i="2" s="1"/>
  <c r="K267" i="2"/>
  <c r="O267" i="2" s="1"/>
  <c r="S267" i="2" s="1"/>
  <c r="K266" i="2"/>
  <c r="O266" i="2" s="1"/>
  <c r="S266" i="2" s="1"/>
  <c r="K265" i="2"/>
  <c r="O265" i="2" s="1"/>
  <c r="S265" i="2" s="1"/>
  <c r="K264" i="2"/>
  <c r="O264" i="2" s="1"/>
  <c r="S264" i="2" s="1"/>
  <c r="K263" i="2"/>
  <c r="O263" i="2" s="1"/>
  <c r="S263" i="2" s="1"/>
  <c r="K262" i="2"/>
  <c r="O262" i="2" s="1"/>
  <c r="S262" i="2" s="1"/>
  <c r="K261" i="2"/>
  <c r="O261" i="2" s="1"/>
  <c r="S261" i="2" s="1"/>
  <c r="K260" i="2"/>
  <c r="O260" i="2" s="1"/>
  <c r="S260" i="2" s="1"/>
  <c r="K259" i="2"/>
  <c r="O259" i="2" s="1"/>
  <c r="S259" i="2" s="1"/>
  <c r="K258" i="2"/>
  <c r="O258" i="2" s="1"/>
  <c r="S258" i="2" s="1"/>
  <c r="K257" i="2"/>
  <c r="O257" i="2" s="1"/>
  <c r="S257" i="2" s="1"/>
  <c r="K256" i="2"/>
  <c r="O256" i="2" s="1"/>
  <c r="S256" i="2" s="1"/>
  <c r="K255" i="2"/>
  <c r="O255" i="2" s="1"/>
  <c r="S255" i="2" s="1"/>
  <c r="K254" i="2"/>
  <c r="O254" i="2" s="1"/>
  <c r="S254" i="2" s="1"/>
  <c r="K253" i="2"/>
  <c r="O253" i="2" s="1"/>
  <c r="S253" i="2" s="1"/>
  <c r="K252" i="2"/>
  <c r="O252" i="2" s="1"/>
  <c r="S252" i="2" s="1"/>
  <c r="K251" i="2"/>
  <c r="O251" i="2" s="1"/>
  <c r="S251" i="2" s="1"/>
  <c r="K250" i="2"/>
  <c r="O250" i="2" s="1"/>
  <c r="S250" i="2" s="1"/>
  <c r="K249" i="2"/>
  <c r="O249" i="2" s="1"/>
  <c r="S249" i="2" s="1"/>
  <c r="K248" i="2"/>
  <c r="O248" i="2" s="1"/>
  <c r="S248" i="2" s="1"/>
  <c r="K247" i="2"/>
  <c r="O247" i="2" s="1"/>
  <c r="S247" i="2" s="1"/>
  <c r="K246" i="2"/>
  <c r="O246" i="2" s="1"/>
  <c r="S246" i="2" s="1"/>
  <c r="K245" i="2"/>
  <c r="O245" i="2" s="1"/>
  <c r="S245" i="2" s="1"/>
  <c r="K244" i="2"/>
  <c r="O244" i="2" s="1"/>
  <c r="S244" i="2" s="1"/>
  <c r="K243" i="2"/>
  <c r="O243" i="2" s="1"/>
  <c r="S243" i="2" s="1"/>
  <c r="K242" i="2"/>
  <c r="O242" i="2" s="1"/>
  <c r="S242" i="2" s="1"/>
  <c r="K241" i="2"/>
  <c r="O241" i="2" s="1"/>
  <c r="S241" i="2" s="1"/>
  <c r="K240" i="2"/>
  <c r="O240" i="2" s="1"/>
  <c r="S240" i="2" s="1"/>
  <c r="K239" i="2"/>
  <c r="O239" i="2" s="1"/>
  <c r="S239" i="2" s="1"/>
  <c r="K238" i="2"/>
  <c r="O238" i="2" s="1"/>
  <c r="S238" i="2" s="1"/>
  <c r="K237" i="2"/>
  <c r="O237" i="2" s="1"/>
  <c r="S237" i="2" s="1"/>
  <c r="K236" i="2"/>
  <c r="O236" i="2" s="1"/>
  <c r="S236" i="2" s="1"/>
  <c r="K235" i="2"/>
  <c r="O235" i="2" s="1"/>
  <c r="S235" i="2" s="1"/>
  <c r="K234" i="2"/>
  <c r="O234" i="2" s="1"/>
  <c r="S234" i="2" s="1"/>
  <c r="K233" i="2"/>
  <c r="O233" i="2" s="1"/>
  <c r="S233" i="2" s="1"/>
  <c r="K232" i="2"/>
  <c r="O232" i="2" s="1"/>
  <c r="S232" i="2" s="1"/>
  <c r="K231" i="2"/>
  <c r="O231" i="2" s="1"/>
  <c r="S231" i="2" s="1"/>
  <c r="K230" i="2"/>
  <c r="O230" i="2" s="1"/>
  <c r="S230" i="2" s="1"/>
  <c r="K229" i="2"/>
  <c r="O229" i="2" s="1"/>
  <c r="S229" i="2" s="1"/>
  <c r="K228" i="2"/>
  <c r="O228" i="2" s="1"/>
  <c r="S228" i="2" s="1"/>
  <c r="K227" i="2"/>
  <c r="O227" i="2" s="1"/>
  <c r="S227" i="2" s="1"/>
  <c r="K226" i="2"/>
  <c r="O226" i="2" s="1"/>
  <c r="S226" i="2" s="1"/>
  <c r="K225" i="2"/>
  <c r="O225" i="2" s="1"/>
  <c r="S225" i="2" s="1"/>
  <c r="K224" i="2"/>
  <c r="O224" i="2" s="1"/>
  <c r="S224" i="2" s="1"/>
  <c r="K223" i="2"/>
  <c r="O223" i="2" s="1"/>
  <c r="S223" i="2" s="1"/>
  <c r="K222" i="2"/>
  <c r="O222" i="2" s="1"/>
  <c r="S222" i="2" s="1"/>
  <c r="K221" i="2"/>
  <c r="O221" i="2" s="1"/>
  <c r="S221" i="2" s="1"/>
  <c r="K220" i="2"/>
  <c r="O220" i="2" s="1"/>
  <c r="S220" i="2" s="1"/>
  <c r="K219" i="2"/>
  <c r="O219" i="2" s="1"/>
  <c r="S219" i="2" s="1"/>
  <c r="K218" i="2"/>
  <c r="O218" i="2" s="1"/>
  <c r="S218" i="2" s="1"/>
  <c r="K217" i="2"/>
  <c r="O217" i="2" s="1"/>
  <c r="S217" i="2" s="1"/>
  <c r="K216" i="2"/>
  <c r="O216" i="2" s="1"/>
  <c r="S216" i="2" s="1"/>
  <c r="K215" i="2"/>
  <c r="O215" i="2" s="1"/>
  <c r="S215" i="2" s="1"/>
  <c r="K214" i="2"/>
  <c r="O214" i="2" s="1"/>
  <c r="S214" i="2" s="1"/>
  <c r="K213" i="2"/>
  <c r="O213" i="2" s="1"/>
  <c r="S213" i="2" s="1"/>
  <c r="K212" i="2"/>
  <c r="O212" i="2" s="1"/>
  <c r="S212" i="2" s="1"/>
  <c r="K211" i="2"/>
  <c r="O211" i="2" s="1"/>
  <c r="S211" i="2" s="1"/>
  <c r="K210" i="2"/>
  <c r="O210" i="2" s="1"/>
  <c r="S210" i="2" s="1"/>
  <c r="K209" i="2"/>
  <c r="O209" i="2" s="1"/>
  <c r="S209" i="2" s="1"/>
  <c r="K208" i="2"/>
  <c r="O208" i="2" s="1"/>
  <c r="S208" i="2" s="1"/>
  <c r="K207" i="2"/>
  <c r="O207" i="2" s="1"/>
  <c r="S207" i="2" s="1"/>
  <c r="K206" i="2"/>
  <c r="O206" i="2" s="1"/>
  <c r="S206" i="2" s="1"/>
  <c r="K205" i="2"/>
  <c r="O205" i="2" s="1"/>
  <c r="S205" i="2" s="1"/>
  <c r="K204" i="2"/>
  <c r="O204" i="2" s="1"/>
  <c r="S204" i="2" s="1"/>
  <c r="K203" i="2"/>
  <c r="O203" i="2" s="1"/>
  <c r="S203" i="2" s="1"/>
  <c r="K202" i="2"/>
  <c r="O202" i="2" s="1"/>
  <c r="S202" i="2" s="1"/>
  <c r="K201" i="2"/>
  <c r="O201" i="2" s="1"/>
  <c r="S201" i="2" s="1"/>
  <c r="K200" i="2"/>
  <c r="O200" i="2" s="1"/>
  <c r="S200" i="2" s="1"/>
  <c r="K199" i="2"/>
  <c r="O199" i="2" s="1"/>
  <c r="S199" i="2" s="1"/>
  <c r="K198" i="2"/>
  <c r="O198" i="2" s="1"/>
  <c r="S198" i="2" s="1"/>
  <c r="K197" i="2"/>
  <c r="O197" i="2" s="1"/>
  <c r="S197" i="2" s="1"/>
  <c r="K196" i="2"/>
  <c r="O196" i="2" s="1"/>
  <c r="S196" i="2" s="1"/>
  <c r="K195" i="2"/>
  <c r="O195" i="2" s="1"/>
  <c r="S195" i="2" s="1"/>
  <c r="K194" i="2"/>
  <c r="O194" i="2" s="1"/>
  <c r="S194" i="2" s="1"/>
  <c r="K193" i="2"/>
  <c r="O193" i="2" s="1"/>
  <c r="S193" i="2" s="1"/>
  <c r="K192" i="2"/>
  <c r="O192" i="2" s="1"/>
  <c r="S192" i="2" s="1"/>
  <c r="K191" i="2"/>
  <c r="O191" i="2" s="1"/>
  <c r="S191" i="2" s="1"/>
  <c r="K190" i="2"/>
  <c r="O190" i="2" s="1"/>
  <c r="S190" i="2" s="1"/>
  <c r="K189" i="2"/>
  <c r="O189" i="2" s="1"/>
  <c r="S189" i="2" s="1"/>
  <c r="K188" i="2"/>
  <c r="O188" i="2" s="1"/>
  <c r="S188" i="2" s="1"/>
  <c r="K187" i="2"/>
  <c r="O187" i="2" s="1"/>
  <c r="S187" i="2" s="1"/>
  <c r="K186" i="2"/>
  <c r="O186" i="2" s="1"/>
  <c r="S186" i="2" s="1"/>
  <c r="K185" i="2"/>
  <c r="O185" i="2" s="1"/>
  <c r="S185" i="2" s="1"/>
  <c r="K184" i="2"/>
  <c r="O184" i="2" s="1"/>
  <c r="S184" i="2" s="1"/>
  <c r="K183" i="2"/>
  <c r="O183" i="2" s="1"/>
  <c r="S183" i="2" s="1"/>
  <c r="K182" i="2"/>
  <c r="O182" i="2" s="1"/>
  <c r="S182" i="2" s="1"/>
  <c r="K181" i="2"/>
  <c r="O181" i="2" s="1"/>
  <c r="S181" i="2" s="1"/>
  <c r="K180" i="2"/>
  <c r="O180" i="2" s="1"/>
  <c r="S180" i="2" s="1"/>
  <c r="K179" i="2"/>
  <c r="O179" i="2" s="1"/>
  <c r="S179" i="2" s="1"/>
  <c r="K178" i="2"/>
  <c r="O178" i="2" s="1"/>
  <c r="S178" i="2" s="1"/>
  <c r="K177" i="2"/>
  <c r="O177" i="2" s="1"/>
  <c r="S177" i="2" s="1"/>
  <c r="K176" i="2"/>
  <c r="O176" i="2" s="1"/>
  <c r="S176" i="2" s="1"/>
  <c r="K175" i="2"/>
  <c r="O175" i="2" s="1"/>
  <c r="S175" i="2" s="1"/>
  <c r="K174" i="2"/>
  <c r="O174" i="2" s="1"/>
  <c r="S174" i="2" s="1"/>
  <c r="K173" i="2"/>
  <c r="O173" i="2" s="1"/>
  <c r="S173" i="2" s="1"/>
  <c r="K172" i="2"/>
  <c r="O172" i="2" s="1"/>
  <c r="S172" i="2" s="1"/>
  <c r="K171" i="2"/>
  <c r="O171" i="2" s="1"/>
  <c r="S171" i="2" s="1"/>
  <c r="K170" i="2"/>
  <c r="O170" i="2" s="1"/>
  <c r="S170" i="2" s="1"/>
  <c r="K169" i="2"/>
  <c r="O169" i="2" s="1"/>
  <c r="S169" i="2" s="1"/>
  <c r="K168" i="2"/>
  <c r="O168" i="2" s="1"/>
  <c r="S168" i="2" s="1"/>
  <c r="K167" i="2"/>
  <c r="O167" i="2" s="1"/>
  <c r="S167" i="2" s="1"/>
  <c r="K166" i="2"/>
  <c r="O166" i="2" s="1"/>
  <c r="S166" i="2" s="1"/>
  <c r="K165" i="2"/>
  <c r="O165" i="2" s="1"/>
  <c r="S165" i="2" s="1"/>
  <c r="K164" i="2"/>
  <c r="O164" i="2" s="1"/>
  <c r="S164" i="2" s="1"/>
  <c r="K163" i="2"/>
  <c r="O163" i="2" s="1"/>
  <c r="S163" i="2" s="1"/>
  <c r="K162" i="2"/>
  <c r="O162" i="2" s="1"/>
  <c r="S162" i="2" s="1"/>
  <c r="K161" i="2"/>
  <c r="O161" i="2" s="1"/>
  <c r="S161" i="2" s="1"/>
  <c r="K160" i="2"/>
  <c r="O160" i="2" s="1"/>
  <c r="S160" i="2" s="1"/>
  <c r="K159" i="2"/>
  <c r="O159" i="2" s="1"/>
  <c r="S159" i="2" s="1"/>
  <c r="K158" i="2"/>
  <c r="O158" i="2" s="1"/>
  <c r="S158" i="2" s="1"/>
  <c r="K157" i="2"/>
  <c r="O157" i="2" s="1"/>
  <c r="S157" i="2" s="1"/>
  <c r="K156" i="2"/>
  <c r="O156" i="2" s="1"/>
  <c r="S156" i="2" s="1"/>
  <c r="K155" i="2"/>
  <c r="O155" i="2" s="1"/>
  <c r="S155" i="2" s="1"/>
  <c r="K154" i="2"/>
  <c r="O154" i="2" s="1"/>
  <c r="S154" i="2" s="1"/>
  <c r="K153" i="2"/>
  <c r="O153" i="2" s="1"/>
  <c r="S153" i="2" s="1"/>
  <c r="K152" i="2"/>
  <c r="O152" i="2" s="1"/>
  <c r="S152" i="2" s="1"/>
  <c r="K151" i="2"/>
  <c r="O151" i="2" s="1"/>
  <c r="S151" i="2" s="1"/>
  <c r="K150" i="2"/>
  <c r="O150" i="2" s="1"/>
  <c r="S150" i="2" s="1"/>
  <c r="K149" i="2"/>
  <c r="O149" i="2" s="1"/>
  <c r="S149" i="2" s="1"/>
  <c r="K148" i="2"/>
  <c r="O148" i="2" s="1"/>
  <c r="S148" i="2" s="1"/>
  <c r="K147" i="2"/>
  <c r="O147" i="2" s="1"/>
  <c r="S147" i="2" s="1"/>
  <c r="K146" i="2"/>
  <c r="O146" i="2" s="1"/>
  <c r="S146" i="2" s="1"/>
  <c r="K145" i="2"/>
  <c r="O145" i="2" s="1"/>
  <c r="S145" i="2" s="1"/>
  <c r="K144" i="2"/>
  <c r="O144" i="2" s="1"/>
  <c r="S144" i="2" s="1"/>
  <c r="K143" i="2"/>
  <c r="O143" i="2" s="1"/>
  <c r="S143" i="2" s="1"/>
  <c r="K142" i="2"/>
  <c r="O142" i="2" s="1"/>
  <c r="S142" i="2" s="1"/>
  <c r="K141" i="2"/>
  <c r="O141" i="2" s="1"/>
  <c r="S141" i="2" s="1"/>
  <c r="K140" i="2"/>
  <c r="O140" i="2" s="1"/>
  <c r="S140" i="2" s="1"/>
  <c r="K139" i="2"/>
  <c r="O139" i="2" s="1"/>
  <c r="S139" i="2" s="1"/>
  <c r="K138" i="2"/>
  <c r="O138" i="2" s="1"/>
  <c r="S138" i="2" s="1"/>
  <c r="K137" i="2"/>
  <c r="O137" i="2" s="1"/>
  <c r="S137" i="2" s="1"/>
  <c r="K136" i="2"/>
  <c r="O136" i="2" s="1"/>
  <c r="S136" i="2" s="1"/>
  <c r="K135" i="2"/>
  <c r="O135" i="2" s="1"/>
  <c r="S135" i="2" s="1"/>
  <c r="K134" i="2"/>
  <c r="O134" i="2" s="1"/>
  <c r="S134" i="2" s="1"/>
  <c r="K133" i="2"/>
  <c r="O133" i="2" s="1"/>
  <c r="S133" i="2" s="1"/>
  <c r="K132" i="2"/>
  <c r="O132" i="2" s="1"/>
  <c r="S132" i="2" s="1"/>
  <c r="K131" i="2"/>
  <c r="O131" i="2" s="1"/>
  <c r="S131" i="2" s="1"/>
  <c r="K130" i="2"/>
  <c r="O130" i="2" s="1"/>
  <c r="S130" i="2" s="1"/>
  <c r="K129" i="2"/>
  <c r="O129" i="2" s="1"/>
  <c r="S129" i="2" s="1"/>
  <c r="K128" i="2"/>
  <c r="O128" i="2" s="1"/>
  <c r="S128" i="2" s="1"/>
  <c r="K127" i="2"/>
  <c r="O127" i="2" s="1"/>
  <c r="S127" i="2" s="1"/>
  <c r="K126" i="2"/>
  <c r="O126" i="2" s="1"/>
  <c r="S126" i="2" s="1"/>
  <c r="K125" i="2"/>
  <c r="O125" i="2" s="1"/>
  <c r="S125" i="2" s="1"/>
  <c r="K124" i="2"/>
  <c r="O124" i="2" s="1"/>
  <c r="S124" i="2" s="1"/>
  <c r="K123" i="2"/>
  <c r="O123" i="2" s="1"/>
  <c r="S123" i="2" s="1"/>
  <c r="K122" i="2"/>
  <c r="O122" i="2" s="1"/>
  <c r="S122" i="2" s="1"/>
  <c r="K121" i="2"/>
  <c r="O121" i="2" s="1"/>
  <c r="S121" i="2" s="1"/>
  <c r="K120" i="2"/>
  <c r="O120" i="2" s="1"/>
  <c r="S120" i="2" s="1"/>
  <c r="K119" i="2"/>
  <c r="O119" i="2" s="1"/>
  <c r="S119" i="2" s="1"/>
  <c r="K118" i="2"/>
  <c r="O118" i="2" s="1"/>
  <c r="S118" i="2" s="1"/>
  <c r="K117" i="2"/>
  <c r="O117" i="2" s="1"/>
  <c r="S117" i="2" s="1"/>
  <c r="K116" i="2"/>
  <c r="O116" i="2" s="1"/>
  <c r="S116" i="2" s="1"/>
  <c r="K115" i="2"/>
  <c r="O115" i="2" s="1"/>
  <c r="S115" i="2" s="1"/>
  <c r="K114" i="2"/>
  <c r="O114" i="2" s="1"/>
  <c r="S114" i="2" s="1"/>
  <c r="K113" i="2"/>
  <c r="O113" i="2" s="1"/>
  <c r="S113" i="2" s="1"/>
  <c r="K112" i="2"/>
  <c r="O112" i="2" s="1"/>
  <c r="S112" i="2" s="1"/>
  <c r="K111" i="2"/>
  <c r="O111" i="2" s="1"/>
  <c r="S111" i="2" s="1"/>
  <c r="K110" i="2"/>
  <c r="O110" i="2" s="1"/>
  <c r="S110" i="2" s="1"/>
  <c r="K109" i="2"/>
  <c r="O109" i="2" s="1"/>
  <c r="S109" i="2" s="1"/>
  <c r="K108" i="2"/>
  <c r="O108" i="2" s="1"/>
  <c r="S108" i="2" s="1"/>
  <c r="K107" i="2"/>
  <c r="O107" i="2" s="1"/>
  <c r="S107" i="2" s="1"/>
  <c r="K106" i="2"/>
  <c r="O106" i="2" s="1"/>
  <c r="S106" i="2" s="1"/>
  <c r="K105" i="2"/>
  <c r="O105" i="2" s="1"/>
  <c r="S105" i="2" s="1"/>
  <c r="K104" i="2"/>
  <c r="O104" i="2" s="1"/>
  <c r="S104" i="2" s="1"/>
  <c r="K103" i="2"/>
  <c r="O103" i="2" s="1"/>
  <c r="S103" i="2" s="1"/>
  <c r="K102" i="2"/>
  <c r="O102" i="2" s="1"/>
  <c r="S102" i="2" s="1"/>
  <c r="K101" i="2"/>
  <c r="O101" i="2" s="1"/>
  <c r="S101" i="2" s="1"/>
  <c r="K100" i="2"/>
  <c r="O100" i="2" s="1"/>
  <c r="S100" i="2" s="1"/>
  <c r="K99" i="2"/>
  <c r="O99" i="2" s="1"/>
  <c r="S99" i="2" s="1"/>
  <c r="K98" i="2"/>
  <c r="O98" i="2" s="1"/>
  <c r="S98" i="2" s="1"/>
  <c r="K97" i="2"/>
  <c r="O97" i="2" s="1"/>
  <c r="S97" i="2" s="1"/>
  <c r="K96" i="2"/>
  <c r="O96" i="2" s="1"/>
  <c r="S96" i="2" s="1"/>
  <c r="K95" i="2"/>
  <c r="O95" i="2" s="1"/>
  <c r="S95" i="2" s="1"/>
  <c r="K94" i="2"/>
  <c r="O94" i="2" s="1"/>
  <c r="S94" i="2" s="1"/>
  <c r="K93" i="2"/>
  <c r="O93" i="2" s="1"/>
  <c r="S93" i="2" s="1"/>
  <c r="K92" i="2"/>
  <c r="O92" i="2" s="1"/>
  <c r="S92" i="2" s="1"/>
  <c r="K91" i="2"/>
  <c r="O91" i="2" s="1"/>
  <c r="S91" i="2" s="1"/>
  <c r="K90" i="2"/>
  <c r="O90" i="2" s="1"/>
  <c r="S90" i="2" s="1"/>
  <c r="K89" i="2"/>
  <c r="O89" i="2" s="1"/>
  <c r="S89" i="2" s="1"/>
  <c r="K88" i="2"/>
  <c r="O88" i="2" s="1"/>
  <c r="S88" i="2" s="1"/>
  <c r="K87" i="2"/>
  <c r="O87" i="2" s="1"/>
  <c r="S87" i="2" s="1"/>
  <c r="K86" i="2"/>
  <c r="O86" i="2" s="1"/>
  <c r="S86" i="2" s="1"/>
  <c r="K85" i="2"/>
  <c r="O85" i="2" s="1"/>
  <c r="S85" i="2" s="1"/>
  <c r="K84" i="2"/>
  <c r="O84" i="2" s="1"/>
  <c r="S84" i="2" s="1"/>
  <c r="K83" i="2"/>
  <c r="O83" i="2" s="1"/>
  <c r="S83" i="2" s="1"/>
  <c r="K82" i="2"/>
  <c r="O82" i="2" s="1"/>
  <c r="S82" i="2" s="1"/>
  <c r="K81" i="2"/>
  <c r="O81" i="2" s="1"/>
  <c r="S81" i="2" s="1"/>
  <c r="K80" i="2"/>
  <c r="O80" i="2" s="1"/>
  <c r="S80" i="2" s="1"/>
  <c r="K79" i="2"/>
  <c r="O79" i="2" s="1"/>
  <c r="S79" i="2" s="1"/>
  <c r="K78" i="2"/>
  <c r="O78" i="2" s="1"/>
  <c r="S78" i="2" s="1"/>
  <c r="K77" i="2"/>
  <c r="O77" i="2" s="1"/>
  <c r="S77" i="2" s="1"/>
  <c r="K76" i="2"/>
  <c r="O76" i="2" s="1"/>
  <c r="S76" i="2" s="1"/>
  <c r="K75" i="2"/>
  <c r="O75" i="2" s="1"/>
  <c r="S75" i="2" s="1"/>
  <c r="K74" i="2"/>
  <c r="O74" i="2" s="1"/>
  <c r="S74" i="2" s="1"/>
  <c r="K73" i="2"/>
  <c r="O73" i="2" s="1"/>
  <c r="S73" i="2" s="1"/>
  <c r="K72" i="2"/>
  <c r="O72" i="2" s="1"/>
  <c r="S72" i="2" s="1"/>
  <c r="K71" i="2"/>
  <c r="O71" i="2" s="1"/>
  <c r="S71" i="2" s="1"/>
  <c r="K70" i="2"/>
  <c r="O70" i="2" s="1"/>
  <c r="S70" i="2" s="1"/>
  <c r="K69" i="2"/>
  <c r="O69" i="2" s="1"/>
  <c r="S69" i="2" s="1"/>
  <c r="K68" i="2"/>
  <c r="O68" i="2" s="1"/>
  <c r="S68" i="2" s="1"/>
  <c r="K67" i="2"/>
  <c r="O67" i="2" s="1"/>
  <c r="S67" i="2" s="1"/>
  <c r="K66" i="2"/>
  <c r="O66" i="2" s="1"/>
  <c r="S66" i="2" s="1"/>
  <c r="K65" i="2"/>
  <c r="O65" i="2" s="1"/>
  <c r="S65" i="2" s="1"/>
  <c r="K64" i="2"/>
  <c r="O64" i="2" s="1"/>
  <c r="S64" i="2" s="1"/>
  <c r="K63" i="2"/>
  <c r="O63" i="2" s="1"/>
  <c r="S63" i="2" s="1"/>
  <c r="K62" i="2"/>
  <c r="O62" i="2" s="1"/>
  <c r="S62" i="2" s="1"/>
  <c r="K61" i="2"/>
  <c r="O61" i="2" s="1"/>
  <c r="S61" i="2" s="1"/>
  <c r="K60" i="2"/>
  <c r="O60" i="2" s="1"/>
  <c r="S60" i="2" s="1"/>
  <c r="K59" i="2"/>
  <c r="O59" i="2" s="1"/>
  <c r="S59" i="2" s="1"/>
  <c r="K58" i="2"/>
  <c r="O58" i="2" s="1"/>
  <c r="S58" i="2" s="1"/>
  <c r="K57" i="2"/>
  <c r="O57" i="2" s="1"/>
  <c r="S57" i="2" s="1"/>
  <c r="K56" i="2"/>
  <c r="O56" i="2" s="1"/>
  <c r="S56" i="2" s="1"/>
  <c r="K55" i="2"/>
  <c r="O55" i="2" s="1"/>
  <c r="S55" i="2" s="1"/>
  <c r="K54" i="2"/>
  <c r="O54" i="2" s="1"/>
  <c r="S54" i="2" s="1"/>
  <c r="K53" i="2"/>
  <c r="O53" i="2" s="1"/>
  <c r="S53" i="2" s="1"/>
  <c r="K52" i="2"/>
  <c r="O52" i="2" s="1"/>
  <c r="S52" i="2" s="1"/>
  <c r="K51" i="2"/>
  <c r="O51" i="2" s="1"/>
  <c r="S51" i="2" s="1"/>
  <c r="K50" i="2"/>
  <c r="O50" i="2" s="1"/>
  <c r="S50" i="2" s="1"/>
  <c r="K49" i="2"/>
  <c r="O49" i="2" s="1"/>
  <c r="S49" i="2" s="1"/>
  <c r="K48" i="2"/>
  <c r="O48" i="2" s="1"/>
  <c r="S48" i="2" s="1"/>
  <c r="K47" i="2"/>
  <c r="O47" i="2" s="1"/>
  <c r="S47" i="2" s="1"/>
  <c r="K46" i="2"/>
  <c r="O46" i="2" s="1"/>
  <c r="S46" i="2" s="1"/>
  <c r="K45" i="2"/>
  <c r="O45" i="2" s="1"/>
  <c r="S45" i="2" s="1"/>
  <c r="K44" i="2"/>
  <c r="O44" i="2" s="1"/>
  <c r="S44" i="2" s="1"/>
  <c r="K43" i="2"/>
  <c r="O43" i="2" s="1"/>
  <c r="S43" i="2" s="1"/>
  <c r="K42" i="2"/>
  <c r="O42" i="2" s="1"/>
  <c r="S42" i="2" s="1"/>
  <c r="K41" i="2"/>
  <c r="O41" i="2" s="1"/>
  <c r="S41" i="2" s="1"/>
  <c r="K40" i="2"/>
  <c r="O40" i="2" s="1"/>
  <c r="S40" i="2" s="1"/>
  <c r="K39" i="2"/>
  <c r="O39" i="2" s="1"/>
  <c r="S39" i="2" s="1"/>
  <c r="K38" i="2"/>
  <c r="O38" i="2" s="1"/>
  <c r="S38" i="2" s="1"/>
  <c r="K37" i="2"/>
  <c r="O37" i="2" s="1"/>
  <c r="S37" i="2" s="1"/>
  <c r="K36" i="2"/>
  <c r="O36" i="2" s="1"/>
  <c r="S36" i="2" s="1"/>
  <c r="K35" i="2"/>
  <c r="O35" i="2" s="1"/>
  <c r="S35" i="2" s="1"/>
  <c r="K34" i="2"/>
  <c r="O34" i="2" s="1"/>
  <c r="S34" i="2" s="1"/>
  <c r="K33" i="2"/>
  <c r="O33" i="2" s="1"/>
  <c r="S33" i="2" s="1"/>
  <c r="K32" i="2"/>
  <c r="O32" i="2" s="1"/>
  <c r="S32" i="2" s="1"/>
  <c r="K31" i="2"/>
  <c r="O31" i="2" s="1"/>
  <c r="S31" i="2" s="1"/>
  <c r="K30" i="2"/>
  <c r="O30" i="2" s="1"/>
  <c r="S30" i="2" s="1"/>
  <c r="K29" i="2"/>
  <c r="O29" i="2" s="1"/>
  <c r="S29" i="2" s="1"/>
  <c r="K28" i="2"/>
  <c r="O28" i="2" s="1"/>
  <c r="S28" i="2" s="1"/>
  <c r="K27" i="2"/>
  <c r="O27" i="2" s="1"/>
  <c r="S27" i="2" s="1"/>
  <c r="K26" i="2"/>
  <c r="O26" i="2" s="1"/>
  <c r="S26" i="2" s="1"/>
  <c r="K25" i="2"/>
  <c r="O25" i="2" s="1"/>
  <c r="S25" i="2" s="1"/>
  <c r="K24" i="2"/>
  <c r="O24" i="2" s="1"/>
  <c r="S24" i="2" s="1"/>
  <c r="K23" i="2"/>
  <c r="O23" i="2" s="1"/>
  <c r="S23" i="2" s="1"/>
  <c r="K22" i="2"/>
  <c r="O22" i="2" s="1"/>
  <c r="S22" i="2" s="1"/>
  <c r="K21" i="2"/>
  <c r="O21" i="2" s="1"/>
  <c r="S21" i="2" s="1"/>
  <c r="K20" i="2"/>
  <c r="O20" i="2" s="1"/>
  <c r="S20" i="2" s="1"/>
  <c r="K19" i="2"/>
  <c r="O19" i="2" s="1"/>
  <c r="S19" i="2" s="1"/>
  <c r="K18" i="2"/>
  <c r="O18" i="2" s="1"/>
  <c r="S18" i="2" s="1"/>
  <c r="K17" i="2"/>
  <c r="O17" i="2" s="1"/>
  <c r="S17" i="2" s="1"/>
  <c r="K16" i="2"/>
  <c r="O16" i="2" s="1"/>
  <c r="S16" i="2" s="1"/>
  <c r="K15" i="2"/>
  <c r="O15" i="2" s="1"/>
  <c r="S15" i="2" s="1"/>
  <c r="K14" i="2"/>
  <c r="O14" i="2" s="1"/>
  <c r="S14" i="2" s="1"/>
  <c r="K13" i="2"/>
  <c r="O13" i="2" s="1"/>
  <c r="S13" i="2" s="1"/>
  <c r="K12" i="2"/>
  <c r="O12" i="2" s="1"/>
  <c r="S12" i="2" s="1"/>
  <c r="K11" i="2"/>
  <c r="O11" i="2" s="1"/>
  <c r="S11" i="2" s="1"/>
  <c r="K10" i="2"/>
  <c r="O10" i="2" s="1"/>
  <c r="S10" i="2" s="1"/>
  <c r="K9" i="2"/>
  <c r="O9" i="2" s="1"/>
  <c r="S9" i="2" s="1"/>
  <c r="K8" i="2"/>
  <c r="O8" i="2" s="1"/>
  <c r="S8" i="2" s="1"/>
  <c r="K7" i="2"/>
  <c r="O7" i="2" s="1"/>
  <c r="S7" i="2" s="1"/>
  <c r="K6" i="2"/>
  <c r="O6" i="2" s="1"/>
  <c r="S6" i="2" s="1"/>
  <c r="K5" i="2"/>
  <c r="O5" i="2" s="1"/>
  <c r="S5" i="2" s="1"/>
  <c r="K4" i="2"/>
  <c r="H1162" i="2"/>
  <c r="L1162" i="2" s="1"/>
  <c r="P1162" i="2" s="1"/>
  <c r="H1146" i="2"/>
  <c r="L1146" i="2" s="1"/>
  <c r="P1146" i="2" s="1"/>
  <c r="H1130" i="2"/>
  <c r="L1130" i="2" s="1"/>
  <c r="P1130" i="2" s="1"/>
  <c r="H1114" i="2"/>
  <c r="L1114" i="2" s="1"/>
  <c r="P1114" i="2" s="1"/>
  <c r="H1098" i="2"/>
  <c r="L1098" i="2" s="1"/>
  <c r="P1098" i="2" s="1"/>
  <c r="H1082" i="2"/>
  <c r="L1082" i="2" s="1"/>
  <c r="P1082" i="2" s="1"/>
  <c r="H1066" i="2"/>
  <c r="L1066" i="2" s="1"/>
  <c r="P1066" i="2" s="1"/>
  <c r="H1050" i="2"/>
  <c r="L1050" i="2" s="1"/>
  <c r="P1050" i="2" s="1"/>
  <c r="H1034" i="2"/>
  <c r="L1034" i="2" s="1"/>
  <c r="P1034" i="2" s="1"/>
  <c r="H1018" i="2"/>
  <c r="L1018" i="2" s="1"/>
  <c r="P1018" i="2" s="1"/>
  <c r="H1002" i="2"/>
  <c r="L1002" i="2" s="1"/>
  <c r="P1002" i="2" s="1"/>
  <c r="H986" i="2"/>
  <c r="L986" i="2" s="1"/>
  <c r="P986" i="2" s="1"/>
  <c r="H970" i="2"/>
  <c r="L970" i="2" s="1"/>
  <c r="P970" i="2" s="1"/>
  <c r="H954" i="2"/>
  <c r="L954" i="2" s="1"/>
  <c r="P954" i="2" s="1"/>
  <c r="J939" i="2"/>
  <c r="N939" i="2" s="1"/>
  <c r="R939" i="2" s="1"/>
  <c r="I934" i="2"/>
  <c r="M934" i="2" s="1"/>
  <c r="Q934" i="2" s="1"/>
  <c r="I930" i="2"/>
  <c r="M930" i="2" s="1"/>
  <c r="Q930" i="2" s="1"/>
  <c r="I926" i="2"/>
  <c r="M926" i="2" s="1"/>
  <c r="Q926" i="2" s="1"/>
  <c r="I922" i="2"/>
  <c r="M922" i="2" s="1"/>
  <c r="Q922" i="2" s="1"/>
  <c r="I918" i="2"/>
  <c r="M918" i="2" s="1"/>
  <c r="Q918" i="2" s="1"/>
  <c r="I914" i="2"/>
  <c r="M914" i="2" s="1"/>
  <c r="Q914" i="2" s="1"/>
  <c r="I910" i="2"/>
  <c r="M910" i="2" s="1"/>
  <c r="Q910" i="2" s="1"/>
  <c r="I906" i="2"/>
  <c r="M906" i="2" s="1"/>
  <c r="Q906" i="2" s="1"/>
  <c r="I902" i="2"/>
  <c r="M902" i="2" s="1"/>
  <c r="Q902" i="2" s="1"/>
  <c r="I898" i="2"/>
  <c r="M898" i="2" s="1"/>
  <c r="Q898" i="2" s="1"/>
  <c r="I894" i="2"/>
  <c r="M894" i="2" s="1"/>
  <c r="Q894" i="2" s="1"/>
  <c r="I890" i="2"/>
  <c r="M890" i="2" s="1"/>
  <c r="Q890" i="2" s="1"/>
  <c r="I886" i="2"/>
  <c r="M886" i="2" s="1"/>
  <c r="Q886" i="2" s="1"/>
  <c r="I882" i="2"/>
  <c r="M882" i="2" s="1"/>
  <c r="Q882" i="2" s="1"/>
  <c r="I878" i="2"/>
  <c r="M878" i="2" s="1"/>
  <c r="Q878" i="2" s="1"/>
  <c r="I874" i="2"/>
  <c r="M874" i="2" s="1"/>
  <c r="Q874" i="2" s="1"/>
  <c r="I870" i="2"/>
  <c r="M870" i="2" s="1"/>
  <c r="Q870" i="2" s="1"/>
  <c r="I866" i="2"/>
  <c r="M866" i="2" s="1"/>
  <c r="Q866" i="2" s="1"/>
  <c r="I862" i="2"/>
  <c r="M862" i="2" s="1"/>
  <c r="Q862" i="2" s="1"/>
  <c r="I858" i="2"/>
  <c r="M858" i="2" s="1"/>
  <c r="Q858" i="2" s="1"/>
  <c r="I854" i="2"/>
  <c r="M854" i="2" s="1"/>
  <c r="Q854" i="2" s="1"/>
  <c r="I850" i="2"/>
  <c r="M850" i="2" s="1"/>
  <c r="Q850" i="2" s="1"/>
  <c r="I846" i="2"/>
  <c r="M846" i="2" s="1"/>
  <c r="Q846" i="2" s="1"/>
  <c r="I842" i="2"/>
  <c r="M842" i="2" s="1"/>
  <c r="Q842" i="2" s="1"/>
  <c r="I838" i="2"/>
  <c r="M838" i="2" s="1"/>
  <c r="Q838" i="2" s="1"/>
  <c r="I834" i="2"/>
  <c r="M834" i="2" s="1"/>
  <c r="Q834" i="2" s="1"/>
  <c r="I830" i="2"/>
  <c r="M830" i="2" s="1"/>
  <c r="Q830" i="2" s="1"/>
  <c r="I826" i="2"/>
  <c r="M826" i="2" s="1"/>
  <c r="Q826" i="2" s="1"/>
  <c r="I822" i="2"/>
  <c r="M822" i="2" s="1"/>
  <c r="Q822" i="2" s="1"/>
  <c r="I818" i="2"/>
  <c r="M818" i="2" s="1"/>
  <c r="Q818" i="2" s="1"/>
  <c r="I814" i="2"/>
  <c r="M814" i="2" s="1"/>
  <c r="Q814" i="2" s="1"/>
  <c r="I810" i="2"/>
  <c r="M810" i="2" s="1"/>
  <c r="Q810" i="2" s="1"/>
  <c r="I806" i="2"/>
  <c r="M806" i="2" s="1"/>
  <c r="Q806" i="2" s="1"/>
  <c r="I802" i="2"/>
  <c r="M802" i="2" s="1"/>
  <c r="Q802" i="2" s="1"/>
  <c r="I798" i="2"/>
  <c r="M798" i="2" s="1"/>
  <c r="Q798" i="2" s="1"/>
  <c r="I794" i="2"/>
  <c r="M794" i="2" s="1"/>
  <c r="Q794" i="2" s="1"/>
  <c r="I790" i="2"/>
  <c r="M790" i="2" s="1"/>
  <c r="Q790" i="2" s="1"/>
  <c r="I786" i="2"/>
  <c r="M786" i="2" s="1"/>
  <c r="Q786" i="2" s="1"/>
  <c r="I782" i="2"/>
  <c r="M782" i="2" s="1"/>
  <c r="Q782" i="2" s="1"/>
  <c r="I778" i="2"/>
  <c r="M778" i="2" s="1"/>
  <c r="Q778" i="2" s="1"/>
  <c r="I774" i="2"/>
  <c r="M774" i="2" s="1"/>
  <c r="Q774" i="2" s="1"/>
  <c r="I770" i="2"/>
  <c r="M770" i="2" s="1"/>
  <c r="Q770" i="2" s="1"/>
  <c r="I766" i="2"/>
  <c r="M766" i="2" s="1"/>
  <c r="Q766" i="2" s="1"/>
  <c r="I762" i="2"/>
  <c r="M762" i="2" s="1"/>
  <c r="Q762" i="2" s="1"/>
  <c r="I758" i="2"/>
  <c r="M758" i="2" s="1"/>
  <c r="Q758" i="2" s="1"/>
  <c r="I754" i="2"/>
  <c r="M754" i="2" s="1"/>
  <c r="Q754" i="2" s="1"/>
  <c r="I750" i="2"/>
  <c r="M750" i="2" s="1"/>
  <c r="Q750" i="2" s="1"/>
  <c r="I746" i="2"/>
  <c r="M746" i="2" s="1"/>
  <c r="Q746" i="2" s="1"/>
  <c r="I742" i="2"/>
  <c r="M742" i="2" s="1"/>
  <c r="Q742" i="2" s="1"/>
  <c r="I738" i="2"/>
  <c r="M738" i="2" s="1"/>
  <c r="Q738" i="2" s="1"/>
  <c r="I734" i="2"/>
  <c r="M734" i="2" s="1"/>
  <c r="Q734" i="2" s="1"/>
  <c r="I730" i="2"/>
  <c r="M730" i="2" s="1"/>
  <c r="Q730" i="2" s="1"/>
  <c r="I726" i="2"/>
  <c r="M726" i="2" s="1"/>
  <c r="Q726" i="2" s="1"/>
  <c r="I722" i="2"/>
  <c r="M722" i="2" s="1"/>
  <c r="Q722" i="2" s="1"/>
  <c r="I718" i="2"/>
  <c r="M718" i="2" s="1"/>
  <c r="Q718" i="2" s="1"/>
  <c r="I714" i="2"/>
  <c r="M714" i="2" s="1"/>
  <c r="Q714" i="2" s="1"/>
  <c r="I710" i="2"/>
  <c r="M710" i="2" s="1"/>
  <c r="Q710" i="2" s="1"/>
  <c r="I706" i="2"/>
  <c r="M706" i="2" s="1"/>
  <c r="Q706" i="2" s="1"/>
  <c r="I702" i="2"/>
  <c r="M702" i="2" s="1"/>
  <c r="Q702" i="2" s="1"/>
  <c r="I698" i="2"/>
  <c r="M698" i="2" s="1"/>
  <c r="Q698" i="2" s="1"/>
  <c r="I694" i="2"/>
  <c r="M694" i="2" s="1"/>
  <c r="Q694" i="2" s="1"/>
  <c r="I690" i="2"/>
  <c r="M690" i="2" s="1"/>
  <c r="Q690" i="2" s="1"/>
  <c r="I686" i="2"/>
  <c r="M686" i="2" s="1"/>
  <c r="Q686" i="2" s="1"/>
  <c r="I682" i="2"/>
  <c r="M682" i="2" s="1"/>
  <c r="Q682" i="2" s="1"/>
  <c r="I678" i="2"/>
  <c r="M678" i="2" s="1"/>
  <c r="Q678" i="2" s="1"/>
  <c r="I674" i="2"/>
  <c r="M674" i="2" s="1"/>
  <c r="Q674" i="2" s="1"/>
  <c r="I670" i="2"/>
  <c r="M670" i="2" s="1"/>
  <c r="Q670" i="2" s="1"/>
  <c r="I666" i="2"/>
  <c r="M666" i="2" s="1"/>
  <c r="Q666" i="2" s="1"/>
  <c r="I662" i="2"/>
  <c r="M662" i="2" s="1"/>
  <c r="Q662" i="2" s="1"/>
  <c r="I658" i="2"/>
  <c r="M658" i="2" s="1"/>
  <c r="Q658" i="2" s="1"/>
  <c r="I654" i="2"/>
  <c r="M654" i="2" s="1"/>
  <c r="Q654" i="2" s="1"/>
  <c r="I650" i="2"/>
  <c r="M650" i="2" s="1"/>
  <c r="Q650" i="2" s="1"/>
  <c r="I646" i="2"/>
  <c r="M646" i="2" s="1"/>
  <c r="Q646" i="2" s="1"/>
  <c r="I642" i="2"/>
  <c r="M642" i="2" s="1"/>
  <c r="Q642" i="2" s="1"/>
  <c r="I638" i="2"/>
  <c r="M638" i="2" s="1"/>
  <c r="Q638" i="2" s="1"/>
  <c r="I634" i="2"/>
  <c r="M634" i="2" s="1"/>
  <c r="Q634" i="2" s="1"/>
  <c r="I630" i="2"/>
  <c r="M630" i="2" s="1"/>
  <c r="Q630" i="2" s="1"/>
  <c r="I626" i="2"/>
  <c r="M626" i="2" s="1"/>
  <c r="Q626" i="2" s="1"/>
  <c r="I622" i="2"/>
  <c r="M622" i="2" s="1"/>
  <c r="Q622" i="2" s="1"/>
  <c r="I618" i="2"/>
  <c r="M618" i="2" s="1"/>
  <c r="Q618" i="2" s="1"/>
  <c r="I614" i="2"/>
  <c r="M614" i="2" s="1"/>
  <c r="Q614" i="2" s="1"/>
  <c r="I610" i="2"/>
  <c r="M610" i="2" s="1"/>
  <c r="Q610" i="2" s="1"/>
  <c r="I606" i="2"/>
  <c r="M606" i="2" s="1"/>
  <c r="Q606" i="2" s="1"/>
  <c r="I602" i="2"/>
  <c r="M602" i="2" s="1"/>
  <c r="Q602" i="2" s="1"/>
  <c r="I598" i="2"/>
  <c r="M598" i="2" s="1"/>
  <c r="Q598" i="2" s="1"/>
  <c r="I594" i="2"/>
  <c r="M594" i="2" s="1"/>
  <c r="Q594" i="2" s="1"/>
  <c r="I590" i="2"/>
  <c r="M590" i="2" s="1"/>
  <c r="Q590" i="2" s="1"/>
  <c r="I586" i="2"/>
  <c r="M586" i="2" s="1"/>
  <c r="Q586" i="2" s="1"/>
  <c r="I582" i="2"/>
  <c r="M582" i="2" s="1"/>
  <c r="Q582" i="2" s="1"/>
  <c r="I578" i="2"/>
  <c r="M578" i="2" s="1"/>
  <c r="Q578" i="2" s="1"/>
  <c r="I574" i="2"/>
  <c r="M574" i="2" s="1"/>
  <c r="Q574" i="2" s="1"/>
  <c r="I570" i="2"/>
  <c r="M570" i="2" s="1"/>
  <c r="Q570" i="2" s="1"/>
  <c r="I566" i="2"/>
  <c r="M566" i="2" s="1"/>
  <c r="Q566" i="2" s="1"/>
  <c r="I562" i="2"/>
  <c r="M562" i="2" s="1"/>
  <c r="Q562" i="2" s="1"/>
  <c r="I558" i="2"/>
  <c r="M558" i="2" s="1"/>
  <c r="Q558" i="2" s="1"/>
  <c r="I554" i="2"/>
  <c r="M554" i="2" s="1"/>
  <c r="Q554" i="2" s="1"/>
  <c r="I550" i="2"/>
  <c r="M550" i="2" s="1"/>
  <c r="Q550" i="2" s="1"/>
  <c r="I546" i="2"/>
  <c r="M546" i="2" s="1"/>
  <c r="Q546" i="2" s="1"/>
  <c r="I542" i="2"/>
  <c r="M542" i="2" s="1"/>
  <c r="Q542" i="2" s="1"/>
  <c r="I538" i="2"/>
  <c r="M538" i="2" s="1"/>
  <c r="Q538" i="2" s="1"/>
  <c r="I534" i="2"/>
  <c r="M534" i="2" s="1"/>
  <c r="Q534" i="2" s="1"/>
  <c r="I530" i="2"/>
  <c r="M530" i="2" s="1"/>
  <c r="Q530" i="2" s="1"/>
  <c r="I526" i="2"/>
  <c r="M526" i="2" s="1"/>
  <c r="Q526" i="2" s="1"/>
  <c r="I522" i="2"/>
  <c r="M522" i="2" s="1"/>
  <c r="Q522" i="2" s="1"/>
  <c r="I518" i="2"/>
  <c r="M518" i="2" s="1"/>
  <c r="Q518" i="2" s="1"/>
  <c r="I514" i="2"/>
  <c r="M514" i="2" s="1"/>
  <c r="Q514" i="2" s="1"/>
  <c r="I510" i="2"/>
  <c r="M510" i="2" s="1"/>
  <c r="Q510" i="2" s="1"/>
  <c r="I506" i="2"/>
  <c r="M506" i="2" s="1"/>
  <c r="Q506" i="2" s="1"/>
  <c r="I502" i="2"/>
  <c r="M502" i="2" s="1"/>
  <c r="Q502" i="2" s="1"/>
  <c r="I498" i="2"/>
  <c r="M498" i="2" s="1"/>
  <c r="Q498" i="2" s="1"/>
  <c r="I494" i="2"/>
  <c r="M494" i="2" s="1"/>
  <c r="Q494" i="2" s="1"/>
  <c r="I490" i="2"/>
  <c r="M490" i="2" s="1"/>
  <c r="Q490" i="2" s="1"/>
  <c r="I486" i="2"/>
  <c r="M486" i="2" s="1"/>
  <c r="Q486" i="2" s="1"/>
  <c r="I482" i="2"/>
  <c r="M482" i="2" s="1"/>
  <c r="Q482" i="2" s="1"/>
  <c r="I478" i="2"/>
  <c r="M478" i="2" s="1"/>
  <c r="Q478" i="2" s="1"/>
  <c r="I474" i="2"/>
  <c r="M474" i="2" s="1"/>
  <c r="Q474" i="2" s="1"/>
  <c r="I470" i="2"/>
  <c r="M470" i="2" s="1"/>
  <c r="Q470" i="2" s="1"/>
  <c r="I466" i="2"/>
  <c r="M466" i="2" s="1"/>
  <c r="Q466" i="2" s="1"/>
  <c r="I462" i="2"/>
  <c r="M462" i="2" s="1"/>
  <c r="Q462" i="2" s="1"/>
  <c r="I458" i="2"/>
  <c r="M458" i="2" s="1"/>
  <c r="Q458" i="2" s="1"/>
  <c r="I454" i="2"/>
  <c r="M454" i="2" s="1"/>
  <c r="Q454" i="2" s="1"/>
  <c r="I450" i="2"/>
  <c r="M450" i="2" s="1"/>
  <c r="Q450" i="2" s="1"/>
  <c r="I446" i="2"/>
  <c r="M446" i="2" s="1"/>
  <c r="Q446" i="2" s="1"/>
  <c r="I442" i="2"/>
  <c r="M442" i="2" s="1"/>
  <c r="Q442" i="2" s="1"/>
  <c r="I438" i="2"/>
  <c r="M438" i="2" s="1"/>
  <c r="Q438" i="2" s="1"/>
  <c r="I434" i="2"/>
  <c r="M434" i="2" s="1"/>
  <c r="Q434" i="2" s="1"/>
  <c r="I430" i="2"/>
  <c r="M430" i="2" s="1"/>
  <c r="Q430" i="2" s="1"/>
  <c r="I426" i="2"/>
  <c r="M426" i="2" s="1"/>
  <c r="Q426" i="2" s="1"/>
  <c r="I422" i="2"/>
  <c r="M422" i="2" s="1"/>
  <c r="Q422" i="2" s="1"/>
  <c r="I418" i="2"/>
  <c r="M418" i="2" s="1"/>
  <c r="Q418" i="2" s="1"/>
  <c r="I414" i="2"/>
  <c r="M414" i="2" s="1"/>
  <c r="Q414" i="2" s="1"/>
  <c r="I410" i="2"/>
  <c r="M410" i="2" s="1"/>
  <c r="Q410" i="2" s="1"/>
  <c r="I406" i="2"/>
  <c r="M406" i="2" s="1"/>
  <c r="Q406" i="2" s="1"/>
  <c r="I402" i="2"/>
  <c r="M402" i="2" s="1"/>
  <c r="Q402" i="2" s="1"/>
  <c r="I398" i="2"/>
  <c r="M398" i="2" s="1"/>
  <c r="Q398" i="2" s="1"/>
  <c r="I394" i="2"/>
  <c r="M394" i="2" s="1"/>
  <c r="Q394" i="2" s="1"/>
  <c r="I390" i="2"/>
  <c r="M390" i="2" s="1"/>
  <c r="Q390" i="2" s="1"/>
  <c r="I386" i="2"/>
  <c r="M386" i="2" s="1"/>
  <c r="Q386" i="2" s="1"/>
  <c r="I382" i="2"/>
  <c r="M382" i="2" s="1"/>
  <c r="Q382" i="2" s="1"/>
  <c r="I378" i="2"/>
  <c r="M378" i="2" s="1"/>
  <c r="Q378" i="2" s="1"/>
  <c r="I374" i="2"/>
  <c r="M374" i="2" s="1"/>
  <c r="Q374" i="2" s="1"/>
  <c r="I370" i="2"/>
  <c r="M370" i="2" s="1"/>
  <c r="Q370" i="2" s="1"/>
  <c r="I366" i="2"/>
  <c r="M366" i="2" s="1"/>
  <c r="Q366" i="2" s="1"/>
  <c r="I362" i="2"/>
  <c r="M362" i="2" s="1"/>
  <c r="Q362" i="2" s="1"/>
  <c r="I358" i="2"/>
  <c r="M358" i="2" s="1"/>
  <c r="Q358" i="2" s="1"/>
  <c r="I354" i="2"/>
  <c r="M354" i="2" s="1"/>
  <c r="Q354" i="2" s="1"/>
  <c r="I350" i="2"/>
  <c r="M350" i="2" s="1"/>
  <c r="Q350" i="2" s="1"/>
  <c r="I346" i="2"/>
  <c r="M346" i="2" s="1"/>
  <c r="Q346" i="2" s="1"/>
  <c r="J342" i="2"/>
  <c r="N342" i="2" s="1"/>
  <c r="R342" i="2" s="1"/>
  <c r="J341" i="2"/>
  <c r="N341" i="2" s="1"/>
  <c r="R341" i="2" s="1"/>
  <c r="J340" i="2"/>
  <c r="N340" i="2" s="1"/>
  <c r="R340" i="2" s="1"/>
  <c r="J339" i="2"/>
  <c r="N339" i="2" s="1"/>
  <c r="R339" i="2" s="1"/>
  <c r="J338" i="2"/>
  <c r="N338" i="2" s="1"/>
  <c r="R338" i="2" s="1"/>
  <c r="J337" i="2"/>
  <c r="N337" i="2" s="1"/>
  <c r="R337" i="2" s="1"/>
  <c r="J336" i="2"/>
  <c r="N336" i="2" s="1"/>
  <c r="R336" i="2" s="1"/>
  <c r="J335" i="2"/>
  <c r="N335" i="2" s="1"/>
  <c r="R335" i="2" s="1"/>
  <c r="J334" i="2"/>
  <c r="N334" i="2" s="1"/>
  <c r="R334" i="2" s="1"/>
  <c r="J333" i="2"/>
  <c r="N333" i="2" s="1"/>
  <c r="R333" i="2" s="1"/>
  <c r="J332" i="2"/>
  <c r="N332" i="2" s="1"/>
  <c r="R332" i="2" s="1"/>
  <c r="J331" i="2"/>
  <c r="N331" i="2" s="1"/>
  <c r="R331" i="2" s="1"/>
  <c r="J330" i="2"/>
  <c r="N330" i="2" s="1"/>
  <c r="R330" i="2" s="1"/>
  <c r="J329" i="2"/>
  <c r="N329" i="2" s="1"/>
  <c r="R329" i="2" s="1"/>
  <c r="J328" i="2"/>
  <c r="N328" i="2" s="1"/>
  <c r="R328" i="2" s="1"/>
  <c r="J327" i="2"/>
  <c r="N327" i="2" s="1"/>
  <c r="R327" i="2" s="1"/>
  <c r="J326" i="2"/>
  <c r="N326" i="2" s="1"/>
  <c r="R326" i="2" s="1"/>
  <c r="J325" i="2"/>
  <c r="N325" i="2" s="1"/>
  <c r="R325" i="2" s="1"/>
  <c r="J324" i="2"/>
  <c r="N324" i="2" s="1"/>
  <c r="R324" i="2" s="1"/>
  <c r="J323" i="2"/>
  <c r="N323" i="2" s="1"/>
  <c r="R323" i="2" s="1"/>
  <c r="J322" i="2"/>
  <c r="N322" i="2" s="1"/>
  <c r="R322" i="2" s="1"/>
  <c r="J321" i="2"/>
  <c r="N321" i="2" s="1"/>
  <c r="R321" i="2" s="1"/>
  <c r="J320" i="2"/>
  <c r="N320" i="2" s="1"/>
  <c r="R320" i="2" s="1"/>
  <c r="J319" i="2"/>
  <c r="N319" i="2" s="1"/>
  <c r="R319" i="2" s="1"/>
  <c r="J318" i="2"/>
  <c r="N318" i="2" s="1"/>
  <c r="R318" i="2" s="1"/>
  <c r="J317" i="2"/>
  <c r="N317" i="2" s="1"/>
  <c r="R317" i="2" s="1"/>
  <c r="J316" i="2"/>
  <c r="N316" i="2" s="1"/>
  <c r="R316" i="2" s="1"/>
  <c r="J315" i="2"/>
  <c r="N315" i="2" s="1"/>
  <c r="R315" i="2" s="1"/>
  <c r="J314" i="2"/>
  <c r="N314" i="2" s="1"/>
  <c r="R314" i="2" s="1"/>
  <c r="J313" i="2"/>
  <c r="N313" i="2" s="1"/>
  <c r="R313" i="2" s="1"/>
  <c r="J312" i="2"/>
  <c r="N312" i="2" s="1"/>
  <c r="R312" i="2" s="1"/>
  <c r="J311" i="2"/>
  <c r="N311" i="2" s="1"/>
  <c r="R311" i="2" s="1"/>
  <c r="J310" i="2"/>
  <c r="N310" i="2" s="1"/>
  <c r="R310" i="2" s="1"/>
  <c r="J309" i="2"/>
  <c r="N309" i="2" s="1"/>
  <c r="R309" i="2" s="1"/>
  <c r="J308" i="2"/>
  <c r="N308" i="2" s="1"/>
  <c r="R308" i="2" s="1"/>
  <c r="J307" i="2"/>
  <c r="N307" i="2" s="1"/>
  <c r="R307" i="2" s="1"/>
  <c r="J306" i="2"/>
  <c r="N306" i="2" s="1"/>
  <c r="R306" i="2" s="1"/>
  <c r="J305" i="2"/>
  <c r="N305" i="2" s="1"/>
  <c r="R305" i="2" s="1"/>
  <c r="J304" i="2"/>
  <c r="N304" i="2" s="1"/>
  <c r="R304" i="2" s="1"/>
  <c r="J303" i="2"/>
  <c r="N303" i="2" s="1"/>
  <c r="R303" i="2" s="1"/>
  <c r="J302" i="2"/>
  <c r="N302" i="2" s="1"/>
  <c r="R302" i="2" s="1"/>
  <c r="J301" i="2"/>
  <c r="N301" i="2" s="1"/>
  <c r="R301" i="2" s="1"/>
  <c r="J300" i="2"/>
  <c r="N300" i="2" s="1"/>
  <c r="R300" i="2" s="1"/>
  <c r="J299" i="2"/>
  <c r="N299" i="2" s="1"/>
  <c r="R299" i="2" s="1"/>
  <c r="J298" i="2"/>
  <c r="N298" i="2" s="1"/>
  <c r="R298" i="2" s="1"/>
  <c r="J297" i="2"/>
  <c r="N297" i="2" s="1"/>
  <c r="R297" i="2" s="1"/>
  <c r="J296" i="2"/>
  <c r="N296" i="2" s="1"/>
  <c r="R296" i="2" s="1"/>
  <c r="J295" i="2"/>
  <c r="N295" i="2" s="1"/>
  <c r="R295" i="2" s="1"/>
  <c r="J294" i="2"/>
  <c r="N294" i="2" s="1"/>
  <c r="R294" i="2" s="1"/>
  <c r="J293" i="2"/>
  <c r="N293" i="2" s="1"/>
  <c r="R293" i="2" s="1"/>
  <c r="J292" i="2"/>
  <c r="N292" i="2" s="1"/>
  <c r="R292" i="2" s="1"/>
  <c r="J291" i="2"/>
  <c r="N291" i="2" s="1"/>
  <c r="R291" i="2" s="1"/>
  <c r="J290" i="2"/>
  <c r="N290" i="2" s="1"/>
  <c r="R290" i="2" s="1"/>
  <c r="J289" i="2"/>
  <c r="N289" i="2" s="1"/>
  <c r="R289" i="2" s="1"/>
  <c r="J288" i="2"/>
  <c r="N288" i="2" s="1"/>
  <c r="R288" i="2" s="1"/>
  <c r="J287" i="2"/>
  <c r="N287" i="2" s="1"/>
  <c r="R287" i="2" s="1"/>
  <c r="J286" i="2"/>
  <c r="N286" i="2" s="1"/>
  <c r="R286" i="2" s="1"/>
  <c r="J285" i="2"/>
  <c r="N285" i="2" s="1"/>
  <c r="R285" i="2" s="1"/>
  <c r="J284" i="2"/>
  <c r="N284" i="2" s="1"/>
  <c r="R284" i="2" s="1"/>
  <c r="J283" i="2"/>
  <c r="N283" i="2" s="1"/>
  <c r="R283" i="2" s="1"/>
  <c r="J282" i="2"/>
  <c r="N282" i="2" s="1"/>
  <c r="R282" i="2" s="1"/>
  <c r="J281" i="2"/>
  <c r="N281" i="2" s="1"/>
  <c r="R281" i="2" s="1"/>
  <c r="J280" i="2"/>
  <c r="N280" i="2" s="1"/>
  <c r="R280" i="2" s="1"/>
  <c r="J279" i="2"/>
  <c r="N279" i="2" s="1"/>
  <c r="R279" i="2" s="1"/>
  <c r="J278" i="2"/>
  <c r="N278" i="2" s="1"/>
  <c r="R278" i="2" s="1"/>
  <c r="J277" i="2"/>
  <c r="N277" i="2" s="1"/>
  <c r="R277" i="2" s="1"/>
  <c r="J276" i="2"/>
  <c r="N276" i="2" s="1"/>
  <c r="R276" i="2" s="1"/>
  <c r="J275" i="2"/>
  <c r="N275" i="2" s="1"/>
  <c r="R275" i="2" s="1"/>
  <c r="J274" i="2"/>
  <c r="N274" i="2" s="1"/>
  <c r="R274" i="2" s="1"/>
  <c r="J273" i="2"/>
  <c r="N273" i="2" s="1"/>
  <c r="R273" i="2" s="1"/>
  <c r="J272" i="2"/>
  <c r="N272" i="2" s="1"/>
  <c r="R272" i="2" s="1"/>
  <c r="J271" i="2"/>
  <c r="N271" i="2" s="1"/>
  <c r="R271" i="2" s="1"/>
  <c r="J270" i="2"/>
  <c r="N270" i="2" s="1"/>
  <c r="R270" i="2" s="1"/>
  <c r="J269" i="2"/>
  <c r="N269" i="2" s="1"/>
  <c r="R269" i="2" s="1"/>
  <c r="J268" i="2"/>
  <c r="N268" i="2" s="1"/>
  <c r="R268" i="2" s="1"/>
  <c r="J267" i="2"/>
  <c r="N267" i="2" s="1"/>
  <c r="R267" i="2" s="1"/>
  <c r="J266" i="2"/>
  <c r="N266" i="2" s="1"/>
  <c r="R266" i="2" s="1"/>
  <c r="J265" i="2"/>
  <c r="N265" i="2" s="1"/>
  <c r="R265" i="2" s="1"/>
  <c r="J264" i="2"/>
  <c r="N264" i="2" s="1"/>
  <c r="R264" i="2" s="1"/>
  <c r="J263" i="2"/>
  <c r="N263" i="2" s="1"/>
  <c r="R263" i="2" s="1"/>
  <c r="J262" i="2"/>
  <c r="N262" i="2" s="1"/>
  <c r="R262" i="2" s="1"/>
  <c r="J261" i="2"/>
  <c r="N261" i="2" s="1"/>
  <c r="R261" i="2" s="1"/>
  <c r="J260" i="2"/>
  <c r="N260" i="2" s="1"/>
  <c r="R260" i="2" s="1"/>
  <c r="J259" i="2"/>
  <c r="N259" i="2" s="1"/>
  <c r="R259" i="2" s="1"/>
  <c r="J258" i="2"/>
  <c r="N258" i="2" s="1"/>
  <c r="R258" i="2" s="1"/>
  <c r="J257" i="2"/>
  <c r="N257" i="2" s="1"/>
  <c r="R257" i="2" s="1"/>
  <c r="J256" i="2"/>
  <c r="N256" i="2" s="1"/>
  <c r="R256" i="2" s="1"/>
  <c r="J255" i="2"/>
  <c r="N255" i="2" s="1"/>
  <c r="R255" i="2" s="1"/>
  <c r="J254" i="2"/>
  <c r="N254" i="2" s="1"/>
  <c r="R254" i="2" s="1"/>
  <c r="J253" i="2"/>
  <c r="N253" i="2" s="1"/>
  <c r="R253" i="2" s="1"/>
  <c r="J252" i="2"/>
  <c r="N252" i="2" s="1"/>
  <c r="R252" i="2" s="1"/>
  <c r="J251" i="2"/>
  <c r="N251" i="2" s="1"/>
  <c r="R251" i="2" s="1"/>
  <c r="J250" i="2"/>
  <c r="N250" i="2" s="1"/>
  <c r="R250" i="2" s="1"/>
  <c r="J249" i="2"/>
  <c r="N249" i="2" s="1"/>
  <c r="R249" i="2" s="1"/>
  <c r="J248" i="2"/>
  <c r="N248" i="2" s="1"/>
  <c r="R248" i="2" s="1"/>
  <c r="J247" i="2"/>
  <c r="N247" i="2" s="1"/>
  <c r="R247" i="2" s="1"/>
  <c r="J246" i="2"/>
  <c r="N246" i="2" s="1"/>
  <c r="R246" i="2" s="1"/>
  <c r="J245" i="2"/>
  <c r="N245" i="2" s="1"/>
  <c r="R245" i="2" s="1"/>
  <c r="J244" i="2"/>
  <c r="N244" i="2" s="1"/>
  <c r="R244" i="2" s="1"/>
  <c r="J243" i="2"/>
  <c r="N243" i="2" s="1"/>
  <c r="R243" i="2" s="1"/>
  <c r="J242" i="2"/>
  <c r="N242" i="2" s="1"/>
  <c r="R242" i="2" s="1"/>
  <c r="J241" i="2"/>
  <c r="N241" i="2" s="1"/>
  <c r="R241" i="2" s="1"/>
  <c r="J240" i="2"/>
  <c r="N240" i="2" s="1"/>
  <c r="R240" i="2" s="1"/>
  <c r="J239" i="2"/>
  <c r="N239" i="2" s="1"/>
  <c r="R239" i="2" s="1"/>
  <c r="J238" i="2"/>
  <c r="N238" i="2" s="1"/>
  <c r="R238" i="2" s="1"/>
  <c r="J237" i="2"/>
  <c r="N237" i="2" s="1"/>
  <c r="R237" i="2" s="1"/>
  <c r="J236" i="2"/>
  <c r="N236" i="2" s="1"/>
  <c r="R236" i="2" s="1"/>
  <c r="J235" i="2"/>
  <c r="N235" i="2" s="1"/>
  <c r="R235" i="2" s="1"/>
  <c r="J234" i="2"/>
  <c r="N234" i="2" s="1"/>
  <c r="R234" i="2" s="1"/>
  <c r="J233" i="2"/>
  <c r="N233" i="2" s="1"/>
  <c r="R233" i="2" s="1"/>
  <c r="J232" i="2"/>
  <c r="N232" i="2" s="1"/>
  <c r="R232" i="2" s="1"/>
  <c r="J231" i="2"/>
  <c r="N231" i="2" s="1"/>
  <c r="R231" i="2" s="1"/>
  <c r="J230" i="2"/>
  <c r="N230" i="2" s="1"/>
  <c r="R230" i="2" s="1"/>
  <c r="J229" i="2"/>
  <c r="N229" i="2" s="1"/>
  <c r="R229" i="2" s="1"/>
  <c r="J228" i="2"/>
  <c r="N228" i="2" s="1"/>
  <c r="R228" i="2" s="1"/>
  <c r="J227" i="2"/>
  <c r="N227" i="2" s="1"/>
  <c r="R227" i="2" s="1"/>
  <c r="J226" i="2"/>
  <c r="N226" i="2" s="1"/>
  <c r="R226" i="2" s="1"/>
  <c r="J225" i="2"/>
  <c r="N225" i="2" s="1"/>
  <c r="R225" i="2" s="1"/>
  <c r="J224" i="2"/>
  <c r="N224" i="2" s="1"/>
  <c r="R224" i="2" s="1"/>
  <c r="J223" i="2"/>
  <c r="N223" i="2" s="1"/>
  <c r="R223" i="2" s="1"/>
  <c r="J222" i="2"/>
  <c r="N222" i="2" s="1"/>
  <c r="R222" i="2" s="1"/>
  <c r="J221" i="2"/>
  <c r="N221" i="2" s="1"/>
  <c r="R221" i="2" s="1"/>
  <c r="J220" i="2"/>
  <c r="N220" i="2" s="1"/>
  <c r="R220" i="2" s="1"/>
  <c r="J219" i="2"/>
  <c r="N219" i="2" s="1"/>
  <c r="R219" i="2" s="1"/>
  <c r="J218" i="2"/>
  <c r="N218" i="2" s="1"/>
  <c r="R218" i="2" s="1"/>
  <c r="J217" i="2"/>
  <c r="N217" i="2" s="1"/>
  <c r="R217" i="2" s="1"/>
  <c r="J216" i="2"/>
  <c r="N216" i="2" s="1"/>
  <c r="R216" i="2" s="1"/>
  <c r="J215" i="2"/>
  <c r="N215" i="2" s="1"/>
  <c r="R215" i="2" s="1"/>
  <c r="J214" i="2"/>
  <c r="N214" i="2" s="1"/>
  <c r="R214" i="2" s="1"/>
  <c r="J213" i="2"/>
  <c r="N213" i="2" s="1"/>
  <c r="R213" i="2" s="1"/>
  <c r="J212" i="2"/>
  <c r="N212" i="2" s="1"/>
  <c r="R212" i="2" s="1"/>
  <c r="J211" i="2"/>
  <c r="N211" i="2" s="1"/>
  <c r="R211" i="2" s="1"/>
  <c r="J210" i="2"/>
  <c r="N210" i="2" s="1"/>
  <c r="R210" i="2" s="1"/>
  <c r="J209" i="2"/>
  <c r="N209" i="2" s="1"/>
  <c r="R209" i="2" s="1"/>
  <c r="J208" i="2"/>
  <c r="N208" i="2" s="1"/>
  <c r="R208" i="2" s="1"/>
  <c r="J207" i="2"/>
  <c r="N207" i="2" s="1"/>
  <c r="R207" i="2" s="1"/>
  <c r="J206" i="2"/>
  <c r="N206" i="2" s="1"/>
  <c r="R206" i="2" s="1"/>
  <c r="J205" i="2"/>
  <c r="N205" i="2" s="1"/>
  <c r="R205" i="2" s="1"/>
  <c r="J204" i="2"/>
  <c r="N204" i="2" s="1"/>
  <c r="R204" i="2" s="1"/>
  <c r="J203" i="2"/>
  <c r="N203" i="2" s="1"/>
  <c r="R203" i="2" s="1"/>
  <c r="J202" i="2"/>
  <c r="N202" i="2" s="1"/>
  <c r="R202" i="2" s="1"/>
  <c r="J201" i="2"/>
  <c r="N201" i="2" s="1"/>
  <c r="R201" i="2" s="1"/>
  <c r="J200" i="2"/>
  <c r="N200" i="2" s="1"/>
  <c r="R200" i="2" s="1"/>
  <c r="J199" i="2"/>
  <c r="N199" i="2" s="1"/>
  <c r="R199" i="2" s="1"/>
  <c r="J198" i="2"/>
  <c r="N198" i="2" s="1"/>
  <c r="R198" i="2" s="1"/>
  <c r="J197" i="2"/>
  <c r="N197" i="2" s="1"/>
  <c r="R197" i="2" s="1"/>
  <c r="J196" i="2"/>
  <c r="N196" i="2" s="1"/>
  <c r="R196" i="2" s="1"/>
  <c r="J195" i="2"/>
  <c r="N195" i="2" s="1"/>
  <c r="R195" i="2" s="1"/>
  <c r="J194" i="2"/>
  <c r="N194" i="2" s="1"/>
  <c r="R194" i="2" s="1"/>
  <c r="J193" i="2"/>
  <c r="N193" i="2" s="1"/>
  <c r="R193" i="2" s="1"/>
  <c r="J192" i="2"/>
  <c r="N192" i="2" s="1"/>
  <c r="R192" i="2" s="1"/>
  <c r="J191" i="2"/>
  <c r="N191" i="2" s="1"/>
  <c r="R191" i="2" s="1"/>
  <c r="J190" i="2"/>
  <c r="N190" i="2" s="1"/>
  <c r="R190" i="2" s="1"/>
  <c r="J189" i="2"/>
  <c r="N189" i="2" s="1"/>
  <c r="R189" i="2" s="1"/>
  <c r="J188" i="2"/>
  <c r="N188" i="2" s="1"/>
  <c r="R188" i="2" s="1"/>
  <c r="J187" i="2"/>
  <c r="N187" i="2" s="1"/>
  <c r="R187" i="2" s="1"/>
  <c r="J186" i="2"/>
  <c r="N186" i="2" s="1"/>
  <c r="R186" i="2" s="1"/>
  <c r="J185" i="2"/>
  <c r="N185" i="2" s="1"/>
  <c r="R185" i="2" s="1"/>
  <c r="J184" i="2"/>
  <c r="N184" i="2" s="1"/>
  <c r="R184" i="2" s="1"/>
  <c r="J183" i="2"/>
  <c r="N183" i="2" s="1"/>
  <c r="R183" i="2" s="1"/>
  <c r="J182" i="2"/>
  <c r="N182" i="2" s="1"/>
  <c r="R182" i="2" s="1"/>
  <c r="J181" i="2"/>
  <c r="N181" i="2" s="1"/>
  <c r="R181" i="2" s="1"/>
  <c r="J180" i="2"/>
  <c r="N180" i="2" s="1"/>
  <c r="R180" i="2" s="1"/>
  <c r="J179" i="2"/>
  <c r="N179" i="2" s="1"/>
  <c r="R179" i="2" s="1"/>
  <c r="J178" i="2"/>
  <c r="N178" i="2" s="1"/>
  <c r="R178" i="2" s="1"/>
  <c r="J177" i="2"/>
  <c r="N177" i="2" s="1"/>
  <c r="R177" i="2" s="1"/>
  <c r="J176" i="2"/>
  <c r="N176" i="2" s="1"/>
  <c r="R176" i="2" s="1"/>
  <c r="J175" i="2"/>
  <c r="N175" i="2" s="1"/>
  <c r="R175" i="2" s="1"/>
  <c r="J174" i="2"/>
  <c r="N174" i="2" s="1"/>
  <c r="R174" i="2" s="1"/>
  <c r="J173" i="2"/>
  <c r="N173" i="2" s="1"/>
  <c r="R173" i="2" s="1"/>
  <c r="J172" i="2"/>
  <c r="N172" i="2" s="1"/>
  <c r="R172" i="2" s="1"/>
  <c r="J171" i="2"/>
  <c r="N171" i="2" s="1"/>
  <c r="R171" i="2" s="1"/>
  <c r="J170" i="2"/>
  <c r="N170" i="2" s="1"/>
  <c r="R170" i="2" s="1"/>
  <c r="J169" i="2"/>
  <c r="N169" i="2" s="1"/>
  <c r="R169" i="2" s="1"/>
  <c r="J168" i="2"/>
  <c r="N168" i="2" s="1"/>
  <c r="R168" i="2" s="1"/>
  <c r="J167" i="2"/>
  <c r="N167" i="2" s="1"/>
  <c r="R167" i="2" s="1"/>
  <c r="J166" i="2"/>
  <c r="N166" i="2" s="1"/>
  <c r="R166" i="2" s="1"/>
  <c r="J165" i="2"/>
  <c r="N165" i="2" s="1"/>
  <c r="R165" i="2" s="1"/>
  <c r="J164" i="2"/>
  <c r="N164" i="2" s="1"/>
  <c r="R164" i="2" s="1"/>
  <c r="J163" i="2"/>
  <c r="N163" i="2" s="1"/>
  <c r="R163" i="2" s="1"/>
  <c r="J162" i="2"/>
  <c r="N162" i="2" s="1"/>
  <c r="R162" i="2" s="1"/>
  <c r="J161" i="2"/>
  <c r="N161" i="2" s="1"/>
  <c r="R161" i="2" s="1"/>
  <c r="J160" i="2"/>
  <c r="N160" i="2" s="1"/>
  <c r="R160" i="2" s="1"/>
  <c r="J159" i="2"/>
  <c r="N159" i="2" s="1"/>
  <c r="R159" i="2" s="1"/>
  <c r="J158" i="2"/>
  <c r="N158" i="2" s="1"/>
  <c r="R158" i="2" s="1"/>
  <c r="J157" i="2"/>
  <c r="N157" i="2" s="1"/>
  <c r="R157" i="2" s="1"/>
  <c r="J156" i="2"/>
  <c r="N156" i="2" s="1"/>
  <c r="R156" i="2" s="1"/>
  <c r="J155" i="2"/>
  <c r="N155" i="2" s="1"/>
  <c r="R155" i="2" s="1"/>
  <c r="J154" i="2"/>
  <c r="N154" i="2" s="1"/>
  <c r="R154" i="2" s="1"/>
  <c r="J153" i="2"/>
  <c r="N153" i="2" s="1"/>
  <c r="R153" i="2" s="1"/>
  <c r="J152" i="2"/>
  <c r="N152" i="2" s="1"/>
  <c r="R152" i="2" s="1"/>
  <c r="J151" i="2"/>
  <c r="N151" i="2" s="1"/>
  <c r="R151" i="2" s="1"/>
  <c r="J150" i="2"/>
  <c r="N150" i="2" s="1"/>
  <c r="R150" i="2" s="1"/>
  <c r="J149" i="2"/>
  <c r="N149" i="2" s="1"/>
  <c r="R149" i="2" s="1"/>
  <c r="J148" i="2"/>
  <c r="N148" i="2" s="1"/>
  <c r="R148" i="2" s="1"/>
  <c r="J147" i="2"/>
  <c r="N147" i="2" s="1"/>
  <c r="R147" i="2" s="1"/>
  <c r="J146" i="2"/>
  <c r="N146" i="2" s="1"/>
  <c r="R146" i="2" s="1"/>
  <c r="J145" i="2"/>
  <c r="N145" i="2" s="1"/>
  <c r="R145" i="2" s="1"/>
  <c r="J144" i="2"/>
  <c r="N144" i="2" s="1"/>
  <c r="R144" i="2" s="1"/>
  <c r="J143" i="2"/>
  <c r="N143" i="2" s="1"/>
  <c r="R143" i="2" s="1"/>
  <c r="J142" i="2"/>
  <c r="N142" i="2" s="1"/>
  <c r="R142" i="2" s="1"/>
  <c r="J141" i="2"/>
  <c r="N141" i="2" s="1"/>
  <c r="R141" i="2" s="1"/>
  <c r="J140" i="2"/>
  <c r="N140" i="2" s="1"/>
  <c r="R140" i="2" s="1"/>
  <c r="J139" i="2"/>
  <c r="N139" i="2" s="1"/>
  <c r="R139" i="2" s="1"/>
  <c r="J138" i="2"/>
  <c r="N138" i="2" s="1"/>
  <c r="R138" i="2" s="1"/>
  <c r="J137" i="2"/>
  <c r="N137" i="2" s="1"/>
  <c r="R137" i="2" s="1"/>
  <c r="J136" i="2"/>
  <c r="N136" i="2" s="1"/>
  <c r="R136" i="2" s="1"/>
  <c r="J135" i="2"/>
  <c r="N135" i="2" s="1"/>
  <c r="R135" i="2" s="1"/>
  <c r="J134" i="2"/>
  <c r="N134" i="2" s="1"/>
  <c r="R134" i="2" s="1"/>
  <c r="J133" i="2"/>
  <c r="N133" i="2" s="1"/>
  <c r="R133" i="2" s="1"/>
  <c r="J132" i="2"/>
  <c r="N132" i="2" s="1"/>
  <c r="R132" i="2" s="1"/>
  <c r="J131" i="2"/>
  <c r="N131" i="2" s="1"/>
  <c r="R131" i="2" s="1"/>
  <c r="J130" i="2"/>
  <c r="N130" i="2" s="1"/>
  <c r="R130" i="2" s="1"/>
  <c r="J129" i="2"/>
  <c r="N129" i="2" s="1"/>
  <c r="R129" i="2" s="1"/>
  <c r="J128" i="2"/>
  <c r="N128" i="2" s="1"/>
  <c r="R128" i="2" s="1"/>
  <c r="J127" i="2"/>
  <c r="N127" i="2" s="1"/>
  <c r="R127" i="2" s="1"/>
  <c r="J126" i="2"/>
  <c r="N126" i="2" s="1"/>
  <c r="R126" i="2" s="1"/>
  <c r="J125" i="2"/>
  <c r="N125" i="2" s="1"/>
  <c r="R125" i="2" s="1"/>
  <c r="J124" i="2"/>
  <c r="N124" i="2" s="1"/>
  <c r="R124" i="2" s="1"/>
  <c r="J123" i="2"/>
  <c r="N123" i="2" s="1"/>
  <c r="R123" i="2" s="1"/>
  <c r="J122" i="2"/>
  <c r="N122" i="2" s="1"/>
  <c r="R122" i="2" s="1"/>
  <c r="J121" i="2"/>
  <c r="N121" i="2" s="1"/>
  <c r="R121" i="2" s="1"/>
  <c r="J120" i="2"/>
  <c r="N120" i="2" s="1"/>
  <c r="R120" i="2" s="1"/>
  <c r="J119" i="2"/>
  <c r="N119" i="2" s="1"/>
  <c r="R119" i="2" s="1"/>
  <c r="J118" i="2"/>
  <c r="N118" i="2" s="1"/>
  <c r="R118" i="2" s="1"/>
  <c r="J117" i="2"/>
  <c r="N117" i="2" s="1"/>
  <c r="R117" i="2" s="1"/>
  <c r="J116" i="2"/>
  <c r="N116" i="2" s="1"/>
  <c r="R116" i="2" s="1"/>
  <c r="J115" i="2"/>
  <c r="N115" i="2" s="1"/>
  <c r="R115" i="2" s="1"/>
  <c r="J114" i="2"/>
  <c r="N114" i="2" s="1"/>
  <c r="R114" i="2" s="1"/>
  <c r="J113" i="2"/>
  <c r="N113" i="2" s="1"/>
  <c r="R113" i="2" s="1"/>
  <c r="J112" i="2"/>
  <c r="N112" i="2" s="1"/>
  <c r="R112" i="2" s="1"/>
  <c r="J111" i="2"/>
  <c r="N111" i="2" s="1"/>
  <c r="R111" i="2" s="1"/>
  <c r="J110" i="2"/>
  <c r="N110" i="2" s="1"/>
  <c r="R110" i="2" s="1"/>
  <c r="J109" i="2"/>
  <c r="N109" i="2" s="1"/>
  <c r="R109" i="2" s="1"/>
  <c r="J108" i="2"/>
  <c r="N108" i="2" s="1"/>
  <c r="R108" i="2" s="1"/>
  <c r="J107" i="2"/>
  <c r="N107" i="2" s="1"/>
  <c r="R107" i="2" s="1"/>
  <c r="J106" i="2"/>
  <c r="N106" i="2" s="1"/>
  <c r="R106" i="2" s="1"/>
  <c r="J105" i="2"/>
  <c r="N105" i="2" s="1"/>
  <c r="R105" i="2" s="1"/>
  <c r="J104" i="2"/>
  <c r="N104" i="2" s="1"/>
  <c r="R104" i="2" s="1"/>
  <c r="J103" i="2"/>
  <c r="N103" i="2" s="1"/>
  <c r="R103" i="2" s="1"/>
  <c r="J102" i="2"/>
  <c r="N102" i="2" s="1"/>
  <c r="R102" i="2" s="1"/>
  <c r="J101" i="2"/>
  <c r="N101" i="2" s="1"/>
  <c r="R101" i="2" s="1"/>
  <c r="J100" i="2"/>
  <c r="N100" i="2" s="1"/>
  <c r="R100" i="2" s="1"/>
  <c r="J99" i="2"/>
  <c r="N99" i="2" s="1"/>
  <c r="R99" i="2" s="1"/>
  <c r="J98" i="2"/>
  <c r="N98" i="2" s="1"/>
  <c r="R98" i="2" s="1"/>
  <c r="J97" i="2"/>
  <c r="N97" i="2" s="1"/>
  <c r="R97" i="2" s="1"/>
  <c r="J96" i="2"/>
  <c r="N96" i="2" s="1"/>
  <c r="R96" i="2" s="1"/>
  <c r="J95" i="2"/>
  <c r="N95" i="2" s="1"/>
  <c r="R95" i="2" s="1"/>
  <c r="J94" i="2"/>
  <c r="N94" i="2" s="1"/>
  <c r="R94" i="2" s="1"/>
  <c r="J93" i="2"/>
  <c r="N93" i="2" s="1"/>
  <c r="R93" i="2" s="1"/>
  <c r="J92" i="2"/>
  <c r="N92" i="2" s="1"/>
  <c r="R92" i="2" s="1"/>
  <c r="J91" i="2"/>
  <c r="N91" i="2" s="1"/>
  <c r="R91" i="2" s="1"/>
  <c r="J90" i="2"/>
  <c r="N90" i="2" s="1"/>
  <c r="R90" i="2" s="1"/>
  <c r="J89" i="2"/>
  <c r="N89" i="2" s="1"/>
  <c r="R89" i="2" s="1"/>
  <c r="J88" i="2"/>
  <c r="N88" i="2" s="1"/>
  <c r="R88" i="2" s="1"/>
  <c r="J87" i="2"/>
  <c r="N87" i="2" s="1"/>
  <c r="R87" i="2" s="1"/>
  <c r="J86" i="2"/>
  <c r="N86" i="2" s="1"/>
  <c r="R86" i="2" s="1"/>
  <c r="J85" i="2"/>
  <c r="N85" i="2" s="1"/>
  <c r="R85" i="2" s="1"/>
  <c r="J84" i="2"/>
  <c r="N84" i="2" s="1"/>
  <c r="R84" i="2" s="1"/>
  <c r="J83" i="2"/>
  <c r="N83" i="2" s="1"/>
  <c r="R83" i="2" s="1"/>
  <c r="J82" i="2"/>
  <c r="N82" i="2" s="1"/>
  <c r="R82" i="2" s="1"/>
  <c r="J81" i="2"/>
  <c r="N81" i="2" s="1"/>
  <c r="R81" i="2" s="1"/>
  <c r="J80" i="2"/>
  <c r="N80" i="2" s="1"/>
  <c r="R80" i="2" s="1"/>
  <c r="J79" i="2"/>
  <c r="N79" i="2" s="1"/>
  <c r="R79" i="2" s="1"/>
  <c r="J78" i="2"/>
  <c r="N78" i="2" s="1"/>
  <c r="R78" i="2" s="1"/>
  <c r="J77" i="2"/>
  <c r="N77" i="2" s="1"/>
  <c r="R77" i="2" s="1"/>
  <c r="J76" i="2"/>
  <c r="N76" i="2" s="1"/>
  <c r="R76" i="2" s="1"/>
  <c r="J75" i="2"/>
  <c r="N75" i="2" s="1"/>
  <c r="R75" i="2" s="1"/>
  <c r="J74" i="2"/>
  <c r="N74" i="2" s="1"/>
  <c r="R74" i="2" s="1"/>
  <c r="J73" i="2"/>
  <c r="N73" i="2" s="1"/>
  <c r="R73" i="2" s="1"/>
  <c r="J72" i="2"/>
  <c r="N72" i="2" s="1"/>
  <c r="R72" i="2" s="1"/>
  <c r="J71" i="2"/>
  <c r="N71" i="2" s="1"/>
  <c r="R71" i="2" s="1"/>
  <c r="J70" i="2"/>
  <c r="N70" i="2" s="1"/>
  <c r="R70" i="2" s="1"/>
  <c r="J69" i="2"/>
  <c r="N69" i="2" s="1"/>
  <c r="R69" i="2" s="1"/>
  <c r="J68" i="2"/>
  <c r="N68" i="2" s="1"/>
  <c r="R68" i="2" s="1"/>
  <c r="J67" i="2"/>
  <c r="N67" i="2" s="1"/>
  <c r="R67" i="2" s="1"/>
  <c r="J66" i="2"/>
  <c r="N66" i="2" s="1"/>
  <c r="R66" i="2" s="1"/>
  <c r="J65" i="2"/>
  <c r="N65" i="2" s="1"/>
  <c r="R65" i="2" s="1"/>
  <c r="J64" i="2"/>
  <c r="N64" i="2" s="1"/>
  <c r="R64" i="2" s="1"/>
  <c r="J63" i="2"/>
  <c r="N63" i="2" s="1"/>
  <c r="R63" i="2" s="1"/>
  <c r="J62" i="2"/>
  <c r="N62" i="2" s="1"/>
  <c r="R62" i="2" s="1"/>
  <c r="J61" i="2"/>
  <c r="N61" i="2" s="1"/>
  <c r="R61" i="2" s="1"/>
  <c r="J60" i="2"/>
  <c r="N60" i="2" s="1"/>
  <c r="R60" i="2" s="1"/>
  <c r="J59" i="2"/>
  <c r="N59" i="2" s="1"/>
  <c r="R59" i="2" s="1"/>
  <c r="J58" i="2"/>
  <c r="N58" i="2" s="1"/>
  <c r="R58" i="2" s="1"/>
  <c r="J57" i="2"/>
  <c r="N57" i="2" s="1"/>
  <c r="R57" i="2" s="1"/>
  <c r="J56" i="2"/>
  <c r="N56" i="2" s="1"/>
  <c r="R56" i="2" s="1"/>
  <c r="J55" i="2"/>
  <c r="N55" i="2" s="1"/>
  <c r="R55" i="2" s="1"/>
  <c r="J54" i="2"/>
  <c r="N54" i="2" s="1"/>
  <c r="R54" i="2" s="1"/>
  <c r="J53" i="2"/>
  <c r="N53" i="2" s="1"/>
  <c r="R53" i="2" s="1"/>
  <c r="J52" i="2"/>
  <c r="N52" i="2" s="1"/>
  <c r="R52" i="2" s="1"/>
  <c r="J51" i="2"/>
  <c r="N51" i="2" s="1"/>
  <c r="R51" i="2" s="1"/>
  <c r="J50" i="2"/>
  <c r="N50" i="2" s="1"/>
  <c r="R50" i="2" s="1"/>
  <c r="J49" i="2"/>
  <c r="N49" i="2" s="1"/>
  <c r="R49" i="2" s="1"/>
  <c r="J48" i="2"/>
  <c r="N48" i="2" s="1"/>
  <c r="R48" i="2" s="1"/>
  <c r="J47" i="2"/>
  <c r="N47" i="2" s="1"/>
  <c r="R47" i="2" s="1"/>
  <c r="J46" i="2"/>
  <c r="N46" i="2" s="1"/>
  <c r="R46" i="2" s="1"/>
  <c r="J45" i="2"/>
  <c r="N45" i="2" s="1"/>
  <c r="R45" i="2" s="1"/>
  <c r="J44" i="2"/>
  <c r="N44" i="2" s="1"/>
  <c r="R44" i="2" s="1"/>
  <c r="J43" i="2"/>
  <c r="N43" i="2" s="1"/>
  <c r="R43" i="2" s="1"/>
  <c r="J42" i="2"/>
  <c r="N42" i="2" s="1"/>
  <c r="R42" i="2" s="1"/>
  <c r="J41" i="2"/>
  <c r="N41" i="2" s="1"/>
  <c r="R41" i="2" s="1"/>
  <c r="J40" i="2"/>
  <c r="N40" i="2" s="1"/>
  <c r="R40" i="2" s="1"/>
  <c r="J39" i="2"/>
  <c r="N39" i="2" s="1"/>
  <c r="R39" i="2" s="1"/>
  <c r="J38" i="2"/>
  <c r="N38" i="2" s="1"/>
  <c r="R38" i="2" s="1"/>
  <c r="J37" i="2"/>
  <c r="N37" i="2" s="1"/>
  <c r="R37" i="2" s="1"/>
  <c r="J36" i="2"/>
  <c r="N36" i="2" s="1"/>
  <c r="R36" i="2" s="1"/>
  <c r="J35" i="2"/>
  <c r="N35" i="2" s="1"/>
  <c r="R35" i="2" s="1"/>
  <c r="J34" i="2"/>
  <c r="N34" i="2" s="1"/>
  <c r="R34" i="2" s="1"/>
  <c r="J33" i="2"/>
  <c r="N33" i="2" s="1"/>
  <c r="R33" i="2" s="1"/>
  <c r="J32" i="2"/>
  <c r="N32" i="2" s="1"/>
  <c r="R32" i="2" s="1"/>
  <c r="J31" i="2"/>
  <c r="N31" i="2" s="1"/>
  <c r="R31" i="2" s="1"/>
  <c r="J30" i="2"/>
  <c r="N30" i="2" s="1"/>
  <c r="R30" i="2" s="1"/>
  <c r="J29" i="2"/>
  <c r="N29" i="2" s="1"/>
  <c r="R29" i="2" s="1"/>
  <c r="J28" i="2"/>
  <c r="N28" i="2" s="1"/>
  <c r="R28" i="2" s="1"/>
  <c r="J27" i="2"/>
  <c r="N27" i="2" s="1"/>
  <c r="R27" i="2" s="1"/>
  <c r="J26" i="2"/>
  <c r="N26" i="2" s="1"/>
  <c r="R26" i="2" s="1"/>
  <c r="J25" i="2"/>
  <c r="N25" i="2" s="1"/>
  <c r="R25" i="2" s="1"/>
  <c r="J24" i="2"/>
  <c r="N24" i="2" s="1"/>
  <c r="R24" i="2" s="1"/>
  <c r="J23" i="2"/>
  <c r="N23" i="2" s="1"/>
  <c r="R23" i="2" s="1"/>
  <c r="J22" i="2"/>
  <c r="N22" i="2" s="1"/>
  <c r="R22" i="2" s="1"/>
  <c r="J21" i="2"/>
  <c r="N21" i="2" s="1"/>
  <c r="R21" i="2" s="1"/>
  <c r="J20" i="2"/>
  <c r="N20" i="2" s="1"/>
  <c r="R20" i="2" s="1"/>
  <c r="J19" i="2"/>
  <c r="N19" i="2" s="1"/>
  <c r="R19" i="2" s="1"/>
  <c r="J18" i="2"/>
  <c r="N18" i="2" s="1"/>
  <c r="R18" i="2" s="1"/>
  <c r="J17" i="2"/>
  <c r="N17" i="2" s="1"/>
  <c r="R17" i="2" s="1"/>
  <c r="J16" i="2"/>
  <c r="N16" i="2" s="1"/>
  <c r="R16" i="2" s="1"/>
  <c r="J15" i="2"/>
  <c r="N15" i="2" s="1"/>
  <c r="R15" i="2" s="1"/>
  <c r="J14" i="2"/>
  <c r="N14" i="2" s="1"/>
  <c r="R14" i="2" s="1"/>
  <c r="J13" i="2"/>
  <c r="N13" i="2" s="1"/>
  <c r="R13" i="2" s="1"/>
  <c r="J12" i="2"/>
  <c r="N12" i="2" s="1"/>
  <c r="R12" i="2" s="1"/>
  <c r="J11" i="2"/>
  <c r="N11" i="2" s="1"/>
  <c r="R11" i="2" s="1"/>
  <c r="J10" i="2"/>
  <c r="N10" i="2" s="1"/>
  <c r="R10" i="2" s="1"/>
  <c r="J9" i="2"/>
  <c r="N9" i="2" s="1"/>
  <c r="R9" i="2" s="1"/>
  <c r="J8" i="2"/>
  <c r="N8" i="2" s="1"/>
  <c r="R8" i="2" s="1"/>
  <c r="J7" i="2"/>
  <c r="N7" i="2" s="1"/>
  <c r="R7" i="2" s="1"/>
  <c r="J6" i="2"/>
  <c r="N6" i="2" s="1"/>
  <c r="R6" i="2" s="1"/>
  <c r="J5" i="2"/>
  <c r="N5" i="2" s="1"/>
  <c r="R5" i="2" s="1"/>
  <c r="J4" i="2"/>
  <c r="H1158" i="2"/>
  <c r="L1158" i="2" s="1"/>
  <c r="P1158" i="2" s="1"/>
  <c r="H1142" i="2"/>
  <c r="L1142" i="2" s="1"/>
  <c r="P1142" i="2" s="1"/>
  <c r="H1126" i="2"/>
  <c r="L1126" i="2" s="1"/>
  <c r="P1126" i="2" s="1"/>
  <c r="H1110" i="2"/>
  <c r="L1110" i="2" s="1"/>
  <c r="P1110" i="2" s="1"/>
  <c r="H1094" i="2"/>
  <c r="L1094" i="2" s="1"/>
  <c r="P1094" i="2" s="1"/>
  <c r="H1078" i="2"/>
  <c r="L1078" i="2" s="1"/>
  <c r="P1078" i="2" s="1"/>
  <c r="H1062" i="2"/>
  <c r="L1062" i="2" s="1"/>
  <c r="P1062" i="2" s="1"/>
  <c r="H1046" i="2"/>
  <c r="L1046" i="2" s="1"/>
  <c r="P1046" i="2" s="1"/>
  <c r="H1030" i="2"/>
  <c r="L1030" i="2" s="1"/>
  <c r="P1030" i="2" s="1"/>
  <c r="H1014" i="2"/>
  <c r="L1014" i="2" s="1"/>
  <c r="P1014" i="2" s="1"/>
  <c r="H998" i="2"/>
  <c r="L998" i="2" s="1"/>
  <c r="P998" i="2" s="1"/>
  <c r="H982" i="2"/>
  <c r="L982" i="2" s="1"/>
  <c r="P982" i="2" s="1"/>
  <c r="H966" i="2"/>
  <c r="L966" i="2" s="1"/>
  <c r="P966" i="2" s="1"/>
  <c r="H950" i="2"/>
  <c r="L950" i="2" s="1"/>
  <c r="P950" i="2" s="1"/>
  <c r="J937" i="2"/>
  <c r="N937" i="2" s="1"/>
  <c r="R937" i="2" s="1"/>
  <c r="I933" i="2"/>
  <c r="M933" i="2" s="1"/>
  <c r="Q933" i="2" s="1"/>
  <c r="I929" i="2"/>
  <c r="M929" i="2" s="1"/>
  <c r="Q929" i="2" s="1"/>
  <c r="I925" i="2"/>
  <c r="M925" i="2" s="1"/>
  <c r="Q925" i="2" s="1"/>
  <c r="I921" i="2"/>
  <c r="M921" i="2" s="1"/>
  <c r="Q921" i="2" s="1"/>
  <c r="I917" i="2"/>
  <c r="M917" i="2" s="1"/>
  <c r="Q917" i="2" s="1"/>
  <c r="I913" i="2"/>
  <c r="M913" i="2" s="1"/>
  <c r="Q913" i="2" s="1"/>
  <c r="I909" i="2"/>
  <c r="M909" i="2" s="1"/>
  <c r="Q909" i="2" s="1"/>
  <c r="I905" i="2"/>
  <c r="M905" i="2" s="1"/>
  <c r="Q905" i="2" s="1"/>
  <c r="I901" i="2"/>
  <c r="M901" i="2" s="1"/>
  <c r="Q901" i="2" s="1"/>
  <c r="I897" i="2"/>
  <c r="M897" i="2" s="1"/>
  <c r="Q897" i="2" s="1"/>
  <c r="I893" i="2"/>
  <c r="M893" i="2" s="1"/>
  <c r="Q893" i="2" s="1"/>
  <c r="I889" i="2"/>
  <c r="M889" i="2" s="1"/>
  <c r="Q889" i="2" s="1"/>
  <c r="I885" i="2"/>
  <c r="M885" i="2" s="1"/>
  <c r="Q885" i="2" s="1"/>
  <c r="I881" i="2"/>
  <c r="M881" i="2" s="1"/>
  <c r="Q881" i="2" s="1"/>
  <c r="I877" i="2"/>
  <c r="M877" i="2" s="1"/>
  <c r="Q877" i="2" s="1"/>
  <c r="I873" i="2"/>
  <c r="M873" i="2" s="1"/>
  <c r="Q873" i="2" s="1"/>
  <c r="I869" i="2"/>
  <c r="M869" i="2" s="1"/>
  <c r="Q869" i="2" s="1"/>
  <c r="I865" i="2"/>
  <c r="M865" i="2" s="1"/>
  <c r="Q865" i="2" s="1"/>
  <c r="I861" i="2"/>
  <c r="M861" i="2" s="1"/>
  <c r="Q861" i="2" s="1"/>
  <c r="I857" i="2"/>
  <c r="M857" i="2" s="1"/>
  <c r="Q857" i="2" s="1"/>
  <c r="I853" i="2"/>
  <c r="M853" i="2" s="1"/>
  <c r="Q853" i="2" s="1"/>
  <c r="I849" i="2"/>
  <c r="M849" i="2" s="1"/>
  <c r="Q849" i="2" s="1"/>
  <c r="I845" i="2"/>
  <c r="M845" i="2" s="1"/>
  <c r="Q845" i="2" s="1"/>
  <c r="I841" i="2"/>
  <c r="M841" i="2" s="1"/>
  <c r="Q841" i="2" s="1"/>
  <c r="I837" i="2"/>
  <c r="M837" i="2" s="1"/>
  <c r="Q837" i="2" s="1"/>
  <c r="I833" i="2"/>
  <c r="M833" i="2" s="1"/>
  <c r="Q833" i="2" s="1"/>
  <c r="I829" i="2"/>
  <c r="M829" i="2" s="1"/>
  <c r="Q829" i="2" s="1"/>
  <c r="I825" i="2"/>
  <c r="M825" i="2" s="1"/>
  <c r="Q825" i="2" s="1"/>
  <c r="I821" i="2"/>
  <c r="M821" i="2" s="1"/>
  <c r="Q821" i="2" s="1"/>
  <c r="I817" i="2"/>
  <c r="M817" i="2" s="1"/>
  <c r="Q817" i="2" s="1"/>
  <c r="I813" i="2"/>
  <c r="M813" i="2" s="1"/>
  <c r="Q813" i="2" s="1"/>
  <c r="I809" i="2"/>
  <c r="M809" i="2" s="1"/>
  <c r="Q809" i="2" s="1"/>
  <c r="I805" i="2"/>
  <c r="M805" i="2" s="1"/>
  <c r="Q805" i="2" s="1"/>
  <c r="I801" i="2"/>
  <c r="M801" i="2" s="1"/>
  <c r="Q801" i="2" s="1"/>
  <c r="I797" i="2"/>
  <c r="M797" i="2" s="1"/>
  <c r="Q797" i="2" s="1"/>
  <c r="I793" i="2"/>
  <c r="M793" i="2" s="1"/>
  <c r="Q793" i="2" s="1"/>
  <c r="I789" i="2"/>
  <c r="M789" i="2" s="1"/>
  <c r="Q789" i="2" s="1"/>
  <c r="I785" i="2"/>
  <c r="M785" i="2" s="1"/>
  <c r="Q785" i="2" s="1"/>
  <c r="I781" i="2"/>
  <c r="M781" i="2" s="1"/>
  <c r="Q781" i="2" s="1"/>
  <c r="I777" i="2"/>
  <c r="M777" i="2" s="1"/>
  <c r="Q777" i="2" s="1"/>
  <c r="I773" i="2"/>
  <c r="M773" i="2" s="1"/>
  <c r="Q773" i="2" s="1"/>
  <c r="I769" i="2"/>
  <c r="M769" i="2" s="1"/>
  <c r="Q769" i="2" s="1"/>
  <c r="I765" i="2"/>
  <c r="M765" i="2" s="1"/>
  <c r="Q765" i="2" s="1"/>
  <c r="I761" i="2"/>
  <c r="M761" i="2" s="1"/>
  <c r="Q761" i="2" s="1"/>
  <c r="I757" i="2"/>
  <c r="M757" i="2" s="1"/>
  <c r="Q757" i="2" s="1"/>
  <c r="I753" i="2"/>
  <c r="M753" i="2" s="1"/>
  <c r="Q753" i="2" s="1"/>
  <c r="I749" i="2"/>
  <c r="M749" i="2" s="1"/>
  <c r="Q749" i="2" s="1"/>
  <c r="I745" i="2"/>
  <c r="M745" i="2" s="1"/>
  <c r="Q745" i="2" s="1"/>
  <c r="I741" i="2"/>
  <c r="M741" i="2" s="1"/>
  <c r="Q741" i="2" s="1"/>
  <c r="I737" i="2"/>
  <c r="M737" i="2" s="1"/>
  <c r="Q737" i="2" s="1"/>
  <c r="I733" i="2"/>
  <c r="M733" i="2" s="1"/>
  <c r="Q733" i="2" s="1"/>
  <c r="I729" i="2"/>
  <c r="M729" i="2" s="1"/>
  <c r="Q729" i="2" s="1"/>
  <c r="I725" i="2"/>
  <c r="M725" i="2" s="1"/>
  <c r="Q725" i="2" s="1"/>
  <c r="I721" i="2"/>
  <c r="M721" i="2" s="1"/>
  <c r="Q721" i="2" s="1"/>
  <c r="I717" i="2"/>
  <c r="M717" i="2" s="1"/>
  <c r="Q717" i="2" s="1"/>
  <c r="I713" i="2"/>
  <c r="M713" i="2" s="1"/>
  <c r="Q713" i="2" s="1"/>
  <c r="I709" i="2"/>
  <c r="M709" i="2" s="1"/>
  <c r="Q709" i="2" s="1"/>
  <c r="I705" i="2"/>
  <c r="M705" i="2" s="1"/>
  <c r="Q705" i="2" s="1"/>
  <c r="I701" i="2"/>
  <c r="M701" i="2" s="1"/>
  <c r="Q701" i="2" s="1"/>
  <c r="I697" i="2"/>
  <c r="M697" i="2" s="1"/>
  <c r="Q697" i="2" s="1"/>
  <c r="I693" i="2"/>
  <c r="M693" i="2" s="1"/>
  <c r="Q693" i="2" s="1"/>
  <c r="I689" i="2"/>
  <c r="M689" i="2" s="1"/>
  <c r="Q689" i="2" s="1"/>
  <c r="I685" i="2"/>
  <c r="M685" i="2" s="1"/>
  <c r="Q685" i="2" s="1"/>
  <c r="I681" i="2"/>
  <c r="M681" i="2" s="1"/>
  <c r="Q681" i="2" s="1"/>
  <c r="I677" i="2"/>
  <c r="M677" i="2" s="1"/>
  <c r="Q677" i="2" s="1"/>
  <c r="I673" i="2"/>
  <c r="M673" i="2" s="1"/>
  <c r="Q673" i="2" s="1"/>
  <c r="I669" i="2"/>
  <c r="M669" i="2" s="1"/>
  <c r="Q669" i="2" s="1"/>
  <c r="I665" i="2"/>
  <c r="M665" i="2" s="1"/>
  <c r="Q665" i="2" s="1"/>
  <c r="I661" i="2"/>
  <c r="M661" i="2" s="1"/>
  <c r="Q661" i="2" s="1"/>
  <c r="I657" i="2"/>
  <c r="M657" i="2" s="1"/>
  <c r="Q657" i="2" s="1"/>
  <c r="I653" i="2"/>
  <c r="M653" i="2" s="1"/>
  <c r="Q653" i="2" s="1"/>
  <c r="I649" i="2"/>
  <c r="M649" i="2" s="1"/>
  <c r="Q649" i="2" s="1"/>
  <c r="I645" i="2"/>
  <c r="M645" i="2" s="1"/>
  <c r="Q645" i="2" s="1"/>
  <c r="I641" i="2"/>
  <c r="M641" i="2" s="1"/>
  <c r="Q641" i="2" s="1"/>
  <c r="I637" i="2"/>
  <c r="M637" i="2" s="1"/>
  <c r="Q637" i="2" s="1"/>
  <c r="I633" i="2"/>
  <c r="M633" i="2" s="1"/>
  <c r="Q633" i="2" s="1"/>
  <c r="I629" i="2"/>
  <c r="M629" i="2" s="1"/>
  <c r="Q629" i="2" s="1"/>
  <c r="I625" i="2"/>
  <c r="M625" i="2" s="1"/>
  <c r="Q625" i="2" s="1"/>
  <c r="I621" i="2"/>
  <c r="M621" i="2" s="1"/>
  <c r="Q621" i="2" s="1"/>
  <c r="I617" i="2"/>
  <c r="M617" i="2" s="1"/>
  <c r="Q617" i="2" s="1"/>
  <c r="I613" i="2"/>
  <c r="M613" i="2" s="1"/>
  <c r="Q613" i="2" s="1"/>
  <c r="I609" i="2"/>
  <c r="M609" i="2" s="1"/>
  <c r="Q609" i="2" s="1"/>
  <c r="I605" i="2"/>
  <c r="M605" i="2" s="1"/>
  <c r="Q605" i="2" s="1"/>
  <c r="I601" i="2"/>
  <c r="M601" i="2" s="1"/>
  <c r="Q601" i="2" s="1"/>
  <c r="I597" i="2"/>
  <c r="M597" i="2" s="1"/>
  <c r="Q597" i="2" s="1"/>
  <c r="I593" i="2"/>
  <c r="M593" i="2" s="1"/>
  <c r="Q593" i="2" s="1"/>
  <c r="I589" i="2"/>
  <c r="M589" i="2" s="1"/>
  <c r="Q589" i="2" s="1"/>
  <c r="I585" i="2"/>
  <c r="M585" i="2" s="1"/>
  <c r="Q585" i="2" s="1"/>
  <c r="I581" i="2"/>
  <c r="M581" i="2" s="1"/>
  <c r="Q581" i="2" s="1"/>
  <c r="I577" i="2"/>
  <c r="M577" i="2" s="1"/>
  <c r="Q577" i="2" s="1"/>
  <c r="I573" i="2"/>
  <c r="M573" i="2" s="1"/>
  <c r="Q573" i="2" s="1"/>
  <c r="I569" i="2"/>
  <c r="M569" i="2" s="1"/>
  <c r="Q569" i="2" s="1"/>
  <c r="I565" i="2"/>
  <c r="M565" i="2" s="1"/>
  <c r="Q565" i="2" s="1"/>
  <c r="I561" i="2"/>
  <c r="M561" i="2" s="1"/>
  <c r="Q561" i="2" s="1"/>
  <c r="I557" i="2"/>
  <c r="M557" i="2" s="1"/>
  <c r="Q557" i="2" s="1"/>
  <c r="I553" i="2"/>
  <c r="M553" i="2" s="1"/>
  <c r="Q553" i="2" s="1"/>
  <c r="I549" i="2"/>
  <c r="M549" i="2" s="1"/>
  <c r="Q549" i="2" s="1"/>
  <c r="I545" i="2"/>
  <c r="M545" i="2" s="1"/>
  <c r="Q545" i="2" s="1"/>
  <c r="I541" i="2"/>
  <c r="M541" i="2" s="1"/>
  <c r="Q541" i="2" s="1"/>
  <c r="I537" i="2"/>
  <c r="M537" i="2" s="1"/>
  <c r="Q537" i="2" s="1"/>
  <c r="I533" i="2"/>
  <c r="M533" i="2" s="1"/>
  <c r="Q533" i="2" s="1"/>
  <c r="I529" i="2"/>
  <c r="M529" i="2" s="1"/>
  <c r="Q529" i="2" s="1"/>
  <c r="I525" i="2"/>
  <c r="M525" i="2" s="1"/>
  <c r="Q525" i="2" s="1"/>
  <c r="I521" i="2"/>
  <c r="M521" i="2" s="1"/>
  <c r="Q521" i="2" s="1"/>
  <c r="I517" i="2"/>
  <c r="M517" i="2" s="1"/>
  <c r="Q517" i="2" s="1"/>
  <c r="I513" i="2"/>
  <c r="M513" i="2" s="1"/>
  <c r="Q513" i="2" s="1"/>
  <c r="I509" i="2"/>
  <c r="M509" i="2" s="1"/>
  <c r="Q509" i="2" s="1"/>
  <c r="I505" i="2"/>
  <c r="M505" i="2" s="1"/>
  <c r="Q505" i="2" s="1"/>
  <c r="I501" i="2"/>
  <c r="M501" i="2" s="1"/>
  <c r="Q501" i="2" s="1"/>
  <c r="I497" i="2"/>
  <c r="M497" i="2" s="1"/>
  <c r="Q497" i="2" s="1"/>
  <c r="I493" i="2"/>
  <c r="M493" i="2" s="1"/>
  <c r="Q493" i="2" s="1"/>
  <c r="I489" i="2"/>
  <c r="M489" i="2" s="1"/>
  <c r="Q489" i="2" s="1"/>
  <c r="I485" i="2"/>
  <c r="M485" i="2" s="1"/>
  <c r="Q485" i="2" s="1"/>
  <c r="I481" i="2"/>
  <c r="M481" i="2" s="1"/>
  <c r="Q481" i="2" s="1"/>
  <c r="I477" i="2"/>
  <c r="M477" i="2" s="1"/>
  <c r="Q477" i="2" s="1"/>
  <c r="I473" i="2"/>
  <c r="M473" i="2" s="1"/>
  <c r="Q473" i="2" s="1"/>
  <c r="I469" i="2"/>
  <c r="M469" i="2" s="1"/>
  <c r="Q469" i="2" s="1"/>
  <c r="I465" i="2"/>
  <c r="M465" i="2" s="1"/>
  <c r="Q465" i="2" s="1"/>
  <c r="I461" i="2"/>
  <c r="M461" i="2" s="1"/>
  <c r="Q461" i="2" s="1"/>
  <c r="I457" i="2"/>
  <c r="M457" i="2" s="1"/>
  <c r="Q457" i="2" s="1"/>
  <c r="I453" i="2"/>
  <c r="M453" i="2" s="1"/>
  <c r="Q453" i="2" s="1"/>
  <c r="I449" i="2"/>
  <c r="M449" i="2" s="1"/>
  <c r="Q449" i="2" s="1"/>
  <c r="I445" i="2"/>
  <c r="M445" i="2" s="1"/>
  <c r="Q445" i="2" s="1"/>
  <c r="I441" i="2"/>
  <c r="M441" i="2" s="1"/>
  <c r="Q441" i="2" s="1"/>
  <c r="I437" i="2"/>
  <c r="M437" i="2" s="1"/>
  <c r="Q437" i="2" s="1"/>
  <c r="I433" i="2"/>
  <c r="M433" i="2" s="1"/>
  <c r="Q433" i="2" s="1"/>
  <c r="I429" i="2"/>
  <c r="M429" i="2" s="1"/>
  <c r="Q429" i="2" s="1"/>
  <c r="I425" i="2"/>
  <c r="M425" i="2" s="1"/>
  <c r="Q425" i="2" s="1"/>
  <c r="I421" i="2"/>
  <c r="M421" i="2" s="1"/>
  <c r="Q421" i="2" s="1"/>
  <c r="I417" i="2"/>
  <c r="M417" i="2" s="1"/>
  <c r="Q417" i="2" s="1"/>
  <c r="I413" i="2"/>
  <c r="M413" i="2" s="1"/>
  <c r="Q413" i="2" s="1"/>
  <c r="I409" i="2"/>
  <c r="M409" i="2" s="1"/>
  <c r="Q409" i="2" s="1"/>
  <c r="I405" i="2"/>
  <c r="M405" i="2" s="1"/>
  <c r="Q405" i="2" s="1"/>
  <c r="I401" i="2"/>
  <c r="M401" i="2" s="1"/>
  <c r="Q401" i="2" s="1"/>
  <c r="I397" i="2"/>
  <c r="M397" i="2" s="1"/>
  <c r="Q397" i="2" s="1"/>
  <c r="I393" i="2"/>
  <c r="M393" i="2" s="1"/>
  <c r="Q393" i="2" s="1"/>
  <c r="I389" i="2"/>
  <c r="M389" i="2" s="1"/>
  <c r="Q389" i="2" s="1"/>
  <c r="I385" i="2"/>
  <c r="M385" i="2" s="1"/>
  <c r="Q385" i="2" s="1"/>
  <c r="I381" i="2"/>
  <c r="M381" i="2" s="1"/>
  <c r="Q381" i="2" s="1"/>
  <c r="I377" i="2"/>
  <c r="M377" i="2" s="1"/>
  <c r="Q377" i="2" s="1"/>
  <c r="I373" i="2"/>
  <c r="M373" i="2" s="1"/>
  <c r="Q373" i="2" s="1"/>
  <c r="I369" i="2"/>
  <c r="M369" i="2" s="1"/>
  <c r="Q369" i="2" s="1"/>
  <c r="I365" i="2"/>
  <c r="M365" i="2" s="1"/>
  <c r="Q365" i="2" s="1"/>
  <c r="I361" i="2"/>
  <c r="M361" i="2" s="1"/>
  <c r="Q361" i="2" s="1"/>
  <c r="I357" i="2"/>
  <c r="M357" i="2" s="1"/>
  <c r="Q357" i="2" s="1"/>
  <c r="I353" i="2"/>
  <c r="M353" i="2" s="1"/>
  <c r="Q353" i="2" s="1"/>
  <c r="I349" i="2"/>
  <c r="M349" i="2" s="1"/>
  <c r="Q349" i="2" s="1"/>
  <c r="I345" i="2"/>
  <c r="M345" i="2" s="1"/>
  <c r="Q345" i="2" s="1"/>
  <c r="I342" i="2"/>
  <c r="M342" i="2" s="1"/>
  <c r="Q342" i="2" s="1"/>
  <c r="I341" i="2"/>
  <c r="M341" i="2" s="1"/>
  <c r="Q341" i="2" s="1"/>
  <c r="I340" i="2"/>
  <c r="M340" i="2" s="1"/>
  <c r="Q340" i="2" s="1"/>
  <c r="I339" i="2"/>
  <c r="M339" i="2" s="1"/>
  <c r="Q339" i="2" s="1"/>
  <c r="I338" i="2"/>
  <c r="M338" i="2" s="1"/>
  <c r="Q338" i="2" s="1"/>
  <c r="I337" i="2"/>
  <c r="M337" i="2" s="1"/>
  <c r="Q337" i="2" s="1"/>
  <c r="I336" i="2"/>
  <c r="M336" i="2" s="1"/>
  <c r="Q336" i="2" s="1"/>
  <c r="I335" i="2"/>
  <c r="M335" i="2" s="1"/>
  <c r="Q335" i="2" s="1"/>
  <c r="I334" i="2"/>
  <c r="M334" i="2" s="1"/>
  <c r="Q334" i="2" s="1"/>
  <c r="I333" i="2"/>
  <c r="M333" i="2" s="1"/>
  <c r="Q333" i="2" s="1"/>
  <c r="I332" i="2"/>
  <c r="M332" i="2" s="1"/>
  <c r="Q332" i="2" s="1"/>
  <c r="I331" i="2"/>
  <c r="M331" i="2" s="1"/>
  <c r="Q331" i="2" s="1"/>
  <c r="I330" i="2"/>
  <c r="M330" i="2" s="1"/>
  <c r="Q330" i="2" s="1"/>
  <c r="I329" i="2"/>
  <c r="M329" i="2" s="1"/>
  <c r="Q329" i="2" s="1"/>
  <c r="I328" i="2"/>
  <c r="M328" i="2" s="1"/>
  <c r="Q328" i="2" s="1"/>
  <c r="I327" i="2"/>
  <c r="M327" i="2" s="1"/>
  <c r="Q327" i="2" s="1"/>
  <c r="I326" i="2"/>
  <c r="M326" i="2" s="1"/>
  <c r="Q326" i="2" s="1"/>
  <c r="I325" i="2"/>
  <c r="M325" i="2" s="1"/>
  <c r="Q325" i="2" s="1"/>
  <c r="I324" i="2"/>
  <c r="M324" i="2" s="1"/>
  <c r="Q324" i="2" s="1"/>
  <c r="I323" i="2"/>
  <c r="M323" i="2" s="1"/>
  <c r="Q323" i="2" s="1"/>
  <c r="I322" i="2"/>
  <c r="M322" i="2" s="1"/>
  <c r="Q322" i="2" s="1"/>
  <c r="I321" i="2"/>
  <c r="M321" i="2" s="1"/>
  <c r="Q321" i="2" s="1"/>
  <c r="I320" i="2"/>
  <c r="M320" i="2" s="1"/>
  <c r="Q320" i="2" s="1"/>
  <c r="I319" i="2"/>
  <c r="M319" i="2" s="1"/>
  <c r="Q319" i="2" s="1"/>
  <c r="I318" i="2"/>
  <c r="M318" i="2" s="1"/>
  <c r="Q318" i="2" s="1"/>
  <c r="I317" i="2"/>
  <c r="M317" i="2" s="1"/>
  <c r="Q317" i="2" s="1"/>
  <c r="I316" i="2"/>
  <c r="M316" i="2" s="1"/>
  <c r="Q316" i="2" s="1"/>
  <c r="I315" i="2"/>
  <c r="M315" i="2" s="1"/>
  <c r="Q315" i="2" s="1"/>
  <c r="I314" i="2"/>
  <c r="M314" i="2" s="1"/>
  <c r="Q314" i="2" s="1"/>
  <c r="I313" i="2"/>
  <c r="M313" i="2" s="1"/>
  <c r="Q313" i="2" s="1"/>
  <c r="I312" i="2"/>
  <c r="M312" i="2" s="1"/>
  <c r="Q312" i="2" s="1"/>
  <c r="I311" i="2"/>
  <c r="M311" i="2" s="1"/>
  <c r="Q311" i="2" s="1"/>
  <c r="I310" i="2"/>
  <c r="M310" i="2" s="1"/>
  <c r="Q310" i="2" s="1"/>
  <c r="I309" i="2"/>
  <c r="M309" i="2" s="1"/>
  <c r="Q309" i="2" s="1"/>
  <c r="I308" i="2"/>
  <c r="M308" i="2" s="1"/>
  <c r="Q308" i="2" s="1"/>
  <c r="I307" i="2"/>
  <c r="M307" i="2" s="1"/>
  <c r="Q307" i="2" s="1"/>
  <c r="I306" i="2"/>
  <c r="M306" i="2" s="1"/>
  <c r="Q306" i="2" s="1"/>
  <c r="I305" i="2"/>
  <c r="M305" i="2" s="1"/>
  <c r="Q305" i="2" s="1"/>
  <c r="I304" i="2"/>
  <c r="M304" i="2" s="1"/>
  <c r="Q304" i="2" s="1"/>
  <c r="I303" i="2"/>
  <c r="M303" i="2" s="1"/>
  <c r="Q303" i="2" s="1"/>
  <c r="I302" i="2"/>
  <c r="M302" i="2" s="1"/>
  <c r="Q302" i="2" s="1"/>
  <c r="I301" i="2"/>
  <c r="M301" i="2" s="1"/>
  <c r="Q301" i="2" s="1"/>
  <c r="I300" i="2"/>
  <c r="M300" i="2" s="1"/>
  <c r="Q300" i="2" s="1"/>
  <c r="I299" i="2"/>
  <c r="M299" i="2" s="1"/>
  <c r="Q299" i="2" s="1"/>
  <c r="I298" i="2"/>
  <c r="M298" i="2" s="1"/>
  <c r="Q298" i="2" s="1"/>
  <c r="I297" i="2"/>
  <c r="M297" i="2" s="1"/>
  <c r="Q297" i="2" s="1"/>
  <c r="I296" i="2"/>
  <c r="M296" i="2" s="1"/>
  <c r="Q296" i="2" s="1"/>
  <c r="I295" i="2"/>
  <c r="M295" i="2" s="1"/>
  <c r="Q295" i="2" s="1"/>
  <c r="I294" i="2"/>
  <c r="M294" i="2" s="1"/>
  <c r="Q294" i="2" s="1"/>
  <c r="I293" i="2"/>
  <c r="M293" i="2" s="1"/>
  <c r="Q293" i="2" s="1"/>
  <c r="I292" i="2"/>
  <c r="M292" i="2" s="1"/>
  <c r="Q292" i="2" s="1"/>
  <c r="I291" i="2"/>
  <c r="M291" i="2" s="1"/>
  <c r="Q291" i="2" s="1"/>
  <c r="I290" i="2"/>
  <c r="M290" i="2" s="1"/>
  <c r="Q290" i="2" s="1"/>
  <c r="I289" i="2"/>
  <c r="M289" i="2" s="1"/>
  <c r="Q289" i="2" s="1"/>
  <c r="I288" i="2"/>
  <c r="M288" i="2" s="1"/>
  <c r="Q288" i="2" s="1"/>
  <c r="I287" i="2"/>
  <c r="M287" i="2" s="1"/>
  <c r="Q287" i="2" s="1"/>
  <c r="I286" i="2"/>
  <c r="M286" i="2" s="1"/>
  <c r="Q286" i="2" s="1"/>
  <c r="I285" i="2"/>
  <c r="M285" i="2" s="1"/>
  <c r="Q285" i="2" s="1"/>
  <c r="I284" i="2"/>
  <c r="M284" i="2" s="1"/>
  <c r="Q284" i="2" s="1"/>
  <c r="I283" i="2"/>
  <c r="M283" i="2" s="1"/>
  <c r="Q283" i="2" s="1"/>
  <c r="I282" i="2"/>
  <c r="M282" i="2" s="1"/>
  <c r="Q282" i="2" s="1"/>
  <c r="I281" i="2"/>
  <c r="M281" i="2" s="1"/>
  <c r="Q281" i="2" s="1"/>
  <c r="I280" i="2"/>
  <c r="M280" i="2" s="1"/>
  <c r="Q280" i="2" s="1"/>
  <c r="I279" i="2"/>
  <c r="M279" i="2" s="1"/>
  <c r="Q279" i="2" s="1"/>
  <c r="I278" i="2"/>
  <c r="M278" i="2" s="1"/>
  <c r="Q278" i="2" s="1"/>
  <c r="I277" i="2"/>
  <c r="M277" i="2" s="1"/>
  <c r="Q277" i="2" s="1"/>
  <c r="I276" i="2"/>
  <c r="M276" i="2" s="1"/>
  <c r="Q276" i="2" s="1"/>
  <c r="I275" i="2"/>
  <c r="M275" i="2" s="1"/>
  <c r="Q275" i="2" s="1"/>
  <c r="I274" i="2"/>
  <c r="M274" i="2" s="1"/>
  <c r="Q274" i="2" s="1"/>
  <c r="I273" i="2"/>
  <c r="M273" i="2" s="1"/>
  <c r="Q273" i="2" s="1"/>
  <c r="I272" i="2"/>
  <c r="M272" i="2" s="1"/>
  <c r="Q272" i="2" s="1"/>
  <c r="I271" i="2"/>
  <c r="M271" i="2" s="1"/>
  <c r="Q271" i="2" s="1"/>
  <c r="I270" i="2"/>
  <c r="M270" i="2" s="1"/>
  <c r="Q270" i="2" s="1"/>
  <c r="I269" i="2"/>
  <c r="M269" i="2" s="1"/>
  <c r="Q269" i="2" s="1"/>
  <c r="I268" i="2"/>
  <c r="M268" i="2" s="1"/>
  <c r="Q268" i="2" s="1"/>
  <c r="I267" i="2"/>
  <c r="M267" i="2" s="1"/>
  <c r="Q267" i="2" s="1"/>
  <c r="I266" i="2"/>
  <c r="M266" i="2" s="1"/>
  <c r="Q266" i="2" s="1"/>
  <c r="I265" i="2"/>
  <c r="M265" i="2" s="1"/>
  <c r="Q265" i="2" s="1"/>
  <c r="I264" i="2"/>
  <c r="M264" i="2" s="1"/>
  <c r="Q264" i="2" s="1"/>
  <c r="I263" i="2"/>
  <c r="M263" i="2" s="1"/>
  <c r="Q263" i="2" s="1"/>
  <c r="I262" i="2"/>
  <c r="M262" i="2" s="1"/>
  <c r="Q262" i="2" s="1"/>
  <c r="I261" i="2"/>
  <c r="M261" i="2" s="1"/>
  <c r="Q261" i="2" s="1"/>
  <c r="I260" i="2"/>
  <c r="M260" i="2" s="1"/>
  <c r="Q260" i="2" s="1"/>
  <c r="I259" i="2"/>
  <c r="M259" i="2" s="1"/>
  <c r="Q259" i="2" s="1"/>
  <c r="I258" i="2"/>
  <c r="M258" i="2" s="1"/>
  <c r="Q258" i="2" s="1"/>
  <c r="I257" i="2"/>
  <c r="M257" i="2" s="1"/>
  <c r="Q257" i="2" s="1"/>
  <c r="I256" i="2"/>
  <c r="M256" i="2" s="1"/>
  <c r="Q256" i="2" s="1"/>
  <c r="I255" i="2"/>
  <c r="M255" i="2" s="1"/>
  <c r="Q255" i="2" s="1"/>
  <c r="I254" i="2"/>
  <c r="M254" i="2" s="1"/>
  <c r="Q254" i="2" s="1"/>
  <c r="I253" i="2"/>
  <c r="M253" i="2" s="1"/>
  <c r="Q253" i="2" s="1"/>
  <c r="I252" i="2"/>
  <c r="M252" i="2" s="1"/>
  <c r="Q252" i="2" s="1"/>
  <c r="I251" i="2"/>
  <c r="M251" i="2" s="1"/>
  <c r="Q251" i="2" s="1"/>
  <c r="I250" i="2"/>
  <c r="M250" i="2" s="1"/>
  <c r="Q250" i="2" s="1"/>
  <c r="I249" i="2"/>
  <c r="M249" i="2" s="1"/>
  <c r="Q249" i="2" s="1"/>
  <c r="I248" i="2"/>
  <c r="M248" i="2" s="1"/>
  <c r="Q248" i="2" s="1"/>
  <c r="I247" i="2"/>
  <c r="M247" i="2" s="1"/>
  <c r="Q247" i="2" s="1"/>
  <c r="I246" i="2"/>
  <c r="M246" i="2" s="1"/>
  <c r="Q246" i="2" s="1"/>
  <c r="I245" i="2"/>
  <c r="M245" i="2" s="1"/>
  <c r="Q245" i="2" s="1"/>
  <c r="I244" i="2"/>
  <c r="M244" i="2" s="1"/>
  <c r="Q244" i="2" s="1"/>
  <c r="I243" i="2"/>
  <c r="M243" i="2" s="1"/>
  <c r="Q243" i="2" s="1"/>
  <c r="I242" i="2"/>
  <c r="M242" i="2" s="1"/>
  <c r="Q242" i="2" s="1"/>
  <c r="I241" i="2"/>
  <c r="M241" i="2" s="1"/>
  <c r="Q241" i="2" s="1"/>
  <c r="I240" i="2"/>
  <c r="M240" i="2" s="1"/>
  <c r="Q240" i="2" s="1"/>
  <c r="I239" i="2"/>
  <c r="M239" i="2" s="1"/>
  <c r="Q239" i="2" s="1"/>
  <c r="I238" i="2"/>
  <c r="M238" i="2" s="1"/>
  <c r="Q238" i="2" s="1"/>
  <c r="I237" i="2"/>
  <c r="M237" i="2" s="1"/>
  <c r="Q237" i="2" s="1"/>
  <c r="I236" i="2"/>
  <c r="M236" i="2" s="1"/>
  <c r="Q236" i="2" s="1"/>
  <c r="I235" i="2"/>
  <c r="M235" i="2" s="1"/>
  <c r="Q235" i="2" s="1"/>
  <c r="I234" i="2"/>
  <c r="M234" i="2" s="1"/>
  <c r="Q234" i="2" s="1"/>
  <c r="I233" i="2"/>
  <c r="M233" i="2" s="1"/>
  <c r="Q233" i="2" s="1"/>
  <c r="I232" i="2"/>
  <c r="M232" i="2" s="1"/>
  <c r="Q232" i="2" s="1"/>
  <c r="I231" i="2"/>
  <c r="M231" i="2" s="1"/>
  <c r="Q231" i="2" s="1"/>
  <c r="I230" i="2"/>
  <c r="M230" i="2" s="1"/>
  <c r="Q230" i="2" s="1"/>
  <c r="I229" i="2"/>
  <c r="M229" i="2" s="1"/>
  <c r="Q229" i="2" s="1"/>
  <c r="I228" i="2"/>
  <c r="M228" i="2" s="1"/>
  <c r="Q228" i="2" s="1"/>
  <c r="I227" i="2"/>
  <c r="M227" i="2" s="1"/>
  <c r="Q227" i="2" s="1"/>
  <c r="I226" i="2"/>
  <c r="M226" i="2" s="1"/>
  <c r="Q226" i="2" s="1"/>
  <c r="I225" i="2"/>
  <c r="M225" i="2" s="1"/>
  <c r="Q225" i="2" s="1"/>
  <c r="I224" i="2"/>
  <c r="M224" i="2" s="1"/>
  <c r="Q224" i="2" s="1"/>
  <c r="I223" i="2"/>
  <c r="M223" i="2" s="1"/>
  <c r="Q223" i="2" s="1"/>
  <c r="I222" i="2"/>
  <c r="M222" i="2" s="1"/>
  <c r="Q222" i="2" s="1"/>
  <c r="I221" i="2"/>
  <c r="M221" i="2" s="1"/>
  <c r="Q221" i="2" s="1"/>
  <c r="I220" i="2"/>
  <c r="M220" i="2" s="1"/>
  <c r="Q220" i="2" s="1"/>
  <c r="I219" i="2"/>
  <c r="M219" i="2" s="1"/>
  <c r="Q219" i="2" s="1"/>
  <c r="I218" i="2"/>
  <c r="M218" i="2" s="1"/>
  <c r="Q218" i="2" s="1"/>
  <c r="I217" i="2"/>
  <c r="M217" i="2" s="1"/>
  <c r="Q217" i="2" s="1"/>
  <c r="I216" i="2"/>
  <c r="M216" i="2" s="1"/>
  <c r="Q216" i="2" s="1"/>
  <c r="I215" i="2"/>
  <c r="M215" i="2" s="1"/>
  <c r="Q215" i="2" s="1"/>
  <c r="I214" i="2"/>
  <c r="M214" i="2" s="1"/>
  <c r="Q214" i="2" s="1"/>
  <c r="I213" i="2"/>
  <c r="M213" i="2" s="1"/>
  <c r="Q213" i="2" s="1"/>
  <c r="I212" i="2"/>
  <c r="M212" i="2" s="1"/>
  <c r="Q212" i="2" s="1"/>
  <c r="I211" i="2"/>
  <c r="M211" i="2" s="1"/>
  <c r="Q211" i="2" s="1"/>
  <c r="I210" i="2"/>
  <c r="M210" i="2" s="1"/>
  <c r="Q210" i="2" s="1"/>
  <c r="I209" i="2"/>
  <c r="M209" i="2" s="1"/>
  <c r="Q209" i="2" s="1"/>
  <c r="I208" i="2"/>
  <c r="M208" i="2" s="1"/>
  <c r="Q208" i="2" s="1"/>
  <c r="I207" i="2"/>
  <c r="M207" i="2" s="1"/>
  <c r="Q207" i="2" s="1"/>
  <c r="I206" i="2"/>
  <c r="M206" i="2" s="1"/>
  <c r="Q206" i="2" s="1"/>
  <c r="I205" i="2"/>
  <c r="M205" i="2" s="1"/>
  <c r="Q205" i="2" s="1"/>
  <c r="I204" i="2"/>
  <c r="M204" i="2" s="1"/>
  <c r="Q204" i="2" s="1"/>
  <c r="I203" i="2"/>
  <c r="M203" i="2" s="1"/>
  <c r="Q203" i="2" s="1"/>
  <c r="I202" i="2"/>
  <c r="M202" i="2" s="1"/>
  <c r="Q202" i="2" s="1"/>
  <c r="I201" i="2"/>
  <c r="M201" i="2" s="1"/>
  <c r="Q201" i="2" s="1"/>
  <c r="I200" i="2"/>
  <c r="M200" i="2" s="1"/>
  <c r="Q200" i="2" s="1"/>
  <c r="I199" i="2"/>
  <c r="M199" i="2" s="1"/>
  <c r="Q199" i="2" s="1"/>
  <c r="I198" i="2"/>
  <c r="M198" i="2" s="1"/>
  <c r="Q198" i="2" s="1"/>
  <c r="I197" i="2"/>
  <c r="M197" i="2" s="1"/>
  <c r="Q197" i="2" s="1"/>
  <c r="I196" i="2"/>
  <c r="M196" i="2" s="1"/>
  <c r="Q196" i="2" s="1"/>
  <c r="I195" i="2"/>
  <c r="M195" i="2" s="1"/>
  <c r="Q195" i="2" s="1"/>
  <c r="I194" i="2"/>
  <c r="M194" i="2" s="1"/>
  <c r="Q194" i="2" s="1"/>
  <c r="I193" i="2"/>
  <c r="M193" i="2" s="1"/>
  <c r="Q193" i="2" s="1"/>
  <c r="I192" i="2"/>
  <c r="M192" i="2" s="1"/>
  <c r="Q192" i="2" s="1"/>
  <c r="I191" i="2"/>
  <c r="M191" i="2" s="1"/>
  <c r="Q191" i="2" s="1"/>
  <c r="I190" i="2"/>
  <c r="M190" i="2" s="1"/>
  <c r="Q190" i="2" s="1"/>
  <c r="I189" i="2"/>
  <c r="M189" i="2" s="1"/>
  <c r="Q189" i="2" s="1"/>
  <c r="I188" i="2"/>
  <c r="M188" i="2" s="1"/>
  <c r="Q188" i="2" s="1"/>
  <c r="I187" i="2"/>
  <c r="M187" i="2" s="1"/>
  <c r="Q187" i="2" s="1"/>
  <c r="I186" i="2"/>
  <c r="M186" i="2" s="1"/>
  <c r="Q186" i="2" s="1"/>
  <c r="I185" i="2"/>
  <c r="M185" i="2" s="1"/>
  <c r="Q185" i="2" s="1"/>
  <c r="I184" i="2"/>
  <c r="M184" i="2" s="1"/>
  <c r="Q184" i="2" s="1"/>
  <c r="I183" i="2"/>
  <c r="M183" i="2" s="1"/>
  <c r="Q183" i="2" s="1"/>
  <c r="I182" i="2"/>
  <c r="M182" i="2" s="1"/>
  <c r="Q182" i="2" s="1"/>
  <c r="I181" i="2"/>
  <c r="M181" i="2" s="1"/>
  <c r="Q181" i="2" s="1"/>
  <c r="I180" i="2"/>
  <c r="M180" i="2" s="1"/>
  <c r="Q180" i="2" s="1"/>
  <c r="I179" i="2"/>
  <c r="M179" i="2" s="1"/>
  <c r="Q179" i="2" s="1"/>
  <c r="I178" i="2"/>
  <c r="M178" i="2" s="1"/>
  <c r="Q178" i="2" s="1"/>
  <c r="I177" i="2"/>
  <c r="M177" i="2" s="1"/>
  <c r="Q177" i="2" s="1"/>
  <c r="I176" i="2"/>
  <c r="M176" i="2" s="1"/>
  <c r="Q176" i="2" s="1"/>
  <c r="I175" i="2"/>
  <c r="M175" i="2" s="1"/>
  <c r="Q175" i="2" s="1"/>
  <c r="I174" i="2"/>
  <c r="M174" i="2" s="1"/>
  <c r="Q174" i="2" s="1"/>
  <c r="I173" i="2"/>
  <c r="M173" i="2" s="1"/>
  <c r="Q173" i="2" s="1"/>
  <c r="I172" i="2"/>
  <c r="M172" i="2" s="1"/>
  <c r="Q172" i="2" s="1"/>
  <c r="I171" i="2"/>
  <c r="M171" i="2" s="1"/>
  <c r="Q171" i="2" s="1"/>
  <c r="I170" i="2"/>
  <c r="M170" i="2" s="1"/>
  <c r="Q170" i="2" s="1"/>
  <c r="I169" i="2"/>
  <c r="M169" i="2" s="1"/>
  <c r="Q169" i="2" s="1"/>
  <c r="I168" i="2"/>
  <c r="M168" i="2" s="1"/>
  <c r="Q168" i="2" s="1"/>
  <c r="I167" i="2"/>
  <c r="M167" i="2" s="1"/>
  <c r="Q167" i="2" s="1"/>
  <c r="I166" i="2"/>
  <c r="M166" i="2" s="1"/>
  <c r="Q166" i="2" s="1"/>
  <c r="I165" i="2"/>
  <c r="M165" i="2" s="1"/>
  <c r="Q165" i="2" s="1"/>
  <c r="I164" i="2"/>
  <c r="M164" i="2" s="1"/>
  <c r="Q164" i="2" s="1"/>
  <c r="I163" i="2"/>
  <c r="M163" i="2" s="1"/>
  <c r="Q163" i="2" s="1"/>
  <c r="I162" i="2"/>
  <c r="M162" i="2" s="1"/>
  <c r="Q162" i="2" s="1"/>
  <c r="I161" i="2"/>
  <c r="M161" i="2" s="1"/>
  <c r="Q161" i="2" s="1"/>
  <c r="I160" i="2"/>
  <c r="M160" i="2" s="1"/>
  <c r="Q160" i="2" s="1"/>
  <c r="I159" i="2"/>
  <c r="M159" i="2" s="1"/>
  <c r="Q159" i="2" s="1"/>
  <c r="I158" i="2"/>
  <c r="M158" i="2" s="1"/>
  <c r="Q158" i="2" s="1"/>
  <c r="I157" i="2"/>
  <c r="M157" i="2" s="1"/>
  <c r="Q157" i="2" s="1"/>
  <c r="I156" i="2"/>
  <c r="M156" i="2" s="1"/>
  <c r="Q156" i="2" s="1"/>
  <c r="I155" i="2"/>
  <c r="M155" i="2" s="1"/>
  <c r="Q155" i="2" s="1"/>
  <c r="I154" i="2"/>
  <c r="M154" i="2" s="1"/>
  <c r="Q154" i="2" s="1"/>
  <c r="I153" i="2"/>
  <c r="M153" i="2" s="1"/>
  <c r="Q153" i="2" s="1"/>
  <c r="I152" i="2"/>
  <c r="M152" i="2" s="1"/>
  <c r="Q152" i="2" s="1"/>
  <c r="I151" i="2"/>
  <c r="M151" i="2" s="1"/>
  <c r="Q151" i="2" s="1"/>
  <c r="I150" i="2"/>
  <c r="M150" i="2" s="1"/>
  <c r="Q150" i="2" s="1"/>
  <c r="I149" i="2"/>
  <c r="M149" i="2" s="1"/>
  <c r="Q149" i="2" s="1"/>
  <c r="I148" i="2"/>
  <c r="M148" i="2" s="1"/>
  <c r="Q148" i="2" s="1"/>
  <c r="I147" i="2"/>
  <c r="M147" i="2" s="1"/>
  <c r="Q147" i="2" s="1"/>
  <c r="I146" i="2"/>
  <c r="M146" i="2" s="1"/>
  <c r="Q146" i="2" s="1"/>
  <c r="I145" i="2"/>
  <c r="M145" i="2" s="1"/>
  <c r="Q145" i="2" s="1"/>
  <c r="I144" i="2"/>
  <c r="M144" i="2" s="1"/>
  <c r="Q144" i="2" s="1"/>
  <c r="I143" i="2"/>
  <c r="M143" i="2" s="1"/>
  <c r="Q143" i="2" s="1"/>
  <c r="I142" i="2"/>
  <c r="M142" i="2" s="1"/>
  <c r="Q142" i="2" s="1"/>
  <c r="I141" i="2"/>
  <c r="M141" i="2" s="1"/>
  <c r="Q141" i="2" s="1"/>
  <c r="I140" i="2"/>
  <c r="M140" i="2" s="1"/>
  <c r="Q140" i="2" s="1"/>
  <c r="I139" i="2"/>
  <c r="M139" i="2" s="1"/>
  <c r="Q139" i="2" s="1"/>
  <c r="I138" i="2"/>
  <c r="M138" i="2" s="1"/>
  <c r="Q138" i="2" s="1"/>
  <c r="I137" i="2"/>
  <c r="M137" i="2" s="1"/>
  <c r="Q137" i="2" s="1"/>
  <c r="I136" i="2"/>
  <c r="M136" i="2" s="1"/>
  <c r="Q136" i="2" s="1"/>
  <c r="I135" i="2"/>
  <c r="M135" i="2" s="1"/>
  <c r="Q135" i="2" s="1"/>
  <c r="I134" i="2"/>
  <c r="M134" i="2" s="1"/>
  <c r="Q134" i="2" s="1"/>
  <c r="I133" i="2"/>
  <c r="M133" i="2" s="1"/>
  <c r="Q133" i="2" s="1"/>
  <c r="I132" i="2"/>
  <c r="M132" i="2" s="1"/>
  <c r="Q132" i="2" s="1"/>
  <c r="I131" i="2"/>
  <c r="M131" i="2" s="1"/>
  <c r="Q131" i="2" s="1"/>
  <c r="I130" i="2"/>
  <c r="M130" i="2" s="1"/>
  <c r="Q130" i="2" s="1"/>
  <c r="I129" i="2"/>
  <c r="M129" i="2" s="1"/>
  <c r="Q129" i="2" s="1"/>
  <c r="I128" i="2"/>
  <c r="M128" i="2" s="1"/>
  <c r="Q128" i="2" s="1"/>
  <c r="I127" i="2"/>
  <c r="M127" i="2" s="1"/>
  <c r="Q127" i="2" s="1"/>
  <c r="I126" i="2"/>
  <c r="M126" i="2" s="1"/>
  <c r="Q126" i="2" s="1"/>
  <c r="I125" i="2"/>
  <c r="M125" i="2" s="1"/>
  <c r="Q125" i="2" s="1"/>
  <c r="I124" i="2"/>
  <c r="M124" i="2" s="1"/>
  <c r="Q124" i="2" s="1"/>
  <c r="I123" i="2"/>
  <c r="M123" i="2" s="1"/>
  <c r="Q123" i="2" s="1"/>
  <c r="I122" i="2"/>
  <c r="M122" i="2" s="1"/>
  <c r="Q122" i="2" s="1"/>
  <c r="I121" i="2"/>
  <c r="M121" i="2" s="1"/>
  <c r="Q121" i="2" s="1"/>
  <c r="I120" i="2"/>
  <c r="M120" i="2" s="1"/>
  <c r="Q120" i="2" s="1"/>
  <c r="I119" i="2"/>
  <c r="M119" i="2" s="1"/>
  <c r="Q119" i="2" s="1"/>
  <c r="I118" i="2"/>
  <c r="M118" i="2" s="1"/>
  <c r="Q118" i="2" s="1"/>
  <c r="I117" i="2"/>
  <c r="M117" i="2" s="1"/>
  <c r="Q117" i="2" s="1"/>
  <c r="I116" i="2"/>
  <c r="M116" i="2" s="1"/>
  <c r="Q116" i="2" s="1"/>
  <c r="I115" i="2"/>
  <c r="M115" i="2" s="1"/>
  <c r="Q115" i="2" s="1"/>
  <c r="I114" i="2"/>
  <c r="M114" i="2" s="1"/>
  <c r="Q114" i="2" s="1"/>
  <c r="I113" i="2"/>
  <c r="M113" i="2" s="1"/>
  <c r="Q113" i="2" s="1"/>
  <c r="I112" i="2"/>
  <c r="M112" i="2" s="1"/>
  <c r="Q112" i="2" s="1"/>
  <c r="I111" i="2"/>
  <c r="M111" i="2" s="1"/>
  <c r="Q111" i="2" s="1"/>
  <c r="I110" i="2"/>
  <c r="M110" i="2" s="1"/>
  <c r="Q110" i="2" s="1"/>
  <c r="I109" i="2"/>
  <c r="M109" i="2" s="1"/>
  <c r="Q109" i="2" s="1"/>
  <c r="I108" i="2"/>
  <c r="M108" i="2" s="1"/>
  <c r="Q108" i="2" s="1"/>
  <c r="I107" i="2"/>
  <c r="M107" i="2" s="1"/>
  <c r="Q107" i="2" s="1"/>
  <c r="I106" i="2"/>
  <c r="M106" i="2" s="1"/>
  <c r="Q106" i="2" s="1"/>
  <c r="I105" i="2"/>
  <c r="M105" i="2" s="1"/>
  <c r="Q105" i="2" s="1"/>
  <c r="I104" i="2"/>
  <c r="M104" i="2" s="1"/>
  <c r="Q104" i="2" s="1"/>
  <c r="I103" i="2"/>
  <c r="M103" i="2" s="1"/>
  <c r="Q103" i="2" s="1"/>
  <c r="I102" i="2"/>
  <c r="M102" i="2" s="1"/>
  <c r="Q102" i="2" s="1"/>
  <c r="I101" i="2"/>
  <c r="M101" i="2" s="1"/>
  <c r="Q101" i="2" s="1"/>
  <c r="I100" i="2"/>
  <c r="M100" i="2" s="1"/>
  <c r="Q100" i="2" s="1"/>
  <c r="I99" i="2"/>
  <c r="M99" i="2" s="1"/>
  <c r="Q99" i="2" s="1"/>
  <c r="I98" i="2"/>
  <c r="M98" i="2" s="1"/>
  <c r="Q98" i="2" s="1"/>
  <c r="I97" i="2"/>
  <c r="M97" i="2" s="1"/>
  <c r="Q97" i="2" s="1"/>
  <c r="I96" i="2"/>
  <c r="M96" i="2" s="1"/>
  <c r="Q96" i="2" s="1"/>
  <c r="I95" i="2"/>
  <c r="M95" i="2" s="1"/>
  <c r="Q95" i="2" s="1"/>
  <c r="I94" i="2"/>
  <c r="M94" i="2" s="1"/>
  <c r="Q94" i="2" s="1"/>
  <c r="I93" i="2"/>
  <c r="M93" i="2" s="1"/>
  <c r="Q93" i="2" s="1"/>
  <c r="I92" i="2"/>
  <c r="M92" i="2" s="1"/>
  <c r="Q92" i="2" s="1"/>
  <c r="I91" i="2"/>
  <c r="M91" i="2" s="1"/>
  <c r="Q91" i="2" s="1"/>
  <c r="I90" i="2"/>
  <c r="M90" i="2" s="1"/>
  <c r="Q90" i="2" s="1"/>
  <c r="I89" i="2"/>
  <c r="M89" i="2" s="1"/>
  <c r="Q89" i="2" s="1"/>
  <c r="I88" i="2"/>
  <c r="M88" i="2" s="1"/>
  <c r="Q88" i="2" s="1"/>
  <c r="I87" i="2"/>
  <c r="M87" i="2" s="1"/>
  <c r="Q87" i="2" s="1"/>
  <c r="I86" i="2"/>
  <c r="M86" i="2" s="1"/>
  <c r="Q86" i="2" s="1"/>
  <c r="I85" i="2"/>
  <c r="M85" i="2" s="1"/>
  <c r="Q85" i="2" s="1"/>
  <c r="I84" i="2"/>
  <c r="M84" i="2" s="1"/>
  <c r="Q84" i="2" s="1"/>
  <c r="I83" i="2"/>
  <c r="M83" i="2" s="1"/>
  <c r="Q83" i="2" s="1"/>
  <c r="I82" i="2"/>
  <c r="M82" i="2" s="1"/>
  <c r="Q82" i="2" s="1"/>
  <c r="I81" i="2"/>
  <c r="M81" i="2" s="1"/>
  <c r="Q81" i="2" s="1"/>
  <c r="I80" i="2"/>
  <c r="M80" i="2" s="1"/>
  <c r="Q80" i="2" s="1"/>
  <c r="I79" i="2"/>
  <c r="M79" i="2" s="1"/>
  <c r="Q79" i="2" s="1"/>
  <c r="I78" i="2"/>
  <c r="M78" i="2" s="1"/>
  <c r="Q78" i="2" s="1"/>
  <c r="I77" i="2"/>
  <c r="M77" i="2" s="1"/>
  <c r="Q77" i="2" s="1"/>
  <c r="I76" i="2"/>
  <c r="M76" i="2" s="1"/>
  <c r="Q76" i="2" s="1"/>
  <c r="I75" i="2"/>
  <c r="M75" i="2" s="1"/>
  <c r="Q75" i="2" s="1"/>
  <c r="I74" i="2"/>
  <c r="M74" i="2" s="1"/>
  <c r="Q74" i="2" s="1"/>
  <c r="I73" i="2"/>
  <c r="M73" i="2" s="1"/>
  <c r="Q73" i="2" s="1"/>
  <c r="I72" i="2"/>
  <c r="M72" i="2" s="1"/>
  <c r="Q72" i="2" s="1"/>
  <c r="I71" i="2"/>
  <c r="M71" i="2" s="1"/>
  <c r="Q71" i="2" s="1"/>
  <c r="I70" i="2"/>
  <c r="M70" i="2" s="1"/>
  <c r="Q70" i="2" s="1"/>
  <c r="I69" i="2"/>
  <c r="M69" i="2" s="1"/>
  <c r="Q69" i="2" s="1"/>
  <c r="I68" i="2"/>
  <c r="M68" i="2" s="1"/>
  <c r="Q68" i="2" s="1"/>
  <c r="I67" i="2"/>
  <c r="M67" i="2" s="1"/>
  <c r="Q67" i="2" s="1"/>
  <c r="I66" i="2"/>
  <c r="M66" i="2" s="1"/>
  <c r="Q66" i="2" s="1"/>
  <c r="I65" i="2"/>
  <c r="M65" i="2" s="1"/>
  <c r="Q65" i="2" s="1"/>
  <c r="I64" i="2"/>
  <c r="M64" i="2" s="1"/>
  <c r="Q64" i="2" s="1"/>
  <c r="I63" i="2"/>
  <c r="M63" i="2" s="1"/>
  <c r="Q63" i="2" s="1"/>
  <c r="I62" i="2"/>
  <c r="M62" i="2" s="1"/>
  <c r="Q62" i="2" s="1"/>
  <c r="I61" i="2"/>
  <c r="M61" i="2" s="1"/>
  <c r="Q61" i="2" s="1"/>
  <c r="I60" i="2"/>
  <c r="M60" i="2" s="1"/>
  <c r="Q60" i="2" s="1"/>
  <c r="I59" i="2"/>
  <c r="M59" i="2" s="1"/>
  <c r="Q59" i="2" s="1"/>
  <c r="I58" i="2"/>
  <c r="M58" i="2" s="1"/>
  <c r="Q58" i="2" s="1"/>
  <c r="I57" i="2"/>
  <c r="M57" i="2" s="1"/>
  <c r="Q57" i="2" s="1"/>
  <c r="I56" i="2"/>
  <c r="M56" i="2" s="1"/>
  <c r="Q56" i="2" s="1"/>
  <c r="I55" i="2"/>
  <c r="M55" i="2" s="1"/>
  <c r="Q55" i="2" s="1"/>
  <c r="I54" i="2"/>
  <c r="M54" i="2" s="1"/>
  <c r="Q54" i="2" s="1"/>
  <c r="I53" i="2"/>
  <c r="M53" i="2" s="1"/>
  <c r="Q53" i="2" s="1"/>
  <c r="I52" i="2"/>
  <c r="M52" i="2" s="1"/>
  <c r="Q52" i="2" s="1"/>
  <c r="I51" i="2"/>
  <c r="M51" i="2" s="1"/>
  <c r="Q51" i="2" s="1"/>
  <c r="I50" i="2"/>
  <c r="M50" i="2" s="1"/>
  <c r="Q50" i="2" s="1"/>
  <c r="I49" i="2"/>
  <c r="M49" i="2" s="1"/>
  <c r="Q49" i="2" s="1"/>
  <c r="I48" i="2"/>
  <c r="M48" i="2" s="1"/>
  <c r="Q48" i="2" s="1"/>
  <c r="I47" i="2"/>
  <c r="M47" i="2" s="1"/>
  <c r="Q47" i="2" s="1"/>
  <c r="I46" i="2"/>
  <c r="M46" i="2" s="1"/>
  <c r="Q46" i="2" s="1"/>
  <c r="I45" i="2"/>
  <c r="M45" i="2" s="1"/>
  <c r="Q45" i="2" s="1"/>
  <c r="I44" i="2"/>
  <c r="M44" i="2" s="1"/>
  <c r="Q44" i="2" s="1"/>
  <c r="I43" i="2"/>
  <c r="M43" i="2" s="1"/>
  <c r="Q43" i="2" s="1"/>
  <c r="I42" i="2"/>
  <c r="M42" i="2" s="1"/>
  <c r="Q42" i="2" s="1"/>
  <c r="I41" i="2"/>
  <c r="M41" i="2" s="1"/>
  <c r="Q41" i="2" s="1"/>
  <c r="I40" i="2"/>
  <c r="M40" i="2" s="1"/>
  <c r="Q40" i="2" s="1"/>
  <c r="I39" i="2"/>
  <c r="M39" i="2" s="1"/>
  <c r="Q39" i="2" s="1"/>
  <c r="I38" i="2"/>
  <c r="M38" i="2" s="1"/>
  <c r="Q38" i="2" s="1"/>
  <c r="I37" i="2"/>
  <c r="M37" i="2" s="1"/>
  <c r="Q37" i="2" s="1"/>
  <c r="I36" i="2"/>
  <c r="M36" i="2" s="1"/>
  <c r="Q36" i="2" s="1"/>
  <c r="I35" i="2"/>
  <c r="M35" i="2" s="1"/>
  <c r="Q35" i="2" s="1"/>
  <c r="I34" i="2"/>
  <c r="M34" i="2" s="1"/>
  <c r="Q34" i="2" s="1"/>
  <c r="I33" i="2"/>
  <c r="M33" i="2" s="1"/>
  <c r="Q33" i="2" s="1"/>
  <c r="I32" i="2"/>
  <c r="M32" i="2" s="1"/>
  <c r="Q32" i="2" s="1"/>
  <c r="I31" i="2"/>
  <c r="M31" i="2" s="1"/>
  <c r="Q31" i="2" s="1"/>
  <c r="I30" i="2"/>
  <c r="M30" i="2" s="1"/>
  <c r="Q30" i="2" s="1"/>
  <c r="I29" i="2"/>
  <c r="M29" i="2" s="1"/>
  <c r="Q29" i="2" s="1"/>
  <c r="I28" i="2"/>
  <c r="M28" i="2" s="1"/>
  <c r="Q28" i="2" s="1"/>
  <c r="I27" i="2"/>
  <c r="M27" i="2" s="1"/>
  <c r="Q27" i="2" s="1"/>
  <c r="I26" i="2"/>
  <c r="M26" i="2" s="1"/>
  <c r="Q26" i="2" s="1"/>
  <c r="I25" i="2"/>
  <c r="M25" i="2" s="1"/>
  <c r="Q25" i="2" s="1"/>
  <c r="I24" i="2"/>
  <c r="M24" i="2" s="1"/>
  <c r="Q24" i="2" s="1"/>
  <c r="I23" i="2"/>
  <c r="M23" i="2" s="1"/>
  <c r="Q23" i="2" s="1"/>
  <c r="I22" i="2"/>
  <c r="M22" i="2" s="1"/>
  <c r="Q22" i="2" s="1"/>
  <c r="I21" i="2"/>
  <c r="M21" i="2" s="1"/>
  <c r="Q21" i="2" s="1"/>
  <c r="I20" i="2"/>
  <c r="M20" i="2" s="1"/>
  <c r="Q20" i="2" s="1"/>
  <c r="I19" i="2"/>
  <c r="M19" i="2" s="1"/>
  <c r="Q19" i="2" s="1"/>
  <c r="I18" i="2"/>
  <c r="M18" i="2" s="1"/>
  <c r="Q18" i="2" s="1"/>
  <c r="I17" i="2"/>
  <c r="M17" i="2" s="1"/>
  <c r="Q17" i="2" s="1"/>
  <c r="I16" i="2"/>
  <c r="M16" i="2" s="1"/>
  <c r="Q16" i="2" s="1"/>
  <c r="I15" i="2"/>
  <c r="M15" i="2" s="1"/>
  <c r="Q15" i="2" s="1"/>
  <c r="I14" i="2"/>
  <c r="M14" i="2" s="1"/>
  <c r="Q14" i="2" s="1"/>
  <c r="I13" i="2"/>
  <c r="M13" i="2" s="1"/>
  <c r="Q13" i="2" s="1"/>
  <c r="I12" i="2"/>
  <c r="M12" i="2" s="1"/>
  <c r="Q12" i="2" s="1"/>
  <c r="I11" i="2"/>
  <c r="M11" i="2" s="1"/>
  <c r="Q11" i="2" s="1"/>
  <c r="I10" i="2"/>
  <c r="M10" i="2" s="1"/>
  <c r="Q10" i="2" s="1"/>
  <c r="I9" i="2"/>
  <c r="M9" i="2" s="1"/>
  <c r="Q9" i="2" s="1"/>
  <c r="I8" i="2"/>
  <c r="M8" i="2" s="1"/>
  <c r="Q8" i="2" s="1"/>
  <c r="I7" i="2"/>
  <c r="M7" i="2" s="1"/>
  <c r="Q7" i="2" s="1"/>
  <c r="I6" i="2"/>
  <c r="M6" i="2" s="1"/>
  <c r="Q6" i="2" s="1"/>
  <c r="I5" i="2"/>
  <c r="M5" i="2" s="1"/>
  <c r="Q5" i="2" s="1"/>
  <c r="I4" i="2"/>
  <c r="H1154" i="2"/>
  <c r="L1154" i="2" s="1"/>
  <c r="P1154" i="2" s="1"/>
  <c r="H1138" i="2"/>
  <c r="L1138" i="2" s="1"/>
  <c r="P1138" i="2" s="1"/>
  <c r="H1122" i="2"/>
  <c r="L1122" i="2" s="1"/>
  <c r="P1122" i="2" s="1"/>
  <c r="H1106" i="2"/>
  <c r="L1106" i="2" s="1"/>
  <c r="P1106" i="2" s="1"/>
  <c r="H1090" i="2"/>
  <c r="L1090" i="2" s="1"/>
  <c r="P1090" i="2" s="1"/>
  <c r="H1074" i="2"/>
  <c r="L1074" i="2" s="1"/>
  <c r="P1074" i="2" s="1"/>
  <c r="H1058" i="2"/>
  <c r="L1058" i="2" s="1"/>
  <c r="P1058" i="2" s="1"/>
  <c r="H1042" i="2"/>
  <c r="L1042" i="2" s="1"/>
  <c r="P1042" i="2" s="1"/>
  <c r="H1026" i="2"/>
  <c r="L1026" i="2" s="1"/>
  <c r="P1026" i="2" s="1"/>
  <c r="H1010" i="2"/>
  <c r="L1010" i="2" s="1"/>
  <c r="P1010" i="2" s="1"/>
  <c r="H994" i="2"/>
  <c r="L994" i="2" s="1"/>
  <c r="P994" i="2" s="1"/>
  <c r="H978" i="2"/>
  <c r="L978" i="2" s="1"/>
  <c r="P978" i="2" s="1"/>
  <c r="H962" i="2"/>
  <c r="L962" i="2" s="1"/>
  <c r="P962" i="2" s="1"/>
  <c r="H946" i="2"/>
  <c r="L946" i="2" s="1"/>
  <c r="P946" i="2" s="1"/>
  <c r="I936" i="2"/>
  <c r="M936" i="2" s="1"/>
  <c r="Q936" i="2" s="1"/>
  <c r="I932" i="2"/>
  <c r="M932" i="2" s="1"/>
  <c r="Q932" i="2" s="1"/>
  <c r="I928" i="2"/>
  <c r="M928" i="2" s="1"/>
  <c r="Q928" i="2" s="1"/>
  <c r="I924" i="2"/>
  <c r="M924" i="2" s="1"/>
  <c r="Q924" i="2" s="1"/>
  <c r="I920" i="2"/>
  <c r="M920" i="2" s="1"/>
  <c r="Q920" i="2" s="1"/>
  <c r="I916" i="2"/>
  <c r="M916" i="2" s="1"/>
  <c r="Q916" i="2" s="1"/>
  <c r="I912" i="2"/>
  <c r="M912" i="2" s="1"/>
  <c r="Q912" i="2" s="1"/>
  <c r="I908" i="2"/>
  <c r="M908" i="2" s="1"/>
  <c r="Q908" i="2" s="1"/>
  <c r="I904" i="2"/>
  <c r="M904" i="2" s="1"/>
  <c r="Q904" i="2" s="1"/>
  <c r="I900" i="2"/>
  <c r="M900" i="2" s="1"/>
  <c r="Q900" i="2" s="1"/>
  <c r="I896" i="2"/>
  <c r="M896" i="2" s="1"/>
  <c r="Q896" i="2" s="1"/>
  <c r="I892" i="2"/>
  <c r="M892" i="2" s="1"/>
  <c r="Q892" i="2" s="1"/>
  <c r="I888" i="2"/>
  <c r="M888" i="2" s="1"/>
  <c r="Q888" i="2" s="1"/>
  <c r="I884" i="2"/>
  <c r="M884" i="2" s="1"/>
  <c r="Q884" i="2" s="1"/>
  <c r="I880" i="2"/>
  <c r="M880" i="2" s="1"/>
  <c r="Q880" i="2" s="1"/>
  <c r="I876" i="2"/>
  <c r="M876" i="2" s="1"/>
  <c r="Q876" i="2" s="1"/>
  <c r="I872" i="2"/>
  <c r="M872" i="2" s="1"/>
  <c r="Q872" i="2" s="1"/>
  <c r="I868" i="2"/>
  <c r="M868" i="2" s="1"/>
  <c r="Q868" i="2" s="1"/>
  <c r="I864" i="2"/>
  <c r="M864" i="2" s="1"/>
  <c r="Q864" i="2" s="1"/>
  <c r="I860" i="2"/>
  <c r="M860" i="2" s="1"/>
  <c r="Q860" i="2" s="1"/>
  <c r="I856" i="2"/>
  <c r="M856" i="2" s="1"/>
  <c r="Q856" i="2" s="1"/>
  <c r="I852" i="2"/>
  <c r="M852" i="2" s="1"/>
  <c r="Q852" i="2" s="1"/>
  <c r="I848" i="2"/>
  <c r="M848" i="2" s="1"/>
  <c r="Q848" i="2" s="1"/>
  <c r="I844" i="2"/>
  <c r="M844" i="2" s="1"/>
  <c r="Q844" i="2" s="1"/>
  <c r="I840" i="2"/>
  <c r="M840" i="2" s="1"/>
  <c r="Q840" i="2" s="1"/>
  <c r="I836" i="2"/>
  <c r="M836" i="2" s="1"/>
  <c r="Q836" i="2" s="1"/>
  <c r="I832" i="2"/>
  <c r="M832" i="2" s="1"/>
  <c r="Q832" i="2" s="1"/>
  <c r="I828" i="2"/>
  <c r="M828" i="2" s="1"/>
  <c r="Q828" i="2" s="1"/>
  <c r="I824" i="2"/>
  <c r="M824" i="2" s="1"/>
  <c r="Q824" i="2" s="1"/>
  <c r="I820" i="2"/>
  <c r="M820" i="2" s="1"/>
  <c r="Q820" i="2" s="1"/>
  <c r="I816" i="2"/>
  <c r="M816" i="2" s="1"/>
  <c r="Q816" i="2" s="1"/>
  <c r="I812" i="2"/>
  <c r="M812" i="2" s="1"/>
  <c r="Q812" i="2" s="1"/>
  <c r="I808" i="2"/>
  <c r="M808" i="2" s="1"/>
  <c r="Q808" i="2" s="1"/>
  <c r="I804" i="2"/>
  <c r="M804" i="2" s="1"/>
  <c r="Q804" i="2" s="1"/>
  <c r="I800" i="2"/>
  <c r="M800" i="2" s="1"/>
  <c r="Q800" i="2" s="1"/>
  <c r="I796" i="2"/>
  <c r="M796" i="2" s="1"/>
  <c r="Q796" i="2" s="1"/>
  <c r="I792" i="2"/>
  <c r="M792" i="2" s="1"/>
  <c r="Q792" i="2" s="1"/>
  <c r="I788" i="2"/>
  <c r="M788" i="2" s="1"/>
  <c r="Q788" i="2" s="1"/>
  <c r="I784" i="2"/>
  <c r="M784" i="2" s="1"/>
  <c r="Q784" i="2" s="1"/>
  <c r="I780" i="2"/>
  <c r="M780" i="2" s="1"/>
  <c r="Q780" i="2" s="1"/>
  <c r="I776" i="2"/>
  <c r="M776" i="2" s="1"/>
  <c r="Q776" i="2" s="1"/>
  <c r="I772" i="2"/>
  <c r="M772" i="2" s="1"/>
  <c r="Q772" i="2" s="1"/>
  <c r="I768" i="2"/>
  <c r="M768" i="2" s="1"/>
  <c r="Q768" i="2" s="1"/>
  <c r="I764" i="2"/>
  <c r="M764" i="2" s="1"/>
  <c r="Q764" i="2" s="1"/>
  <c r="I760" i="2"/>
  <c r="M760" i="2" s="1"/>
  <c r="Q760" i="2" s="1"/>
  <c r="I756" i="2"/>
  <c r="M756" i="2" s="1"/>
  <c r="Q756" i="2" s="1"/>
  <c r="I752" i="2"/>
  <c r="M752" i="2" s="1"/>
  <c r="Q752" i="2" s="1"/>
  <c r="I748" i="2"/>
  <c r="M748" i="2" s="1"/>
  <c r="Q748" i="2" s="1"/>
  <c r="I744" i="2"/>
  <c r="M744" i="2" s="1"/>
  <c r="Q744" i="2" s="1"/>
  <c r="I740" i="2"/>
  <c r="M740" i="2" s="1"/>
  <c r="Q740" i="2" s="1"/>
  <c r="I736" i="2"/>
  <c r="M736" i="2" s="1"/>
  <c r="Q736" i="2" s="1"/>
  <c r="I732" i="2"/>
  <c r="M732" i="2" s="1"/>
  <c r="Q732" i="2" s="1"/>
  <c r="I728" i="2"/>
  <c r="M728" i="2" s="1"/>
  <c r="Q728" i="2" s="1"/>
  <c r="I724" i="2"/>
  <c r="M724" i="2" s="1"/>
  <c r="Q724" i="2" s="1"/>
  <c r="I720" i="2"/>
  <c r="M720" i="2" s="1"/>
  <c r="Q720" i="2" s="1"/>
  <c r="I716" i="2"/>
  <c r="M716" i="2" s="1"/>
  <c r="Q716" i="2" s="1"/>
  <c r="I712" i="2"/>
  <c r="M712" i="2" s="1"/>
  <c r="Q712" i="2" s="1"/>
  <c r="I708" i="2"/>
  <c r="M708" i="2" s="1"/>
  <c r="Q708" i="2" s="1"/>
  <c r="I704" i="2"/>
  <c r="M704" i="2" s="1"/>
  <c r="Q704" i="2" s="1"/>
  <c r="I700" i="2"/>
  <c r="M700" i="2" s="1"/>
  <c r="Q700" i="2" s="1"/>
  <c r="I696" i="2"/>
  <c r="M696" i="2" s="1"/>
  <c r="Q696" i="2" s="1"/>
  <c r="I692" i="2"/>
  <c r="M692" i="2" s="1"/>
  <c r="Q692" i="2" s="1"/>
  <c r="I688" i="2"/>
  <c r="M688" i="2" s="1"/>
  <c r="Q688" i="2" s="1"/>
  <c r="I684" i="2"/>
  <c r="M684" i="2" s="1"/>
  <c r="Q684" i="2" s="1"/>
  <c r="I680" i="2"/>
  <c r="M680" i="2" s="1"/>
  <c r="Q680" i="2" s="1"/>
  <c r="I676" i="2"/>
  <c r="M676" i="2" s="1"/>
  <c r="Q676" i="2" s="1"/>
  <c r="I672" i="2"/>
  <c r="M672" i="2" s="1"/>
  <c r="Q672" i="2" s="1"/>
  <c r="I668" i="2"/>
  <c r="M668" i="2" s="1"/>
  <c r="Q668" i="2" s="1"/>
  <c r="I664" i="2"/>
  <c r="M664" i="2" s="1"/>
  <c r="Q664" i="2" s="1"/>
  <c r="I660" i="2"/>
  <c r="M660" i="2" s="1"/>
  <c r="Q660" i="2" s="1"/>
  <c r="I656" i="2"/>
  <c r="M656" i="2" s="1"/>
  <c r="Q656" i="2" s="1"/>
  <c r="I652" i="2"/>
  <c r="M652" i="2" s="1"/>
  <c r="Q652" i="2" s="1"/>
  <c r="I648" i="2"/>
  <c r="M648" i="2" s="1"/>
  <c r="Q648" i="2" s="1"/>
  <c r="I644" i="2"/>
  <c r="M644" i="2" s="1"/>
  <c r="Q644" i="2" s="1"/>
  <c r="I640" i="2"/>
  <c r="M640" i="2" s="1"/>
  <c r="Q640" i="2" s="1"/>
  <c r="I636" i="2"/>
  <c r="M636" i="2" s="1"/>
  <c r="Q636" i="2" s="1"/>
  <c r="I632" i="2"/>
  <c r="M632" i="2" s="1"/>
  <c r="Q632" i="2" s="1"/>
  <c r="I628" i="2"/>
  <c r="M628" i="2" s="1"/>
  <c r="Q628" i="2" s="1"/>
  <c r="I624" i="2"/>
  <c r="M624" i="2" s="1"/>
  <c r="Q624" i="2" s="1"/>
  <c r="I620" i="2"/>
  <c r="M620" i="2" s="1"/>
  <c r="Q620" i="2" s="1"/>
  <c r="I616" i="2"/>
  <c r="M616" i="2" s="1"/>
  <c r="Q616" i="2" s="1"/>
  <c r="I612" i="2"/>
  <c r="M612" i="2" s="1"/>
  <c r="Q612" i="2" s="1"/>
  <c r="I608" i="2"/>
  <c r="M608" i="2" s="1"/>
  <c r="Q608" i="2" s="1"/>
  <c r="I604" i="2"/>
  <c r="M604" i="2" s="1"/>
  <c r="Q604" i="2" s="1"/>
  <c r="I600" i="2"/>
  <c r="M600" i="2" s="1"/>
  <c r="Q600" i="2" s="1"/>
  <c r="I596" i="2"/>
  <c r="M596" i="2" s="1"/>
  <c r="Q596" i="2" s="1"/>
  <c r="I592" i="2"/>
  <c r="M592" i="2" s="1"/>
  <c r="Q592" i="2" s="1"/>
  <c r="I588" i="2"/>
  <c r="M588" i="2" s="1"/>
  <c r="Q588" i="2" s="1"/>
  <c r="I584" i="2"/>
  <c r="M584" i="2" s="1"/>
  <c r="Q584" i="2" s="1"/>
  <c r="I580" i="2"/>
  <c r="M580" i="2" s="1"/>
  <c r="Q580" i="2" s="1"/>
  <c r="I576" i="2"/>
  <c r="M576" i="2" s="1"/>
  <c r="Q576" i="2" s="1"/>
  <c r="I572" i="2"/>
  <c r="M572" i="2" s="1"/>
  <c r="Q572" i="2" s="1"/>
  <c r="I568" i="2"/>
  <c r="M568" i="2" s="1"/>
  <c r="Q568" i="2" s="1"/>
  <c r="I564" i="2"/>
  <c r="M564" i="2" s="1"/>
  <c r="Q564" i="2" s="1"/>
  <c r="I560" i="2"/>
  <c r="M560" i="2" s="1"/>
  <c r="Q560" i="2" s="1"/>
  <c r="I556" i="2"/>
  <c r="M556" i="2" s="1"/>
  <c r="Q556" i="2" s="1"/>
  <c r="I552" i="2"/>
  <c r="M552" i="2" s="1"/>
  <c r="Q552" i="2" s="1"/>
  <c r="I548" i="2"/>
  <c r="M548" i="2" s="1"/>
  <c r="Q548" i="2" s="1"/>
  <c r="I544" i="2"/>
  <c r="M544" i="2" s="1"/>
  <c r="Q544" i="2" s="1"/>
  <c r="I540" i="2"/>
  <c r="M540" i="2" s="1"/>
  <c r="Q540" i="2" s="1"/>
  <c r="I536" i="2"/>
  <c r="M536" i="2" s="1"/>
  <c r="Q536" i="2" s="1"/>
  <c r="I532" i="2"/>
  <c r="M532" i="2" s="1"/>
  <c r="Q532" i="2" s="1"/>
  <c r="I528" i="2"/>
  <c r="M528" i="2" s="1"/>
  <c r="Q528" i="2" s="1"/>
  <c r="I524" i="2"/>
  <c r="M524" i="2" s="1"/>
  <c r="Q524" i="2" s="1"/>
  <c r="I520" i="2"/>
  <c r="M520" i="2" s="1"/>
  <c r="Q520" i="2" s="1"/>
  <c r="I516" i="2"/>
  <c r="M516" i="2" s="1"/>
  <c r="Q516" i="2" s="1"/>
  <c r="I512" i="2"/>
  <c r="M512" i="2" s="1"/>
  <c r="Q512" i="2" s="1"/>
  <c r="I508" i="2"/>
  <c r="M508" i="2" s="1"/>
  <c r="Q508" i="2" s="1"/>
  <c r="I504" i="2"/>
  <c r="M504" i="2" s="1"/>
  <c r="Q504" i="2" s="1"/>
  <c r="I500" i="2"/>
  <c r="M500" i="2" s="1"/>
  <c r="Q500" i="2" s="1"/>
  <c r="I496" i="2"/>
  <c r="M496" i="2" s="1"/>
  <c r="Q496" i="2" s="1"/>
  <c r="I492" i="2"/>
  <c r="M492" i="2" s="1"/>
  <c r="Q492" i="2" s="1"/>
  <c r="I488" i="2"/>
  <c r="M488" i="2" s="1"/>
  <c r="Q488" i="2" s="1"/>
  <c r="I484" i="2"/>
  <c r="M484" i="2" s="1"/>
  <c r="Q484" i="2" s="1"/>
  <c r="I480" i="2"/>
  <c r="M480" i="2" s="1"/>
  <c r="Q480" i="2" s="1"/>
  <c r="I476" i="2"/>
  <c r="M476" i="2" s="1"/>
  <c r="Q476" i="2" s="1"/>
  <c r="I472" i="2"/>
  <c r="M472" i="2" s="1"/>
  <c r="Q472" i="2" s="1"/>
  <c r="I468" i="2"/>
  <c r="M468" i="2" s="1"/>
  <c r="Q468" i="2" s="1"/>
  <c r="I464" i="2"/>
  <c r="M464" i="2" s="1"/>
  <c r="Q464" i="2" s="1"/>
  <c r="I460" i="2"/>
  <c r="M460" i="2" s="1"/>
  <c r="Q460" i="2" s="1"/>
  <c r="I456" i="2"/>
  <c r="M456" i="2" s="1"/>
  <c r="Q456" i="2" s="1"/>
  <c r="I452" i="2"/>
  <c r="M452" i="2" s="1"/>
  <c r="Q452" i="2" s="1"/>
  <c r="I448" i="2"/>
  <c r="M448" i="2" s="1"/>
  <c r="Q448" i="2" s="1"/>
  <c r="I444" i="2"/>
  <c r="M444" i="2" s="1"/>
  <c r="Q444" i="2" s="1"/>
  <c r="I440" i="2"/>
  <c r="M440" i="2" s="1"/>
  <c r="Q440" i="2" s="1"/>
  <c r="I436" i="2"/>
  <c r="M436" i="2" s="1"/>
  <c r="Q436" i="2" s="1"/>
  <c r="I432" i="2"/>
  <c r="M432" i="2" s="1"/>
  <c r="Q432" i="2" s="1"/>
  <c r="I428" i="2"/>
  <c r="M428" i="2" s="1"/>
  <c r="Q428" i="2" s="1"/>
  <c r="I424" i="2"/>
  <c r="M424" i="2" s="1"/>
  <c r="Q424" i="2" s="1"/>
  <c r="I420" i="2"/>
  <c r="M420" i="2" s="1"/>
  <c r="Q420" i="2" s="1"/>
  <c r="I416" i="2"/>
  <c r="M416" i="2" s="1"/>
  <c r="Q416" i="2" s="1"/>
  <c r="I412" i="2"/>
  <c r="M412" i="2" s="1"/>
  <c r="Q412" i="2" s="1"/>
  <c r="I408" i="2"/>
  <c r="M408" i="2" s="1"/>
  <c r="Q408" i="2" s="1"/>
  <c r="I404" i="2"/>
  <c r="M404" i="2" s="1"/>
  <c r="Q404" i="2" s="1"/>
  <c r="I400" i="2"/>
  <c r="M400" i="2" s="1"/>
  <c r="Q400" i="2" s="1"/>
  <c r="I396" i="2"/>
  <c r="M396" i="2" s="1"/>
  <c r="Q396" i="2" s="1"/>
  <c r="I392" i="2"/>
  <c r="M392" i="2" s="1"/>
  <c r="Q392" i="2" s="1"/>
  <c r="I388" i="2"/>
  <c r="M388" i="2" s="1"/>
  <c r="Q388" i="2" s="1"/>
  <c r="I384" i="2"/>
  <c r="M384" i="2" s="1"/>
  <c r="Q384" i="2" s="1"/>
  <c r="I380" i="2"/>
  <c r="M380" i="2" s="1"/>
  <c r="Q380" i="2" s="1"/>
  <c r="I376" i="2"/>
  <c r="M376" i="2" s="1"/>
  <c r="Q376" i="2" s="1"/>
  <c r="I372" i="2"/>
  <c r="M372" i="2" s="1"/>
  <c r="Q372" i="2" s="1"/>
  <c r="I368" i="2"/>
  <c r="M368" i="2" s="1"/>
  <c r="Q368" i="2" s="1"/>
  <c r="I364" i="2"/>
  <c r="M364" i="2" s="1"/>
  <c r="Q364" i="2" s="1"/>
  <c r="I360" i="2"/>
  <c r="M360" i="2" s="1"/>
  <c r="Q360" i="2" s="1"/>
  <c r="I356" i="2"/>
  <c r="M356" i="2" s="1"/>
  <c r="Q356" i="2" s="1"/>
  <c r="I352" i="2"/>
  <c r="M352" i="2" s="1"/>
  <c r="Q352" i="2" s="1"/>
  <c r="I348" i="2"/>
  <c r="M348" i="2" s="1"/>
  <c r="Q348" i="2" s="1"/>
  <c r="I344" i="2"/>
  <c r="M344" i="2" s="1"/>
  <c r="Q344" i="2" s="1"/>
  <c r="H342" i="2"/>
  <c r="L342" i="2" s="1"/>
  <c r="P342" i="2" s="1"/>
  <c r="H341" i="2"/>
  <c r="L341" i="2" s="1"/>
  <c r="P341" i="2" s="1"/>
  <c r="H340" i="2"/>
  <c r="L340" i="2" s="1"/>
  <c r="P340" i="2" s="1"/>
  <c r="H7" i="2"/>
  <c r="L7" i="2" s="1"/>
  <c r="P7" i="2" s="1"/>
  <c r="H11" i="2"/>
  <c r="L11" i="2" s="1"/>
  <c r="P11" i="2" s="1"/>
  <c r="H15" i="2"/>
  <c r="L15" i="2" s="1"/>
  <c r="P15" i="2" s="1"/>
  <c r="H19" i="2"/>
  <c r="L19" i="2" s="1"/>
  <c r="P19" i="2" s="1"/>
  <c r="H23" i="2"/>
  <c r="L23" i="2" s="1"/>
  <c r="P23" i="2" s="1"/>
  <c r="H27" i="2"/>
  <c r="L27" i="2" s="1"/>
  <c r="P27" i="2" s="1"/>
  <c r="H31" i="2"/>
  <c r="L31" i="2" s="1"/>
  <c r="P31" i="2" s="1"/>
  <c r="H35" i="2"/>
  <c r="L35" i="2" s="1"/>
  <c r="P35" i="2" s="1"/>
  <c r="H39" i="2"/>
  <c r="L39" i="2" s="1"/>
  <c r="P39" i="2" s="1"/>
  <c r="H43" i="2"/>
  <c r="L43" i="2" s="1"/>
  <c r="P43" i="2" s="1"/>
  <c r="H47" i="2"/>
  <c r="L47" i="2" s="1"/>
  <c r="P47" i="2" s="1"/>
  <c r="H51" i="2"/>
  <c r="L51" i="2" s="1"/>
  <c r="P51" i="2" s="1"/>
  <c r="H55" i="2"/>
  <c r="L55" i="2" s="1"/>
  <c r="P55" i="2" s="1"/>
  <c r="H59" i="2"/>
  <c r="L59" i="2" s="1"/>
  <c r="P59" i="2" s="1"/>
  <c r="H63" i="2"/>
  <c r="L63" i="2" s="1"/>
  <c r="P63" i="2" s="1"/>
  <c r="H67" i="2"/>
  <c r="L67" i="2" s="1"/>
  <c r="P67" i="2" s="1"/>
  <c r="H71" i="2"/>
  <c r="L71" i="2" s="1"/>
  <c r="P71" i="2" s="1"/>
  <c r="H75" i="2"/>
  <c r="L75" i="2" s="1"/>
  <c r="P75" i="2" s="1"/>
  <c r="H79" i="2"/>
  <c r="L79" i="2" s="1"/>
  <c r="P79" i="2" s="1"/>
  <c r="H83" i="2"/>
  <c r="L83" i="2" s="1"/>
  <c r="P83" i="2" s="1"/>
  <c r="H87" i="2"/>
  <c r="L87" i="2" s="1"/>
  <c r="P87" i="2" s="1"/>
  <c r="H91" i="2"/>
  <c r="L91" i="2" s="1"/>
  <c r="P91" i="2" s="1"/>
  <c r="H95" i="2"/>
  <c r="L95" i="2" s="1"/>
  <c r="P95" i="2" s="1"/>
  <c r="H99" i="2"/>
  <c r="L99" i="2" s="1"/>
  <c r="P99" i="2" s="1"/>
  <c r="H103" i="2"/>
  <c r="L103" i="2" s="1"/>
  <c r="P103" i="2" s="1"/>
  <c r="H107" i="2"/>
  <c r="L107" i="2" s="1"/>
  <c r="P107" i="2" s="1"/>
  <c r="H111" i="2"/>
  <c r="L111" i="2" s="1"/>
  <c r="P111" i="2" s="1"/>
  <c r="H115" i="2"/>
  <c r="L115" i="2" s="1"/>
  <c r="P115" i="2" s="1"/>
  <c r="H119" i="2"/>
  <c r="L119" i="2" s="1"/>
  <c r="P119" i="2" s="1"/>
  <c r="H123" i="2"/>
  <c r="L123" i="2" s="1"/>
  <c r="P123" i="2" s="1"/>
  <c r="H127" i="2"/>
  <c r="L127" i="2" s="1"/>
  <c r="P127" i="2" s="1"/>
  <c r="H131" i="2"/>
  <c r="L131" i="2" s="1"/>
  <c r="P131" i="2" s="1"/>
  <c r="H135" i="2"/>
  <c r="L135" i="2" s="1"/>
  <c r="P135" i="2" s="1"/>
  <c r="H139" i="2"/>
  <c r="L139" i="2" s="1"/>
  <c r="P139" i="2" s="1"/>
  <c r="H143" i="2"/>
  <c r="L143" i="2" s="1"/>
  <c r="P143" i="2" s="1"/>
  <c r="H147" i="2"/>
  <c r="L147" i="2" s="1"/>
  <c r="P147" i="2" s="1"/>
  <c r="H151" i="2"/>
  <c r="L151" i="2" s="1"/>
  <c r="P151" i="2" s="1"/>
  <c r="H155" i="2"/>
  <c r="L155" i="2" s="1"/>
  <c r="P155" i="2" s="1"/>
  <c r="H159" i="2"/>
  <c r="L159" i="2" s="1"/>
  <c r="P159" i="2" s="1"/>
  <c r="H163" i="2"/>
  <c r="L163" i="2" s="1"/>
  <c r="P163" i="2" s="1"/>
  <c r="H167" i="2"/>
  <c r="L167" i="2" s="1"/>
  <c r="P167" i="2" s="1"/>
  <c r="H171" i="2"/>
  <c r="L171" i="2" s="1"/>
  <c r="P171" i="2" s="1"/>
  <c r="H175" i="2"/>
  <c r="L175" i="2" s="1"/>
  <c r="P175" i="2" s="1"/>
  <c r="H179" i="2"/>
  <c r="L179" i="2" s="1"/>
  <c r="P179" i="2" s="1"/>
  <c r="H183" i="2"/>
  <c r="L183" i="2" s="1"/>
  <c r="P183" i="2" s="1"/>
  <c r="H187" i="2"/>
  <c r="L187" i="2" s="1"/>
  <c r="P187" i="2" s="1"/>
  <c r="H191" i="2"/>
  <c r="L191" i="2" s="1"/>
  <c r="P191" i="2" s="1"/>
  <c r="H195" i="2"/>
  <c r="L195" i="2" s="1"/>
  <c r="P195" i="2" s="1"/>
  <c r="H199" i="2"/>
  <c r="L199" i="2" s="1"/>
  <c r="P199" i="2" s="1"/>
  <c r="H203" i="2"/>
  <c r="L203" i="2" s="1"/>
  <c r="P203" i="2" s="1"/>
  <c r="H207" i="2"/>
  <c r="L207" i="2" s="1"/>
  <c r="P207" i="2" s="1"/>
  <c r="H211" i="2"/>
  <c r="L211" i="2" s="1"/>
  <c r="P211" i="2" s="1"/>
  <c r="H215" i="2"/>
  <c r="L215" i="2" s="1"/>
  <c r="P215" i="2" s="1"/>
  <c r="H219" i="2"/>
  <c r="L219" i="2" s="1"/>
  <c r="P219" i="2" s="1"/>
  <c r="H223" i="2"/>
  <c r="L223" i="2" s="1"/>
  <c r="P223" i="2" s="1"/>
  <c r="H227" i="2"/>
  <c r="L227" i="2" s="1"/>
  <c r="P227" i="2" s="1"/>
  <c r="H231" i="2"/>
  <c r="L231" i="2" s="1"/>
  <c r="P231" i="2" s="1"/>
  <c r="H235" i="2"/>
  <c r="L235" i="2" s="1"/>
  <c r="P235" i="2" s="1"/>
  <c r="H239" i="2"/>
  <c r="L239" i="2" s="1"/>
  <c r="P239" i="2" s="1"/>
  <c r="H243" i="2"/>
  <c r="L243" i="2" s="1"/>
  <c r="P243" i="2" s="1"/>
  <c r="H247" i="2"/>
  <c r="L247" i="2" s="1"/>
  <c r="P247" i="2" s="1"/>
  <c r="H251" i="2"/>
  <c r="L251" i="2" s="1"/>
  <c r="P251" i="2" s="1"/>
  <c r="H255" i="2"/>
  <c r="L255" i="2" s="1"/>
  <c r="P255" i="2" s="1"/>
  <c r="H259" i="2"/>
  <c r="L259" i="2" s="1"/>
  <c r="P259" i="2" s="1"/>
  <c r="H263" i="2"/>
  <c r="L263" i="2" s="1"/>
  <c r="P263" i="2" s="1"/>
  <c r="H267" i="2"/>
  <c r="L267" i="2" s="1"/>
  <c r="P267" i="2" s="1"/>
  <c r="H271" i="2"/>
  <c r="L271" i="2" s="1"/>
  <c r="P271" i="2" s="1"/>
  <c r="H275" i="2"/>
  <c r="L275" i="2" s="1"/>
  <c r="P275" i="2" s="1"/>
  <c r="H279" i="2"/>
  <c r="L279" i="2" s="1"/>
  <c r="P279" i="2" s="1"/>
  <c r="H283" i="2"/>
  <c r="L283" i="2" s="1"/>
  <c r="P283" i="2" s="1"/>
  <c r="H287" i="2"/>
  <c r="L287" i="2" s="1"/>
  <c r="P287" i="2" s="1"/>
  <c r="H291" i="2"/>
  <c r="L291" i="2" s="1"/>
  <c r="P291" i="2" s="1"/>
  <c r="H295" i="2"/>
  <c r="L295" i="2" s="1"/>
  <c r="P295" i="2" s="1"/>
  <c r="H299" i="2"/>
  <c r="L299" i="2" s="1"/>
  <c r="P299" i="2" s="1"/>
  <c r="H303" i="2"/>
  <c r="L303" i="2" s="1"/>
  <c r="P303" i="2" s="1"/>
  <c r="H307" i="2"/>
  <c r="L307" i="2" s="1"/>
  <c r="P307" i="2" s="1"/>
  <c r="H311" i="2"/>
  <c r="L311" i="2" s="1"/>
  <c r="P311" i="2" s="1"/>
  <c r="H315" i="2"/>
  <c r="L315" i="2" s="1"/>
  <c r="P315" i="2" s="1"/>
  <c r="H319" i="2"/>
  <c r="L319" i="2" s="1"/>
  <c r="P319" i="2" s="1"/>
  <c r="H323" i="2"/>
  <c r="L323" i="2" s="1"/>
  <c r="P323" i="2" s="1"/>
  <c r="H327" i="2"/>
  <c r="L327" i="2" s="1"/>
  <c r="P327" i="2" s="1"/>
  <c r="H331" i="2"/>
  <c r="L331" i="2" s="1"/>
  <c r="P331" i="2" s="1"/>
  <c r="H335" i="2"/>
  <c r="L335" i="2" s="1"/>
  <c r="P335" i="2" s="1"/>
  <c r="H339" i="2"/>
  <c r="L339" i="2" s="1"/>
  <c r="P339" i="2" s="1"/>
  <c r="I11" i="3"/>
  <c r="I17" i="3"/>
  <c r="I22" i="3"/>
  <c r="I27" i="3"/>
  <c r="I33" i="3"/>
  <c r="I38" i="3"/>
  <c r="I43" i="3"/>
  <c r="I49" i="3"/>
  <c r="I54" i="3"/>
  <c r="I59" i="3"/>
  <c r="I65" i="3"/>
  <c r="I70" i="3"/>
  <c r="I75" i="3"/>
  <c r="I81" i="3"/>
  <c r="I86" i="3"/>
  <c r="I91" i="3"/>
  <c r="I97" i="3"/>
  <c r="I102" i="3"/>
  <c r="I107" i="3"/>
  <c r="I113" i="3"/>
  <c r="I118" i="3"/>
  <c r="I123" i="3"/>
  <c r="I129" i="3"/>
  <c r="I134" i="3"/>
  <c r="I139" i="3"/>
  <c r="I145" i="3"/>
  <c r="I150" i="3"/>
  <c r="I155" i="3"/>
  <c r="I161" i="3"/>
  <c r="I166" i="3"/>
  <c r="I171" i="3"/>
  <c r="I177" i="3"/>
  <c r="I182" i="3"/>
  <c r="I187" i="3"/>
  <c r="I193" i="3"/>
  <c r="I198" i="3"/>
  <c r="I203" i="3"/>
  <c r="I209" i="3"/>
  <c r="I214" i="3"/>
  <c r="I219" i="3"/>
  <c r="I225" i="3"/>
  <c r="I230" i="3"/>
  <c r="I235" i="3"/>
  <c r="H242" i="3"/>
  <c r="H250" i="3"/>
  <c r="H258" i="3"/>
  <c r="H266" i="3"/>
  <c r="H274" i="3"/>
  <c r="H282" i="3"/>
  <c r="H290" i="3"/>
  <c r="H298" i="3"/>
  <c r="I13" i="3"/>
  <c r="I18" i="3"/>
  <c r="I23" i="3"/>
  <c r="I29" i="3"/>
  <c r="I34" i="3"/>
  <c r="I39" i="3"/>
  <c r="I45" i="3"/>
  <c r="I50" i="3"/>
  <c r="I55" i="3"/>
  <c r="I61" i="3"/>
  <c r="I66" i="3"/>
  <c r="I71" i="3"/>
  <c r="I77" i="3"/>
  <c r="I82" i="3"/>
  <c r="I87" i="3"/>
  <c r="I93" i="3"/>
  <c r="I98" i="3"/>
  <c r="I103" i="3"/>
  <c r="I109" i="3"/>
  <c r="I114" i="3"/>
  <c r="I119" i="3"/>
  <c r="I125" i="3"/>
  <c r="I130" i="3"/>
  <c r="I135" i="3"/>
  <c r="I141" i="3"/>
  <c r="I146" i="3"/>
  <c r="I151" i="3"/>
  <c r="I157" i="3"/>
  <c r="I162" i="3"/>
  <c r="I167" i="3"/>
  <c r="I173" i="3"/>
  <c r="I178" i="3"/>
  <c r="I183" i="3"/>
  <c r="I189" i="3"/>
  <c r="I194" i="3"/>
  <c r="I199" i="3"/>
  <c r="I205" i="3"/>
  <c r="I210" i="3"/>
  <c r="I215" i="3"/>
  <c r="I221" i="3"/>
  <c r="I226" i="3"/>
  <c r="I231" i="3"/>
  <c r="I237" i="3"/>
  <c r="J243" i="3"/>
  <c r="J251" i="3"/>
  <c r="J259" i="3"/>
  <c r="J267" i="3"/>
  <c r="J275" i="3"/>
  <c r="J283" i="3"/>
  <c r="J291" i="3"/>
  <c r="I14" i="3"/>
  <c r="I19" i="3"/>
  <c r="I25" i="3"/>
  <c r="I30" i="3"/>
  <c r="I35" i="3"/>
  <c r="I41" i="3"/>
  <c r="I46" i="3"/>
  <c r="I51" i="3"/>
  <c r="I57" i="3"/>
  <c r="I62" i="3"/>
  <c r="I67" i="3"/>
  <c r="I73" i="3"/>
  <c r="I78" i="3"/>
  <c r="I83" i="3"/>
  <c r="I89" i="3"/>
  <c r="I94" i="3"/>
  <c r="I99" i="3"/>
  <c r="I105" i="3"/>
  <c r="I110" i="3"/>
  <c r="I115" i="3"/>
  <c r="I121" i="3"/>
  <c r="I126" i="3"/>
  <c r="I131" i="3"/>
  <c r="I137" i="3"/>
  <c r="I142" i="3"/>
  <c r="I147" i="3"/>
  <c r="I153" i="3"/>
  <c r="I158" i="3"/>
  <c r="I163" i="3"/>
  <c r="I169" i="3"/>
  <c r="I174" i="3"/>
  <c r="I179" i="3"/>
  <c r="I185" i="3"/>
  <c r="I190" i="3"/>
  <c r="I195" i="3"/>
  <c r="I201" i="3"/>
  <c r="I206" i="3"/>
  <c r="I211" i="3"/>
  <c r="I217" i="3"/>
  <c r="I222" i="3"/>
  <c r="I227" i="3"/>
  <c r="I233" i="3"/>
  <c r="I238" i="3"/>
  <c r="H246" i="3"/>
  <c r="H254" i="3"/>
  <c r="H262" i="3"/>
  <c r="H270" i="3"/>
  <c r="H278" i="3"/>
  <c r="H286" i="3"/>
  <c r="H294" i="3"/>
  <c r="I10" i="3"/>
  <c r="I15" i="3"/>
  <c r="I21" i="3"/>
  <c r="I26" i="3"/>
  <c r="I31" i="3"/>
  <c r="I37" i="3"/>
  <c r="I42" i="3"/>
  <c r="I47" i="3"/>
  <c r="I53" i="3"/>
  <c r="I58" i="3"/>
  <c r="I63" i="3"/>
  <c r="I69" i="3"/>
  <c r="I74" i="3"/>
  <c r="I79" i="3"/>
  <c r="I85" i="3"/>
  <c r="I90" i="3"/>
  <c r="I95" i="3"/>
  <c r="I101" i="3"/>
  <c r="I106" i="3"/>
  <c r="I111" i="3"/>
  <c r="I117" i="3"/>
  <c r="I122" i="3"/>
  <c r="I127" i="3"/>
  <c r="I133" i="3"/>
  <c r="I138" i="3"/>
  <c r="I143" i="3"/>
  <c r="I149" i="3"/>
  <c r="I154" i="3"/>
  <c r="I159" i="3"/>
  <c r="I165" i="3"/>
  <c r="I170" i="3"/>
  <c r="I175" i="3"/>
  <c r="I181" i="3"/>
  <c r="I186" i="3"/>
  <c r="I191" i="3"/>
  <c r="I197" i="3"/>
  <c r="I202" i="3"/>
  <c r="I207" i="3"/>
  <c r="I213" i="3"/>
  <c r="I218" i="3"/>
  <c r="I223" i="3"/>
  <c r="I229" i="3"/>
  <c r="I234" i="3"/>
  <c r="J239" i="3"/>
  <c r="J247" i="3"/>
  <c r="J255" i="3"/>
  <c r="J263" i="3"/>
  <c r="J271" i="3"/>
  <c r="J279" i="3"/>
  <c r="J287" i="3"/>
  <c r="J295" i="3"/>
  <c r="J304" i="3"/>
  <c r="I304" i="3"/>
  <c r="J316" i="3"/>
  <c r="I316" i="3"/>
  <c r="J328" i="3"/>
  <c r="I328" i="3"/>
  <c r="J340" i="3"/>
  <c r="I340" i="3"/>
  <c r="J352" i="3"/>
  <c r="I352" i="3"/>
  <c r="J364" i="3"/>
  <c r="I364" i="3"/>
  <c r="J376" i="3"/>
  <c r="I376" i="3"/>
  <c r="J388" i="3"/>
  <c r="I388" i="3"/>
  <c r="J400" i="3"/>
  <c r="I400" i="3"/>
  <c r="J412" i="3"/>
  <c r="I412" i="3"/>
  <c r="J428" i="3"/>
  <c r="I428" i="3"/>
  <c r="J440" i="3"/>
  <c r="I440" i="3"/>
  <c r="J452" i="3"/>
  <c r="I452" i="3"/>
  <c r="J464" i="3"/>
  <c r="I464" i="3"/>
  <c r="J476" i="3"/>
  <c r="I476" i="3"/>
  <c r="H476" i="3"/>
  <c r="J488" i="3"/>
  <c r="I488" i="3"/>
  <c r="H488" i="3"/>
  <c r="J508" i="3"/>
  <c r="I508" i="3"/>
  <c r="H508" i="3"/>
  <c r="J520" i="3"/>
  <c r="I520" i="3"/>
  <c r="H520" i="3"/>
  <c r="J532" i="3"/>
  <c r="I532" i="3"/>
  <c r="H532" i="3"/>
  <c r="J544" i="3"/>
  <c r="I544" i="3"/>
  <c r="H544" i="3"/>
  <c r="K556" i="3"/>
  <c r="J556" i="3"/>
  <c r="I556" i="3"/>
  <c r="H556" i="3"/>
  <c r="K568" i="3"/>
  <c r="J568" i="3"/>
  <c r="I568" i="3"/>
  <c r="H568" i="3"/>
  <c r="K580" i="3"/>
  <c r="J580" i="3"/>
  <c r="I580" i="3"/>
  <c r="H580" i="3"/>
  <c r="K592" i="3"/>
  <c r="J592" i="3"/>
  <c r="I592" i="3"/>
  <c r="H592" i="3"/>
  <c r="K604" i="3"/>
  <c r="J604" i="3"/>
  <c r="I604" i="3"/>
  <c r="H604" i="3"/>
  <c r="K616" i="3"/>
  <c r="J616" i="3"/>
  <c r="I616" i="3"/>
  <c r="H616" i="3"/>
  <c r="K628" i="3"/>
  <c r="J628" i="3"/>
  <c r="I628" i="3"/>
  <c r="H628" i="3"/>
  <c r="K640" i="3"/>
  <c r="J640" i="3"/>
  <c r="I640" i="3"/>
  <c r="H640" i="3"/>
  <c r="K652" i="3"/>
  <c r="J652" i="3"/>
  <c r="I652" i="3"/>
  <c r="H652" i="3"/>
  <c r="K664" i="3"/>
  <c r="J664" i="3"/>
  <c r="I664" i="3"/>
  <c r="H664" i="3"/>
  <c r="K676" i="3"/>
  <c r="J676" i="3"/>
  <c r="I676" i="3"/>
  <c r="H676" i="3"/>
  <c r="K688" i="3"/>
  <c r="J688" i="3"/>
  <c r="I688" i="3"/>
  <c r="H688" i="3"/>
  <c r="K700" i="3"/>
  <c r="J700" i="3"/>
  <c r="I700" i="3"/>
  <c r="H700" i="3"/>
  <c r="K716" i="3"/>
  <c r="J716" i="3"/>
  <c r="I716" i="3"/>
  <c r="H716" i="3"/>
  <c r="I732" i="3"/>
  <c r="H732" i="3"/>
  <c r="K732" i="3"/>
  <c r="J732" i="3"/>
  <c r="I744" i="3"/>
  <c r="H744" i="3"/>
  <c r="K744" i="3"/>
  <c r="I760" i="3"/>
  <c r="H760" i="3"/>
  <c r="K760" i="3"/>
  <c r="I772" i="3"/>
  <c r="H772" i="3"/>
  <c r="K772" i="3"/>
  <c r="J772" i="3"/>
  <c r="I784" i="3"/>
  <c r="H784" i="3"/>
  <c r="K784" i="3"/>
  <c r="I804" i="3"/>
  <c r="H804" i="3"/>
  <c r="K804" i="3"/>
  <c r="J804" i="3"/>
  <c r="I816" i="3"/>
  <c r="H816" i="3"/>
  <c r="K816" i="3"/>
  <c r="I828" i="3"/>
  <c r="H828" i="3"/>
  <c r="K828" i="3"/>
  <c r="J828" i="3"/>
  <c r="I840" i="3"/>
  <c r="H840" i="3"/>
  <c r="K840" i="3"/>
  <c r="I852" i="3"/>
  <c r="H852" i="3"/>
  <c r="K852" i="3"/>
  <c r="J852" i="3"/>
  <c r="I864" i="3"/>
  <c r="H864" i="3"/>
  <c r="K864" i="3"/>
  <c r="I876" i="3"/>
  <c r="H876" i="3"/>
  <c r="K876" i="3"/>
  <c r="J876" i="3"/>
  <c r="I888" i="3"/>
  <c r="H888" i="3"/>
  <c r="K888" i="3"/>
  <c r="I900" i="3"/>
  <c r="H900" i="3"/>
  <c r="K900" i="3"/>
  <c r="J900" i="3"/>
  <c r="I912" i="3"/>
  <c r="H912" i="3"/>
  <c r="K912" i="3"/>
  <c r="I924" i="3"/>
  <c r="H924" i="3"/>
  <c r="K924" i="3"/>
  <c r="J924" i="3"/>
  <c r="I940" i="3"/>
  <c r="H940" i="3"/>
  <c r="K940" i="3"/>
  <c r="J940" i="3"/>
  <c r="I952" i="3"/>
  <c r="H952" i="3"/>
  <c r="K952" i="3"/>
  <c r="I964" i="3"/>
  <c r="H964" i="3"/>
  <c r="K964" i="3"/>
  <c r="J964" i="3"/>
  <c r="I976" i="3"/>
  <c r="H976" i="3"/>
  <c r="K976" i="3"/>
  <c r="J988" i="3"/>
  <c r="I988" i="3"/>
  <c r="K988" i="3"/>
  <c r="H988" i="3"/>
  <c r="J1000" i="3"/>
  <c r="I1000" i="3"/>
  <c r="K1000" i="3"/>
  <c r="H1000" i="3"/>
  <c r="J1012" i="3"/>
  <c r="I1012" i="3"/>
  <c r="K1012" i="3"/>
  <c r="H1012" i="3"/>
  <c r="J1024" i="3"/>
  <c r="I1024" i="3"/>
  <c r="K1024" i="3"/>
  <c r="H1024" i="3"/>
  <c r="J1036" i="3"/>
  <c r="I1036" i="3"/>
  <c r="K1036" i="3"/>
  <c r="H1036" i="3"/>
  <c r="J1048" i="3"/>
  <c r="I1048" i="3"/>
  <c r="K1048" i="3"/>
  <c r="H1048" i="3"/>
  <c r="J1060" i="3"/>
  <c r="I1060" i="3"/>
  <c r="K1060" i="3"/>
  <c r="H1060" i="3"/>
  <c r="J1072" i="3"/>
  <c r="I1072" i="3"/>
  <c r="H1072" i="3"/>
  <c r="K1072" i="3"/>
  <c r="J1084" i="3"/>
  <c r="I1084" i="3"/>
  <c r="H1084" i="3"/>
  <c r="K1084" i="3"/>
  <c r="J1096" i="3"/>
  <c r="I1096" i="3"/>
  <c r="H1096" i="3"/>
  <c r="K1096" i="3"/>
  <c r="J1108" i="3"/>
  <c r="I1108" i="3"/>
  <c r="H1108" i="3"/>
  <c r="K1108" i="3"/>
  <c r="J1120" i="3"/>
  <c r="I1120" i="3"/>
  <c r="H1120" i="3"/>
  <c r="K1120" i="3"/>
  <c r="J1132" i="3"/>
  <c r="I1132" i="3"/>
  <c r="H1132" i="3"/>
  <c r="K1132" i="3"/>
  <c r="J1148" i="3"/>
  <c r="I1148" i="3"/>
  <c r="H1148" i="3"/>
  <c r="K1148" i="3"/>
  <c r="K1160" i="3"/>
  <c r="J1160" i="3"/>
  <c r="I1160" i="3"/>
  <c r="H1160" i="3"/>
  <c r="K1172" i="3"/>
  <c r="J1172" i="3"/>
  <c r="I1172" i="3"/>
  <c r="H1172" i="3"/>
  <c r="K1184" i="3"/>
  <c r="J1184" i="3"/>
  <c r="I1184" i="3"/>
  <c r="H1184" i="3"/>
  <c r="K1196" i="3"/>
  <c r="J1196" i="3"/>
  <c r="I1196" i="3"/>
  <c r="H1196" i="3"/>
  <c r="K1212" i="3"/>
  <c r="J1212" i="3"/>
  <c r="I1212" i="3"/>
  <c r="H1212" i="3"/>
  <c r="K1224" i="3"/>
  <c r="J1224" i="3"/>
  <c r="I1224" i="3"/>
  <c r="H1224" i="3"/>
  <c r="K1256" i="3"/>
  <c r="J1256" i="3"/>
  <c r="I1256" i="3"/>
  <c r="H1256" i="3"/>
  <c r="K1492" i="3"/>
  <c r="J1492" i="3"/>
  <c r="I1492" i="3"/>
  <c r="H1492" i="3"/>
  <c r="J308" i="3"/>
  <c r="I308" i="3"/>
  <c r="J320" i="3"/>
  <c r="I320" i="3"/>
  <c r="J332" i="3"/>
  <c r="I332" i="3"/>
  <c r="J344" i="3"/>
  <c r="I344" i="3"/>
  <c r="J356" i="3"/>
  <c r="I356" i="3"/>
  <c r="J368" i="3"/>
  <c r="I368" i="3"/>
  <c r="J384" i="3"/>
  <c r="I384" i="3"/>
  <c r="J396" i="3"/>
  <c r="I396" i="3"/>
  <c r="J408" i="3"/>
  <c r="I408" i="3"/>
  <c r="J420" i="3"/>
  <c r="I420" i="3"/>
  <c r="J432" i="3"/>
  <c r="I432" i="3"/>
  <c r="J444" i="3"/>
  <c r="I444" i="3"/>
  <c r="J456" i="3"/>
  <c r="I456" i="3"/>
  <c r="J468" i="3"/>
  <c r="I468" i="3"/>
  <c r="H468" i="3"/>
  <c r="J480" i="3"/>
  <c r="I480" i="3"/>
  <c r="H480" i="3"/>
  <c r="J492" i="3"/>
  <c r="I492" i="3"/>
  <c r="H492" i="3"/>
  <c r="J500" i="3"/>
  <c r="I500" i="3"/>
  <c r="H500" i="3"/>
  <c r="J512" i="3"/>
  <c r="I512" i="3"/>
  <c r="H512" i="3"/>
  <c r="J528" i="3"/>
  <c r="I528" i="3"/>
  <c r="H528" i="3"/>
  <c r="J536" i="3"/>
  <c r="I536" i="3"/>
  <c r="H536" i="3"/>
  <c r="J548" i="3"/>
  <c r="I548" i="3"/>
  <c r="H548" i="3"/>
  <c r="K560" i="3"/>
  <c r="J560" i="3"/>
  <c r="I560" i="3"/>
  <c r="H560" i="3"/>
  <c r="K572" i="3"/>
  <c r="J572" i="3"/>
  <c r="I572" i="3"/>
  <c r="H572" i="3"/>
  <c r="K584" i="3"/>
  <c r="J584" i="3"/>
  <c r="I584" i="3"/>
  <c r="H584" i="3"/>
  <c r="K600" i="3"/>
  <c r="J600" i="3"/>
  <c r="I600" i="3"/>
  <c r="H600" i="3"/>
  <c r="K612" i="3"/>
  <c r="J612" i="3"/>
  <c r="I612" i="3"/>
  <c r="H612" i="3"/>
  <c r="K624" i="3"/>
  <c r="J624" i="3"/>
  <c r="I624" i="3"/>
  <c r="H624" i="3"/>
  <c r="K636" i="3"/>
  <c r="J636" i="3"/>
  <c r="I636" i="3"/>
  <c r="H636" i="3"/>
  <c r="K648" i="3"/>
  <c r="J648" i="3"/>
  <c r="I648" i="3"/>
  <c r="H648" i="3"/>
  <c r="K660" i="3"/>
  <c r="J660" i="3"/>
  <c r="I660" i="3"/>
  <c r="H660" i="3"/>
  <c r="K672" i="3"/>
  <c r="J672" i="3"/>
  <c r="I672" i="3"/>
  <c r="H672" i="3"/>
  <c r="K684" i="3"/>
  <c r="J684" i="3"/>
  <c r="I684" i="3"/>
  <c r="H684" i="3"/>
  <c r="K696" i="3"/>
  <c r="J696" i="3"/>
  <c r="I696" i="3"/>
  <c r="H696" i="3"/>
  <c r="K708" i="3"/>
  <c r="J708" i="3"/>
  <c r="I708" i="3"/>
  <c r="H708" i="3"/>
  <c r="K720" i="3"/>
  <c r="J720" i="3"/>
  <c r="I720" i="3"/>
  <c r="H720" i="3"/>
  <c r="I728" i="3"/>
  <c r="H728" i="3"/>
  <c r="K728" i="3"/>
  <c r="I740" i="3"/>
  <c r="H740" i="3"/>
  <c r="K740" i="3"/>
  <c r="J740" i="3"/>
  <c r="I752" i="3"/>
  <c r="H752" i="3"/>
  <c r="K752" i="3"/>
  <c r="I764" i="3"/>
  <c r="H764" i="3"/>
  <c r="K764" i="3"/>
  <c r="J764" i="3"/>
  <c r="I776" i="3"/>
  <c r="H776" i="3"/>
  <c r="K776" i="3"/>
  <c r="I788" i="3"/>
  <c r="H788" i="3"/>
  <c r="K788" i="3"/>
  <c r="J788" i="3"/>
  <c r="I800" i="3"/>
  <c r="H800" i="3"/>
  <c r="K800" i="3"/>
  <c r="I812" i="3"/>
  <c r="H812" i="3"/>
  <c r="K812" i="3"/>
  <c r="J812" i="3"/>
  <c r="I824" i="3"/>
  <c r="H824" i="3"/>
  <c r="K824" i="3"/>
  <c r="I832" i="3"/>
  <c r="H832" i="3"/>
  <c r="K832" i="3"/>
  <c r="I848" i="3"/>
  <c r="H848" i="3"/>
  <c r="K848" i="3"/>
  <c r="I860" i="3"/>
  <c r="H860" i="3"/>
  <c r="K860" i="3"/>
  <c r="J860" i="3"/>
  <c r="I872" i="3"/>
  <c r="H872" i="3"/>
  <c r="K872" i="3"/>
  <c r="I884" i="3"/>
  <c r="H884" i="3"/>
  <c r="K884" i="3"/>
  <c r="J884" i="3"/>
  <c r="I896" i="3"/>
  <c r="H896" i="3"/>
  <c r="K896" i="3"/>
  <c r="I908" i="3"/>
  <c r="H908" i="3"/>
  <c r="K908" i="3"/>
  <c r="J908" i="3"/>
  <c r="I920" i="3"/>
  <c r="H920" i="3"/>
  <c r="K920" i="3"/>
  <c r="I932" i="3"/>
  <c r="H932" i="3"/>
  <c r="K932" i="3"/>
  <c r="J932" i="3"/>
  <c r="I944" i="3"/>
  <c r="H944" i="3"/>
  <c r="K944" i="3"/>
  <c r="I956" i="3"/>
  <c r="H956" i="3"/>
  <c r="K956" i="3"/>
  <c r="J956" i="3"/>
  <c r="I968" i="3"/>
  <c r="H968" i="3"/>
  <c r="K968" i="3"/>
  <c r="J980" i="3"/>
  <c r="I980" i="3"/>
  <c r="K980" i="3"/>
  <c r="H980" i="3"/>
  <c r="J992" i="3"/>
  <c r="I992" i="3"/>
  <c r="K992" i="3"/>
  <c r="H992" i="3"/>
  <c r="J1004" i="3"/>
  <c r="I1004" i="3"/>
  <c r="K1004" i="3"/>
  <c r="H1004" i="3"/>
  <c r="J1016" i="3"/>
  <c r="I1016" i="3"/>
  <c r="K1016" i="3"/>
  <c r="H1016" i="3"/>
  <c r="J1032" i="3"/>
  <c r="I1032" i="3"/>
  <c r="K1032" i="3"/>
  <c r="H1032" i="3"/>
  <c r="J1044" i="3"/>
  <c r="I1044" i="3"/>
  <c r="K1044" i="3"/>
  <c r="H1044" i="3"/>
  <c r="J1056" i="3"/>
  <c r="I1056" i="3"/>
  <c r="K1056" i="3"/>
  <c r="H1056" i="3"/>
  <c r="J1068" i="3"/>
  <c r="I1068" i="3"/>
  <c r="K1068" i="3"/>
  <c r="H1068" i="3"/>
  <c r="J1076" i="3"/>
  <c r="I1076" i="3"/>
  <c r="H1076" i="3"/>
  <c r="K1076" i="3"/>
  <c r="J1088" i="3"/>
  <c r="I1088" i="3"/>
  <c r="H1088" i="3"/>
  <c r="K1088" i="3"/>
  <c r="J1104" i="3"/>
  <c r="I1104" i="3"/>
  <c r="H1104" i="3"/>
  <c r="K1104" i="3"/>
  <c r="J1116" i="3"/>
  <c r="I1116" i="3"/>
  <c r="H1116" i="3"/>
  <c r="K1116" i="3"/>
  <c r="J1128" i="3"/>
  <c r="I1128" i="3"/>
  <c r="H1128" i="3"/>
  <c r="K1128" i="3"/>
  <c r="J1140" i="3"/>
  <c r="I1140" i="3"/>
  <c r="H1140" i="3"/>
  <c r="K1140" i="3"/>
  <c r="J1152" i="3"/>
  <c r="I1152" i="3"/>
  <c r="H1152" i="3"/>
  <c r="K1152" i="3"/>
  <c r="K1164" i="3"/>
  <c r="J1164" i="3"/>
  <c r="I1164" i="3"/>
  <c r="H1164" i="3"/>
  <c r="K1176" i="3"/>
  <c r="J1176" i="3"/>
  <c r="I1176" i="3"/>
  <c r="H1176" i="3"/>
  <c r="K1188" i="3"/>
  <c r="J1188" i="3"/>
  <c r="I1188" i="3"/>
  <c r="H1188" i="3"/>
  <c r="K1200" i="3"/>
  <c r="J1200" i="3"/>
  <c r="I1200" i="3"/>
  <c r="H1200" i="3"/>
  <c r="K1208" i="3"/>
  <c r="J1208" i="3"/>
  <c r="I1208" i="3"/>
  <c r="H1208" i="3"/>
  <c r="K1220" i="3"/>
  <c r="J1220" i="3"/>
  <c r="I1220" i="3"/>
  <c r="H1220" i="3"/>
  <c r="K1232" i="3"/>
  <c r="J1232" i="3"/>
  <c r="I1232" i="3"/>
  <c r="H1232" i="3"/>
  <c r="K1240" i="3"/>
  <c r="J1240" i="3"/>
  <c r="I1240" i="3"/>
  <c r="H1240" i="3"/>
  <c r="K1248" i="3"/>
  <c r="J1248" i="3"/>
  <c r="I1248" i="3"/>
  <c r="H1248" i="3"/>
  <c r="K1260" i="3"/>
  <c r="J1260" i="3"/>
  <c r="I1260" i="3"/>
  <c r="H1260" i="3"/>
  <c r="I1268" i="3"/>
  <c r="K1268" i="3"/>
  <c r="J1268" i="3"/>
  <c r="H1268" i="3"/>
  <c r="I1276" i="3"/>
  <c r="K1276" i="3"/>
  <c r="J1276" i="3"/>
  <c r="H1276" i="3"/>
  <c r="I1284" i="3"/>
  <c r="K1284" i="3"/>
  <c r="J1284" i="3"/>
  <c r="H1284" i="3"/>
  <c r="I1292" i="3"/>
  <c r="K1292" i="3"/>
  <c r="J1292" i="3"/>
  <c r="H1292" i="3"/>
  <c r="I1300" i="3"/>
  <c r="K1300" i="3"/>
  <c r="J1300" i="3"/>
  <c r="H1300" i="3"/>
  <c r="I1308" i="3"/>
  <c r="K1308" i="3"/>
  <c r="J1308" i="3"/>
  <c r="H1308" i="3"/>
  <c r="I1316" i="3"/>
  <c r="K1316" i="3"/>
  <c r="J1316" i="3"/>
  <c r="H1316" i="3"/>
  <c r="I1328" i="3"/>
  <c r="K1328" i="3"/>
  <c r="J1328" i="3"/>
  <c r="H1328" i="3"/>
  <c r="I1336" i="3"/>
  <c r="K1336" i="3"/>
  <c r="J1336" i="3"/>
  <c r="H1336" i="3"/>
  <c r="I1340" i="3"/>
  <c r="K1340" i="3"/>
  <c r="J1340" i="3"/>
  <c r="H1340" i="3"/>
  <c r="I1348" i="3"/>
  <c r="H1348" i="3"/>
  <c r="K1348" i="3"/>
  <c r="J1348" i="3"/>
  <c r="I1356" i="3"/>
  <c r="H1356" i="3"/>
  <c r="K1356" i="3"/>
  <c r="J1356" i="3"/>
  <c r="I1364" i="3"/>
  <c r="H1364" i="3"/>
  <c r="K1364" i="3"/>
  <c r="J1364" i="3"/>
  <c r="I1372" i="3"/>
  <c r="H1372" i="3"/>
  <c r="K1372" i="3"/>
  <c r="J1372" i="3"/>
  <c r="I1380" i="3"/>
  <c r="H1380" i="3"/>
  <c r="K1380" i="3"/>
  <c r="J1380" i="3"/>
  <c r="I1388" i="3"/>
  <c r="H1388" i="3"/>
  <c r="K1388" i="3"/>
  <c r="J1388" i="3"/>
  <c r="I1396" i="3"/>
  <c r="H1396" i="3"/>
  <c r="K1396" i="3"/>
  <c r="J1396" i="3"/>
  <c r="I1404" i="3"/>
  <c r="H1404" i="3"/>
  <c r="K1404" i="3"/>
  <c r="J1404" i="3"/>
  <c r="J1412" i="3"/>
  <c r="H1412" i="3"/>
  <c r="K1412" i="3"/>
  <c r="I1412" i="3"/>
  <c r="J1420" i="3"/>
  <c r="H1420" i="3"/>
  <c r="K1420" i="3"/>
  <c r="I1420" i="3"/>
  <c r="H1428" i="3"/>
  <c r="K1428" i="3"/>
  <c r="J1428" i="3"/>
  <c r="I1428" i="3"/>
  <c r="H1436" i="3"/>
  <c r="K1436" i="3"/>
  <c r="J1436" i="3"/>
  <c r="I1436" i="3"/>
  <c r="H1440" i="3"/>
  <c r="K1440" i="3"/>
  <c r="J1440" i="3"/>
  <c r="I1440" i="3"/>
  <c r="H1444" i="3"/>
  <c r="K1444" i="3"/>
  <c r="J1444" i="3"/>
  <c r="I1444" i="3"/>
  <c r="H1448" i="3"/>
  <c r="K1448" i="3"/>
  <c r="J1448" i="3"/>
  <c r="I1448" i="3"/>
  <c r="H1452" i="3"/>
  <c r="K1452" i="3"/>
  <c r="J1452" i="3"/>
  <c r="I1452" i="3"/>
  <c r="H1456" i="3"/>
  <c r="K1456" i="3"/>
  <c r="J1456" i="3"/>
  <c r="I1456" i="3"/>
  <c r="H1460" i="3"/>
  <c r="K1460" i="3"/>
  <c r="J1460" i="3"/>
  <c r="I1460" i="3"/>
  <c r="H1464" i="3"/>
  <c r="K1464" i="3"/>
  <c r="J1464" i="3"/>
  <c r="I1464" i="3"/>
  <c r="H1468" i="3"/>
  <c r="K1468" i="3"/>
  <c r="J1468" i="3"/>
  <c r="I1468" i="3"/>
  <c r="H1472" i="3"/>
  <c r="K1472" i="3"/>
  <c r="J1472" i="3"/>
  <c r="I1472" i="3"/>
  <c r="H1476" i="3"/>
  <c r="K1476" i="3"/>
  <c r="J1476" i="3"/>
  <c r="I1476" i="3"/>
  <c r="H1480" i="3"/>
  <c r="K1480" i="3"/>
  <c r="J1480" i="3"/>
  <c r="I1480" i="3"/>
  <c r="H1488" i="3"/>
  <c r="K1488" i="3"/>
  <c r="J1488" i="3"/>
  <c r="I1488" i="3"/>
  <c r="K1496" i="3"/>
  <c r="J1496" i="3"/>
  <c r="I1496" i="3"/>
  <c r="H1496" i="3"/>
  <c r="K1500" i="3"/>
  <c r="J1500" i="3"/>
  <c r="I1500" i="3"/>
  <c r="H1500" i="3"/>
  <c r="K1504" i="3"/>
  <c r="J1504" i="3"/>
  <c r="I1504" i="3"/>
  <c r="H1504" i="3"/>
  <c r="K1508" i="3"/>
  <c r="J1508" i="3"/>
  <c r="I1508" i="3"/>
  <c r="H1508" i="3"/>
  <c r="K1512" i="3"/>
  <c r="J1512" i="3"/>
  <c r="I1512" i="3"/>
  <c r="H1512" i="3"/>
  <c r="K1516" i="3"/>
  <c r="J1516" i="3"/>
  <c r="I1516" i="3"/>
  <c r="H1516" i="3"/>
  <c r="K1520" i="3"/>
  <c r="J1520" i="3"/>
  <c r="I1520" i="3"/>
  <c r="H1520" i="3"/>
  <c r="K1524" i="3"/>
  <c r="J1524" i="3"/>
  <c r="I1524" i="3"/>
  <c r="H1524" i="3"/>
  <c r="K1528" i="3"/>
  <c r="J1528" i="3"/>
  <c r="I1528" i="3"/>
  <c r="H1528" i="3"/>
  <c r="K1532" i="3"/>
  <c r="J1532" i="3"/>
  <c r="I1532" i="3"/>
  <c r="H1532" i="3"/>
  <c r="K1536" i="3"/>
  <c r="J1536" i="3"/>
  <c r="I1536" i="3"/>
  <c r="H1536" i="3"/>
  <c r="K1540" i="3"/>
  <c r="J1540" i="3"/>
  <c r="I1540" i="3"/>
  <c r="H1540" i="3"/>
  <c r="K1544" i="3"/>
  <c r="J1544" i="3"/>
  <c r="I1544" i="3"/>
  <c r="H1544" i="3"/>
  <c r="K1548" i="3"/>
  <c r="J1548" i="3"/>
  <c r="I1548" i="3"/>
  <c r="H1548" i="3"/>
  <c r="K1552" i="3"/>
  <c r="J1552" i="3"/>
  <c r="I1552" i="3"/>
  <c r="H1552" i="3"/>
  <c r="K1556" i="3"/>
  <c r="J1556" i="3"/>
  <c r="I1556" i="3"/>
  <c r="H1556" i="3"/>
  <c r="K1560" i="3"/>
  <c r="J1560" i="3"/>
  <c r="I1560" i="3"/>
  <c r="H1560" i="3"/>
  <c r="K1564" i="3"/>
  <c r="J1564" i="3"/>
  <c r="I1564" i="3"/>
  <c r="H1564" i="3"/>
  <c r="K1568" i="3"/>
  <c r="J1568" i="3"/>
  <c r="I1568" i="3"/>
  <c r="H1568" i="3"/>
  <c r="K1572" i="3"/>
  <c r="J1572" i="3"/>
  <c r="I1572" i="3"/>
  <c r="H1572" i="3"/>
  <c r="I16" i="3"/>
  <c r="I20" i="3"/>
  <c r="I24" i="3"/>
  <c r="I92" i="3"/>
  <c r="I104" i="3"/>
  <c r="I108" i="3"/>
  <c r="I140" i="3"/>
  <c r="I144" i="3"/>
  <c r="I148" i="3"/>
  <c r="I152" i="3"/>
  <c r="I156" i="3"/>
  <c r="I160" i="3"/>
  <c r="I164" i="3"/>
  <c r="I168" i="3"/>
  <c r="I172" i="3"/>
  <c r="I176" i="3"/>
  <c r="I180" i="3"/>
  <c r="I184" i="3"/>
  <c r="I196" i="3"/>
  <c r="I208" i="3"/>
  <c r="I212" i="3"/>
  <c r="I232" i="3"/>
  <c r="K240" i="3"/>
  <c r="K244" i="3"/>
  <c r="K252" i="3"/>
  <c r="K280" i="3"/>
  <c r="K296" i="3"/>
  <c r="J301" i="3"/>
  <c r="I301" i="3"/>
  <c r="J305" i="3"/>
  <c r="I305" i="3"/>
  <c r="J309" i="3"/>
  <c r="I309" i="3"/>
  <c r="J313" i="3"/>
  <c r="I313" i="3"/>
  <c r="J317" i="3"/>
  <c r="I317" i="3"/>
  <c r="J321" i="3"/>
  <c r="I321" i="3"/>
  <c r="J325" i="3"/>
  <c r="I325" i="3"/>
  <c r="J329" i="3"/>
  <c r="I329" i="3"/>
  <c r="J333" i="3"/>
  <c r="I333" i="3"/>
  <c r="J337" i="3"/>
  <c r="I337" i="3"/>
  <c r="J341" i="3"/>
  <c r="I341" i="3"/>
  <c r="J345" i="3"/>
  <c r="I345" i="3"/>
  <c r="J349" i="3"/>
  <c r="I349" i="3"/>
  <c r="J353" i="3"/>
  <c r="I353" i="3"/>
  <c r="J357" i="3"/>
  <c r="I357" i="3"/>
  <c r="J361" i="3"/>
  <c r="I361" i="3"/>
  <c r="J365" i="3"/>
  <c r="I365" i="3"/>
  <c r="J369" i="3"/>
  <c r="I369" i="3"/>
  <c r="J373" i="3"/>
  <c r="I373" i="3"/>
  <c r="J377" i="3"/>
  <c r="I377" i="3"/>
  <c r="J381" i="3"/>
  <c r="I381" i="3"/>
  <c r="J385" i="3"/>
  <c r="I385" i="3"/>
  <c r="J389" i="3"/>
  <c r="I389" i="3"/>
  <c r="J393" i="3"/>
  <c r="I393" i="3"/>
  <c r="J397" i="3"/>
  <c r="I397" i="3"/>
  <c r="J401" i="3"/>
  <c r="I401" i="3"/>
  <c r="J405" i="3"/>
  <c r="I405" i="3"/>
  <c r="J409" i="3"/>
  <c r="I409" i="3"/>
  <c r="J413" i="3"/>
  <c r="I413" i="3"/>
  <c r="J417" i="3"/>
  <c r="I417" i="3"/>
  <c r="J421" i="3"/>
  <c r="I421" i="3"/>
  <c r="J425" i="3"/>
  <c r="I425" i="3"/>
  <c r="J429" i="3"/>
  <c r="I429" i="3"/>
  <c r="J433" i="3"/>
  <c r="I433" i="3"/>
  <c r="J437" i="3"/>
  <c r="I437" i="3"/>
  <c r="J441" i="3"/>
  <c r="I441" i="3"/>
  <c r="J445" i="3"/>
  <c r="I445" i="3"/>
  <c r="J449" i="3"/>
  <c r="I449" i="3"/>
  <c r="J453" i="3"/>
  <c r="I453" i="3"/>
  <c r="J457" i="3"/>
  <c r="I457" i="3"/>
  <c r="J461" i="3"/>
  <c r="I461" i="3"/>
  <c r="J465" i="3"/>
  <c r="I465" i="3"/>
  <c r="J469" i="3"/>
  <c r="I469" i="3"/>
  <c r="H469" i="3"/>
  <c r="J473" i="3"/>
  <c r="I473" i="3"/>
  <c r="H473" i="3"/>
  <c r="J477" i="3"/>
  <c r="I477" i="3"/>
  <c r="H477" i="3"/>
  <c r="J481" i="3"/>
  <c r="I481" i="3"/>
  <c r="H481" i="3"/>
  <c r="J485" i="3"/>
  <c r="I485" i="3"/>
  <c r="H485" i="3"/>
  <c r="J489" i="3"/>
  <c r="I489" i="3"/>
  <c r="H489" i="3"/>
  <c r="J493" i="3"/>
  <c r="I493" i="3"/>
  <c r="H493" i="3"/>
  <c r="J497" i="3"/>
  <c r="I497" i="3"/>
  <c r="H497" i="3"/>
  <c r="J501" i="3"/>
  <c r="I501" i="3"/>
  <c r="H501" i="3"/>
  <c r="J505" i="3"/>
  <c r="I505" i="3"/>
  <c r="H505" i="3"/>
  <c r="J509" i="3"/>
  <c r="I509" i="3"/>
  <c r="H509" i="3"/>
  <c r="J513" i="3"/>
  <c r="I513" i="3"/>
  <c r="H513" i="3"/>
  <c r="J517" i="3"/>
  <c r="I517" i="3"/>
  <c r="H517" i="3"/>
  <c r="J521" i="3"/>
  <c r="I521" i="3"/>
  <c r="H521" i="3"/>
  <c r="J525" i="3"/>
  <c r="I525" i="3"/>
  <c r="H525" i="3"/>
  <c r="J529" i="3"/>
  <c r="I529" i="3"/>
  <c r="H529" i="3"/>
  <c r="J533" i="3"/>
  <c r="I533" i="3"/>
  <c r="H533" i="3"/>
  <c r="J537" i="3"/>
  <c r="I537" i="3"/>
  <c r="H537" i="3"/>
  <c r="J541" i="3"/>
  <c r="I541" i="3"/>
  <c r="H541" i="3"/>
  <c r="J545" i="3"/>
  <c r="I545" i="3"/>
  <c r="H545" i="3"/>
  <c r="J549" i="3"/>
  <c r="I549" i="3"/>
  <c r="H549" i="3"/>
  <c r="J553" i="3"/>
  <c r="I553" i="3"/>
  <c r="H553" i="3"/>
  <c r="K557" i="3"/>
  <c r="J557" i="3"/>
  <c r="I557" i="3"/>
  <c r="H557" i="3"/>
  <c r="K561" i="3"/>
  <c r="J561" i="3"/>
  <c r="I561" i="3"/>
  <c r="H561" i="3"/>
  <c r="K565" i="3"/>
  <c r="J565" i="3"/>
  <c r="I565" i="3"/>
  <c r="H565" i="3"/>
  <c r="K569" i="3"/>
  <c r="J569" i="3"/>
  <c r="I569" i="3"/>
  <c r="H569" i="3"/>
  <c r="K573" i="3"/>
  <c r="J573" i="3"/>
  <c r="I573" i="3"/>
  <c r="H573" i="3"/>
  <c r="K577" i="3"/>
  <c r="J577" i="3"/>
  <c r="I577" i="3"/>
  <c r="H577" i="3"/>
  <c r="K581" i="3"/>
  <c r="J581" i="3"/>
  <c r="I581" i="3"/>
  <c r="H581" i="3"/>
  <c r="K585" i="3"/>
  <c r="J585" i="3"/>
  <c r="I585" i="3"/>
  <c r="H585" i="3"/>
  <c r="K589" i="3"/>
  <c r="J589" i="3"/>
  <c r="I589" i="3"/>
  <c r="H589" i="3"/>
  <c r="K593" i="3"/>
  <c r="J593" i="3"/>
  <c r="I593" i="3"/>
  <c r="H593" i="3"/>
  <c r="K597" i="3"/>
  <c r="J597" i="3"/>
  <c r="I597" i="3"/>
  <c r="H597" i="3"/>
  <c r="K601" i="3"/>
  <c r="J601" i="3"/>
  <c r="I601" i="3"/>
  <c r="H601" i="3"/>
  <c r="K605" i="3"/>
  <c r="J605" i="3"/>
  <c r="I605" i="3"/>
  <c r="H605" i="3"/>
  <c r="K609" i="3"/>
  <c r="J609" i="3"/>
  <c r="I609" i="3"/>
  <c r="H609" i="3"/>
  <c r="K613" i="3"/>
  <c r="J613" i="3"/>
  <c r="I613" i="3"/>
  <c r="H613" i="3"/>
  <c r="K617" i="3"/>
  <c r="J617" i="3"/>
  <c r="I617" i="3"/>
  <c r="H617" i="3"/>
  <c r="K621" i="3"/>
  <c r="J621" i="3"/>
  <c r="I621" i="3"/>
  <c r="H621" i="3"/>
  <c r="K625" i="3"/>
  <c r="J625" i="3"/>
  <c r="I625" i="3"/>
  <c r="H625" i="3"/>
  <c r="K629" i="3"/>
  <c r="J629" i="3"/>
  <c r="I629" i="3"/>
  <c r="H629" i="3"/>
  <c r="K633" i="3"/>
  <c r="J633" i="3"/>
  <c r="I633" i="3"/>
  <c r="H633" i="3"/>
  <c r="K637" i="3"/>
  <c r="J637" i="3"/>
  <c r="I637" i="3"/>
  <c r="H637" i="3"/>
  <c r="K641" i="3"/>
  <c r="J641" i="3"/>
  <c r="I641" i="3"/>
  <c r="H641" i="3"/>
  <c r="K645" i="3"/>
  <c r="J645" i="3"/>
  <c r="I645" i="3"/>
  <c r="H645" i="3"/>
  <c r="K649" i="3"/>
  <c r="J649" i="3"/>
  <c r="I649" i="3"/>
  <c r="H649" i="3"/>
  <c r="K653" i="3"/>
  <c r="J653" i="3"/>
  <c r="I653" i="3"/>
  <c r="H653" i="3"/>
  <c r="K657" i="3"/>
  <c r="J657" i="3"/>
  <c r="I657" i="3"/>
  <c r="H657" i="3"/>
  <c r="K661" i="3"/>
  <c r="J661" i="3"/>
  <c r="I661" i="3"/>
  <c r="H661" i="3"/>
  <c r="K665" i="3"/>
  <c r="J665" i="3"/>
  <c r="I665" i="3"/>
  <c r="H665" i="3"/>
  <c r="K669" i="3"/>
  <c r="J669" i="3"/>
  <c r="I669" i="3"/>
  <c r="H669" i="3"/>
  <c r="K673" i="3"/>
  <c r="J673" i="3"/>
  <c r="I673" i="3"/>
  <c r="H673" i="3"/>
  <c r="K677" i="3"/>
  <c r="J677" i="3"/>
  <c r="I677" i="3"/>
  <c r="H677" i="3"/>
  <c r="K681" i="3"/>
  <c r="J681" i="3"/>
  <c r="I681" i="3"/>
  <c r="H681" i="3"/>
  <c r="K685" i="3"/>
  <c r="J685" i="3"/>
  <c r="I685" i="3"/>
  <c r="H685" i="3"/>
  <c r="K689" i="3"/>
  <c r="J689" i="3"/>
  <c r="I689" i="3"/>
  <c r="H689" i="3"/>
  <c r="K693" i="3"/>
  <c r="J693" i="3"/>
  <c r="I693" i="3"/>
  <c r="H693" i="3"/>
  <c r="K697" i="3"/>
  <c r="J697" i="3"/>
  <c r="I697" i="3"/>
  <c r="H697" i="3"/>
  <c r="K701" i="3"/>
  <c r="J701" i="3"/>
  <c r="I701" i="3"/>
  <c r="H701" i="3"/>
  <c r="K705" i="3"/>
  <c r="J705" i="3"/>
  <c r="I705" i="3"/>
  <c r="H705" i="3"/>
  <c r="K709" i="3"/>
  <c r="J709" i="3"/>
  <c r="I709" i="3"/>
  <c r="H709" i="3"/>
  <c r="K713" i="3"/>
  <c r="J713" i="3"/>
  <c r="I713" i="3"/>
  <c r="H713" i="3"/>
  <c r="K717" i="3"/>
  <c r="J717" i="3"/>
  <c r="I717" i="3"/>
  <c r="H717" i="3"/>
  <c r="K721" i="3"/>
  <c r="J721" i="3"/>
  <c r="I721" i="3"/>
  <c r="H721" i="3"/>
  <c r="K725" i="3"/>
  <c r="J725" i="3"/>
  <c r="I725" i="3"/>
  <c r="H725" i="3"/>
  <c r="I729" i="3"/>
  <c r="H729" i="3"/>
  <c r="K729" i="3"/>
  <c r="J729" i="3"/>
  <c r="I733" i="3"/>
  <c r="H733" i="3"/>
  <c r="K733" i="3"/>
  <c r="J733" i="3"/>
  <c r="I737" i="3"/>
  <c r="H737" i="3"/>
  <c r="K737" i="3"/>
  <c r="J737" i="3"/>
  <c r="I741" i="3"/>
  <c r="H741" i="3"/>
  <c r="K741" i="3"/>
  <c r="J741" i="3"/>
  <c r="I745" i="3"/>
  <c r="H745" i="3"/>
  <c r="K745" i="3"/>
  <c r="J745" i="3"/>
  <c r="I749" i="3"/>
  <c r="H749" i="3"/>
  <c r="K749" i="3"/>
  <c r="J749" i="3"/>
  <c r="I753" i="3"/>
  <c r="H753" i="3"/>
  <c r="K753" i="3"/>
  <c r="J753" i="3"/>
  <c r="I757" i="3"/>
  <c r="H757" i="3"/>
  <c r="K757" i="3"/>
  <c r="J757" i="3"/>
  <c r="I761" i="3"/>
  <c r="H761" i="3"/>
  <c r="K761" i="3"/>
  <c r="J761" i="3"/>
  <c r="I765" i="3"/>
  <c r="H765" i="3"/>
  <c r="K765" i="3"/>
  <c r="J765" i="3"/>
  <c r="I769" i="3"/>
  <c r="H769" i="3"/>
  <c r="K769" i="3"/>
  <c r="J769" i="3"/>
  <c r="I773" i="3"/>
  <c r="H773" i="3"/>
  <c r="K773" i="3"/>
  <c r="J773" i="3"/>
  <c r="I777" i="3"/>
  <c r="H777" i="3"/>
  <c r="K777" i="3"/>
  <c r="J777" i="3"/>
  <c r="I781" i="3"/>
  <c r="H781" i="3"/>
  <c r="K781" i="3"/>
  <c r="J781" i="3"/>
  <c r="I785" i="3"/>
  <c r="H785" i="3"/>
  <c r="K785" i="3"/>
  <c r="J785" i="3"/>
  <c r="I789" i="3"/>
  <c r="H789" i="3"/>
  <c r="K789" i="3"/>
  <c r="J789" i="3"/>
  <c r="I793" i="3"/>
  <c r="H793" i="3"/>
  <c r="K793" i="3"/>
  <c r="J793" i="3"/>
  <c r="I797" i="3"/>
  <c r="H797" i="3"/>
  <c r="K797" i="3"/>
  <c r="J797" i="3"/>
  <c r="I801" i="3"/>
  <c r="H801" i="3"/>
  <c r="K801" i="3"/>
  <c r="J801" i="3"/>
  <c r="I805" i="3"/>
  <c r="H805" i="3"/>
  <c r="K805" i="3"/>
  <c r="J805" i="3"/>
  <c r="I809" i="3"/>
  <c r="H809" i="3"/>
  <c r="K809" i="3"/>
  <c r="J809" i="3"/>
  <c r="I813" i="3"/>
  <c r="H813" i="3"/>
  <c r="K813" i="3"/>
  <c r="J813" i="3"/>
  <c r="I817" i="3"/>
  <c r="H817" i="3"/>
  <c r="K817" i="3"/>
  <c r="J817" i="3"/>
  <c r="I821" i="3"/>
  <c r="H821" i="3"/>
  <c r="K821" i="3"/>
  <c r="J821" i="3"/>
  <c r="I825" i="3"/>
  <c r="H825" i="3"/>
  <c r="K825" i="3"/>
  <c r="J825" i="3"/>
  <c r="I829" i="3"/>
  <c r="H829" i="3"/>
  <c r="K829" i="3"/>
  <c r="J829" i="3"/>
  <c r="I833" i="3"/>
  <c r="H833" i="3"/>
  <c r="K833" i="3"/>
  <c r="J833" i="3"/>
  <c r="I837" i="3"/>
  <c r="H837" i="3"/>
  <c r="K837" i="3"/>
  <c r="J837" i="3"/>
  <c r="I841" i="3"/>
  <c r="H841" i="3"/>
  <c r="K841" i="3"/>
  <c r="J841" i="3"/>
  <c r="I845" i="3"/>
  <c r="H845" i="3"/>
  <c r="K845" i="3"/>
  <c r="J845" i="3"/>
  <c r="I849" i="3"/>
  <c r="H849" i="3"/>
  <c r="K849" i="3"/>
  <c r="J849" i="3"/>
  <c r="I853" i="3"/>
  <c r="H853" i="3"/>
  <c r="K853" i="3"/>
  <c r="J853" i="3"/>
  <c r="I857" i="3"/>
  <c r="H857" i="3"/>
  <c r="K857" i="3"/>
  <c r="J857" i="3"/>
  <c r="I861" i="3"/>
  <c r="H861" i="3"/>
  <c r="K861" i="3"/>
  <c r="J861" i="3"/>
  <c r="I865" i="3"/>
  <c r="H865" i="3"/>
  <c r="K865" i="3"/>
  <c r="J865" i="3"/>
  <c r="I869" i="3"/>
  <c r="H869" i="3"/>
  <c r="K869" i="3"/>
  <c r="J869" i="3"/>
  <c r="I873" i="3"/>
  <c r="H873" i="3"/>
  <c r="K873" i="3"/>
  <c r="J873" i="3"/>
  <c r="I877" i="3"/>
  <c r="H877" i="3"/>
  <c r="K877" i="3"/>
  <c r="J877" i="3"/>
  <c r="I881" i="3"/>
  <c r="H881" i="3"/>
  <c r="K881" i="3"/>
  <c r="J881" i="3"/>
  <c r="I885" i="3"/>
  <c r="H885" i="3"/>
  <c r="K885" i="3"/>
  <c r="J885" i="3"/>
  <c r="I889" i="3"/>
  <c r="H889" i="3"/>
  <c r="K889" i="3"/>
  <c r="J889" i="3"/>
  <c r="I893" i="3"/>
  <c r="H893" i="3"/>
  <c r="K893" i="3"/>
  <c r="J893" i="3"/>
  <c r="I897" i="3"/>
  <c r="H897" i="3"/>
  <c r="K897" i="3"/>
  <c r="J897" i="3"/>
  <c r="I901" i="3"/>
  <c r="H901" i="3"/>
  <c r="K901" i="3"/>
  <c r="J901" i="3"/>
  <c r="I905" i="3"/>
  <c r="H905" i="3"/>
  <c r="K905" i="3"/>
  <c r="J905" i="3"/>
  <c r="I909" i="3"/>
  <c r="H909" i="3"/>
  <c r="K909" i="3"/>
  <c r="J909" i="3"/>
  <c r="I913" i="3"/>
  <c r="H913" i="3"/>
  <c r="K913" i="3"/>
  <c r="J913" i="3"/>
  <c r="I917" i="3"/>
  <c r="H917" i="3"/>
  <c r="K917" i="3"/>
  <c r="J917" i="3"/>
  <c r="I921" i="3"/>
  <c r="H921" i="3"/>
  <c r="K921" i="3"/>
  <c r="J921" i="3"/>
  <c r="I925" i="3"/>
  <c r="H925" i="3"/>
  <c r="K925" i="3"/>
  <c r="J925" i="3"/>
  <c r="I929" i="3"/>
  <c r="H929" i="3"/>
  <c r="K929" i="3"/>
  <c r="J929" i="3"/>
  <c r="I933" i="3"/>
  <c r="H933" i="3"/>
  <c r="K933" i="3"/>
  <c r="J933" i="3"/>
  <c r="I937" i="3"/>
  <c r="H937" i="3"/>
  <c r="K937" i="3"/>
  <c r="J937" i="3"/>
  <c r="I941" i="3"/>
  <c r="H941" i="3"/>
  <c r="K941" i="3"/>
  <c r="J941" i="3"/>
  <c r="I945" i="3"/>
  <c r="H945" i="3"/>
  <c r="K945" i="3"/>
  <c r="J945" i="3"/>
  <c r="I949" i="3"/>
  <c r="H949" i="3"/>
  <c r="K949" i="3"/>
  <c r="J949" i="3"/>
  <c r="I953" i="3"/>
  <c r="H953" i="3"/>
  <c r="K953" i="3"/>
  <c r="J953" i="3"/>
  <c r="I957" i="3"/>
  <c r="H957" i="3"/>
  <c r="K957" i="3"/>
  <c r="J957" i="3"/>
  <c r="I961" i="3"/>
  <c r="H961" i="3"/>
  <c r="K961" i="3"/>
  <c r="J961" i="3"/>
  <c r="I965" i="3"/>
  <c r="H965" i="3"/>
  <c r="K965" i="3"/>
  <c r="J965" i="3"/>
  <c r="I969" i="3"/>
  <c r="H969" i="3"/>
  <c r="K969" i="3"/>
  <c r="J969" i="3"/>
  <c r="I973" i="3"/>
  <c r="H973" i="3"/>
  <c r="K973" i="3"/>
  <c r="J973" i="3"/>
  <c r="I977" i="3"/>
  <c r="H977" i="3"/>
  <c r="K977" i="3"/>
  <c r="J977" i="3"/>
  <c r="J981" i="3"/>
  <c r="I981" i="3"/>
  <c r="K981" i="3"/>
  <c r="H981" i="3"/>
  <c r="J985" i="3"/>
  <c r="I985" i="3"/>
  <c r="K985" i="3"/>
  <c r="H985" i="3"/>
  <c r="J989" i="3"/>
  <c r="I989" i="3"/>
  <c r="K989" i="3"/>
  <c r="H989" i="3"/>
  <c r="J993" i="3"/>
  <c r="I993" i="3"/>
  <c r="K993" i="3"/>
  <c r="H993" i="3"/>
  <c r="J997" i="3"/>
  <c r="I997" i="3"/>
  <c r="K997" i="3"/>
  <c r="H997" i="3"/>
  <c r="J1001" i="3"/>
  <c r="I1001" i="3"/>
  <c r="K1001" i="3"/>
  <c r="H1001" i="3"/>
  <c r="J1005" i="3"/>
  <c r="I1005" i="3"/>
  <c r="K1005" i="3"/>
  <c r="H1005" i="3"/>
  <c r="J1009" i="3"/>
  <c r="I1009" i="3"/>
  <c r="K1009" i="3"/>
  <c r="H1009" i="3"/>
  <c r="J1013" i="3"/>
  <c r="I1013" i="3"/>
  <c r="K1013" i="3"/>
  <c r="H1013" i="3"/>
  <c r="J1017" i="3"/>
  <c r="I1017" i="3"/>
  <c r="K1017" i="3"/>
  <c r="H1017" i="3"/>
  <c r="J1021" i="3"/>
  <c r="I1021" i="3"/>
  <c r="K1021" i="3"/>
  <c r="H1021" i="3"/>
  <c r="J1025" i="3"/>
  <c r="I1025" i="3"/>
  <c r="K1025" i="3"/>
  <c r="H1025" i="3"/>
  <c r="J1029" i="3"/>
  <c r="I1029" i="3"/>
  <c r="K1029" i="3"/>
  <c r="H1029" i="3"/>
  <c r="J1033" i="3"/>
  <c r="I1033" i="3"/>
  <c r="K1033" i="3"/>
  <c r="H1033" i="3"/>
  <c r="J1037" i="3"/>
  <c r="I1037" i="3"/>
  <c r="K1037" i="3"/>
  <c r="H1037" i="3"/>
  <c r="J1041" i="3"/>
  <c r="I1041" i="3"/>
  <c r="K1041" i="3"/>
  <c r="H1041" i="3"/>
  <c r="J1045" i="3"/>
  <c r="I1045" i="3"/>
  <c r="K1045" i="3"/>
  <c r="H1045" i="3"/>
  <c r="J1049" i="3"/>
  <c r="I1049" i="3"/>
  <c r="K1049" i="3"/>
  <c r="H1049" i="3"/>
  <c r="J1053" i="3"/>
  <c r="I1053" i="3"/>
  <c r="K1053" i="3"/>
  <c r="H1053" i="3"/>
  <c r="J1057" i="3"/>
  <c r="I1057" i="3"/>
  <c r="K1057" i="3"/>
  <c r="H1057" i="3"/>
  <c r="J1061" i="3"/>
  <c r="I1061" i="3"/>
  <c r="K1061" i="3"/>
  <c r="H1061" i="3"/>
  <c r="J1065" i="3"/>
  <c r="I1065" i="3"/>
  <c r="K1065" i="3"/>
  <c r="H1065" i="3"/>
  <c r="J1069" i="3"/>
  <c r="I1069" i="3"/>
  <c r="K1069" i="3"/>
  <c r="H1069" i="3"/>
  <c r="J1073" i="3"/>
  <c r="I1073" i="3"/>
  <c r="H1073" i="3"/>
  <c r="K1073" i="3"/>
  <c r="J1077" i="3"/>
  <c r="I1077" i="3"/>
  <c r="H1077" i="3"/>
  <c r="K1077" i="3"/>
  <c r="J1081" i="3"/>
  <c r="I1081" i="3"/>
  <c r="H1081" i="3"/>
  <c r="K1081" i="3"/>
  <c r="J1085" i="3"/>
  <c r="I1085" i="3"/>
  <c r="H1085" i="3"/>
  <c r="K1085" i="3"/>
  <c r="J1089" i="3"/>
  <c r="I1089" i="3"/>
  <c r="H1089" i="3"/>
  <c r="K1089" i="3"/>
  <c r="J1093" i="3"/>
  <c r="I1093" i="3"/>
  <c r="H1093" i="3"/>
  <c r="K1093" i="3"/>
  <c r="J1097" i="3"/>
  <c r="I1097" i="3"/>
  <c r="H1097" i="3"/>
  <c r="K1097" i="3"/>
  <c r="J1101" i="3"/>
  <c r="I1101" i="3"/>
  <c r="H1101" i="3"/>
  <c r="K1101" i="3"/>
  <c r="J1105" i="3"/>
  <c r="I1105" i="3"/>
  <c r="H1105" i="3"/>
  <c r="K1105" i="3"/>
  <c r="J1109" i="3"/>
  <c r="I1109" i="3"/>
  <c r="H1109" i="3"/>
  <c r="K1109" i="3"/>
  <c r="J1113" i="3"/>
  <c r="I1113" i="3"/>
  <c r="H1113" i="3"/>
  <c r="K1113" i="3"/>
  <c r="J1117" i="3"/>
  <c r="I1117" i="3"/>
  <c r="H1117" i="3"/>
  <c r="K1117" i="3"/>
  <c r="J1121" i="3"/>
  <c r="I1121" i="3"/>
  <c r="H1121" i="3"/>
  <c r="K1121" i="3"/>
  <c r="J1125" i="3"/>
  <c r="I1125" i="3"/>
  <c r="H1125" i="3"/>
  <c r="K1125" i="3"/>
  <c r="J1129" i="3"/>
  <c r="I1129" i="3"/>
  <c r="H1129" i="3"/>
  <c r="K1129" i="3"/>
  <c r="J1133" i="3"/>
  <c r="I1133" i="3"/>
  <c r="H1133" i="3"/>
  <c r="K1133" i="3"/>
  <c r="J1137" i="3"/>
  <c r="I1137" i="3"/>
  <c r="H1137" i="3"/>
  <c r="K1137" i="3"/>
  <c r="J1141" i="3"/>
  <c r="I1141" i="3"/>
  <c r="H1141" i="3"/>
  <c r="K1141" i="3"/>
  <c r="J1145" i="3"/>
  <c r="I1145" i="3"/>
  <c r="H1145" i="3"/>
  <c r="K1145" i="3"/>
  <c r="J1149" i="3"/>
  <c r="I1149" i="3"/>
  <c r="H1149" i="3"/>
  <c r="K1149" i="3"/>
  <c r="J1153" i="3"/>
  <c r="I1153" i="3"/>
  <c r="H1153" i="3"/>
  <c r="K1153" i="3"/>
  <c r="K1157" i="3"/>
  <c r="J1157" i="3"/>
  <c r="I1157" i="3"/>
  <c r="H1157" i="3"/>
  <c r="K1161" i="3"/>
  <c r="J1161" i="3"/>
  <c r="I1161" i="3"/>
  <c r="H1161" i="3"/>
  <c r="K1165" i="3"/>
  <c r="J1165" i="3"/>
  <c r="I1165" i="3"/>
  <c r="H1165" i="3"/>
  <c r="K1169" i="3"/>
  <c r="J1169" i="3"/>
  <c r="I1169" i="3"/>
  <c r="H1169" i="3"/>
  <c r="K1173" i="3"/>
  <c r="J1173" i="3"/>
  <c r="I1173" i="3"/>
  <c r="H1173" i="3"/>
  <c r="K1177" i="3"/>
  <c r="J1177" i="3"/>
  <c r="I1177" i="3"/>
  <c r="H1177" i="3"/>
  <c r="K1181" i="3"/>
  <c r="J1181" i="3"/>
  <c r="I1181" i="3"/>
  <c r="H1181" i="3"/>
  <c r="K1185" i="3"/>
  <c r="J1185" i="3"/>
  <c r="I1185" i="3"/>
  <c r="H1185" i="3"/>
  <c r="K1189" i="3"/>
  <c r="J1189" i="3"/>
  <c r="I1189" i="3"/>
  <c r="H1189" i="3"/>
  <c r="K1193" i="3"/>
  <c r="J1193" i="3"/>
  <c r="I1193" i="3"/>
  <c r="H1193" i="3"/>
  <c r="K1197" i="3"/>
  <c r="J1197" i="3"/>
  <c r="I1197" i="3"/>
  <c r="H1197" i="3"/>
  <c r="K1201" i="3"/>
  <c r="J1201" i="3"/>
  <c r="I1201" i="3"/>
  <c r="H1201" i="3"/>
  <c r="K1205" i="3"/>
  <c r="J1205" i="3"/>
  <c r="I1205" i="3"/>
  <c r="H1205" i="3"/>
  <c r="K1209" i="3"/>
  <c r="J1209" i="3"/>
  <c r="I1209" i="3"/>
  <c r="H1209" i="3"/>
  <c r="K1213" i="3"/>
  <c r="J1213" i="3"/>
  <c r="I1213" i="3"/>
  <c r="H1213" i="3"/>
  <c r="K1217" i="3"/>
  <c r="J1217" i="3"/>
  <c r="I1217" i="3"/>
  <c r="H1217" i="3"/>
  <c r="K1221" i="3"/>
  <c r="J1221" i="3"/>
  <c r="I1221" i="3"/>
  <c r="H1221" i="3"/>
  <c r="K1225" i="3"/>
  <c r="J1225" i="3"/>
  <c r="I1225" i="3"/>
  <c r="H1225" i="3"/>
  <c r="K1229" i="3"/>
  <c r="J1229" i="3"/>
  <c r="I1229" i="3"/>
  <c r="H1229" i="3"/>
  <c r="K1233" i="3"/>
  <c r="J1233" i="3"/>
  <c r="I1233" i="3"/>
  <c r="H1233" i="3"/>
  <c r="K1237" i="3"/>
  <c r="J1237" i="3"/>
  <c r="I1237" i="3"/>
  <c r="H1237" i="3"/>
  <c r="K1241" i="3"/>
  <c r="J1241" i="3"/>
  <c r="I1241" i="3"/>
  <c r="H1241" i="3"/>
  <c r="K1245" i="3"/>
  <c r="J1245" i="3"/>
  <c r="I1245" i="3"/>
  <c r="H1245" i="3"/>
  <c r="K1249" i="3"/>
  <c r="J1249" i="3"/>
  <c r="I1249" i="3"/>
  <c r="H1249" i="3"/>
  <c r="K1253" i="3"/>
  <c r="J1253" i="3"/>
  <c r="I1253" i="3"/>
  <c r="H1253" i="3"/>
  <c r="K1257" i="3"/>
  <c r="J1257" i="3"/>
  <c r="I1257" i="3"/>
  <c r="H1257" i="3"/>
  <c r="K1261" i="3"/>
  <c r="J1261" i="3"/>
  <c r="I1261" i="3"/>
  <c r="H1261" i="3"/>
  <c r="I1265" i="3"/>
  <c r="K1265" i="3"/>
  <c r="J1265" i="3"/>
  <c r="H1265" i="3"/>
  <c r="I1269" i="3"/>
  <c r="K1269" i="3"/>
  <c r="J1269" i="3"/>
  <c r="H1269" i="3"/>
  <c r="I1273" i="3"/>
  <c r="K1273" i="3"/>
  <c r="J1273" i="3"/>
  <c r="H1273" i="3"/>
  <c r="I1277" i="3"/>
  <c r="K1277" i="3"/>
  <c r="J1277" i="3"/>
  <c r="H1277" i="3"/>
  <c r="I1281" i="3"/>
  <c r="K1281" i="3"/>
  <c r="J1281" i="3"/>
  <c r="H1281" i="3"/>
  <c r="I1285" i="3"/>
  <c r="K1285" i="3"/>
  <c r="J1285" i="3"/>
  <c r="H1285" i="3"/>
  <c r="I1289" i="3"/>
  <c r="K1289" i="3"/>
  <c r="J1289" i="3"/>
  <c r="H1289" i="3"/>
  <c r="I1293" i="3"/>
  <c r="K1293" i="3"/>
  <c r="J1293" i="3"/>
  <c r="H1293" i="3"/>
  <c r="I1297" i="3"/>
  <c r="K1297" i="3"/>
  <c r="J1297" i="3"/>
  <c r="H1297" i="3"/>
  <c r="I1301" i="3"/>
  <c r="K1301" i="3"/>
  <c r="J1301" i="3"/>
  <c r="H1301" i="3"/>
  <c r="I1305" i="3"/>
  <c r="K1305" i="3"/>
  <c r="J1305" i="3"/>
  <c r="H1305" i="3"/>
  <c r="I1309" i="3"/>
  <c r="K1309" i="3"/>
  <c r="J1309" i="3"/>
  <c r="H1309" i="3"/>
  <c r="I1313" i="3"/>
  <c r="K1313" i="3"/>
  <c r="J1313" i="3"/>
  <c r="H1313" i="3"/>
  <c r="I1317" i="3"/>
  <c r="K1317" i="3"/>
  <c r="J1317" i="3"/>
  <c r="H1317" i="3"/>
  <c r="I1321" i="3"/>
  <c r="K1321" i="3"/>
  <c r="J1321" i="3"/>
  <c r="H1321" i="3"/>
  <c r="I1325" i="3"/>
  <c r="K1325" i="3"/>
  <c r="J1325" i="3"/>
  <c r="H1325" i="3"/>
  <c r="I1329" i="3"/>
  <c r="K1329" i="3"/>
  <c r="J1329" i="3"/>
  <c r="H1329" i="3"/>
  <c r="I1333" i="3"/>
  <c r="K1333" i="3"/>
  <c r="J1333" i="3"/>
  <c r="H1333" i="3"/>
  <c r="I1337" i="3"/>
  <c r="K1337" i="3"/>
  <c r="J1337" i="3"/>
  <c r="H1337" i="3"/>
  <c r="I1341" i="3"/>
  <c r="K1341" i="3"/>
  <c r="J1341" i="3"/>
  <c r="H1341" i="3"/>
  <c r="I1345" i="3"/>
  <c r="H1345" i="3"/>
  <c r="K1345" i="3"/>
  <c r="J1345" i="3"/>
  <c r="I1349" i="3"/>
  <c r="H1349" i="3"/>
  <c r="K1349" i="3"/>
  <c r="J1349" i="3"/>
  <c r="I1353" i="3"/>
  <c r="H1353" i="3"/>
  <c r="K1353" i="3"/>
  <c r="J1353" i="3"/>
  <c r="I1357" i="3"/>
  <c r="H1357" i="3"/>
  <c r="K1357" i="3"/>
  <c r="J1357" i="3"/>
  <c r="I1361" i="3"/>
  <c r="H1361" i="3"/>
  <c r="K1361" i="3"/>
  <c r="J1361" i="3"/>
  <c r="I1365" i="3"/>
  <c r="H1365" i="3"/>
  <c r="K1365" i="3"/>
  <c r="J1365" i="3"/>
  <c r="I1369" i="3"/>
  <c r="H1369" i="3"/>
  <c r="K1369" i="3"/>
  <c r="J1369" i="3"/>
  <c r="I1373" i="3"/>
  <c r="H1373" i="3"/>
  <c r="K1373" i="3"/>
  <c r="J1373" i="3"/>
  <c r="I1377" i="3"/>
  <c r="H1377" i="3"/>
  <c r="K1377" i="3"/>
  <c r="J1377" i="3"/>
  <c r="I1381" i="3"/>
  <c r="H1381" i="3"/>
  <c r="K1381" i="3"/>
  <c r="J1381" i="3"/>
  <c r="I1385" i="3"/>
  <c r="H1385" i="3"/>
  <c r="K1385" i="3"/>
  <c r="J1385" i="3"/>
  <c r="I1389" i="3"/>
  <c r="H1389" i="3"/>
  <c r="K1389" i="3"/>
  <c r="J1389" i="3"/>
  <c r="I1393" i="3"/>
  <c r="H1393" i="3"/>
  <c r="K1393" i="3"/>
  <c r="J1393" i="3"/>
  <c r="I1397" i="3"/>
  <c r="H1397" i="3"/>
  <c r="K1397" i="3"/>
  <c r="J1397" i="3"/>
  <c r="I1401" i="3"/>
  <c r="H1401" i="3"/>
  <c r="K1401" i="3"/>
  <c r="J1401" i="3"/>
  <c r="J1405" i="3"/>
  <c r="H1405" i="3"/>
  <c r="K1405" i="3"/>
  <c r="I1405" i="3"/>
  <c r="J1409" i="3"/>
  <c r="H1409" i="3"/>
  <c r="K1409" i="3"/>
  <c r="I1409" i="3"/>
  <c r="J1413" i="3"/>
  <c r="H1413" i="3"/>
  <c r="K1413" i="3"/>
  <c r="I1413" i="3"/>
  <c r="J1417" i="3"/>
  <c r="H1417" i="3"/>
  <c r="K1417" i="3"/>
  <c r="I1417" i="3"/>
  <c r="J1421" i="3"/>
  <c r="H1421" i="3"/>
  <c r="K1421" i="3"/>
  <c r="I1421" i="3"/>
  <c r="J1425" i="3"/>
  <c r="H1425" i="3"/>
  <c r="K1425" i="3"/>
  <c r="I1425" i="3"/>
  <c r="H1429" i="3"/>
  <c r="I1429" i="3"/>
  <c r="K1429" i="3"/>
  <c r="J1429" i="3"/>
  <c r="H1433" i="3"/>
  <c r="I1433" i="3"/>
  <c r="K1433" i="3"/>
  <c r="J1433" i="3"/>
  <c r="H1437" i="3"/>
  <c r="I1437" i="3"/>
  <c r="K1437" i="3"/>
  <c r="J1437" i="3"/>
  <c r="H1441" i="3"/>
  <c r="I1441" i="3"/>
  <c r="K1441" i="3"/>
  <c r="J1441" i="3"/>
  <c r="H1445" i="3"/>
  <c r="I1445" i="3"/>
  <c r="K1445" i="3"/>
  <c r="J1445" i="3"/>
  <c r="H1449" i="3"/>
  <c r="I1449" i="3"/>
  <c r="K1449" i="3"/>
  <c r="J1449" i="3"/>
  <c r="H1453" i="3"/>
  <c r="I1453" i="3"/>
  <c r="K1453" i="3"/>
  <c r="J1453" i="3"/>
  <c r="H1457" i="3"/>
  <c r="I1457" i="3"/>
  <c r="K1457" i="3"/>
  <c r="J1457" i="3"/>
  <c r="H1461" i="3"/>
  <c r="I1461" i="3"/>
  <c r="K1461" i="3"/>
  <c r="J1461" i="3"/>
  <c r="H1465" i="3"/>
  <c r="I1465" i="3"/>
  <c r="K1465" i="3"/>
  <c r="J1465" i="3"/>
  <c r="H1469" i="3"/>
  <c r="I1469" i="3"/>
  <c r="K1469" i="3"/>
  <c r="J1469" i="3"/>
  <c r="H1473" i="3"/>
  <c r="I1473" i="3"/>
  <c r="K1473" i="3"/>
  <c r="J1473" i="3"/>
  <c r="H1477" i="3"/>
  <c r="I1477" i="3"/>
  <c r="K1477" i="3"/>
  <c r="J1477" i="3"/>
  <c r="H1481" i="3"/>
  <c r="I1481" i="3"/>
  <c r="K1481" i="3"/>
  <c r="J1481" i="3"/>
  <c r="H1485" i="3"/>
  <c r="I1485" i="3"/>
  <c r="K1485" i="3"/>
  <c r="J1485" i="3"/>
  <c r="H1489" i="3"/>
  <c r="I1489" i="3"/>
  <c r="K1489" i="3"/>
  <c r="J1489" i="3"/>
  <c r="K1493" i="3"/>
  <c r="J1493" i="3"/>
  <c r="I1493" i="3"/>
  <c r="H1493" i="3"/>
  <c r="K1497" i="3"/>
  <c r="J1497" i="3"/>
  <c r="I1497" i="3"/>
  <c r="H1497" i="3"/>
  <c r="K1501" i="3"/>
  <c r="J1501" i="3"/>
  <c r="I1501" i="3"/>
  <c r="H1501" i="3"/>
  <c r="K1505" i="3"/>
  <c r="J1505" i="3"/>
  <c r="I1505" i="3"/>
  <c r="H1505" i="3"/>
  <c r="K1509" i="3"/>
  <c r="J1509" i="3"/>
  <c r="I1509" i="3"/>
  <c r="H1509" i="3"/>
  <c r="K1513" i="3"/>
  <c r="J1513" i="3"/>
  <c r="I1513" i="3"/>
  <c r="H1513" i="3"/>
  <c r="K1517" i="3"/>
  <c r="J1517" i="3"/>
  <c r="I1517" i="3"/>
  <c r="H1517" i="3"/>
  <c r="K1521" i="3"/>
  <c r="J1521" i="3"/>
  <c r="I1521" i="3"/>
  <c r="H1521" i="3"/>
  <c r="K1525" i="3"/>
  <c r="J1525" i="3"/>
  <c r="I1525" i="3"/>
  <c r="H1525" i="3"/>
  <c r="K1529" i="3"/>
  <c r="J1529" i="3"/>
  <c r="I1529" i="3"/>
  <c r="H1529" i="3"/>
  <c r="K1533" i="3"/>
  <c r="J1533" i="3"/>
  <c r="I1533" i="3"/>
  <c r="H1533" i="3"/>
  <c r="K1537" i="3"/>
  <c r="J1537" i="3"/>
  <c r="I1537" i="3"/>
  <c r="H1537" i="3"/>
  <c r="K1541" i="3"/>
  <c r="J1541" i="3"/>
  <c r="I1541" i="3"/>
  <c r="H1541" i="3"/>
  <c r="K1545" i="3"/>
  <c r="J1545" i="3"/>
  <c r="I1545" i="3"/>
  <c r="H1545" i="3"/>
  <c r="K1549" i="3"/>
  <c r="J1549" i="3"/>
  <c r="I1549" i="3"/>
  <c r="H1549" i="3"/>
  <c r="K1553" i="3"/>
  <c r="J1553" i="3"/>
  <c r="I1553" i="3"/>
  <c r="H1553" i="3"/>
  <c r="K1557" i="3"/>
  <c r="J1557" i="3"/>
  <c r="I1557" i="3"/>
  <c r="H1557" i="3"/>
  <c r="K1561" i="3"/>
  <c r="J1561" i="3"/>
  <c r="I1561" i="3"/>
  <c r="H1561" i="3"/>
  <c r="K1565" i="3"/>
  <c r="J1565" i="3"/>
  <c r="I1565" i="3"/>
  <c r="H1565" i="3"/>
  <c r="K1569" i="3"/>
  <c r="J1569" i="3"/>
  <c r="I1569" i="3"/>
  <c r="H1569" i="3"/>
  <c r="K1573" i="3"/>
  <c r="J1573" i="3"/>
  <c r="I1573" i="3"/>
  <c r="H1573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K239" i="3"/>
  <c r="H241" i="3"/>
  <c r="J242" i="3"/>
  <c r="K243" i="3"/>
  <c r="H245" i="3"/>
  <c r="J246" i="3"/>
  <c r="K247" i="3"/>
  <c r="H249" i="3"/>
  <c r="J250" i="3"/>
  <c r="K251" i="3"/>
  <c r="H253" i="3"/>
  <c r="J254" i="3"/>
  <c r="K255" i="3"/>
  <c r="H257" i="3"/>
  <c r="J258" i="3"/>
  <c r="K259" i="3"/>
  <c r="H261" i="3"/>
  <c r="J262" i="3"/>
  <c r="K263" i="3"/>
  <c r="H265" i="3"/>
  <c r="J266" i="3"/>
  <c r="K267" i="3"/>
  <c r="H269" i="3"/>
  <c r="J270" i="3"/>
  <c r="K271" i="3"/>
  <c r="H273" i="3"/>
  <c r="J274" i="3"/>
  <c r="K275" i="3"/>
  <c r="H277" i="3"/>
  <c r="J278" i="3"/>
  <c r="K279" i="3"/>
  <c r="H281" i="3"/>
  <c r="J282" i="3"/>
  <c r="K283" i="3"/>
  <c r="H285" i="3"/>
  <c r="J286" i="3"/>
  <c r="K287" i="3"/>
  <c r="H289" i="3"/>
  <c r="J290" i="3"/>
  <c r="K291" i="3"/>
  <c r="H293" i="3"/>
  <c r="J294" i="3"/>
  <c r="K295" i="3"/>
  <c r="H297" i="3"/>
  <c r="J298" i="3"/>
  <c r="H304" i="3"/>
  <c r="H308" i="3"/>
  <c r="H316" i="3"/>
  <c r="H320" i="3"/>
  <c r="H328" i="3"/>
  <c r="H332" i="3"/>
  <c r="H340" i="3"/>
  <c r="H344" i="3"/>
  <c r="H352" i="3"/>
  <c r="H356" i="3"/>
  <c r="H364" i="3"/>
  <c r="H368" i="3"/>
  <c r="H376" i="3"/>
  <c r="H384" i="3"/>
  <c r="H388" i="3"/>
  <c r="H396" i="3"/>
  <c r="H400" i="3"/>
  <c r="H408" i="3"/>
  <c r="H412" i="3"/>
  <c r="H420" i="3"/>
  <c r="H428" i="3"/>
  <c r="H432" i="3"/>
  <c r="H440" i="3"/>
  <c r="H444" i="3"/>
  <c r="H452" i="3"/>
  <c r="H456" i="3"/>
  <c r="H464" i="3"/>
  <c r="K468" i="3"/>
  <c r="K476" i="3"/>
  <c r="K480" i="3"/>
  <c r="K488" i="3"/>
  <c r="K492" i="3"/>
  <c r="K500" i="3"/>
  <c r="K508" i="3"/>
  <c r="K512" i="3"/>
  <c r="K520" i="3"/>
  <c r="K528" i="3"/>
  <c r="K532" i="3"/>
  <c r="K536" i="3"/>
  <c r="K544" i="3"/>
  <c r="K548" i="3"/>
  <c r="J752" i="3"/>
  <c r="J784" i="3"/>
  <c r="J816" i="3"/>
  <c r="J848" i="3"/>
  <c r="J912" i="3"/>
  <c r="J944" i="3"/>
  <c r="J976" i="3"/>
  <c r="J300" i="3"/>
  <c r="I300" i="3"/>
  <c r="J312" i="3"/>
  <c r="I312" i="3"/>
  <c r="J324" i="3"/>
  <c r="I324" i="3"/>
  <c r="J336" i="3"/>
  <c r="I336" i="3"/>
  <c r="J348" i="3"/>
  <c r="I348" i="3"/>
  <c r="J360" i="3"/>
  <c r="I360" i="3"/>
  <c r="J372" i="3"/>
  <c r="I372" i="3"/>
  <c r="J380" i="3"/>
  <c r="I380" i="3"/>
  <c r="J392" i="3"/>
  <c r="I392" i="3"/>
  <c r="J404" i="3"/>
  <c r="I404" i="3"/>
  <c r="J416" i="3"/>
  <c r="I416" i="3"/>
  <c r="J424" i="3"/>
  <c r="I424" i="3"/>
  <c r="J436" i="3"/>
  <c r="I436" i="3"/>
  <c r="J448" i="3"/>
  <c r="I448" i="3"/>
  <c r="J460" i="3"/>
  <c r="I460" i="3"/>
  <c r="J472" i="3"/>
  <c r="I472" i="3"/>
  <c r="H472" i="3"/>
  <c r="J484" i="3"/>
  <c r="I484" i="3"/>
  <c r="H484" i="3"/>
  <c r="J496" i="3"/>
  <c r="I496" i="3"/>
  <c r="H496" i="3"/>
  <c r="J504" i="3"/>
  <c r="I504" i="3"/>
  <c r="H504" i="3"/>
  <c r="J516" i="3"/>
  <c r="I516" i="3"/>
  <c r="H516" i="3"/>
  <c r="J524" i="3"/>
  <c r="I524" i="3"/>
  <c r="H524" i="3"/>
  <c r="J540" i="3"/>
  <c r="I540" i="3"/>
  <c r="H540" i="3"/>
  <c r="J552" i="3"/>
  <c r="I552" i="3"/>
  <c r="H552" i="3"/>
  <c r="K564" i="3"/>
  <c r="J564" i="3"/>
  <c r="I564" i="3"/>
  <c r="H564" i="3"/>
  <c r="K576" i="3"/>
  <c r="J576" i="3"/>
  <c r="I576" i="3"/>
  <c r="H576" i="3"/>
  <c r="K588" i="3"/>
  <c r="J588" i="3"/>
  <c r="I588" i="3"/>
  <c r="H588" i="3"/>
  <c r="K596" i="3"/>
  <c r="J596" i="3"/>
  <c r="I596" i="3"/>
  <c r="H596" i="3"/>
  <c r="K608" i="3"/>
  <c r="J608" i="3"/>
  <c r="I608" i="3"/>
  <c r="H608" i="3"/>
  <c r="K620" i="3"/>
  <c r="J620" i="3"/>
  <c r="I620" i="3"/>
  <c r="H620" i="3"/>
  <c r="K632" i="3"/>
  <c r="J632" i="3"/>
  <c r="I632" i="3"/>
  <c r="H632" i="3"/>
  <c r="K644" i="3"/>
  <c r="J644" i="3"/>
  <c r="I644" i="3"/>
  <c r="H644" i="3"/>
  <c r="K656" i="3"/>
  <c r="J656" i="3"/>
  <c r="I656" i="3"/>
  <c r="H656" i="3"/>
  <c r="K668" i="3"/>
  <c r="J668" i="3"/>
  <c r="I668" i="3"/>
  <c r="H668" i="3"/>
  <c r="K680" i="3"/>
  <c r="J680" i="3"/>
  <c r="I680" i="3"/>
  <c r="H680" i="3"/>
  <c r="K692" i="3"/>
  <c r="J692" i="3"/>
  <c r="I692" i="3"/>
  <c r="H692" i="3"/>
  <c r="K704" i="3"/>
  <c r="J704" i="3"/>
  <c r="I704" i="3"/>
  <c r="H704" i="3"/>
  <c r="K712" i="3"/>
  <c r="J712" i="3"/>
  <c r="I712" i="3"/>
  <c r="H712" i="3"/>
  <c r="K724" i="3"/>
  <c r="J724" i="3"/>
  <c r="I724" i="3"/>
  <c r="H724" i="3"/>
  <c r="I736" i="3"/>
  <c r="H736" i="3"/>
  <c r="K736" i="3"/>
  <c r="I748" i="3"/>
  <c r="H748" i="3"/>
  <c r="K748" i="3"/>
  <c r="J748" i="3"/>
  <c r="I756" i="3"/>
  <c r="H756" i="3"/>
  <c r="K756" i="3"/>
  <c r="J756" i="3"/>
  <c r="I768" i="3"/>
  <c r="H768" i="3"/>
  <c r="K768" i="3"/>
  <c r="I780" i="3"/>
  <c r="H780" i="3"/>
  <c r="K780" i="3"/>
  <c r="J780" i="3"/>
  <c r="I792" i="3"/>
  <c r="H792" i="3"/>
  <c r="K792" i="3"/>
  <c r="I796" i="3"/>
  <c r="H796" i="3"/>
  <c r="K796" i="3"/>
  <c r="J796" i="3"/>
  <c r="I808" i="3"/>
  <c r="H808" i="3"/>
  <c r="K808" i="3"/>
  <c r="I820" i="3"/>
  <c r="H820" i="3"/>
  <c r="K820" i="3"/>
  <c r="J820" i="3"/>
  <c r="I836" i="3"/>
  <c r="H836" i="3"/>
  <c r="K836" i="3"/>
  <c r="J836" i="3"/>
  <c r="I844" i="3"/>
  <c r="H844" i="3"/>
  <c r="K844" i="3"/>
  <c r="J844" i="3"/>
  <c r="I856" i="3"/>
  <c r="H856" i="3"/>
  <c r="K856" i="3"/>
  <c r="I868" i="3"/>
  <c r="H868" i="3"/>
  <c r="K868" i="3"/>
  <c r="J868" i="3"/>
  <c r="I880" i="3"/>
  <c r="H880" i="3"/>
  <c r="K880" i="3"/>
  <c r="I892" i="3"/>
  <c r="H892" i="3"/>
  <c r="K892" i="3"/>
  <c r="J892" i="3"/>
  <c r="I904" i="3"/>
  <c r="H904" i="3"/>
  <c r="K904" i="3"/>
  <c r="I916" i="3"/>
  <c r="H916" i="3"/>
  <c r="K916" i="3"/>
  <c r="J916" i="3"/>
  <c r="I928" i="3"/>
  <c r="H928" i="3"/>
  <c r="K928" i="3"/>
  <c r="I936" i="3"/>
  <c r="H936" i="3"/>
  <c r="K936" i="3"/>
  <c r="I948" i="3"/>
  <c r="H948" i="3"/>
  <c r="K948" i="3"/>
  <c r="J948" i="3"/>
  <c r="I960" i="3"/>
  <c r="H960" i="3"/>
  <c r="K960" i="3"/>
  <c r="I972" i="3"/>
  <c r="H972" i="3"/>
  <c r="K972" i="3"/>
  <c r="J972" i="3"/>
  <c r="J984" i="3"/>
  <c r="I984" i="3"/>
  <c r="K984" i="3"/>
  <c r="H984" i="3"/>
  <c r="J996" i="3"/>
  <c r="I996" i="3"/>
  <c r="K996" i="3"/>
  <c r="H996" i="3"/>
  <c r="J1008" i="3"/>
  <c r="I1008" i="3"/>
  <c r="K1008" i="3"/>
  <c r="H1008" i="3"/>
  <c r="J1020" i="3"/>
  <c r="I1020" i="3"/>
  <c r="K1020" i="3"/>
  <c r="H1020" i="3"/>
  <c r="J1028" i="3"/>
  <c r="I1028" i="3"/>
  <c r="K1028" i="3"/>
  <c r="H1028" i="3"/>
  <c r="J1040" i="3"/>
  <c r="I1040" i="3"/>
  <c r="K1040" i="3"/>
  <c r="H1040" i="3"/>
  <c r="J1052" i="3"/>
  <c r="I1052" i="3"/>
  <c r="K1052" i="3"/>
  <c r="H1052" i="3"/>
  <c r="J1064" i="3"/>
  <c r="I1064" i="3"/>
  <c r="K1064" i="3"/>
  <c r="H1064" i="3"/>
  <c r="J1080" i="3"/>
  <c r="I1080" i="3"/>
  <c r="H1080" i="3"/>
  <c r="K1080" i="3"/>
  <c r="J1092" i="3"/>
  <c r="I1092" i="3"/>
  <c r="H1092" i="3"/>
  <c r="K1092" i="3"/>
  <c r="J1100" i="3"/>
  <c r="I1100" i="3"/>
  <c r="H1100" i="3"/>
  <c r="K1100" i="3"/>
  <c r="J1112" i="3"/>
  <c r="I1112" i="3"/>
  <c r="H1112" i="3"/>
  <c r="K1112" i="3"/>
  <c r="J1124" i="3"/>
  <c r="I1124" i="3"/>
  <c r="H1124" i="3"/>
  <c r="K1124" i="3"/>
  <c r="J1136" i="3"/>
  <c r="I1136" i="3"/>
  <c r="H1136" i="3"/>
  <c r="K1136" i="3"/>
  <c r="J1144" i="3"/>
  <c r="I1144" i="3"/>
  <c r="H1144" i="3"/>
  <c r="K1144" i="3"/>
  <c r="K1156" i="3"/>
  <c r="J1156" i="3"/>
  <c r="I1156" i="3"/>
  <c r="H1156" i="3"/>
  <c r="K1168" i="3"/>
  <c r="J1168" i="3"/>
  <c r="I1168" i="3"/>
  <c r="H1168" i="3"/>
  <c r="K1180" i="3"/>
  <c r="J1180" i="3"/>
  <c r="I1180" i="3"/>
  <c r="H1180" i="3"/>
  <c r="K1192" i="3"/>
  <c r="J1192" i="3"/>
  <c r="I1192" i="3"/>
  <c r="H1192" i="3"/>
  <c r="K1204" i="3"/>
  <c r="J1204" i="3"/>
  <c r="I1204" i="3"/>
  <c r="H1204" i="3"/>
  <c r="K1216" i="3"/>
  <c r="J1216" i="3"/>
  <c r="I1216" i="3"/>
  <c r="H1216" i="3"/>
  <c r="K1228" i="3"/>
  <c r="J1228" i="3"/>
  <c r="I1228" i="3"/>
  <c r="H1228" i="3"/>
  <c r="K1236" i="3"/>
  <c r="J1236" i="3"/>
  <c r="I1236" i="3"/>
  <c r="H1236" i="3"/>
  <c r="K1244" i="3"/>
  <c r="J1244" i="3"/>
  <c r="I1244" i="3"/>
  <c r="H1244" i="3"/>
  <c r="K1252" i="3"/>
  <c r="J1252" i="3"/>
  <c r="I1252" i="3"/>
  <c r="H1252" i="3"/>
  <c r="I1264" i="3"/>
  <c r="K1264" i="3"/>
  <c r="J1264" i="3"/>
  <c r="H1264" i="3"/>
  <c r="I1272" i="3"/>
  <c r="K1272" i="3"/>
  <c r="J1272" i="3"/>
  <c r="H1272" i="3"/>
  <c r="I1280" i="3"/>
  <c r="K1280" i="3"/>
  <c r="J1280" i="3"/>
  <c r="H1280" i="3"/>
  <c r="I1288" i="3"/>
  <c r="K1288" i="3"/>
  <c r="J1288" i="3"/>
  <c r="H1288" i="3"/>
  <c r="I1296" i="3"/>
  <c r="K1296" i="3"/>
  <c r="J1296" i="3"/>
  <c r="H1296" i="3"/>
  <c r="I1304" i="3"/>
  <c r="K1304" i="3"/>
  <c r="J1304" i="3"/>
  <c r="H1304" i="3"/>
  <c r="I1312" i="3"/>
  <c r="K1312" i="3"/>
  <c r="J1312" i="3"/>
  <c r="H1312" i="3"/>
  <c r="I1320" i="3"/>
  <c r="K1320" i="3"/>
  <c r="J1320" i="3"/>
  <c r="H1320" i="3"/>
  <c r="I1324" i="3"/>
  <c r="K1324" i="3"/>
  <c r="J1324" i="3"/>
  <c r="H1324" i="3"/>
  <c r="I1332" i="3"/>
  <c r="K1332" i="3"/>
  <c r="J1332" i="3"/>
  <c r="H1332" i="3"/>
  <c r="I1344" i="3"/>
  <c r="K1344" i="3"/>
  <c r="J1344" i="3"/>
  <c r="H1344" i="3"/>
  <c r="I1352" i="3"/>
  <c r="H1352" i="3"/>
  <c r="K1352" i="3"/>
  <c r="J1352" i="3"/>
  <c r="I1360" i="3"/>
  <c r="H1360" i="3"/>
  <c r="K1360" i="3"/>
  <c r="J1360" i="3"/>
  <c r="I1368" i="3"/>
  <c r="H1368" i="3"/>
  <c r="K1368" i="3"/>
  <c r="J1368" i="3"/>
  <c r="I1376" i="3"/>
  <c r="H1376" i="3"/>
  <c r="K1376" i="3"/>
  <c r="J1376" i="3"/>
  <c r="I1384" i="3"/>
  <c r="H1384" i="3"/>
  <c r="K1384" i="3"/>
  <c r="J1384" i="3"/>
  <c r="I1392" i="3"/>
  <c r="H1392" i="3"/>
  <c r="K1392" i="3"/>
  <c r="J1392" i="3"/>
  <c r="I1400" i="3"/>
  <c r="H1400" i="3"/>
  <c r="K1400" i="3"/>
  <c r="J1400" i="3"/>
  <c r="J1408" i="3"/>
  <c r="H1408" i="3"/>
  <c r="K1408" i="3"/>
  <c r="I1408" i="3"/>
  <c r="J1416" i="3"/>
  <c r="H1416" i="3"/>
  <c r="K1416" i="3"/>
  <c r="I1416" i="3"/>
  <c r="J1424" i="3"/>
  <c r="H1424" i="3"/>
  <c r="K1424" i="3"/>
  <c r="I1424" i="3"/>
  <c r="H1432" i="3"/>
  <c r="K1432" i="3"/>
  <c r="J1432" i="3"/>
  <c r="I1432" i="3"/>
  <c r="H1484" i="3"/>
  <c r="K1484" i="3"/>
  <c r="J1484" i="3"/>
  <c r="I1484" i="3"/>
  <c r="I12" i="3"/>
  <c r="I28" i="3"/>
  <c r="I32" i="3"/>
  <c r="I72" i="3"/>
  <c r="I96" i="3"/>
  <c r="I112" i="3"/>
  <c r="I116" i="3"/>
  <c r="I124" i="3"/>
  <c r="I128" i="3"/>
  <c r="I132" i="3"/>
  <c r="I136" i="3"/>
  <c r="I192" i="3"/>
  <c r="I200" i="3"/>
  <c r="I216" i="3"/>
  <c r="I228" i="3"/>
  <c r="I236" i="3"/>
  <c r="K248" i="3"/>
  <c r="K256" i="3"/>
  <c r="K260" i="3"/>
  <c r="K264" i="3"/>
  <c r="K272" i="3"/>
  <c r="K276" i="3"/>
  <c r="K288" i="3"/>
  <c r="K292" i="3"/>
  <c r="J744" i="3"/>
  <c r="J840" i="3"/>
  <c r="J302" i="3"/>
  <c r="I302" i="3"/>
  <c r="J306" i="3"/>
  <c r="I306" i="3"/>
  <c r="J310" i="3"/>
  <c r="I310" i="3"/>
  <c r="J314" i="3"/>
  <c r="I314" i="3"/>
  <c r="J318" i="3"/>
  <c r="I318" i="3"/>
  <c r="J322" i="3"/>
  <c r="I322" i="3"/>
  <c r="J326" i="3"/>
  <c r="I326" i="3"/>
  <c r="J330" i="3"/>
  <c r="I330" i="3"/>
  <c r="J334" i="3"/>
  <c r="I334" i="3"/>
  <c r="J338" i="3"/>
  <c r="I338" i="3"/>
  <c r="J342" i="3"/>
  <c r="I342" i="3"/>
  <c r="J346" i="3"/>
  <c r="I346" i="3"/>
  <c r="J350" i="3"/>
  <c r="I350" i="3"/>
  <c r="J354" i="3"/>
  <c r="I354" i="3"/>
  <c r="J358" i="3"/>
  <c r="I358" i="3"/>
  <c r="J362" i="3"/>
  <c r="I362" i="3"/>
  <c r="J366" i="3"/>
  <c r="I366" i="3"/>
  <c r="J370" i="3"/>
  <c r="I370" i="3"/>
  <c r="J374" i="3"/>
  <c r="I374" i="3"/>
  <c r="J378" i="3"/>
  <c r="I378" i="3"/>
  <c r="J382" i="3"/>
  <c r="I382" i="3"/>
  <c r="J386" i="3"/>
  <c r="I386" i="3"/>
  <c r="J390" i="3"/>
  <c r="I390" i="3"/>
  <c r="J394" i="3"/>
  <c r="I394" i="3"/>
  <c r="J398" i="3"/>
  <c r="I398" i="3"/>
  <c r="J402" i="3"/>
  <c r="I402" i="3"/>
  <c r="J406" i="3"/>
  <c r="I406" i="3"/>
  <c r="J410" i="3"/>
  <c r="I410" i="3"/>
  <c r="J414" i="3"/>
  <c r="I414" i="3"/>
  <c r="J418" i="3"/>
  <c r="I418" i="3"/>
  <c r="J422" i="3"/>
  <c r="I422" i="3"/>
  <c r="J426" i="3"/>
  <c r="I426" i="3"/>
  <c r="J430" i="3"/>
  <c r="I430" i="3"/>
  <c r="J434" i="3"/>
  <c r="I434" i="3"/>
  <c r="J438" i="3"/>
  <c r="I438" i="3"/>
  <c r="J442" i="3"/>
  <c r="I442" i="3"/>
  <c r="J446" i="3"/>
  <c r="I446" i="3"/>
  <c r="J450" i="3"/>
  <c r="I450" i="3"/>
  <c r="J454" i="3"/>
  <c r="I454" i="3"/>
  <c r="J458" i="3"/>
  <c r="I458" i="3"/>
  <c r="J462" i="3"/>
  <c r="I462" i="3"/>
  <c r="J466" i="3"/>
  <c r="I466" i="3"/>
  <c r="J470" i="3"/>
  <c r="I470" i="3"/>
  <c r="H470" i="3"/>
  <c r="J474" i="3"/>
  <c r="I474" i="3"/>
  <c r="H474" i="3"/>
  <c r="J478" i="3"/>
  <c r="I478" i="3"/>
  <c r="H478" i="3"/>
  <c r="J482" i="3"/>
  <c r="I482" i="3"/>
  <c r="H482" i="3"/>
  <c r="J486" i="3"/>
  <c r="I486" i="3"/>
  <c r="H486" i="3"/>
  <c r="J490" i="3"/>
  <c r="I490" i="3"/>
  <c r="H490" i="3"/>
  <c r="J494" i="3"/>
  <c r="I494" i="3"/>
  <c r="H494" i="3"/>
  <c r="J498" i="3"/>
  <c r="I498" i="3"/>
  <c r="H498" i="3"/>
  <c r="J502" i="3"/>
  <c r="I502" i="3"/>
  <c r="H502" i="3"/>
  <c r="J506" i="3"/>
  <c r="I506" i="3"/>
  <c r="H506" i="3"/>
  <c r="J510" i="3"/>
  <c r="I510" i="3"/>
  <c r="H510" i="3"/>
  <c r="J514" i="3"/>
  <c r="I514" i="3"/>
  <c r="H514" i="3"/>
  <c r="J518" i="3"/>
  <c r="I518" i="3"/>
  <c r="H518" i="3"/>
  <c r="J522" i="3"/>
  <c r="I522" i="3"/>
  <c r="H522" i="3"/>
  <c r="J526" i="3"/>
  <c r="I526" i="3"/>
  <c r="H526" i="3"/>
  <c r="J530" i="3"/>
  <c r="I530" i="3"/>
  <c r="H530" i="3"/>
  <c r="J534" i="3"/>
  <c r="I534" i="3"/>
  <c r="H534" i="3"/>
  <c r="J538" i="3"/>
  <c r="I538" i="3"/>
  <c r="H538" i="3"/>
  <c r="J542" i="3"/>
  <c r="I542" i="3"/>
  <c r="H542" i="3"/>
  <c r="J546" i="3"/>
  <c r="I546" i="3"/>
  <c r="H546" i="3"/>
  <c r="J550" i="3"/>
  <c r="I550" i="3"/>
  <c r="H550" i="3"/>
  <c r="J554" i="3"/>
  <c r="K554" i="3"/>
  <c r="I554" i="3"/>
  <c r="H554" i="3"/>
  <c r="K558" i="3"/>
  <c r="J558" i="3"/>
  <c r="I558" i="3"/>
  <c r="H558" i="3"/>
  <c r="K562" i="3"/>
  <c r="J562" i="3"/>
  <c r="I562" i="3"/>
  <c r="H562" i="3"/>
  <c r="K566" i="3"/>
  <c r="J566" i="3"/>
  <c r="I566" i="3"/>
  <c r="H566" i="3"/>
  <c r="K570" i="3"/>
  <c r="J570" i="3"/>
  <c r="I570" i="3"/>
  <c r="H570" i="3"/>
  <c r="K574" i="3"/>
  <c r="J574" i="3"/>
  <c r="I574" i="3"/>
  <c r="H574" i="3"/>
  <c r="K578" i="3"/>
  <c r="J578" i="3"/>
  <c r="I578" i="3"/>
  <c r="H578" i="3"/>
  <c r="K582" i="3"/>
  <c r="J582" i="3"/>
  <c r="I582" i="3"/>
  <c r="H582" i="3"/>
  <c r="K586" i="3"/>
  <c r="J586" i="3"/>
  <c r="I586" i="3"/>
  <c r="H586" i="3"/>
  <c r="K590" i="3"/>
  <c r="J590" i="3"/>
  <c r="I590" i="3"/>
  <c r="H590" i="3"/>
  <c r="K594" i="3"/>
  <c r="J594" i="3"/>
  <c r="I594" i="3"/>
  <c r="H594" i="3"/>
  <c r="K598" i="3"/>
  <c r="J598" i="3"/>
  <c r="I598" i="3"/>
  <c r="H598" i="3"/>
  <c r="K602" i="3"/>
  <c r="J602" i="3"/>
  <c r="I602" i="3"/>
  <c r="H602" i="3"/>
  <c r="K606" i="3"/>
  <c r="J606" i="3"/>
  <c r="I606" i="3"/>
  <c r="H606" i="3"/>
  <c r="K610" i="3"/>
  <c r="J610" i="3"/>
  <c r="I610" i="3"/>
  <c r="H610" i="3"/>
  <c r="K614" i="3"/>
  <c r="J614" i="3"/>
  <c r="I614" i="3"/>
  <c r="H614" i="3"/>
  <c r="K618" i="3"/>
  <c r="J618" i="3"/>
  <c r="I618" i="3"/>
  <c r="H618" i="3"/>
  <c r="K622" i="3"/>
  <c r="J622" i="3"/>
  <c r="I622" i="3"/>
  <c r="H622" i="3"/>
  <c r="K626" i="3"/>
  <c r="J626" i="3"/>
  <c r="I626" i="3"/>
  <c r="H626" i="3"/>
  <c r="K630" i="3"/>
  <c r="J630" i="3"/>
  <c r="I630" i="3"/>
  <c r="H630" i="3"/>
  <c r="K634" i="3"/>
  <c r="J634" i="3"/>
  <c r="I634" i="3"/>
  <c r="H634" i="3"/>
  <c r="K638" i="3"/>
  <c r="J638" i="3"/>
  <c r="I638" i="3"/>
  <c r="H638" i="3"/>
  <c r="K642" i="3"/>
  <c r="J642" i="3"/>
  <c r="I642" i="3"/>
  <c r="H642" i="3"/>
  <c r="K646" i="3"/>
  <c r="J646" i="3"/>
  <c r="I646" i="3"/>
  <c r="H646" i="3"/>
  <c r="K650" i="3"/>
  <c r="J650" i="3"/>
  <c r="I650" i="3"/>
  <c r="H650" i="3"/>
  <c r="K654" i="3"/>
  <c r="J654" i="3"/>
  <c r="I654" i="3"/>
  <c r="H654" i="3"/>
  <c r="K658" i="3"/>
  <c r="J658" i="3"/>
  <c r="I658" i="3"/>
  <c r="H658" i="3"/>
  <c r="K662" i="3"/>
  <c r="J662" i="3"/>
  <c r="I662" i="3"/>
  <c r="H662" i="3"/>
  <c r="K666" i="3"/>
  <c r="J666" i="3"/>
  <c r="I666" i="3"/>
  <c r="H666" i="3"/>
  <c r="K670" i="3"/>
  <c r="J670" i="3"/>
  <c r="I670" i="3"/>
  <c r="H670" i="3"/>
  <c r="K674" i="3"/>
  <c r="J674" i="3"/>
  <c r="I674" i="3"/>
  <c r="H674" i="3"/>
  <c r="K678" i="3"/>
  <c r="J678" i="3"/>
  <c r="I678" i="3"/>
  <c r="H678" i="3"/>
  <c r="K682" i="3"/>
  <c r="J682" i="3"/>
  <c r="I682" i="3"/>
  <c r="H682" i="3"/>
  <c r="K686" i="3"/>
  <c r="J686" i="3"/>
  <c r="I686" i="3"/>
  <c r="H686" i="3"/>
  <c r="K690" i="3"/>
  <c r="J690" i="3"/>
  <c r="I690" i="3"/>
  <c r="H690" i="3"/>
  <c r="K694" i="3"/>
  <c r="J694" i="3"/>
  <c r="I694" i="3"/>
  <c r="H694" i="3"/>
  <c r="K698" i="3"/>
  <c r="J698" i="3"/>
  <c r="I698" i="3"/>
  <c r="H698" i="3"/>
  <c r="K702" i="3"/>
  <c r="J702" i="3"/>
  <c r="I702" i="3"/>
  <c r="H702" i="3"/>
  <c r="K706" i="3"/>
  <c r="J706" i="3"/>
  <c r="I706" i="3"/>
  <c r="H706" i="3"/>
  <c r="K710" i="3"/>
  <c r="J710" i="3"/>
  <c r="I710" i="3"/>
  <c r="H710" i="3"/>
  <c r="K714" i="3"/>
  <c r="J714" i="3"/>
  <c r="I714" i="3"/>
  <c r="H714" i="3"/>
  <c r="K718" i="3"/>
  <c r="J718" i="3"/>
  <c r="I718" i="3"/>
  <c r="H718" i="3"/>
  <c r="K722" i="3"/>
  <c r="J722" i="3"/>
  <c r="I722" i="3"/>
  <c r="H722" i="3"/>
  <c r="I726" i="3"/>
  <c r="H726" i="3"/>
  <c r="K726" i="3"/>
  <c r="J726" i="3"/>
  <c r="I730" i="3"/>
  <c r="H730" i="3"/>
  <c r="K730" i="3"/>
  <c r="J730" i="3"/>
  <c r="I734" i="3"/>
  <c r="H734" i="3"/>
  <c r="K734" i="3"/>
  <c r="J734" i="3"/>
  <c r="I738" i="3"/>
  <c r="H738" i="3"/>
  <c r="K738" i="3"/>
  <c r="J738" i="3"/>
  <c r="I742" i="3"/>
  <c r="H742" i="3"/>
  <c r="K742" i="3"/>
  <c r="J742" i="3"/>
  <c r="I746" i="3"/>
  <c r="H746" i="3"/>
  <c r="K746" i="3"/>
  <c r="J746" i="3"/>
  <c r="I750" i="3"/>
  <c r="H750" i="3"/>
  <c r="K750" i="3"/>
  <c r="J750" i="3"/>
  <c r="I754" i="3"/>
  <c r="H754" i="3"/>
  <c r="K754" i="3"/>
  <c r="J754" i="3"/>
  <c r="I758" i="3"/>
  <c r="H758" i="3"/>
  <c r="K758" i="3"/>
  <c r="J758" i="3"/>
  <c r="I762" i="3"/>
  <c r="H762" i="3"/>
  <c r="K762" i="3"/>
  <c r="J762" i="3"/>
  <c r="I766" i="3"/>
  <c r="H766" i="3"/>
  <c r="K766" i="3"/>
  <c r="J766" i="3"/>
  <c r="I770" i="3"/>
  <c r="H770" i="3"/>
  <c r="K770" i="3"/>
  <c r="J770" i="3"/>
  <c r="I774" i="3"/>
  <c r="H774" i="3"/>
  <c r="K774" i="3"/>
  <c r="J774" i="3"/>
  <c r="I778" i="3"/>
  <c r="H778" i="3"/>
  <c r="K778" i="3"/>
  <c r="J778" i="3"/>
  <c r="I782" i="3"/>
  <c r="H782" i="3"/>
  <c r="K782" i="3"/>
  <c r="J782" i="3"/>
  <c r="I786" i="3"/>
  <c r="H786" i="3"/>
  <c r="K786" i="3"/>
  <c r="J786" i="3"/>
  <c r="I790" i="3"/>
  <c r="H790" i="3"/>
  <c r="K790" i="3"/>
  <c r="J790" i="3"/>
  <c r="I794" i="3"/>
  <c r="H794" i="3"/>
  <c r="K794" i="3"/>
  <c r="J794" i="3"/>
  <c r="I798" i="3"/>
  <c r="H798" i="3"/>
  <c r="K798" i="3"/>
  <c r="J798" i="3"/>
  <c r="I802" i="3"/>
  <c r="H802" i="3"/>
  <c r="K802" i="3"/>
  <c r="J802" i="3"/>
  <c r="I806" i="3"/>
  <c r="H806" i="3"/>
  <c r="K806" i="3"/>
  <c r="J806" i="3"/>
  <c r="I810" i="3"/>
  <c r="H810" i="3"/>
  <c r="K810" i="3"/>
  <c r="J810" i="3"/>
  <c r="I814" i="3"/>
  <c r="H814" i="3"/>
  <c r="K814" i="3"/>
  <c r="J814" i="3"/>
  <c r="I818" i="3"/>
  <c r="H818" i="3"/>
  <c r="K818" i="3"/>
  <c r="J818" i="3"/>
  <c r="I822" i="3"/>
  <c r="H822" i="3"/>
  <c r="K822" i="3"/>
  <c r="J822" i="3"/>
  <c r="I826" i="3"/>
  <c r="H826" i="3"/>
  <c r="K826" i="3"/>
  <c r="J826" i="3"/>
  <c r="I830" i="3"/>
  <c r="H830" i="3"/>
  <c r="K830" i="3"/>
  <c r="J830" i="3"/>
  <c r="I834" i="3"/>
  <c r="H834" i="3"/>
  <c r="K834" i="3"/>
  <c r="J834" i="3"/>
  <c r="I838" i="3"/>
  <c r="H838" i="3"/>
  <c r="K838" i="3"/>
  <c r="J838" i="3"/>
  <c r="I842" i="3"/>
  <c r="H842" i="3"/>
  <c r="K842" i="3"/>
  <c r="J842" i="3"/>
  <c r="I846" i="3"/>
  <c r="H846" i="3"/>
  <c r="K846" i="3"/>
  <c r="J846" i="3"/>
  <c r="I850" i="3"/>
  <c r="H850" i="3"/>
  <c r="K850" i="3"/>
  <c r="J850" i="3"/>
  <c r="I854" i="3"/>
  <c r="H854" i="3"/>
  <c r="K854" i="3"/>
  <c r="J854" i="3"/>
  <c r="I858" i="3"/>
  <c r="H858" i="3"/>
  <c r="K858" i="3"/>
  <c r="J858" i="3"/>
  <c r="I862" i="3"/>
  <c r="H862" i="3"/>
  <c r="K862" i="3"/>
  <c r="J862" i="3"/>
  <c r="I866" i="3"/>
  <c r="H866" i="3"/>
  <c r="K866" i="3"/>
  <c r="J866" i="3"/>
  <c r="I870" i="3"/>
  <c r="H870" i="3"/>
  <c r="K870" i="3"/>
  <c r="J870" i="3"/>
  <c r="I874" i="3"/>
  <c r="H874" i="3"/>
  <c r="K874" i="3"/>
  <c r="J874" i="3"/>
  <c r="I878" i="3"/>
  <c r="H878" i="3"/>
  <c r="K878" i="3"/>
  <c r="J878" i="3"/>
  <c r="I882" i="3"/>
  <c r="H882" i="3"/>
  <c r="K882" i="3"/>
  <c r="J882" i="3"/>
  <c r="I886" i="3"/>
  <c r="H886" i="3"/>
  <c r="K886" i="3"/>
  <c r="J886" i="3"/>
  <c r="I890" i="3"/>
  <c r="H890" i="3"/>
  <c r="K890" i="3"/>
  <c r="J890" i="3"/>
  <c r="I894" i="3"/>
  <c r="H894" i="3"/>
  <c r="K894" i="3"/>
  <c r="J894" i="3"/>
  <c r="I898" i="3"/>
  <c r="H898" i="3"/>
  <c r="K898" i="3"/>
  <c r="J898" i="3"/>
  <c r="I902" i="3"/>
  <c r="H902" i="3"/>
  <c r="K902" i="3"/>
  <c r="J902" i="3"/>
  <c r="I906" i="3"/>
  <c r="H906" i="3"/>
  <c r="K906" i="3"/>
  <c r="J906" i="3"/>
  <c r="I910" i="3"/>
  <c r="H910" i="3"/>
  <c r="K910" i="3"/>
  <c r="J910" i="3"/>
  <c r="I914" i="3"/>
  <c r="H914" i="3"/>
  <c r="K914" i="3"/>
  <c r="J914" i="3"/>
  <c r="I918" i="3"/>
  <c r="H918" i="3"/>
  <c r="K918" i="3"/>
  <c r="J918" i="3"/>
  <c r="I922" i="3"/>
  <c r="H922" i="3"/>
  <c r="K922" i="3"/>
  <c r="J922" i="3"/>
  <c r="I926" i="3"/>
  <c r="H926" i="3"/>
  <c r="K926" i="3"/>
  <c r="J926" i="3"/>
  <c r="I930" i="3"/>
  <c r="H930" i="3"/>
  <c r="K930" i="3"/>
  <c r="J930" i="3"/>
  <c r="I934" i="3"/>
  <c r="H934" i="3"/>
  <c r="K934" i="3"/>
  <c r="J934" i="3"/>
  <c r="I938" i="3"/>
  <c r="H938" i="3"/>
  <c r="K938" i="3"/>
  <c r="J938" i="3"/>
  <c r="I942" i="3"/>
  <c r="H942" i="3"/>
  <c r="K942" i="3"/>
  <c r="J942" i="3"/>
  <c r="I946" i="3"/>
  <c r="H946" i="3"/>
  <c r="K946" i="3"/>
  <c r="J946" i="3"/>
  <c r="I950" i="3"/>
  <c r="H950" i="3"/>
  <c r="K950" i="3"/>
  <c r="J950" i="3"/>
  <c r="I954" i="3"/>
  <c r="H954" i="3"/>
  <c r="K954" i="3"/>
  <c r="J954" i="3"/>
  <c r="I958" i="3"/>
  <c r="H958" i="3"/>
  <c r="K958" i="3"/>
  <c r="J958" i="3"/>
  <c r="I962" i="3"/>
  <c r="H962" i="3"/>
  <c r="K962" i="3"/>
  <c r="J962" i="3"/>
  <c r="I966" i="3"/>
  <c r="H966" i="3"/>
  <c r="K966" i="3"/>
  <c r="J966" i="3"/>
  <c r="I970" i="3"/>
  <c r="H970" i="3"/>
  <c r="K970" i="3"/>
  <c r="J970" i="3"/>
  <c r="I974" i="3"/>
  <c r="H974" i="3"/>
  <c r="K974" i="3"/>
  <c r="J974" i="3"/>
  <c r="I978" i="3"/>
  <c r="H978" i="3"/>
  <c r="K978" i="3"/>
  <c r="J978" i="3"/>
  <c r="J982" i="3"/>
  <c r="I982" i="3"/>
  <c r="K982" i="3"/>
  <c r="H982" i="3"/>
  <c r="J986" i="3"/>
  <c r="I986" i="3"/>
  <c r="K986" i="3"/>
  <c r="H986" i="3"/>
  <c r="J990" i="3"/>
  <c r="I990" i="3"/>
  <c r="K990" i="3"/>
  <c r="J994" i="3"/>
  <c r="I994" i="3"/>
  <c r="K994" i="3"/>
  <c r="H994" i="3"/>
  <c r="J998" i="3"/>
  <c r="I998" i="3"/>
  <c r="K998" i="3"/>
  <c r="H998" i="3"/>
  <c r="J1002" i="3"/>
  <c r="I1002" i="3"/>
  <c r="K1002" i="3"/>
  <c r="H1002" i="3"/>
  <c r="J1006" i="3"/>
  <c r="I1006" i="3"/>
  <c r="K1006" i="3"/>
  <c r="J1010" i="3"/>
  <c r="I1010" i="3"/>
  <c r="K1010" i="3"/>
  <c r="H1010" i="3"/>
  <c r="J1014" i="3"/>
  <c r="I1014" i="3"/>
  <c r="K1014" i="3"/>
  <c r="H1014" i="3"/>
  <c r="J1018" i="3"/>
  <c r="I1018" i="3"/>
  <c r="K1018" i="3"/>
  <c r="H1018" i="3"/>
  <c r="J1022" i="3"/>
  <c r="I1022" i="3"/>
  <c r="K1022" i="3"/>
  <c r="J1026" i="3"/>
  <c r="I1026" i="3"/>
  <c r="K1026" i="3"/>
  <c r="H1026" i="3"/>
  <c r="J1030" i="3"/>
  <c r="I1030" i="3"/>
  <c r="K1030" i="3"/>
  <c r="H1030" i="3"/>
  <c r="J1034" i="3"/>
  <c r="I1034" i="3"/>
  <c r="K1034" i="3"/>
  <c r="H1034" i="3"/>
  <c r="J1038" i="3"/>
  <c r="I1038" i="3"/>
  <c r="K1038" i="3"/>
  <c r="J1042" i="3"/>
  <c r="I1042" i="3"/>
  <c r="K1042" i="3"/>
  <c r="H1042" i="3"/>
  <c r="J1046" i="3"/>
  <c r="I1046" i="3"/>
  <c r="K1046" i="3"/>
  <c r="H1046" i="3"/>
  <c r="J1050" i="3"/>
  <c r="I1050" i="3"/>
  <c r="K1050" i="3"/>
  <c r="H1050" i="3"/>
  <c r="J1054" i="3"/>
  <c r="I1054" i="3"/>
  <c r="K1054" i="3"/>
  <c r="J1058" i="3"/>
  <c r="I1058" i="3"/>
  <c r="K1058" i="3"/>
  <c r="H1058" i="3"/>
  <c r="J1062" i="3"/>
  <c r="I1062" i="3"/>
  <c r="K1062" i="3"/>
  <c r="H1062" i="3"/>
  <c r="J1066" i="3"/>
  <c r="I1066" i="3"/>
  <c r="K1066" i="3"/>
  <c r="H1066" i="3"/>
  <c r="J1070" i="3"/>
  <c r="I1070" i="3"/>
  <c r="H1070" i="3"/>
  <c r="J1074" i="3"/>
  <c r="I1074" i="3"/>
  <c r="H1074" i="3"/>
  <c r="K1074" i="3"/>
  <c r="J1078" i="3"/>
  <c r="I1078" i="3"/>
  <c r="H1078" i="3"/>
  <c r="K1078" i="3"/>
  <c r="J1082" i="3"/>
  <c r="I1082" i="3"/>
  <c r="H1082" i="3"/>
  <c r="K1082" i="3"/>
  <c r="J1086" i="3"/>
  <c r="I1086" i="3"/>
  <c r="H1086" i="3"/>
  <c r="K1086" i="3"/>
  <c r="J1090" i="3"/>
  <c r="I1090" i="3"/>
  <c r="H1090" i="3"/>
  <c r="K1090" i="3"/>
  <c r="J1094" i="3"/>
  <c r="I1094" i="3"/>
  <c r="H1094" i="3"/>
  <c r="K1094" i="3"/>
  <c r="J1098" i="3"/>
  <c r="I1098" i="3"/>
  <c r="H1098" i="3"/>
  <c r="K1098" i="3"/>
  <c r="J1102" i="3"/>
  <c r="I1102" i="3"/>
  <c r="H1102" i="3"/>
  <c r="J1106" i="3"/>
  <c r="I1106" i="3"/>
  <c r="H1106" i="3"/>
  <c r="K1106" i="3"/>
  <c r="J1110" i="3"/>
  <c r="I1110" i="3"/>
  <c r="H1110" i="3"/>
  <c r="K1110" i="3"/>
  <c r="J1114" i="3"/>
  <c r="I1114" i="3"/>
  <c r="H1114" i="3"/>
  <c r="K1114" i="3"/>
  <c r="J1118" i="3"/>
  <c r="I1118" i="3"/>
  <c r="H1118" i="3"/>
  <c r="K1118" i="3"/>
  <c r="J1122" i="3"/>
  <c r="I1122" i="3"/>
  <c r="H1122" i="3"/>
  <c r="K1122" i="3"/>
  <c r="J1126" i="3"/>
  <c r="I1126" i="3"/>
  <c r="H1126" i="3"/>
  <c r="K1126" i="3"/>
  <c r="J1130" i="3"/>
  <c r="I1130" i="3"/>
  <c r="H1130" i="3"/>
  <c r="K1130" i="3"/>
  <c r="J1134" i="3"/>
  <c r="I1134" i="3"/>
  <c r="H1134" i="3"/>
  <c r="J1138" i="3"/>
  <c r="I1138" i="3"/>
  <c r="H1138" i="3"/>
  <c r="K1138" i="3"/>
  <c r="J1142" i="3"/>
  <c r="I1142" i="3"/>
  <c r="H1142" i="3"/>
  <c r="K1142" i="3"/>
  <c r="J1146" i="3"/>
  <c r="I1146" i="3"/>
  <c r="H1146" i="3"/>
  <c r="K1146" i="3"/>
  <c r="J1150" i="3"/>
  <c r="I1150" i="3"/>
  <c r="H1150" i="3"/>
  <c r="K1150" i="3"/>
  <c r="K1154" i="3"/>
  <c r="J1154" i="3"/>
  <c r="I1154" i="3"/>
  <c r="H1154" i="3"/>
  <c r="K1158" i="3"/>
  <c r="J1158" i="3"/>
  <c r="I1158" i="3"/>
  <c r="H1158" i="3"/>
  <c r="K1162" i="3"/>
  <c r="J1162" i="3"/>
  <c r="I1162" i="3"/>
  <c r="H1162" i="3"/>
  <c r="K1166" i="3"/>
  <c r="J1166" i="3"/>
  <c r="I1166" i="3"/>
  <c r="H1166" i="3"/>
  <c r="K1170" i="3"/>
  <c r="J1170" i="3"/>
  <c r="I1170" i="3"/>
  <c r="H1170" i="3"/>
  <c r="K1174" i="3"/>
  <c r="J1174" i="3"/>
  <c r="I1174" i="3"/>
  <c r="H1174" i="3"/>
  <c r="K1178" i="3"/>
  <c r="J1178" i="3"/>
  <c r="I1178" i="3"/>
  <c r="H1178" i="3"/>
  <c r="K1182" i="3"/>
  <c r="J1182" i="3"/>
  <c r="I1182" i="3"/>
  <c r="H1182" i="3"/>
  <c r="K1186" i="3"/>
  <c r="J1186" i="3"/>
  <c r="I1186" i="3"/>
  <c r="H1186" i="3"/>
  <c r="K1190" i="3"/>
  <c r="J1190" i="3"/>
  <c r="I1190" i="3"/>
  <c r="H1190" i="3"/>
  <c r="K1194" i="3"/>
  <c r="J1194" i="3"/>
  <c r="I1194" i="3"/>
  <c r="H1194" i="3"/>
  <c r="K1198" i="3"/>
  <c r="J1198" i="3"/>
  <c r="I1198" i="3"/>
  <c r="H1198" i="3"/>
  <c r="K1202" i="3"/>
  <c r="J1202" i="3"/>
  <c r="I1202" i="3"/>
  <c r="H1202" i="3"/>
  <c r="K1206" i="3"/>
  <c r="J1206" i="3"/>
  <c r="I1206" i="3"/>
  <c r="H1206" i="3"/>
  <c r="K1210" i="3"/>
  <c r="J1210" i="3"/>
  <c r="I1210" i="3"/>
  <c r="H1210" i="3"/>
  <c r="K1214" i="3"/>
  <c r="J1214" i="3"/>
  <c r="I1214" i="3"/>
  <c r="H1214" i="3"/>
  <c r="K1218" i="3"/>
  <c r="J1218" i="3"/>
  <c r="I1218" i="3"/>
  <c r="H1218" i="3"/>
  <c r="K1222" i="3"/>
  <c r="J1222" i="3"/>
  <c r="I1222" i="3"/>
  <c r="H1222" i="3"/>
  <c r="K1226" i="3"/>
  <c r="J1226" i="3"/>
  <c r="I1226" i="3"/>
  <c r="H1226" i="3"/>
  <c r="K1230" i="3"/>
  <c r="J1230" i="3"/>
  <c r="I1230" i="3"/>
  <c r="H1230" i="3"/>
  <c r="K1234" i="3"/>
  <c r="J1234" i="3"/>
  <c r="I1234" i="3"/>
  <c r="H1234" i="3"/>
  <c r="K1238" i="3"/>
  <c r="J1238" i="3"/>
  <c r="I1238" i="3"/>
  <c r="H1238" i="3"/>
  <c r="K1242" i="3"/>
  <c r="J1242" i="3"/>
  <c r="I1242" i="3"/>
  <c r="H1242" i="3"/>
  <c r="K1246" i="3"/>
  <c r="J1246" i="3"/>
  <c r="I1246" i="3"/>
  <c r="H1246" i="3"/>
  <c r="K1250" i="3"/>
  <c r="J1250" i="3"/>
  <c r="I1250" i="3"/>
  <c r="H1250" i="3"/>
  <c r="K1254" i="3"/>
  <c r="J1254" i="3"/>
  <c r="I1254" i="3"/>
  <c r="H1254" i="3"/>
  <c r="K1258" i="3"/>
  <c r="J1258" i="3"/>
  <c r="I1258" i="3"/>
  <c r="H1258" i="3"/>
  <c r="I1262" i="3"/>
  <c r="K1262" i="3"/>
  <c r="J1262" i="3"/>
  <c r="H1262" i="3"/>
  <c r="I1266" i="3"/>
  <c r="K1266" i="3"/>
  <c r="J1266" i="3"/>
  <c r="H1266" i="3"/>
  <c r="I1270" i="3"/>
  <c r="K1270" i="3"/>
  <c r="J1270" i="3"/>
  <c r="H1270" i="3"/>
  <c r="I1274" i="3"/>
  <c r="K1274" i="3"/>
  <c r="J1274" i="3"/>
  <c r="H1274" i="3"/>
  <c r="I1278" i="3"/>
  <c r="K1278" i="3"/>
  <c r="J1278" i="3"/>
  <c r="H1278" i="3"/>
  <c r="I1282" i="3"/>
  <c r="K1282" i="3"/>
  <c r="J1282" i="3"/>
  <c r="H1282" i="3"/>
  <c r="I1286" i="3"/>
  <c r="K1286" i="3"/>
  <c r="J1286" i="3"/>
  <c r="H1286" i="3"/>
  <c r="I1290" i="3"/>
  <c r="K1290" i="3"/>
  <c r="J1290" i="3"/>
  <c r="H1290" i="3"/>
  <c r="I1294" i="3"/>
  <c r="K1294" i="3"/>
  <c r="J1294" i="3"/>
  <c r="H1294" i="3"/>
  <c r="I1298" i="3"/>
  <c r="K1298" i="3"/>
  <c r="J1298" i="3"/>
  <c r="H1298" i="3"/>
  <c r="I1302" i="3"/>
  <c r="K1302" i="3"/>
  <c r="J1302" i="3"/>
  <c r="H1302" i="3"/>
  <c r="I1306" i="3"/>
  <c r="K1306" i="3"/>
  <c r="J1306" i="3"/>
  <c r="H1306" i="3"/>
  <c r="I1310" i="3"/>
  <c r="K1310" i="3"/>
  <c r="J1310" i="3"/>
  <c r="H1310" i="3"/>
  <c r="I1314" i="3"/>
  <c r="K1314" i="3"/>
  <c r="J1314" i="3"/>
  <c r="H1314" i="3"/>
  <c r="I1318" i="3"/>
  <c r="K1318" i="3"/>
  <c r="J1318" i="3"/>
  <c r="H1318" i="3"/>
  <c r="I1322" i="3"/>
  <c r="K1322" i="3"/>
  <c r="J1322" i="3"/>
  <c r="H1322" i="3"/>
  <c r="I1326" i="3"/>
  <c r="K1326" i="3"/>
  <c r="J1326" i="3"/>
  <c r="H1326" i="3"/>
  <c r="I1330" i="3"/>
  <c r="K1330" i="3"/>
  <c r="J1330" i="3"/>
  <c r="H1330" i="3"/>
  <c r="I1334" i="3"/>
  <c r="K1334" i="3"/>
  <c r="J1334" i="3"/>
  <c r="H1334" i="3"/>
  <c r="I1338" i="3"/>
  <c r="K1338" i="3"/>
  <c r="J1338" i="3"/>
  <c r="H1338" i="3"/>
  <c r="I1342" i="3"/>
  <c r="K1342" i="3"/>
  <c r="J1342" i="3"/>
  <c r="H1342" i="3"/>
  <c r="I1346" i="3"/>
  <c r="H1346" i="3"/>
  <c r="K1346" i="3"/>
  <c r="J1346" i="3"/>
  <c r="I1350" i="3"/>
  <c r="H1350" i="3"/>
  <c r="K1350" i="3"/>
  <c r="J1350" i="3"/>
  <c r="I1354" i="3"/>
  <c r="H1354" i="3"/>
  <c r="K1354" i="3"/>
  <c r="J1354" i="3"/>
  <c r="I1358" i="3"/>
  <c r="H1358" i="3"/>
  <c r="K1358" i="3"/>
  <c r="J1358" i="3"/>
  <c r="I1362" i="3"/>
  <c r="H1362" i="3"/>
  <c r="K1362" i="3"/>
  <c r="J1362" i="3"/>
  <c r="I1366" i="3"/>
  <c r="H1366" i="3"/>
  <c r="K1366" i="3"/>
  <c r="J1366" i="3"/>
  <c r="I1370" i="3"/>
  <c r="H1370" i="3"/>
  <c r="K1370" i="3"/>
  <c r="J1370" i="3"/>
  <c r="I1374" i="3"/>
  <c r="H1374" i="3"/>
  <c r="K1374" i="3"/>
  <c r="J1374" i="3"/>
  <c r="I1378" i="3"/>
  <c r="H1378" i="3"/>
  <c r="K1378" i="3"/>
  <c r="J1378" i="3"/>
  <c r="I1382" i="3"/>
  <c r="H1382" i="3"/>
  <c r="K1382" i="3"/>
  <c r="J1382" i="3"/>
  <c r="I1386" i="3"/>
  <c r="H1386" i="3"/>
  <c r="K1386" i="3"/>
  <c r="J1386" i="3"/>
  <c r="I1390" i="3"/>
  <c r="H1390" i="3"/>
  <c r="K1390" i="3"/>
  <c r="J1390" i="3"/>
  <c r="I1394" i="3"/>
  <c r="H1394" i="3"/>
  <c r="K1394" i="3"/>
  <c r="J1394" i="3"/>
  <c r="I1398" i="3"/>
  <c r="H1398" i="3"/>
  <c r="K1398" i="3"/>
  <c r="J1398" i="3"/>
  <c r="I1402" i="3"/>
  <c r="H1402" i="3"/>
  <c r="K1402" i="3"/>
  <c r="J1402" i="3"/>
  <c r="J1406" i="3"/>
  <c r="H1406" i="3"/>
  <c r="K1406" i="3"/>
  <c r="I1406" i="3"/>
  <c r="J1410" i="3"/>
  <c r="H1410" i="3"/>
  <c r="K1410" i="3"/>
  <c r="I1410" i="3"/>
  <c r="J1414" i="3"/>
  <c r="H1414" i="3"/>
  <c r="K1414" i="3"/>
  <c r="I1414" i="3"/>
  <c r="J1418" i="3"/>
  <c r="H1418" i="3"/>
  <c r="K1418" i="3"/>
  <c r="I1418" i="3"/>
  <c r="J1422" i="3"/>
  <c r="H1422" i="3"/>
  <c r="K1422" i="3"/>
  <c r="I1422" i="3"/>
  <c r="J1426" i="3"/>
  <c r="H1426" i="3"/>
  <c r="K1426" i="3"/>
  <c r="I1426" i="3"/>
  <c r="H1430" i="3"/>
  <c r="J1430" i="3"/>
  <c r="I1430" i="3"/>
  <c r="K1430" i="3"/>
  <c r="H1434" i="3"/>
  <c r="J1434" i="3"/>
  <c r="I1434" i="3"/>
  <c r="K1434" i="3"/>
  <c r="H1438" i="3"/>
  <c r="J1438" i="3"/>
  <c r="I1438" i="3"/>
  <c r="K1438" i="3"/>
  <c r="H1442" i="3"/>
  <c r="J1442" i="3"/>
  <c r="I1442" i="3"/>
  <c r="K1442" i="3"/>
  <c r="H1446" i="3"/>
  <c r="J1446" i="3"/>
  <c r="I1446" i="3"/>
  <c r="K1446" i="3"/>
  <c r="H1450" i="3"/>
  <c r="J1450" i="3"/>
  <c r="I1450" i="3"/>
  <c r="K1450" i="3"/>
  <c r="H1454" i="3"/>
  <c r="J1454" i="3"/>
  <c r="I1454" i="3"/>
  <c r="K1454" i="3"/>
  <c r="H1458" i="3"/>
  <c r="J1458" i="3"/>
  <c r="I1458" i="3"/>
  <c r="K1458" i="3"/>
  <c r="H1462" i="3"/>
  <c r="J1462" i="3"/>
  <c r="I1462" i="3"/>
  <c r="K1462" i="3"/>
  <c r="H1466" i="3"/>
  <c r="J1466" i="3"/>
  <c r="I1466" i="3"/>
  <c r="K1466" i="3"/>
  <c r="H1470" i="3"/>
  <c r="J1470" i="3"/>
  <c r="I1470" i="3"/>
  <c r="K1470" i="3"/>
  <c r="H1474" i="3"/>
  <c r="J1474" i="3"/>
  <c r="I1474" i="3"/>
  <c r="K1474" i="3"/>
  <c r="H1478" i="3"/>
  <c r="J1478" i="3"/>
  <c r="I1478" i="3"/>
  <c r="K1478" i="3"/>
  <c r="H1482" i="3"/>
  <c r="J1482" i="3"/>
  <c r="I1482" i="3"/>
  <c r="K1482" i="3"/>
  <c r="H1486" i="3"/>
  <c r="J1486" i="3"/>
  <c r="I1486" i="3"/>
  <c r="K1486" i="3"/>
  <c r="K1490" i="3"/>
  <c r="J1490" i="3"/>
  <c r="I1490" i="3"/>
  <c r="H1490" i="3"/>
  <c r="K1494" i="3"/>
  <c r="J1494" i="3"/>
  <c r="I1494" i="3"/>
  <c r="H1494" i="3"/>
  <c r="K1498" i="3"/>
  <c r="J1498" i="3"/>
  <c r="I1498" i="3"/>
  <c r="H1498" i="3"/>
  <c r="K1502" i="3"/>
  <c r="J1502" i="3"/>
  <c r="I1502" i="3"/>
  <c r="H1502" i="3"/>
  <c r="K1506" i="3"/>
  <c r="J1506" i="3"/>
  <c r="I1506" i="3"/>
  <c r="H1506" i="3"/>
  <c r="K1510" i="3"/>
  <c r="J1510" i="3"/>
  <c r="I1510" i="3"/>
  <c r="H1510" i="3"/>
  <c r="K1514" i="3"/>
  <c r="J1514" i="3"/>
  <c r="I1514" i="3"/>
  <c r="H1514" i="3"/>
  <c r="K1518" i="3"/>
  <c r="J1518" i="3"/>
  <c r="I1518" i="3"/>
  <c r="H1518" i="3"/>
  <c r="K1522" i="3"/>
  <c r="J1522" i="3"/>
  <c r="I1522" i="3"/>
  <c r="H1522" i="3"/>
  <c r="K1526" i="3"/>
  <c r="J1526" i="3"/>
  <c r="I1526" i="3"/>
  <c r="H1526" i="3"/>
  <c r="K1530" i="3"/>
  <c r="J1530" i="3"/>
  <c r="I1530" i="3"/>
  <c r="H1530" i="3"/>
  <c r="K1534" i="3"/>
  <c r="J1534" i="3"/>
  <c r="I1534" i="3"/>
  <c r="H1534" i="3"/>
  <c r="K1538" i="3"/>
  <c r="J1538" i="3"/>
  <c r="I1538" i="3"/>
  <c r="H1538" i="3"/>
  <c r="K1542" i="3"/>
  <c r="J1542" i="3"/>
  <c r="I1542" i="3"/>
  <c r="H1542" i="3"/>
  <c r="K1546" i="3"/>
  <c r="J1546" i="3"/>
  <c r="I1546" i="3"/>
  <c r="H1546" i="3"/>
  <c r="K1550" i="3"/>
  <c r="J1550" i="3"/>
  <c r="I1550" i="3"/>
  <c r="H1550" i="3"/>
  <c r="K1554" i="3"/>
  <c r="J1554" i="3"/>
  <c r="I1554" i="3"/>
  <c r="H1554" i="3"/>
  <c r="K1558" i="3"/>
  <c r="J1558" i="3"/>
  <c r="I1558" i="3"/>
  <c r="H1558" i="3"/>
  <c r="K1562" i="3"/>
  <c r="J1562" i="3"/>
  <c r="I1562" i="3"/>
  <c r="H1562" i="3"/>
  <c r="K1566" i="3"/>
  <c r="J1566" i="3"/>
  <c r="I1566" i="3"/>
  <c r="H1566" i="3"/>
  <c r="K1570" i="3"/>
  <c r="J1570" i="3"/>
  <c r="I1570" i="3"/>
  <c r="H1570" i="3"/>
  <c r="K1574" i="3"/>
  <c r="J1574" i="3"/>
  <c r="I1574" i="3"/>
  <c r="H1574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H240" i="3"/>
  <c r="J241" i="3"/>
  <c r="K242" i="3"/>
  <c r="H244" i="3"/>
  <c r="J245" i="3"/>
  <c r="K246" i="3"/>
  <c r="H248" i="3"/>
  <c r="J249" i="3"/>
  <c r="K250" i="3"/>
  <c r="H252" i="3"/>
  <c r="J253" i="3"/>
  <c r="K254" i="3"/>
  <c r="H256" i="3"/>
  <c r="J257" i="3"/>
  <c r="K258" i="3"/>
  <c r="H260" i="3"/>
  <c r="J261" i="3"/>
  <c r="K262" i="3"/>
  <c r="H264" i="3"/>
  <c r="J265" i="3"/>
  <c r="K266" i="3"/>
  <c r="H268" i="3"/>
  <c r="J269" i="3"/>
  <c r="K270" i="3"/>
  <c r="H272" i="3"/>
  <c r="J273" i="3"/>
  <c r="K274" i="3"/>
  <c r="H276" i="3"/>
  <c r="J277" i="3"/>
  <c r="K278" i="3"/>
  <c r="H280" i="3"/>
  <c r="J281" i="3"/>
  <c r="K282" i="3"/>
  <c r="H284" i="3"/>
  <c r="J285" i="3"/>
  <c r="K286" i="3"/>
  <c r="H288" i="3"/>
  <c r="J289" i="3"/>
  <c r="K290" i="3"/>
  <c r="H292" i="3"/>
  <c r="J293" i="3"/>
  <c r="K294" i="3"/>
  <c r="H296" i="3"/>
  <c r="J297" i="3"/>
  <c r="K298" i="3"/>
  <c r="K300" i="3"/>
  <c r="K302" i="3"/>
  <c r="K304" i="3"/>
  <c r="K306" i="3"/>
  <c r="K308" i="3"/>
  <c r="K310" i="3"/>
  <c r="K312" i="3"/>
  <c r="K314" i="3"/>
  <c r="K316" i="3"/>
  <c r="K318" i="3"/>
  <c r="K320" i="3"/>
  <c r="K322" i="3"/>
  <c r="K324" i="3"/>
  <c r="K326" i="3"/>
  <c r="K328" i="3"/>
  <c r="K330" i="3"/>
  <c r="K332" i="3"/>
  <c r="K334" i="3"/>
  <c r="K336" i="3"/>
  <c r="K338" i="3"/>
  <c r="K340" i="3"/>
  <c r="K342" i="3"/>
  <c r="K344" i="3"/>
  <c r="K346" i="3"/>
  <c r="K348" i="3"/>
  <c r="K350" i="3"/>
  <c r="K352" i="3"/>
  <c r="K354" i="3"/>
  <c r="K356" i="3"/>
  <c r="K358" i="3"/>
  <c r="K360" i="3"/>
  <c r="K362" i="3"/>
  <c r="K364" i="3"/>
  <c r="K366" i="3"/>
  <c r="K368" i="3"/>
  <c r="K370" i="3"/>
  <c r="K372" i="3"/>
  <c r="K374" i="3"/>
  <c r="K376" i="3"/>
  <c r="K378" i="3"/>
  <c r="K380" i="3"/>
  <c r="K382" i="3"/>
  <c r="K384" i="3"/>
  <c r="K386" i="3"/>
  <c r="K388" i="3"/>
  <c r="K390" i="3"/>
  <c r="K392" i="3"/>
  <c r="K394" i="3"/>
  <c r="K396" i="3"/>
  <c r="K398" i="3"/>
  <c r="K400" i="3"/>
  <c r="K402" i="3"/>
  <c r="K404" i="3"/>
  <c r="K406" i="3"/>
  <c r="K408" i="3"/>
  <c r="K410" i="3"/>
  <c r="K412" i="3"/>
  <c r="K414" i="3"/>
  <c r="K416" i="3"/>
  <c r="K418" i="3"/>
  <c r="K420" i="3"/>
  <c r="K422" i="3"/>
  <c r="K424" i="3"/>
  <c r="K426" i="3"/>
  <c r="K428" i="3"/>
  <c r="K430" i="3"/>
  <c r="K432" i="3"/>
  <c r="K434" i="3"/>
  <c r="K436" i="3"/>
  <c r="K438" i="3"/>
  <c r="K440" i="3"/>
  <c r="K442" i="3"/>
  <c r="K444" i="3"/>
  <c r="K446" i="3"/>
  <c r="K448" i="3"/>
  <c r="K450" i="3"/>
  <c r="K452" i="3"/>
  <c r="K454" i="3"/>
  <c r="K456" i="3"/>
  <c r="K458" i="3"/>
  <c r="K460" i="3"/>
  <c r="K462" i="3"/>
  <c r="K464" i="3"/>
  <c r="K466" i="3"/>
  <c r="K469" i="3"/>
  <c r="K473" i="3"/>
  <c r="K477" i="3"/>
  <c r="K481" i="3"/>
  <c r="K485" i="3"/>
  <c r="K489" i="3"/>
  <c r="K493" i="3"/>
  <c r="K497" i="3"/>
  <c r="K501" i="3"/>
  <c r="K505" i="3"/>
  <c r="K509" i="3"/>
  <c r="K513" i="3"/>
  <c r="K517" i="3"/>
  <c r="K521" i="3"/>
  <c r="K525" i="3"/>
  <c r="K529" i="3"/>
  <c r="K533" i="3"/>
  <c r="K537" i="3"/>
  <c r="K541" i="3"/>
  <c r="K545" i="3"/>
  <c r="K549" i="3"/>
  <c r="K553" i="3"/>
  <c r="J728" i="3"/>
  <c r="J760" i="3"/>
  <c r="J792" i="3"/>
  <c r="J824" i="3"/>
  <c r="J856" i="3"/>
  <c r="J888" i="3"/>
  <c r="J920" i="3"/>
  <c r="J952" i="3"/>
  <c r="H990" i="3"/>
  <c r="H1054" i="3"/>
  <c r="I36" i="3"/>
  <c r="I40" i="3"/>
  <c r="I44" i="3"/>
  <c r="I48" i="3"/>
  <c r="I52" i="3"/>
  <c r="I56" i="3"/>
  <c r="I60" i="3"/>
  <c r="I64" i="3"/>
  <c r="I68" i="3"/>
  <c r="I76" i="3"/>
  <c r="I80" i="3"/>
  <c r="I84" i="3"/>
  <c r="I88" i="3"/>
  <c r="I100" i="3"/>
  <c r="I120" i="3"/>
  <c r="I188" i="3"/>
  <c r="I204" i="3"/>
  <c r="I220" i="3"/>
  <c r="I224" i="3"/>
  <c r="K268" i="3"/>
  <c r="K284" i="3"/>
  <c r="J776" i="3"/>
  <c r="J808" i="3"/>
  <c r="J872" i="3"/>
  <c r="J904" i="3"/>
  <c r="J936" i="3"/>
  <c r="J968" i="3"/>
  <c r="J299" i="3"/>
  <c r="I299" i="3"/>
  <c r="J303" i="3"/>
  <c r="I303" i="3"/>
  <c r="J307" i="3"/>
  <c r="I307" i="3"/>
  <c r="J311" i="3"/>
  <c r="I311" i="3"/>
  <c r="J315" i="3"/>
  <c r="I315" i="3"/>
  <c r="J319" i="3"/>
  <c r="I319" i="3"/>
  <c r="J323" i="3"/>
  <c r="I323" i="3"/>
  <c r="J327" i="3"/>
  <c r="I327" i="3"/>
  <c r="J331" i="3"/>
  <c r="I331" i="3"/>
  <c r="J335" i="3"/>
  <c r="I335" i="3"/>
  <c r="J339" i="3"/>
  <c r="I339" i="3"/>
  <c r="J343" i="3"/>
  <c r="I343" i="3"/>
  <c r="J347" i="3"/>
  <c r="I347" i="3"/>
  <c r="J351" i="3"/>
  <c r="I351" i="3"/>
  <c r="J355" i="3"/>
  <c r="I355" i="3"/>
  <c r="J359" i="3"/>
  <c r="I359" i="3"/>
  <c r="J363" i="3"/>
  <c r="I363" i="3"/>
  <c r="J367" i="3"/>
  <c r="I367" i="3"/>
  <c r="J371" i="3"/>
  <c r="I371" i="3"/>
  <c r="J375" i="3"/>
  <c r="I375" i="3"/>
  <c r="J379" i="3"/>
  <c r="I379" i="3"/>
  <c r="J383" i="3"/>
  <c r="I383" i="3"/>
  <c r="J387" i="3"/>
  <c r="I387" i="3"/>
  <c r="J391" i="3"/>
  <c r="I391" i="3"/>
  <c r="J395" i="3"/>
  <c r="I395" i="3"/>
  <c r="J399" i="3"/>
  <c r="I399" i="3"/>
  <c r="J403" i="3"/>
  <c r="I403" i="3"/>
  <c r="J407" i="3"/>
  <c r="I407" i="3"/>
  <c r="J411" i="3"/>
  <c r="I411" i="3"/>
  <c r="J415" i="3"/>
  <c r="I415" i="3"/>
  <c r="J419" i="3"/>
  <c r="I419" i="3"/>
  <c r="J423" i="3"/>
  <c r="I423" i="3"/>
  <c r="J427" i="3"/>
  <c r="I427" i="3"/>
  <c r="J431" i="3"/>
  <c r="I431" i="3"/>
  <c r="J435" i="3"/>
  <c r="I435" i="3"/>
  <c r="J439" i="3"/>
  <c r="I439" i="3"/>
  <c r="J443" i="3"/>
  <c r="I443" i="3"/>
  <c r="J447" i="3"/>
  <c r="I447" i="3"/>
  <c r="J451" i="3"/>
  <c r="I451" i="3"/>
  <c r="J455" i="3"/>
  <c r="I455" i="3"/>
  <c r="J459" i="3"/>
  <c r="I459" i="3"/>
  <c r="J463" i="3"/>
  <c r="I463" i="3"/>
  <c r="J467" i="3"/>
  <c r="I467" i="3"/>
  <c r="J471" i="3"/>
  <c r="I471" i="3"/>
  <c r="H471" i="3"/>
  <c r="J475" i="3"/>
  <c r="I475" i="3"/>
  <c r="H475" i="3"/>
  <c r="J479" i="3"/>
  <c r="I479" i="3"/>
  <c r="H479" i="3"/>
  <c r="J483" i="3"/>
  <c r="I483" i="3"/>
  <c r="H483" i="3"/>
  <c r="J487" i="3"/>
  <c r="I487" i="3"/>
  <c r="H487" i="3"/>
  <c r="J491" i="3"/>
  <c r="I491" i="3"/>
  <c r="H491" i="3"/>
  <c r="J495" i="3"/>
  <c r="I495" i="3"/>
  <c r="H495" i="3"/>
  <c r="J499" i="3"/>
  <c r="I499" i="3"/>
  <c r="H499" i="3"/>
  <c r="J503" i="3"/>
  <c r="I503" i="3"/>
  <c r="H503" i="3"/>
  <c r="J507" i="3"/>
  <c r="I507" i="3"/>
  <c r="H507" i="3"/>
  <c r="J511" i="3"/>
  <c r="I511" i="3"/>
  <c r="H511" i="3"/>
  <c r="J515" i="3"/>
  <c r="I515" i="3"/>
  <c r="H515" i="3"/>
  <c r="J519" i="3"/>
  <c r="I519" i="3"/>
  <c r="H519" i="3"/>
  <c r="J523" i="3"/>
  <c r="I523" i="3"/>
  <c r="H523" i="3"/>
  <c r="J527" i="3"/>
  <c r="I527" i="3"/>
  <c r="H527" i="3"/>
  <c r="J531" i="3"/>
  <c r="I531" i="3"/>
  <c r="H531" i="3"/>
  <c r="J535" i="3"/>
  <c r="I535" i="3"/>
  <c r="H535" i="3"/>
  <c r="J539" i="3"/>
  <c r="I539" i="3"/>
  <c r="H539" i="3"/>
  <c r="J543" i="3"/>
  <c r="I543" i="3"/>
  <c r="H543" i="3"/>
  <c r="J547" i="3"/>
  <c r="I547" i="3"/>
  <c r="H547" i="3"/>
  <c r="J551" i="3"/>
  <c r="I551" i="3"/>
  <c r="H551" i="3"/>
  <c r="K555" i="3"/>
  <c r="J555" i="3"/>
  <c r="I555" i="3"/>
  <c r="K559" i="3"/>
  <c r="J559" i="3"/>
  <c r="I559" i="3"/>
  <c r="K563" i="3"/>
  <c r="J563" i="3"/>
  <c r="I563" i="3"/>
  <c r="K567" i="3"/>
  <c r="J567" i="3"/>
  <c r="I567" i="3"/>
  <c r="K571" i="3"/>
  <c r="J571" i="3"/>
  <c r="I571" i="3"/>
  <c r="K575" i="3"/>
  <c r="J575" i="3"/>
  <c r="I575" i="3"/>
  <c r="K579" i="3"/>
  <c r="J579" i="3"/>
  <c r="I579" i="3"/>
  <c r="K583" i="3"/>
  <c r="J583" i="3"/>
  <c r="I583" i="3"/>
  <c r="K587" i="3"/>
  <c r="J587" i="3"/>
  <c r="I587" i="3"/>
  <c r="K591" i="3"/>
  <c r="J591" i="3"/>
  <c r="I591" i="3"/>
  <c r="K595" i="3"/>
  <c r="J595" i="3"/>
  <c r="I595" i="3"/>
  <c r="K599" i="3"/>
  <c r="J599" i="3"/>
  <c r="I599" i="3"/>
  <c r="K603" i="3"/>
  <c r="J603" i="3"/>
  <c r="I603" i="3"/>
  <c r="K607" i="3"/>
  <c r="J607" i="3"/>
  <c r="I607" i="3"/>
  <c r="K611" i="3"/>
  <c r="J611" i="3"/>
  <c r="I611" i="3"/>
  <c r="K615" i="3"/>
  <c r="J615" i="3"/>
  <c r="I615" i="3"/>
  <c r="K619" i="3"/>
  <c r="J619" i="3"/>
  <c r="I619" i="3"/>
  <c r="K623" i="3"/>
  <c r="J623" i="3"/>
  <c r="I623" i="3"/>
  <c r="K627" i="3"/>
  <c r="J627" i="3"/>
  <c r="I627" i="3"/>
  <c r="K631" i="3"/>
  <c r="J631" i="3"/>
  <c r="I631" i="3"/>
  <c r="K635" i="3"/>
  <c r="J635" i="3"/>
  <c r="I635" i="3"/>
  <c r="K639" i="3"/>
  <c r="J639" i="3"/>
  <c r="I639" i="3"/>
  <c r="K643" i="3"/>
  <c r="J643" i="3"/>
  <c r="I643" i="3"/>
  <c r="K647" i="3"/>
  <c r="J647" i="3"/>
  <c r="I647" i="3"/>
  <c r="K651" i="3"/>
  <c r="J651" i="3"/>
  <c r="I651" i="3"/>
  <c r="K655" i="3"/>
  <c r="J655" i="3"/>
  <c r="I655" i="3"/>
  <c r="K659" i="3"/>
  <c r="J659" i="3"/>
  <c r="I659" i="3"/>
  <c r="K663" i="3"/>
  <c r="J663" i="3"/>
  <c r="I663" i="3"/>
  <c r="K667" i="3"/>
  <c r="J667" i="3"/>
  <c r="I667" i="3"/>
  <c r="K671" i="3"/>
  <c r="J671" i="3"/>
  <c r="I671" i="3"/>
  <c r="K675" i="3"/>
  <c r="J675" i="3"/>
  <c r="I675" i="3"/>
  <c r="K679" i="3"/>
  <c r="J679" i="3"/>
  <c r="I679" i="3"/>
  <c r="K683" i="3"/>
  <c r="J683" i="3"/>
  <c r="I683" i="3"/>
  <c r="K687" i="3"/>
  <c r="J687" i="3"/>
  <c r="I687" i="3"/>
  <c r="K691" i="3"/>
  <c r="J691" i="3"/>
  <c r="I691" i="3"/>
  <c r="K695" i="3"/>
  <c r="J695" i="3"/>
  <c r="I695" i="3"/>
  <c r="K699" i="3"/>
  <c r="J699" i="3"/>
  <c r="I699" i="3"/>
  <c r="K703" i="3"/>
  <c r="J703" i="3"/>
  <c r="I703" i="3"/>
  <c r="K707" i="3"/>
  <c r="J707" i="3"/>
  <c r="I707" i="3"/>
  <c r="K711" i="3"/>
  <c r="J711" i="3"/>
  <c r="I711" i="3"/>
  <c r="K715" i="3"/>
  <c r="J715" i="3"/>
  <c r="I715" i="3"/>
  <c r="K719" i="3"/>
  <c r="J719" i="3"/>
  <c r="I719" i="3"/>
  <c r="K723" i="3"/>
  <c r="J723" i="3"/>
  <c r="I723" i="3"/>
  <c r="I727" i="3"/>
  <c r="H727" i="3"/>
  <c r="K727" i="3"/>
  <c r="J727" i="3"/>
  <c r="I731" i="3"/>
  <c r="H731" i="3"/>
  <c r="K731" i="3"/>
  <c r="J731" i="3"/>
  <c r="I735" i="3"/>
  <c r="H735" i="3"/>
  <c r="K735" i="3"/>
  <c r="J735" i="3"/>
  <c r="I739" i="3"/>
  <c r="H739" i="3"/>
  <c r="K739" i="3"/>
  <c r="J739" i="3"/>
  <c r="I743" i="3"/>
  <c r="H743" i="3"/>
  <c r="K743" i="3"/>
  <c r="J743" i="3"/>
  <c r="I747" i="3"/>
  <c r="H747" i="3"/>
  <c r="K747" i="3"/>
  <c r="J747" i="3"/>
  <c r="I751" i="3"/>
  <c r="H751" i="3"/>
  <c r="K751" i="3"/>
  <c r="J751" i="3"/>
  <c r="I755" i="3"/>
  <c r="H755" i="3"/>
  <c r="K755" i="3"/>
  <c r="J755" i="3"/>
  <c r="I759" i="3"/>
  <c r="H759" i="3"/>
  <c r="K759" i="3"/>
  <c r="J759" i="3"/>
  <c r="I763" i="3"/>
  <c r="H763" i="3"/>
  <c r="K763" i="3"/>
  <c r="J763" i="3"/>
  <c r="I767" i="3"/>
  <c r="H767" i="3"/>
  <c r="K767" i="3"/>
  <c r="J767" i="3"/>
  <c r="I771" i="3"/>
  <c r="H771" i="3"/>
  <c r="K771" i="3"/>
  <c r="J771" i="3"/>
  <c r="I775" i="3"/>
  <c r="H775" i="3"/>
  <c r="K775" i="3"/>
  <c r="J775" i="3"/>
  <c r="I779" i="3"/>
  <c r="H779" i="3"/>
  <c r="K779" i="3"/>
  <c r="J779" i="3"/>
  <c r="I783" i="3"/>
  <c r="H783" i="3"/>
  <c r="K783" i="3"/>
  <c r="J783" i="3"/>
  <c r="I787" i="3"/>
  <c r="H787" i="3"/>
  <c r="K787" i="3"/>
  <c r="J787" i="3"/>
  <c r="I791" i="3"/>
  <c r="H791" i="3"/>
  <c r="K791" i="3"/>
  <c r="J791" i="3"/>
  <c r="I795" i="3"/>
  <c r="H795" i="3"/>
  <c r="K795" i="3"/>
  <c r="J795" i="3"/>
  <c r="I799" i="3"/>
  <c r="H799" i="3"/>
  <c r="K799" i="3"/>
  <c r="J799" i="3"/>
  <c r="I803" i="3"/>
  <c r="H803" i="3"/>
  <c r="K803" i="3"/>
  <c r="J803" i="3"/>
  <c r="I807" i="3"/>
  <c r="H807" i="3"/>
  <c r="K807" i="3"/>
  <c r="J807" i="3"/>
  <c r="I811" i="3"/>
  <c r="H811" i="3"/>
  <c r="K811" i="3"/>
  <c r="J811" i="3"/>
  <c r="I815" i="3"/>
  <c r="H815" i="3"/>
  <c r="K815" i="3"/>
  <c r="J815" i="3"/>
  <c r="I819" i="3"/>
  <c r="H819" i="3"/>
  <c r="K819" i="3"/>
  <c r="J819" i="3"/>
  <c r="I823" i="3"/>
  <c r="H823" i="3"/>
  <c r="K823" i="3"/>
  <c r="J823" i="3"/>
  <c r="I827" i="3"/>
  <c r="H827" i="3"/>
  <c r="K827" i="3"/>
  <c r="J827" i="3"/>
  <c r="I831" i="3"/>
  <c r="H831" i="3"/>
  <c r="K831" i="3"/>
  <c r="J831" i="3"/>
  <c r="I835" i="3"/>
  <c r="H835" i="3"/>
  <c r="K835" i="3"/>
  <c r="J835" i="3"/>
  <c r="I839" i="3"/>
  <c r="H839" i="3"/>
  <c r="K839" i="3"/>
  <c r="J839" i="3"/>
  <c r="I843" i="3"/>
  <c r="H843" i="3"/>
  <c r="K843" i="3"/>
  <c r="J843" i="3"/>
  <c r="I847" i="3"/>
  <c r="H847" i="3"/>
  <c r="K847" i="3"/>
  <c r="J847" i="3"/>
  <c r="I851" i="3"/>
  <c r="H851" i="3"/>
  <c r="K851" i="3"/>
  <c r="J851" i="3"/>
  <c r="I855" i="3"/>
  <c r="H855" i="3"/>
  <c r="K855" i="3"/>
  <c r="J855" i="3"/>
  <c r="I859" i="3"/>
  <c r="H859" i="3"/>
  <c r="K859" i="3"/>
  <c r="J859" i="3"/>
  <c r="I863" i="3"/>
  <c r="H863" i="3"/>
  <c r="K863" i="3"/>
  <c r="J863" i="3"/>
  <c r="I867" i="3"/>
  <c r="H867" i="3"/>
  <c r="K867" i="3"/>
  <c r="J867" i="3"/>
  <c r="I871" i="3"/>
  <c r="H871" i="3"/>
  <c r="K871" i="3"/>
  <c r="J871" i="3"/>
  <c r="I875" i="3"/>
  <c r="H875" i="3"/>
  <c r="K875" i="3"/>
  <c r="J875" i="3"/>
  <c r="I879" i="3"/>
  <c r="H879" i="3"/>
  <c r="K879" i="3"/>
  <c r="J879" i="3"/>
  <c r="I883" i="3"/>
  <c r="H883" i="3"/>
  <c r="K883" i="3"/>
  <c r="J883" i="3"/>
  <c r="I887" i="3"/>
  <c r="H887" i="3"/>
  <c r="K887" i="3"/>
  <c r="J887" i="3"/>
  <c r="I891" i="3"/>
  <c r="H891" i="3"/>
  <c r="K891" i="3"/>
  <c r="J891" i="3"/>
  <c r="I895" i="3"/>
  <c r="H895" i="3"/>
  <c r="K895" i="3"/>
  <c r="J895" i="3"/>
  <c r="I899" i="3"/>
  <c r="H899" i="3"/>
  <c r="K899" i="3"/>
  <c r="J899" i="3"/>
  <c r="I903" i="3"/>
  <c r="H903" i="3"/>
  <c r="K903" i="3"/>
  <c r="J903" i="3"/>
  <c r="I907" i="3"/>
  <c r="H907" i="3"/>
  <c r="K907" i="3"/>
  <c r="J907" i="3"/>
  <c r="I911" i="3"/>
  <c r="H911" i="3"/>
  <c r="K911" i="3"/>
  <c r="J911" i="3"/>
  <c r="I915" i="3"/>
  <c r="H915" i="3"/>
  <c r="K915" i="3"/>
  <c r="J915" i="3"/>
  <c r="I919" i="3"/>
  <c r="H919" i="3"/>
  <c r="K919" i="3"/>
  <c r="J919" i="3"/>
  <c r="I923" i="3"/>
  <c r="H923" i="3"/>
  <c r="K923" i="3"/>
  <c r="J923" i="3"/>
  <c r="I927" i="3"/>
  <c r="H927" i="3"/>
  <c r="K927" i="3"/>
  <c r="J927" i="3"/>
  <c r="I931" i="3"/>
  <c r="H931" i="3"/>
  <c r="K931" i="3"/>
  <c r="J931" i="3"/>
  <c r="I935" i="3"/>
  <c r="H935" i="3"/>
  <c r="K935" i="3"/>
  <c r="J935" i="3"/>
  <c r="I939" i="3"/>
  <c r="H939" i="3"/>
  <c r="K939" i="3"/>
  <c r="J939" i="3"/>
  <c r="I943" i="3"/>
  <c r="H943" i="3"/>
  <c r="K943" i="3"/>
  <c r="J943" i="3"/>
  <c r="I947" i="3"/>
  <c r="H947" i="3"/>
  <c r="K947" i="3"/>
  <c r="J947" i="3"/>
  <c r="I951" i="3"/>
  <c r="H951" i="3"/>
  <c r="K951" i="3"/>
  <c r="J951" i="3"/>
  <c r="I955" i="3"/>
  <c r="H955" i="3"/>
  <c r="K955" i="3"/>
  <c r="J955" i="3"/>
  <c r="I959" i="3"/>
  <c r="H959" i="3"/>
  <c r="K959" i="3"/>
  <c r="J959" i="3"/>
  <c r="I963" i="3"/>
  <c r="H963" i="3"/>
  <c r="K963" i="3"/>
  <c r="J963" i="3"/>
  <c r="I967" i="3"/>
  <c r="H967" i="3"/>
  <c r="K967" i="3"/>
  <c r="J967" i="3"/>
  <c r="I971" i="3"/>
  <c r="H971" i="3"/>
  <c r="K971" i="3"/>
  <c r="J971" i="3"/>
  <c r="I975" i="3"/>
  <c r="H975" i="3"/>
  <c r="K975" i="3"/>
  <c r="J975" i="3"/>
  <c r="J979" i="3"/>
  <c r="I979" i="3"/>
  <c r="K979" i="3"/>
  <c r="H979" i="3"/>
  <c r="J983" i="3"/>
  <c r="I983" i="3"/>
  <c r="K983" i="3"/>
  <c r="H983" i="3"/>
  <c r="J987" i="3"/>
  <c r="I987" i="3"/>
  <c r="K987" i="3"/>
  <c r="H987" i="3"/>
  <c r="J991" i="3"/>
  <c r="I991" i="3"/>
  <c r="K991" i="3"/>
  <c r="H991" i="3"/>
  <c r="J995" i="3"/>
  <c r="I995" i="3"/>
  <c r="K995" i="3"/>
  <c r="H995" i="3"/>
  <c r="J999" i="3"/>
  <c r="I999" i="3"/>
  <c r="K999" i="3"/>
  <c r="H999" i="3"/>
  <c r="J1003" i="3"/>
  <c r="I1003" i="3"/>
  <c r="K1003" i="3"/>
  <c r="H1003" i="3"/>
  <c r="J1007" i="3"/>
  <c r="I1007" i="3"/>
  <c r="K1007" i="3"/>
  <c r="H1007" i="3"/>
  <c r="J1011" i="3"/>
  <c r="I1011" i="3"/>
  <c r="K1011" i="3"/>
  <c r="H1011" i="3"/>
  <c r="J1015" i="3"/>
  <c r="I1015" i="3"/>
  <c r="K1015" i="3"/>
  <c r="H1015" i="3"/>
  <c r="J1019" i="3"/>
  <c r="I1019" i="3"/>
  <c r="K1019" i="3"/>
  <c r="H1019" i="3"/>
  <c r="J1023" i="3"/>
  <c r="I1023" i="3"/>
  <c r="K1023" i="3"/>
  <c r="H1023" i="3"/>
  <c r="J1027" i="3"/>
  <c r="I1027" i="3"/>
  <c r="K1027" i="3"/>
  <c r="H1027" i="3"/>
  <c r="J1031" i="3"/>
  <c r="I1031" i="3"/>
  <c r="K1031" i="3"/>
  <c r="H1031" i="3"/>
  <c r="J1035" i="3"/>
  <c r="I1035" i="3"/>
  <c r="K1035" i="3"/>
  <c r="H1035" i="3"/>
  <c r="J1039" i="3"/>
  <c r="I1039" i="3"/>
  <c r="K1039" i="3"/>
  <c r="H1039" i="3"/>
  <c r="J1043" i="3"/>
  <c r="I1043" i="3"/>
  <c r="K1043" i="3"/>
  <c r="H1043" i="3"/>
  <c r="J1047" i="3"/>
  <c r="I1047" i="3"/>
  <c r="K1047" i="3"/>
  <c r="H1047" i="3"/>
  <c r="J1051" i="3"/>
  <c r="I1051" i="3"/>
  <c r="K1051" i="3"/>
  <c r="H1051" i="3"/>
  <c r="J1055" i="3"/>
  <c r="I1055" i="3"/>
  <c r="K1055" i="3"/>
  <c r="H1055" i="3"/>
  <c r="J1059" i="3"/>
  <c r="I1059" i="3"/>
  <c r="K1059" i="3"/>
  <c r="H1059" i="3"/>
  <c r="J1063" i="3"/>
  <c r="I1063" i="3"/>
  <c r="K1063" i="3"/>
  <c r="H1063" i="3"/>
  <c r="J1067" i="3"/>
  <c r="I1067" i="3"/>
  <c r="K1067" i="3"/>
  <c r="H1067" i="3"/>
  <c r="J1071" i="3"/>
  <c r="I1071" i="3"/>
  <c r="H1071" i="3"/>
  <c r="K1071" i="3"/>
  <c r="J1075" i="3"/>
  <c r="I1075" i="3"/>
  <c r="H1075" i="3"/>
  <c r="K1075" i="3"/>
  <c r="J1079" i="3"/>
  <c r="I1079" i="3"/>
  <c r="H1079" i="3"/>
  <c r="K1079" i="3"/>
  <c r="J1083" i="3"/>
  <c r="I1083" i="3"/>
  <c r="H1083" i="3"/>
  <c r="K1083" i="3"/>
  <c r="J1087" i="3"/>
  <c r="I1087" i="3"/>
  <c r="H1087" i="3"/>
  <c r="K1087" i="3"/>
  <c r="J1091" i="3"/>
  <c r="I1091" i="3"/>
  <c r="H1091" i="3"/>
  <c r="K1091" i="3"/>
  <c r="J1095" i="3"/>
  <c r="I1095" i="3"/>
  <c r="H1095" i="3"/>
  <c r="K1095" i="3"/>
  <c r="J1099" i="3"/>
  <c r="I1099" i="3"/>
  <c r="H1099" i="3"/>
  <c r="K1099" i="3"/>
  <c r="J1103" i="3"/>
  <c r="I1103" i="3"/>
  <c r="H1103" i="3"/>
  <c r="K1103" i="3"/>
  <c r="J1107" i="3"/>
  <c r="I1107" i="3"/>
  <c r="H1107" i="3"/>
  <c r="K1107" i="3"/>
  <c r="J1111" i="3"/>
  <c r="I1111" i="3"/>
  <c r="H1111" i="3"/>
  <c r="K1111" i="3"/>
  <c r="J1115" i="3"/>
  <c r="I1115" i="3"/>
  <c r="H1115" i="3"/>
  <c r="K1115" i="3"/>
  <c r="J1119" i="3"/>
  <c r="I1119" i="3"/>
  <c r="H1119" i="3"/>
  <c r="K1119" i="3"/>
  <c r="J1123" i="3"/>
  <c r="I1123" i="3"/>
  <c r="H1123" i="3"/>
  <c r="K1123" i="3"/>
  <c r="J1127" i="3"/>
  <c r="I1127" i="3"/>
  <c r="H1127" i="3"/>
  <c r="K1127" i="3"/>
  <c r="J1131" i="3"/>
  <c r="I1131" i="3"/>
  <c r="H1131" i="3"/>
  <c r="K1131" i="3"/>
  <c r="J1135" i="3"/>
  <c r="I1135" i="3"/>
  <c r="H1135" i="3"/>
  <c r="K1135" i="3"/>
  <c r="J1139" i="3"/>
  <c r="I1139" i="3"/>
  <c r="H1139" i="3"/>
  <c r="K1139" i="3"/>
  <c r="J1143" i="3"/>
  <c r="I1143" i="3"/>
  <c r="H1143" i="3"/>
  <c r="K1143" i="3"/>
  <c r="J1147" i="3"/>
  <c r="I1147" i="3"/>
  <c r="H1147" i="3"/>
  <c r="K1147" i="3"/>
  <c r="J1151" i="3"/>
  <c r="I1151" i="3"/>
  <c r="H1151" i="3"/>
  <c r="K1151" i="3"/>
  <c r="K1155" i="3"/>
  <c r="J1155" i="3"/>
  <c r="I1155" i="3"/>
  <c r="H1155" i="3"/>
  <c r="K1159" i="3"/>
  <c r="J1159" i="3"/>
  <c r="I1159" i="3"/>
  <c r="H1159" i="3"/>
  <c r="K1163" i="3"/>
  <c r="J1163" i="3"/>
  <c r="I1163" i="3"/>
  <c r="H1163" i="3"/>
  <c r="K1167" i="3"/>
  <c r="J1167" i="3"/>
  <c r="I1167" i="3"/>
  <c r="H1167" i="3"/>
  <c r="K1171" i="3"/>
  <c r="J1171" i="3"/>
  <c r="I1171" i="3"/>
  <c r="H1171" i="3"/>
  <c r="K1175" i="3"/>
  <c r="J1175" i="3"/>
  <c r="I1175" i="3"/>
  <c r="H1175" i="3"/>
  <c r="K1179" i="3"/>
  <c r="J1179" i="3"/>
  <c r="I1179" i="3"/>
  <c r="K1183" i="3"/>
  <c r="J1183" i="3"/>
  <c r="I1183" i="3"/>
  <c r="H1183" i="3"/>
  <c r="K1187" i="3"/>
  <c r="J1187" i="3"/>
  <c r="I1187" i="3"/>
  <c r="H1187" i="3"/>
  <c r="K1191" i="3"/>
  <c r="J1191" i="3"/>
  <c r="I1191" i="3"/>
  <c r="H1191" i="3"/>
  <c r="K1195" i="3"/>
  <c r="J1195" i="3"/>
  <c r="I1195" i="3"/>
  <c r="H1195" i="3"/>
  <c r="K1199" i="3"/>
  <c r="J1199" i="3"/>
  <c r="I1199" i="3"/>
  <c r="H1199" i="3"/>
  <c r="K1203" i="3"/>
  <c r="J1203" i="3"/>
  <c r="I1203" i="3"/>
  <c r="H1203" i="3"/>
  <c r="K1207" i="3"/>
  <c r="J1207" i="3"/>
  <c r="I1207" i="3"/>
  <c r="H1207" i="3"/>
  <c r="K1211" i="3"/>
  <c r="J1211" i="3"/>
  <c r="I1211" i="3"/>
  <c r="H1211" i="3"/>
  <c r="K1215" i="3"/>
  <c r="J1215" i="3"/>
  <c r="I1215" i="3"/>
  <c r="H1215" i="3"/>
  <c r="K1219" i="3"/>
  <c r="J1219" i="3"/>
  <c r="I1219" i="3"/>
  <c r="H1219" i="3"/>
  <c r="K1223" i="3"/>
  <c r="J1223" i="3"/>
  <c r="I1223" i="3"/>
  <c r="H1223" i="3"/>
  <c r="K1227" i="3"/>
  <c r="J1227" i="3"/>
  <c r="I1227" i="3"/>
  <c r="H1227" i="3"/>
  <c r="K1231" i="3"/>
  <c r="J1231" i="3"/>
  <c r="I1231" i="3"/>
  <c r="H1231" i="3"/>
  <c r="K1235" i="3"/>
  <c r="J1235" i="3"/>
  <c r="I1235" i="3"/>
  <c r="H1235" i="3"/>
  <c r="K1239" i="3"/>
  <c r="J1239" i="3"/>
  <c r="I1239" i="3"/>
  <c r="H1239" i="3"/>
  <c r="K1243" i="3"/>
  <c r="J1243" i="3"/>
  <c r="I1243" i="3"/>
  <c r="K1247" i="3"/>
  <c r="J1247" i="3"/>
  <c r="I1247" i="3"/>
  <c r="H1247" i="3"/>
  <c r="K1251" i="3"/>
  <c r="J1251" i="3"/>
  <c r="I1251" i="3"/>
  <c r="H1251" i="3"/>
  <c r="K1255" i="3"/>
  <c r="J1255" i="3"/>
  <c r="I1255" i="3"/>
  <c r="H1255" i="3"/>
  <c r="K1259" i="3"/>
  <c r="J1259" i="3"/>
  <c r="I1259" i="3"/>
  <c r="H1259" i="3"/>
  <c r="I1263" i="3"/>
  <c r="K1263" i="3"/>
  <c r="J1263" i="3"/>
  <c r="H1263" i="3"/>
  <c r="I1267" i="3"/>
  <c r="K1267" i="3"/>
  <c r="J1267" i="3"/>
  <c r="H1267" i="3"/>
  <c r="I1271" i="3"/>
  <c r="K1271" i="3"/>
  <c r="J1271" i="3"/>
  <c r="H1271" i="3"/>
  <c r="I1275" i="3"/>
  <c r="K1275" i="3"/>
  <c r="J1275" i="3"/>
  <c r="H1275" i="3"/>
  <c r="I1279" i="3"/>
  <c r="K1279" i="3"/>
  <c r="J1279" i="3"/>
  <c r="H1279" i="3"/>
  <c r="I1283" i="3"/>
  <c r="K1283" i="3"/>
  <c r="J1283" i="3"/>
  <c r="H1283" i="3"/>
  <c r="I1287" i="3"/>
  <c r="K1287" i="3"/>
  <c r="J1287" i="3"/>
  <c r="H1287" i="3"/>
  <c r="I1291" i="3"/>
  <c r="K1291" i="3"/>
  <c r="J1291" i="3"/>
  <c r="H1291" i="3"/>
  <c r="I1295" i="3"/>
  <c r="K1295" i="3"/>
  <c r="J1295" i="3"/>
  <c r="H1295" i="3"/>
  <c r="I1299" i="3"/>
  <c r="K1299" i="3"/>
  <c r="J1299" i="3"/>
  <c r="H1299" i="3"/>
  <c r="I1303" i="3"/>
  <c r="K1303" i="3"/>
  <c r="J1303" i="3"/>
  <c r="H1303" i="3"/>
  <c r="I1307" i="3"/>
  <c r="K1307" i="3"/>
  <c r="J1307" i="3"/>
  <c r="H1307" i="3"/>
  <c r="I1311" i="3"/>
  <c r="K1311" i="3"/>
  <c r="J1311" i="3"/>
  <c r="H1311" i="3"/>
  <c r="I1315" i="3"/>
  <c r="K1315" i="3"/>
  <c r="J1315" i="3"/>
  <c r="H1315" i="3"/>
  <c r="I1319" i="3"/>
  <c r="K1319" i="3"/>
  <c r="J1319" i="3"/>
  <c r="H1319" i="3"/>
  <c r="I1323" i="3"/>
  <c r="K1323" i="3"/>
  <c r="J1323" i="3"/>
  <c r="H1323" i="3"/>
  <c r="I1327" i="3"/>
  <c r="K1327" i="3"/>
  <c r="J1327" i="3"/>
  <c r="H1327" i="3"/>
  <c r="I1331" i="3"/>
  <c r="K1331" i="3"/>
  <c r="J1331" i="3"/>
  <c r="H1331" i="3"/>
  <c r="I1335" i="3"/>
  <c r="K1335" i="3"/>
  <c r="J1335" i="3"/>
  <c r="H1335" i="3"/>
  <c r="I1339" i="3"/>
  <c r="K1339" i="3"/>
  <c r="J1339" i="3"/>
  <c r="H1339" i="3"/>
  <c r="I1343" i="3"/>
  <c r="K1343" i="3"/>
  <c r="J1343" i="3"/>
  <c r="H1343" i="3"/>
  <c r="I1347" i="3"/>
  <c r="H1347" i="3"/>
  <c r="K1347" i="3"/>
  <c r="J1347" i="3"/>
  <c r="I1351" i="3"/>
  <c r="H1351" i="3"/>
  <c r="K1351" i="3"/>
  <c r="J1351" i="3"/>
  <c r="I1355" i="3"/>
  <c r="H1355" i="3"/>
  <c r="K1355" i="3"/>
  <c r="J1355" i="3"/>
  <c r="I1359" i="3"/>
  <c r="H1359" i="3"/>
  <c r="K1359" i="3"/>
  <c r="J1359" i="3"/>
  <c r="I1363" i="3"/>
  <c r="H1363" i="3"/>
  <c r="K1363" i="3"/>
  <c r="J1363" i="3"/>
  <c r="I1367" i="3"/>
  <c r="H1367" i="3"/>
  <c r="K1367" i="3"/>
  <c r="J1367" i="3"/>
  <c r="I1371" i="3"/>
  <c r="H1371" i="3"/>
  <c r="K1371" i="3"/>
  <c r="J1371" i="3"/>
  <c r="I1375" i="3"/>
  <c r="H1375" i="3"/>
  <c r="K1375" i="3"/>
  <c r="J1375" i="3"/>
  <c r="I1379" i="3"/>
  <c r="H1379" i="3"/>
  <c r="K1379" i="3"/>
  <c r="J1379" i="3"/>
  <c r="I1383" i="3"/>
  <c r="H1383" i="3"/>
  <c r="K1383" i="3"/>
  <c r="J1383" i="3"/>
  <c r="I1387" i="3"/>
  <c r="H1387" i="3"/>
  <c r="K1387" i="3"/>
  <c r="J1387" i="3"/>
  <c r="I1391" i="3"/>
  <c r="H1391" i="3"/>
  <c r="K1391" i="3"/>
  <c r="J1391" i="3"/>
  <c r="I1395" i="3"/>
  <c r="H1395" i="3"/>
  <c r="K1395" i="3"/>
  <c r="J1395" i="3"/>
  <c r="I1399" i="3"/>
  <c r="H1399" i="3"/>
  <c r="K1399" i="3"/>
  <c r="J1399" i="3"/>
  <c r="I1403" i="3"/>
  <c r="H1403" i="3"/>
  <c r="K1403" i="3"/>
  <c r="J1403" i="3"/>
  <c r="J1407" i="3"/>
  <c r="H1407" i="3"/>
  <c r="K1407" i="3"/>
  <c r="I1407" i="3"/>
  <c r="J1411" i="3"/>
  <c r="H1411" i="3"/>
  <c r="K1411" i="3"/>
  <c r="I1411" i="3"/>
  <c r="J1415" i="3"/>
  <c r="H1415" i="3"/>
  <c r="K1415" i="3"/>
  <c r="I1415" i="3"/>
  <c r="J1419" i="3"/>
  <c r="H1419" i="3"/>
  <c r="K1419" i="3"/>
  <c r="I1419" i="3"/>
  <c r="J1423" i="3"/>
  <c r="H1423" i="3"/>
  <c r="K1423" i="3"/>
  <c r="I1423" i="3"/>
  <c r="H1427" i="3"/>
  <c r="K1427" i="3"/>
  <c r="J1427" i="3"/>
  <c r="I1427" i="3"/>
  <c r="H1431" i="3"/>
  <c r="K1431" i="3"/>
  <c r="J1431" i="3"/>
  <c r="I1431" i="3"/>
  <c r="H1435" i="3"/>
  <c r="K1435" i="3"/>
  <c r="J1435" i="3"/>
  <c r="I1435" i="3"/>
  <c r="H1439" i="3"/>
  <c r="K1439" i="3"/>
  <c r="J1439" i="3"/>
  <c r="I1439" i="3"/>
  <c r="H1443" i="3"/>
  <c r="K1443" i="3"/>
  <c r="J1443" i="3"/>
  <c r="I1443" i="3"/>
  <c r="H1447" i="3"/>
  <c r="K1447" i="3"/>
  <c r="J1447" i="3"/>
  <c r="I1447" i="3"/>
  <c r="H1451" i="3"/>
  <c r="K1451" i="3"/>
  <c r="J1451" i="3"/>
  <c r="I1451" i="3"/>
  <c r="H1455" i="3"/>
  <c r="K1455" i="3"/>
  <c r="J1455" i="3"/>
  <c r="I1455" i="3"/>
  <c r="H1459" i="3"/>
  <c r="K1459" i="3"/>
  <c r="J1459" i="3"/>
  <c r="I1459" i="3"/>
  <c r="H1463" i="3"/>
  <c r="K1463" i="3"/>
  <c r="J1463" i="3"/>
  <c r="I1463" i="3"/>
  <c r="H1467" i="3"/>
  <c r="K1467" i="3"/>
  <c r="J1467" i="3"/>
  <c r="I1467" i="3"/>
  <c r="H1471" i="3"/>
  <c r="K1471" i="3"/>
  <c r="J1471" i="3"/>
  <c r="I1471" i="3"/>
  <c r="H1475" i="3"/>
  <c r="K1475" i="3"/>
  <c r="J1475" i="3"/>
  <c r="I1475" i="3"/>
  <c r="H1479" i="3"/>
  <c r="K1479" i="3"/>
  <c r="J1479" i="3"/>
  <c r="I1479" i="3"/>
  <c r="H1483" i="3"/>
  <c r="K1483" i="3"/>
  <c r="J1483" i="3"/>
  <c r="I1483" i="3"/>
  <c r="H1487" i="3"/>
  <c r="K1487" i="3"/>
  <c r="J1487" i="3"/>
  <c r="I1487" i="3"/>
  <c r="K1491" i="3"/>
  <c r="J1491" i="3"/>
  <c r="I1491" i="3"/>
  <c r="H1491" i="3"/>
  <c r="K1495" i="3"/>
  <c r="J1495" i="3"/>
  <c r="I1495" i="3"/>
  <c r="H1495" i="3"/>
  <c r="K1499" i="3"/>
  <c r="J1499" i="3"/>
  <c r="I1499" i="3"/>
  <c r="H1499" i="3"/>
  <c r="K1503" i="3"/>
  <c r="J1503" i="3"/>
  <c r="I1503" i="3"/>
  <c r="H1503" i="3"/>
  <c r="K1507" i="3"/>
  <c r="J1507" i="3"/>
  <c r="I1507" i="3"/>
  <c r="H1507" i="3"/>
  <c r="K1511" i="3"/>
  <c r="J1511" i="3"/>
  <c r="I1511" i="3"/>
  <c r="H1511" i="3"/>
  <c r="K1515" i="3"/>
  <c r="J1515" i="3"/>
  <c r="I1515" i="3"/>
  <c r="H1515" i="3"/>
  <c r="K1519" i="3"/>
  <c r="J1519" i="3"/>
  <c r="I1519" i="3"/>
  <c r="H1519" i="3"/>
  <c r="K1523" i="3"/>
  <c r="J1523" i="3"/>
  <c r="I1523" i="3"/>
  <c r="H1523" i="3"/>
  <c r="K1527" i="3"/>
  <c r="J1527" i="3"/>
  <c r="I1527" i="3"/>
  <c r="H1527" i="3"/>
  <c r="K1531" i="3"/>
  <c r="J1531" i="3"/>
  <c r="I1531" i="3"/>
  <c r="H1531" i="3"/>
  <c r="K1535" i="3"/>
  <c r="J1535" i="3"/>
  <c r="I1535" i="3"/>
  <c r="H1535" i="3"/>
  <c r="K1539" i="3"/>
  <c r="J1539" i="3"/>
  <c r="I1539" i="3"/>
  <c r="H1539" i="3"/>
  <c r="K1543" i="3"/>
  <c r="J1543" i="3"/>
  <c r="I1543" i="3"/>
  <c r="H1543" i="3"/>
  <c r="K1547" i="3"/>
  <c r="J1547" i="3"/>
  <c r="I1547" i="3"/>
  <c r="H1547" i="3"/>
  <c r="K1551" i="3"/>
  <c r="J1551" i="3"/>
  <c r="I1551" i="3"/>
  <c r="H1551" i="3"/>
  <c r="K1555" i="3"/>
  <c r="J1555" i="3"/>
  <c r="I1555" i="3"/>
  <c r="H1555" i="3"/>
  <c r="K1559" i="3"/>
  <c r="J1559" i="3"/>
  <c r="I1559" i="3"/>
  <c r="H1559" i="3"/>
  <c r="K1563" i="3"/>
  <c r="J1563" i="3"/>
  <c r="I1563" i="3"/>
  <c r="H1563" i="3"/>
  <c r="K1567" i="3"/>
  <c r="J1567" i="3"/>
  <c r="I1567" i="3"/>
  <c r="H1567" i="3"/>
  <c r="K1571" i="3"/>
  <c r="J1571" i="3"/>
  <c r="I1571" i="3"/>
  <c r="H1571" i="3"/>
  <c r="H239" i="3"/>
  <c r="J240" i="3"/>
  <c r="K241" i="3"/>
  <c r="H243" i="3"/>
  <c r="J244" i="3"/>
  <c r="K245" i="3"/>
  <c r="H247" i="3"/>
  <c r="J248" i="3"/>
  <c r="K249" i="3"/>
  <c r="H251" i="3"/>
  <c r="J252" i="3"/>
  <c r="K253" i="3"/>
  <c r="H255" i="3"/>
  <c r="J256" i="3"/>
  <c r="K257" i="3"/>
  <c r="H259" i="3"/>
  <c r="J260" i="3"/>
  <c r="K261" i="3"/>
  <c r="H263" i="3"/>
  <c r="J264" i="3"/>
  <c r="K265" i="3"/>
  <c r="H267" i="3"/>
  <c r="J268" i="3"/>
  <c r="K269" i="3"/>
  <c r="H271" i="3"/>
  <c r="J272" i="3"/>
  <c r="K273" i="3"/>
  <c r="H275" i="3"/>
  <c r="J276" i="3"/>
  <c r="K277" i="3"/>
  <c r="H279" i="3"/>
  <c r="J280" i="3"/>
  <c r="K281" i="3"/>
  <c r="H283" i="3"/>
  <c r="J284" i="3"/>
  <c r="K285" i="3"/>
  <c r="H287" i="3"/>
  <c r="J288" i="3"/>
  <c r="K289" i="3"/>
  <c r="H291" i="3"/>
  <c r="J292" i="3"/>
  <c r="K293" i="3"/>
  <c r="H295" i="3"/>
  <c r="J296" i="3"/>
  <c r="K297" i="3"/>
  <c r="H299" i="3"/>
  <c r="H301" i="3"/>
  <c r="H303" i="3"/>
  <c r="H305" i="3"/>
  <c r="H307" i="3"/>
  <c r="H309" i="3"/>
  <c r="H311" i="3"/>
  <c r="H313" i="3"/>
  <c r="H315" i="3"/>
  <c r="H317" i="3"/>
  <c r="H319" i="3"/>
  <c r="H321" i="3"/>
  <c r="H323" i="3"/>
  <c r="H325" i="3"/>
  <c r="H327" i="3"/>
  <c r="H329" i="3"/>
  <c r="H331" i="3"/>
  <c r="H333" i="3"/>
  <c r="H335" i="3"/>
  <c r="H337" i="3"/>
  <c r="H339" i="3"/>
  <c r="H341" i="3"/>
  <c r="H343" i="3"/>
  <c r="H345" i="3"/>
  <c r="H347" i="3"/>
  <c r="H349" i="3"/>
  <c r="H351" i="3"/>
  <c r="H353" i="3"/>
  <c r="H355" i="3"/>
  <c r="H357" i="3"/>
  <c r="H359" i="3"/>
  <c r="H361" i="3"/>
  <c r="H363" i="3"/>
  <c r="H365" i="3"/>
  <c r="H367" i="3"/>
  <c r="H369" i="3"/>
  <c r="H371" i="3"/>
  <c r="H373" i="3"/>
  <c r="H375" i="3"/>
  <c r="H377" i="3"/>
  <c r="H379" i="3"/>
  <c r="H381" i="3"/>
  <c r="H383" i="3"/>
  <c r="H385" i="3"/>
  <c r="H387" i="3"/>
  <c r="H389" i="3"/>
  <c r="H391" i="3"/>
  <c r="H393" i="3"/>
  <c r="H395" i="3"/>
  <c r="H397" i="3"/>
  <c r="H399" i="3"/>
  <c r="H401" i="3"/>
  <c r="H403" i="3"/>
  <c r="H405" i="3"/>
  <c r="H407" i="3"/>
  <c r="H409" i="3"/>
  <c r="H411" i="3"/>
  <c r="H413" i="3"/>
  <c r="H415" i="3"/>
  <c r="H417" i="3"/>
  <c r="H419" i="3"/>
  <c r="H421" i="3"/>
  <c r="H423" i="3"/>
  <c r="H425" i="3"/>
  <c r="H427" i="3"/>
  <c r="H429" i="3"/>
  <c r="H431" i="3"/>
  <c r="H433" i="3"/>
  <c r="H435" i="3"/>
  <c r="H437" i="3"/>
  <c r="H439" i="3"/>
  <c r="H441" i="3"/>
  <c r="H443" i="3"/>
  <c r="H445" i="3"/>
  <c r="H447" i="3"/>
  <c r="H449" i="3"/>
  <c r="H451" i="3"/>
  <c r="H453" i="3"/>
  <c r="H455" i="3"/>
  <c r="H457" i="3"/>
  <c r="H459" i="3"/>
  <c r="H461" i="3"/>
  <c r="H463" i="3"/>
  <c r="H465" i="3"/>
  <c r="H467" i="3"/>
  <c r="K470" i="3"/>
  <c r="K474" i="3"/>
  <c r="K478" i="3"/>
  <c r="K482" i="3"/>
  <c r="K486" i="3"/>
  <c r="K490" i="3"/>
  <c r="K494" i="3"/>
  <c r="K498" i="3"/>
  <c r="K502" i="3"/>
  <c r="K506" i="3"/>
  <c r="K510" i="3"/>
  <c r="K514" i="3"/>
  <c r="K518" i="3"/>
  <c r="K522" i="3"/>
  <c r="K526" i="3"/>
  <c r="K530" i="3"/>
  <c r="K534" i="3"/>
  <c r="K538" i="3"/>
  <c r="K542" i="3"/>
  <c r="K546" i="3"/>
  <c r="K550" i="3"/>
  <c r="H555" i="3"/>
  <c r="H571" i="3"/>
  <c r="H587" i="3"/>
  <c r="H603" i="3"/>
  <c r="H619" i="3"/>
  <c r="H635" i="3"/>
  <c r="H651" i="3"/>
  <c r="H667" i="3"/>
  <c r="H683" i="3"/>
  <c r="H699" i="3"/>
  <c r="H715" i="3"/>
  <c r="J736" i="3"/>
  <c r="J768" i="3"/>
  <c r="J800" i="3"/>
  <c r="J832" i="3"/>
  <c r="J864" i="3"/>
  <c r="J896" i="3"/>
  <c r="J928" i="3"/>
  <c r="J960" i="3"/>
  <c r="H1006" i="3"/>
  <c r="K1070" i="3"/>
  <c r="H1243" i="3"/>
  <c r="O993" i="2" l="1"/>
  <c r="S993" i="2" s="1"/>
  <c r="O1013" i="2"/>
  <c r="S1013" i="2" s="1"/>
  <c r="O1041" i="2"/>
  <c r="S1041" i="2" s="1"/>
  <c r="L326" i="2"/>
  <c r="P326" i="2" s="1"/>
  <c r="L310" i="2"/>
  <c r="P310" i="2" s="1"/>
  <c r="L294" i="2"/>
  <c r="P294" i="2" s="1"/>
  <c r="L278" i="2"/>
  <c r="P278" i="2" s="1"/>
  <c r="L262" i="2"/>
  <c r="P262" i="2" s="1"/>
  <c r="L246" i="2"/>
  <c r="P246" i="2" s="1"/>
  <c r="L230" i="2"/>
  <c r="P230" i="2" s="1"/>
  <c r="L214" i="2"/>
  <c r="P214" i="2" s="1"/>
  <c r="L198" i="2"/>
  <c r="P198" i="2" s="1"/>
  <c r="L182" i="2"/>
  <c r="P182" i="2" s="1"/>
  <c r="L166" i="2"/>
  <c r="P166" i="2" s="1"/>
  <c r="L329" i="2"/>
  <c r="P329" i="2" s="1"/>
  <c r="L313" i="2"/>
  <c r="P313" i="2" s="1"/>
  <c r="L297" i="2"/>
  <c r="P297" i="2" s="1"/>
  <c r="L281" i="2"/>
  <c r="P281" i="2" s="1"/>
  <c r="L265" i="2"/>
  <c r="P265" i="2" s="1"/>
  <c r="L249" i="2"/>
  <c r="P249" i="2" s="1"/>
  <c r="L233" i="2"/>
  <c r="P233" i="2" s="1"/>
  <c r="L217" i="2"/>
  <c r="P217" i="2" s="1"/>
  <c r="L201" i="2"/>
  <c r="P201" i="2" s="1"/>
  <c r="L185" i="2"/>
  <c r="P185" i="2" s="1"/>
  <c r="L169" i="2"/>
  <c r="P169" i="2" s="1"/>
  <c r="L240" i="2"/>
  <c r="P240" i="2" s="1"/>
  <c r="L208" i="2"/>
  <c r="P208" i="2" s="1"/>
  <c r="L176" i="2"/>
  <c r="P176" i="2" s="1"/>
  <c r="L228" i="2"/>
  <c r="P228" i="2" s="1"/>
  <c r="L196" i="2"/>
  <c r="P196" i="2" s="1"/>
  <c r="L325" i="2"/>
  <c r="P325" i="2" s="1"/>
  <c r="L309" i="2"/>
  <c r="P309" i="2" s="1"/>
  <c r="L293" i="2"/>
  <c r="P293" i="2" s="1"/>
  <c r="L277" i="2"/>
  <c r="P277" i="2" s="1"/>
  <c r="L261" i="2"/>
  <c r="P261" i="2" s="1"/>
  <c r="L245" i="2"/>
  <c r="P245" i="2" s="1"/>
  <c r="L229" i="2"/>
  <c r="P229" i="2" s="1"/>
  <c r="L213" i="2"/>
  <c r="P213" i="2" s="1"/>
  <c r="L197" i="2"/>
  <c r="P197" i="2" s="1"/>
  <c r="L181" i="2"/>
  <c r="P181" i="2" s="1"/>
  <c r="L165" i="2"/>
  <c r="P165" i="2" s="1"/>
  <c r="L149" i="2"/>
  <c r="P149" i="2" s="1"/>
  <c r="L133" i="2"/>
  <c r="P133" i="2" s="1"/>
  <c r="L117" i="2"/>
  <c r="P117" i="2" s="1"/>
  <c r="L101" i="2"/>
  <c r="P101" i="2" s="1"/>
  <c r="L85" i="2"/>
  <c r="P85" i="2" s="1"/>
  <c r="L69" i="2"/>
  <c r="P69" i="2" s="1"/>
  <c r="L53" i="2"/>
  <c r="P53" i="2" s="1"/>
  <c r="L37" i="2"/>
  <c r="P37" i="2" s="1"/>
  <c r="L21" i="2"/>
  <c r="P21" i="2" s="1"/>
  <c r="L5" i="2"/>
  <c r="P5" i="2" s="1"/>
  <c r="L320" i="2"/>
  <c r="P320" i="2" s="1"/>
  <c r="L304" i="2"/>
  <c r="P304" i="2" s="1"/>
  <c r="L288" i="2"/>
  <c r="P288" i="2" s="1"/>
  <c r="L272" i="2"/>
  <c r="P272" i="2" s="1"/>
  <c r="L256" i="2"/>
  <c r="P256" i="2" s="1"/>
  <c r="L232" i="2"/>
  <c r="P232" i="2" s="1"/>
  <c r="L200" i="2"/>
  <c r="P200" i="2" s="1"/>
  <c r="L168" i="2"/>
  <c r="P168" i="2" s="1"/>
  <c r="L322" i="2"/>
  <c r="P322" i="2" s="1"/>
  <c r="L306" i="2"/>
  <c r="P306" i="2" s="1"/>
  <c r="L290" i="2"/>
  <c r="P290" i="2" s="1"/>
  <c r="L274" i="2"/>
  <c r="P274" i="2" s="1"/>
  <c r="L258" i="2"/>
  <c r="P258" i="2" s="1"/>
  <c r="L332" i="2"/>
  <c r="P332" i="2" s="1"/>
  <c r="L220" i="2"/>
  <c r="P220" i="2" s="1"/>
  <c r="L188" i="2"/>
  <c r="P188" i="2" s="1"/>
  <c r="L316" i="2"/>
  <c r="P316" i="2" s="1"/>
  <c r="L300" i="2"/>
  <c r="P300" i="2" s="1"/>
  <c r="L284" i="2"/>
  <c r="P284" i="2" s="1"/>
  <c r="L268" i="2"/>
  <c r="P268" i="2" s="1"/>
  <c r="L252" i="2"/>
  <c r="P252" i="2" s="1"/>
  <c r="L244" i="2"/>
  <c r="P244" i="2" s="1"/>
  <c r="L212" i="2"/>
  <c r="P212" i="2" s="1"/>
  <c r="L180" i="2"/>
  <c r="P180" i="2" s="1"/>
  <c r="L333" i="2"/>
  <c r="P333" i="2" s="1"/>
  <c r="L317" i="2"/>
  <c r="P317" i="2" s="1"/>
  <c r="L301" i="2"/>
  <c r="P301" i="2" s="1"/>
  <c r="L285" i="2"/>
  <c r="P285" i="2" s="1"/>
  <c r="L269" i="2"/>
  <c r="P269" i="2" s="1"/>
  <c r="L253" i="2"/>
  <c r="P253" i="2" s="1"/>
  <c r="L237" i="2"/>
  <c r="P237" i="2" s="1"/>
  <c r="L221" i="2"/>
  <c r="P221" i="2" s="1"/>
  <c r="L205" i="2"/>
  <c r="P205" i="2" s="1"/>
  <c r="L189" i="2"/>
  <c r="P189" i="2" s="1"/>
  <c r="L173" i="2"/>
  <c r="P173" i="2" s="1"/>
  <c r="L157" i="2"/>
  <c r="P157" i="2" s="1"/>
  <c r="L141" i="2"/>
  <c r="P141" i="2" s="1"/>
  <c r="L125" i="2"/>
  <c r="P125" i="2" s="1"/>
  <c r="L109" i="2"/>
  <c r="P109" i="2" s="1"/>
  <c r="L93" i="2"/>
  <c r="P93" i="2" s="1"/>
  <c r="L77" i="2"/>
  <c r="P77" i="2" s="1"/>
  <c r="L61" i="2"/>
  <c r="P61" i="2" s="1"/>
  <c r="L45" i="2"/>
  <c r="P45" i="2" s="1"/>
  <c r="L29" i="2"/>
  <c r="P29" i="2" s="1"/>
  <c r="L13" i="2"/>
  <c r="P13" i="2" s="1"/>
  <c r="L328" i="2"/>
  <c r="P328" i="2" s="1"/>
  <c r="L312" i="2"/>
  <c r="P312" i="2" s="1"/>
  <c r="L296" i="2"/>
  <c r="P296" i="2" s="1"/>
  <c r="L280" i="2"/>
  <c r="P280" i="2" s="1"/>
  <c r="L264" i="2"/>
  <c r="P264" i="2" s="1"/>
  <c r="L248" i="2"/>
  <c r="P248" i="2" s="1"/>
  <c r="L216" i="2"/>
  <c r="P216" i="2" s="1"/>
  <c r="L184" i="2"/>
  <c r="P184" i="2" s="1"/>
  <c r="L242" i="2"/>
  <c r="P242" i="2" s="1"/>
  <c r="L226" i="2"/>
  <c r="P226" i="2" s="1"/>
  <c r="L210" i="2"/>
  <c r="P210" i="2" s="1"/>
  <c r="L194" i="2"/>
  <c r="P194" i="2" s="1"/>
  <c r="L178" i="2"/>
  <c r="P178" i="2" s="1"/>
  <c r="L338" i="2"/>
  <c r="P338" i="2" s="1"/>
  <c r="L330" i="2"/>
  <c r="P330" i="2" s="1"/>
  <c r="L314" i="2"/>
  <c r="P314" i="2" s="1"/>
  <c r="L298" i="2"/>
  <c r="P298" i="2" s="1"/>
  <c r="L282" i="2"/>
  <c r="P282" i="2" s="1"/>
  <c r="L266" i="2"/>
  <c r="P266" i="2" s="1"/>
  <c r="L250" i="2"/>
  <c r="P250" i="2" s="1"/>
  <c r="L234" i="2"/>
  <c r="P234" i="2" s="1"/>
  <c r="L218" i="2"/>
  <c r="P218" i="2" s="1"/>
  <c r="L202" i="2"/>
  <c r="P202" i="2" s="1"/>
  <c r="L186" i="2"/>
  <c r="P186" i="2" s="1"/>
  <c r="L170" i="2"/>
  <c r="P170" i="2" s="1"/>
  <c r="L153" i="2"/>
  <c r="P153" i="2" s="1"/>
  <c r="L137" i="2"/>
  <c r="P137" i="2" s="1"/>
  <c r="L121" i="2"/>
  <c r="P121" i="2" s="1"/>
  <c r="L105" i="2"/>
  <c r="P105" i="2" s="1"/>
  <c r="L89" i="2"/>
  <c r="P89" i="2" s="1"/>
  <c r="L73" i="2"/>
  <c r="P73" i="2" s="1"/>
  <c r="L57" i="2"/>
  <c r="P57" i="2" s="1"/>
  <c r="L41" i="2"/>
  <c r="P41" i="2" s="1"/>
  <c r="L25" i="2"/>
  <c r="P25" i="2" s="1"/>
  <c r="L9" i="2"/>
  <c r="P9" i="2" s="1"/>
  <c r="N4" i="2"/>
  <c r="R4" i="2" s="1"/>
  <c r="J2" i="2"/>
  <c r="N1422" i="3"/>
  <c r="O1422" i="3" s="1"/>
  <c r="M1422" i="3"/>
  <c r="N1406" i="3"/>
  <c r="O1406" i="3" s="1"/>
  <c r="M1406" i="3"/>
  <c r="M1390" i="3"/>
  <c r="N1390" i="3"/>
  <c r="O1390" i="3" s="1"/>
  <c r="N1486" i="3"/>
  <c r="M1486" i="3"/>
  <c r="N1474" i="3"/>
  <c r="M1474" i="3"/>
  <c r="N1462" i="3"/>
  <c r="O1462" i="3" s="1"/>
  <c r="M1462" i="3"/>
  <c r="M1450" i="3"/>
  <c r="N1450" i="3"/>
  <c r="O1450" i="3" s="1"/>
  <c r="N1438" i="3"/>
  <c r="O1438" i="3" s="1"/>
  <c r="M1438" i="3"/>
  <c r="N1574" i="3"/>
  <c r="O1574" i="3" s="1"/>
  <c r="M1574" i="3"/>
  <c r="N1566" i="3"/>
  <c r="O1566" i="3" s="1"/>
  <c r="M1566" i="3"/>
  <c r="N1558" i="3"/>
  <c r="O1558" i="3" s="1"/>
  <c r="M1558" i="3"/>
  <c r="N1550" i="3"/>
  <c r="O1550" i="3" s="1"/>
  <c r="M1550" i="3"/>
  <c r="M1542" i="3"/>
  <c r="N1542" i="3"/>
  <c r="O1542" i="3" s="1"/>
  <c r="N1534" i="3"/>
  <c r="O1534" i="3" s="1"/>
  <c r="M1534" i="3"/>
  <c r="N1526" i="3"/>
  <c r="O1526" i="3" s="1"/>
  <c r="M1526" i="3"/>
  <c r="N1518" i="3"/>
  <c r="O1518" i="3" s="1"/>
  <c r="M1518" i="3"/>
  <c r="N1510" i="3"/>
  <c r="O1510" i="3" s="1"/>
  <c r="M1510" i="3"/>
  <c r="N1502" i="3"/>
  <c r="O1502" i="3" s="1"/>
  <c r="M1502" i="3"/>
  <c r="N1494" i="3"/>
  <c r="O1494" i="3" s="1"/>
  <c r="M1494" i="3"/>
  <c r="N1451" i="3"/>
  <c r="O1451" i="3" s="1"/>
  <c r="M1451" i="3"/>
  <c r="M1487" i="3"/>
  <c r="N1487" i="3"/>
  <c r="O1487" i="3" s="1"/>
  <c r="M1483" i="3"/>
  <c r="N1483" i="3"/>
  <c r="O1483" i="3" s="1"/>
  <c r="N1479" i="3"/>
  <c r="O1479" i="3" s="1"/>
  <c r="M1479" i="3"/>
  <c r="N1475" i="3"/>
  <c r="O1475" i="3" s="1"/>
  <c r="M1475" i="3"/>
  <c r="N1471" i="3"/>
  <c r="O1471" i="3" s="1"/>
  <c r="M1471" i="3"/>
  <c r="M1467" i="3"/>
  <c r="N1467" i="3"/>
  <c r="O1467" i="3" s="1"/>
  <c r="N1463" i="3"/>
  <c r="O1463" i="3" s="1"/>
  <c r="M1463" i="3"/>
  <c r="N1459" i="3"/>
  <c r="O1459" i="3" s="1"/>
  <c r="M1459" i="3"/>
  <c r="M1455" i="3"/>
  <c r="N1455" i="3"/>
  <c r="O1455" i="3" s="1"/>
  <c r="N1447" i="3"/>
  <c r="O1447" i="3" s="1"/>
  <c r="M1447" i="3"/>
  <c r="M1443" i="3"/>
  <c r="N1443" i="3"/>
  <c r="O1443" i="3" s="1"/>
  <c r="N1439" i="3"/>
  <c r="O1439" i="3" s="1"/>
  <c r="M1439" i="3"/>
  <c r="N1435" i="3"/>
  <c r="O1435" i="3" s="1"/>
  <c r="M1435" i="3"/>
  <c r="N1572" i="3"/>
  <c r="O1572" i="3" s="1"/>
  <c r="M1572" i="3"/>
  <c r="N1568" i="3"/>
  <c r="O1568" i="3" s="1"/>
  <c r="M1568" i="3"/>
  <c r="M1564" i="3"/>
  <c r="N1564" i="3"/>
  <c r="O1564" i="3" s="1"/>
  <c r="M1560" i="3"/>
  <c r="N1560" i="3"/>
  <c r="O1560" i="3" s="1"/>
  <c r="N1556" i="3"/>
  <c r="O1556" i="3" s="1"/>
  <c r="M1556" i="3"/>
  <c r="M1552" i="3"/>
  <c r="N1552" i="3"/>
  <c r="O1552" i="3" s="1"/>
  <c r="N1548" i="3"/>
  <c r="O1548" i="3" s="1"/>
  <c r="M1548" i="3"/>
  <c r="N1544" i="3"/>
  <c r="O1544" i="3" s="1"/>
  <c r="M1544" i="3"/>
  <c r="M1540" i="3"/>
  <c r="N1540" i="3"/>
  <c r="O1540" i="3" s="1"/>
  <c r="N1536" i="3"/>
  <c r="O1536" i="3" s="1"/>
  <c r="M1536" i="3"/>
  <c r="N1532" i="3"/>
  <c r="O1532" i="3" s="1"/>
  <c r="M1532" i="3"/>
  <c r="N1528" i="3"/>
  <c r="O1528" i="3" s="1"/>
  <c r="M1528" i="3"/>
  <c r="M1524" i="3"/>
  <c r="N1524" i="3"/>
  <c r="M1520" i="3"/>
  <c r="N1520" i="3"/>
  <c r="O1520" i="3" s="1"/>
  <c r="N1516" i="3"/>
  <c r="O1516" i="3" s="1"/>
  <c r="M1516" i="3"/>
  <c r="M1512" i="3"/>
  <c r="N1512" i="3"/>
  <c r="O1512" i="3" s="1"/>
  <c r="M1508" i="3"/>
  <c r="N1508" i="3"/>
  <c r="O1508" i="3" s="1"/>
  <c r="N1504" i="3"/>
  <c r="O1504" i="3" s="1"/>
  <c r="M1504" i="3"/>
  <c r="M1500" i="3"/>
  <c r="N1500" i="3"/>
  <c r="O1500" i="3" s="1"/>
  <c r="M1496" i="3"/>
  <c r="N1496" i="3"/>
  <c r="O1496" i="3" s="1"/>
  <c r="N1492" i="3"/>
  <c r="O1492" i="3" s="1"/>
  <c r="M1492" i="3"/>
  <c r="M1248" i="3"/>
  <c r="N1248" i="3"/>
  <c r="O1248" i="3" s="1"/>
  <c r="M1244" i="3"/>
  <c r="N1244" i="3"/>
  <c r="O1244" i="3" s="1"/>
  <c r="M1240" i="3"/>
  <c r="N1240" i="3"/>
  <c r="O1240" i="3" s="1"/>
  <c r="N1236" i="3"/>
  <c r="O1236" i="3" s="1"/>
  <c r="M1236" i="3"/>
  <c r="N1232" i="3"/>
  <c r="O1232" i="3" s="1"/>
  <c r="M1232" i="3"/>
  <c r="N1228" i="3"/>
  <c r="O1228" i="3" s="1"/>
  <c r="M1228" i="3"/>
  <c r="N1224" i="3"/>
  <c r="O1224" i="3" s="1"/>
  <c r="M1224" i="3"/>
  <c r="M1220" i="3"/>
  <c r="N1220" i="3"/>
  <c r="O1220" i="3" s="1"/>
  <c r="N1426" i="3"/>
  <c r="O1426" i="3" s="1"/>
  <c r="M1426" i="3"/>
  <c r="M1410" i="3"/>
  <c r="N1410" i="3"/>
  <c r="O1410" i="3" s="1"/>
  <c r="M1394" i="3"/>
  <c r="N1394" i="3"/>
  <c r="O1394" i="3" s="1"/>
  <c r="N1382" i="3"/>
  <c r="O1382" i="3" s="1"/>
  <c r="M1382" i="3"/>
  <c r="N1378" i="3"/>
  <c r="O1378" i="3" s="1"/>
  <c r="M1378" i="3"/>
  <c r="N1374" i="3"/>
  <c r="O1374" i="3" s="1"/>
  <c r="M1374" i="3"/>
  <c r="N1370" i="3"/>
  <c r="O1370" i="3" s="1"/>
  <c r="M1370" i="3"/>
  <c r="N1366" i="3"/>
  <c r="O1366" i="3" s="1"/>
  <c r="M1366" i="3"/>
  <c r="N1362" i="3"/>
  <c r="O1362" i="3" s="1"/>
  <c r="M1362" i="3"/>
  <c r="N1358" i="3"/>
  <c r="O1358" i="3" s="1"/>
  <c r="M1358" i="3"/>
  <c r="N1354" i="3"/>
  <c r="O1354" i="3" s="1"/>
  <c r="M1354" i="3"/>
  <c r="N1350" i="3"/>
  <c r="O1350" i="3" s="1"/>
  <c r="M1350" i="3"/>
  <c r="N1346" i="3"/>
  <c r="O1346" i="3" s="1"/>
  <c r="M1346" i="3"/>
  <c r="N1342" i="3"/>
  <c r="O1342" i="3" s="1"/>
  <c r="M1342" i="3"/>
  <c r="N1338" i="3"/>
  <c r="M1338" i="3"/>
  <c r="N1334" i="3"/>
  <c r="O1334" i="3" s="1"/>
  <c r="M1334" i="3"/>
  <c r="N1330" i="3"/>
  <c r="O1330" i="3" s="1"/>
  <c r="M1330" i="3"/>
  <c r="N1326" i="3"/>
  <c r="O1326" i="3" s="1"/>
  <c r="M1326" i="3"/>
  <c r="M1322" i="3"/>
  <c r="N1322" i="3"/>
  <c r="O1322" i="3" s="1"/>
  <c r="N1318" i="3"/>
  <c r="O1318" i="3" s="1"/>
  <c r="M1318" i="3"/>
  <c r="N1314" i="3"/>
  <c r="O1314" i="3" s="1"/>
  <c r="M1314" i="3"/>
  <c r="M1310" i="3"/>
  <c r="N1310" i="3"/>
  <c r="O1310" i="3" s="1"/>
  <c r="N1306" i="3"/>
  <c r="O1306" i="3" s="1"/>
  <c r="M1306" i="3"/>
  <c r="M1302" i="3"/>
  <c r="N1302" i="3"/>
  <c r="O1302" i="3" s="1"/>
  <c r="M1298" i="3"/>
  <c r="N1298" i="3"/>
  <c r="O1298" i="3" s="1"/>
  <c r="N1294" i="3"/>
  <c r="O1294" i="3" s="1"/>
  <c r="M1294" i="3"/>
  <c r="N1290" i="3"/>
  <c r="O1290" i="3" s="1"/>
  <c r="M1290" i="3"/>
  <c r="N1286" i="3"/>
  <c r="O1286" i="3" s="1"/>
  <c r="M1286" i="3"/>
  <c r="N1282" i="3"/>
  <c r="O1282" i="3" s="1"/>
  <c r="M1282" i="3"/>
  <c r="N1278" i="3"/>
  <c r="O1278" i="3" s="1"/>
  <c r="M1278" i="3"/>
  <c r="N1274" i="3"/>
  <c r="O1274" i="3" s="1"/>
  <c r="M1274" i="3"/>
  <c r="N1270" i="3"/>
  <c r="O1270" i="3" s="1"/>
  <c r="M1270" i="3"/>
  <c r="N1266" i="3"/>
  <c r="O1266" i="3" s="1"/>
  <c r="M1266" i="3"/>
  <c r="N1262" i="3"/>
  <c r="O1262" i="3" s="1"/>
  <c r="M1262" i="3"/>
  <c r="M1258" i="3"/>
  <c r="N1258" i="3"/>
  <c r="O1258" i="3" s="1"/>
  <c r="N1254" i="3"/>
  <c r="O1254" i="3" s="1"/>
  <c r="M1254" i="3"/>
  <c r="N1407" i="3"/>
  <c r="M1407" i="3"/>
  <c r="N1395" i="3"/>
  <c r="O1395" i="3" s="1"/>
  <c r="M1395" i="3"/>
  <c r="N1387" i="3"/>
  <c r="O1387" i="3" s="1"/>
  <c r="M1387" i="3"/>
  <c r="N1379" i="3"/>
  <c r="M1379" i="3"/>
  <c r="M1371" i="3"/>
  <c r="N1371" i="3"/>
  <c r="N1363" i="3"/>
  <c r="M1363" i="3"/>
  <c r="N1247" i="3"/>
  <c r="M1247" i="3"/>
  <c r="N1243" i="3"/>
  <c r="O1243" i="3" s="1"/>
  <c r="M1243" i="3"/>
  <c r="M1239" i="3"/>
  <c r="N1239" i="3"/>
  <c r="N1235" i="3"/>
  <c r="M1235" i="3"/>
  <c r="N1231" i="3"/>
  <c r="M1231" i="3"/>
  <c r="M1227" i="3"/>
  <c r="N1227" i="3"/>
  <c r="O1227" i="3" s="1"/>
  <c r="N1223" i="3"/>
  <c r="M1223" i="3"/>
  <c r="N1361" i="3"/>
  <c r="O1361" i="3" s="1"/>
  <c r="M1361" i="3"/>
  <c r="M1357" i="3"/>
  <c r="N1357" i="3"/>
  <c r="O1357" i="3" s="1"/>
  <c r="M1353" i="3"/>
  <c r="N1353" i="3"/>
  <c r="O1353" i="3" s="1"/>
  <c r="N1349" i="3"/>
  <c r="O1349" i="3" s="1"/>
  <c r="M1349" i="3"/>
  <c r="N1345" i="3"/>
  <c r="O1345" i="3" s="1"/>
  <c r="M1345" i="3"/>
  <c r="M1341" i="3"/>
  <c r="N1341" i="3"/>
  <c r="O1341" i="3" s="1"/>
  <c r="N1337" i="3"/>
  <c r="O1337" i="3" s="1"/>
  <c r="M1337" i="3"/>
  <c r="N1333" i="3"/>
  <c r="O1333" i="3" s="1"/>
  <c r="M1333" i="3"/>
  <c r="M1329" i="3"/>
  <c r="N1329" i="3"/>
  <c r="O1329" i="3" s="1"/>
  <c r="N1325" i="3"/>
  <c r="O1325" i="3" s="1"/>
  <c r="M1325" i="3"/>
  <c r="N1321" i="3"/>
  <c r="O1321" i="3" s="1"/>
  <c r="M1321" i="3"/>
  <c r="N1317" i="3"/>
  <c r="O1317" i="3" s="1"/>
  <c r="M1317" i="3"/>
  <c r="N1313" i="3"/>
  <c r="O1313" i="3" s="1"/>
  <c r="M1313" i="3"/>
  <c r="N1309" i="3"/>
  <c r="O1309" i="3" s="1"/>
  <c r="M1309" i="3"/>
  <c r="M1305" i="3"/>
  <c r="N1305" i="3"/>
  <c r="O1305" i="3" s="1"/>
  <c r="N1301" i="3"/>
  <c r="O1301" i="3" s="1"/>
  <c r="M1301" i="3"/>
  <c r="N1297" i="3"/>
  <c r="O1297" i="3" s="1"/>
  <c r="M1297" i="3"/>
  <c r="M1293" i="3"/>
  <c r="N1293" i="3"/>
  <c r="O1293" i="3" s="1"/>
  <c r="N1289" i="3"/>
  <c r="O1289" i="3" s="1"/>
  <c r="M1289" i="3"/>
  <c r="N1285" i="3"/>
  <c r="O1285" i="3" s="1"/>
  <c r="M1285" i="3"/>
  <c r="N1281" i="3"/>
  <c r="O1281" i="3" s="1"/>
  <c r="M1281" i="3"/>
  <c r="N1277" i="3"/>
  <c r="O1277" i="3" s="1"/>
  <c r="M1277" i="3"/>
  <c r="N1273" i="3"/>
  <c r="O1273" i="3" s="1"/>
  <c r="M1273" i="3"/>
  <c r="M1269" i="3"/>
  <c r="N1269" i="3"/>
  <c r="O1269" i="3" s="1"/>
  <c r="M1265" i="3"/>
  <c r="N1265" i="3"/>
  <c r="O1265" i="3" s="1"/>
  <c r="N1261" i="3"/>
  <c r="O1261" i="3" s="1"/>
  <c r="M1261" i="3"/>
  <c r="N1257" i="3"/>
  <c r="O1257" i="3" s="1"/>
  <c r="M1257" i="3"/>
  <c r="N1253" i="3"/>
  <c r="O1253" i="3" s="1"/>
  <c r="M1253" i="3"/>
  <c r="M1571" i="3"/>
  <c r="N1571" i="3"/>
  <c r="O1571" i="3" s="1"/>
  <c r="M1567" i="3"/>
  <c r="N1567" i="3"/>
  <c r="O1567" i="3" s="1"/>
  <c r="N1563" i="3"/>
  <c r="O1563" i="3" s="1"/>
  <c r="M1563" i="3"/>
  <c r="N1559" i="3"/>
  <c r="O1559" i="3" s="1"/>
  <c r="M1559" i="3"/>
  <c r="N1555" i="3"/>
  <c r="O1555" i="3" s="1"/>
  <c r="M1555" i="3"/>
  <c r="N1551" i="3"/>
  <c r="O1551" i="3" s="1"/>
  <c r="M1551" i="3"/>
  <c r="N1547" i="3"/>
  <c r="O1547" i="3" s="1"/>
  <c r="M1547" i="3"/>
  <c r="N1543" i="3"/>
  <c r="O1543" i="3" s="1"/>
  <c r="M1543" i="3"/>
  <c r="M1539" i="3"/>
  <c r="N1539" i="3"/>
  <c r="O1539" i="3" s="1"/>
  <c r="M1535" i="3"/>
  <c r="N1535" i="3"/>
  <c r="O1535" i="3" s="1"/>
  <c r="N1531" i="3"/>
  <c r="O1531" i="3" s="1"/>
  <c r="M1531" i="3"/>
  <c r="M1527" i="3"/>
  <c r="N1527" i="3"/>
  <c r="O1527" i="3" s="1"/>
  <c r="N1523" i="3"/>
  <c r="O1523" i="3" s="1"/>
  <c r="M1523" i="3"/>
  <c r="M1519" i="3"/>
  <c r="N1519" i="3"/>
  <c r="O1519" i="3" s="1"/>
  <c r="N1515" i="3"/>
  <c r="O1515" i="3" s="1"/>
  <c r="M1515" i="3"/>
  <c r="N1511" i="3"/>
  <c r="O1511" i="3" s="1"/>
  <c r="M1511" i="3"/>
  <c r="N1507" i="3"/>
  <c r="O1507" i="3" s="1"/>
  <c r="M1507" i="3"/>
  <c r="N1503" i="3"/>
  <c r="O1503" i="3" s="1"/>
  <c r="M1503" i="3"/>
  <c r="M1499" i="3"/>
  <c r="N1499" i="3"/>
  <c r="O1499" i="3" s="1"/>
  <c r="N1495" i="3"/>
  <c r="O1495" i="3" s="1"/>
  <c r="M1495" i="3"/>
  <c r="N1491" i="3"/>
  <c r="O1491" i="3" s="1"/>
  <c r="M1491" i="3"/>
  <c r="N1431" i="3"/>
  <c r="O1431" i="3" s="1"/>
  <c r="M1431" i="3"/>
  <c r="N1427" i="3"/>
  <c r="O1427" i="3" s="1"/>
  <c r="M1427" i="3"/>
  <c r="N1423" i="3"/>
  <c r="O1423" i="3" s="1"/>
  <c r="M1423" i="3"/>
  <c r="N1419" i="3"/>
  <c r="O1419" i="3" s="1"/>
  <c r="M1419" i="3"/>
  <c r="N1415" i="3"/>
  <c r="O1415" i="3" s="1"/>
  <c r="M1415" i="3"/>
  <c r="N1411" i="3"/>
  <c r="O1411" i="3" s="1"/>
  <c r="M1411" i="3"/>
  <c r="N1403" i="3"/>
  <c r="O1403" i="3" s="1"/>
  <c r="M1403" i="3"/>
  <c r="M1399" i="3"/>
  <c r="N1399" i="3"/>
  <c r="N1391" i="3"/>
  <c r="M1391" i="3"/>
  <c r="N1383" i="3"/>
  <c r="M1383" i="3"/>
  <c r="N1375" i="3"/>
  <c r="M1375" i="3"/>
  <c r="N1367" i="3"/>
  <c r="M1367" i="3"/>
  <c r="N1219" i="3"/>
  <c r="O1219" i="3" s="1"/>
  <c r="M1219" i="3"/>
  <c r="N1430" i="3"/>
  <c r="M1430" i="3"/>
  <c r="N1414" i="3"/>
  <c r="M1414" i="3"/>
  <c r="N1398" i="3"/>
  <c r="O1398" i="3" s="1"/>
  <c r="M1398" i="3"/>
  <c r="N1478" i="3"/>
  <c r="O1478" i="3" s="1"/>
  <c r="M1478" i="3"/>
  <c r="M1466" i="3"/>
  <c r="N1466" i="3"/>
  <c r="O1466" i="3" s="1"/>
  <c r="N1454" i="3"/>
  <c r="M1454" i="3"/>
  <c r="N1442" i="3"/>
  <c r="M1442" i="3"/>
  <c r="N1250" i="3"/>
  <c r="O1250" i="3" s="1"/>
  <c r="M1250" i="3"/>
  <c r="N1401" i="3"/>
  <c r="O1401" i="3" s="1"/>
  <c r="M1401" i="3"/>
  <c r="N1397" i="3"/>
  <c r="O1397" i="3" s="1"/>
  <c r="M1397" i="3"/>
  <c r="N1393" i="3"/>
  <c r="O1393" i="3" s="1"/>
  <c r="M1393" i="3"/>
  <c r="N1389" i="3"/>
  <c r="O1389" i="3" s="1"/>
  <c r="M1389" i="3"/>
  <c r="N1385" i="3"/>
  <c r="O1385" i="3" s="1"/>
  <c r="M1385" i="3"/>
  <c r="N1381" i="3"/>
  <c r="O1381" i="3" s="1"/>
  <c r="M1381" i="3"/>
  <c r="N1377" i="3"/>
  <c r="O1377" i="3" s="1"/>
  <c r="M1377" i="3"/>
  <c r="N1373" i="3"/>
  <c r="O1373" i="3" s="1"/>
  <c r="M1373" i="3"/>
  <c r="N1369" i="3"/>
  <c r="O1369" i="3" s="1"/>
  <c r="M1369" i="3"/>
  <c r="N1365" i="3"/>
  <c r="M1365" i="3"/>
  <c r="M1229" i="3"/>
  <c r="N1229" i="3"/>
  <c r="O1229" i="3" s="1"/>
  <c r="N1225" i="3"/>
  <c r="O1225" i="3" s="1"/>
  <c r="M1225" i="3"/>
  <c r="N1221" i="3"/>
  <c r="O1221" i="3" s="1"/>
  <c r="M1221" i="3"/>
  <c r="N1217" i="3"/>
  <c r="O1217" i="3" s="1"/>
  <c r="M1217" i="3"/>
  <c r="N1488" i="3"/>
  <c r="O1488" i="3" s="1"/>
  <c r="M1488" i="3"/>
  <c r="N1484" i="3"/>
  <c r="O1484" i="3" s="1"/>
  <c r="M1484" i="3"/>
  <c r="N1480" i="3"/>
  <c r="O1480" i="3" s="1"/>
  <c r="M1480" i="3"/>
  <c r="N1476" i="3"/>
  <c r="O1476" i="3" s="1"/>
  <c r="M1476" i="3"/>
  <c r="M1472" i="3"/>
  <c r="N1472" i="3"/>
  <c r="O1472" i="3" s="1"/>
  <c r="N1468" i="3"/>
  <c r="O1468" i="3" s="1"/>
  <c r="M1468" i="3"/>
  <c r="N1464" i="3"/>
  <c r="O1464" i="3" s="1"/>
  <c r="M1464" i="3"/>
  <c r="N1460" i="3"/>
  <c r="O1460" i="3" s="1"/>
  <c r="M1460" i="3"/>
  <c r="N1456" i="3"/>
  <c r="O1456" i="3" s="1"/>
  <c r="M1456" i="3"/>
  <c r="N1452" i="3"/>
  <c r="O1452" i="3" s="1"/>
  <c r="M1452" i="3"/>
  <c r="M1448" i="3"/>
  <c r="N1448" i="3"/>
  <c r="O1448" i="3" s="1"/>
  <c r="M1444" i="3"/>
  <c r="N1444" i="3"/>
  <c r="O1444" i="3" s="1"/>
  <c r="N1440" i="3"/>
  <c r="O1440" i="3" s="1"/>
  <c r="M1440" i="3"/>
  <c r="N1436" i="3"/>
  <c r="O1436" i="3" s="1"/>
  <c r="M1436" i="3"/>
  <c r="N1432" i="3"/>
  <c r="O1432" i="3" s="1"/>
  <c r="M1432" i="3"/>
  <c r="M1428" i="3"/>
  <c r="N1428" i="3"/>
  <c r="O1428" i="3" s="1"/>
  <c r="M1424" i="3"/>
  <c r="N1424" i="3"/>
  <c r="O1424" i="3" s="1"/>
  <c r="N1420" i="3"/>
  <c r="O1420" i="3" s="1"/>
  <c r="M1420" i="3"/>
  <c r="N1416" i="3"/>
  <c r="M1416" i="3"/>
  <c r="N1412" i="3"/>
  <c r="O1412" i="3" s="1"/>
  <c r="M1412" i="3"/>
  <c r="N1408" i="3"/>
  <c r="O1408" i="3" s="1"/>
  <c r="M1408" i="3"/>
  <c r="N1404" i="3"/>
  <c r="O1404" i="3" s="1"/>
  <c r="M1404" i="3"/>
  <c r="N1360" i="3"/>
  <c r="O1360" i="3" s="1"/>
  <c r="M1360" i="3"/>
  <c r="N1356" i="3"/>
  <c r="O1356" i="3" s="1"/>
  <c r="M1356" i="3"/>
  <c r="N1352" i="3"/>
  <c r="O1352" i="3" s="1"/>
  <c r="M1352" i="3"/>
  <c r="N1348" i="3"/>
  <c r="O1348" i="3" s="1"/>
  <c r="M1348" i="3"/>
  <c r="N1344" i="3"/>
  <c r="O1344" i="3" s="1"/>
  <c r="M1344" i="3"/>
  <c r="N1340" i="3"/>
  <c r="O1340" i="3" s="1"/>
  <c r="M1340" i="3"/>
  <c r="N1336" i="3"/>
  <c r="O1336" i="3" s="1"/>
  <c r="M1336" i="3"/>
  <c r="M1332" i="3"/>
  <c r="N1332" i="3"/>
  <c r="O1332" i="3" s="1"/>
  <c r="N1328" i="3"/>
  <c r="O1328" i="3" s="1"/>
  <c r="M1328" i="3"/>
  <c r="N1324" i="3"/>
  <c r="O1324" i="3" s="1"/>
  <c r="M1324" i="3"/>
  <c r="N1320" i="3"/>
  <c r="O1320" i="3" s="1"/>
  <c r="M1320" i="3"/>
  <c r="N1316" i="3"/>
  <c r="O1316" i="3" s="1"/>
  <c r="M1316" i="3"/>
  <c r="M1312" i="3"/>
  <c r="N1312" i="3"/>
  <c r="O1312" i="3" s="1"/>
  <c r="M1308" i="3"/>
  <c r="N1308" i="3"/>
  <c r="O1308" i="3" s="1"/>
  <c r="M1304" i="3"/>
  <c r="N1304" i="3"/>
  <c r="O1304" i="3" s="1"/>
  <c r="N1300" i="3"/>
  <c r="O1300" i="3" s="1"/>
  <c r="M1300" i="3"/>
  <c r="N1296" i="3"/>
  <c r="O1296" i="3" s="1"/>
  <c r="M1296" i="3"/>
  <c r="N1292" i="3"/>
  <c r="O1292" i="3" s="1"/>
  <c r="M1292" i="3"/>
  <c r="N1288" i="3"/>
  <c r="O1288" i="3" s="1"/>
  <c r="M1288" i="3"/>
  <c r="M1284" i="3"/>
  <c r="N1284" i="3"/>
  <c r="O1284" i="3" s="1"/>
  <c r="N1280" i="3"/>
  <c r="O1280" i="3" s="1"/>
  <c r="M1280" i="3"/>
  <c r="N1276" i="3"/>
  <c r="O1276" i="3" s="1"/>
  <c r="M1276" i="3"/>
  <c r="N1272" i="3"/>
  <c r="O1272" i="3" s="1"/>
  <c r="M1272" i="3"/>
  <c r="N1268" i="3"/>
  <c r="O1268" i="3" s="1"/>
  <c r="M1268" i="3"/>
  <c r="N1264" i="3"/>
  <c r="O1264" i="3" s="1"/>
  <c r="M1264" i="3"/>
  <c r="N1260" i="3"/>
  <c r="O1260" i="3" s="1"/>
  <c r="M1260" i="3"/>
  <c r="N1256" i="3"/>
  <c r="O1256" i="3" s="1"/>
  <c r="M1256" i="3"/>
  <c r="N1252" i="3"/>
  <c r="O1252" i="3" s="1"/>
  <c r="M1252" i="3"/>
  <c r="M1418" i="3"/>
  <c r="N1418" i="3"/>
  <c r="M1402" i="3"/>
  <c r="N1402" i="3"/>
  <c r="O1402" i="3" s="1"/>
  <c r="N1386" i="3"/>
  <c r="O1386" i="3" s="1"/>
  <c r="M1386" i="3"/>
  <c r="M1482" i="3"/>
  <c r="N1482" i="3"/>
  <c r="O1482" i="3" s="1"/>
  <c r="M1470" i="3"/>
  <c r="N1470" i="3"/>
  <c r="O1470" i="3" s="1"/>
  <c r="N1458" i="3"/>
  <c r="M1458" i="3"/>
  <c r="N1446" i="3"/>
  <c r="O1446" i="3" s="1"/>
  <c r="M1446" i="3"/>
  <c r="M1434" i="3"/>
  <c r="N1434" i="3"/>
  <c r="M1570" i="3"/>
  <c r="N1570" i="3"/>
  <c r="O1570" i="3" s="1"/>
  <c r="M1562" i="3"/>
  <c r="N1562" i="3"/>
  <c r="O1562" i="3" s="1"/>
  <c r="M1554" i="3"/>
  <c r="N1554" i="3"/>
  <c r="O1554" i="3" s="1"/>
  <c r="M1546" i="3"/>
  <c r="N1546" i="3"/>
  <c r="O1546" i="3" s="1"/>
  <c r="N1538" i="3"/>
  <c r="O1538" i="3" s="1"/>
  <c r="M1538" i="3"/>
  <c r="N1530" i="3"/>
  <c r="O1530" i="3" s="1"/>
  <c r="M1530" i="3"/>
  <c r="N1522" i="3"/>
  <c r="O1522" i="3" s="1"/>
  <c r="M1522" i="3"/>
  <c r="N1514" i="3"/>
  <c r="O1514" i="3" s="1"/>
  <c r="M1514" i="3"/>
  <c r="N1506" i="3"/>
  <c r="M1506" i="3"/>
  <c r="N1498" i="3"/>
  <c r="O1498" i="3" s="1"/>
  <c r="M1498" i="3"/>
  <c r="N1490" i="3"/>
  <c r="M1490" i="3"/>
  <c r="M1246" i="3"/>
  <c r="N1246" i="3"/>
  <c r="O1246" i="3" s="1"/>
  <c r="N1242" i="3"/>
  <c r="O1242" i="3" s="1"/>
  <c r="M1242" i="3"/>
  <c r="M1238" i="3"/>
  <c r="N1238" i="3"/>
  <c r="O1238" i="3" s="1"/>
  <c r="M1234" i="3"/>
  <c r="N1234" i="3"/>
  <c r="O1234" i="3" s="1"/>
  <c r="N1230" i="3"/>
  <c r="O1230" i="3" s="1"/>
  <c r="M1230" i="3"/>
  <c r="N1226" i="3"/>
  <c r="O1226" i="3" s="1"/>
  <c r="M1226" i="3"/>
  <c r="N1222" i="3"/>
  <c r="O1222" i="3" s="1"/>
  <c r="M1222" i="3"/>
  <c r="N1218" i="3"/>
  <c r="O1218" i="3" s="1"/>
  <c r="M1218" i="3"/>
  <c r="M1355" i="3"/>
  <c r="N1355" i="3"/>
  <c r="O1355" i="3" s="1"/>
  <c r="N1347" i="3"/>
  <c r="M1347" i="3"/>
  <c r="N1339" i="3"/>
  <c r="O1339" i="3" s="1"/>
  <c r="M1339" i="3"/>
  <c r="N1331" i="3"/>
  <c r="O1331" i="3" s="1"/>
  <c r="M1331" i="3"/>
  <c r="N1323" i="3"/>
  <c r="O1323" i="3" s="1"/>
  <c r="M1323" i="3"/>
  <c r="M1315" i="3"/>
  <c r="N1315" i="3"/>
  <c r="N1311" i="3"/>
  <c r="M1311" i="3"/>
  <c r="N1307" i="3"/>
  <c r="O1307" i="3" s="1"/>
  <c r="M1307" i="3"/>
  <c r="M1303" i="3"/>
  <c r="N1303" i="3"/>
  <c r="N1299" i="3"/>
  <c r="M1299" i="3"/>
  <c r="N1295" i="3"/>
  <c r="M1295" i="3"/>
  <c r="M1291" i="3"/>
  <c r="N1291" i="3"/>
  <c r="O1291" i="3" s="1"/>
  <c r="N1287" i="3"/>
  <c r="M1287" i="3"/>
  <c r="N1283" i="3"/>
  <c r="M1283" i="3"/>
  <c r="N1279" i="3"/>
  <c r="M1279" i="3"/>
  <c r="N1275" i="3"/>
  <c r="O1275" i="3" s="1"/>
  <c r="M1275" i="3"/>
  <c r="N1271" i="3"/>
  <c r="M1271" i="3"/>
  <c r="N1267" i="3"/>
  <c r="M1267" i="3"/>
  <c r="M1263" i="3"/>
  <c r="N1263" i="3"/>
  <c r="N1259" i="3"/>
  <c r="O1259" i="3" s="1"/>
  <c r="M1259" i="3"/>
  <c r="N1255" i="3"/>
  <c r="M1255" i="3"/>
  <c r="M1251" i="3"/>
  <c r="N1251" i="3"/>
  <c r="O1251" i="3" s="1"/>
  <c r="N1573" i="3"/>
  <c r="O1573" i="3" s="1"/>
  <c r="M1573" i="3"/>
  <c r="M1569" i="3"/>
  <c r="N1569" i="3"/>
  <c r="N1565" i="3"/>
  <c r="M1565" i="3"/>
  <c r="N1561" i="3"/>
  <c r="O1561" i="3" s="1"/>
  <c r="M1561" i="3"/>
  <c r="N1557" i="3"/>
  <c r="M1557" i="3"/>
  <c r="N1553" i="3"/>
  <c r="O1553" i="3" s="1"/>
  <c r="M1553" i="3"/>
  <c r="N1549" i="3"/>
  <c r="M1549" i="3"/>
  <c r="N1545" i="3"/>
  <c r="O1545" i="3" s="1"/>
  <c r="M1545" i="3"/>
  <c r="M1541" i="3"/>
  <c r="N1541" i="3"/>
  <c r="M1537" i="3"/>
  <c r="N1537" i="3"/>
  <c r="O1537" i="3" s="1"/>
  <c r="N1533" i="3"/>
  <c r="M1533" i="3"/>
  <c r="M1529" i="3"/>
  <c r="N1529" i="3"/>
  <c r="O1529" i="3" s="1"/>
  <c r="M1525" i="3"/>
  <c r="N1525" i="3"/>
  <c r="O1525" i="3" s="1"/>
  <c r="M1521" i="3"/>
  <c r="N1521" i="3"/>
  <c r="N1517" i="3"/>
  <c r="M1517" i="3"/>
  <c r="M1513" i="3"/>
  <c r="N1513" i="3"/>
  <c r="O1513" i="3" s="1"/>
  <c r="M1509" i="3"/>
  <c r="N1509" i="3"/>
  <c r="O1509" i="3" s="1"/>
  <c r="N1505" i="3"/>
  <c r="O1505" i="3" s="1"/>
  <c r="M1505" i="3"/>
  <c r="N1501" i="3"/>
  <c r="O1501" i="3" s="1"/>
  <c r="M1501" i="3"/>
  <c r="N1497" i="3"/>
  <c r="O1497" i="3" s="1"/>
  <c r="M1497" i="3"/>
  <c r="N1493" i="3"/>
  <c r="O1493" i="3" s="1"/>
  <c r="M1493" i="3"/>
  <c r="N1489" i="3"/>
  <c r="O1489" i="3" s="1"/>
  <c r="M1489" i="3"/>
  <c r="N1485" i="3"/>
  <c r="O1485" i="3" s="1"/>
  <c r="M1485" i="3"/>
  <c r="M1481" i="3"/>
  <c r="N1481" i="3"/>
  <c r="O1481" i="3" s="1"/>
  <c r="N1477" i="3"/>
  <c r="M1477" i="3"/>
  <c r="N1473" i="3"/>
  <c r="O1473" i="3" s="1"/>
  <c r="M1473" i="3"/>
  <c r="N1469" i="3"/>
  <c r="O1469" i="3" s="1"/>
  <c r="M1469" i="3"/>
  <c r="N1465" i="3"/>
  <c r="O1465" i="3" s="1"/>
  <c r="M1465" i="3"/>
  <c r="N1461" i="3"/>
  <c r="O1461" i="3" s="1"/>
  <c r="M1461" i="3"/>
  <c r="N1457" i="3"/>
  <c r="O1457" i="3" s="1"/>
  <c r="M1457" i="3"/>
  <c r="M1453" i="3"/>
  <c r="N1453" i="3"/>
  <c r="O1453" i="3" s="1"/>
  <c r="M1449" i="3"/>
  <c r="N1449" i="3"/>
  <c r="O1449" i="3" s="1"/>
  <c r="N1445" i="3"/>
  <c r="M1445" i="3"/>
  <c r="N1441" i="3"/>
  <c r="O1441" i="3" s="1"/>
  <c r="M1441" i="3"/>
  <c r="M1437" i="3"/>
  <c r="N1437" i="3"/>
  <c r="N1433" i="3"/>
  <c r="O1433" i="3" s="1"/>
  <c r="M1433" i="3"/>
  <c r="N1429" i="3"/>
  <c r="O1429" i="3" s="1"/>
  <c r="M1429" i="3"/>
  <c r="N1425" i="3"/>
  <c r="O1425" i="3" s="1"/>
  <c r="M1425" i="3"/>
  <c r="M1421" i="3"/>
  <c r="N1421" i="3"/>
  <c r="O1421" i="3" s="1"/>
  <c r="N1417" i="3"/>
  <c r="O1417" i="3" s="1"/>
  <c r="M1417" i="3"/>
  <c r="M1413" i="3"/>
  <c r="N1413" i="3"/>
  <c r="N1409" i="3"/>
  <c r="O1409" i="3" s="1"/>
  <c r="M1409" i="3"/>
  <c r="M1405" i="3"/>
  <c r="N1405" i="3"/>
  <c r="O1405" i="3" s="1"/>
  <c r="N1249" i="3"/>
  <c r="O1249" i="3" s="1"/>
  <c r="M1249" i="3"/>
  <c r="N1245" i="3"/>
  <c r="O1245" i="3" s="1"/>
  <c r="M1245" i="3"/>
  <c r="M1241" i="3"/>
  <c r="N1241" i="3"/>
  <c r="O1241" i="3" s="1"/>
  <c r="N1237" i="3"/>
  <c r="O1237" i="3" s="1"/>
  <c r="M1237" i="3"/>
  <c r="N1233" i="3"/>
  <c r="O1233" i="3" s="1"/>
  <c r="M1233" i="3"/>
  <c r="N1359" i="3"/>
  <c r="M1359" i="3"/>
  <c r="M1351" i="3"/>
  <c r="N1351" i="3"/>
  <c r="N1343" i="3"/>
  <c r="M1343" i="3"/>
  <c r="N1335" i="3"/>
  <c r="M1335" i="3"/>
  <c r="M1327" i="3"/>
  <c r="N1327" i="3"/>
  <c r="N1319" i="3"/>
  <c r="M1319" i="3"/>
  <c r="N1400" i="3"/>
  <c r="O1400" i="3" s="1"/>
  <c r="M1400" i="3"/>
  <c r="N1396" i="3"/>
  <c r="O1396" i="3" s="1"/>
  <c r="M1396" i="3"/>
  <c r="N1392" i="3"/>
  <c r="O1392" i="3" s="1"/>
  <c r="M1392" i="3"/>
  <c r="N1388" i="3"/>
  <c r="O1388" i="3" s="1"/>
  <c r="M1388" i="3"/>
  <c r="N1384" i="3"/>
  <c r="O1384" i="3" s="1"/>
  <c r="M1384" i="3"/>
  <c r="N1380" i="3"/>
  <c r="O1380" i="3" s="1"/>
  <c r="M1380" i="3"/>
  <c r="N1376" i="3"/>
  <c r="O1376" i="3" s="1"/>
  <c r="M1376" i="3"/>
  <c r="N1372" i="3"/>
  <c r="O1372" i="3" s="1"/>
  <c r="M1372" i="3"/>
  <c r="N1368" i="3"/>
  <c r="O1368" i="3" s="1"/>
  <c r="M1368" i="3"/>
  <c r="M1364" i="3"/>
  <c r="N1364" i="3"/>
  <c r="O1364" i="3" s="1"/>
  <c r="G2" i="2"/>
  <c r="F2" i="2"/>
  <c r="E2" i="2"/>
  <c r="D2" i="2"/>
  <c r="R2" i="2" l="1"/>
  <c r="N2" i="2"/>
  <c r="R1372" i="3"/>
  <c r="S1372" i="3"/>
  <c r="P1372" i="3"/>
  <c r="Q1372" i="3"/>
  <c r="R1380" i="3"/>
  <c r="P1380" i="3"/>
  <c r="S1380" i="3"/>
  <c r="Q1380" i="3"/>
  <c r="R1388" i="3"/>
  <c r="P1388" i="3"/>
  <c r="S1388" i="3"/>
  <c r="Q1388" i="3"/>
  <c r="R1396" i="3"/>
  <c r="S1396" i="3"/>
  <c r="P1396" i="3"/>
  <c r="Q1396" i="3"/>
  <c r="Q1319" i="3"/>
  <c r="R1319" i="3"/>
  <c r="P1319" i="3"/>
  <c r="Q1335" i="3"/>
  <c r="P1335" i="3"/>
  <c r="R1335" i="3"/>
  <c r="S1351" i="3"/>
  <c r="O1351" i="3"/>
  <c r="S1233" i="3"/>
  <c r="Q1233" i="3"/>
  <c r="P1233" i="3"/>
  <c r="R1233" i="3"/>
  <c r="Q1249" i="3"/>
  <c r="P1249" i="3"/>
  <c r="R1249" i="3"/>
  <c r="S1249" i="3"/>
  <c r="R1409" i="3"/>
  <c r="S1409" i="3"/>
  <c r="Q1409" i="3"/>
  <c r="P1409" i="3"/>
  <c r="R1417" i="3"/>
  <c r="S1417" i="3"/>
  <c r="P1417" i="3"/>
  <c r="Q1417" i="3"/>
  <c r="R1425" i="3"/>
  <c r="P1425" i="3"/>
  <c r="S1425" i="3"/>
  <c r="Q1425" i="3"/>
  <c r="P1433" i="3"/>
  <c r="R1433" i="3"/>
  <c r="Q1433" i="3"/>
  <c r="S1433" i="3"/>
  <c r="R1441" i="3"/>
  <c r="P1441" i="3"/>
  <c r="Q1441" i="3"/>
  <c r="S1441" i="3"/>
  <c r="R1457" i="3"/>
  <c r="S1457" i="3"/>
  <c r="P1457" i="3"/>
  <c r="Q1457" i="3"/>
  <c r="Q1465" i="3"/>
  <c r="R1465" i="3"/>
  <c r="P1465" i="3"/>
  <c r="S1465" i="3"/>
  <c r="R1473" i="3"/>
  <c r="P1473" i="3"/>
  <c r="Q1473" i="3"/>
  <c r="S1473" i="3"/>
  <c r="S1489" i="3"/>
  <c r="R1489" i="3"/>
  <c r="P1489" i="3"/>
  <c r="Q1489" i="3"/>
  <c r="P1497" i="3"/>
  <c r="Q1497" i="3"/>
  <c r="R1497" i="3"/>
  <c r="S1497" i="3"/>
  <c r="S1505" i="3"/>
  <c r="R1505" i="3"/>
  <c r="P1505" i="3"/>
  <c r="Q1505" i="3"/>
  <c r="S1521" i="3"/>
  <c r="O1521" i="3"/>
  <c r="Q1545" i="3"/>
  <c r="S1545" i="3"/>
  <c r="R1545" i="3"/>
  <c r="P1545" i="3"/>
  <c r="R1553" i="3"/>
  <c r="S1553" i="3"/>
  <c r="Q1553" i="3"/>
  <c r="P1553" i="3"/>
  <c r="Q1561" i="3"/>
  <c r="S1561" i="3"/>
  <c r="P1561" i="3"/>
  <c r="R1561" i="3"/>
  <c r="R1569" i="3"/>
  <c r="O1569" i="3"/>
  <c r="P1259" i="3"/>
  <c r="S1259" i="3"/>
  <c r="Q1259" i="3"/>
  <c r="R1259" i="3"/>
  <c r="P1267" i="3"/>
  <c r="Q1267" i="3"/>
  <c r="R1267" i="3"/>
  <c r="P1275" i="3"/>
  <c r="Q1275" i="3"/>
  <c r="R1275" i="3"/>
  <c r="S1275" i="3"/>
  <c r="R1283" i="3"/>
  <c r="P1283" i="3"/>
  <c r="Q1283" i="3"/>
  <c r="R1299" i="3"/>
  <c r="P1299" i="3"/>
  <c r="Q1299" i="3"/>
  <c r="P1307" i="3"/>
  <c r="S1307" i="3"/>
  <c r="Q1307" i="3"/>
  <c r="R1307" i="3"/>
  <c r="S1315" i="3"/>
  <c r="O1315" i="3"/>
  <c r="P1331" i="3"/>
  <c r="R1331" i="3"/>
  <c r="Q1331" i="3"/>
  <c r="S1331" i="3"/>
  <c r="P1347" i="3"/>
  <c r="S1347" i="3"/>
  <c r="Q1347" i="3"/>
  <c r="Q1218" i="3"/>
  <c r="P1218" i="3"/>
  <c r="S1218" i="3"/>
  <c r="R1218" i="3"/>
  <c r="P1226" i="3"/>
  <c r="S1226" i="3"/>
  <c r="R1226" i="3"/>
  <c r="Q1226" i="3"/>
  <c r="Q1242" i="3"/>
  <c r="P1242" i="3"/>
  <c r="S1242" i="3"/>
  <c r="R1242" i="3"/>
  <c r="Q1490" i="3"/>
  <c r="R1490" i="3"/>
  <c r="P1490" i="3"/>
  <c r="Q1506" i="3"/>
  <c r="P1506" i="3"/>
  <c r="R1506" i="3"/>
  <c r="R1522" i="3"/>
  <c r="S1522" i="3"/>
  <c r="P1522" i="3"/>
  <c r="Q1522" i="3"/>
  <c r="R1538" i="3"/>
  <c r="S1538" i="3"/>
  <c r="P1538" i="3"/>
  <c r="Q1538" i="3"/>
  <c r="Q1446" i="3"/>
  <c r="S1446" i="3"/>
  <c r="P1446" i="3"/>
  <c r="R1446" i="3"/>
  <c r="Q1386" i="3"/>
  <c r="S1386" i="3"/>
  <c r="R1386" i="3"/>
  <c r="P1386" i="3"/>
  <c r="S1418" i="3"/>
  <c r="O1418" i="3"/>
  <c r="Q1256" i="3"/>
  <c r="S1256" i="3"/>
  <c r="R1256" i="3"/>
  <c r="P1256" i="3"/>
  <c r="R1264" i="3"/>
  <c r="Q1264" i="3"/>
  <c r="S1264" i="3"/>
  <c r="P1264" i="3"/>
  <c r="Q1272" i="3"/>
  <c r="R1272" i="3"/>
  <c r="P1272" i="3"/>
  <c r="S1272" i="3"/>
  <c r="R1280" i="3"/>
  <c r="P1280" i="3"/>
  <c r="Q1280" i="3"/>
  <c r="S1280" i="3"/>
  <c r="Q1288" i="3"/>
  <c r="R1288" i="3"/>
  <c r="P1288" i="3"/>
  <c r="S1288" i="3"/>
  <c r="R1296" i="3"/>
  <c r="P1296" i="3"/>
  <c r="Q1296" i="3"/>
  <c r="S1296" i="3"/>
  <c r="Q1320" i="3"/>
  <c r="S1320" i="3"/>
  <c r="R1320" i="3"/>
  <c r="P1320" i="3"/>
  <c r="R1328" i="3"/>
  <c r="Q1328" i="3"/>
  <c r="S1328" i="3"/>
  <c r="P1328" i="3"/>
  <c r="Q1336" i="3"/>
  <c r="S1336" i="3"/>
  <c r="R1336" i="3"/>
  <c r="P1336" i="3"/>
  <c r="P1344" i="3"/>
  <c r="S1344" i="3"/>
  <c r="Q1344" i="3"/>
  <c r="R1344" i="3"/>
  <c r="Q1352" i="3"/>
  <c r="P1352" i="3"/>
  <c r="S1352" i="3"/>
  <c r="R1352" i="3"/>
  <c r="P1360" i="3"/>
  <c r="Q1360" i="3"/>
  <c r="R1360" i="3"/>
  <c r="S1360" i="3"/>
  <c r="Q1408" i="3"/>
  <c r="R1408" i="3"/>
  <c r="S1408" i="3"/>
  <c r="P1408" i="3"/>
  <c r="P1416" i="3"/>
  <c r="R1416" i="3"/>
  <c r="S1416" i="3"/>
  <c r="Q1432" i="3"/>
  <c r="P1432" i="3"/>
  <c r="S1432" i="3"/>
  <c r="R1432" i="3"/>
  <c r="Q1440" i="3"/>
  <c r="S1440" i="3"/>
  <c r="P1440" i="3"/>
  <c r="R1440" i="3"/>
  <c r="P1456" i="3"/>
  <c r="Q1456" i="3"/>
  <c r="S1456" i="3"/>
  <c r="R1456" i="3"/>
  <c r="Q1464" i="3"/>
  <c r="S1464" i="3"/>
  <c r="P1464" i="3"/>
  <c r="R1464" i="3"/>
  <c r="R1480" i="3"/>
  <c r="S1480" i="3"/>
  <c r="P1480" i="3"/>
  <c r="Q1480" i="3"/>
  <c r="Q1488" i="3"/>
  <c r="P1488" i="3"/>
  <c r="S1488" i="3"/>
  <c r="R1488" i="3"/>
  <c r="R1221" i="3"/>
  <c r="Q1221" i="3"/>
  <c r="P1221" i="3"/>
  <c r="S1221" i="3"/>
  <c r="P1369" i="3"/>
  <c r="R1369" i="3"/>
  <c r="S1369" i="3"/>
  <c r="Q1369" i="3"/>
  <c r="P1377" i="3"/>
  <c r="R1377" i="3"/>
  <c r="S1377" i="3"/>
  <c r="Q1377" i="3"/>
  <c r="R1385" i="3"/>
  <c r="S1385" i="3"/>
  <c r="Q1385" i="3"/>
  <c r="P1385" i="3"/>
  <c r="Q1393" i="3"/>
  <c r="S1393" i="3"/>
  <c r="P1393" i="3"/>
  <c r="R1393" i="3"/>
  <c r="R1401" i="3"/>
  <c r="S1401" i="3"/>
  <c r="Q1401" i="3"/>
  <c r="P1401" i="3"/>
  <c r="Q1442" i="3"/>
  <c r="R1442" i="3"/>
  <c r="P1442" i="3"/>
  <c r="P1398" i="3"/>
  <c r="Q1398" i="3"/>
  <c r="R1398" i="3"/>
  <c r="S1398" i="3"/>
  <c r="P1430" i="3"/>
  <c r="S1430" i="3"/>
  <c r="Q1430" i="3"/>
  <c r="Q1367" i="3"/>
  <c r="R1367" i="3"/>
  <c r="P1367" i="3"/>
  <c r="Q1383" i="3"/>
  <c r="P1383" i="3"/>
  <c r="R1383" i="3"/>
  <c r="S1399" i="3"/>
  <c r="O1399" i="3"/>
  <c r="S1411" i="3"/>
  <c r="Q1411" i="3"/>
  <c r="P1411" i="3"/>
  <c r="R1411" i="3"/>
  <c r="Q1419" i="3"/>
  <c r="S1419" i="3"/>
  <c r="R1419" i="3"/>
  <c r="P1419" i="3"/>
  <c r="Q1427" i="3"/>
  <c r="R1427" i="3"/>
  <c r="S1427" i="3"/>
  <c r="P1427" i="3"/>
  <c r="Q1491" i="3"/>
  <c r="S1491" i="3"/>
  <c r="R1491" i="3"/>
  <c r="P1491" i="3"/>
  <c r="S1507" i="3"/>
  <c r="Q1507" i="3"/>
  <c r="P1507" i="3"/>
  <c r="R1507" i="3"/>
  <c r="Q1515" i="3"/>
  <c r="P1515" i="3"/>
  <c r="R1515" i="3"/>
  <c r="S1515" i="3"/>
  <c r="R1523" i="3"/>
  <c r="Q1523" i="3"/>
  <c r="S1523" i="3"/>
  <c r="P1523" i="3"/>
  <c r="Q1531" i="3"/>
  <c r="P1531" i="3"/>
  <c r="S1531" i="3"/>
  <c r="R1531" i="3"/>
  <c r="Q1547" i="3"/>
  <c r="P1547" i="3"/>
  <c r="S1547" i="3"/>
  <c r="R1547" i="3"/>
  <c r="Q1555" i="3"/>
  <c r="P1555" i="3"/>
  <c r="S1555" i="3"/>
  <c r="R1555" i="3"/>
  <c r="Q1563" i="3"/>
  <c r="S1563" i="3"/>
  <c r="R1563" i="3"/>
  <c r="P1563" i="3"/>
  <c r="S1257" i="3"/>
  <c r="P1257" i="3"/>
  <c r="Q1257" i="3"/>
  <c r="R1257" i="3"/>
  <c r="S1273" i="3"/>
  <c r="P1273" i="3"/>
  <c r="R1273" i="3"/>
  <c r="Q1273" i="3"/>
  <c r="P1281" i="3"/>
  <c r="R1281" i="3"/>
  <c r="S1281" i="3"/>
  <c r="Q1281" i="3"/>
  <c r="S1289" i="3"/>
  <c r="P1289" i="3"/>
  <c r="Q1289" i="3"/>
  <c r="R1289" i="3"/>
  <c r="S1297" i="3"/>
  <c r="Q1297" i="3"/>
  <c r="P1297" i="3"/>
  <c r="R1297" i="3"/>
  <c r="S1313" i="3"/>
  <c r="Q1313" i="3"/>
  <c r="R1313" i="3"/>
  <c r="P1313" i="3"/>
  <c r="S1321" i="3"/>
  <c r="P1321" i="3"/>
  <c r="Q1321" i="3"/>
  <c r="R1321" i="3"/>
  <c r="S1337" i="3"/>
  <c r="Q1337" i="3"/>
  <c r="P1337" i="3"/>
  <c r="R1337" i="3"/>
  <c r="R1345" i="3"/>
  <c r="P1345" i="3"/>
  <c r="S1345" i="3"/>
  <c r="Q1345" i="3"/>
  <c r="R1361" i="3"/>
  <c r="P1361" i="3"/>
  <c r="Q1361" i="3"/>
  <c r="S1361" i="3"/>
  <c r="R1235" i="3"/>
  <c r="P1235" i="3"/>
  <c r="Q1235" i="3"/>
  <c r="P1243" i="3"/>
  <c r="S1243" i="3"/>
  <c r="Q1243" i="3"/>
  <c r="R1243" i="3"/>
  <c r="P1363" i="3"/>
  <c r="Q1363" i="3"/>
  <c r="R1363" i="3"/>
  <c r="S1379" i="3"/>
  <c r="R1379" i="3"/>
  <c r="Q1379" i="3"/>
  <c r="P1395" i="3"/>
  <c r="S1395" i="3"/>
  <c r="Q1395" i="3"/>
  <c r="R1395" i="3"/>
  <c r="R1254" i="3"/>
  <c r="Q1254" i="3"/>
  <c r="S1254" i="3"/>
  <c r="P1254" i="3"/>
  <c r="P1262" i="3"/>
  <c r="Q1262" i="3"/>
  <c r="R1262" i="3"/>
  <c r="S1262" i="3"/>
  <c r="R1270" i="3"/>
  <c r="S1270" i="3"/>
  <c r="P1270" i="3"/>
  <c r="Q1270" i="3"/>
  <c r="P1278" i="3"/>
  <c r="Q1278" i="3"/>
  <c r="R1278" i="3"/>
  <c r="S1278" i="3"/>
  <c r="R1286" i="3"/>
  <c r="P1286" i="3"/>
  <c r="Q1286" i="3"/>
  <c r="S1286" i="3"/>
  <c r="P1294" i="3"/>
  <c r="R1294" i="3"/>
  <c r="S1294" i="3"/>
  <c r="Q1294" i="3"/>
  <c r="R1318" i="3"/>
  <c r="Q1318" i="3"/>
  <c r="S1318" i="3"/>
  <c r="P1318" i="3"/>
  <c r="P1326" i="3"/>
  <c r="Q1326" i="3"/>
  <c r="R1326" i="3"/>
  <c r="S1326" i="3"/>
  <c r="R1334" i="3"/>
  <c r="S1334" i="3"/>
  <c r="P1334" i="3"/>
  <c r="Q1334" i="3"/>
  <c r="Q1342" i="3"/>
  <c r="P1342" i="3"/>
  <c r="S1342" i="3"/>
  <c r="R1342" i="3"/>
  <c r="S1350" i="3"/>
  <c r="P1350" i="3"/>
  <c r="R1350" i="3"/>
  <c r="Q1350" i="3"/>
  <c r="Q1358" i="3"/>
  <c r="R1358" i="3"/>
  <c r="P1358" i="3"/>
  <c r="S1358" i="3"/>
  <c r="R1366" i="3"/>
  <c r="Q1366" i="3"/>
  <c r="S1366" i="3"/>
  <c r="P1366" i="3"/>
  <c r="R1374" i="3"/>
  <c r="P1374" i="3"/>
  <c r="S1374" i="3"/>
  <c r="Q1374" i="3"/>
  <c r="R1382" i="3"/>
  <c r="P1382" i="3"/>
  <c r="Q1382" i="3"/>
  <c r="S1382" i="3"/>
  <c r="R1228" i="3"/>
  <c r="S1228" i="3"/>
  <c r="P1228" i="3"/>
  <c r="Q1228" i="3"/>
  <c r="R1236" i="3"/>
  <c r="P1236" i="3"/>
  <c r="S1236" i="3"/>
  <c r="Q1236" i="3"/>
  <c r="R1492" i="3"/>
  <c r="P1492" i="3"/>
  <c r="S1492" i="3"/>
  <c r="Q1492" i="3"/>
  <c r="S1516" i="3"/>
  <c r="Q1516" i="3"/>
  <c r="R1516" i="3"/>
  <c r="P1516" i="3"/>
  <c r="S1524" i="3"/>
  <c r="O1524" i="3"/>
  <c r="R1532" i="3"/>
  <c r="Q1532" i="3"/>
  <c r="P1532" i="3"/>
  <c r="S1532" i="3"/>
  <c r="R1548" i="3"/>
  <c r="Q1548" i="3"/>
  <c r="P1548" i="3"/>
  <c r="S1548" i="3"/>
  <c r="R1556" i="3"/>
  <c r="Q1556" i="3"/>
  <c r="S1556" i="3"/>
  <c r="P1556" i="3"/>
  <c r="R1572" i="3"/>
  <c r="P1572" i="3"/>
  <c r="Q1572" i="3"/>
  <c r="S1572" i="3"/>
  <c r="R1439" i="3"/>
  <c r="P1439" i="3"/>
  <c r="S1439" i="3"/>
  <c r="Q1439" i="3"/>
  <c r="R1447" i="3"/>
  <c r="S1447" i="3"/>
  <c r="P1447" i="3"/>
  <c r="Q1447" i="3"/>
  <c r="Q1459" i="3"/>
  <c r="S1459" i="3"/>
  <c r="R1459" i="3"/>
  <c r="P1459" i="3"/>
  <c r="S1475" i="3"/>
  <c r="R1475" i="3"/>
  <c r="P1475" i="3"/>
  <c r="Q1475" i="3"/>
  <c r="R1451" i="3"/>
  <c r="S1451" i="3"/>
  <c r="P1451" i="3"/>
  <c r="Q1451" i="3"/>
  <c r="R1502" i="3"/>
  <c r="Q1502" i="3"/>
  <c r="P1502" i="3"/>
  <c r="S1502" i="3"/>
  <c r="Q1518" i="3"/>
  <c r="P1518" i="3"/>
  <c r="R1518" i="3"/>
  <c r="S1518" i="3"/>
  <c r="R1534" i="3"/>
  <c r="S1534" i="3"/>
  <c r="P1534" i="3"/>
  <c r="Q1534" i="3"/>
  <c r="R1550" i="3"/>
  <c r="P1550" i="3"/>
  <c r="S1550" i="3"/>
  <c r="Q1550" i="3"/>
  <c r="R1566" i="3"/>
  <c r="S1566" i="3"/>
  <c r="P1566" i="3"/>
  <c r="Q1566" i="3"/>
  <c r="S1438" i="3"/>
  <c r="P1438" i="3"/>
  <c r="R1438" i="3"/>
  <c r="Q1438" i="3"/>
  <c r="Q1462" i="3"/>
  <c r="R1462" i="3"/>
  <c r="P1462" i="3"/>
  <c r="S1462" i="3"/>
  <c r="S1486" i="3"/>
  <c r="P1486" i="3"/>
  <c r="Q1486" i="3"/>
  <c r="R1406" i="3"/>
  <c r="Q1406" i="3"/>
  <c r="P1406" i="3"/>
  <c r="S1406" i="3"/>
  <c r="R1364" i="3"/>
  <c r="S1364" i="3"/>
  <c r="P1364" i="3"/>
  <c r="Q1364" i="3"/>
  <c r="S1319" i="3"/>
  <c r="O1319" i="3"/>
  <c r="S1335" i="3"/>
  <c r="O1335" i="3"/>
  <c r="Q1351" i="3"/>
  <c r="R1351" i="3"/>
  <c r="P1351" i="3"/>
  <c r="S1241" i="3"/>
  <c r="P1241" i="3"/>
  <c r="R1241" i="3"/>
  <c r="Q1241" i="3"/>
  <c r="Q1449" i="3"/>
  <c r="R1449" i="3"/>
  <c r="P1449" i="3"/>
  <c r="S1449" i="3"/>
  <c r="Q1481" i="3"/>
  <c r="R1481" i="3"/>
  <c r="P1481" i="3"/>
  <c r="S1481" i="3"/>
  <c r="Q1513" i="3"/>
  <c r="S1513" i="3"/>
  <c r="P1513" i="3"/>
  <c r="R1513" i="3"/>
  <c r="Q1521" i="3"/>
  <c r="R1521" i="3"/>
  <c r="P1521" i="3"/>
  <c r="Q1529" i="3"/>
  <c r="S1529" i="3"/>
  <c r="R1529" i="3"/>
  <c r="P1529" i="3"/>
  <c r="Q1537" i="3"/>
  <c r="S1537" i="3"/>
  <c r="P1537" i="3"/>
  <c r="R1537" i="3"/>
  <c r="Q1569" i="3"/>
  <c r="S1569" i="3"/>
  <c r="P1569" i="3"/>
  <c r="R1251" i="3"/>
  <c r="Q1251" i="3"/>
  <c r="P1251" i="3"/>
  <c r="S1251" i="3"/>
  <c r="S1267" i="3"/>
  <c r="O1267" i="3"/>
  <c r="S1283" i="3"/>
  <c r="O1283" i="3"/>
  <c r="P1291" i="3"/>
  <c r="R1291" i="3"/>
  <c r="S1291" i="3"/>
  <c r="Q1291" i="3"/>
  <c r="S1299" i="3"/>
  <c r="O1299" i="3"/>
  <c r="Q1315" i="3"/>
  <c r="R1315" i="3"/>
  <c r="P1315" i="3"/>
  <c r="R1347" i="3"/>
  <c r="O1347" i="3"/>
  <c r="Q1234" i="3"/>
  <c r="P1234" i="3"/>
  <c r="R1234" i="3"/>
  <c r="S1234" i="3"/>
  <c r="S1490" i="3"/>
  <c r="O1490" i="3"/>
  <c r="S1506" i="3"/>
  <c r="O1506" i="3"/>
  <c r="R1554" i="3"/>
  <c r="S1554" i="3"/>
  <c r="P1554" i="3"/>
  <c r="Q1554" i="3"/>
  <c r="S1570" i="3"/>
  <c r="P1570" i="3"/>
  <c r="R1570" i="3"/>
  <c r="Q1570" i="3"/>
  <c r="S1470" i="3"/>
  <c r="P1470" i="3"/>
  <c r="R1470" i="3"/>
  <c r="Q1470" i="3"/>
  <c r="Q1418" i="3"/>
  <c r="R1418" i="3"/>
  <c r="P1418" i="3"/>
  <c r="Q1304" i="3"/>
  <c r="P1304" i="3"/>
  <c r="S1304" i="3"/>
  <c r="R1304" i="3"/>
  <c r="R1312" i="3"/>
  <c r="P1312" i="3"/>
  <c r="S1312" i="3"/>
  <c r="Q1312" i="3"/>
  <c r="Q1416" i="3"/>
  <c r="O1416" i="3"/>
  <c r="Q1424" i="3"/>
  <c r="R1424" i="3"/>
  <c r="S1424" i="3"/>
  <c r="P1424" i="3"/>
  <c r="R1448" i="3"/>
  <c r="Q1448" i="3"/>
  <c r="S1448" i="3"/>
  <c r="P1448" i="3"/>
  <c r="Q1472" i="3"/>
  <c r="S1472" i="3"/>
  <c r="P1472" i="3"/>
  <c r="R1472" i="3"/>
  <c r="Q1229" i="3"/>
  <c r="P1229" i="3"/>
  <c r="S1229" i="3"/>
  <c r="R1229" i="3"/>
  <c r="S1442" i="3"/>
  <c r="O1442" i="3"/>
  <c r="Q1466" i="3"/>
  <c r="S1466" i="3"/>
  <c r="R1466" i="3"/>
  <c r="P1466" i="3"/>
  <c r="R1430" i="3"/>
  <c r="O1430" i="3"/>
  <c r="S1367" i="3"/>
  <c r="O1367" i="3"/>
  <c r="S1383" i="3"/>
  <c r="O1383" i="3"/>
  <c r="Q1399" i="3"/>
  <c r="R1399" i="3"/>
  <c r="P1399" i="3"/>
  <c r="R1499" i="3"/>
  <c r="P1499" i="3"/>
  <c r="S1499" i="3"/>
  <c r="Q1499" i="3"/>
  <c r="Q1539" i="3"/>
  <c r="P1539" i="3"/>
  <c r="R1539" i="3"/>
  <c r="S1539" i="3"/>
  <c r="Q1571" i="3"/>
  <c r="P1571" i="3"/>
  <c r="S1571" i="3"/>
  <c r="R1571" i="3"/>
  <c r="Q1265" i="3"/>
  <c r="P1265" i="3"/>
  <c r="R1265" i="3"/>
  <c r="S1265" i="3"/>
  <c r="S1305" i="3"/>
  <c r="P1305" i="3"/>
  <c r="R1305" i="3"/>
  <c r="Q1305" i="3"/>
  <c r="Q1329" i="3"/>
  <c r="P1329" i="3"/>
  <c r="S1329" i="3"/>
  <c r="R1329" i="3"/>
  <c r="S1353" i="3"/>
  <c r="Q1353" i="3"/>
  <c r="P1353" i="3"/>
  <c r="R1353" i="3"/>
  <c r="P1227" i="3"/>
  <c r="R1227" i="3"/>
  <c r="S1227" i="3"/>
  <c r="Q1227" i="3"/>
  <c r="S1235" i="3"/>
  <c r="O1235" i="3"/>
  <c r="S1363" i="3"/>
  <c r="O1363" i="3"/>
  <c r="P1379" i="3"/>
  <c r="O1379" i="3"/>
  <c r="R1302" i="3"/>
  <c r="P1302" i="3"/>
  <c r="Q1302" i="3"/>
  <c r="S1302" i="3"/>
  <c r="P1310" i="3"/>
  <c r="Q1310" i="3"/>
  <c r="S1310" i="3"/>
  <c r="R1310" i="3"/>
  <c r="S1410" i="3"/>
  <c r="Q1410" i="3"/>
  <c r="P1410" i="3"/>
  <c r="R1410" i="3"/>
  <c r="R1220" i="3"/>
  <c r="S1220" i="3"/>
  <c r="P1220" i="3"/>
  <c r="Q1220" i="3"/>
  <c r="R1244" i="3"/>
  <c r="S1244" i="3"/>
  <c r="P1244" i="3"/>
  <c r="Q1244" i="3"/>
  <c r="S1500" i="3"/>
  <c r="Q1500" i="3"/>
  <c r="P1500" i="3"/>
  <c r="R1500" i="3"/>
  <c r="S1508" i="3"/>
  <c r="Q1508" i="3"/>
  <c r="R1508" i="3"/>
  <c r="P1508" i="3"/>
  <c r="Q1524" i="3"/>
  <c r="R1524" i="3"/>
  <c r="P1524" i="3"/>
  <c r="R1540" i="3"/>
  <c r="Q1540" i="3"/>
  <c r="P1540" i="3"/>
  <c r="S1540" i="3"/>
  <c r="Q1564" i="3"/>
  <c r="R1564" i="3"/>
  <c r="S1564" i="3"/>
  <c r="P1564" i="3"/>
  <c r="Q1467" i="3"/>
  <c r="P1467" i="3"/>
  <c r="R1467" i="3"/>
  <c r="S1467" i="3"/>
  <c r="Q1483" i="3"/>
  <c r="R1483" i="3"/>
  <c r="S1483" i="3"/>
  <c r="P1483" i="3"/>
  <c r="R1486" i="3"/>
  <c r="O1486" i="3"/>
  <c r="Q1368" i="3"/>
  <c r="P1368" i="3"/>
  <c r="S1368" i="3"/>
  <c r="R1368" i="3"/>
  <c r="Q1376" i="3"/>
  <c r="S1376" i="3"/>
  <c r="P1376" i="3"/>
  <c r="R1376" i="3"/>
  <c r="S1384" i="3"/>
  <c r="R1384" i="3"/>
  <c r="P1384" i="3"/>
  <c r="Q1384" i="3"/>
  <c r="R1392" i="3"/>
  <c r="S1392" i="3"/>
  <c r="Q1392" i="3"/>
  <c r="P1392" i="3"/>
  <c r="Q1400" i="3"/>
  <c r="R1400" i="3"/>
  <c r="P1400" i="3"/>
  <c r="S1400" i="3"/>
  <c r="S1327" i="3"/>
  <c r="O1327" i="3"/>
  <c r="Q1343" i="3"/>
  <c r="S1343" i="3"/>
  <c r="R1343" i="3"/>
  <c r="Q1359" i="3"/>
  <c r="S1359" i="3"/>
  <c r="R1359" i="3"/>
  <c r="P1237" i="3"/>
  <c r="S1237" i="3"/>
  <c r="Q1237" i="3"/>
  <c r="R1237" i="3"/>
  <c r="Q1245" i="3"/>
  <c r="S1245" i="3"/>
  <c r="R1245" i="3"/>
  <c r="P1245" i="3"/>
  <c r="R1413" i="3"/>
  <c r="O1413" i="3"/>
  <c r="S1429" i="3"/>
  <c r="Q1429" i="3"/>
  <c r="R1429" i="3"/>
  <c r="P1429" i="3"/>
  <c r="R1437" i="3"/>
  <c r="O1437" i="3"/>
  <c r="Q1445" i="3"/>
  <c r="P1445" i="3"/>
  <c r="R1445" i="3"/>
  <c r="S1461" i="3"/>
  <c r="P1461" i="3"/>
  <c r="R1461" i="3"/>
  <c r="Q1461" i="3"/>
  <c r="R1469" i="3"/>
  <c r="S1469" i="3"/>
  <c r="Q1469" i="3"/>
  <c r="P1469" i="3"/>
  <c r="Q1477" i="3"/>
  <c r="P1477" i="3"/>
  <c r="R1477" i="3"/>
  <c r="S1485" i="3"/>
  <c r="P1485" i="3"/>
  <c r="R1485" i="3"/>
  <c r="Q1485" i="3"/>
  <c r="Q1493" i="3"/>
  <c r="S1493" i="3"/>
  <c r="P1493" i="3"/>
  <c r="R1493" i="3"/>
  <c r="Q1501" i="3"/>
  <c r="R1501" i="3"/>
  <c r="P1501" i="3"/>
  <c r="S1501" i="3"/>
  <c r="P1517" i="3"/>
  <c r="Q1517" i="3"/>
  <c r="R1517" i="3"/>
  <c r="R1533" i="3"/>
  <c r="P1533" i="3"/>
  <c r="Q1533" i="3"/>
  <c r="S1541" i="3"/>
  <c r="O1541" i="3"/>
  <c r="R1549" i="3"/>
  <c r="Q1549" i="3"/>
  <c r="P1549" i="3"/>
  <c r="R1557" i="3"/>
  <c r="Q1557" i="3"/>
  <c r="S1557" i="3"/>
  <c r="Q1565" i="3"/>
  <c r="S1565" i="3"/>
  <c r="P1565" i="3"/>
  <c r="R1573" i="3"/>
  <c r="S1573" i="3"/>
  <c r="P1573" i="3"/>
  <c r="Q1573" i="3"/>
  <c r="Q1255" i="3"/>
  <c r="R1255" i="3"/>
  <c r="P1255" i="3"/>
  <c r="S1263" i="3"/>
  <c r="O1263" i="3"/>
  <c r="Q1271" i="3"/>
  <c r="R1271" i="3"/>
  <c r="P1271" i="3"/>
  <c r="Q1279" i="3"/>
  <c r="P1279" i="3"/>
  <c r="R1279" i="3"/>
  <c r="Q1287" i="3"/>
  <c r="R1287" i="3"/>
  <c r="P1287" i="3"/>
  <c r="Q1295" i="3"/>
  <c r="R1295" i="3"/>
  <c r="P1295" i="3"/>
  <c r="S1303" i="3"/>
  <c r="O1303" i="3"/>
  <c r="Q1311" i="3"/>
  <c r="R1311" i="3"/>
  <c r="P1311" i="3"/>
  <c r="P1323" i="3"/>
  <c r="Q1323" i="3"/>
  <c r="R1323" i="3"/>
  <c r="S1323" i="3"/>
  <c r="P1339" i="3"/>
  <c r="Q1339" i="3"/>
  <c r="S1339" i="3"/>
  <c r="R1339" i="3"/>
  <c r="R1222" i="3"/>
  <c r="P1222" i="3"/>
  <c r="Q1222" i="3"/>
  <c r="S1222" i="3"/>
  <c r="P1230" i="3"/>
  <c r="R1230" i="3"/>
  <c r="S1230" i="3"/>
  <c r="Q1230" i="3"/>
  <c r="Q1498" i="3"/>
  <c r="R1498" i="3"/>
  <c r="P1498" i="3"/>
  <c r="S1498" i="3"/>
  <c r="P1514" i="3"/>
  <c r="R1514" i="3"/>
  <c r="S1514" i="3"/>
  <c r="Q1514" i="3"/>
  <c r="R1530" i="3"/>
  <c r="S1530" i="3"/>
  <c r="P1530" i="3"/>
  <c r="Q1530" i="3"/>
  <c r="S1434" i="3"/>
  <c r="O1434" i="3"/>
  <c r="Q1458" i="3"/>
  <c r="R1458" i="3"/>
  <c r="P1458" i="3"/>
  <c r="R1252" i="3"/>
  <c r="S1252" i="3"/>
  <c r="P1252" i="3"/>
  <c r="Q1252" i="3"/>
  <c r="R1260" i="3"/>
  <c r="P1260" i="3"/>
  <c r="S1260" i="3"/>
  <c r="Q1260" i="3"/>
  <c r="R1268" i="3"/>
  <c r="S1268" i="3"/>
  <c r="P1268" i="3"/>
  <c r="Q1268" i="3"/>
  <c r="R1276" i="3"/>
  <c r="S1276" i="3"/>
  <c r="P1276" i="3"/>
  <c r="Q1276" i="3"/>
  <c r="R1292" i="3"/>
  <c r="S1292" i="3"/>
  <c r="P1292" i="3"/>
  <c r="Q1292" i="3"/>
  <c r="R1300" i="3"/>
  <c r="P1300" i="3"/>
  <c r="S1300" i="3"/>
  <c r="Q1300" i="3"/>
  <c r="R1316" i="3"/>
  <c r="S1316" i="3"/>
  <c r="P1316" i="3"/>
  <c r="Q1316" i="3"/>
  <c r="R1324" i="3"/>
  <c r="P1324" i="3"/>
  <c r="S1324" i="3"/>
  <c r="Q1324" i="3"/>
  <c r="R1340" i="3"/>
  <c r="S1340" i="3"/>
  <c r="P1340" i="3"/>
  <c r="Q1340" i="3"/>
  <c r="R1348" i="3"/>
  <c r="S1348" i="3"/>
  <c r="P1348" i="3"/>
  <c r="Q1348" i="3"/>
  <c r="R1356" i="3"/>
  <c r="S1356" i="3"/>
  <c r="P1356" i="3"/>
  <c r="Q1356" i="3"/>
  <c r="R1404" i="3"/>
  <c r="S1404" i="3"/>
  <c r="P1404" i="3"/>
  <c r="Q1404" i="3"/>
  <c r="R1412" i="3"/>
  <c r="S1412" i="3"/>
  <c r="Q1412" i="3"/>
  <c r="P1412" i="3"/>
  <c r="R1420" i="3"/>
  <c r="P1420" i="3"/>
  <c r="S1420" i="3"/>
  <c r="Q1420" i="3"/>
  <c r="P1436" i="3"/>
  <c r="R1436" i="3"/>
  <c r="S1436" i="3"/>
  <c r="Q1436" i="3"/>
  <c r="R1452" i="3"/>
  <c r="S1452" i="3"/>
  <c r="Q1452" i="3"/>
  <c r="P1452" i="3"/>
  <c r="R1460" i="3"/>
  <c r="S1460" i="3"/>
  <c r="Q1460" i="3"/>
  <c r="P1460" i="3"/>
  <c r="R1468" i="3"/>
  <c r="S1468" i="3"/>
  <c r="Q1468" i="3"/>
  <c r="P1468" i="3"/>
  <c r="S1476" i="3"/>
  <c r="Q1476" i="3"/>
  <c r="P1476" i="3"/>
  <c r="R1476" i="3"/>
  <c r="Q1484" i="3"/>
  <c r="P1484" i="3"/>
  <c r="S1484" i="3"/>
  <c r="R1484" i="3"/>
  <c r="P1217" i="3"/>
  <c r="R1217" i="3"/>
  <c r="S1217" i="3"/>
  <c r="Q1217" i="3"/>
  <c r="S1225" i="3"/>
  <c r="P1225" i="3"/>
  <c r="R1225" i="3"/>
  <c r="Q1225" i="3"/>
  <c r="P1365" i="3"/>
  <c r="S1365" i="3"/>
  <c r="R1365" i="3"/>
  <c r="Q1373" i="3"/>
  <c r="S1373" i="3"/>
  <c r="R1373" i="3"/>
  <c r="P1373" i="3"/>
  <c r="Q1381" i="3"/>
  <c r="P1381" i="3"/>
  <c r="S1381" i="3"/>
  <c r="R1381" i="3"/>
  <c r="S1389" i="3"/>
  <c r="R1389" i="3"/>
  <c r="Q1389" i="3"/>
  <c r="P1389" i="3"/>
  <c r="P1397" i="3"/>
  <c r="Q1397" i="3"/>
  <c r="R1397" i="3"/>
  <c r="S1397" i="3"/>
  <c r="Q1250" i="3"/>
  <c r="P1250" i="3"/>
  <c r="R1250" i="3"/>
  <c r="S1250" i="3"/>
  <c r="S1454" i="3"/>
  <c r="P1454" i="3"/>
  <c r="Q1454" i="3"/>
  <c r="Q1478" i="3"/>
  <c r="P1478" i="3"/>
  <c r="S1478" i="3"/>
  <c r="R1478" i="3"/>
  <c r="S1414" i="3"/>
  <c r="P1414" i="3"/>
  <c r="Q1414" i="3"/>
  <c r="S1219" i="3"/>
  <c r="R1219" i="3"/>
  <c r="P1219" i="3"/>
  <c r="Q1219" i="3"/>
  <c r="Q1375" i="3"/>
  <c r="R1375" i="3"/>
  <c r="S1375" i="3"/>
  <c r="Q1391" i="3"/>
  <c r="R1391" i="3"/>
  <c r="S1391" i="3"/>
  <c r="S1403" i="3"/>
  <c r="P1403" i="3"/>
  <c r="Q1403" i="3"/>
  <c r="R1403" i="3"/>
  <c r="R1415" i="3"/>
  <c r="S1415" i="3"/>
  <c r="P1415" i="3"/>
  <c r="Q1415" i="3"/>
  <c r="R1423" i="3"/>
  <c r="S1423" i="3"/>
  <c r="P1423" i="3"/>
  <c r="Q1423" i="3"/>
  <c r="R1431" i="3"/>
  <c r="S1431" i="3"/>
  <c r="P1431" i="3"/>
  <c r="Q1431" i="3"/>
  <c r="R1495" i="3"/>
  <c r="S1495" i="3"/>
  <c r="P1495" i="3"/>
  <c r="Q1495" i="3"/>
  <c r="P1503" i="3"/>
  <c r="S1503" i="3"/>
  <c r="Q1503" i="3"/>
  <c r="R1503" i="3"/>
  <c r="S1511" i="3"/>
  <c r="P1511" i="3"/>
  <c r="R1511" i="3"/>
  <c r="Q1511" i="3"/>
  <c r="P1543" i="3"/>
  <c r="S1543" i="3"/>
  <c r="R1543" i="3"/>
  <c r="Q1543" i="3"/>
  <c r="Q1551" i="3"/>
  <c r="P1551" i="3"/>
  <c r="S1551" i="3"/>
  <c r="R1551" i="3"/>
  <c r="R1559" i="3"/>
  <c r="Q1559" i="3"/>
  <c r="P1559" i="3"/>
  <c r="S1559" i="3"/>
  <c r="Q1253" i="3"/>
  <c r="S1253" i="3"/>
  <c r="P1253" i="3"/>
  <c r="R1253" i="3"/>
  <c r="Q1261" i="3"/>
  <c r="R1261" i="3"/>
  <c r="P1261" i="3"/>
  <c r="S1261" i="3"/>
  <c r="Q1277" i="3"/>
  <c r="S1277" i="3"/>
  <c r="R1277" i="3"/>
  <c r="P1277" i="3"/>
  <c r="R1285" i="3"/>
  <c r="S1285" i="3"/>
  <c r="Q1285" i="3"/>
  <c r="P1285" i="3"/>
  <c r="Q1301" i="3"/>
  <c r="P1301" i="3"/>
  <c r="S1301" i="3"/>
  <c r="R1301" i="3"/>
  <c r="Q1309" i="3"/>
  <c r="S1309" i="3"/>
  <c r="R1309" i="3"/>
  <c r="P1309" i="3"/>
  <c r="Q1317" i="3"/>
  <c r="S1317" i="3"/>
  <c r="P1317" i="3"/>
  <c r="R1317" i="3"/>
  <c r="Q1325" i="3"/>
  <c r="R1325" i="3"/>
  <c r="P1325" i="3"/>
  <c r="S1325" i="3"/>
  <c r="P1333" i="3"/>
  <c r="Q1333" i="3"/>
  <c r="R1333" i="3"/>
  <c r="S1333" i="3"/>
  <c r="Q1349" i="3"/>
  <c r="P1349" i="3"/>
  <c r="R1349" i="3"/>
  <c r="S1349" i="3"/>
  <c r="Q1223" i="3"/>
  <c r="R1223" i="3"/>
  <c r="P1223" i="3"/>
  <c r="Q1231" i="3"/>
  <c r="R1231" i="3"/>
  <c r="P1231" i="3"/>
  <c r="S1239" i="3"/>
  <c r="O1239" i="3"/>
  <c r="Q1247" i="3"/>
  <c r="R1247" i="3"/>
  <c r="P1247" i="3"/>
  <c r="P1371" i="3"/>
  <c r="O1371" i="3"/>
  <c r="P1387" i="3"/>
  <c r="S1387" i="3"/>
  <c r="R1387" i="3"/>
  <c r="Q1387" i="3"/>
  <c r="Q1407" i="3"/>
  <c r="R1407" i="3"/>
  <c r="S1407" i="3"/>
  <c r="Q1266" i="3"/>
  <c r="R1266" i="3"/>
  <c r="S1266" i="3"/>
  <c r="P1266" i="3"/>
  <c r="Q1274" i="3"/>
  <c r="P1274" i="3"/>
  <c r="R1274" i="3"/>
  <c r="S1274" i="3"/>
  <c r="Q1282" i="3"/>
  <c r="P1282" i="3"/>
  <c r="S1282" i="3"/>
  <c r="R1282" i="3"/>
  <c r="P1290" i="3"/>
  <c r="Q1290" i="3"/>
  <c r="S1290" i="3"/>
  <c r="R1290" i="3"/>
  <c r="S1306" i="3"/>
  <c r="Q1306" i="3"/>
  <c r="P1306" i="3"/>
  <c r="R1306" i="3"/>
  <c r="Q1314" i="3"/>
  <c r="P1314" i="3"/>
  <c r="S1314" i="3"/>
  <c r="R1314" i="3"/>
  <c r="Q1330" i="3"/>
  <c r="R1330" i="3"/>
  <c r="S1330" i="3"/>
  <c r="P1330" i="3"/>
  <c r="S1338" i="3"/>
  <c r="R1338" i="3"/>
  <c r="P1338" i="3"/>
  <c r="P1346" i="3"/>
  <c r="S1346" i="3"/>
  <c r="Q1346" i="3"/>
  <c r="R1346" i="3"/>
  <c r="S1354" i="3"/>
  <c r="Q1354" i="3"/>
  <c r="P1354" i="3"/>
  <c r="R1354" i="3"/>
  <c r="S1362" i="3"/>
  <c r="Q1362" i="3"/>
  <c r="P1362" i="3"/>
  <c r="R1362" i="3"/>
  <c r="R1370" i="3"/>
  <c r="Q1370" i="3"/>
  <c r="S1370" i="3"/>
  <c r="P1370" i="3"/>
  <c r="S1378" i="3"/>
  <c r="P1378" i="3"/>
  <c r="R1378" i="3"/>
  <c r="Q1378" i="3"/>
  <c r="P1426" i="3"/>
  <c r="R1426" i="3"/>
  <c r="S1426" i="3"/>
  <c r="Q1426" i="3"/>
  <c r="Q1224" i="3"/>
  <c r="R1224" i="3"/>
  <c r="P1224" i="3"/>
  <c r="S1224" i="3"/>
  <c r="R1232" i="3"/>
  <c r="P1232" i="3"/>
  <c r="Q1232" i="3"/>
  <c r="S1232" i="3"/>
  <c r="Q1504" i="3"/>
  <c r="P1504" i="3"/>
  <c r="S1504" i="3"/>
  <c r="R1504" i="3"/>
  <c r="R1528" i="3"/>
  <c r="Q1528" i="3"/>
  <c r="P1528" i="3"/>
  <c r="S1528" i="3"/>
  <c r="P1536" i="3"/>
  <c r="S1536" i="3"/>
  <c r="R1536" i="3"/>
  <c r="Q1536" i="3"/>
  <c r="R1544" i="3"/>
  <c r="P1544" i="3"/>
  <c r="S1544" i="3"/>
  <c r="Q1544" i="3"/>
  <c r="Q1568" i="3"/>
  <c r="S1568" i="3"/>
  <c r="R1568" i="3"/>
  <c r="P1568" i="3"/>
  <c r="Q1435" i="3"/>
  <c r="S1435" i="3"/>
  <c r="R1435" i="3"/>
  <c r="P1435" i="3"/>
  <c r="R1463" i="3"/>
  <c r="S1463" i="3"/>
  <c r="P1463" i="3"/>
  <c r="Q1463" i="3"/>
  <c r="R1471" i="3"/>
  <c r="S1471" i="3"/>
  <c r="P1471" i="3"/>
  <c r="Q1471" i="3"/>
  <c r="R1479" i="3"/>
  <c r="S1479" i="3"/>
  <c r="P1479" i="3"/>
  <c r="Q1479" i="3"/>
  <c r="Q1494" i="3"/>
  <c r="P1494" i="3"/>
  <c r="S1494" i="3"/>
  <c r="R1494" i="3"/>
  <c r="R1510" i="3"/>
  <c r="P1510" i="3"/>
  <c r="S1510" i="3"/>
  <c r="Q1510" i="3"/>
  <c r="R1526" i="3"/>
  <c r="S1526" i="3"/>
  <c r="P1526" i="3"/>
  <c r="Q1526" i="3"/>
  <c r="R1558" i="3"/>
  <c r="P1558" i="3"/>
  <c r="S1558" i="3"/>
  <c r="Q1558" i="3"/>
  <c r="S1574" i="3"/>
  <c r="P1574" i="3"/>
  <c r="Q1574" i="3"/>
  <c r="R1574" i="3"/>
  <c r="Q1474" i="3"/>
  <c r="P1474" i="3"/>
  <c r="R1474" i="3"/>
  <c r="Q1422" i="3"/>
  <c r="S1422" i="3"/>
  <c r="P1422" i="3"/>
  <c r="R1422" i="3"/>
  <c r="Q1327" i="3"/>
  <c r="R1327" i="3"/>
  <c r="P1327" i="3"/>
  <c r="P1343" i="3"/>
  <c r="O1343" i="3"/>
  <c r="P1359" i="3"/>
  <c r="O1359" i="3"/>
  <c r="Q1405" i="3"/>
  <c r="R1405" i="3"/>
  <c r="P1405" i="3"/>
  <c r="S1405" i="3"/>
  <c r="S1413" i="3"/>
  <c r="Q1413" i="3"/>
  <c r="P1413" i="3"/>
  <c r="Q1421" i="3"/>
  <c r="S1421" i="3"/>
  <c r="P1421" i="3"/>
  <c r="R1421" i="3"/>
  <c r="Q1437" i="3"/>
  <c r="S1437" i="3"/>
  <c r="P1437" i="3"/>
  <c r="S1445" i="3"/>
  <c r="O1445" i="3"/>
  <c r="S1453" i="3"/>
  <c r="R1453" i="3"/>
  <c r="P1453" i="3"/>
  <c r="Q1453" i="3"/>
  <c r="S1477" i="3"/>
  <c r="O1477" i="3"/>
  <c r="Q1509" i="3"/>
  <c r="S1509" i="3"/>
  <c r="R1509" i="3"/>
  <c r="P1509" i="3"/>
  <c r="S1517" i="3"/>
  <c r="O1517" i="3"/>
  <c r="R1525" i="3"/>
  <c r="S1525" i="3"/>
  <c r="Q1525" i="3"/>
  <c r="P1525" i="3"/>
  <c r="S1533" i="3"/>
  <c r="O1533" i="3"/>
  <c r="R1541" i="3"/>
  <c r="P1541" i="3"/>
  <c r="Q1541" i="3"/>
  <c r="S1549" i="3"/>
  <c r="O1549" i="3"/>
  <c r="P1557" i="3"/>
  <c r="O1557" i="3"/>
  <c r="R1565" i="3"/>
  <c r="O1565" i="3"/>
  <c r="S1255" i="3"/>
  <c r="O1255" i="3"/>
  <c r="Q1263" i="3"/>
  <c r="R1263" i="3"/>
  <c r="P1263" i="3"/>
  <c r="S1271" i="3"/>
  <c r="O1271" i="3"/>
  <c r="S1279" i="3"/>
  <c r="O1279" i="3"/>
  <c r="S1287" i="3"/>
  <c r="O1287" i="3"/>
  <c r="S1295" i="3"/>
  <c r="O1295" i="3"/>
  <c r="Q1303" i="3"/>
  <c r="R1303" i="3"/>
  <c r="P1303" i="3"/>
  <c r="S1311" i="3"/>
  <c r="O1311" i="3"/>
  <c r="R1355" i="3"/>
  <c r="Q1355" i="3"/>
  <c r="S1355" i="3"/>
  <c r="P1355" i="3"/>
  <c r="R1238" i="3"/>
  <c r="P1238" i="3"/>
  <c r="Q1238" i="3"/>
  <c r="S1238" i="3"/>
  <c r="P1246" i="3"/>
  <c r="R1246" i="3"/>
  <c r="Q1246" i="3"/>
  <c r="S1246" i="3"/>
  <c r="R1546" i="3"/>
  <c r="S1546" i="3"/>
  <c r="P1546" i="3"/>
  <c r="Q1546" i="3"/>
  <c r="R1562" i="3"/>
  <c r="S1562" i="3"/>
  <c r="P1562" i="3"/>
  <c r="Q1562" i="3"/>
  <c r="Q1434" i="3"/>
  <c r="R1434" i="3"/>
  <c r="P1434" i="3"/>
  <c r="S1458" i="3"/>
  <c r="O1458" i="3"/>
  <c r="R1482" i="3"/>
  <c r="S1482" i="3"/>
  <c r="Q1482" i="3"/>
  <c r="P1482" i="3"/>
  <c r="S1402" i="3"/>
  <c r="Q1402" i="3"/>
  <c r="P1402" i="3"/>
  <c r="R1402" i="3"/>
  <c r="R1284" i="3"/>
  <c r="S1284" i="3"/>
  <c r="P1284" i="3"/>
  <c r="Q1284" i="3"/>
  <c r="R1308" i="3"/>
  <c r="S1308" i="3"/>
  <c r="P1308" i="3"/>
  <c r="Q1308" i="3"/>
  <c r="Q1332" i="3"/>
  <c r="S1332" i="3"/>
  <c r="R1332" i="3"/>
  <c r="P1332" i="3"/>
  <c r="R1428" i="3"/>
  <c r="S1428" i="3"/>
  <c r="Q1428" i="3"/>
  <c r="P1428" i="3"/>
  <c r="S1444" i="3"/>
  <c r="Q1444" i="3"/>
  <c r="R1444" i="3"/>
  <c r="P1444" i="3"/>
  <c r="Q1365" i="3"/>
  <c r="O1365" i="3"/>
  <c r="R1454" i="3"/>
  <c r="O1454" i="3"/>
  <c r="R1414" i="3"/>
  <c r="O1414" i="3"/>
  <c r="P1375" i="3"/>
  <c r="O1375" i="3"/>
  <c r="P1391" i="3"/>
  <c r="O1391" i="3"/>
  <c r="Q1519" i="3"/>
  <c r="P1519" i="3"/>
  <c r="S1519" i="3"/>
  <c r="R1519" i="3"/>
  <c r="Q1527" i="3"/>
  <c r="P1527" i="3"/>
  <c r="S1527" i="3"/>
  <c r="R1527" i="3"/>
  <c r="Q1535" i="3"/>
  <c r="P1535" i="3"/>
  <c r="S1535" i="3"/>
  <c r="R1535" i="3"/>
  <c r="S1567" i="3"/>
  <c r="R1567" i="3"/>
  <c r="Q1567" i="3"/>
  <c r="P1567" i="3"/>
  <c r="P1269" i="3"/>
  <c r="S1269" i="3"/>
  <c r="Q1269" i="3"/>
  <c r="R1269" i="3"/>
  <c r="Q1293" i="3"/>
  <c r="P1293" i="3"/>
  <c r="S1293" i="3"/>
  <c r="R1293" i="3"/>
  <c r="R1341" i="3"/>
  <c r="P1341" i="3"/>
  <c r="S1341" i="3"/>
  <c r="Q1341" i="3"/>
  <c r="Q1357" i="3"/>
  <c r="S1357" i="3"/>
  <c r="P1357" i="3"/>
  <c r="R1357" i="3"/>
  <c r="S1223" i="3"/>
  <c r="O1223" i="3"/>
  <c r="S1231" i="3"/>
  <c r="O1231" i="3"/>
  <c r="Q1239" i="3"/>
  <c r="R1239" i="3"/>
  <c r="P1239" i="3"/>
  <c r="S1247" i="3"/>
  <c r="O1247" i="3"/>
  <c r="Q1371" i="3"/>
  <c r="R1371" i="3"/>
  <c r="S1371" i="3"/>
  <c r="P1407" i="3"/>
  <c r="O1407" i="3"/>
  <c r="S1258" i="3"/>
  <c r="R1258" i="3"/>
  <c r="Q1258" i="3"/>
  <c r="P1258" i="3"/>
  <c r="Q1298" i="3"/>
  <c r="P1298" i="3"/>
  <c r="R1298" i="3"/>
  <c r="S1298" i="3"/>
  <c r="R1322" i="3"/>
  <c r="Q1322" i="3"/>
  <c r="S1322" i="3"/>
  <c r="P1322" i="3"/>
  <c r="Q1338" i="3"/>
  <c r="O1338" i="3"/>
  <c r="Q1394" i="3"/>
  <c r="R1394" i="3"/>
  <c r="P1394" i="3"/>
  <c r="S1394" i="3"/>
  <c r="Q1240" i="3"/>
  <c r="R1240" i="3"/>
  <c r="P1240" i="3"/>
  <c r="S1240" i="3"/>
  <c r="R1248" i="3"/>
  <c r="Q1248" i="3"/>
  <c r="P1248" i="3"/>
  <c r="S1248" i="3"/>
  <c r="S1496" i="3"/>
  <c r="P1496" i="3"/>
  <c r="R1496" i="3"/>
  <c r="Q1496" i="3"/>
  <c r="R1512" i="3"/>
  <c r="P1512" i="3"/>
  <c r="S1512" i="3"/>
  <c r="Q1512" i="3"/>
  <c r="S1520" i="3"/>
  <c r="Q1520" i="3"/>
  <c r="P1520" i="3"/>
  <c r="R1520" i="3"/>
  <c r="R1552" i="3"/>
  <c r="Q1552" i="3"/>
  <c r="P1552" i="3"/>
  <c r="S1552" i="3"/>
  <c r="Q1560" i="3"/>
  <c r="P1560" i="3"/>
  <c r="S1560" i="3"/>
  <c r="R1560" i="3"/>
  <c r="S1443" i="3"/>
  <c r="P1443" i="3"/>
  <c r="Q1443" i="3"/>
  <c r="R1443" i="3"/>
  <c r="R1455" i="3"/>
  <c r="S1455" i="3"/>
  <c r="P1455" i="3"/>
  <c r="Q1455" i="3"/>
  <c r="R1487" i="3"/>
  <c r="S1487" i="3"/>
  <c r="P1487" i="3"/>
  <c r="Q1487" i="3"/>
  <c r="R1542" i="3"/>
  <c r="S1542" i="3"/>
  <c r="P1542" i="3"/>
  <c r="Q1542" i="3"/>
  <c r="P1450" i="3"/>
  <c r="Q1450" i="3"/>
  <c r="S1450" i="3"/>
  <c r="R1450" i="3"/>
  <c r="S1474" i="3"/>
  <c r="O1474" i="3"/>
  <c r="R1390" i="3"/>
  <c r="P1390" i="3"/>
  <c r="S1390" i="3"/>
  <c r="Q1390" i="3"/>
  <c r="N1216" i="3"/>
  <c r="M1216" i="3"/>
  <c r="N1215" i="3"/>
  <c r="M1215" i="3"/>
  <c r="N1214" i="3"/>
  <c r="M1214" i="3"/>
  <c r="N1213" i="3"/>
  <c r="M1213" i="3"/>
  <c r="N1212" i="3"/>
  <c r="M1212" i="3"/>
  <c r="N1211" i="3"/>
  <c r="M1211" i="3"/>
  <c r="N1210" i="3"/>
  <c r="M1210" i="3"/>
  <c r="N1209" i="3"/>
  <c r="M1209" i="3"/>
  <c r="N1208" i="3"/>
  <c r="M1208" i="3"/>
  <c r="N1207" i="3"/>
  <c r="M1207" i="3"/>
  <c r="N1206" i="3"/>
  <c r="M1206" i="3"/>
  <c r="N1205" i="3"/>
  <c r="M1205" i="3"/>
  <c r="N1204" i="3"/>
  <c r="M1204" i="3"/>
  <c r="N1203" i="3"/>
  <c r="M1203" i="3"/>
  <c r="N1202" i="3"/>
  <c r="M1202" i="3"/>
  <c r="N1201" i="3"/>
  <c r="M1201" i="3"/>
  <c r="N1200" i="3"/>
  <c r="M1200" i="3"/>
  <c r="N1199" i="3"/>
  <c r="M1199" i="3"/>
  <c r="N1198" i="3"/>
  <c r="M1198" i="3"/>
  <c r="N1197" i="3"/>
  <c r="M1197" i="3"/>
  <c r="N1196" i="3"/>
  <c r="M1196" i="3"/>
  <c r="N1195" i="3"/>
  <c r="M1195" i="3"/>
  <c r="N1194" i="3"/>
  <c r="M1194" i="3"/>
  <c r="N1193" i="3"/>
  <c r="M1193" i="3"/>
  <c r="N1192" i="3"/>
  <c r="M1192" i="3"/>
  <c r="N1191" i="3"/>
  <c r="M1191" i="3"/>
  <c r="N1190" i="3"/>
  <c r="M1190" i="3"/>
  <c r="N1189" i="3"/>
  <c r="M1189" i="3"/>
  <c r="N1188" i="3"/>
  <c r="M1188" i="3"/>
  <c r="N1187" i="3"/>
  <c r="M1187" i="3"/>
  <c r="N1186" i="3"/>
  <c r="M1186" i="3"/>
  <c r="N1185" i="3"/>
  <c r="M1185" i="3"/>
  <c r="N1184" i="3"/>
  <c r="M1184" i="3"/>
  <c r="N1183" i="3"/>
  <c r="M1183" i="3"/>
  <c r="N1182" i="3"/>
  <c r="M1182" i="3"/>
  <c r="N1181" i="3"/>
  <c r="M1181" i="3"/>
  <c r="N1180" i="3"/>
  <c r="M1180" i="3"/>
  <c r="N1179" i="3"/>
  <c r="M1179" i="3"/>
  <c r="N1178" i="3"/>
  <c r="M1178" i="3"/>
  <c r="N1177" i="3"/>
  <c r="M1177" i="3"/>
  <c r="N1176" i="3"/>
  <c r="M1176" i="3"/>
  <c r="N1175" i="3"/>
  <c r="M1175" i="3"/>
  <c r="N1174" i="3"/>
  <c r="M1174" i="3"/>
  <c r="N1173" i="3"/>
  <c r="M1173" i="3"/>
  <c r="N1172" i="3"/>
  <c r="M1172" i="3"/>
  <c r="N1171" i="3"/>
  <c r="M1171" i="3"/>
  <c r="N1170" i="3"/>
  <c r="M1170" i="3"/>
  <c r="N1169" i="3"/>
  <c r="M1169" i="3"/>
  <c r="N1168" i="3"/>
  <c r="M1168" i="3"/>
  <c r="N1167" i="3"/>
  <c r="M1167" i="3"/>
  <c r="N1166" i="3"/>
  <c r="M1166" i="3"/>
  <c r="N1165" i="3"/>
  <c r="M1165" i="3"/>
  <c r="N1164" i="3"/>
  <c r="M1164" i="3"/>
  <c r="N1163" i="3"/>
  <c r="M1163" i="3"/>
  <c r="N1162" i="3"/>
  <c r="M1162" i="3"/>
  <c r="N1161" i="3"/>
  <c r="M1161" i="3"/>
  <c r="N1160" i="3"/>
  <c r="M1160" i="3"/>
  <c r="N1159" i="3"/>
  <c r="M1159" i="3"/>
  <c r="N1158" i="3"/>
  <c r="M1158" i="3"/>
  <c r="N1157" i="3"/>
  <c r="M1157" i="3"/>
  <c r="N1156" i="3"/>
  <c r="M1156" i="3"/>
  <c r="N1155" i="3"/>
  <c r="M1155" i="3"/>
  <c r="N1154" i="3"/>
  <c r="M1154" i="3"/>
  <c r="N1153" i="3"/>
  <c r="M1153" i="3"/>
  <c r="N1152" i="3"/>
  <c r="M1152" i="3"/>
  <c r="N1151" i="3"/>
  <c r="M1151" i="3"/>
  <c r="N1150" i="3"/>
  <c r="M1150" i="3"/>
  <c r="N1149" i="3"/>
  <c r="M1149" i="3"/>
  <c r="N1148" i="3"/>
  <c r="M1148" i="3"/>
  <c r="N1147" i="3"/>
  <c r="M1147" i="3"/>
  <c r="N1146" i="3"/>
  <c r="M1146" i="3"/>
  <c r="N1145" i="3"/>
  <c r="M1145" i="3"/>
  <c r="N1144" i="3"/>
  <c r="M1144" i="3"/>
  <c r="N1143" i="3"/>
  <c r="M1143" i="3"/>
  <c r="N1142" i="3"/>
  <c r="M1142" i="3"/>
  <c r="N1141" i="3"/>
  <c r="M1141" i="3"/>
  <c r="N1140" i="3"/>
  <c r="M1140" i="3"/>
  <c r="N1139" i="3"/>
  <c r="M1139" i="3"/>
  <c r="N1138" i="3"/>
  <c r="M1138" i="3"/>
  <c r="N1137" i="3"/>
  <c r="M1137" i="3"/>
  <c r="N1136" i="3"/>
  <c r="M1136" i="3"/>
  <c r="N1135" i="3"/>
  <c r="M1135" i="3"/>
  <c r="N1134" i="3"/>
  <c r="M1134" i="3"/>
  <c r="N1133" i="3"/>
  <c r="M1133" i="3"/>
  <c r="N1132" i="3"/>
  <c r="M1132" i="3"/>
  <c r="N1131" i="3"/>
  <c r="M1131" i="3"/>
  <c r="N1130" i="3"/>
  <c r="M1130" i="3"/>
  <c r="N1129" i="3"/>
  <c r="M1129" i="3"/>
  <c r="N1128" i="3"/>
  <c r="M1128" i="3"/>
  <c r="N1127" i="3"/>
  <c r="M1127" i="3"/>
  <c r="N1126" i="3"/>
  <c r="M1126" i="3"/>
  <c r="N1125" i="3"/>
  <c r="M1125" i="3"/>
  <c r="N1124" i="3"/>
  <c r="M1124" i="3"/>
  <c r="N1123" i="3"/>
  <c r="M1123" i="3"/>
  <c r="N1122" i="3"/>
  <c r="M1122" i="3"/>
  <c r="N1121" i="3"/>
  <c r="M1121" i="3"/>
  <c r="N1120" i="3"/>
  <c r="M1120" i="3"/>
  <c r="N1119" i="3"/>
  <c r="M1119" i="3"/>
  <c r="N1118" i="3"/>
  <c r="M1118" i="3"/>
  <c r="N1117" i="3"/>
  <c r="M1117" i="3"/>
  <c r="N1116" i="3"/>
  <c r="M1116" i="3"/>
  <c r="N1115" i="3"/>
  <c r="M1115" i="3"/>
  <c r="N1114" i="3"/>
  <c r="M1114" i="3"/>
  <c r="N1113" i="3"/>
  <c r="M1113" i="3"/>
  <c r="N1112" i="3"/>
  <c r="M1112" i="3"/>
  <c r="N1111" i="3"/>
  <c r="M1111" i="3"/>
  <c r="N1110" i="3"/>
  <c r="M1110" i="3"/>
  <c r="N1109" i="3"/>
  <c r="M1109" i="3"/>
  <c r="N1108" i="3"/>
  <c r="M1108" i="3"/>
  <c r="N1107" i="3"/>
  <c r="M1107" i="3"/>
  <c r="N1106" i="3"/>
  <c r="M1106" i="3"/>
  <c r="N1105" i="3"/>
  <c r="M1105" i="3"/>
  <c r="N1104" i="3"/>
  <c r="M1104" i="3"/>
  <c r="N1103" i="3"/>
  <c r="M1103" i="3"/>
  <c r="N1102" i="3"/>
  <c r="M1102" i="3"/>
  <c r="N1101" i="3"/>
  <c r="M1101" i="3"/>
  <c r="N1100" i="3"/>
  <c r="M1100" i="3"/>
  <c r="N1099" i="3"/>
  <c r="M1099" i="3"/>
  <c r="N1098" i="3"/>
  <c r="M1098" i="3"/>
  <c r="N1097" i="3"/>
  <c r="M1097" i="3"/>
  <c r="N1096" i="3"/>
  <c r="M1096" i="3"/>
  <c r="N1095" i="3"/>
  <c r="M1095" i="3"/>
  <c r="N1094" i="3"/>
  <c r="M1094" i="3"/>
  <c r="N1093" i="3"/>
  <c r="M1093" i="3"/>
  <c r="N1092" i="3"/>
  <c r="M1092" i="3"/>
  <c r="N1091" i="3"/>
  <c r="M1091" i="3"/>
  <c r="N1090" i="3"/>
  <c r="M1090" i="3"/>
  <c r="N1089" i="3"/>
  <c r="M1089" i="3"/>
  <c r="N1088" i="3"/>
  <c r="M1088" i="3"/>
  <c r="N1087" i="3"/>
  <c r="M1087" i="3"/>
  <c r="N1086" i="3"/>
  <c r="M1086" i="3"/>
  <c r="N1085" i="3"/>
  <c r="M1085" i="3"/>
  <c r="N1084" i="3"/>
  <c r="M1084" i="3"/>
  <c r="N1083" i="3"/>
  <c r="M1083" i="3"/>
  <c r="N1082" i="3"/>
  <c r="M1082" i="3"/>
  <c r="N1081" i="3"/>
  <c r="M1081" i="3"/>
  <c r="N1080" i="3"/>
  <c r="M1080" i="3"/>
  <c r="N1079" i="3"/>
  <c r="M1079" i="3"/>
  <c r="N1078" i="3"/>
  <c r="M1078" i="3"/>
  <c r="N1077" i="3"/>
  <c r="M1077" i="3"/>
  <c r="N1076" i="3"/>
  <c r="M1076" i="3"/>
  <c r="N1075" i="3"/>
  <c r="M1075" i="3"/>
  <c r="N1074" i="3"/>
  <c r="M1074" i="3"/>
  <c r="N1073" i="3"/>
  <c r="M1073" i="3"/>
  <c r="N1072" i="3"/>
  <c r="M1072" i="3"/>
  <c r="N1071" i="3"/>
  <c r="M1071" i="3"/>
  <c r="N1070" i="3"/>
  <c r="M1070" i="3"/>
  <c r="N1069" i="3"/>
  <c r="M1069" i="3"/>
  <c r="N1068" i="3"/>
  <c r="M1068" i="3"/>
  <c r="N1067" i="3"/>
  <c r="M1067" i="3"/>
  <c r="N1066" i="3"/>
  <c r="M1066" i="3"/>
  <c r="N1065" i="3"/>
  <c r="M1065" i="3"/>
  <c r="N1064" i="3"/>
  <c r="M1064" i="3"/>
  <c r="N1063" i="3"/>
  <c r="M1063" i="3"/>
  <c r="N1062" i="3"/>
  <c r="M1062" i="3"/>
  <c r="N1061" i="3"/>
  <c r="M1061" i="3"/>
  <c r="N1060" i="3"/>
  <c r="M1060" i="3"/>
  <c r="N1059" i="3"/>
  <c r="M1059" i="3"/>
  <c r="N1058" i="3"/>
  <c r="M1058" i="3"/>
  <c r="N1057" i="3"/>
  <c r="M1057" i="3"/>
  <c r="N1056" i="3"/>
  <c r="M1056" i="3"/>
  <c r="N1055" i="3"/>
  <c r="M1055" i="3"/>
  <c r="N1054" i="3"/>
  <c r="M1054" i="3"/>
  <c r="N1053" i="3"/>
  <c r="M1053" i="3"/>
  <c r="N1052" i="3"/>
  <c r="M1052" i="3"/>
  <c r="N1051" i="3"/>
  <c r="M1051" i="3"/>
  <c r="N1050" i="3"/>
  <c r="M1050" i="3"/>
  <c r="N1049" i="3"/>
  <c r="M1049" i="3"/>
  <c r="N1048" i="3"/>
  <c r="M1048" i="3"/>
  <c r="N1047" i="3"/>
  <c r="M1047" i="3"/>
  <c r="N1046" i="3"/>
  <c r="M1046" i="3"/>
  <c r="N1045" i="3"/>
  <c r="M1045" i="3"/>
  <c r="N1044" i="3"/>
  <c r="M1044" i="3"/>
  <c r="N1043" i="3"/>
  <c r="M1043" i="3"/>
  <c r="N1042" i="3"/>
  <c r="M1042" i="3"/>
  <c r="N1041" i="3"/>
  <c r="M1041" i="3"/>
  <c r="N1040" i="3"/>
  <c r="M1040" i="3"/>
  <c r="N1039" i="3"/>
  <c r="M1039" i="3"/>
  <c r="N1038" i="3"/>
  <c r="M1038" i="3"/>
  <c r="N1037" i="3"/>
  <c r="M1037" i="3"/>
  <c r="N1036" i="3"/>
  <c r="M1036" i="3"/>
  <c r="N1035" i="3"/>
  <c r="M1035" i="3"/>
  <c r="N1034" i="3"/>
  <c r="M1034" i="3"/>
  <c r="N1033" i="3"/>
  <c r="M1033" i="3"/>
  <c r="N1032" i="3"/>
  <c r="M1032" i="3"/>
  <c r="N1031" i="3"/>
  <c r="M1031" i="3"/>
  <c r="N1030" i="3"/>
  <c r="M1030" i="3"/>
  <c r="N1029" i="3"/>
  <c r="M1029" i="3"/>
  <c r="N1028" i="3"/>
  <c r="M1028" i="3"/>
  <c r="N1027" i="3"/>
  <c r="M1027" i="3"/>
  <c r="N1026" i="3"/>
  <c r="M1026" i="3"/>
  <c r="N1025" i="3"/>
  <c r="M1025" i="3"/>
  <c r="N1024" i="3"/>
  <c r="M1024" i="3"/>
  <c r="N1023" i="3"/>
  <c r="M1023" i="3"/>
  <c r="N1022" i="3"/>
  <c r="M1022" i="3"/>
  <c r="N1021" i="3"/>
  <c r="M1021" i="3"/>
  <c r="N1020" i="3"/>
  <c r="M1020" i="3"/>
  <c r="N1019" i="3"/>
  <c r="M1019" i="3"/>
  <c r="N1018" i="3"/>
  <c r="M1018" i="3"/>
  <c r="N1017" i="3"/>
  <c r="M1017" i="3"/>
  <c r="N1016" i="3"/>
  <c r="M1016" i="3"/>
  <c r="N1015" i="3"/>
  <c r="M1015" i="3"/>
  <c r="N1014" i="3"/>
  <c r="M1014" i="3"/>
  <c r="N1013" i="3"/>
  <c r="M1013" i="3"/>
  <c r="N1012" i="3"/>
  <c r="M1012" i="3"/>
  <c r="N1011" i="3"/>
  <c r="M1011" i="3"/>
  <c r="N1010" i="3"/>
  <c r="M1010" i="3"/>
  <c r="N1009" i="3"/>
  <c r="M1009" i="3"/>
  <c r="N1008" i="3"/>
  <c r="M1008" i="3"/>
  <c r="N1007" i="3"/>
  <c r="M1007" i="3"/>
  <c r="N1006" i="3"/>
  <c r="M1006" i="3"/>
  <c r="N1005" i="3"/>
  <c r="M1005" i="3"/>
  <c r="N1004" i="3"/>
  <c r="M1004" i="3"/>
  <c r="N1003" i="3"/>
  <c r="M1003" i="3"/>
  <c r="N1002" i="3"/>
  <c r="M1002" i="3"/>
  <c r="N1001" i="3"/>
  <c r="M1001" i="3"/>
  <c r="N1000" i="3"/>
  <c r="M1000" i="3"/>
  <c r="N999" i="3"/>
  <c r="M999" i="3"/>
  <c r="N998" i="3"/>
  <c r="M998" i="3"/>
  <c r="N997" i="3"/>
  <c r="M997" i="3"/>
  <c r="N996" i="3"/>
  <c r="M996" i="3"/>
  <c r="N995" i="3"/>
  <c r="M995" i="3"/>
  <c r="N994" i="3"/>
  <c r="M994" i="3"/>
  <c r="N993" i="3"/>
  <c r="M993" i="3"/>
  <c r="N992" i="3"/>
  <c r="M992" i="3"/>
  <c r="N991" i="3"/>
  <c r="M991" i="3"/>
  <c r="N990" i="3"/>
  <c r="M990" i="3"/>
  <c r="N989" i="3"/>
  <c r="M989" i="3"/>
  <c r="N988" i="3"/>
  <c r="M988" i="3"/>
  <c r="N987" i="3"/>
  <c r="M987" i="3"/>
  <c r="N986" i="3"/>
  <c r="M986" i="3"/>
  <c r="N985" i="3"/>
  <c r="M985" i="3"/>
  <c r="N984" i="3"/>
  <c r="M984" i="3"/>
  <c r="N983" i="3"/>
  <c r="M983" i="3"/>
  <c r="N982" i="3"/>
  <c r="M982" i="3"/>
  <c r="N981" i="3"/>
  <c r="M981" i="3"/>
  <c r="N980" i="3"/>
  <c r="M980" i="3"/>
  <c r="N979" i="3"/>
  <c r="M979" i="3"/>
  <c r="N978" i="3"/>
  <c r="M978" i="3"/>
  <c r="N977" i="3"/>
  <c r="M977" i="3"/>
  <c r="N976" i="3"/>
  <c r="M976" i="3"/>
  <c r="N975" i="3"/>
  <c r="M975" i="3"/>
  <c r="N974" i="3"/>
  <c r="M974" i="3"/>
  <c r="N973" i="3"/>
  <c r="M973" i="3"/>
  <c r="N972" i="3"/>
  <c r="M972" i="3"/>
  <c r="N971" i="3"/>
  <c r="M971" i="3"/>
  <c r="N970" i="3"/>
  <c r="M970" i="3"/>
  <c r="N969" i="3"/>
  <c r="M969" i="3"/>
  <c r="N968" i="3"/>
  <c r="M968" i="3"/>
  <c r="N967" i="3"/>
  <c r="M967" i="3"/>
  <c r="N966" i="3"/>
  <c r="M966" i="3"/>
  <c r="N965" i="3"/>
  <c r="M965" i="3"/>
  <c r="N964" i="3"/>
  <c r="M964" i="3"/>
  <c r="N963" i="3"/>
  <c r="M963" i="3"/>
  <c r="N962" i="3"/>
  <c r="M962" i="3"/>
  <c r="N961" i="3"/>
  <c r="M961" i="3"/>
  <c r="N960" i="3"/>
  <c r="M960" i="3"/>
  <c r="N959" i="3"/>
  <c r="M959" i="3"/>
  <c r="N958" i="3"/>
  <c r="M958" i="3"/>
  <c r="N957" i="3"/>
  <c r="M957" i="3"/>
  <c r="N956" i="3"/>
  <c r="M956" i="3"/>
  <c r="N955" i="3"/>
  <c r="M955" i="3"/>
  <c r="N954" i="3"/>
  <c r="M954" i="3"/>
  <c r="N953" i="3"/>
  <c r="M953" i="3"/>
  <c r="N952" i="3"/>
  <c r="M952" i="3"/>
  <c r="N951" i="3"/>
  <c r="M951" i="3"/>
  <c r="N950" i="3"/>
  <c r="M950" i="3"/>
  <c r="N949" i="3"/>
  <c r="M949" i="3"/>
  <c r="N948" i="3"/>
  <c r="M948" i="3"/>
  <c r="N947" i="3"/>
  <c r="M947" i="3"/>
  <c r="N946" i="3"/>
  <c r="M946" i="3"/>
  <c r="N945" i="3"/>
  <c r="M945" i="3"/>
  <c r="N944" i="3"/>
  <c r="M944" i="3"/>
  <c r="N943" i="3"/>
  <c r="M943" i="3"/>
  <c r="N942" i="3"/>
  <c r="M942" i="3"/>
  <c r="N941" i="3"/>
  <c r="M941" i="3"/>
  <c r="N940" i="3"/>
  <c r="M940" i="3"/>
  <c r="N939" i="3"/>
  <c r="M939" i="3"/>
  <c r="N938" i="3"/>
  <c r="M938" i="3"/>
  <c r="N937" i="3"/>
  <c r="M937" i="3"/>
  <c r="N936" i="3"/>
  <c r="M936" i="3"/>
  <c r="N935" i="3"/>
  <c r="M935" i="3"/>
  <c r="N934" i="3"/>
  <c r="M934" i="3"/>
  <c r="N933" i="3"/>
  <c r="M933" i="3"/>
  <c r="N932" i="3"/>
  <c r="M932" i="3"/>
  <c r="N931" i="3"/>
  <c r="M931" i="3"/>
  <c r="N930" i="3"/>
  <c r="M930" i="3"/>
  <c r="N929" i="3"/>
  <c r="M929" i="3"/>
  <c r="N928" i="3"/>
  <c r="M928" i="3"/>
  <c r="N927" i="3"/>
  <c r="M927" i="3"/>
  <c r="N926" i="3"/>
  <c r="M926" i="3"/>
  <c r="N925" i="3"/>
  <c r="M925" i="3"/>
  <c r="N924" i="3"/>
  <c r="M924" i="3"/>
  <c r="N923" i="3"/>
  <c r="M923" i="3"/>
  <c r="N922" i="3"/>
  <c r="M922" i="3"/>
  <c r="N921" i="3"/>
  <c r="M921" i="3"/>
  <c r="N920" i="3"/>
  <c r="M920" i="3"/>
  <c r="N919" i="3"/>
  <c r="M919" i="3"/>
  <c r="N918" i="3"/>
  <c r="M918" i="3"/>
  <c r="N917" i="3"/>
  <c r="M917" i="3"/>
  <c r="N916" i="3"/>
  <c r="M916" i="3"/>
  <c r="N915" i="3"/>
  <c r="M915" i="3"/>
  <c r="N914" i="3"/>
  <c r="M914" i="3"/>
  <c r="N913" i="3"/>
  <c r="M913" i="3"/>
  <c r="N912" i="3"/>
  <c r="M912" i="3"/>
  <c r="N911" i="3"/>
  <c r="M911" i="3"/>
  <c r="N910" i="3"/>
  <c r="M910" i="3"/>
  <c r="N909" i="3"/>
  <c r="M909" i="3"/>
  <c r="N908" i="3"/>
  <c r="M908" i="3"/>
  <c r="N907" i="3"/>
  <c r="M907" i="3"/>
  <c r="N906" i="3"/>
  <c r="M906" i="3"/>
  <c r="N905" i="3"/>
  <c r="M905" i="3"/>
  <c r="N904" i="3"/>
  <c r="M904" i="3"/>
  <c r="N903" i="3"/>
  <c r="M903" i="3"/>
  <c r="N902" i="3"/>
  <c r="M902" i="3"/>
  <c r="N901" i="3"/>
  <c r="M901" i="3"/>
  <c r="N900" i="3"/>
  <c r="M900" i="3"/>
  <c r="N899" i="3"/>
  <c r="M899" i="3"/>
  <c r="N898" i="3"/>
  <c r="M898" i="3"/>
  <c r="N897" i="3"/>
  <c r="M897" i="3"/>
  <c r="N896" i="3"/>
  <c r="M896" i="3"/>
  <c r="N895" i="3"/>
  <c r="M895" i="3"/>
  <c r="N894" i="3"/>
  <c r="M894" i="3"/>
  <c r="N893" i="3"/>
  <c r="M893" i="3"/>
  <c r="N892" i="3"/>
  <c r="M892" i="3"/>
  <c r="N891" i="3"/>
  <c r="M891" i="3"/>
  <c r="N890" i="3"/>
  <c r="M890" i="3"/>
  <c r="N889" i="3"/>
  <c r="M889" i="3"/>
  <c r="N888" i="3"/>
  <c r="M888" i="3"/>
  <c r="N887" i="3"/>
  <c r="M887" i="3"/>
  <c r="N886" i="3"/>
  <c r="M886" i="3"/>
  <c r="N885" i="3"/>
  <c r="M885" i="3"/>
  <c r="N884" i="3"/>
  <c r="M884" i="3"/>
  <c r="N883" i="3"/>
  <c r="M883" i="3"/>
  <c r="N882" i="3"/>
  <c r="M882" i="3"/>
  <c r="N881" i="3"/>
  <c r="M881" i="3"/>
  <c r="N880" i="3"/>
  <c r="M880" i="3"/>
  <c r="N879" i="3"/>
  <c r="M879" i="3"/>
  <c r="N878" i="3"/>
  <c r="M878" i="3"/>
  <c r="N877" i="3"/>
  <c r="M877" i="3"/>
  <c r="N876" i="3"/>
  <c r="M876" i="3"/>
  <c r="N875" i="3"/>
  <c r="M875" i="3"/>
  <c r="N874" i="3"/>
  <c r="M874" i="3"/>
  <c r="N873" i="3"/>
  <c r="M873" i="3"/>
  <c r="N872" i="3"/>
  <c r="M872" i="3"/>
  <c r="N871" i="3"/>
  <c r="M871" i="3"/>
  <c r="N870" i="3"/>
  <c r="M870" i="3"/>
  <c r="N869" i="3"/>
  <c r="M869" i="3"/>
  <c r="N868" i="3"/>
  <c r="M868" i="3"/>
  <c r="N867" i="3"/>
  <c r="M867" i="3"/>
  <c r="N866" i="3"/>
  <c r="M866" i="3"/>
  <c r="N865" i="3"/>
  <c r="M865" i="3"/>
  <c r="N864" i="3"/>
  <c r="M864" i="3"/>
  <c r="N863" i="3"/>
  <c r="M863" i="3"/>
  <c r="N862" i="3"/>
  <c r="M862" i="3"/>
  <c r="N861" i="3"/>
  <c r="M861" i="3"/>
  <c r="N860" i="3"/>
  <c r="M860" i="3"/>
  <c r="N859" i="3"/>
  <c r="M859" i="3"/>
  <c r="N858" i="3"/>
  <c r="M858" i="3"/>
  <c r="N857" i="3"/>
  <c r="M857" i="3"/>
  <c r="N856" i="3"/>
  <c r="M856" i="3"/>
  <c r="N855" i="3"/>
  <c r="M855" i="3"/>
  <c r="N854" i="3"/>
  <c r="M854" i="3"/>
  <c r="N853" i="3"/>
  <c r="M853" i="3"/>
  <c r="N852" i="3"/>
  <c r="M852" i="3"/>
  <c r="N851" i="3"/>
  <c r="M851" i="3"/>
  <c r="N850" i="3"/>
  <c r="M850" i="3"/>
  <c r="N849" i="3"/>
  <c r="M849" i="3"/>
  <c r="N848" i="3"/>
  <c r="M848" i="3"/>
  <c r="N847" i="3"/>
  <c r="M847" i="3"/>
  <c r="N846" i="3"/>
  <c r="M846" i="3"/>
  <c r="N845" i="3"/>
  <c r="M845" i="3"/>
  <c r="N844" i="3"/>
  <c r="M844" i="3"/>
  <c r="N843" i="3"/>
  <c r="M843" i="3"/>
  <c r="N842" i="3"/>
  <c r="M842" i="3"/>
  <c r="N841" i="3"/>
  <c r="M841" i="3"/>
  <c r="N840" i="3"/>
  <c r="M840" i="3"/>
  <c r="N839" i="3"/>
  <c r="M839" i="3"/>
  <c r="N838" i="3"/>
  <c r="M838" i="3"/>
  <c r="N837" i="3"/>
  <c r="M837" i="3"/>
  <c r="N836" i="3"/>
  <c r="M836" i="3"/>
  <c r="N835" i="3"/>
  <c r="M835" i="3"/>
  <c r="N834" i="3"/>
  <c r="M834" i="3"/>
  <c r="N833" i="3"/>
  <c r="M833" i="3"/>
  <c r="N832" i="3"/>
  <c r="M832" i="3"/>
  <c r="N831" i="3"/>
  <c r="M831" i="3"/>
  <c r="R831" i="3" s="1"/>
  <c r="N830" i="3"/>
  <c r="M830" i="3"/>
  <c r="N829" i="3"/>
  <c r="M829" i="3"/>
  <c r="R829" i="3" s="1"/>
  <c r="N828" i="3"/>
  <c r="M828" i="3"/>
  <c r="N827" i="3"/>
  <c r="M827" i="3"/>
  <c r="R827" i="3" s="1"/>
  <c r="N826" i="3"/>
  <c r="M826" i="3"/>
  <c r="N825" i="3"/>
  <c r="M825" i="3"/>
  <c r="R825" i="3" s="1"/>
  <c r="N824" i="3"/>
  <c r="M824" i="3"/>
  <c r="N823" i="3"/>
  <c r="M823" i="3"/>
  <c r="R823" i="3" s="1"/>
  <c r="N822" i="3"/>
  <c r="M822" i="3"/>
  <c r="N821" i="3"/>
  <c r="M821" i="3"/>
  <c r="R821" i="3" s="1"/>
  <c r="N820" i="3"/>
  <c r="M820" i="3"/>
  <c r="N819" i="3"/>
  <c r="M819" i="3"/>
  <c r="R819" i="3" s="1"/>
  <c r="N818" i="3"/>
  <c r="M818" i="3"/>
  <c r="N817" i="3"/>
  <c r="M817" i="3"/>
  <c r="R817" i="3" s="1"/>
  <c r="N816" i="3"/>
  <c r="M816" i="3"/>
  <c r="N815" i="3"/>
  <c r="M815" i="3"/>
  <c r="R815" i="3" s="1"/>
  <c r="N814" i="3"/>
  <c r="M814" i="3"/>
  <c r="N813" i="3"/>
  <c r="M813" i="3"/>
  <c r="R813" i="3" s="1"/>
  <c r="N812" i="3"/>
  <c r="M812" i="3"/>
  <c r="N811" i="3"/>
  <c r="M811" i="3"/>
  <c r="R811" i="3" s="1"/>
  <c r="N810" i="3"/>
  <c r="M810" i="3"/>
  <c r="N809" i="3"/>
  <c r="M809" i="3"/>
  <c r="R809" i="3" s="1"/>
  <c r="N808" i="3"/>
  <c r="M808" i="3"/>
  <c r="N807" i="3"/>
  <c r="M807" i="3"/>
  <c r="R807" i="3" s="1"/>
  <c r="N806" i="3"/>
  <c r="M806" i="3"/>
  <c r="N805" i="3"/>
  <c r="M805" i="3"/>
  <c r="R805" i="3" s="1"/>
  <c r="N804" i="3"/>
  <c r="M804" i="3"/>
  <c r="N803" i="3"/>
  <c r="M803" i="3"/>
  <c r="R803" i="3" s="1"/>
  <c r="N802" i="3"/>
  <c r="M802" i="3"/>
  <c r="N801" i="3"/>
  <c r="M801" i="3"/>
  <c r="R801" i="3" s="1"/>
  <c r="N800" i="3"/>
  <c r="M800" i="3"/>
  <c r="N799" i="3"/>
  <c r="M799" i="3"/>
  <c r="R799" i="3" s="1"/>
  <c r="N798" i="3"/>
  <c r="M798" i="3"/>
  <c r="N797" i="3"/>
  <c r="M797" i="3"/>
  <c r="R797" i="3" s="1"/>
  <c r="N796" i="3"/>
  <c r="M796" i="3"/>
  <c r="N795" i="3"/>
  <c r="M795" i="3"/>
  <c r="R795" i="3" s="1"/>
  <c r="N794" i="3"/>
  <c r="M794" i="3"/>
  <c r="N793" i="3"/>
  <c r="M793" i="3"/>
  <c r="R793" i="3" s="1"/>
  <c r="N792" i="3"/>
  <c r="M792" i="3"/>
  <c r="N791" i="3"/>
  <c r="M791" i="3"/>
  <c r="R791" i="3" s="1"/>
  <c r="N790" i="3"/>
  <c r="M790" i="3"/>
  <c r="R790" i="3" s="1"/>
  <c r="N789" i="3"/>
  <c r="M789" i="3"/>
  <c r="R789" i="3" s="1"/>
  <c r="N788" i="3"/>
  <c r="M788" i="3"/>
  <c r="R788" i="3" s="1"/>
  <c r="N787" i="3"/>
  <c r="M787" i="3"/>
  <c r="R787" i="3" s="1"/>
  <c r="N786" i="3"/>
  <c r="M786" i="3"/>
  <c r="R786" i="3" s="1"/>
  <c r="N785" i="3"/>
  <c r="M785" i="3"/>
  <c r="R785" i="3" s="1"/>
  <c r="N784" i="3"/>
  <c r="M784" i="3"/>
  <c r="R784" i="3" s="1"/>
  <c r="N783" i="3"/>
  <c r="M783" i="3"/>
  <c r="R783" i="3" s="1"/>
  <c r="N782" i="3"/>
  <c r="M782" i="3"/>
  <c r="R782" i="3" s="1"/>
  <c r="N781" i="3"/>
  <c r="M781" i="3"/>
  <c r="R781" i="3" s="1"/>
  <c r="N780" i="3"/>
  <c r="M780" i="3"/>
  <c r="R780" i="3" s="1"/>
  <c r="N779" i="3"/>
  <c r="M779" i="3"/>
  <c r="R779" i="3" s="1"/>
  <c r="N778" i="3"/>
  <c r="M778" i="3"/>
  <c r="R778" i="3" s="1"/>
  <c r="N777" i="3"/>
  <c r="M777" i="3"/>
  <c r="R777" i="3" s="1"/>
  <c r="N776" i="3"/>
  <c r="M776" i="3"/>
  <c r="R776" i="3" s="1"/>
  <c r="N775" i="3"/>
  <c r="M775" i="3"/>
  <c r="R775" i="3" s="1"/>
  <c r="N774" i="3"/>
  <c r="M774" i="3"/>
  <c r="R774" i="3" s="1"/>
  <c r="N773" i="3"/>
  <c r="M773" i="3"/>
  <c r="R773" i="3" s="1"/>
  <c r="N772" i="3"/>
  <c r="M772" i="3"/>
  <c r="R772" i="3" s="1"/>
  <c r="N771" i="3"/>
  <c r="M771" i="3"/>
  <c r="R771" i="3" s="1"/>
  <c r="N770" i="3"/>
  <c r="M770" i="3"/>
  <c r="R770" i="3" s="1"/>
  <c r="N769" i="3"/>
  <c r="M769" i="3"/>
  <c r="R769" i="3" s="1"/>
  <c r="N768" i="3"/>
  <c r="M768" i="3"/>
  <c r="R768" i="3" s="1"/>
  <c r="N767" i="3"/>
  <c r="M767" i="3"/>
  <c r="R767" i="3" s="1"/>
  <c r="N766" i="3"/>
  <c r="M766" i="3"/>
  <c r="R766" i="3" s="1"/>
  <c r="N765" i="3"/>
  <c r="M765" i="3"/>
  <c r="R765" i="3" s="1"/>
  <c r="N764" i="3"/>
  <c r="M764" i="3"/>
  <c r="R764" i="3" s="1"/>
  <c r="N763" i="3"/>
  <c r="M763" i="3"/>
  <c r="R763" i="3" s="1"/>
  <c r="N762" i="3"/>
  <c r="M762" i="3"/>
  <c r="R762" i="3" s="1"/>
  <c r="N761" i="3"/>
  <c r="M761" i="3"/>
  <c r="R761" i="3" s="1"/>
  <c r="N760" i="3"/>
  <c r="M760" i="3"/>
  <c r="R760" i="3" s="1"/>
  <c r="N759" i="3"/>
  <c r="M759" i="3"/>
  <c r="R759" i="3" s="1"/>
  <c r="N758" i="3"/>
  <c r="M758" i="3"/>
  <c r="R758" i="3" s="1"/>
  <c r="N757" i="3"/>
  <c r="M757" i="3"/>
  <c r="R757" i="3" s="1"/>
  <c r="N756" i="3"/>
  <c r="M756" i="3"/>
  <c r="R756" i="3" s="1"/>
  <c r="N755" i="3"/>
  <c r="M755" i="3"/>
  <c r="R755" i="3" s="1"/>
  <c r="N754" i="3"/>
  <c r="M754" i="3"/>
  <c r="R754" i="3" s="1"/>
  <c r="N753" i="3"/>
  <c r="M753" i="3"/>
  <c r="R753" i="3" s="1"/>
  <c r="N752" i="3"/>
  <c r="M752" i="3"/>
  <c r="R752" i="3" s="1"/>
  <c r="N751" i="3"/>
  <c r="M751" i="3"/>
  <c r="R751" i="3" s="1"/>
  <c r="N750" i="3"/>
  <c r="M750" i="3"/>
  <c r="R750" i="3" s="1"/>
  <c r="N749" i="3"/>
  <c r="M749" i="3"/>
  <c r="R749" i="3" s="1"/>
  <c r="N748" i="3"/>
  <c r="M748" i="3"/>
  <c r="R748" i="3" s="1"/>
  <c r="N747" i="3"/>
  <c r="M747" i="3"/>
  <c r="R747" i="3" s="1"/>
  <c r="N746" i="3"/>
  <c r="M746" i="3"/>
  <c r="R746" i="3" s="1"/>
  <c r="N745" i="3"/>
  <c r="M745" i="3"/>
  <c r="R745" i="3" s="1"/>
  <c r="N744" i="3"/>
  <c r="M744" i="3"/>
  <c r="R744" i="3" s="1"/>
  <c r="N743" i="3"/>
  <c r="M743" i="3"/>
  <c r="R743" i="3" s="1"/>
  <c r="N742" i="3"/>
  <c r="M742" i="3"/>
  <c r="R742" i="3" s="1"/>
  <c r="N741" i="3"/>
  <c r="M741" i="3"/>
  <c r="R741" i="3" s="1"/>
  <c r="N740" i="3"/>
  <c r="M740" i="3"/>
  <c r="R740" i="3" s="1"/>
  <c r="N739" i="3"/>
  <c r="M739" i="3"/>
  <c r="R739" i="3" s="1"/>
  <c r="N738" i="3"/>
  <c r="M738" i="3"/>
  <c r="R738" i="3" s="1"/>
  <c r="N737" i="3"/>
  <c r="M737" i="3"/>
  <c r="R737" i="3" s="1"/>
  <c r="N736" i="3"/>
  <c r="M736" i="3"/>
  <c r="R736" i="3" s="1"/>
  <c r="N735" i="3"/>
  <c r="M735" i="3"/>
  <c r="R735" i="3" s="1"/>
  <c r="N734" i="3"/>
  <c r="M734" i="3"/>
  <c r="R734" i="3" s="1"/>
  <c r="N733" i="3"/>
  <c r="M733" i="3"/>
  <c r="R733" i="3" s="1"/>
  <c r="N732" i="3"/>
  <c r="M732" i="3"/>
  <c r="R732" i="3" s="1"/>
  <c r="N731" i="3"/>
  <c r="M731" i="3"/>
  <c r="R731" i="3" s="1"/>
  <c r="N730" i="3"/>
  <c r="M730" i="3"/>
  <c r="R730" i="3" s="1"/>
  <c r="N729" i="3"/>
  <c r="M729" i="3"/>
  <c r="R729" i="3" s="1"/>
  <c r="N728" i="3"/>
  <c r="M728" i="3"/>
  <c r="R728" i="3" s="1"/>
  <c r="N727" i="3"/>
  <c r="M727" i="3"/>
  <c r="R727" i="3" s="1"/>
  <c r="N726" i="3"/>
  <c r="M726" i="3"/>
  <c r="R726" i="3" s="1"/>
  <c r="N725" i="3"/>
  <c r="M725" i="3"/>
  <c r="R725" i="3" s="1"/>
  <c r="N724" i="3"/>
  <c r="M724" i="3"/>
  <c r="R724" i="3" s="1"/>
  <c r="N723" i="3"/>
  <c r="M723" i="3"/>
  <c r="R723" i="3" s="1"/>
  <c r="N722" i="3"/>
  <c r="M722" i="3"/>
  <c r="R722" i="3" s="1"/>
  <c r="N721" i="3"/>
  <c r="M721" i="3"/>
  <c r="R721" i="3" s="1"/>
  <c r="N720" i="3"/>
  <c r="M720" i="3"/>
  <c r="R720" i="3" s="1"/>
  <c r="N719" i="3"/>
  <c r="M719" i="3"/>
  <c r="R719" i="3" s="1"/>
  <c r="N718" i="3"/>
  <c r="M718" i="3"/>
  <c r="R718" i="3" s="1"/>
  <c r="N717" i="3"/>
  <c r="M717" i="3"/>
  <c r="R717" i="3" s="1"/>
  <c r="N716" i="3"/>
  <c r="M716" i="3"/>
  <c r="R716" i="3" s="1"/>
  <c r="N715" i="3"/>
  <c r="M715" i="3"/>
  <c r="R715" i="3" s="1"/>
  <c r="N714" i="3"/>
  <c r="M714" i="3"/>
  <c r="R714" i="3" s="1"/>
  <c r="N713" i="3"/>
  <c r="M713" i="3"/>
  <c r="R713" i="3" s="1"/>
  <c r="N712" i="3"/>
  <c r="M712" i="3"/>
  <c r="R712" i="3" s="1"/>
  <c r="N711" i="3"/>
  <c r="M711" i="3"/>
  <c r="R711" i="3" s="1"/>
  <c r="N710" i="3"/>
  <c r="M710" i="3"/>
  <c r="R710" i="3" s="1"/>
  <c r="N709" i="3"/>
  <c r="M709" i="3"/>
  <c r="R709" i="3" s="1"/>
  <c r="N708" i="3"/>
  <c r="M708" i="3"/>
  <c r="R708" i="3" s="1"/>
  <c r="N707" i="3"/>
  <c r="M707" i="3"/>
  <c r="R707" i="3" s="1"/>
  <c r="N706" i="3"/>
  <c r="M706" i="3"/>
  <c r="R706" i="3" s="1"/>
  <c r="N705" i="3"/>
  <c r="M705" i="3"/>
  <c r="R705" i="3" s="1"/>
  <c r="N704" i="3"/>
  <c r="M704" i="3"/>
  <c r="R704" i="3" s="1"/>
  <c r="N703" i="3"/>
  <c r="M703" i="3"/>
  <c r="R703" i="3" s="1"/>
  <c r="N702" i="3"/>
  <c r="M702" i="3"/>
  <c r="R702" i="3" s="1"/>
  <c r="N701" i="3"/>
  <c r="M701" i="3"/>
  <c r="R701" i="3" s="1"/>
  <c r="N700" i="3"/>
  <c r="M700" i="3"/>
  <c r="R700" i="3" s="1"/>
  <c r="N699" i="3"/>
  <c r="M699" i="3"/>
  <c r="R699" i="3" s="1"/>
  <c r="N698" i="3"/>
  <c r="M698" i="3"/>
  <c r="R698" i="3" s="1"/>
  <c r="N697" i="3"/>
  <c r="M697" i="3"/>
  <c r="R697" i="3" s="1"/>
  <c r="N696" i="3"/>
  <c r="M696" i="3"/>
  <c r="R696" i="3" s="1"/>
  <c r="N695" i="3"/>
  <c r="M695" i="3"/>
  <c r="R695" i="3" s="1"/>
  <c r="N694" i="3"/>
  <c r="M694" i="3"/>
  <c r="R694" i="3" s="1"/>
  <c r="N693" i="3"/>
  <c r="M693" i="3"/>
  <c r="R693" i="3" s="1"/>
  <c r="N692" i="3"/>
  <c r="M692" i="3"/>
  <c r="R692" i="3" s="1"/>
  <c r="N691" i="3"/>
  <c r="M691" i="3"/>
  <c r="R691" i="3" s="1"/>
  <c r="N690" i="3"/>
  <c r="M690" i="3"/>
  <c r="R690" i="3" s="1"/>
  <c r="N689" i="3"/>
  <c r="M689" i="3"/>
  <c r="R689" i="3" s="1"/>
  <c r="N688" i="3"/>
  <c r="M688" i="3"/>
  <c r="R688" i="3" s="1"/>
  <c r="N687" i="3"/>
  <c r="M687" i="3"/>
  <c r="R687" i="3" s="1"/>
  <c r="N686" i="3"/>
  <c r="M686" i="3"/>
  <c r="R686" i="3" s="1"/>
  <c r="N685" i="3"/>
  <c r="M685" i="3"/>
  <c r="R685" i="3" s="1"/>
  <c r="N684" i="3"/>
  <c r="M684" i="3"/>
  <c r="R684" i="3" s="1"/>
  <c r="N683" i="3"/>
  <c r="M683" i="3"/>
  <c r="R683" i="3" s="1"/>
  <c r="N682" i="3"/>
  <c r="M682" i="3"/>
  <c r="R682" i="3" s="1"/>
  <c r="N681" i="3"/>
  <c r="M681" i="3"/>
  <c r="R681" i="3" s="1"/>
  <c r="N680" i="3"/>
  <c r="M680" i="3"/>
  <c r="R680" i="3" s="1"/>
  <c r="N679" i="3"/>
  <c r="M679" i="3"/>
  <c r="R679" i="3" s="1"/>
  <c r="N678" i="3"/>
  <c r="M678" i="3"/>
  <c r="R678" i="3" s="1"/>
  <c r="N677" i="3"/>
  <c r="M677" i="3"/>
  <c r="R677" i="3" s="1"/>
  <c r="N676" i="3"/>
  <c r="M676" i="3"/>
  <c r="R676" i="3" s="1"/>
  <c r="N675" i="3"/>
  <c r="M675" i="3"/>
  <c r="R675" i="3" s="1"/>
  <c r="N674" i="3"/>
  <c r="M674" i="3"/>
  <c r="R674" i="3" s="1"/>
  <c r="N673" i="3"/>
  <c r="M673" i="3"/>
  <c r="R673" i="3" s="1"/>
  <c r="N672" i="3"/>
  <c r="M672" i="3"/>
  <c r="R672" i="3" s="1"/>
  <c r="N671" i="3"/>
  <c r="M671" i="3"/>
  <c r="R671" i="3" s="1"/>
  <c r="N670" i="3"/>
  <c r="M670" i="3"/>
  <c r="R670" i="3" s="1"/>
  <c r="N669" i="3"/>
  <c r="M669" i="3"/>
  <c r="R669" i="3" s="1"/>
  <c r="N668" i="3"/>
  <c r="M668" i="3"/>
  <c r="R668" i="3" s="1"/>
  <c r="N667" i="3"/>
  <c r="M667" i="3"/>
  <c r="R667" i="3" s="1"/>
  <c r="N666" i="3"/>
  <c r="M666" i="3"/>
  <c r="R666" i="3" s="1"/>
  <c r="N665" i="3"/>
  <c r="M665" i="3"/>
  <c r="R665" i="3" s="1"/>
  <c r="N664" i="3"/>
  <c r="M664" i="3"/>
  <c r="R664" i="3" s="1"/>
  <c r="N663" i="3"/>
  <c r="M663" i="3"/>
  <c r="R663" i="3" s="1"/>
  <c r="N662" i="3"/>
  <c r="M662" i="3"/>
  <c r="R662" i="3" s="1"/>
  <c r="N661" i="3"/>
  <c r="M661" i="3"/>
  <c r="R661" i="3" s="1"/>
  <c r="N660" i="3"/>
  <c r="M660" i="3"/>
  <c r="R660" i="3" s="1"/>
  <c r="N659" i="3"/>
  <c r="M659" i="3"/>
  <c r="R659" i="3" s="1"/>
  <c r="N658" i="3"/>
  <c r="M658" i="3"/>
  <c r="R658" i="3" s="1"/>
  <c r="N657" i="3"/>
  <c r="M657" i="3"/>
  <c r="R657" i="3" s="1"/>
  <c r="N656" i="3"/>
  <c r="M656" i="3"/>
  <c r="R656" i="3" s="1"/>
  <c r="N655" i="3"/>
  <c r="M655" i="3"/>
  <c r="R655" i="3" s="1"/>
  <c r="N654" i="3"/>
  <c r="M654" i="3"/>
  <c r="R654" i="3" s="1"/>
  <c r="N653" i="3"/>
  <c r="M653" i="3"/>
  <c r="R653" i="3" s="1"/>
  <c r="N652" i="3"/>
  <c r="M652" i="3"/>
  <c r="R652" i="3" s="1"/>
  <c r="N651" i="3"/>
  <c r="M651" i="3"/>
  <c r="R651" i="3" s="1"/>
  <c r="N650" i="3"/>
  <c r="M650" i="3"/>
  <c r="R650" i="3" s="1"/>
  <c r="N649" i="3"/>
  <c r="M649" i="3"/>
  <c r="R649" i="3" s="1"/>
  <c r="N648" i="3"/>
  <c r="M648" i="3"/>
  <c r="R648" i="3" s="1"/>
  <c r="N647" i="3"/>
  <c r="M647" i="3"/>
  <c r="R647" i="3" s="1"/>
  <c r="N646" i="3"/>
  <c r="M646" i="3"/>
  <c r="R646" i="3" s="1"/>
  <c r="N645" i="3"/>
  <c r="M645" i="3"/>
  <c r="R645" i="3" s="1"/>
  <c r="N644" i="3"/>
  <c r="M644" i="3"/>
  <c r="R644" i="3" s="1"/>
  <c r="N643" i="3"/>
  <c r="M643" i="3"/>
  <c r="R643" i="3" s="1"/>
  <c r="N642" i="3"/>
  <c r="M642" i="3"/>
  <c r="R642" i="3" s="1"/>
  <c r="N641" i="3"/>
  <c r="M641" i="3"/>
  <c r="R641" i="3" s="1"/>
  <c r="N640" i="3"/>
  <c r="M640" i="3"/>
  <c r="R640" i="3" s="1"/>
  <c r="N639" i="3"/>
  <c r="M639" i="3"/>
  <c r="R639" i="3" s="1"/>
  <c r="N638" i="3"/>
  <c r="M638" i="3"/>
  <c r="R638" i="3" s="1"/>
  <c r="N637" i="3"/>
  <c r="M637" i="3"/>
  <c r="R637" i="3" s="1"/>
  <c r="N636" i="3"/>
  <c r="M636" i="3"/>
  <c r="R636" i="3" s="1"/>
  <c r="N635" i="3"/>
  <c r="M635" i="3"/>
  <c r="R635" i="3" s="1"/>
  <c r="N634" i="3"/>
  <c r="M634" i="3"/>
  <c r="R634" i="3" s="1"/>
  <c r="N633" i="3"/>
  <c r="M633" i="3"/>
  <c r="R633" i="3" s="1"/>
  <c r="N632" i="3"/>
  <c r="M632" i="3"/>
  <c r="R632" i="3" s="1"/>
  <c r="N631" i="3"/>
  <c r="M631" i="3"/>
  <c r="R631" i="3" s="1"/>
  <c r="N630" i="3"/>
  <c r="M630" i="3"/>
  <c r="R630" i="3" s="1"/>
  <c r="N629" i="3"/>
  <c r="M629" i="3"/>
  <c r="R629" i="3" s="1"/>
  <c r="N628" i="3"/>
  <c r="M628" i="3"/>
  <c r="R628" i="3" s="1"/>
  <c r="N627" i="3"/>
  <c r="M627" i="3"/>
  <c r="R627" i="3" s="1"/>
  <c r="N626" i="3"/>
  <c r="M626" i="3"/>
  <c r="R626" i="3" s="1"/>
  <c r="N625" i="3"/>
  <c r="M625" i="3"/>
  <c r="R625" i="3" s="1"/>
  <c r="N624" i="3"/>
  <c r="M624" i="3"/>
  <c r="R624" i="3" s="1"/>
  <c r="N623" i="3"/>
  <c r="M623" i="3"/>
  <c r="R623" i="3" s="1"/>
  <c r="N622" i="3"/>
  <c r="M622" i="3"/>
  <c r="R622" i="3" s="1"/>
  <c r="N621" i="3"/>
  <c r="M621" i="3"/>
  <c r="R621" i="3" s="1"/>
  <c r="N620" i="3"/>
  <c r="M620" i="3"/>
  <c r="R620" i="3" s="1"/>
  <c r="N619" i="3"/>
  <c r="M619" i="3"/>
  <c r="R619" i="3" s="1"/>
  <c r="N618" i="3"/>
  <c r="M618" i="3"/>
  <c r="R618" i="3" s="1"/>
  <c r="N617" i="3"/>
  <c r="M617" i="3"/>
  <c r="R617" i="3" s="1"/>
  <c r="N616" i="3"/>
  <c r="M616" i="3"/>
  <c r="R616" i="3" s="1"/>
  <c r="N615" i="3"/>
  <c r="M615" i="3"/>
  <c r="R615" i="3" s="1"/>
  <c r="N614" i="3"/>
  <c r="M614" i="3"/>
  <c r="R614" i="3" s="1"/>
  <c r="N613" i="3"/>
  <c r="M613" i="3"/>
  <c r="R613" i="3" s="1"/>
  <c r="N612" i="3"/>
  <c r="M612" i="3"/>
  <c r="R612" i="3" s="1"/>
  <c r="N611" i="3"/>
  <c r="M611" i="3"/>
  <c r="R611" i="3" s="1"/>
  <c r="N610" i="3"/>
  <c r="M610" i="3"/>
  <c r="R610" i="3" s="1"/>
  <c r="N609" i="3"/>
  <c r="M609" i="3"/>
  <c r="R609" i="3" s="1"/>
  <c r="N608" i="3"/>
  <c r="M608" i="3"/>
  <c r="R608" i="3" s="1"/>
  <c r="N607" i="3"/>
  <c r="M607" i="3"/>
  <c r="R607" i="3" s="1"/>
  <c r="N606" i="3"/>
  <c r="M606" i="3"/>
  <c r="R606" i="3" s="1"/>
  <c r="N605" i="3"/>
  <c r="M605" i="3"/>
  <c r="R605" i="3" s="1"/>
  <c r="N604" i="3"/>
  <c r="M604" i="3"/>
  <c r="R604" i="3" s="1"/>
  <c r="N603" i="3"/>
  <c r="M603" i="3"/>
  <c r="R603" i="3" s="1"/>
  <c r="N602" i="3"/>
  <c r="M602" i="3"/>
  <c r="R602" i="3" s="1"/>
  <c r="N601" i="3"/>
  <c r="M601" i="3"/>
  <c r="R601" i="3" s="1"/>
  <c r="N600" i="3"/>
  <c r="M600" i="3"/>
  <c r="R600" i="3" s="1"/>
  <c r="N599" i="3"/>
  <c r="M599" i="3"/>
  <c r="R599" i="3" s="1"/>
  <c r="N598" i="3"/>
  <c r="M598" i="3"/>
  <c r="R598" i="3" s="1"/>
  <c r="N597" i="3"/>
  <c r="M597" i="3"/>
  <c r="R597" i="3" s="1"/>
  <c r="N596" i="3"/>
  <c r="M596" i="3"/>
  <c r="R596" i="3" s="1"/>
  <c r="N595" i="3"/>
  <c r="M595" i="3"/>
  <c r="R595" i="3" s="1"/>
  <c r="N594" i="3"/>
  <c r="M594" i="3"/>
  <c r="R594" i="3" s="1"/>
  <c r="N593" i="3"/>
  <c r="M593" i="3"/>
  <c r="R593" i="3" s="1"/>
  <c r="N592" i="3"/>
  <c r="M592" i="3"/>
  <c r="R592" i="3" s="1"/>
  <c r="N591" i="3"/>
  <c r="M591" i="3"/>
  <c r="R591" i="3" s="1"/>
  <c r="N590" i="3"/>
  <c r="M590" i="3"/>
  <c r="R590" i="3" s="1"/>
  <c r="N589" i="3"/>
  <c r="M589" i="3"/>
  <c r="R589" i="3" s="1"/>
  <c r="N588" i="3"/>
  <c r="M588" i="3"/>
  <c r="R588" i="3" s="1"/>
  <c r="N587" i="3"/>
  <c r="M587" i="3"/>
  <c r="R587" i="3" s="1"/>
  <c r="N586" i="3"/>
  <c r="M586" i="3"/>
  <c r="R586" i="3" s="1"/>
  <c r="N585" i="3"/>
  <c r="M585" i="3"/>
  <c r="R585" i="3" s="1"/>
  <c r="N584" i="3"/>
  <c r="M584" i="3"/>
  <c r="R584" i="3" s="1"/>
  <c r="N583" i="3"/>
  <c r="M583" i="3"/>
  <c r="R583" i="3" s="1"/>
  <c r="N582" i="3"/>
  <c r="M582" i="3"/>
  <c r="R582" i="3" s="1"/>
  <c r="N581" i="3"/>
  <c r="M581" i="3"/>
  <c r="R581" i="3" s="1"/>
  <c r="N580" i="3"/>
  <c r="M580" i="3"/>
  <c r="R580" i="3" s="1"/>
  <c r="N579" i="3"/>
  <c r="M579" i="3"/>
  <c r="R579" i="3" s="1"/>
  <c r="N578" i="3"/>
  <c r="M578" i="3"/>
  <c r="R578" i="3" s="1"/>
  <c r="N577" i="3"/>
  <c r="M577" i="3"/>
  <c r="R577" i="3" s="1"/>
  <c r="N576" i="3"/>
  <c r="M576" i="3"/>
  <c r="R576" i="3" s="1"/>
  <c r="N575" i="3"/>
  <c r="M575" i="3"/>
  <c r="R575" i="3" s="1"/>
  <c r="N574" i="3"/>
  <c r="M574" i="3"/>
  <c r="R574" i="3" s="1"/>
  <c r="N573" i="3"/>
  <c r="M573" i="3"/>
  <c r="R573" i="3" s="1"/>
  <c r="N572" i="3"/>
  <c r="M572" i="3"/>
  <c r="R572" i="3" s="1"/>
  <c r="N571" i="3"/>
  <c r="M571" i="3"/>
  <c r="R571" i="3" s="1"/>
  <c r="N570" i="3"/>
  <c r="M570" i="3"/>
  <c r="R570" i="3" s="1"/>
  <c r="N569" i="3"/>
  <c r="M569" i="3"/>
  <c r="R569" i="3" s="1"/>
  <c r="N568" i="3"/>
  <c r="M568" i="3"/>
  <c r="R568" i="3" s="1"/>
  <c r="N567" i="3"/>
  <c r="M567" i="3"/>
  <c r="R567" i="3" s="1"/>
  <c r="N566" i="3"/>
  <c r="M566" i="3"/>
  <c r="R566" i="3" s="1"/>
  <c r="N565" i="3"/>
  <c r="M565" i="3"/>
  <c r="R565" i="3" s="1"/>
  <c r="N564" i="3"/>
  <c r="M564" i="3"/>
  <c r="R564" i="3" s="1"/>
  <c r="N563" i="3"/>
  <c r="M563" i="3"/>
  <c r="R563" i="3" s="1"/>
  <c r="N562" i="3"/>
  <c r="M562" i="3"/>
  <c r="R562" i="3" s="1"/>
  <c r="N561" i="3"/>
  <c r="M561" i="3"/>
  <c r="R561" i="3" s="1"/>
  <c r="N560" i="3"/>
  <c r="M560" i="3"/>
  <c r="R560" i="3" s="1"/>
  <c r="N559" i="3"/>
  <c r="M559" i="3"/>
  <c r="R559" i="3" s="1"/>
  <c r="N558" i="3"/>
  <c r="M558" i="3"/>
  <c r="R558" i="3" s="1"/>
  <c r="N557" i="3"/>
  <c r="M557" i="3"/>
  <c r="R557" i="3" s="1"/>
  <c r="N556" i="3"/>
  <c r="M556" i="3"/>
  <c r="R556" i="3" s="1"/>
  <c r="N555" i="3"/>
  <c r="M555" i="3"/>
  <c r="R555" i="3" s="1"/>
  <c r="N554" i="3"/>
  <c r="M554" i="3"/>
  <c r="R554" i="3" s="1"/>
  <c r="N553" i="3"/>
  <c r="M553" i="3"/>
  <c r="R553" i="3" s="1"/>
  <c r="N552" i="3"/>
  <c r="M552" i="3"/>
  <c r="R552" i="3" s="1"/>
  <c r="N551" i="3"/>
  <c r="M551" i="3"/>
  <c r="R551" i="3" s="1"/>
  <c r="N550" i="3"/>
  <c r="M550" i="3"/>
  <c r="R550" i="3" s="1"/>
  <c r="N549" i="3"/>
  <c r="M549" i="3"/>
  <c r="R549" i="3" s="1"/>
  <c r="N548" i="3"/>
  <c r="M548" i="3"/>
  <c r="R548" i="3" s="1"/>
  <c r="N547" i="3"/>
  <c r="M547" i="3"/>
  <c r="R547" i="3" s="1"/>
  <c r="N546" i="3"/>
  <c r="M546" i="3"/>
  <c r="R546" i="3" s="1"/>
  <c r="N545" i="3"/>
  <c r="M545" i="3"/>
  <c r="R545" i="3" s="1"/>
  <c r="N544" i="3"/>
  <c r="M544" i="3"/>
  <c r="R544" i="3" s="1"/>
  <c r="N543" i="3"/>
  <c r="M543" i="3"/>
  <c r="R543" i="3" s="1"/>
  <c r="N542" i="3"/>
  <c r="M542" i="3"/>
  <c r="R542" i="3" s="1"/>
  <c r="N541" i="3"/>
  <c r="M541" i="3"/>
  <c r="R541" i="3" s="1"/>
  <c r="N540" i="3"/>
  <c r="M540" i="3"/>
  <c r="R540" i="3" s="1"/>
  <c r="N539" i="3"/>
  <c r="M539" i="3"/>
  <c r="R539" i="3" s="1"/>
  <c r="N538" i="3"/>
  <c r="M538" i="3"/>
  <c r="R538" i="3" s="1"/>
  <c r="N537" i="3"/>
  <c r="M537" i="3"/>
  <c r="R537" i="3" s="1"/>
  <c r="N536" i="3"/>
  <c r="M536" i="3"/>
  <c r="R536" i="3" s="1"/>
  <c r="N535" i="3"/>
  <c r="M535" i="3"/>
  <c r="R535" i="3" s="1"/>
  <c r="N534" i="3"/>
  <c r="M534" i="3"/>
  <c r="R534" i="3" s="1"/>
  <c r="N533" i="3"/>
  <c r="M533" i="3"/>
  <c r="R533" i="3" s="1"/>
  <c r="N532" i="3"/>
  <c r="M532" i="3"/>
  <c r="R532" i="3" s="1"/>
  <c r="N531" i="3"/>
  <c r="M531" i="3"/>
  <c r="R531" i="3" s="1"/>
  <c r="N530" i="3"/>
  <c r="M530" i="3"/>
  <c r="R530" i="3" s="1"/>
  <c r="N529" i="3"/>
  <c r="M529" i="3"/>
  <c r="R529" i="3" s="1"/>
  <c r="N528" i="3"/>
  <c r="M528" i="3"/>
  <c r="R528" i="3" s="1"/>
  <c r="N527" i="3"/>
  <c r="M527" i="3"/>
  <c r="R527" i="3" s="1"/>
  <c r="N526" i="3"/>
  <c r="M526" i="3"/>
  <c r="R526" i="3" s="1"/>
  <c r="N525" i="3"/>
  <c r="M525" i="3"/>
  <c r="R525" i="3" s="1"/>
  <c r="N524" i="3"/>
  <c r="M524" i="3"/>
  <c r="R524" i="3" s="1"/>
  <c r="N523" i="3"/>
  <c r="M523" i="3"/>
  <c r="R523" i="3" s="1"/>
  <c r="N522" i="3"/>
  <c r="M522" i="3"/>
  <c r="R522" i="3" s="1"/>
  <c r="N521" i="3"/>
  <c r="M521" i="3"/>
  <c r="R521" i="3" s="1"/>
  <c r="N520" i="3"/>
  <c r="M520" i="3"/>
  <c r="R520" i="3" s="1"/>
  <c r="N519" i="3"/>
  <c r="M519" i="3"/>
  <c r="R519" i="3" s="1"/>
  <c r="N518" i="3"/>
  <c r="M518" i="3"/>
  <c r="R518" i="3" s="1"/>
  <c r="N517" i="3"/>
  <c r="M517" i="3"/>
  <c r="R517" i="3" s="1"/>
  <c r="N516" i="3"/>
  <c r="M516" i="3"/>
  <c r="R516" i="3" s="1"/>
  <c r="N515" i="3"/>
  <c r="M515" i="3"/>
  <c r="R515" i="3" s="1"/>
  <c r="N514" i="3"/>
  <c r="M514" i="3"/>
  <c r="R514" i="3" s="1"/>
  <c r="N513" i="3"/>
  <c r="M513" i="3"/>
  <c r="R513" i="3" s="1"/>
  <c r="N512" i="3"/>
  <c r="M512" i="3"/>
  <c r="R512" i="3" s="1"/>
  <c r="N511" i="3"/>
  <c r="M511" i="3"/>
  <c r="R511" i="3" s="1"/>
  <c r="N510" i="3"/>
  <c r="M510" i="3"/>
  <c r="R510" i="3" s="1"/>
  <c r="N509" i="3"/>
  <c r="M509" i="3"/>
  <c r="R509" i="3" s="1"/>
  <c r="N508" i="3"/>
  <c r="M508" i="3"/>
  <c r="R508" i="3" s="1"/>
  <c r="N507" i="3"/>
  <c r="M507" i="3"/>
  <c r="R507" i="3" s="1"/>
  <c r="N506" i="3"/>
  <c r="M506" i="3"/>
  <c r="R506" i="3" s="1"/>
  <c r="N505" i="3"/>
  <c r="M505" i="3"/>
  <c r="R505" i="3" s="1"/>
  <c r="N504" i="3"/>
  <c r="M504" i="3"/>
  <c r="R504" i="3" s="1"/>
  <c r="N503" i="3"/>
  <c r="M503" i="3"/>
  <c r="R503" i="3" s="1"/>
  <c r="N502" i="3"/>
  <c r="M502" i="3"/>
  <c r="R502" i="3" s="1"/>
  <c r="N501" i="3"/>
  <c r="M501" i="3"/>
  <c r="R501" i="3" s="1"/>
  <c r="N500" i="3"/>
  <c r="M500" i="3"/>
  <c r="R500" i="3" s="1"/>
  <c r="N499" i="3"/>
  <c r="M499" i="3"/>
  <c r="R499" i="3" s="1"/>
  <c r="N498" i="3"/>
  <c r="M498" i="3"/>
  <c r="R498" i="3" s="1"/>
  <c r="N497" i="3"/>
  <c r="M497" i="3"/>
  <c r="R497" i="3" s="1"/>
  <c r="N496" i="3"/>
  <c r="M496" i="3"/>
  <c r="R496" i="3" s="1"/>
  <c r="N495" i="3"/>
  <c r="M495" i="3"/>
  <c r="R495" i="3" s="1"/>
  <c r="N494" i="3"/>
  <c r="M494" i="3"/>
  <c r="R494" i="3" s="1"/>
  <c r="N493" i="3"/>
  <c r="M493" i="3"/>
  <c r="R493" i="3" s="1"/>
  <c r="N492" i="3"/>
  <c r="M492" i="3"/>
  <c r="R492" i="3" s="1"/>
  <c r="N491" i="3"/>
  <c r="M491" i="3"/>
  <c r="R491" i="3" s="1"/>
  <c r="N490" i="3"/>
  <c r="M490" i="3"/>
  <c r="R490" i="3" s="1"/>
  <c r="N489" i="3"/>
  <c r="M489" i="3"/>
  <c r="R489" i="3" s="1"/>
  <c r="N488" i="3"/>
  <c r="M488" i="3"/>
  <c r="R488" i="3" s="1"/>
  <c r="N487" i="3"/>
  <c r="M487" i="3"/>
  <c r="R487" i="3" s="1"/>
  <c r="N486" i="3"/>
  <c r="M486" i="3"/>
  <c r="R486" i="3" s="1"/>
  <c r="N485" i="3"/>
  <c r="M485" i="3"/>
  <c r="R485" i="3" s="1"/>
  <c r="N484" i="3"/>
  <c r="M484" i="3"/>
  <c r="R484" i="3" s="1"/>
  <c r="N483" i="3"/>
  <c r="M483" i="3"/>
  <c r="R483" i="3" s="1"/>
  <c r="N482" i="3"/>
  <c r="M482" i="3"/>
  <c r="R482" i="3" s="1"/>
  <c r="N481" i="3"/>
  <c r="M481" i="3"/>
  <c r="R481" i="3" s="1"/>
  <c r="N480" i="3"/>
  <c r="M480" i="3"/>
  <c r="R480" i="3" s="1"/>
  <c r="N479" i="3"/>
  <c r="M479" i="3"/>
  <c r="R479" i="3" s="1"/>
  <c r="N478" i="3"/>
  <c r="M478" i="3"/>
  <c r="R478" i="3" s="1"/>
  <c r="N477" i="3"/>
  <c r="M477" i="3"/>
  <c r="R477" i="3" s="1"/>
  <c r="N476" i="3"/>
  <c r="M476" i="3"/>
  <c r="R476" i="3" s="1"/>
  <c r="N475" i="3"/>
  <c r="M475" i="3"/>
  <c r="R475" i="3" s="1"/>
  <c r="N474" i="3"/>
  <c r="M474" i="3"/>
  <c r="R474" i="3" s="1"/>
  <c r="N473" i="3"/>
  <c r="M473" i="3"/>
  <c r="R473" i="3" s="1"/>
  <c r="N472" i="3"/>
  <c r="M472" i="3"/>
  <c r="R472" i="3" s="1"/>
  <c r="N471" i="3"/>
  <c r="M471" i="3"/>
  <c r="R471" i="3" s="1"/>
  <c r="N470" i="3"/>
  <c r="M470" i="3"/>
  <c r="R470" i="3" s="1"/>
  <c r="N469" i="3"/>
  <c r="M469" i="3"/>
  <c r="R469" i="3" s="1"/>
  <c r="N468" i="3"/>
  <c r="M468" i="3"/>
  <c r="R468" i="3" s="1"/>
  <c r="N467" i="3"/>
  <c r="M467" i="3"/>
  <c r="R467" i="3" s="1"/>
  <c r="N466" i="3"/>
  <c r="M466" i="3"/>
  <c r="R466" i="3" s="1"/>
  <c r="N465" i="3"/>
  <c r="M465" i="3"/>
  <c r="R465" i="3" s="1"/>
  <c r="N464" i="3"/>
  <c r="M464" i="3"/>
  <c r="R464" i="3" s="1"/>
  <c r="N463" i="3"/>
  <c r="M463" i="3"/>
  <c r="R463" i="3" s="1"/>
  <c r="N462" i="3"/>
  <c r="M462" i="3"/>
  <c r="R462" i="3" s="1"/>
  <c r="N461" i="3"/>
  <c r="M461" i="3"/>
  <c r="R461" i="3" s="1"/>
  <c r="N460" i="3"/>
  <c r="M460" i="3"/>
  <c r="R460" i="3" s="1"/>
  <c r="N459" i="3"/>
  <c r="M459" i="3"/>
  <c r="R459" i="3" s="1"/>
  <c r="N458" i="3"/>
  <c r="M458" i="3"/>
  <c r="R458" i="3" s="1"/>
  <c r="N457" i="3"/>
  <c r="M457" i="3"/>
  <c r="R457" i="3" s="1"/>
  <c r="N456" i="3"/>
  <c r="M456" i="3"/>
  <c r="R456" i="3" s="1"/>
  <c r="N455" i="3"/>
  <c r="M455" i="3"/>
  <c r="R455" i="3" s="1"/>
  <c r="N454" i="3"/>
  <c r="M454" i="3"/>
  <c r="R454" i="3" s="1"/>
  <c r="N453" i="3"/>
  <c r="M453" i="3"/>
  <c r="R453" i="3" s="1"/>
  <c r="N452" i="3"/>
  <c r="M452" i="3"/>
  <c r="R452" i="3" s="1"/>
  <c r="N451" i="3"/>
  <c r="M451" i="3"/>
  <c r="R451" i="3" s="1"/>
  <c r="N450" i="3"/>
  <c r="M450" i="3"/>
  <c r="R450" i="3" s="1"/>
  <c r="N449" i="3"/>
  <c r="M449" i="3"/>
  <c r="R449" i="3" s="1"/>
  <c r="N448" i="3"/>
  <c r="M448" i="3"/>
  <c r="R448" i="3" s="1"/>
  <c r="N447" i="3"/>
  <c r="M447" i="3"/>
  <c r="R447" i="3" s="1"/>
  <c r="N446" i="3"/>
  <c r="M446" i="3"/>
  <c r="R446" i="3" s="1"/>
  <c r="N445" i="3"/>
  <c r="M445" i="3"/>
  <c r="R445" i="3" s="1"/>
  <c r="N444" i="3"/>
  <c r="M444" i="3"/>
  <c r="R444" i="3" s="1"/>
  <c r="N443" i="3"/>
  <c r="M443" i="3"/>
  <c r="R443" i="3" s="1"/>
  <c r="N442" i="3"/>
  <c r="M442" i="3"/>
  <c r="R442" i="3" s="1"/>
  <c r="N441" i="3"/>
  <c r="M441" i="3"/>
  <c r="R441" i="3" s="1"/>
  <c r="N440" i="3"/>
  <c r="M440" i="3"/>
  <c r="R440" i="3" s="1"/>
  <c r="N439" i="3"/>
  <c r="M439" i="3"/>
  <c r="R439" i="3" s="1"/>
  <c r="N438" i="3"/>
  <c r="M438" i="3"/>
  <c r="R438" i="3" s="1"/>
  <c r="N437" i="3"/>
  <c r="M437" i="3"/>
  <c r="R437" i="3" s="1"/>
  <c r="N436" i="3"/>
  <c r="M436" i="3"/>
  <c r="R436" i="3" s="1"/>
  <c r="N435" i="3"/>
  <c r="M435" i="3"/>
  <c r="R435" i="3" s="1"/>
  <c r="N434" i="3"/>
  <c r="M434" i="3"/>
  <c r="R434" i="3" s="1"/>
  <c r="N433" i="3"/>
  <c r="M433" i="3"/>
  <c r="R433" i="3" s="1"/>
  <c r="N432" i="3"/>
  <c r="M432" i="3"/>
  <c r="R432" i="3" s="1"/>
  <c r="N431" i="3"/>
  <c r="M431" i="3"/>
  <c r="R431" i="3" s="1"/>
  <c r="N430" i="3"/>
  <c r="M430" i="3"/>
  <c r="R430" i="3" s="1"/>
  <c r="N429" i="3"/>
  <c r="M429" i="3"/>
  <c r="R429" i="3" s="1"/>
  <c r="N428" i="3"/>
  <c r="M428" i="3"/>
  <c r="R428" i="3" s="1"/>
  <c r="N427" i="3"/>
  <c r="M427" i="3"/>
  <c r="R427" i="3" s="1"/>
  <c r="N426" i="3"/>
  <c r="M426" i="3"/>
  <c r="R426" i="3" s="1"/>
  <c r="N425" i="3"/>
  <c r="M425" i="3"/>
  <c r="R425" i="3" s="1"/>
  <c r="N424" i="3"/>
  <c r="M424" i="3"/>
  <c r="R424" i="3" s="1"/>
  <c r="N423" i="3"/>
  <c r="M423" i="3"/>
  <c r="R423" i="3" s="1"/>
  <c r="N422" i="3"/>
  <c r="M422" i="3"/>
  <c r="R422" i="3" s="1"/>
  <c r="N421" i="3"/>
  <c r="M421" i="3"/>
  <c r="R421" i="3" s="1"/>
  <c r="N420" i="3"/>
  <c r="M420" i="3"/>
  <c r="R420" i="3" s="1"/>
  <c r="N419" i="3"/>
  <c r="M419" i="3"/>
  <c r="R419" i="3" s="1"/>
  <c r="N418" i="3"/>
  <c r="M418" i="3"/>
  <c r="R418" i="3" s="1"/>
  <c r="N417" i="3"/>
  <c r="M417" i="3"/>
  <c r="R417" i="3" s="1"/>
  <c r="N416" i="3"/>
  <c r="M416" i="3"/>
  <c r="R416" i="3" s="1"/>
  <c r="N415" i="3"/>
  <c r="M415" i="3"/>
  <c r="R415" i="3" s="1"/>
  <c r="N414" i="3"/>
  <c r="M414" i="3"/>
  <c r="R414" i="3" s="1"/>
  <c r="N413" i="3"/>
  <c r="M413" i="3"/>
  <c r="R413" i="3" s="1"/>
  <c r="N412" i="3"/>
  <c r="M412" i="3"/>
  <c r="R412" i="3" s="1"/>
  <c r="N411" i="3"/>
  <c r="M411" i="3"/>
  <c r="R411" i="3" s="1"/>
  <c r="N410" i="3"/>
  <c r="M410" i="3"/>
  <c r="R410" i="3" s="1"/>
  <c r="N409" i="3"/>
  <c r="M409" i="3"/>
  <c r="R409" i="3" s="1"/>
  <c r="N408" i="3"/>
  <c r="M408" i="3"/>
  <c r="R408" i="3" s="1"/>
  <c r="N407" i="3"/>
  <c r="M407" i="3"/>
  <c r="R407" i="3" s="1"/>
  <c r="N406" i="3"/>
  <c r="M406" i="3"/>
  <c r="R406" i="3" s="1"/>
  <c r="N405" i="3"/>
  <c r="M405" i="3"/>
  <c r="R405" i="3" s="1"/>
  <c r="N404" i="3"/>
  <c r="M404" i="3"/>
  <c r="R404" i="3" s="1"/>
  <c r="N403" i="3"/>
  <c r="M403" i="3"/>
  <c r="R403" i="3" s="1"/>
  <c r="N402" i="3"/>
  <c r="M402" i="3"/>
  <c r="R402" i="3" s="1"/>
  <c r="N401" i="3"/>
  <c r="M401" i="3"/>
  <c r="R401" i="3" s="1"/>
  <c r="N400" i="3"/>
  <c r="M400" i="3"/>
  <c r="R400" i="3" s="1"/>
  <c r="N399" i="3"/>
  <c r="M399" i="3"/>
  <c r="R399" i="3" s="1"/>
  <c r="N398" i="3"/>
  <c r="M398" i="3"/>
  <c r="R398" i="3" s="1"/>
  <c r="N397" i="3"/>
  <c r="M397" i="3"/>
  <c r="R397" i="3" s="1"/>
  <c r="N396" i="3"/>
  <c r="M396" i="3"/>
  <c r="R396" i="3" s="1"/>
  <c r="N395" i="3"/>
  <c r="M395" i="3"/>
  <c r="R395" i="3" s="1"/>
  <c r="N394" i="3"/>
  <c r="M394" i="3"/>
  <c r="R394" i="3" s="1"/>
  <c r="N393" i="3"/>
  <c r="M393" i="3"/>
  <c r="R393" i="3" s="1"/>
  <c r="N392" i="3"/>
  <c r="M392" i="3"/>
  <c r="R392" i="3" s="1"/>
  <c r="N391" i="3"/>
  <c r="M391" i="3"/>
  <c r="R391" i="3" s="1"/>
  <c r="N390" i="3"/>
  <c r="M390" i="3"/>
  <c r="R390" i="3" s="1"/>
  <c r="N389" i="3"/>
  <c r="M389" i="3"/>
  <c r="R389" i="3" s="1"/>
  <c r="N388" i="3"/>
  <c r="M388" i="3"/>
  <c r="R388" i="3" s="1"/>
  <c r="N387" i="3"/>
  <c r="M387" i="3"/>
  <c r="R387" i="3" s="1"/>
  <c r="N386" i="3"/>
  <c r="M386" i="3"/>
  <c r="R386" i="3" s="1"/>
  <c r="N385" i="3"/>
  <c r="M385" i="3"/>
  <c r="R385" i="3" s="1"/>
  <c r="N384" i="3"/>
  <c r="M384" i="3"/>
  <c r="R384" i="3" s="1"/>
  <c r="N383" i="3"/>
  <c r="M383" i="3"/>
  <c r="R383" i="3" s="1"/>
  <c r="N382" i="3"/>
  <c r="M382" i="3"/>
  <c r="R382" i="3" s="1"/>
  <c r="N381" i="3"/>
  <c r="M381" i="3"/>
  <c r="R381" i="3" s="1"/>
  <c r="N380" i="3"/>
  <c r="M380" i="3"/>
  <c r="R380" i="3" s="1"/>
  <c r="N379" i="3"/>
  <c r="M379" i="3"/>
  <c r="R379" i="3" s="1"/>
  <c r="N378" i="3"/>
  <c r="M378" i="3"/>
  <c r="R378" i="3" s="1"/>
  <c r="N377" i="3"/>
  <c r="M377" i="3"/>
  <c r="R377" i="3" s="1"/>
  <c r="N376" i="3"/>
  <c r="M376" i="3"/>
  <c r="R376" i="3" s="1"/>
  <c r="N375" i="3"/>
  <c r="M375" i="3"/>
  <c r="R375" i="3" s="1"/>
  <c r="N374" i="3"/>
  <c r="M374" i="3"/>
  <c r="R374" i="3" s="1"/>
  <c r="N373" i="3"/>
  <c r="M373" i="3"/>
  <c r="R373" i="3" s="1"/>
  <c r="N372" i="3"/>
  <c r="M372" i="3"/>
  <c r="R372" i="3" s="1"/>
  <c r="N371" i="3"/>
  <c r="M371" i="3"/>
  <c r="R371" i="3" s="1"/>
  <c r="N370" i="3"/>
  <c r="M370" i="3"/>
  <c r="R370" i="3" s="1"/>
  <c r="N369" i="3"/>
  <c r="M369" i="3"/>
  <c r="R369" i="3" s="1"/>
  <c r="N368" i="3"/>
  <c r="M368" i="3"/>
  <c r="R368" i="3" s="1"/>
  <c r="N367" i="3"/>
  <c r="M367" i="3"/>
  <c r="R367" i="3" s="1"/>
  <c r="N366" i="3"/>
  <c r="M366" i="3"/>
  <c r="R366" i="3" s="1"/>
  <c r="N365" i="3"/>
  <c r="M365" i="3"/>
  <c r="R365" i="3" s="1"/>
  <c r="N364" i="3"/>
  <c r="M364" i="3"/>
  <c r="R364" i="3" s="1"/>
  <c r="N363" i="3"/>
  <c r="M363" i="3"/>
  <c r="R363" i="3" s="1"/>
  <c r="N362" i="3"/>
  <c r="M362" i="3"/>
  <c r="R362" i="3" s="1"/>
  <c r="N361" i="3"/>
  <c r="M361" i="3"/>
  <c r="R361" i="3" s="1"/>
  <c r="N360" i="3"/>
  <c r="M360" i="3"/>
  <c r="R360" i="3" s="1"/>
  <c r="N359" i="3"/>
  <c r="M359" i="3"/>
  <c r="R359" i="3" s="1"/>
  <c r="N358" i="3"/>
  <c r="M358" i="3"/>
  <c r="R358" i="3" s="1"/>
  <c r="N357" i="3"/>
  <c r="M357" i="3"/>
  <c r="R357" i="3" s="1"/>
  <c r="N356" i="3"/>
  <c r="M356" i="3"/>
  <c r="R356" i="3" s="1"/>
  <c r="N355" i="3"/>
  <c r="M355" i="3"/>
  <c r="R355" i="3" s="1"/>
  <c r="N354" i="3"/>
  <c r="M354" i="3"/>
  <c r="R354" i="3" s="1"/>
  <c r="N353" i="3"/>
  <c r="M353" i="3"/>
  <c r="R353" i="3" s="1"/>
  <c r="N352" i="3"/>
  <c r="M352" i="3"/>
  <c r="R352" i="3" s="1"/>
  <c r="N351" i="3"/>
  <c r="M351" i="3"/>
  <c r="R351" i="3" s="1"/>
  <c r="N350" i="3"/>
  <c r="M350" i="3"/>
  <c r="R350" i="3" s="1"/>
  <c r="N349" i="3"/>
  <c r="M349" i="3"/>
  <c r="R349" i="3" s="1"/>
  <c r="N348" i="3"/>
  <c r="M348" i="3"/>
  <c r="R348" i="3" s="1"/>
  <c r="N347" i="3"/>
  <c r="M347" i="3"/>
  <c r="R347" i="3" s="1"/>
  <c r="N346" i="3"/>
  <c r="M346" i="3"/>
  <c r="R346" i="3" s="1"/>
  <c r="N345" i="3"/>
  <c r="M345" i="3"/>
  <c r="R345" i="3" s="1"/>
  <c r="N344" i="3"/>
  <c r="M344" i="3"/>
  <c r="R344" i="3" s="1"/>
  <c r="N343" i="3"/>
  <c r="M343" i="3"/>
  <c r="R343" i="3" s="1"/>
  <c r="N342" i="3"/>
  <c r="M342" i="3"/>
  <c r="R342" i="3" s="1"/>
  <c r="N341" i="3"/>
  <c r="M341" i="3"/>
  <c r="R341" i="3" s="1"/>
  <c r="N340" i="3"/>
  <c r="M340" i="3"/>
  <c r="R340" i="3" s="1"/>
  <c r="N339" i="3"/>
  <c r="M339" i="3"/>
  <c r="R339" i="3" s="1"/>
  <c r="N338" i="3"/>
  <c r="M338" i="3"/>
  <c r="R338" i="3" s="1"/>
  <c r="N337" i="3"/>
  <c r="M337" i="3"/>
  <c r="R337" i="3" s="1"/>
  <c r="N336" i="3"/>
  <c r="M336" i="3"/>
  <c r="R336" i="3" s="1"/>
  <c r="N335" i="3"/>
  <c r="M335" i="3"/>
  <c r="R335" i="3" s="1"/>
  <c r="N334" i="3"/>
  <c r="M334" i="3"/>
  <c r="R334" i="3" s="1"/>
  <c r="N333" i="3"/>
  <c r="M333" i="3"/>
  <c r="R333" i="3" s="1"/>
  <c r="N332" i="3"/>
  <c r="M332" i="3"/>
  <c r="R332" i="3" s="1"/>
  <c r="N331" i="3"/>
  <c r="M331" i="3"/>
  <c r="R331" i="3" s="1"/>
  <c r="N330" i="3"/>
  <c r="M330" i="3"/>
  <c r="R330" i="3" s="1"/>
  <c r="N329" i="3"/>
  <c r="M329" i="3"/>
  <c r="R329" i="3" s="1"/>
  <c r="N328" i="3"/>
  <c r="M328" i="3"/>
  <c r="R328" i="3" s="1"/>
  <c r="N327" i="3"/>
  <c r="M327" i="3"/>
  <c r="R327" i="3" s="1"/>
  <c r="N326" i="3"/>
  <c r="M326" i="3"/>
  <c r="R326" i="3" s="1"/>
  <c r="N325" i="3"/>
  <c r="M325" i="3"/>
  <c r="R325" i="3" s="1"/>
  <c r="N324" i="3"/>
  <c r="M324" i="3"/>
  <c r="R324" i="3" s="1"/>
  <c r="N323" i="3"/>
  <c r="M323" i="3"/>
  <c r="R323" i="3" s="1"/>
  <c r="N322" i="3"/>
  <c r="M322" i="3"/>
  <c r="R322" i="3" s="1"/>
  <c r="N321" i="3"/>
  <c r="M321" i="3"/>
  <c r="R321" i="3" s="1"/>
  <c r="N320" i="3"/>
  <c r="M320" i="3"/>
  <c r="R320" i="3" s="1"/>
  <c r="N319" i="3"/>
  <c r="M319" i="3"/>
  <c r="R319" i="3" s="1"/>
  <c r="N318" i="3"/>
  <c r="M318" i="3"/>
  <c r="R318" i="3" s="1"/>
  <c r="N317" i="3"/>
  <c r="M317" i="3"/>
  <c r="R317" i="3" s="1"/>
  <c r="N316" i="3"/>
  <c r="M316" i="3"/>
  <c r="R316" i="3" s="1"/>
  <c r="N315" i="3"/>
  <c r="M315" i="3"/>
  <c r="R315" i="3" s="1"/>
  <c r="N314" i="3"/>
  <c r="M314" i="3"/>
  <c r="R314" i="3" s="1"/>
  <c r="N313" i="3"/>
  <c r="M313" i="3"/>
  <c r="R313" i="3" s="1"/>
  <c r="N312" i="3"/>
  <c r="M312" i="3"/>
  <c r="R312" i="3" s="1"/>
  <c r="N311" i="3"/>
  <c r="M311" i="3"/>
  <c r="R311" i="3" s="1"/>
  <c r="N310" i="3"/>
  <c r="M310" i="3"/>
  <c r="R310" i="3" s="1"/>
  <c r="N309" i="3"/>
  <c r="M309" i="3"/>
  <c r="R309" i="3" s="1"/>
  <c r="N308" i="3"/>
  <c r="M308" i="3"/>
  <c r="R308" i="3" s="1"/>
  <c r="N307" i="3"/>
  <c r="M307" i="3"/>
  <c r="R307" i="3" s="1"/>
  <c r="N306" i="3"/>
  <c r="M306" i="3"/>
  <c r="R306" i="3" s="1"/>
  <c r="N305" i="3"/>
  <c r="M305" i="3"/>
  <c r="R305" i="3" s="1"/>
  <c r="N304" i="3"/>
  <c r="M304" i="3"/>
  <c r="R304" i="3" s="1"/>
  <c r="N303" i="3"/>
  <c r="M303" i="3"/>
  <c r="R303" i="3" s="1"/>
  <c r="N302" i="3"/>
  <c r="M302" i="3"/>
  <c r="R302" i="3" s="1"/>
  <c r="N301" i="3"/>
  <c r="M301" i="3"/>
  <c r="R301" i="3" s="1"/>
  <c r="N300" i="3"/>
  <c r="M300" i="3"/>
  <c r="R300" i="3" s="1"/>
  <c r="N299" i="3"/>
  <c r="M299" i="3"/>
  <c r="R299" i="3" s="1"/>
  <c r="N298" i="3"/>
  <c r="M298" i="3"/>
  <c r="R298" i="3" s="1"/>
  <c r="N297" i="3"/>
  <c r="M297" i="3"/>
  <c r="R297" i="3" s="1"/>
  <c r="N296" i="3"/>
  <c r="M296" i="3"/>
  <c r="R296" i="3" s="1"/>
  <c r="N295" i="3"/>
  <c r="M295" i="3"/>
  <c r="R295" i="3" s="1"/>
  <c r="N294" i="3"/>
  <c r="M294" i="3"/>
  <c r="R294" i="3" s="1"/>
  <c r="N293" i="3"/>
  <c r="M293" i="3"/>
  <c r="R293" i="3" s="1"/>
  <c r="N292" i="3"/>
  <c r="M292" i="3"/>
  <c r="R292" i="3" s="1"/>
  <c r="N291" i="3"/>
  <c r="M291" i="3"/>
  <c r="R291" i="3" s="1"/>
  <c r="N290" i="3"/>
  <c r="M290" i="3"/>
  <c r="R290" i="3" s="1"/>
  <c r="N289" i="3"/>
  <c r="M289" i="3"/>
  <c r="R289" i="3" s="1"/>
  <c r="N288" i="3"/>
  <c r="M288" i="3"/>
  <c r="R288" i="3" s="1"/>
  <c r="N287" i="3"/>
  <c r="M287" i="3"/>
  <c r="R287" i="3" s="1"/>
  <c r="N286" i="3"/>
  <c r="M286" i="3"/>
  <c r="R286" i="3" s="1"/>
  <c r="N285" i="3"/>
  <c r="M285" i="3"/>
  <c r="R285" i="3" s="1"/>
  <c r="N284" i="3"/>
  <c r="M284" i="3"/>
  <c r="R284" i="3" s="1"/>
  <c r="N283" i="3"/>
  <c r="M283" i="3"/>
  <c r="R283" i="3" s="1"/>
  <c r="N282" i="3"/>
  <c r="M282" i="3"/>
  <c r="R282" i="3" s="1"/>
  <c r="N281" i="3"/>
  <c r="M281" i="3"/>
  <c r="R281" i="3" s="1"/>
  <c r="N280" i="3"/>
  <c r="M280" i="3"/>
  <c r="R280" i="3" s="1"/>
  <c r="N279" i="3"/>
  <c r="M279" i="3"/>
  <c r="R279" i="3" s="1"/>
  <c r="N278" i="3"/>
  <c r="M278" i="3"/>
  <c r="R278" i="3" s="1"/>
  <c r="N277" i="3"/>
  <c r="M277" i="3"/>
  <c r="R277" i="3" s="1"/>
  <c r="N276" i="3"/>
  <c r="M276" i="3"/>
  <c r="R276" i="3" s="1"/>
  <c r="N275" i="3"/>
  <c r="M275" i="3"/>
  <c r="R275" i="3" s="1"/>
  <c r="N274" i="3"/>
  <c r="M274" i="3"/>
  <c r="R274" i="3" s="1"/>
  <c r="N273" i="3"/>
  <c r="M273" i="3"/>
  <c r="R273" i="3" s="1"/>
  <c r="N272" i="3"/>
  <c r="M272" i="3"/>
  <c r="R272" i="3" s="1"/>
  <c r="N271" i="3"/>
  <c r="M271" i="3"/>
  <c r="R271" i="3" s="1"/>
  <c r="N270" i="3"/>
  <c r="M270" i="3"/>
  <c r="R270" i="3" s="1"/>
  <c r="N269" i="3"/>
  <c r="M269" i="3"/>
  <c r="R269" i="3" s="1"/>
  <c r="N268" i="3"/>
  <c r="M268" i="3"/>
  <c r="R268" i="3" s="1"/>
  <c r="N267" i="3"/>
  <c r="M267" i="3"/>
  <c r="R267" i="3" s="1"/>
  <c r="N266" i="3"/>
  <c r="M266" i="3"/>
  <c r="R266" i="3" s="1"/>
  <c r="N265" i="3"/>
  <c r="M265" i="3"/>
  <c r="R265" i="3" s="1"/>
  <c r="N264" i="3"/>
  <c r="M264" i="3"/>
  <c r="R264" i="3" s="1"/>
  <c r="N263" i="3"/>
  <c r="M263" i="3"/>
  <c r="R263" i="3" s="1"/>
  <c r="N262" i="3"/>
  <c r="M262" i="3"/>
  <c r="R262" i="3" s="1"/>
  <c r="N261" i="3"/>
  <c r="M261" i="3"/>
  <c r="R261" i="3" s="1"/>
  <c r="N260" i="3"/>
  <c r="M260" i="3"/>
  <c r="R260" i="3" s="1"/>
  <c r="N259" i="3"/>
  <c r="M259" i="3"/>
  <c r="R259" i="3" s="1"/>
  <c r="N258" i="3"/>
  <c r="M258" i="3"/>
  <c r="R258" i="3" s="1"/>
  <c r="N257" i="3"/>
  <c r="M257" i="3"/>
  <c r="R257" i="3" s="1"/>
  <c r="N256" i="3"/>
  <c r="M256" i="3"/>
  <c r="R256" i="3" s="1"/>
  <c r="N255" i="3"/>
  <c r="M255" i="3"/>
  <c r="R255" i="3" s="1"/>
  <c r="N254" i="3"/>
  <c r="M254" i="3"/>
  <c r="R254" i="3" s="1"/>
  <c r="N253" i="3"/>
  <c r="M253" i="3"/>
  <c r="R253" i="3" s="1"/>
  <c r="N252" i="3"/>
  <c r="M252" i="3"/>
  <c r="R252" i="3" s="1"/>
  <c r="N251" i="3"/>
  <c r="M251" i="3"/>
  <c r="R251" i="3" s="1"/>
  <c r="N250" i="3"/>
  <c r="M250" i="3"/>
  <c r="R250" i="3" s="1"/>
  <c r="N249" i="3"/>
  <c r="M249" i="3"/>
  <c r="R249" i="3" s="1"/>
  <c r="N248" i="3"/>
  <c r="M248" i="3"/>
  <c r="R248" i="3" s="1"/>
  <c r="N247" i="3"/>
  <c r="M247" i="3"/>
  <c r="R247" i="3" s="1"/>
  <c r="N246" i="3"/>
  <c r="M246" i="3"/>
  <c r="R246" i="3" s="1"/>
  <c r="N245" i="3"/>
  <c r="M245" i="3"/>
  <c r="R245" i="3" s="1"/>
  <c r="N244" i="3"/>
  <c r="M244" i="3"/>
  <c r="R244" i="3" s="1"/>
  <c r="N243" i="3"/>
  <c r="M243" i="3"/>
  <c r="R243" i="3" s="1"/>
  <c r="N242" i="3"/>
  <c r="M242" i="3"/>
  <c r="R242" i="3" s="1"/>
  <c r="N241" i="3"/>
  <c r="M241" i="3"/>
  <c r="R241" i="3" s="1"/>
  <c r="N240" i="3"/>
  <c r="M240" i="3"/>
  <c r="R240" i="3" s="1"/>
  <c r="N239" i="3"/>
  <c r="M239" i="3"/>
  <c r="R239" i="3" s="1"/>
  <c r="N238" i="3"/>
  <c r="M238" i="3"/>
  <c r="R238" i="3" s="1"/>
  <c r="N237" i="3"/>
  <c r="M237" i="3"/>
  <c r="R237" i="3" s="1"/>
  <c r="N236" i="3"/>
  <c r="M236" i="3"/>
  <c r="R236" i="3" s="1"/>
  <c r="N235" i="3"/>
  <c r="M235" i="3"/>
  <c r="R235" i="3" s="1"/>
  <c r="N234" i="3"/>
  <c r="M234" i="3"/>
  <c r="R234" i="3" s="1"/>
  <c r="N233" i="3"/>
  <c r="M233" i="3"/>
  <c r="R233" i="3" s="1"/>
  <c r="N232" i="3"/>
  <c r="M232" i="3"/>
  <c r="R232" i="3" s="1"/>
  <c r="N231" i="3"/>
  <c r="M231" i="3"/>
  <c r="R231" i="3" s="1"/>
  <c r="N230" i="3"/>
  <c r="M230" i="3"/>
  <c r="R230" i="3" s="1"/>
  <c r="N229" i="3"/>
  <c r="M229" i="3"/>
  <c r="R229" i="3" s="1"/>
  <c r="N228" i="3"/>
  <c r="M228" i="3"/>
  <c r="R228" i="3" s="1"/>
  <c r="N227" i="3"/>
  <c r="M227" i="3"/>
  <c r="R227" i="3" s="1"/>
  <c r="N226" i="3"/>
  <c r="M226" i="3"/>
  <c r="R226" i="3" s="1"/>
  <c r="N225" i="3"/>
  <c r="M225" i="3"/>
  <c r="R225" i="3" s="1"/>
  <c r="N224" i="3"/>
  <c r="M224" i="3"/>
  <c r="R224" i="3" s="1"/>
  <c r="N223" i="3"/>
  <c r="M223" i="3"/>
  <c r="R223" i="3" s="1"/>
  <c r="N222" i="3"/>
  <c r="M222" i="3"/>
  <c r="R222" i="3" s="1"/>
  <c r="N221" i="3"/>
  <c r="M221" i="3"/>
  <c r="R221" i="3" s="1"/>
  <c r="N220" i="3"/>
  <c r="M220" i="3"/>
  <c r="R220" i="3" s="1"/>
  <c r="N219" i="3"/>
  <c r="M219" i="3"/>
  <c r="R219" i="3" s="1"/>
  <c r="N218" i="3"/>
  <c r="M218" i="3"/>
  <c r="R218" i="3" s="1"/>
  <c r="N217" i="3"/>
  <c r="M217" i="3"/>
  <c r="R217" i="3" s="1"/>
  <c r="N216" i="3"/>
  <c r="M216" i="3"/>
  <c r="R216" i="3" s="1"/>
  <c r="N215" i="3"/>
  <c r="M215" i="3"/>
  <c r="R215" i="3" s="1"/>
  <c r="N214" i="3"/>
  <c r="M214" i="3"/>
  <c r="R214" i="3" s="1"/>
  <c r="N213" i="3"/>
  <c r="M213" i="3"/>
  <c r="R213" i="3" s="1"/>
  <c r="N212" i="3"/>
  <c r="M212" i="3"/>
  <c r="R212" i="3" s="1"/>
  <c r="N211" i="3"/>
  <c r="M211" i="3"/>
  <c r="R211" i="3" s="1"/>
  <c r="N210" i="3"/>
  <c r="M210" i="3"/>
  <c r="R210" i="3" s="1"/>
  <c r="N209" i="3"/>
  <c r="M209" i="3"/>
  <c r="R209" i="3" s="1"/>
  <c r="N208" i="3"/>
  <c r="M208" i="3"/>
  <c r="R208" i="3" s="1"/>
  <c r="N207" i="3"/>
  <c r="M207" i="3"/>
  <c r="R207" i="3" s="1"/>
  <c r="N206" i="3"/>
  <c r="M206" i="3"/>
  <c r="R206" i="3" s="1"/>
  <c r="N205" i="3"/>
  <c r="M205" i="3"/>
  <c r="R205" i="3" s="1"/>
  <c r="N204" i="3"/>
  <c r="M204" i="3"/>
  <c r="R204" i="3" s="1"/>
  <c r="N203" i="3"/>
  <c r="M203" i="3"/>
  <c r="R203" i="3" s="1"/>
  <c r="N202" i="3"/>
  <c r="M202" i="3"/>
  <c r="R202" i="3" s="1"/>
  <c r="N201" i="3"/>
  <c r="M201" i="3"/>
  <c r="R201" i="3" s="1"/>
  <c r="N200" i="3"/>
  <c r="M200" i="3"/>
  <c r="R200" i="3" s="1"/>
  <c r="N199" i="3"/>
  <c r="M199" i="3"/>
  <c r="R199" i="3" s="1"/>
  <c r="N198" i="3"/>
  <c r="M198" i="3"/>
  <c r="R198" i="3" s="1"/>
  <c r="N197" i="3"/>
  <c r="M197" i="3"/>
  <c r="R197" i="3" s="1"/>
  <c r="N196" i="3"/>
  <c r="M196" i="3"/>
  <c r="R196" i="3" s="1"/>
  <c r="N195" i="3"/>
  <c r="M195" i="3"/>
  <c r="R195" i="3" s="1"/>
  <c r="N194" i="3"/>
  <c r="M194" i="3"/>
  <c r="R194" i="3" s="1"/>
  <c r="N193" i="3"/>
  <c r="M193" i="3"/>
  <c r="R193" i="3" s="1"/>
  <c r="N192" i="3"/>
  <c r="M192" i="3"/>
  <c r="R192" i="3" s="1"/>
  <c r="N191" i="3"/>
  <c r="M191" i="3"/>
  <c r="R191" i="3" s="1"/>
  <c r="N190" i="3"/>
  <c r="M190" i="3"/>
  <c r="R190" i="3" s="1"/>
  <c r="N189" i="3"/>
  <c r="M189" i="3"/>
  <c r="R189" i="3" s="1"/>
  <c r="N188" i="3"/>
  <c r="M188" i="3"/>
  <c r="R188" i="3" s="1"/>
  <c r="N187" i="3"/>
  <c r="M187" i="3"/>
  <c r="R187" i="3" s="1"/>
  <c r="N186" i="3"/>
  <c r="M186" i="3"/>
  <c r="R186" i="3" s="1"/>
  <c r="N185" i="3"/>
  <c r="M185" i="3"/>
  <c r="R185" i="3" s="1"/>
  <c r="N184" i="3"/>
  <c r="M184" i="3"/>
  <c r="R184" i="3" s="1"/>
  <c r="N183" i="3"/>
  <c r="M183" i="3"/>
  <c r="R183" i="3" s="1"/>
  <c r="N182" i="3"/>
  <c r="M182" i="3"/>
  <c r="R182" i="3" s="1"/>
  <c r="N181" i="3"/>
  <c r="M181" i="3"/>
  <c r="R181" i="3" s="1"/>
  <c r="N180" i="3"/>
  <c r="M180" i="3"/>
  <c r="R180" i="3" s="1"/>
  <c r="N179" i="3"/>
  <c r="M179" i="3"/>
  <c r="R179" i="3" s="1"/>
  <c r="N178" i="3"/>
  <c r="M178" i="3"/>
  <c r="R178" i="3" s="1"/>
  <c r="N177" i="3"/>
  <c r="M177" i="3"/>
  <c r="R177" i="3" s="1"/>
  <c r="N176" i="3"/>
  <c r="M176" i="3"/>
  <c r="R176" i="3" s="1"/>
  <c r="N175" i="3"/>
  <c r="M175" i="3"/>
  <c r="R175" i="3" s="1"/>
  <c r="N174" i="3"/>
  <c r="M174" i="3"/>
  <c r="R174" i="3" s="1"/>
  <c r="N173" i="3"/>
  <c r="M173" i="3"/>
  <c r="R173" i="3" s="1"/>
  <c r="N172" i="3"/>
  <c r="M172" i="3"/>
  <c r="R172" i="3" s="1"/>
  <c r="N171" i="3"/>
  <c r="M171" i="3"/>
  <c r="R171" i="3" s="1"/>
  <c r="N170" i="3"/>
  <c r="M170" i="3"/>
  <c r="R170" i="3" s="1"/>
  <c r="N169" i="3"/>
  <c r="M169" i="3"/>
  <c r="R169" i="3" s="1"/>
  <c r="N168" i="3"/>
  <c r="M168" i="3"/>
  <c r="R168" i="3" s="1"/>
  <c r="N167" i="3"/>
  <c r="M167" i="3"/>
  <c r="R167" i="3" s="1"/>
  <c r="N166" i="3"/>
  <c r="M166" i="3"/>
  <c r="R166" i="3" s="1"/>
  <c r="N165" i="3"/>
  <c r="M165" i="3"/>
  <c r="R165" i="3" s="1"/>
  <c r="N164" i="3"/>
  <c r="M164" i="3"/>
  <c r="R164" i="3" s="1"/>
  <c r="N163" i="3"/>
  <c r="M163" i="3"/>
  <c r="R163" i="3" s="1"/>
  <c r="N162" i="3"/>
  <c r="M162" i="3"/>
  <c r="R162" i="3" s="1"/>
  <c r="N161" i="3"/>
  <c r="M161" i="3"/>
  <c r="R161" i="3" s="1"/>
  <c r="N160" i="3"/>
  <c r="M160" i="3"/>
  <c r="R160" i="3" s="1"/>
  <c r="N159" i="3"/>
  <c r="M159" i="3"/>
  <c r="R159" i="3" s="1"/>
  <c r="N158" i="3"/>
  <c r="M158" i="3"/>
  <c r="R158" i="3" s="1"/>
  <c r="N157" i="3"/>
  <c r="M157" i="3"/>
  <c r="R157" i="3" s="1"/>
  <c r="N156" i="3"/>
  <c r="M156" i="3"/>
  <c r="R156" i="3" s="1"/>
  <c r="N155" i="3"/>
  <c r="M155" i="3"/>
  <c r="R155" i="3" s="1"/>
  <c r="N154" i="3"/>
  <c r="M154" i="3"/>
  <c r="R154" i="3" s="1"/>
  <c r="N153" i="3"/>
  <c r="M153" i="3"/>
  <c r="R153" i="3" s="1"/>
  <c r="N152" i="3"/>
  <c r="M152" i="3"/>
  <c r="R152" i="3" s="1"/>
  <c r="N151" i="3"/>
  <c r="M151" i="3"/>
  <c r="R151" i="3" s="1"/>
  <c r="N150" i="3"/>
  <c r="M150" i="3"/>
  <c r="R150" i="3" s="1"/>
  <c r="N149" i="3"/>
  <c r="M149" i="3"/>
  <c r="R149" i="3" s="1"/>
  <c r="N148" i="3"/>
  <c r="M148" i="3"/>
  <c r="R148" i="3" s="1"/>
  <c r="N147" i="3"/>
  <c r="M147" i="3"/>
  <c r="R147" i="3" s="1"/>
  <c r="N146" i="3"/>
  <c r="M146" i="3"/>
  <c r="R146" i="3" s="1"/>
  <c r="N145" i="3"/>
  <c r="M145" i="3"/>
  <c r="R145" i="3" s="1"/>
  <c r="N144" i="3"/>
  <c r="M144" i="3"/>
  <c r="R144" i="3" s="1"/>
  <c r="N143" i="3"/>
  <c r="M143" i="3"/>
  <c r="R143" i="3" s="1"/>
  <c r="N142" i="3"/>
  <c r="M142" i="3"/>
  <c r="R142" i="3" s="1"/>
  <c r="N141" i="3"/>
  <c r="M141" i="3"/>
  <c r="R141" i="3" s="1"/>
  <c r="N140" i="3"/>
  <c r="M140" i="3"/>
  <c r="R140" i="3" s="1"/>
  <c r="N139" i="3"/>
  <c r="M139" i="3"/>
  <c r="R139" i="3" s="1"/>
  <c r="N138" i="3"/>
  <c r="M138" i="3"/>
  <c r="R138" i="3" s="1"/>
  <c r="N137" i="3"/>
  <c r="M137" i="3"/>
  <c r="R137" i="3" s="1"/>
  <c r="N136" i="3"/>
  <c r="M136" i="3"/>
  <c r="R136" i="3" s="1"/>
  <c r="N135" i="3"/>
  <c r="M135" i="3"/>
  <c r="R135" i="3" s="1"/>
  <c r="N134" i="3"/>
  <c r="M134" i="3"/>
  <c r="R134" i="3" s="1"/>
  <c r="N133" i="3"/>
  <c r="M133" i="3"/>
  <c r="R133" i="3" s="1"/>
  <c r="N132" i="3"/>
  <c r="M132" i="3"/>
  <c r="R132" i="3" s="1"/>
  <c r="N131" i="3"/>
  <c r="M131" i="3"/>
  <c r="R131" i="3" s="1"/>
  <c r="N130" i="3"/>
  <c r="M130" i="3"/>
  <c r="R130" i="3" s="1"/>
  <c r="N129" i="3"/>
  <c r="M129" i="3"/>
  <c r="R129" i="3" s="1"/>
  <c r="N128" i="3"/>
  <c r="M128" i="3"/>
  <c r="R128" i="3" s="1"/>
  <c r="N127" i="3"/>
  <c r="M127" i="3"/>
  <c r="R127" i="3" s="1"/>
  <c r="N126" i="3"/>
  <c r="M126" i="3"/>
  <c r="R126" i="3" s="1"/>
  <c r="N125" i="3"/>
  <c r="M125" i="3"/>
  <c r="R125" i="3" s="1"/>
  <c r="N124" i="3"/>
  <c r="M124" i="3"/>
  <c r="R124" i="3" s="1"/>
  <c r="N123" i="3"/>
  <c r="M123" i="3"/>
  <c r="R123" i="3" s="1"/>
  <c r="N122" i="3"/>
  <c r="M122" i="3"/>
  <c r="R122" i="3" s="1"/>
  <c r="N121" i="3"/>
  <c r="M121" i="3"/>
  <c r="R121" i="3" s="1"/>
  <c r="N120" i="3"/>
  <c r="M120" i="3"/>
  <c r="R120" i="3" s="1"/>
  <c r="N119" i="3"/>
  <c r="M119" i="3"/>
  <c r="R119" i="3" s="1"/>
  <c r="N118" i="3"/>
  <c r="M118" i="3"/>
  <c r="R118" i="3" s="1"/>
  <c r="N117" i="3"/>
  <c r="M117" i="3"/>
  <c r="R117" i="3" s="1"/>
  <c r="N116" i="3"/>
  <c r="M116" i="3"/>
  <c r="R116" i="3" s="1"/>
  <c r="N115" i="3"/>
  <c r="M115" i="3"/>
  <c r="R115" i="3" s="1"/>
  <c r="N114" i="3"/>
  <c r="M114" i="3"/>
  <c r="R114" i="3" s="1"/>
  <c r="N113" i="3"/>
  <c r="M113" i="3"/>
  <c r="R113" i="3" s="1"/>
  <c r="N112" i="3"/>
  <c r="M112" i="3"/>
  <c r="R112" i="3" s="1"/>
  <c r="N111" i="3"/>
  <c r="M111" i="3"/>
  <c r="R111" i="3" s="1"/>
  <c r="N110" i="3"/>
  <c r="M110" i="3"/>
  <c r="R110" i="3" s="1"/>
  <c r="N109" i="3"/>
  <c r="M109" i="3"/>
  <c r="R109" i="3" s="1"/>
  <c r="N108" i="3"/>
  <c r="M108" i="3"/>
  <c r="R108" i="3" s="1"/>
  <c r="N107" i="3"/>
  <c r="M107" i="3"/>
  <c r="R107" i="3" s="1"/>
  <c r="N106" i="3"/>
  <c r="M106" i="3"/>
  <c r="R106" i="3" s="1"/>
  <c r="N105" i="3"/>
  <c r="M105" i="3"/>
  <c r="R105" i="3" s="1"/>
  <c r="N104" i="3"/>
  <c r="M104" i="3"/>
  <c r="R104" i="3" s="1"/>
  <c r="N103" i="3"/>
  <c r="M103" i="3"/>
  <c r="R103" i="3" s="1"/>
  <c r="N102" i="3"/>
  <c r="M102" i="3"/>
  <c r="R102" i="3" s="1"/>
  <c r="N101" i="3"/>
  <c r="M101" i="3"/>
  <c r="R101" i="3" s="1"/>
  <c r="N100" i="3"/>
  <c r="M100" i="3"/>
  <c r="R100" i="3" s="1"/>
  <c r="N99" i="3"/>
  <c r="M99" i="3"/>
  <c r="R99" i="3" s="1"/>
  <c r="N98" i="3"/>
  <c r="M98" i="3"/>
  <c r="R98" i="3" s="1"/>
  <c r="N97" i="3"/>
  <c r="M97" i="3"/>
  <c r="R97" i="3" s="1"/>
  <c r="N96" i="3"/>
  <c r="M96" i="3"/>
  <c r="R96" i="3" s="1"/>
  <c r="N95" i="3"/>
  <c r="M95" i="3"/>
  <c r="R95" i="3" s="1"/>
  <c r="N94" i="3"/>
  <c r="M94" i="3"/>
  <c r="R94" i="3" s="1"/>
  <c r="N93" i="3"/>
  <c r="M93" i="3"/>
  <c r="R93" i="3" s="1"/>
  <c r="N92" i="3"/>
  <c r="M92" i="3"/>
  <c r="R92" i="3" s="1"/>
  <c r="N91" i="3"/>
  <c r="M91" i="3"/>
  <c r="R91" i="3" s="1"/>
  <c r="N90" i="3"/>
  <c r="M90" i="3"/>
  <c r="R90" i="3" s="1"/>
  <c r="N89" i="3"/>
  <c r="M89" i="3"/>
  <c r="R89" i="3" s="1"/>
  <c r="N88" i="3"/>
  <c r="M88" i="3"/>
  <c r="R88" i="3" s="1"/>
  <c r="N87" i="3"/>
  <c r="M87" i="3"/>
  <c r="R87" i="3" s="1"/>
  <c r="N86" i="3"/>
  <c r="M86" i="3"/>
  <c r="R86" i="3" s="1"/>
  <c r="N85" i="3"/>
  <c r="M85" i="3"/>
  <c r="R85" i="3" s="1"/>
  <c r="N84" i="3"/>
  <c r="M84" i="3"/>
  <c r="R84" i="3" s="1"/>
  <c r="N83" i="3"/>
  <c r="M83" i="3"/>
  <c r="R83" i="3" s="1"/>
  <c r="N82" i="3"/>
  <c r="M82" i="3"/>
  <c r="R82" i="3" s="1"/>
  <c r="N81" i="3"/>
  <c r="M81" i="3"/>
  <c r="R81" i="3" s="1"/>
  <c r="N80" i="3"/>
  <c r="M80" i="3"/>
  <c r="R80" i="3" s="1"/>
  <c r="N79" i="3"/>
  <c r="M79" i="3"/>
  <c r="R79" i="3" s="1"/>
  <c r="N78" i="3"/>
  <c r="M78" i="3"/>
  <c r="R78" i="3" s="1"/>
  <c r="N77" i="3"/>
  <c r="M77" i="3"/>
  <c r="R77" i="3" s="1"/>
  <c r="N76" i="3"/>
  <c r="M76" i="3"/>
  <c r="R76" i="3" s="1"/>
  <c r="N75" i="3"/>
  <c r="M75" i="3"/>
  <c r="R75" i="3" s="1"/>
  <c r="N74" i="3"/>
  <c r="M74" i="3"/>
  <c r="R74" i="3" s="1"/>
  <c r="N73" i="3"/>
  <c r="M73" i="3"/>
  <c r="R73" i="3" s="1"/>
  <c r="N72" i="3"/>
  <c r="M72" i="3"/>
  <c r="R72" i="3" s="1"/>
  <c r="N71" i="3"/>
  <c r="M71" i="3"/>
  <c r="R71" i="3" s="1"/>
  <c r="N70" i="3"/>
  <c r="M70" i="3"/>
  <c r="R70" i="3" s="1"/>
  <c r="N69" i="3"/>
  <c r="M69" i="3"/>
  <c r="R69" i="3" s="1"/>
  <c r="N68" i="3"/>
  <c r="M68" i="3"/>
  <c r="R68" i="3" s="1"/>
  <c r="N67" i="3"/>
  <c r="M67" i="3"/>
  <c r="R67" i="3" s="1"/>
  <c r="N66" i="3"/>
  <c r="M66" i="3"/>
  <c r="R66" i="3" s="1"/>
  <c r="N65" i="3"/>
  <c r="M65" i="3"/>
  <c r="R65" i="3" s="1"/>
  <c r="N64" i="3"/>
  <c r="M64" i="3"/>
  <c r="R64" i="3" s="1"/>
  <c r="N63" i="3"/>
  <c r="M63" i="3"/>
  <c r="R63" i="3" s="1"/>
  <c r="N62" i="3"/>
  <c r="M62" i="3"/>
  <c r="R62" i="3" s="1"/>
  <c r="N61" i="3"/>
  <c r="M61" i="3"/>
  <c r="R61" i="3" s="1"/>
  <c r="N60" i="3"/>
  <c r="M60" i="3"/>
  <c r="R60" i="3" s="1"/>
  <c r="N59" i="3"/>
  <c r="M59" i="3"/>
  <c r="R59" i="3" s="1"/>
  <c r="N58" i="3"/>
  <c r="M58" i="3"/>
  <c r="R58" i="3" s="1"/>
  <c r="N57" i="3"/>
  <c r="M57" i="3"/>
  <c r="R57" i="3" s="1"/>
  <c r="N56" i="3"/>
  <c r="M56" i="3"/>
  <c r="R56" i="3" s="1"/>
  <c r="N55" i="3"/>
  <c r="M55" i="3"/>
  <c r="R55" i="3" s="1"/>
  <c r="N54" i="3"/>
  <c r="M54" i="3"/>
  <c r="R54" i="3" s="1"/>
  <c r="N53" i="3"/>
  <c r="M53" i="3"/>
  <c r="R53" i="3" s="1"/>
  <c r="N52" i="3"/>
  <c r="M52" i="3"/>
  <c r="R52" i="3" s="1"/>
  <c r="N51" i="3"/>
  <c r="M51" i="3"/>
  <c r="R51" i="3" s="1"/>
  <c r="N50" i="3"/>
  <c r="M50" i="3"/>
  <c r="R50" i="3" s="1"/>
  <c r="N49" i="3"/>
  <c r="M49" i="3"/>
  <c r="R49" i="3" s="1"/>
  <c r="N48" i="3"/>
  <c r="M48" i="3"/>
  <c r="R48" i="3" s="1"/>
  <c r="N47" i="3"/>
  <c r="M47" i="3"/>
  <c r="R47" i="3" s="1"/>
  <c r="N46" i="3"/>
  <c r="M46" i="3"/>
  <c r="R46" i="3" s="1"/>
  <c r="N45" i="3"/>
  <c r="M45" i="3"/>
  <c r="R45" i="3" s="1"/>
  <c r="N44" i="3"/>
  <c r="M44" i="3"/>
  <c r="R44" i="3" s="1"/>
  <c r="N43" i="3"/>
  <c r="M43" i="3"/>
  <c r="R43" i="3" s="1"/>
  <c r="N42" i="3"/>
  <c r="M42" i="3"/>
  <c r="R42" i="3" s="1"/>
  <c r="N41" i="3"/>
  <c r="M41" i="3"/>
  <c r="R41" i="3" s="1"/>
  <c r="N40" i="3"/>
  <c r="M40" i="3"/>
  <c r="R40" i="3" s="1"/>
  <c r="N39" i="3"/>
  <c r="M39" i="3"/>
  <c r="R39" i="3" s="1"/>
  <c r="N38" i="3"/>
  <c r="M38" i="3"/>
  <c r="R38" i="3" s="1"/>
  <c r="N37" i="3"/>
  <c r="M37" i="3"/>
  <c r="R37" i="3" s="1"/>
  <c r="N36" i="3"/>
  <c r="M36" i="3"/>
  <c r="R36" i="3" s="1"/>
  <c r="N35" i="3"/>
  <c r="M35" i="3"/>
  <c r="R35" i="3" s="1"/>
  <c r="N34" i="3"/>
  <c r="M34" i="3"/>
  <c r="R34" i="3" s="1"/>
  <c r="N33" i="3"/>
  <c r="M33" i="3"/>
  <c r="R33" i="3" s="1"/>
  <c r="N32" i="3"/>
  <c r="M32" i="3"/>
  <c r="R32" i="3" s="1"/>
  <c r="N31" i="3"/>
  <c r="M31" i="3"/>
  <c r="R31" i="3" s="1"/>
  <c r="N30" i="3"/>
  <c r="M30" i="3"/>
  <c r="R30" i="3" s="1"/>
  <c r="N29" i="3"/>
  <c r="M29" i="3"/>
  <c r="R29" i="3" s="1"/>
  <c r="N28" i="3"/>
  <c r="M28" i="3"/>
  <c r="R28" i="3" s="1"/>
  <c r="N27" i="3"/>
  <c r="M27" i="3"/>
  <c r="R27" i="3" s="1"/>
  <c r="N26" i="3"/>
  <c r="M26" i="3"/>
  <c r="R26" i="3" s="1"/>
  <c r="N25" i="3"/>
  <c r="M25" i="3"/>
  <c r="R25" i="3" s="1"/>
  <c r="N24" i="3"/>
  <c r="M24" i="3"/>
  <c r="R24" i="3" s="1"/>
  <c r="N23" i="3"/>
  <c r="M23" i="3"/>
  <c r="R23" i="3" s="1"/>
  <c r="N22" i="3"/>
  <c r="M22" i="3"/>
  <c r="R22" i="3" s="1"/>
  <c r="N21" i="3"/>
  <c r="M21" i="3"/>
  <c r="R21" i="3" s="1"/>
  <c r="N20" i="3"/>
  <c r="M20" i="3"/>
  <c r="R20" i="3" s="1"/>
  <c r="N19" i="3"/>
  <c r="M19" i="3"/>
  <c r="R19" i="3" s="1"/>
  <c r="N18" i="3"/>
  <c r="M18" i="3"/>
  <c r="R18" i="3" s="1"/>
  <c r="N17" i="3"/>
  <c r="M17" i="3"/>
  <c r="R17" i="3" s="1"/>
  <c r="N16" i="3"/>
  <c r="M16" i="3"/>
  <c r="R16" i="3" s="1"/>
  <c r="N15" i="3"/>
  <c r="M15" i="3"/>
  <c r="R15" i="3" s="1"/>
  <c r="N14" i="3"/>
  <c r="M14" i="3"/>
  <c r="R14" i="3" s="1"/>
  <c r="N13" i="3"/>
  <c r="M13" i="3"/>
  <c r="R13" i="3" s="1"/>
  <c r="N12" i="3"/>
  <c r="M12" i="3"/>
  <c r="R12" i="3" s="1"/>
  <c r="N11" i="3"/>
  <c r="M11" i="3"/>
  <c r="R11" i="3" s="1"/>
  <c r="N10" i="3"/>
  <c r="O10" i="3" s="1"/>
  <c r="M10" i="3"/>
  <c r="L7" i="3"/>
  <c r="G6" i="3"/>
  <c r="D6" i="3"/>
  <c r="G5" i="3"/>
  <c r="D5" i="3"/>
  <c r="M1177" i="1"/>
  <c r="M1176" i="1"/>
  <c r="M1175" i="1"/>
  <c r="N1175" i="1" s="1"/>
  <c r="M1174" i="1"/>
  <c r="M1173" i="1"/>
  <c r="M1172" i="1"/>
  <c r="M1171" i="1"/>
  <c r="M1170" i="1"/>
  <c r="M1169" i="1"/>
  <c r="O1169" i="1" s="1"/>
  <c r="P1169" i="1" s="1"/>
  <c r="M1168" i="1"/>
  <c r="O1168" i="1" s="1"/>
  <c r="P1168" i="1" s="1"/>
  <c r="M1167" i="1"/>
  <c r="N1167" i="1" s="1"/>
  <c r="M1166" i="1"/>
  <c r="M1165" i="1"/>
  <c r="M1164" i="1"/>
  <c r="M1163" i="1"/>
  <c r="N1163" i="1" s="1"/>
  <c r="M1162" i="1"/>
  <c r="M1161" i="1"/>
  <c r="M1160" i="1"/>
  <c r="O1160" i="1" s="1"/>
  <c r="P1160" i="1" s="1"/>
  <c r="M1159" i="1"/>
  <c r="N1159" i="1" s="1"/>
  <c r="M1158" i="1"/>
  <c r="O1158" i="1" s="1"/>
  <c r="P1158" i="1" s="1"/>
  <c r="M1157" i="1"/>
  <c r="M1156" i="1"/>
  <c r="M1155" i="1"/>
  <c r="N1155" i="1" s="1"/>
  <c r="M1154" i="1"/>
  <c r="O1154" i="1" s="1"/>
  <c r="P1154" i="1" s="1"/>
  <c r="M1153" i="1"/>
  <c r="O1153" i="1" s="1"/>
  <c r="P1153" i="1" s="1"/>
  <c r="M1152" i="1"/>
  <c r="M1151" i="1"/>
  <c r="N1151" i="1" s="1"/>
  <c r="M1150" i="1"/>
  <c r="M1149" i="1"/>
  <c r="M1148" i="1"/>
  <c r="M1147" i="1"/>
  <c r="M1146" i="1"/>
  <c r="M1145" i="1"/>
  <c r="O1145" i="1" s="1"/>
  <c r="P1145" i="1" s="1"/>
  <c r="M1144" i="1"/>
  <c r="M1143" i="1"/>
  <c r="N1143" i="1" s="1"/>
  <c r="M1142" i="1"/>
  <c r="M1141" i="1"/>
  <c r="M1140" i="1"/>
  <c r="M1139" i="1"/>
  <c r="M1138" i="1"/>
  <c r="M1137" i="1"/>
  <c r="M1136" i="1"/>
  <c r="O1136" i="1" s="1"/>
  <c r="P1136" i="1" s="1"/>
  <c r="M1135" i="1"/>
  <c r="N1135" i="1" s="1"/>
  <c r="M1134" i="1"/>
  <c r="O1134" i="1" s="1"/>
  <c r="P1134" i="1" s="1"/>
  <c r="M1133" i="1"/>
  <c r="N1133" i="1" s="1"/>
  <c r="M1132" i="1"/>
  <c r="M1131" i="1"/>
  <c r="N1131" i="1" s="1"/>
  <c r="M1130" i="1"/>
  <c r="M1129" i="1"/>
  <c r="M1128" i="1"/>
  <c r="M1127" i="1"/>
  <c r="N1127" i="1" s="1"/>
  <c r="M1126" i="1"/>
  <c r="O1126" i="1" s="1"/>
  <c r="P1126" i="1" s="1"/>
  <c r="M1125" i="1"/>
  <c r="N1125" i="1" s="1"/>
  <c r="M1124" i="1"/>
  <c r="M1123" i="1"/>
  <c r="M1122" i="1"/>
  <c r="M1121" i="1"/>
  <c r="M1120" i="1"/>
  <c r="M1119" i="1"/>
  <c r="N1119" i="1" s="1"/>
  <c r="M1118" i="1"/>
  <c r="O1118" i="1" s="1"/>
  <c r="P1118" i="1" s="1"/>
  <c r="M1117" i="1"/>
  <c r="M1116" i="1"/>
  <c r="M1115" i="1"/>
  <c r="M1114" i="1"/>
  <c r="O1114" i="1" s="1"/>
  <c r="P1114" i="1" s="1"/>
  <c r="M1113" i="1"/>
  <c r="O1113" i="1" s="1"/>
  <c r="P1113" i="1" s="1"/>
  <c r="M1112" i="1"/>
  <c r="M1111" i="1"/>
  <c r="N1111" i="1" s="1"/>
  <c r="M1110" i="1"/>
  <c r="M1109" i="1"/>
  <c r="M1108" i="1"/>
  <c r="O1108" i="1" s="1"/>
  <c r="P1108" i="1" s="1"/>
  <c r="M1107" i="1"/>
  <c r="M1106" i="1"/>
  <c r="M1105" i="1"/>
  <c r="M1104" i="1"/>
  <c r="O1104" i="1" s="1"/>
  <c r="P1104" i="1" s="1"/>
  <c r="M1103" i="1"/>
  <c r="M1102" i="1"/>
  <c r="O1102" i="1" s="1"/>
  <c r="P1102" i="1" s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N1090" i="1" s="1"/>
  <c r="M1089" i="1"/>
  <c r="O1089" i="1" s="1"/>
  <c r="P1089" i="1" s="1"/>
  <c r="M1088" i="1"/>
  <c r="N1088" i="1" s="1"/>
  <c r="M1087" i="1"/>
  <c r="O1087" i="1" s="1"/>
  <c r="P1087" i="1" s="1"/>
  <c r="M1086" i="1"/>
  <c r="M1085" i="1"/>
  <c r="O1085" i="1" s="1"/>
  <c r="P1085" i="1" s="1"/>
  <c r="M1084" i="1"/>
  <c r="M1083" i="1"/>
  <c r="O1083" i="1" s="1"/>
  <c r="P1083" i="1" s="1"/>
  <c r="M1082" i="1"/>
  <c r="M1081" i="1"/>
  <c r="O1081" i="1" s="1"/>
  <c r="P1081" i="1" s="1"/>
  <c r="M1080" i="1"/>
  <c r="M1079" i="1"/>
  <c r="O1079" i="1" s="1"/>
  <c r="P1079" i="1" s="1"/>
  <c r="M1078" i="1"/>
  <c r="M1077" i="1"/>
  <c r="O1077" i="1" s="1"/>
  <c r="P1077" i="1" s="1"/>
  <c r="M1076" i="1"/>
  <c r="M1075" i="1"/>
  <c r="N1075" i="1" s="1"/>
  <c r="M1074" i="1"/>
  <c r="M1073" i="1"/>
  <c r="M1072" i="1"/>
  <c r="M1071" i="1"/>
  <c r="M1070" i="1"/>
  <c r="M1069" i="1"/>
  <c r="M1068" i="1"/>
  <c r="M1067" i="1"/>
  <c r="M1066" i="1"/>
  <c r="N1066" i="1" s="1"/>
  <c r="M1065" i="1"/>
  <c r="M1064" i="1"/>
  <c r="N1064" i="1" s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N1051" i="1" s="1"/>
  <c r="M1050" i="1"/>
  <c r="M1049" i="1"/>
  <c r="M1048" i="1"/>
  <c r="N1048" i="1" s="1"/>
  <c r="M1047" i="1"/>
  <c r="M1046" i="1"/>
  <c r="M1045" i="1"/>
  <c r="M1044" i="1"/>
  <c r="M1043" i="1"/>
  <c r="N1043" i="1" s="1"/>
  <c r="M1042" i="1"/>
  <c r="M1041" i="1"/>
  <c r="M1040" i="1"/>
  <c r="M1039" i="1"/>
  <c r="M1038" i="1"/>
  <c r="O1038" i="1" s="1"/>
  <c r="P1038" i="1" s="1"/>
  <c r="M1037" i="1"/>
  <c r="M1036" i="1"/>
  <c r="M1035" i="1"/>
  <c r="N1035" i="1" s="1"/>
  <c r="M1034" i="1"/>
  <c r="O1034" i="1" s="1"/>
  <c r="P1034" i="1" s="1"/>
  <c r="M1033" i="1"/>
  <c r="N1033" i="1" s="1"/>
  <c r="M1032" i="1"/>
  <c r="M1031" i="1"/>
  <c r="M1030" i="1"/>
  <c r="M1029" i="1"/>
  <c r="M1028" i="1"/>
  <c r="O1028" i="1" s="1"/>
  <c r="P1028" i="1" s="1"/>
  <c r="M1027" i="1"/>
  <c r="M1026" i="1"/>
  <c r="M1025" i="1"/>
  <c r="M1024" i="1"/>
  <c r="N1024" i="1" s="1"/>
  <c r="M1023" i="1"/>
  <c r="O1023" i="1" s="1"/>
  <c r="P1023" i="1" s="1"/>
  <c r="M1022" i="1"/>
  <c r="O1022" i="1" s="1"/>
  <c r="P1022" i="1" s="1"/>
  <c r="M1021" i="1"/>
  <c r="M1020" i="1"/>
  <c r="N1020" i="1" s="1"/>
  <c r="M1019" i="1"/>
  <c r="M1018" i="1"/>
  <c r="M1017" i="1"/>
  <c r="M1016" i="1"/>
  <c r="O1016" i="1" s="1"/>
  <c r="P1016" i="1" s="1"/>
  <c r="M1015" i="1"/>
  <c r="M1014" i="1"/>
  <c r="O1014" i="1" s="1"/>
  <c r="P1014" i="1" s="1"/>
  <c r="M1013" i="1"/>
  <c r="M1012" i="1"/>
  <c r="M1011" i="1"/>
  <c r="N1011" i="1" s="1"/>
  <c r="M1010" i="1"/>
  <c r="O1010" i="1" s="1"/>
  <c r="P1010" i="1" s="1"/>
  <c r="M1009" i="1"/>
  <c r="M1008" i="1"/>
  <c r="M1007" i="1"/>
  <c r="O1007" i="1" s="1"/>
  <c r="P1007" i="1" s="1"/>
  <c r="M1006" i="1"/>
  <c r="O1006" i="1" s="1"/>
  <c r="P1006" i="1" s="1"/>
  <c r="M1005" i="1"/>
  <c r="M1004" i="1"/>
  <c r="O1004" i="1" s="1"/>
  <c r="P1004" i="1" s="1"/>
  <c r="M1003" i="1"/>
  <c r="N1003" i="1" s="1"/>
  <c r="M1002" i="1"/>
  <c r="O1002" i="1" s="1"/>
  <c r="P1002" i="1" s="1"/>
  <c r="M1001" i="1"/>
  <c r="M1000" i="1"/>
  <c r="M999" i="1"/>
  <c r="M998" i="1"/>
  <c r="M997" i="1"/>
  <c r="N997" i="1" s="1"/>
  <c r="M996" i="1"/>
  <c r="N996" i="1" s="1"/>
  <c r="M995" i="1"/>
  <c r="M994" i="1"/>
  <c r="M993" i="1"/>
  <c r="M992" i="1"/>
  <c r="O992" i="1" s="1"/>
  <c r="P992" i="1" s="1"/>
  <c r="M991" i="1"/>
  <c r="M990" i="1"/>
  <c r="M989" i="1"/>
  <c r="M988" i="1"/>
  <c r="M987" i="1"/>
  <c r="O987" i="1" s="1"/>
  <c r="P987" i="1" s="1"/>
  <c r="M986" i="1"/>
  <c r="M985" i="1"/>
  <c r="N985" i="1" s="1"/>
  <c r="M984" i="1"/>
  <c r="M983" i="1"/>
  <c r="O983" i="1" s="1"/>
  <c r="P983" i="1" s="1"/>
  <c r="M982" i="1"/>
  <c r="M981" i="1"/>
  <c r="N981" i="1" s="1"/>
  <c r="M980" i="1"/>
  <c r="M979" i="1"/>
  <c r="O979" i="1" s="1"/>
  <c r="P979" i="1" s="1"/>
  <c r="M978" i="1"/>
  <c r="M977" i="1"/>
  <c r="M976" i="1"/>
  <c r="O976" i="1" s="1"/>
  <c r="P976" i="1" s="1"/>
  <c r="M975" i="1"/>
  <c r="M974" i="1"/>
  <c r="M973" i="1"/>
  <c r="N973" i="1" s="1"/>
  <c r="M972" i="1"/>
  <c r="M971" i="1"/>
  <c r="M970" i="1"/>
  <c r="M969" i="1"/>
  <c r="M968" i="1"/>
  <c r="N968" i="1" s="1"/>
  <c r="M967" i="1"/>
  <c r="M966" i="1"/>
  <c r="N966" i="1" s="1"/>
  <c r="M965" i="1"/>
  <c r="M964" i="1"/>
  <c r="N964" i="1" s="1"/>
  <c r="M963" i="1"/>
  <c r="N963" i="1" s="1"/>
  <c r="M962" i="1"/>
  <c r="N962" i="1" s="1"/>
  <c r="M961" i="1"/>
  <c r="M960" i="1"/>
  <c r="N960" i="1" s="1"/>
  <c r="M959" i="1"/>
  <c r="M958" i="1"/>
  <c r="M957" i="1"/>
  <c r="M956" i="1"/>
  <c r="M955" i="1"/>
  <c r="M954" i="1"/>
  <c r="M953" i="1"/>
  <c r="O953" i="1" s="1"/>
  <c r="P953" i="1" s="1"/>
  <c r="M952" i="1"/>
  <c r="M951" i="1"/>
  <c r="M950" i="1"/>
  <c r="N950" i="1" s="1"/>
  <c r="M949" i="1"/>
  <c r="O949" i="1" s="1"/>
  <c r="P949" i="1" s="1"/>
  <c r="M948" i="1"/>
  <c r="N948" i="1" s="1"/>
  <c r="M947" i="1"/>
  <c r="M946" i="1"/>
  <c r="M945" i="1"/>
  <c r="M944" i="1"/>
  <c r="M943" i="1"/>
  <c r="O943" i="1" s="1"/>
  <c r="P943" i="1" s="1"/>
  <c r="M942" i="1"/>
  <c r="N942" i="1" s="1"/>
  <c r="M941" i="1"/>
  <c r="M940" i="1"/>
  <c r="N940" i="1" s="1"/>
  <c r="M939" i="1"/>
  <c r="M938" i="1"/>
  <c r="M937" i="1"/>
  <c r="M936" i="1"/>
  <c r="M935" i="1"/>
  <c r="M934" i="1"/>
  <c r="N934" i="1" s="1"/>
  <c r="M933" i="1"/>
  <c r="O933" i="1" s="1"/>
  <c r="P933" i="1" s="1"/>
  <c r="M932" i="1"/>
  <c r="N932" i="1" s="1"/>
  <c r="M931" i="1"/>
  <c r="O931" i="1" s="1"/>
  <c r="P931" i="1" s="1"/>
  <c r="M930" i="1"/>
  <c r="M929" i="1"/>
  <c r="O929" i="1" s="1"/>
  <c r="P929" i="1" s="1"/>
  <c r="M928" i="1"/>
  <c r="M927" i="1"/>
  <c r="M926" i="1"/>
  <c r="M925" i="1"/>
  <c r="O925" i="1" s="1"/>
  <c r="P925" i="1" s="1"/>
  <c r="M924" i="1"/>
  <c r="M923" i="1"/>
  <c r="M922" i="1"/>
  <c r="M921" i="1"/>
  <c r="M920" i="1"/>
  <c r="M919" i="1"/>
  <c r="N919" i="1" s="1"/>
  <c r="M918" i="1"/>
  <c r="N918" i="1" s="1"/>
  <c r="M917" i="1"/>
  <c r="M916" i="1"/>
  <c r="N916" i="1" s="1"/>
  <c r="M915" i="1"/>
  <c r="O915" i="1" s="1"/>
  <c r="P915" i="1" s="1"/>
  <c r="M914" i="1"/>
  <c r="M913" i="1"/>
  <c r="M912" i="1"/>
  <c r="M911" i="1"/>
  <c r="N911" i="1" s="1"/>
  <c r="M910" i="1"/>
  <c r="M909" i="1"/>
  <c r="O909" i="1" s="1"/>
  <c r="P909" i="1" s="1"/>
  <c r="M908" i="1"/>
  <c r="M907" i="1"/>
  <c r="M906" i="1"/>
  <c r="N906" i="1" s="1"/>
  <c r="M905" i="1"/>
  <c r="O905" i="1" s="1"/>
  <c r="P905" i="1" s="1"/>
  <c r="M904" i="1"/>
  <c r="M903" i="1"/>
  <c r="O903" i="1" s="1"/>
  <c r="P903" i="1" s="1"/>
  <c r="M902" i="1"/>
  <c r="N902" i="1" s="1"/>
  <c r="M901" i="1"/>
  <c r="O901" i="1" s="1"/>
  <c r="P901" i="1" s="1"/>
  <c r="M900" i="1"/>
  <c r="N900" i="1" s="1"/>
  <c r="M899" i="1"/>
  <c r="M898" i="1"/>
  <c r="M897" i="1"/>
  <c r="M896" i="1"/>
  <c r="M895" i="1"/>
  <c r="M894" i="1"/>
  <c r="M893" i="1"/>
  <c r="O893" i="1" s="1"/>
  <c r="P893" i="1" s="1"/>
  <c r="M892" i="1"/>
  <c r="M891" i="1"/>
  <c r="M890" i="1"/>
  <c r="N890" i="1" s="1"/>
  <c r="M889" i="1"/>
  <c r="O889" i="1" s="1"/>
  <c r="P889" i="1" s="1"/>
  <c r="M888" i="1"/>
  <c r="M887" i="1"/>
  <c r="O887" i="1" s="1"/>
  <c r="P887" i="1" s="1"/>
  <c r="M886" i="1"/>
  <c r="M885" i="1"/>
  <c r="M884" i="1"/>
  <c r="M883" i="1"/>
  <c r="M882" i="1"/>
  <c r="M881" i="1"/>
  <c r="M880" i="1"/>
  <c r="M879" i="1"/>
  <c r="O879" i="1" s="1"/>
  <c r="P879" i="1" s="1"/>
  <c r="M878" i="1"/>
  <c r="M877" i="1"/>
  <c r="M876" i="1"/>
  <c r="N876" i="1" s="1"/>
  <c r="M875" i="1"/>
  <c r="M874" i="1"/>
  <c r="M873" i="1"/>
  <c r="M872" i="1"/>
  <c r="M871" i="1"/>
  <c r="M870" i="1"/>
  <c r="M869" i="1"/>
  <c r="O869" i="1" s="1"/>
  <c r="P869" i="1" s="1"/>
  <c r="M868" i="1"/>
  <c r="M867" i="1"/>
  <c r="O867" i="1" s="1"/>
  <c r="P867" i="1" s="1"/>
  <c r="M866" i="1"/>
  <c r="M865" i="1"/>
  <c r="M864" i="1"/>
  <c r="N864" i="1" s="1"/>
  <c r="M863" i="1"/>
  <c r="M862" i="1"/>
  <c r="M861" i="1"/>
  <c r="M860" i="1"/>
  <c r="M859" i="1"/>
  <c r="O859" i="1" s="1"/>
  <c r="P859" i="1" s="1"/>
  <c r="M858" i="1"/>
  <c r="N858" i="1" s="1"/>
  <c r="M857" i="1"/>
  <c r="M856" i="1"/>
  <c r="M855" i="1"/>
  <c r="M854" i="1"/>
  <c r="M853" i="1"/>
  <c r="M852" i="1"/>
  <c r="M851" i="1"/>
  <c r="M850" i="1"/>
  <c r="M849" i="1"/>
  <c r="M848" i="1"/>
  <c r="N848" i="1" s="1"/>
  <c r="M847" i="1"/>
  <c r="O847" i="1" s="1"/>
  <c r="P847" i="1" s="1"/>
  <c r="M846" i="1"/>
  <c r="O846" i="1" s="1"/>
  <c r="P846" i="1" s="1"/>
  <c r="M845" i="1"/>
  <c r="M844" i="1"/>
  <c r="N844" i="1" s="1"/>
  <c r="M843" i="1"/>
  <c r="O843" i="1" s="1"/>
  <c r="P843" i="1" s="1"/>
  <c r="M842" i="1"/>
  <c r="N842" i="1" s="1"/>
  <c r="M841" i="1"/>
  <c r="M840" i="1"/>
  <c r="M839" i="1"/>
  <c r="N839" i="1" s="1"/>
  <c r="M838" i="1"/>
  <c r="O838" i="1" s="1"/>
  <c r="P838" i="1" s="1"/>
  <c r="M837" i="1"/>
  <c r="M836" i="1"/>
  <c r="M835" i="1"/>
  <c r="M834" i="1"/>
  <c r="O834" i="1" s="1"/>
  <c r="P834" i="1" s="1"/>
  <c r="M833" i="1"/>
  <c r="M832" i="1"/>
  <c r="N832" i="1" s="1"/>
  <c r="M831" i="1"/>
  <c r="N831" i="1" s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N818" i="1" s="1"/>
  <c r="M817" i="1"/>
  <c r="M816" i="1"/>
  <c r="M815" i="1"/>
  <c r="M814" i="1"/>
  <c r="M813" i="1"/>
  <c r="O813" i="1" s="1"/>
  <c r="P813" i="1" s="1"/>
  <c r="M812" i="1"/>
  <c r="M811" i="1"/>
  <c r="M810" i="1"/>
  <c r="M809" i="1"/>
  <c r="M808" i="1"/>
  <c r="M807" i="1"/>
  <c r="N807" i="1" s="1"/>
  <c r="M806" i="1"/>
  <c r="O806" i="1" s="1"/>
  <c r="P806" i="1" s="1"/>
  <c r="M805" i="1"/>
  <c r="M804" i="1"/>
  <c r="N804" i="1" s="1"/>
  <c r="M803" i="1"/>
  <c r="M802" i="1"/>
  <c r="N802" i="1" s="1"/>
  <c r="M801" i="1"/>
  <c r="M800" i="1"/>
  <c r="M799" i="1"/>
  <c r="M798" i="1"/>
  <c r="M797" i="1"/>
  <c r="N797" i="1" s="1"/>
  <c r="M796" i="1"/>
  <c r="M795" i="1"/>
  <c r="M794" i="1"/>
  <c r="N794" i="1" s="1"/>
  <c r="M793" i="1"/>
  <c r="M792" i="1"/>
  <c r="O792" i="1" s="1"/>
  <c r="P792" i="1" s="1"/>
  <c r="M791" i="1"/>
  <c r="M790" i="1"/>
  <c r="M789" i="1"/>
  <c r="M788" i="1"/>
  <c r="M787" i="1"/>
  <c r="M786" i="1"/>
  <c r="M785" i="1"/>
  <c r="M784" i="1"/>
  <c r="O784" i="1" s="1"/>
  <c r="P784" i="1" s="1"/>
  <c r="M783" i="1"/>
  <c r="M782" i="1"/>
  <c r="M781" i="1"/>
  <c r="N781" i="1" s="1"/>
  <c r="M780" i="1"/>
  <c r="M779" i="1"/>
  <c r="M778" i="1"/>
  <c r="O778" i="1" s="1"/>
  <c r="P778" i="1" s="1"/>
  <c r="M777" i="1"/>
  <c r="M776" i="1"/>
  <c r="M775" i="1"/>
  <c r="N775" i="1" s="1"/>
  <c r="M774" i="1"/>
  <c r="N774" i="1" s="1"/>
  <c r="M773" i="1"/>
  <c r="M772" i="1"/>
  <c r="M771" i="1"/>
  <c r="M770" i="1"/>
  <c r="M769" i="1"/>
  <c r="M768" i="1"/>
  <c r="O768" i="1" s="1"/>
  <c r="P768" i="1" s="1"/>
  <c r="M767" i="1"/>
  <c r="M766" i="1"/>
  <c r="O766" i="1" s="1"/>
  <c r="P766" i="1" s="1"/>
  <c r="M765" i="1"/>
  <c r="O765" i="1" s="1"/>
  <c r="P765" i="1" s="1"/>
  <c r="M764" i="1"/>
  <c r="M763" i="1"/>
  <c r="M762" i="1"/>
  <c r="O762" i="1" s="1"/>
  <c r="P762" i="1" s="1"/>
  <c r="M761" i="1"/>
  <c r="M760" i="1"/>
  <c r="M759" i="1"/>
  <c r="M758" i="1"/>
  <c r="O758" i="1" s="1"/>
  <c r="P758" i="1" s="1"/>
  <c r="M757" i="1"/>
  <c r="N757" i="1" s="1"/>
  <c r="M756" i="1"/>
  <c r="M755" i="1"/>
  <c r="M754" i="1"/>
  <c r="N754" i="1" s="1"/>
  <c r="M753" i="1"/>
  <c r="M752" i="1"/>
  <c r="M751" i="1"/>
  <c r="M750" i="1"/>
  <c r="M749" i="1"/>
  <c r="O749" i="1" s="1"/>
  <c r="P749" i="1" s="1"/>
  <c r="M748" i="1"/>
  <c r="M747" i="1"/>
  <c r="M746" i="1"/>
  <c r="O746" i="1" s="1"/>
  <c r="P746" i="1" s="1"/>
  <c r="M745" i="1"/>
  <c r="N745" i="1" s="1"/>
  <c r="M744" i="1"/>
  <c r="O744" i="1" s="1"/>
  <c r="P744" i="1" s="1"/>
  <c r="M743" i="1"/>
  <c r="N743" i="1" s="1"/>
  <c r="M742" i="1"/>
  <c r="M741" i="1"/>
  <c r="M740" i="1"/>
  <c r="M739" i="1"/>
  <c r="M738" i="1"/>
  <c r="O738" i="1" s="1"/>
  <c r="P738" i="1" s="1"/>
  <c r="M737" i="1"/>
  <c r="M736" i="1"/>
  <c r="O736" i="1" s="1"/>
  <c r="P736" i="1" s="1"/>
  <c r="M735" i="1"/>
  <c r="N735" i="1" s="1"/>
  <c r="M734" i="1"/>
  <c r="N734" i="1" s="1"/>
  <c r="M733" i="1"/>
  <c r="M732" i="1"/>
  <c r="O732" i="1" s="1"/>
  <c r="P732" i="1" s="1"/>
  <c r="M731" i="1"/>
  <c r="M730" i="1"/>
  <c r="M729" i="1"/>
  <c r="M728" i="1"/>
  <c r="M727" i="1"/>
  <c r="M726" i="1"/>
  <c r="N726" i="1" s="1"/>
  <c r="M725" i="1"/>
  <c r="M724" i="1"/>
  <c r="M723" i="1"/>
  <c r="M722" i="1"/>
  <c r="M721" i="1"/>
  <c r="M720" i="1"/>
  <c r="M719" i="1"/>
  <c r="M718" i="1"/>
  <c r="M717" i="1"/>
  <c r="O717" i="1" s="1"/>
  <c r="P717" i="1" s="1"/>
  <c r="M716" i="1"/>
  <c r="O716" i="1" s="1"/>
  <c r="P716" i="1" s="1"/>
  <c r="M715" i="1"/>
  <c r="M714" i="1"/>
  <c r="O714" i="1" s="1"/>
  <c r="P714" i="1" s="1"/>
  <c r="M713" i="1"/>
  <c r="N713" i="1" s="1"/>
  <c r="M712" i="1"/>
  <c r="O712" i="1" s="1"/>
  <c r="P712" i="1" s="1"/>
  <c r="M711" i="1"/>
  <c r="N711" i="1" s="1"/>
  <c r="M710" i="1"/>
  <c r="M709" i="1"/>
  <c r="M708" i="1"/>
  <c r="M707" i="1"/>
  <c r="M706" i="1"/>
  <c r="N706" i="1" s="1"/>
  <c r="M705" i="1"/>
  <c r="M704" i="1"/>
  <c r="M703" i="1"/>
  <c r="M702" i="1"/>
  <c r="M701" i="1"/>
  <c r="M700" i="1"/>
  <c r="M699" i="1"/>
  <c r="M698" i="1"/>
  <c r="N698" i="1" s="1"/>
  <c r="M697" i="1"/>
  <c r="M696" i="1"/>
  <c r="M695" i="1"/>
  <c r="M694" i="1"/>
  <c r="M693" i="1"/>
  <c r="M692" i="1"/>
  <c r="M691" i="1"/>
  <c r="M690" i="1"/>
  <c r="O690" i="1" s="1"/>
  <c r="P690" i="1" s="1"/>
  <c r="M689" i="1"/>
  <c r="M688" i="1"/>
  <c r="M687" i="1"/>
  <c r="M686" i="1"/>
  <c r="O686" i="1" s="1"/>
  <c r="P686" i="1" s="1"/>
  <c r="M685" i="1"/>
  <c r="M684" i="1"/>
  <c r="O684" i="1" s="1"/>
  <c r="P684" i="1" s="1"/>
  <c r="M683" i="1"/>
  <c r="M682" i="1"/>
  <c r="M681" i="1"/>
  <c r="M680" i="1"/>
  <c r="O680" i="1" s="1"/>
  <c r="P680" i="1" s="1"/>
  <c r="M679" i="1"/>
  <c r="M678" i="1"/>
  <c r="O678" i="1" s="1"/>
  <c r="P678" i="1" s="1"/>
  <c r="M677" i="1"/>
  <c r="M676" i="1"/>
  <c r="M675" i="1"/>
  <c r="M674" i="1"/>
  <c r="O674" i="1" s="1"/>
  <c r="P674" i="1" s="1"/>
  <c r="M673" i="1"/>
  <c r="M672" i="1"/>
  <c r="O672" i="1" s="1"/>
  <c r="P672" i="1" s="1"/>
  <c r="M671" i="1"/>
  <c r="M670" i="1"/>
  <c r="M669" i="1"/>
  <c r="N669" i="1" s="1"/>
  <c r="M668" i="1"/>
  <c r="M667" i="1"/>
  <c r="O667" i="1" s="1"/>
  <c r="P667" i="1" s="1"/>
  <c r="M666" i="1"/>
  <c r="O666" i="1" s="1"/>
  <c r="P666" i="1" s="1"/>
  <c r="M665" i="1"/>
  <c r="M664" i="1"/>
  <c r="M663" i="1"/>
  <c r="O663" i="1" s="1"/>
  <c r="P663" i="1" s="1"/>
  <c r="M662" i="1"/>
  <c r="M661" i="1"/>
  <c r="M660" i="1"/>
  <c r="O660" i="1" s="1"/>
  <c r="P660" i="1" s="1"/>
  <c r="M659" i="1"/>
  <c r="O659" i="1" s="1"/>
  <c r="P659" i="1" s="1"/>
  <c r="M658" i="1"/>
  <c r="M657" i="1"/>
  <c r="N657" i="1" s="1"/>
  <c r="M656" i="1"/>
  <c r="N656" i="1" s="1"/>
  <c r="M655" i="1"/>
  <c r="M654" i="1"/>
  <c r="M653" i="1"/>
  <c r="N653" i="1" s="1"/>
  <c r="M652" i="1"/>
  <c r="N652" i="1" s="1"/>
  <c r="M651" i="1"/>
  <c r="O651" i="1" s="1"/>
  <c r="P651" i="1" s="1"/>
  <c r="M650" i="1"/>
  <c r="O650" i="1" s="1"/>
  <c r="P650" i="1" s="1"/>
  <c r="M649" i="1"/>
  <c r="N649" i="1" s="1"/>
  <c r="M648" i="1"/>
  <c r="N648" i="1" s="1"/>
  <c r="M647" i="1"/>
  <c r="M646" i="1"/>
  <c r="M645" i="1"/>
  <c r="N645" i="1" s="1"/>
  <c r="M644" i="1"/>
  <c r="M643" i="1"/>
  <c r="M642" i="1"/>
  <c r="M641" i="1"/>
  <c r="M640" i="1"/>
  <c r="O640" i="1" s="1"/>
  <c r="P640" i="1" s="1"/>
  <c r="M639" i="1"/>
  <c r="M638" i="1"/>
  <c r="M637" i="1"/>
  <c r="N637" i="1" s="1"/>
  <c r="M636" i="1"/>
  <c r="M635" i="1"/>
  <c r="M634" i="1"/>
  <c r="M633" i="1"/>
  <c r="M632" i="1"/>
  <c r="O632" i="1" s="1"/>
  <c r="P632" i="1" s="1"/>
  <c r="M631" i="1"/>
  <c r="M630" i="1"/>
  <c r="M629" i="1"/>
  <c r="M628" i="1"/>
  <c r="O628" i="1" s="1"/>
  <c r="P628" i="1" s="1"/>
  <c r="M627" i="1"/>
  <c r="M626" i="1"/>
  <c r="O626" i="1" s="1"/>
  <c r="P626" i="1" s="1"/>
  <c r="M625" i="1"/>
  <c r="N625" i="1" s="1"/>
  <c r="M624" i="1"/>
  <c r="N624" i="1" s="1"/>
  <c r="M623" i="1"/>
  <c r="O623" i="1" s="1"/>
  <c r="P623" i="1" s="1"/>
  <c r="M622" i="1"/>
  <c r="M621" i="1"/>
  <c r="M620" i="1"/>
  <c r="O620" i="1" s="1"/>
  <c r="P620" i="1" s="1"/>
  <c r="M619" i="1"/>
  <c r="O619" i="1" s="1"/>
  <c r="P619" i="1" s="1"/>
  <c r="M618" i="1"/>
  <c r="O618" i="1" s="1"/>
  <c r="P618" i="1" s="1"/>
  <c r="M617" i="1"/>
  <c r="M616" i="1"/>
  <c r="M615" i="1"/>
  <c r="M614" i="1"/>
  <c r="M613" i="1"/>
  <c r="N613" i="1" s="1"/>
  <c r="M612" i="1"/>
  <c r="N612" i="1" s="1"/>
  <c r="M611" i="1"/>
  <c r="M610" i="1"/>
  <c r="M609" i="1"/>
  <c r="M608" i="1"/>
  <c r="M607" i="1"/>
  <c r="M606" i="1"/>
  <c r="O606" i="1" s="1"/>
  <c r="P606" i="1" s="1"/>
  <c r="M605" i="1"/>
  <c r="O605" i="1" s="1"/>
  <c r="P605" i="1" s="1"/>
  <c r="M604" i="1"/>
  <c r="M603" i="1"/>
  <c r="M602" i="1"/>
  <c r="M601" i="1"/>
  <c r="M600" i="1"/>
  <c r="N600" i="1" s="1"/>
  <c r="M599" i="1"/>
  <c r="M598" i="1"/>
  <c r="M597" i="1"/>
  <c r="O597" i="1" s="1"/>
  <c r="P597" i="1" s="1"/>
  <c r="M596" i="1"/>
  <c r="M595" i="1"/>
  <c r="O595" i="1" s="1"/>
  <c r="P595" i="1" s="1"/>
  <c r="M594" i="1"/>
  <c r="M593" i="1"/>
  <c r="O593" i="1" s="1"/>
  <c r="P593" i="1" s="1"/>
  <c r="M592" i="1"/>
  <c r="M591" i="1"/>
  <c r="O591" i="1" s="1"/>
  <c r="P591" i="1" s="1"/>
  <c r="M590" i="1"/>
  <c r="O590" i="1" s="1"/>
  <c r="P590" i="1" s="1"/>
  <c r="M589" i="1"/>
  <c r="O589" i="1" s="1"/>
  <c r="P589" i="1" s="1"/>
  <c r="M588" i="1"/>
  <c r="M587" i="1"/>
  <c r="N587" i="1" s="1"/>
  <c r="M586" i="1"/>
  <c r="M585" i="1"/>
  <c r="M584" i="1"/>
  <c r="M583" i="1"/>
  <c r="O583" i="1" s="1"/>
  <c r="P583" i="1" s="1"/>
  <c r="M582" i="1"/>
  <c r="O582" i="1" s="1"/>
  <c r="P582" i="1" s="1"/>
  <c r="M581" i="1"/>
  <c r="O581" i="1" s="1"/>
  <c r="P581" i="1" s="1"/>
  <c r="M580" i="1"/>
  <c r="M579" i="1"/>
  <c r="O579" i="1" s="1"/>
  <c r="P579" i="1" s="1"/>
  <c r="M578" i="1"/>
  <c r="M577" i="1"/>
  <c r="M576" i="1"/>
  <c r="M575" i="1"/>
  <c r="O575" i="1" s="1"/>
  <c r="P575" i="1" s="1"/>
  <c r="M574" i="1"/>
  <c r="M573" i="1"/>
  <c r="O573" i="1" s="1"/>
  <c r="P573" i="1" s="1"/>
  <c r="M572" i="1"/>
  <c r="M571" i="1"/>
  <c r="N571" i="1" s="1"/>
  <c r="M570" i="1"/>
  <c r="M569" i="1"/>
  <c r="O569" i="1" s="1"/>
  <c r="P569" i="1" s="1"/>
  <c r="M568" i="1"/>
  <c r="N568" i="1" s="1"/>
  <c r="M567" i="1"/>
  <c r="O567" i="1" s="1"/>
  <c r="P567" i="1" s="1"/>
  <c r="M566" i="1"/>
  <c r="N566" i="1" s="1"/>
  <c r="M565" i="1"/>
  <c r="O565" i="1" s="1"/>
  <c r="P565" i="1" s="1"/>
  <c r="M564" i="1"/>
  <c r="M563" i="1"/>
  <c r="M562" i="1"/>
  <c r="M561" i="1"/>
  <c r="M560" i="1"/>
  <c r="M559" i="1"/>
  <c r="O559" i="1" s="1"/>
  <c r="P559" i="1" s="1"/>
  <c r="M558" i="1"/>
  <c r="M557" i="1"/>
  <c r="O557" i="1" s="1"/>
  <c r="P557" i="1" s="1"/>
  <c r="M556" i="1"/>
  <c r="M555" i="1"/>
  <c r="O555" i="1" s="1"/>
  <c r="P555" i="1" s="1"/>
  <c r="M554" i="1"/>
  <c r="M553" i="1"/>
  <c r="M552" i="1"/>
  <c r="N552" i="1" s="1"/>
  <c r="M551" i="1"/>
  <c r="O551" i="1" s="1"/>
  <c r="P551" i="1" s="1"/>
  <c r="M550" i="1"/>
  <c r="N550" i="1" s="1"/>
  <c r="M549" i="1"/>
  <c r="M548" i="1"/>
  <c r="N548" i="1" s="1"/>
  <c r="M547" i="1"/>
  <c r="M546" i="1"/>
  <c r="O546" i="1" s="1"/>
  <c r="P546" i="1" s="1"/>
  <c r="M545" i="1"/>
  <c r="M544" i="1"/>
  <c r="M543" i="1"/>
  <c r="N543" i="1" s="1"/>
  <c r="M542" i="1"/>
  <c r="N542" i="1" s="1"/>
  <c r="M541" i="1"/>
  <c r="M540" i="1"/>
  <c r="N540" i="1" s="1"/>
  <c r="M539" i="1"/>
  <c r="O539" i="1" s="1"/>
  <c r="P539" i="1" s="1"/>
  <c r="M538" i="1"/>
  <c r="O538" i="1" s="1"/>
  <c r="P538" i="1" s="1"/>
  <c r="M537" i="1"/>
  <c r="O537" i="1" s="1"/>
  <c r="P537" i="1" s="1"/>
  <c r="M536" i="1"/>
  <c r="M535" i="1"/>
  <c r="N535" i="1" s="1"/>
  <c r="M534" i="1"/>
  <c r="O534" i="1" s="1"/>
  <c r="P534" i="1" s="1"/>
  <c r="M533" i="1"/>
  <c r="M532" i="1"/>
  <c r="N532" i="1" s="1"/>
  <c r="M531" i="1"/>
  <c r="N531" i="1" s="1"/>
  <c r="M530" i="1"/>
  <c r="O530" i="1" s="1"/>
  <c r="P530" i="1" s="1"/>
  <c r="M529" i="1"/>
  <c r="O529" i="1" s="1"/>
  <c r="P529" i="1" s="1"/>
  <c r="M528" i="1"/>
  <c r="M527" i="1"/>
  <c r="N527" i="1" s="1"/>
  <c r="M526" i="1"/>
  <c r="M525" i="1"/>
  <c r="M524" i="1"/>
  <c r="N524" i="1" s="1"/>
  <c r="M523" i="1"/>
  <c r="O523" i="1" s="1"/>
  <c r="P523" i="1" s="1"/>
  <c r="M522" i="1"/>
  <c r="M521" i="1"/>
  <c r="O521" i="1" s="1"/>
  <c r="P521" i="1" s="1"/>
  <c r="M520" i="1"/>
  <c r="M519" i="1"/>
  <c r="M518" i="1"/>
  <c r="M517" i="1"/>
  <c r="M516" i="1"/>
  <c r="N516" i="1" s="1"/>
  <c r="M515" i="1"/>
  <c r="M514" i="1"/>
  <c r="M513" i="1"/>
  <c r="O513" i="1" s="1"/>
  <c r="P513" i="1" s="1"/>
  <c r="M512" i="1"/>
  <c r="M511" i="1"/>
  <c r="M510" i="1"/>
  <c r="O510" i="1" s="1"/>
  <c r="P510" i="1" s="1"/>
  <c r="M509" i="1"/>
  <c r="M508" i="1"/>
  <c r="M507" i="1"/>
  <c r="N507" i="1" s="1"/>
  <c r="M506" i="1"/>
  <c r="O506" i="1" s="1"/>
  <c r="P506" i="1" s="1"/>
  <c r="M505" i="1"/>
  <c r="O505" i="1" s="1"/>
  <c r="P505" i="1" s="1"/>
  <c r="M504" i="1"/>
  <c r="N504" i="1" s="1"/>
  <c r="M503" i="1"/>
  <c r="M502" i="1"/>
  <c r="O502" i="1" s="1"/>
  <c r="P502" i="1" s="1"/>
  <c r="M501" i="1"/>
  <c r="M500" i="1"/>
  <c r="N500" i="1" s="1"/>
  <c r="M499" i="1"/>
  <c r="M498" i="1"/>
  <c r="O498" i="1" s="1"/>
  <c r="P498" i="1" s="1"/>
  <c r="M497" i="1"/>
  <c r="O497" i="1" s="1"/>
  <c r="P497" i="1" s="1"/>
  <c r="M496" i="1"/>
  <c r="M495" i="1"/>
  <c r="M494" i="1"/>
  <c r="N494" i="1" s="1"/>
  <c r="M493" i="1"/>
  <c r="M492" i="1"/>
  <c r="N492" i="1" s="1"/>
  <c r="M491" i="1"/>
  <c r="O491" i="1" s="1"/>
  <c r="P491" i="1" s="1"/>
  <c r="M490" i="1"/>
  <c r="M489" i="1"/>
  <c r="O489" i="1" s="1"/>
  <c r="P489" i="1" s="1"/>
  <c r="M488" i="1"/>
  <c r="N488" i="1" s="1"/>
  <c r="M487" i="1"/>
  <c r="N487" i="1" s="1"/>
  <c r="M486" i="1"/>
  <c r="O486" i="1" s="1"/>
  <c r="P486" i="1" s="1"/>
  <c r="M485" i="1"/>
  <c r="M484" i="1"/>
  <c r="N484" i="1" s="1"/>
  <c r="M483" i="1"/>
  <c r="M482" i="1"/>
  <c r="O482" i="1" s="1"/>
  <c r="P482" i="1" s="1"/>
  <c r="M481" i="1"/>
  <c r="M480" i="1"/>
  <c r="N480" i="1" s="1"/>
  <c r="M479" i="1"/>
  <c r="M478" i="1"/>
  <c r="O478" i="1" s="1"/>
  <c r="P478" i="1" s="1"/>
  <c r="M477" i="1"/>
  <c r="M476" i="1"/>
  <c r="M475" i="1"/>
  <c r="N475" i="1" s="1"/>
  <c r="M474" i="1"/>
  <c r="O474" i="1" s="1"/>
  <c r="P474" i="1" s="1"/>
  <c r="M473" i="1"/>
  <c r="O473" i="1" s="1"/>
  <c r="P473" i="1" s="1"/>
  <c r="M472" i="1"/>
  <c r="N472" i="1" s="1"/>
  <c r="M471" i="1"/>
  <c r="O471" i="1" s="1"/>
  <c r="P471" i="1" s="1"/>
  <c r="M470" i="1"/>
  <c r="O470" i="1" s="1"/>
  <c r="P470" i="1" s="1"/>
  <c r="M469" i="1"/>
  <c r="M468" i="1"/>
  <c r="N468" i="1" s="1"/>
  <c r="M467" i="1"/>
  <c r="O467" i="1" s="1"/>
  <c r="P467" i="1" s="1"/>
  <c r="M466" i="1"/>
  <c r="O466" i="1" s="1"/>
  <c r="P466" i="1" s="1"/>
  <c r="M465" i="1"/>
  <c r="O465" i="1" s="1"/>
  <c r="P465" i="1" s="1"/>
  <c r="M464" i="1"/>
  <c r="N464" i="1" s="1"/>
  <c r="M463" i="1"/>
  <c r="O463" i="1" s="1"/>
  <c r="P463" i="1" s="1"/>
  <c r="M462" i="1"/>
  <c r="M461" i="1"/>
  <c r="M460" i="1"/>
  <c r="N460" i="1" s="1"/>
  <c r="M459" i="1"/>
  <c r="O459" i="1" s="1"/>
  <c r="P459" i="1" s="1"/>
  <c r="M458" i="1"/>
  <c r="O458" i="1" s="1"/>
  <c r="P458" i="1" s="1"/>
  <c r="M457" i="1"/>
  <c r="O457" i="1" s="1"/>
  <c r="P457" i="1" s="1"/>
  <c r="M456" i="1"/>
  <c r="N456" i="1" s="1"/>
  <c r="M455" i="1"/>
  <c r="M454" i="1"/>
  <c r="M453" i="1"/>
  <c r="M452" i="1"/>
  <c r="N452" i="1" s="1"/>
  <c r="M451" i="1"/>
  <c r="O451" i="1" s="1"/>
  <c r="P451" i="1" s="1"/>
  <c r="M450" i="1"/>
  <c r="O450" i="1" s="1"/>
  <c r="P450" i="1" s="1"/>
  <c r="M449" i="1"/>
  <c r="M448" i="1"/>
  <c r="N448" i="1" s="1"/>
  <c r="M447" i="1"/>
  <c r="M446" i="1"/>
  <c r="M445" i="1"/>
  <c r="M444" i="1"/>
  <c r="N444" i="1" s="1"/>
  <c r="M443" i="1"/>
  <c r="O443" i="1" s="1"/>
  <c r="P443" i="1" s="1"/>
  <c r="M442" i="1"/>
  <c r="O442" i="1" s="1"/>
  <c r="P442" i="1" s="1"/>
  <c r="M441" i="1"/>
  <c r="O441" i="1" s="1"/>
  <c r="P441" i="1" s="1"/>
  <c r="M440" i="1"/>
  <c r="M439" i="1"/>
  <c r="M438" i="1"/>
  <c r="N438" i="1" s="1"/>
  <c r="M437" i="1"/>
  <c r="M436" i="1"/>
  <c r="N436" i="1" s="1"/>
  <c r="M435" i="1"/>
  <c r="N435" i="1" s="1"/>
  <c r="M434" i="1"/>
  <c r="O434" i="1" s="1"/>
  <c r="P434" i="1" s="1"/>
  <c r="M433" i="1"/>
  <c r="O433" i="1" s="1"/>
  <c r="P433" i="1" s="1"/>
  <c r="M432" i="1"/>
  <c r="M431" i="1"/>
  <c r="M430" i="1"/>
  <c r="M429" i="1"/>
  <c r="M428" i="1"/>
  <c r="N428" i="1" s="1"/>
  <c r="M427" i="1"/>
  <c r="M426" i="1"/>
  <c r="M425" i="1"/>
  <c r="O425" i="1" s="1"/>
  <c r="P425" i="1" s="1"/>
  <c r="M424" i="1"/>
  <c r="N424" i="1" s="1"/>
  <c r="M423" i="1"/>
  <c r="O423" i="1" s="1"/>
  <c r="P423" i="1" s="1"/>
  <c r="M422" i="1"/>
  <c r="N422" i="1" s="1"/>
  <c r="M421" i="1"/>
  <c r="M420" i="1"/>
  <c r="N420" i="1" s="1"/>
  <c r="M419" i="1"/>
  <c r="M418" i="1"/>
  <c r="O418" i="1" s="1"/>
  <c r="P418" i="1" s="1"/>
  <c r="M417" i="1"/>
  <c r="O417" i="1" s="1"/>
  <c r="P417" i="1" s="1"/>
  <c r="M416" i="1"/>
  <c r="N416" i="1" s="1"/>
  <c r="M415" i="1"/>
  <c r="O415" i="1" s="1"/>
  <c r="P415" i="1" s="1"/>
  <c r="M414" i="1"/>
  <c r="O414" i="1" s="1"/>
  <c r="P414" i="1" s="1"/>
  <c r="M413" i="1"/>
  <c r="M412" i="1"/>
  <c r="M411" i="1"/>
  <c r="N411" i="1" s="1"/>
  <c r="M410" i="1"/>
  <c r="O410" i="1" s="1"/>
  <c r="P410" i="1" s="1"/>
  <c r="M409" i="1"/>
  <c r="O409" i="1" s="1"/>
  <c r="P409" i="1" s="1"/>
  <c r="M408" i="1"/>
  <c r="M407" i="1"/>
  <c r="O407" i="1" s="1"/>
  <c r="P407" i="1" s="1"/>
  <c r="M406" i="1"/>
  <c r="O406" i="1" s="1"/>
  <c r="P406" i="1" s="1"/>
  <c r="M405" i="1"/>
  <c r="M404" i="1"/>
  <c r="N404" i="1" s="1"/>
  <c r="M403" i="1"/>
  <c r="M402" i="1"/>
  <c r="O402" i="1" s="1"/>
  <c r="P402" i="1" s="1"/>
  <c r="M401" i="1"/>
  <c r="O401" i="1" s="1"/>
  <c r="P401" i="1" s="1"/>
  <c r="M400" i="1"/>
  <c r="N400" i="1" s="1"/>
  <c r="M399" i="1"/>
  <c r="M398" i="1"/>
  <c r="O398" i="1" s="1"/>
  <c r="P398" i="1" s="1"/>
  <c r="M397" i="1"/>
  <c r="M396" i="1"/>
  <c r="N396" i="1" s="1"/>
  <c r="M395" i="1"/>
  <c r="O395" i="1" s="1"/>
  <c r="P395" i="1" s="1"/>
  <c r="M394" i="1"/>
  <c r="O394" i="1" s="1"/>
  <c r="P394" i="1" s="1"/>
  <c r="M393" i="1"/>
  <c r="O393" i="1" s="1"/>
  <c r="P393" i="1" s="1"/>
  <c r="M392" i="1"/>
  <c r="N392" i="1" s="1"/>
  <c r="M391" i="1"/>
  <c r="M390" i="1"/>
  <c r="O390" i="1" s="1"/>
  <c r="P390" i="1" s="1"/>
  <c r="M389" i="1"/>
  <c r="M388" i="1"/>
  <c r="N388" i="1" s="1"/>
  <c r="M387" i="1"/>
  <c r="O387" i="1" s="1"/>
  <c r="P387" i="1" s="1"/>
  <c r="M386" i="1"/>
  <c r="O386" i="1" s="1"/>
  <c r="P386" i="1" s="1"/>
  <c r="M385" i="1"/>
  <c r="M384" i="1"/>
  <c r="N384" i="1" s="1"/>
  <c r="M383" i="1"/>
  <c r="M382" i="1"/>
  <c r="N382" i="1" s="1"/>
  <c r="M381" i="1"/>
  <c r="M380" i="1"/>
  <c r="N380" i="1" s="1"/>
  <c r="M379" i="1"/>
  <c r="O379" i="1" s="1"/>
  <c r="P379" i="1" s="1"/>
  <c r="M378" i="1"/>
  <c r="O378" i="1" s="1"/>
  <c r="P378" i="1" s="1"/>
  <c r="M377" i="1"/>
  <c r="O377" i="1" s="1"/>
  <c r="P377" i="1" s="1"/>
  <c r="M376" i="1"/>
  <c r="M375" i="1"/>
  <c r="M374" i="1"/>
  <c r="M373" i="1"/>
  <c r="M372" i="1"/>
  <c r="N372" i="1" s="1"/>
  <c r="M371" i="1"/>
  <c r="M370" i="1"/>
  <c r="O370" i="1" s="1"/>
  <c r="P370" i="1" s="1"/>
  <c r="M369" i="1"/>
  <c r="O369" i="1" s="1"/>
  <c r="P369" i="1" s="1"/>
  <c r="M368" i="1"/>
  <c r="M367" i="1"/>
  <c r="M366" i="1"/>
  <c r="M365" i="1"/>
  <c r="M364" i="1"/>
  <c r="N364" i="1" s="1"/>
  <c r="M363" i="1"/>
  <c r="N363" i="1" s="1"/>
  <c r="M362" i="1"/>
  <c r="O362" i="1" s="1"/>
  <c r="P362" i="1" s="1"/>
  <c r="M361" i="1"/>
  <c r="O361" i="1" s="1"/>
  <c r="P361" i="1" s="1"/>
  <c r="M360" i="1"/>
  <c r="N360" i="1" s="1"/>
  <c r="M359" i="1"/>
  <c r="M358" i="1"/>
  <c r="N358" i="1" s="1"/>
  <c r="M357" i="1"/>
  <c r="M356" i="1"/>
  <c r="N356" i="1" s="1"/>
  <c r="M355" i="1"/>
  <c r="M354" i="1"/>
  <c r="O354" i="1" s="1"/>
  <c r="P354" i="1" s="1"/>
  <c r="M353" i="1"/>
  <c r="O353" i="1" s="1"/>
  <c r="P353" i="1" s="1"/>
  <c r="M352" i="1"/>
  <c r="N352" i="1" s="1"/>
  <c r="M351" i="1"/>
  <c r="N351" i="1" s="1"/>
  <c r="M350" i="1"/>
  <c r="O350" i="1" s="1"/>
  <c r="P350" i="1" s="1"/>
  <c r="M349" i="1"/>
  <c r="M348" i="1"/>
  <c r="M347" i="1"/>
  <c r="N347" i="1" s="1"/>
  <c r="M346" i="1"/>
  <c r="O346" i="1" s="1"/>
  <c r="P346" i="1" s="1"/>
  <c r="M345" i="1"/>
  <c r="O345" i="1" s="1"/>
  <c r="P345" i="1" s="1"/>
  <c r="M344" i="1"/>
  <c r="N344" i="1" s="1"/>
  <c r="M343" i="1"/>
  <c r="O343" i="1" s="1"/>
  <c r="P343" i="1" s="1"/>
  <c r="M342" i="1"/>
  <c r="O342" i="1" s="1"/>
  <c r="P342" i="1" s="1"/>
  <c r="M341" i="1"/>
  <c r="M340" i="1"/>
  <c r="N340" i="1" s="1"/>
  <c r="M339" i="1"/>
  <c r="O339" i="1" s="1"/>
  <c r="P339" i="1" s="1"/>
  <c r="M338" i="1"/>
  <c r="O338" i="1" s="1"/>
  <c r="P338" i="1" s="1"/>
  <c r="M337" i="1"/>
  <c r="O337" i="1" s="1"/>
  <c r="P337" i="1" s="1"/>
  <c r="M336" i="1"/>
  <c r="N336" i="1" s="1"/>
  <c r="M335" i="1"/>
  <c r="O335" i="1" s="1"/>
  <c r="P335" i="1" s="1"/>
  <c r="M334" i="1"/>
  <c r="O334" i="1" s="1"/>
  <c r="P334" i="1" s="1"/>
  <c r="M333" i="1"/>
  <c r="M332" i="1"/>
  <c r="N332" i="1" s="1"/>
  <c r="M331" i="1"/>
  <c r="O331" i="1" s="1"/>
  <c r="P331" i="1" s="1"/>
  <c r="M330" i="1"/>
  <c r="O330" i="1" s="1"/>
  <c r="P330" i="1" s="1"/>
  <c r="M329" i="1"/>
  <c r="O329" i="1" s="1"/>
  <c r="P329" i="1" s="1"/>
  <c r="M328" i="1"/>
  <c r="N328" i="1" s="1"/>
  <c r="M327" i="1"/>
  <c r="M326" i="1"/>
  <c r="O326" i="1" s="1"/>
  <c r="P326" i="1" s="1"/>
  <c r="M325" i="1"/>
  <c r="M324" i="1"/>
  <c r="N324" i="1" s="1"/>
  <c r="M323" i="1"/>
  <c r="O323" i="1" s="1"/>
  <c r="P323" i="1" s="1"/>
  <c r="M322" i="1"/>
  <c r="O322" i="1" s="1"/>
  <c r="P322" i="1" s="1"/>
  <c r="M321" i="1"/>
  <c r="M320" i="1"/>
  <c r="N320" i="1" s="1"/>
  <c r="M319" i="1"/>
  <c r="M318" i="1"/>
  <c r="N318" i="1" s="1"/>
  <c r="M317" i="1"/>
  <c r="M316" i="1"/>
  <c r="M315" i="1"/>
  <c r="O315" i="1" s="1"/>
  <c r="P315" i="1" s="1"/>
  <c r="M314" i="1"/>
  <c r="O314" i="1" s="1"/>
  <c r="P314" i="1" s="1"/>
  <c r="M313" i="1"/>
  <c r="O313" i="1" s="1"/>
  <c r="P313" i="1" s="1"/>
  <c r="M312" i="1"/>
  <c r="M311" i="1"/>
  <c r="M310" i="1"/>
  <c r="M309" i="1"/>
  <c r="M308" i="1"/>
  <c r="N308" i="1" s="1"/>
  <c r="M307" i="1"/>
  <c r="M306" i="1"/>
  <c r="O306" i="1" s="1"/>
  <c r="P306" i="1" s="1"/>
  <c r="M305" i="1"/>
  <c r="O305" i="1" s="1"/>
  <c r="P305" i="1" s="1"/>
  <c r="M304" i="1"/>
  <c r="M303" i="1"/>
  <c r="M302" i="1"/>
  <c r="M301" i="1"/>
  <c r="M300" i="1"/>
  <c r="N300" i="1" s="1"/>
  <c r="M299" i="1"/>
  <c r="N299" i="1" s="1"/>
  <c r="M298" i="1"/>
  <c r="O298" i="1" s="1"/>
  <c r="P298" i="1" s="1"/>
  <c r="M297" i="1"/>
  <c r="O297" i="1" s="1"/>
  <c r="P297" i="1" s="1"/>
  <c r="M296" i="1"/>
  <c r="N296" i="1" s="1"/>
  <c r="M295" i="1"/>
  <c r="M294" i="1"/>
  <c r="N294" i="1" s="1"/>
  <c r="M293" i="1"/>
  <c r="M292" i="1"/>
  <c r="N292" i="1" s="1"/>
  <c r="M291" i="1"/>
  <c r="M290" i="1"/>
  <c r="O290" i="1" s="1"/>
  <c r="P290" i="1" s="1"/>
  <c r="M289" i="1"/>
  <c r="O289" i="1" s="1"/>
  <c r="P289" i="1" s="1"/>
  <c r="M288" i="1"/>
  <c r="M287" i="1"/>
  <c r="O287" i="1" s="1"/>
  <c r="P287" i="1" s="1"/>
  <c r="M286" i="1"/>
  <c r="N286" i="1" s="1"/>
  <c r="M285" i="1"/>
  <c r="M284" i="1"/>
  <c r="N284" i="1" s="1"/>
  <c r="M283" i="1"/>
  <c r="M282" i="1"/>
  <c r="O282" i="1" s="1"/>
  <c r="P282" i="1" s="1"/>
  <c r="M281" i="1"/>
  <c r="O281" i="1" s="1"/>
  <c r="P281" i="1" s="1"/>
  <c r="M280" i="1"/>
  <c r="N280" i="1" s="1"/>
  <c r="M279" i="1"/>
  <c r="M278" i="1"/>
  <c r="O278" i="1" s="1"/>
  <c r="P278" i="1" s="1"/>
  <c r="M277" i="1"/>
  <c r="M276" i="1"/>
  <c r="N276" i="1" s="1"/>
  <c r="M275" i="1"/>
  <c r="N275" i="1" s="1"/>
  <c r="M274" i="1"/>
  <c r="O274" i="1" s="1"/>
  <c r="P274" i="1" s="1"/>
  <c r="M273" i="1"/>
  <c r="O273" i="1" s="1"/>
  <c r="P273" i="1" s="1"/>
  <c r="M272" i="1"/>
  <c r="N272" i="1" s="1"/>
  <c r="M271" i="1"/>
  <c r="O271" i="1" s="1"/>
  <c r="P271" i="1" s="1"/>
  <c r="M270" i="1"/>
  <c r="O270" i="1" s="1"/>
  <c r="P270" i="1" s="1"/>
  <c r="M269" i="1"/>
  <c r="M268" i="1"/>
  <c r="O268" i="1" s="1"/>
  <c r="P268" i="1" s="1"/>
  <c r="M267" i="1"/>
  <c r="O267" i="1" s="1"/>
  <c r="P267" i="1" s="1"/>
  <c r="M266" i="1"/>
  <c r="N266" i="1" s="1"/>
  <c r="M265" i="1"/>
  <c r="O265" i="1" s="1"/>
  <c r="P265" i="1" s="1"/>
  <c r="M264" i="1"/>
  <c r="M263" i="1"/>
  <c r="O263" i="1" s="1"/>
  <c r="P263" i="1" s="1"/>
  <c r="M262" i="1"/>
  <c r="N262" i="1" s="1"/>
  <c r="M261" i="1"/>
  <c r="M260" i="1"/>
  <c r="O260" i="1" s="1"/>
  <c r="P260" i="1" s="1"/>
  <c r="M259" i="1"/>
  <c r="O259" i="1" s="1"/>
  <c r="P259" i="1" s="1"/>
  <c r="M258" i="1"/>
  <c r="N258" i="1" s="1"/>
  <c r="M257" i="1"/>
  <c r="M256" i="1"/>
  <c r="N256" i="1" s="1"/>
  <c r="M255" i="1"/>
  <c r="O255" i="1" s="1"/>
  <c r="P255" i="1" s="1"/>
  <c r="M254" i="1"/>
  <c r="N254" i="1" s="1"/>
  <c r="M253" i="1"/>
  <c r="N253" i="1" s="1"/>
  <c r="M252" i="1"/>
  <c r="O252" i="1" s="1"/>
  <c r="P252" i="1" s="1"/>
  <c r="M251" i="1"/>
  <c r="M250" i="1"/>
  <c r="N250" i="1" s="1"/>
  <c r="M249" i="1"/>
  <c r="M248" i="1"/>
  <c r="O248" i="1" s="1"/>
  <c r="P248" i="1" s="1"/>
  <c r="M247" i="1"/>
  <c r="O247" i="1" s="1"/>
  <c r="P247" i="1" s="1"/>
  <c r="M246" i="1"/>
  <c r="N246" i="1" s="1"/>
  <c r="M245" i="1"/>
  <c r="N245" i="1" s="1"/>
  <c r="M244" i="1"/>
  <c r="O244" i="1" s="1"/>
  <c r="P244" i="1" s="1"/>
  <c r="M243" i="1"/>
  <c r="O243" i="1" s="1"/>
  <c r="P243" i="1" s="1"/>
  <c r="M242" i="1"/>
  <c r="N242" i="1" s="1"/>
  <c r="M241" i="1"/>
  <c r="M240" i="1"/>
  <c r="O240" i="1" s="1"/>
  <c r="P240" i="1" s="1"/>
  <c r="M239" i="1"/>
  <c r="O239" i="1" s="1"/>
  <c r="P239" i="1" s="1"/>
  <c r="M238" i="1"/>
  <c r="N238" i="1" s="1"/>
  <c r="M237" i="1"/>
  <c r="N237" i="1" s="1"/>
  <c r="M236" i="1"/>
  <c r="O236" i="1" s="1"/>
  <c r="P236" i="1" s="1"/>
  <c r="M235" i="1"/>
  <c r="O235" i="1" s="1"/>
  <c r="P235" i="1" s="1"/>
  <c r="M234" i="1"/>
  <c r="N234" i="1" s="1"/>
  <c r="M233" i="1"/>
  <c r="O233" i="1" s="1"/>
  <c r="P233" i="1" s="1"/>
  <c r="M232" i="1"/>
  <c r="O232" i="1" s="1"/>
  <c r="P232" i="1" s="1"/>
  <c r="M231" i="1"/>
  <c r="O231" i="1" s="1"/>
  <c r="P231" i="1" s="1"/>
  <c r="M230" i="1"/>
  <c r="N230" i="1" s="1"/>
  <c r="M229" i="1"/>
  <c r="N229" i="1" s="1"/>
  <c r="M228" i="1"/>
  <c r="O228" i="1" s="1"/>
  <c r="P228" i="1" s="1"/>
  <c r="M227" i="1"/>
  <c r="O227" i="1" s="1"/>
  <c r="P227" i="1" s="1"/>
  <c r="M226" i="1"/>
  <c r="N226" i="1" s="1"/>
  <c r="M225" i="1"/>
  <c r="O225" i="1" s="1"/>
  <c r="P225" i="1" s="1"/>
  <c r="M224" i="1"/>
  <c r="M223" i="1"/>
  <c r="O223" i="1" s="1"/>
  <c r="P223" i="1" s="1"/>
  <c r="M222" i="1"/>
  <c r="N222" i="1" s="1"/>
  <c r="M221" i="1"/>
  <c r="N221" i="1" s="1"/>
  <c r="M220" i="1"/>
  <c r="O220" i="1" s="1"/>
  <c r="P220" i="1" s="1"/>
  <c r="M219" i="1"/>
  <c r="O219" i="1" s="1"/>
  <c r="P219" i="1" s="1"/>
  <c r="M218" i="1"/>
  <c r="N218" i="1" s="1"/>
  <c r="M217" i="1"/>
  <c r="N217" i="1" s="1"/>
  <c r="M216" i="1"/>
  <c r="O216" i="1" s="1"/>
  <c r="P216" i="1" s="1"/>
  <c r="M215" i="1"/>
  <c r="O215" i="1" s="1"/>
  <c r="P215" i="1" s="1"/>
  <c r="M214" i="1"/>
  <c r="N214" i="1" s="1"/>
  <c r="M213" i="1"/>
  <c r="N213" i="1" s="1"/>
  <c r="M212" i="1"/>
  <c r="O212" i="1" s="1"/>
  <c r="P212" i="1" s="1"/>
  <c r="M211" i="1"/>
  <c r="O211" i="1" s="1"/>
  <c r="P211" i="1" s="1"/>
  <c r="M210" i="1"/>
  <c r="N210" i="1" s="1"/>
  <c r="M209" i="1"/>
  <c r="M208" i="1"/>
  <c r="O208" i="1" s="1"/>
  <c r="P208" i="1" s="1"/>
  <c r="M207" i="1"/>
  <c r="O207" i="1" s="1"/>
  <c r="P207" i="1" s="1"/>
  <c r="M206" i="1"/>
  <c r="N206" i="1" s="1"/>
  <c r="M205" i="1"/>
  <c r="O205" i="1" s="1"/>
  <c r="P205" i="1" s="1"/>
  <c r="M204" i="1"/>
  <c r="O204" i="1" s="1"/>
  <c r="P204" i="1" s="1"/>
  <c r="M203" i="1"/>
  <c r="O203" i="1" s="1"/>
  <c r="P203" i="1" s="1"/>
  <c r="M202" i="1"/>
  <c r="N202" i="1" s="1"/>
  <c r="M201" i="1"/>
  <c r="M200" i="1"/>
  <c r="O200" i="1" s="1"/>
  <c r="P200" i="1" s="1"/>
  <c r="M199" i="1"/>
  <c r="O199" i="1" s="1"/>
  <c r="P199" i="1" s="1"/>
  <c r="M198" i="1"/>
  <c r="N198" i="1" s="1"/>
  <c r="M197" i="1"/>
  <c r="O197" i="1" s="1"/>
  <c r="P197" i="1" s="1"/>
  <c r="M196" i="1"/>
  <c r="O196" i="1" s="1"/>
  <c r="P196" i="1" s="1"/>
  <c r="M195" i="1"/>
  <c r="O195" i="1" s="1"/>
  <c r="P195" i="1" s="1"/>
  <c r="M194" i="1"/>
  <c r="N194" i="1" s="1"/>
  <c r="M193" i="1"/>
  <c r="M192" i="1"/>
  <c r="M191" i="1"/>
  <c r="O191" i="1" s="1"/>
  <c r="P191" i="1" s="1"/>
  <c r="M190" i="1"/>
  <c r="N190" i="1" s="1"/>
  <c r="M189" i="1"/>
  <c r="O189" i="1" s="1"/>
  <c r="P189" i="1" s="1"/>
  <c r="M188" i="1"/>
  <c r="O188" i="1" s="1"/>
  <c r="P188" i="1" s="1"/>
  <c r="M187" i="1"/>
  <c r="O187" i="1" s="1"/>
  <c r="P187" i="1" s="1"/>
  <c r="M186" i="1"/>
  <c r="N186" i="1" s="1"/>
  <c r="M185" i="1"/>
  <c r="N185" i="1" s="1"/>
  <c r="M184" i="1"/>
  <c r="M183" i="1"/>
  <c r="O183" i="1" s="1"/>
  <c r="P183" i="1" s="1"/>
  <c r="M182" i="1"/>
  <c r="N182" i="1" s="1"/>
  <c r="M181" i="1"/>
  <c r="O181" i="1" s="1"/>
  <c r="P181" i="1" s="1"/>
  <c r="M180" i="1"/>
  <c r="O180" i="1" s="1"/>
  <c r="P180" i="1" s="1"/>
  <c r="M179" i="1"/>
  <c r="O179" i="1" s="1"/>
  <c r="P179" i="1" s="1"/>
  <c r="M178" i="1"/>
  <c r="N178" i="1" s="1"/>
  <c r="M177" i="1"/>
  <c r="N177" i="1" s="1"/>
  <c r="M176" i="1"/>
  <c r="M175" i="1"/>
  <c r="O175" i="1" s="1"/>
  <c r="P175" i="1" s="1"/>
  <c r="M174" i="1"/>
  <c r="N174" i="1" s="1"/>
  <c r="M173" i="1"/>
  <c r="O173" i="1" s="1"/>
  <c r="P173" i="1" s="1"/>
  <c r="M172" i="1"/>
  <c r="O172" i="1" s="1"/>
  <c r="P172" i="1" s="1"/>
  <c r="M171" i="1"/>
  <c r="O171" i="1" s="1"/>
  <c r="P171" i="1" s="1"/>
  <c r="M170" i="1"/>
  <c r="N170" i="1" s="1"/>
  <c r="M169" i="1"/>
  <c r="N169" i="1" s="1"/>
  <c r="M168" i="1"/>
  <c r="M167" i="1"/>
  <c r="O167" i="1" s="1"/>
  <c r="P167" i="1" s="1"/>
  <c r="M166" i="1"/>
  <c r="N166" i="1" s="1"/>
  <c r="M165" i="1"/>
  <c r="O165" i="1" s="1"/>
  <c r="P165" i="1" s="1"/>
  <c r="M164" i="1"/>
  <c r="O164" i="1" s="1"/>
  <c r="P164" i="1" s="1"/>
  <c r="M163" i="1"/>
  <c r="O163" i="1" s="1"/>
  <c r="P163" i="1" s="1"/>
  <c r="M162" i="1"/>
  <c r="N162" i="1" s="1"/>
  <c r="M161" i="1"/>
  <c r="N161" i="1" s="1"/>
  <c r="M160" i="1"/>
  <c r="M159" i="1"/>
  <c r="O159" i="1" s="1"/>
  <c r="P159" i="1" s="1"/>
  <c r="M158" i="1"/>
  <c r="N158" i="1" s="1"/>
  <c r="M157" i="1"/>
  <c r="O157" i="1" s="1"/>
  <c r="P157" i="1" s="1"/>
  <c r="M156" i="1"/>
  <c r="O156" i="1" s="1"/>
  <c r="P156" i="1" s="1"/>
  <c r="M155" i="1"/>
  <c r="O155" i="1" s="1"/>
  <c r="P155" i="1" s="1"/>
  <c r="M154" i="1"/>
  <c r="N154" i="1" s="1"/>
  <c r="M153" i="1"/>
  <c r="N153" i="1" s="1"/>
  <c r="M152" i="1"/>
  <c r="M151" i="1"/>
  <c r="O151" i="1" s="1"/>
  <c r="P151" i="1" s="1"/>
  <c r="M150" i="1"/>
  <c r="N150" i="1" s="1"/>
  <c r="M149" i="1"/>
  <c r="O149" i="1" s="1"/>
  <c r="P149" i="1" s="1"/>
  <c r="M148" i="1"/>
  <c r="O148" i="1" s="1"/>
  <c r="P148" i="1" s="1"/>
  <c r="M147" i="1"/>
  <c r="O147" i="1" s="1"/>
  <c r="P147" i="1" s="1"/>
  <c r="M146" i="1"/>
  <c r="N146" i="1" s="1"/>
  <c r="M145" i="1"/>
  <c r="N145" i="1" s="1"/>
  <c r="M144" i="1"/>
  <c r="M143" i="1"/>
  <c r="O143" i="1" s="1"/>
  <c r="P143" i="1" s="1"/>
  <c r="M142" i="1"/>
  <c r="N142" i="1" s="1"/>
  <c r="M141" i="1"/>
  <c r="O141" i="1" s="1"/>
  <c r="P141" i="1" s="1"/>
  <c r="M140" i="1"/>
  <c r="O140" i="1" s="1"/>
  <c r="P140" i="1" s="1"/>
  <c r="M139" i="1"/>
  <c r="O139" i="1" s="1"/>
  <c r="P139" i="1" s="1"/>
  <c r="M138" i="1"/>
  <c r="N138" i="1" s="1"/>
  <c r="M137" i="1"/>
  <c r="N137" i="1" s="1"/>
  <c r="M136" i="1"/>
  <c r="M135" i="1"/>
  <c r="O135" i="1" s="1"/>
  <c r="P135" i="1" s="1"/>
  <c r="M134" i="1"/>
  <c r="N134" i="1" s="1"/>
  <c r="M133" i="1"/>
  <c r="O133" i="1" s="1"/>
  <c r="P133" i="1" s="1"/>
  <c r="M132" i="1"/>
  <c r="O132" i="1" s="1"/>
  <c r="P132" i="1" s="1"/>
  <c r="M131" i="1"/>
  <c r="O131" i="1" s="1"/>
  <c r="P131" i="1" s="1"/>
  <c r="M130" i="1"/>
  <c r="N130" i="1" s="1"/>
  <c r="M129" i="1"/>
  <c r="N129" i="1" s="1"/>
  <c r="M128" i="1"/>
  <c r="M127" i="1"/>
  <c r="O127" i="1" s="1"/>
  <c r="P127" i="1" s="1"/>
  <c r="M126" i="1"/>
  <c r="N126" i="1" s="1"/>
  <c r="M125" i="1"/>
  <c r="O125" i="1" s="1"/>
  <c r="P125" i="1" s="1"/>
  <c r="M124" i="1"/>
  <c r="O124" i="1" s="1"/>
  <c r="P124" i="1" s="1"/>
  <c r="M123" i="1"/>
  <c r="O123" i="1" s="1"/>
  <c r="P123" i="1" s="1"/>
  <c r="M122" i="1"/>
  <c r="N122" i="1" s="1"/>
  <c r="M121" i="1"/>
  <c r="N121" i="1" s="1"/>
  <c r="M120" i="1"/>
  <c r="M119" i="1"/>
  <c r="O119" i="1" s="1"/>
  <c r="P119" i="1" s="1"/>
  <c r="M118" i="1"/>
  <c r="N118" i="1" s="1"/>
  <c r="M117" i="1"/>
  <c r="O117" i="1" s="1"/>
  <c r="P117" i="1" s="1"/>
  <c r="M116" i="1"/>
  <c r="O116" i="1" s="1"/>
  <c r="P116" i="1" s="1"/>
  <c r="M115" i="1"/>
  <c r="O115" i="1" s="1"/>
  <c r="P115" i="1" s="1"/>
  <c r="M114" i="1"/>
  <c r="N114" i="1" s="1"/>
  <c r="M113" i="1"/>
  <c r="N113" i="1" s="1"/>
  <c r="M112" i="1"/>
  <c r="M111" i="1"/>
  <c r="O111" i="1" s="1"/>
  <c r="P111" i="1" s="1"/>
  <c r="M110" i="1"/>
  <c r="N110" i="1" s="1"/>
  <c r="M109" i="1"/>
  <c r="O109" i="1" s="1"/>
  <c r="P109" i="1" s="1"/>
  <c r="M108" i="1"/>
  <c r="O108" i="1" s="1"/>
  <c r="P108" i="1" s="1"/>
  <c r="M107" i="1"/>
  <c r="O107" i="1" s="1"/>
  <c r="P107" i="1" s="1"/>
  <c r="M106" i="1"/>
  <c r="N106" i="1" s="1"/>
  <c r="M105" i="1"/>
  <c r="N105" i="1" s="1"/>
  <c r="M104" i="1"/>
  <c r="M103" i="1"/>
  <c r="O103" i="1" s="1"/>
  <c r="P103" i="1" s="1"/>
  <c r="M102" i="1"/>
  <c r="N102" i="1" s="1"/>
  <c r="M101" i="1"/>
  <c r="O101" i="1" s="1"/>
  <c r="P101" i="1" s="1"/>
  <c r="M100" i="1"/>
  <c r="O100" i="1" s="1"/>
  <c r="P100" i="1" s="1"/>
  <c r="M99" i="1"/>
  <c r="O99" i="1" s="1"/>
  <c r="P99" i="1" s="1"/>
  <c r="M98" i="1"/>
  <c r="N98" i="1" s="1"/>
  <c r="M97" i="1"/>
  <c r="N97" i="1" s="1"/>
  <c r="M96" i="1"/>
  <c r="M95" i="1"/>
  <c r="O95" i="1" s="1"/>
  <c r="P95" i="1" s="1"/>
  <c r="M94" i="1"/>
  <c r="N94" i="1" s="1"/>
  <c r="M93" i="1"/>
  <c r="O93" i="1" s="1"/>
  <c r="P93" i="1" s="1"/>
  <c r="M92" i="1"/>
  <c r="O92" i="1" s="1"/>
  <c r="P92" i="1" s="1"/>
  <c r="M91" i="1"/>
  <c r="O91" i="1" s="1"/>
  <c r="P91" i="1" s="1"/>
  <c r="M90" i="1"/>
  <c r="N90" i="1" s="1"/>
  <c r="M89" i="1"/>
  <c r="O89" i="1" s="1"/>
  <c r="P89" i="1" s="1"/>
  <c r="M88" i="1"/>
  <c r="O88" i="1" s="1"/>
  <c r="P88" i="1" s="1"/>
  <c r="M87" i="1"/>
  <c r="O87" i="1" s="1"/>
  <c r="P87" i="1" s="1"/>
  <c r="M86" i="1"/>
  <c r="N86" i="1" s="1"/>
  <c r="M85" i="1"/>
  <c r="N85" i="1" s="1"/>
  <c r="M84" i="1"/>
  <c r="O84" i="1" s="1"/>
  <c r="P84" i="1" s="1"/>
  <c r="M83" i="1"/>
  <c r="O83" i="1" s="1"/>
  <c r="P83" i="1" s="1"/>
  <c r="M82" i="1"/>
  <c r="N82" i="1" s="1"/>
  <c r="M81" i="1"/>
  <c r="N81" i="1" s="1"/>
  <c r="M80" i="1"/>
  <c r="O80" i="1" s="1"/>
  <c r="P80" i="1" s="1"/>
  <c r="M79" i="1"/>
  <c r="O79" i="1" s="1"/>
  <c r="P79" i="1" s="1"/>
  <c r="M78" i="1"/>
  <c r="O78" i="1" s="1"/>
  <c r="P78" i="1" s="1"/>
  <c r="M77" i="1"/>
  <c r="O77" i="1" s="1"/>
  <c r="P77" i="1" s="1"/>
  <c r="M76" i="1"/>
  <c r="O76" i="1" s="1"/>
  <c r="P76" i="1" s="1"/>
  <c r="M75" i="1"/>
  <c r="O75" i="1" s="1"/>
  <c r="P75" i="1" s="1"/>
  <c r="M74" i="1"/>
  <c r="O74" i="1" s="1"/>
  <c r="P74" i="1" s="1"/>
  <c r="M73" i="1"/>
  <c r="N73" i="1" s="1"/>
  <c r="M72" i="1"/>
  <c r="O72" i="1" s="1"/>
  <c r="P72" i="1" s="1"/>
  <c r="M71" i="1"/>
  <c r="O71" i="1" s="1"/>
  <c r="P71" i="1" s="1"/>
  <c r="M70" i="1"/>
  <c r="N70" i="1" s="1"/>
  <c r="M69" i="1"/>
  <c r="M68" i="1"/>
  <c r="O68" i="1" s="1"/>
  <c r="P68" i="1" s="1"/>
  <c r="M67" i="1"/>
  <c r="O67" i="1" s="1"/>
  <c r="P67" i="1" s="1"/>
  <c r="M66" i="1"/>
  <c r="O66" i="1" s="1"/>
  <c r="P66" i="1" s="1"/>
  <c r="M65" i="1"/>
  <c r="O65" i="1" s="1"/>
  <c r="P65" i="1" s="1"/>
  <c r="M64" i="1"/>
  <c r="O64" i="1" s="1"/>
  <c r="P64" i="1" s="1"/>
  <c r="M63" i="1"/>
  <c r="O63" i="1" s="1"/>
  <c r="P63" i="1" s="1"/>
  <c r="M62" i="1"/>
  <c r="O62" i="1" s="1"/>
  <c r="P62" i="1" s="1"/>
  <c r="M61" i="1"/>
  <c r="O61" i="1" s="1"/>
  <c r="P61" i="1" s="1"/>
  <c r="M60" i="1"/>
  <c r="O60" i="1" s="1"/>
  <c r="P60" i="1" s="1"/>
  <c r="M59" i="1"/>
  <c r="O59" i="1" s="1"/>
  <c r="P59" i="1" s="1"/>
  <c r="M58" i="1"/>
  <c r="O58" i="1" s="1"/>
  <c r="P58" i="1" s="1"/>
  <c r="M57" i="1"/>
  <c r="O57" i="1" s="1"/>
  <c r="P57" i="1" s="1"/>
  <c r="M56" i="1"/>
  <c r="M55" i="1"/>
  <c r="O55" i="1" s="1"/>
  <c r="P55" i="1" s="1"/>
  <c r="M54" i="1"/>
  <c r="N54" i="1" s="1"/>
  <c r="M53" i="1"/>
  <c r="O53" i="1" s="1"/>
  <c r="P53" i="1" s="1"/>
  <c r="M52" i="1"/>
  <c r="O52" i="1" s="1"/>
  <c r="P52" i="1" s="1"/>
  <c r="M51" i="1"/>
  <c r="O51" i="1" s="1"/>
  <c r="P51" i="1" s="1"/>
  <c r="M50" i="1"/>
  <c r="O50" i="1" s="1"/>
  <c r="P50" i="1" s="1"/>
  <c r="M49" i="1"/>
  <c r="N49" i="1" s="1"/>
  <c r="M48" i="1"/>
  <c r="O48" i="1" s="1"/>
  <c r="P48" i="1" s="1"/>
  <c r="M47" i="1"/>
  <c r="O47" i="1" s="1"/>
  <c r="P47" i="1" s="1"/>
  <c r="M46" i="1"/>
  <c r="O46" i="1" s="1"/>
  <c r="P46" i="1" s="1"/>
  <c r="M45" i="1"/>
  <c r="O45" i="1" s="1"/>
  <c r="P45" i="1" s="1"/>
  <c r="M44" i="1"/>
  <c r="O44" i="1" s="1"/>
  <c r="P44" i="1" s="1"/>
  <c r="M43" i="1"/>
  <c r="O43" i="1" s="1"/>
  <c r="P43" i="1" s="1"/>
  <c r="M42" i="1"/>
  <c r="O42" i="1" s="1"/>
  <c r="P42" i="1" s="1"/>
  <c r="M41" i="1"/>
  <c r="N41" i="1" s="1"/>
  <c r="M40" i="1"/>
  <c r="O40" i="1" s="1"/>
  <c r="P40" i="1" s="1"/>
  <c r="M39" i="1"/>
  <c r="O39" i="1" s="1"/>
  <c r="P39" i="1" s="1"/>
  <c r="M38" i="1"/>
  <c r="O38" i="1" s="1"/>
  <c r="P38" i="1" s="1"/>
  <c r="M37" i="1"/>
  <c r="M36" i="1"/>
  <c r="O36" i="1" s="1"/>
  <c r="P36" i="1" s="1"/>
  <c r="M35" i="1"/>
  <c r="O35" i="1" s="1"/>
  <c r="P35" i="1" s="1"/>
  <c r="M34" i="1"/>
  <c r="O34" i="1" s="1"/>
  <c r="P34" i="1" s="1"/>
  <c r="M33" i="1"/>
  <c r="O33" i="1" s="1"/>
  <c r="P33" i="1" s="1"/>
  <c r="M32" i="1"/>
  <c r="O32" i="1" s="1"/>
  <c r="P32" i="1" s="1"/>
  <c r="M31" i="1"/>
  <c r="O31" i="1" s="1"/>
  <c r="P31" i="1" s="1"/>
  <c r="M30" i="1"/>
  <c r="O30" i="1" s="1"/>
  <c r="P30" i="1" s="1"/>
  <c r="M29" i="1"/>
  <c r="O29" i="1" s="1"/>
  <c r="P29" i="1" s="1"/>
  <c r="M28" i="1"/>
  <c r="O28" i="1" s="1"/>
  <c r="P28" i="1" s="1"/>
  <c r="M27" i="1"/>
  <c r="O27" i="1" s="1"/>
  <c r="P27" i="1" s="1"/>
  <c r="M26" i="1"/>
  <c r="O26" i="1" s="1"/>
  <c r="P26" i="1" s="1"/>
  <c r="M25" i="1"/>
  <c r="N25" i="1" s="1"/>
  <c r="M24" i="1"/>
  <c r="O24" i="1" s="1"/>
  <c r="P24" i="1" s="1"/>
  <c r="M23" i="1"/>
  <c r="O23" i="1" s="1"/>
  <c r="P23" i="1" s="1"/>
  <c r="M22" i="1"/>
  <c r="O22" i="1" s="1"/>
  <c r="P22" i="1" s="1"/>
  <c r="M21" i="1"/>
  <c r="M20" i="1"/>
  <c r="O20" i="1" s="1"/>
  <c r="P20" i="1" s="1"/>
  <c r="M19" i="1"/>
  <c r="O19" i="1" s="1"/>
  <c r="P19" i="1" s="1"/>
  <c r="M18" i="1"/>
  <c r="O18" i="1" s="1"/>
  <c r="P18" i="1" s="1"/>
  <c r="M17" i="1"/>
  <c r="O17" i="1" s="1"/>
  <c r="P17" i="1" s="1"/>
  <c r="M16" i="1"/>
  <c r="O16" i="1" s="1"/>
  <c r="P16" i="1" s="1"/>
  <c r="M15" i="1"/>
  <c r="O15" i="1" s="1"/>
  <c r="P15" i="1" s="1"/>
  <c r="M14" i="1"/>
  <c r="O14" i="1" s="1"/>
  <c r="P14" i="1" s="1"/>
  <c r="M13" i="1"/>
  <c r="O13" i="1" s="1"/>
  <c r="P13" i="1" s="1"/>
  <c r="M12" i="1"/>
  <c r="O12" i="1" s="1"/>
  <c r="P12" i="1" s="1"/>
  <c r="M11" i="1"/>
  <c r="O11" i="1" s="1"/>
  <c r="P11" i="1" s="1"/>
  <c r="G6" i="1"/>
  <c r="G5" i="1"/>
  <c r="D6" i="1"/>
  <c r="D5" i="1"/>
  <c r="R792" i="3" l="1"/>
  <c r="R794" i="3"/>
  <c r="R796" i="3"/>
  <c r="R798" i="3"/>
  <c r="R800" i="3"/>
  <c r="R802" i="3"/>
  <c r="R804" i="3"/>
  <c r="R806" i="3"/>
  <c r="R808" i="3"/>
  <c r="R810" i="3"/>
  <c r="R812" i="3"/>
  <c r="R814" i="3"/>
  <c r="R816" i="3"/>
  <c r="R818" i="3"/>
  <c r="R820" i="3"/>
  <c r="R822" i="3"/>
  <c r="R824" i="3"/>
  <c r="R826" i="3"/>
  <c r="R828" i="3"/>
  <c r="R830" i="3"/>
  <c r="R832" i="3"/>
  <c r="R834" i="3"/>
  <c r="R836" i="3"/>
  <c r="R838" i="3"/>
  <c r="R840" i="3"/>
  <c r="R842" i="3"/>
  <c r="R844" i="3"/>
  <c r="R846" i="3"/>
  <c r="R848" i="3"/>
  <c r="R850" i="3"/>
  <c r="R852" i="3"/>
  <c r="R854" i="3"/>
  <c r="R856" i="3"/>
  <c r="R858" i="3"/>
  <c r="R860" i="3"/>
  <c r="R862" i="3"/>
  <c r="R864" i="3"/>
  <c r="R866" i="3"/>
  <c r="R868" i="3"/>
  <c r="R870" i="3"/>
  <c r="R872" i="3"/>
  <c r="R874" i="3"/>
  <c r="R876" i="3"/>
  <c r="R878" i="3"/>
  <c r="R880" i="3"/>
  <c r="R882" i="3"/>
  <c r="R884" i="3"/>
  <c r="R886" i="3"/>
  <c r="R833" i="3"/>
  <c r="R835" i="3"/>
  <c r="R888" i="3"/>
  <c r="R890" i="3"/>
  <c r="R892" i="3"/>
  <c r="R894" i="3"/>
  <c r="R896" i="3"/>
  <c r="R898" i="3"/>
  <c r="R900" i="3"/>
  <c r="R902" i="3"/>
  <c r="R904" i="3"/>
  <c r="R906" i="3"/>
  <c r="R908" i="3"/>
  <c r="R910" i="3"/>
  <c r="R912" i="3"/>
  <c r="R914" i="3"/>
  <c r="R916" i="3"/>
  <c r="R918" i="3"/>
  <c r="R920" i="3"/>
  <c r="R922" i="3"/>
  <c r="R924" i="3"/>
  <c r="R926" i="3"/>
  <c r="R928" i="3"/>
  <c r="R930" i="3"/>
  <c r="R932" i="3"/>
  <c r="R934" i="3"/>
  <c r="R936" i="3"/>
  <c r="R938" i="3"/>
  <c r="R940" i="3"/>
  <c r="R942" i="3"/>
  <c r="R944" i="3"/>
  <c r="R946" i="3"/>
  <c r="R948" i="3"/>
  <c r="R950" i="3"/>
  <c r="R952" i="3"/>
  <c r="R954" i="3"/>
  <c r="R956" i="3"/>
  <c r="R958" i="3"/>
  <c r="R960" i="3"/>
  <c r="R962" i="3"/>
  <c r="R964" i="3"/>
  <c r="R966" i="3"/>
  <c r="R968" i="3"/>
  <c r="R970" i="3"/>
  <c r="R972" i="3"/>
  <c r="R974" i="3"/>
  <c r="R976" i="3"/>
  <c r="R978" i="3"/>
  <c r="R980" i="3"/>
  <c r="R982" i="3"/>
  <c r="R984" i="3"/>
  <c r="R986" i="3"/>
  <c r="R988" i="3"/>
  <c r="R990" i="3"/>
  <c r="R992" i="3"/>
  <c r="R994" i="3"/>
  <c r="R996" i="3"/>
  <c r="R998" i="3"/>
  <c r="R1000" i="3"/>
  <c r="R1002" i="3"/>
  <c r="R1004" i="3"/>
  <c r="R1006" i="3"/>
  <c r="R1008" i="3"/>
  <c r="R1010" i="3"/>
  <c r="R1012" i="3"/>
  <c r="R1014" i="3"/>
  <c r="R1016" i="3"/>
  <c r="R1018" i="3"/>
  <c r="R1020" i="3"/>
  <c r="R1022" i="3"/>
  <c r="R1024" i="3"/>
  <c r="R1026" i="3"/>
  <c r="R1028" i="3"/>
  <c r="R1030" i="3"/>
  <c r="R1032" i="3"/>
  <c r="R1034" i="3"/>
  <c r="R1036" i="3"/>
  <c r="R1038" i="3"/>
  <c r="R1040" i="3"/>
  <c r="R1042" i="3"/>
  <c r="R1044" i="3"/>
  <c r="R1046" i="3"/>
  <c r="R1048" i="3"/>
  <c r="R1050" i="3"/>
  <c r="R1052" i="3"/>
  <c r="R1054" i="3"/>
  <c r="R1056" i="3"/>
  <c r="R1058" i="3"/>
  <c r="R1060" i="3"/>
  <c r="R1062" i="3"/>
  <c r="R1064" i="3"/>
  <c r="R1066" i="3"/>
  <c r="R1068" i="3"/>
  <c r="R1070" i="3"/>
  <c r="R1072" i="3"/>
  <c r="R1074" i="3"/>
  <c r="R1076" i="3"/>
  <c r="R1078" i="3"/>
  <c r="R1080" i="3"/>
  <c r="R1082" i="3"/>
  <c r="R1084" i="3"/>
  <c r="R1086" i="3"/>
  <c r="R1088" i="3"/>
  <c r="R1090" i="3"/>
  <c r="R1092" i="3"/>
  <c r="R1094" i="3"/>
  <c r="R1096" i="3"/>
  <c r="R1098" i="3"/>
  <c r="R1100" i="3"/>
  <c r="R1102" i="3"/>
  <c r="R1104" i="3"/>
  <c r="R1106" i="3"/>
  <c r="R1108" i="3"/>
  <c r="R1110" i="3"/>
  <c r="R1112" i="3"/>
  <c r="R1114" i="3"/>
  <c r="R1116" i="3"/>
  <c r="R1118" i="3"/>
  <c r="R1120" i="3"/>
  <c r="R1122" i="3"/>
  <c r="R1124" i="3"/>
  <c r="R1126" i="3"/>
  <c r="R1128" i="3"/>
  <c r="R1130" i="3"/>
  <c r="R1132" i="3"/>
  <c r="R1134" i="3"/>
  <c r="R1136" i="3"/>
  <c r="R1138" i="3"/>
  <c r="R1140" i="3"/>
  <c r="R1142" i="3"/>
  <c r="R1144" i="3"/>
  <c r="R1146" i="3"/>
  <c r="R1148" i="3"/>
  <c r="R1150" i="3"/>
  <c r="R1152" i="3"/>
  <c r="R1154" i="3"/>
  <c r="R1156" i="3"/>
  <c r="R1158" i="3"/>
  <c r="R1160" i="3"/>
  <c r="R1162" i="3"/>
  <c r="R1164" i="3"/>
  <c r="R1166" i="3"/>
  <c r="R1168" i="3"/>
  <c r="R1170" i="3"/>
  <c r="R1172" i="3"/>
  <c r="R837" i="3"/>
  <c r="R839" i="3"/>
  <c r="R841" i="3"/>
  <c r="R843" i="3"/>
  <c r="R845" i="3"/>
  <c r="R847" i="3"/>
  <c r="R849" i="3"/>
  <c r="R851" i="3"/>
  <c r="R853" i="3"/>
  <c r="R855" i="3"/>
  <c r="R857" i="3"/>
  <c r="R859" i="3"/>
  <c r="R861" i="3"/>
  <c r="R863" i="3"/>
  <c r="R865" i="3"/>
  <c r="R867" i="3"/>
  <c r="R869" i="3"/>
  <c r="R871" i="3"/>
  <c r="R873" i="3"/>
  <c r="R875" i="3"/>
  <c r="R877" i="3"/>
  <c r="R879" i="3"/>
  <c r="R881" i="3"/>
  <c r="R883" i="3"/>
  <c r="R885" i="3"/>
  <c r="R887" i="3"/>
  <c r="R889" i="3"/>
  <c r="R891" i="3"/>
  <c r="R893" i="3"/>
  <c r="R895" i="3"/>
  <c r="R897" i="3"/>
  <c r="R899" i="3"/>
  <c r="R901" i="3"/>
  <c r="R903" i="3"/>
  <c r="R905" i="3"/>
  <c r="R907" i="3"/>
  <c r="R909" i="3"/>
  <c r="R911" i="3"/>
  <c r="R913" i="3"/>
  <c r="R915" i="3"/>
  <c r="R917" i="3"/>
  <c r="R919" i="3"/>
  <c r="R921" i="3"/>
  <c r="R923" i="3"/>
  <c r="R925" i="3"/>
  <c r="R927" i="3"/>
  <c r="R929" i="3"/>
  <c r="R931" i="3"/>
  <c r="R933" i="3"/>
  <c r="R935" i="3"/>
  <c r="R937" i="3"/>
  <c r="R939" i="3"/>
  <c r="R941" i="3"/>
  <c r="R943" i="3"/>
  <c r="R945" i="3"/>
  <c r="R947" i="3"/>
  <c r="R949" i="3"/>
  <c r="R951" i="3"/>
  <c r="R953" i="3"/>
  <c r="R955" i="3"/>
  <c r="R957" i="3"/>
  <c r="R959" i="3"/>
  <c r="R1174" i="3"/>
  <c r="R1176" i="3"/>
  <c r="R1178" i="3"/>
  <c r="R1180" i="3"/>
  <c r="R1182" i="3"/>
  <c r="R1184" i="3"/>
  <c r="R1186" i="3"/>
  <c r="R1188" i="3"/>
  <c r="R1190" i="3"/>
  <c r="R1192" i="3"/>
  <c r="R961" i="3"/>
  <c r="R963" i="3"/>
  <c r="R965" i="3"/>
  <c r="R967" i="3"/>
  <c r="R969" i="3"/>
  <c r="R971" i="3"/>
  <c r="R973" i="3"/>
  <c r="R975" i="3"/>
  <c r="R977" i="3"/>
  <c r="R979" i="3"/>
  <c r="R981" i="3"/>
  <c r="R983" i="3"/>
  <c r="R985" i="3"/>
  <c r="R987" i="3"/>
  <c r="R989" i="3"/>
  <c r="R991" i="3"/>
  <c r="R993" i="3"/>
  <c r="R995" i="3"/>
  <c r="R997" i="3"/>
  <c r="R999" i="3"/>
  <c r="R1001" i="3"/>
  <c r="R1003" i="3"/>
  <c r="R1005" i="3"/>
  <c r="R1007" i="3"/>
  <c r="R1009" i="3"/>
  <c r="R1011" i="3"/>
  <c r="R1013" i="3"/>
  <c r="R1015" i="3"/>
  <c r="R1017" i="3"/>
  <c r="R1019" i="3"/>
  <c r="R1021" i="3"/>
  <c r="R1023" i="3"/>
  <c r="R1025" i="3"/>
  <c r="R1027" i="3"/>
  <c r="R1029" i="3"/>
  <c r="R1031" i="3"/>
  <c r="R1033" i="3"/>
  <c r="R1035" i="3"/>
  <c r="R1037" i="3"/>
  <c r="R1039" i="3"/>
  <c r="R1041" i="3"/>
  <c r="R1043" i="3"/>
  <c r="R1045" i="3"/>
  <c r="R1047" i="3"/>
  <c r="R1049" i="3"/>
  <c r="R1051" i="3"/>
  <c r="R1053" i="3"/>
  <c r="R1055" i="3"/>
  <c r="R1057" i="3"/>
  <c r="R1059" i="3"/>
  <c r="R1061" i="3"/>
  <c r="R1063" i="3"/>
  <c r="R1065" i="3"/>
  <c r="R1067" i="3"/>
  <c r="R1069" i="3"/>
  <c r="R1071" i="3"/>
  <c r="R1073" i="3"/>
  <c r="R1075" i="3"/>
  <c r="R1077" i="3"/>
  <c r="R1079" i="3"/>
  <c r="R1081" i="3"/>
  <c r="R1083" i="3"/>
  <c r="R1085" i="3"/>
  <c r="R1087" i="3"/>
  <c r="R1089" i="3"/>
  <c r="R1091" i="3"/>
  <c r="R1093" i="3"/>
  <c r="R1095" i="3"/>
  <c r="R1097" i="3"/>
  <c r="R1099" i="3"/>
  <c r="R1101" i="3"/>
  <c r="R1103" i="3"/>
  <c r="R1105" i="3"/>
  <c r="R1107" i="3"/>
  <c r="R1109" i="3"/>
  <c r="R1111" i="3"/>
  <c r="R1113" i="3"/>
  <c r="R1115" i="3"/>
  <c r="R1117" i="3"/>
  <c r="R1119" i="3"/>
  <c r="R1121" i="3"/>
  <c r="R1123" i="3"/>
  <c r="R1125" i="3"/>
  <c r="R1127" i="3"/>
  <c r="R1129" i="3"/>
  <c r="R1131" i="3"/>
  <c r="R1133" i="3"/>
  <c r="R1194" i="3"/>
  <c r="R1196" i="3"/>
  <c r="R1135" i="3"/>
  <c r="R1137" i="3"/>
  <c r="R1139" i="3"/>
  <c r="R1141" i="3"/>
  <c r="R1143" i="3"/>
  <c r="R1145" i="3"/>
  <c r="R1147" i="3"/>
  <c r="R1149" i="3"/>
  <c r="R1151" i="3"/>
  <c r="R1153" i="3"/>
  <c r="R1155" i="3"/>
  <c r="R1157" i="3"/>
  <c r="R1159" i="3"/>
  <c r="R1161" i="3"/>
  <c r="R1163" i="3"/>
  <c r="R1165" i="3"/>
  <c r="R1167" i="3"/>
  <c r="R1169" i="3"/>
  <c r="R1171" i="3"/>
  <c r="R1173" i="3"/>
  <c r="R1175" i="3"/>
  <c r="R1177" i="3"/>
  <c r="R1179" i="3"/>
  <c r="R1181" i="3"/>
  <c r="R1183" i="3"/>
  <c r="R1185" i="3"/>
  <c r="R1187" i="3"/>
  <c r="R1198" i="3"/>
  <c r="R1189" i="3"/>
  <c r="R1191" i="3"/>
  <c r="R1193" i="3"/>
  <c r="R1195" i="3"/>
  <c r="R1197" i="3"/>
  <c r="R1199" i="3"/>
  <c r="R1201" i="3"/>
  <c r="R1203" i="3"/>
  <c r="R1205" i="3"/>
  <c r="R1207" i="3"/>
  <c r="R1200" i="3"/>
  <c r="R1202" i="3"/>
  <c r="R1204" i="3"/>
  <c r="R1206" i="3"/>
  <c r="R1208" i="3"/>
  <c r="R1210" i="3"/>
  <c r="R1212" i="3"/>
  <c r="R1214" i="3"/>
  <c r="R1216" i="3"/>
  <c r="R1209" i="3"/>
  <c r="R1211" i="3"/>
  <c r="R1213" i="3"/>
  <c r="R1215" i="3"/>
  <c r="R10" i="3"/>
  <c r="N5" i="3"/>
  <c r="S10" i="3"/>
  <c r="Q10" i="3"/>
  <c r="P10" i="3"/>
  <c r="S14" i="3"/>
  <c r="Q14" i="3"/>
  <c r="P14" i="3"/>
  <c r="Q18" i="3"/>
  <c r="S18" i="3"/>
  <c r="P18" i="3"/>
  <c r="Q22" i="3"/>
  <c r="P22" i="3"/>
  <c r="S22" i="3"/>
  <c r="Q26" i="3"/>
  <c r="S26" i="3"/>
  <c r="P26" i="3"/>
  <c r="Q30" i="3"/>
  <c r="P30" i="3"/>
  <c r="S30" i="3"/>
  <c r="S34" i="3"/>
  <c r="Q34" i="3"/>
  <c r="P34" i="3"/>
  <c r="S38" i="3"/>
  <c r="P38" i="3"/>
  <c r="Q38" i="3"/>
  <c r="S42" i="3"/>
  <c r="Q42" i="3"/>
  <c r="P42" i="3"/>
  <c r="Q48" i="3"/>
  <c r="P48" i="3"/>
  <c r="S48" i="3"/>
  <c r="S52" i="3"/>
  <c r="Q52" i="3"/>
  <c r="P52" i="3"/>
  <c r="S56" i="3"/>
  <c r="Q56" i="3"/>
  <c r="P56" i="3"/>
  <c r="P58" i="3"/>
  <c r="S58" i="3"/>
  <c r="Q58" i="3"/>
  <c r="P62" i="3"/>
  <c r="Q62" i="3"/>
  <c r="S62" i="3"/>
  <c r="P66" i="3"/>
  <c r="S66" i="3"/>
  <c r="Q66" i="3"/>
  <c r="P70" i="3"/>
  <c r="S70" i="3"/>
  <c r="Q70" i="3"/>
  <c r="P74" i="3"/>
  <c r="S74" i="3"/>
  <c r="Q74" i="3"/>
  <c r="P78" i="3"/>
  <c r="Q78" i="3"/>
  <c r="S78" i="3"/>
  <c r="P82" i="3"/>
  <c r="S82" i="3"/>
  <c r="Q82" i="3"/>
  <c r="S88" i="3"/>
  <c r="Q88" i="3"/>
  <c r="P88" i="3"/>
  <c r="S92" i="3"/>
  <c r="Q92" i="3"/>
  <c r="P92" i="3"/>
  <c r="S96" i="3"/>
  <c r="Q96" i="3"/>
  <c r="P96" i="3"/>
  <c r="S100" i="3"/>
  <c r="Q100" i="3"/>
  <c r="P100" i="3"/>
  <c r="S104" i="3"/>
  <c r="Q104" i="3"/>
  <c r="P104" i="3"/>
  <c r="S108" i="3"/>
  <c r="Q108" i="3"/>
  <c r="P108" i="3"/>
  <c r="S112" i="3"/>
  <c r="Q112" i="3"/>
  <c r="P112" i="3"/>
  <c r="S116" i="3"/>
  <c r="Q116" i="3"/>
  <c r="P116" i="3"/>
  <c r="P118" i="3"/>
  <c r="S118" i="3"/>
  <c r="Q118" i="3"/>
  <c r="P122" i="3"/>
  <c r="S122" i="3"/>
  <c r="Q122" i="3"/>
  <c r="P126" i="3"/>
  <c r="Q126" i="3"/>
  <c r="S126" i="3"/>
  <c r="P130" i="3"/>
  <c r="S130" i="3"/>
  <c r="Q130" i="3"/>
  <c r="P134" i="3"/>
  <c r="Q134" i="3"/>
  <c r="S134" i="3"/>
  <c r="P138" i="3"/>
  <c r="S138" i="3"/>
  <c r="Q138" i="3"/>
  <c r="P142" i="3"/>
  <c r="S142" i="3"/>
  <c r="Q142" i="3"/>
  <c r="P146" i="3"/>
  <c r="S146" i="3"/>
  <c r="Q146" i="3"/>
  <c r="P150" i="3"/>
  <c r="Q150" i="3"/>
  <c r="S150" i="3"/>
  <c r="P154" i="3"/>
  <c r="S154" i="3"/>
  <c r="Q154" i="3"/>
  <c r="P158" i="3"/>
  <c r="Q158" i="3"/>
  <c r="S158" i="3"/>
  <c r="P162" i="3"/>
  <c r="S162" i="3"/>
  <c r="Q162" i="3"/>
  <c r="P166" i="3"/>
  <c r="Q166" i="3"/>
  <c r="S166" i="3"/>
  <c r="P170" i="3"/>
  <c r="S170" i="3"/>
  <c r="Q170" i="3"/>
  <c r="P174" i="3"/>
  <c r="Q174" i="3"/>
  <c r="S174" i="3"/>
  <c r="P178" i="3"/>
  <c r="S178" i="3"/>
  <c r="Q178" i="3"/>
  <c r="P182" i="3"/>
  <c r="S182" i="3"/>
  <c r="Q182" i="3"/>
  <c r="P186" i="3"/>
  <c r="S186" i="3"/>
  <c r="Q186" i="3"/>
  <c r="P190" i="3"/>
  <c r="S190" i="3"/>
  <c r="Q190" i="3"/>
  <c r="S192" i="3"/>
  <c r="Q192" i="3"/>
  <c r="P192" i="3"/>
  <c r="S196" i="3"/>
  <c r="Q196" i="3"/>
  <c r="P196" i="3"/>
  <c r="S200" i="3"/>
  <c r="Q200" i="3"/>
  <c r="P200" i="3"/>
  <c r="S204" i="3"/>
  <c r="Q204" i="3"/>
  <c r="P204" i="3"/>
  <c r="S208" i="3"/>
  <c r="Q208" i="3"/>
  <c r="P208" i="3"/>
  <c r="S212" i="3"/>
  <c r="Q212" i="3"/>
  <c r="P212" i="3"/>
  <c r="S216" i="3"/>
  <c r="Q216" i="3"/>
  <c r="P216" i="3"/>
  <c r="S220" i="3"/>
  <c r="Q220" i="3"/>
  <c r="P220" i="3"/>
  <c r="S224" i="3"/>
  <c r="Q224" i="3"/>
  <c r="P224" i="3"/>
  <c r="S228" i="3"/>
  <c r="Q228" i="3"/>
  <c r="P228" i="3"/>
  <c r="S232" i="3"/>
  <c r="Q232" i="3"/>
  <c r="P232" i="3"/>
  <c r="S236" i="3"/>
  <c r="Q236" i="3"/>
  <c r="P236" i="3"/>
  <c r="S240" i="3"/>
  <c r="Q240" i="3"/>
  <c r="P240" i="3"/>
  <c r="P242" i="3"/>
  <c r="S242" i="3"/>
  <c r="Q242" i="3"/>
  <c r="P246" i="3"/>
  <c r="Q246" i="3"/>
  <c r="S246" i="3"/>
  <c r="P250" i="3"/>
  <c r="S250" i="3"/>
  <c r="Q250" i="3"/>
  <c r="P254" i="3"/>
  <c r="S254" i="3"/>
  <c r="Q254" i="3"/>
  <c r="P258" i="3"/>
  <c r="S258" i="3"/>
  <c r="Q258" i="3"/>
  <c r="P262" i="3"/>
  <c r="S262" i="3"/>
  <c r="Q262" i="3"/>
  <c r="P266" i="3"/>
  <c r="S266" i="3"/>
  <c r="Q266" i="3"/>
  <c r="P270" i="3"/>
  <c r="S270" i="3"/>
  <c r="Q270" i="3"/>
  <c r="P274" i="3"/>
  <c r="S274" i="3"/>
  <c r="Q274" i="3"/>
  <c r="P278" i="3"/>
  <c r="S278" i="3"/>
  <c r="Q278" i="3"/>
  <c r="P282" i="3"/>
  <c r="S282" i="3"/>
  <c r="Q282" i="3"/>
  <c r="P286" i="3"/>
  <c r="Q286" i="3"/>
  <c r="S286" i="3"/>
  <c r="P290" i="3"/>
  <c r="S290" i="3"/>
  <c r="Q290" i="3"/>
  <c r="P294" i="3"/>
  <c r="Q294" i="3"/>
  <c r="S294" i="3"/>
  <c r="S296" i="3"/>
  <c r="Q296" i="3"/>
  <c r="P296" i="3"/>
  <c r="S300" i="3"/>
  <c r="Q300" i="3"/>
  <c r="P300" i="3"/>
  <c r="S304" i="3"/>
  <c r="Q304" i="3"/>
  <c r="P304" i="3"/>
  <c r="S308" i="3"/>
  <c r="Q308" i="3"/>
  <c r="P308" i="3"/>
  <c r="S312" i="3"/>
  <c r="Q312" i="3"/>
  <c r="P312" i="3"/>
  <c r="S316" i="3"/>
  <c r="Q316" i="3"/>
  <c r="P316" i="3"/>
  <c r="S320" i="3"/>
  <c r="Q320" i="3"/>
  <c r="P320" i="3"/>
  <c r="S324" i="3"/>
  <c r="Q324" i="3"/>
  <c r="P324" i="3"/>
  <c r="S328" i="3"/>
  <c r="Q328" i="3"/>
  <c r="P328" i="3"/>
  <c r="S332" i="3"/>
  <c r="Q332" i="3"/>
  <c r="P332" i="3"/>
  <c r="S336" i="3"/>
  <c r="Q336" i="3"/>
  <c r="P336" i="3"/>
  <c r="S340" i="3"/>
  <c r="Q340" i="3"/>
  <c r="P340" i="3"/>
  <c r="S344" i="3"/>
  <c r="Q344" i="3"/>
  <c r="P344" i="3"/>
  <c r="S348" i="3"/>
  <c r="Q348" i="3"/>
  <c r="P348" i="3"/>
  <c r="S352" i="3"/>
  <c r="Q352" i="3"/>
  <c r="P352" i="3"/>
  <c r="S356" i="3"/>
  <c r="Q356" i="3"/>
  <c r="P356" i="3"/>
  <c r="S360" i="3"/>
  <c r="Q360" i="3"/>
  <c r="P360" i="3"/>
  <c r="S364" i="3"/>
  <c r="P364" i="3"/>
  <c r="Q364" i="3"/>
  <c r="S368" i="3"/>
  <c r="Q368" i="3"/>
  <c r="P368" i="3"/>
  <c r="S372" i="3"/>
  <c r="Q372" i="3"/>
  <c r="P372" i="3"/>
  <c r="S376" i="3"/>
  <c r="Q376" i="3"/>
  <c r="P376" i="3"/>
  <c r="S380" i="3"/>
  <c r="Q380" i="3"/>
  <c r="P380" i="3"/>
  <c r="S384" i="3"/>
  <c r="Q384" i="3"/>
  <c r="P384" i="3"/>
  <c r="Q386" i="3"/>
  <c r="P386" i="3"/>
  <c r="S386" i="3"/>
  <c r="Q390" i="3"/>
  <c r="P390" i="3"/>
  <c r="S390" i="3"/>
  <c r="Q394" i="3"/>
  <c r="P394" i="3"/>
  <c r="S394" i="3"/>
  <c r="S400" i="3"/>
  <c r="Q400" i="3"/>
  <c r="P400" i="3"/>
  <c r="S404" i="3"/>
  <c r="Q404" i="3"/>
  <c r="P404" i="3"/>
  <c r="S408" i="3"/>
  <c r="Q408" i="3"/>
  <c r="P408" i="3"/>
  <c r="S412" i="3"/>
  <c r="Q412" i="3"/>
  <c r="P412" i="3"/>
  <c r="S416" i="3"/>
  <c r="Q416" i="3"/>
  <c r="P416" i="3"/>
  <c r="S420" i="3"/>
  <c r="Q420" i="3"/>
  <c r="P420" i="3"/>
  <c r="S424" i="3"/>
  <c r="Q424" i="3"/>
  <c r="P424" i="3"/>
  <c r="S428" i="3"/>
  <c r="Q428" i="3"/>
  <c r="P428" i="3"/>
  <c r="S432" i="3"/>
  <c r="Q432" i="3"/>
  <c r="P432" i="3"/>
  <c r="S436" i="3"/>
  <c r="Q436" i="3"/>
  <c r="P436" i="3"/>
  <c r="Q438" i="3"/>
  <c r="P438" i="3"/>
  <c r="S438" i="3"/>
  <c r="Q442" i="3"/>
  <c r="P442" i="3"/>
  <c r="S442" i="3"/>
  <c r="Q446" i="3"/>
  <c r="P446" i="3"/>
  <c r="S446" i="3"/>
  <c r="Q450" i="3"/>
  <c r="P450" i="3"/>
  <c r="S450" i="3"/>
  <c r="Q454" i="3"/>
  <c r="P454" i="3"/>
  <c r="S454" i="3"/>
  <c r="Q458" i="3"/>
  <c r="P458" i="3"/>
  <c r="S458" i="3"/>
  <c r="S460" i="3"/>
  <c r="Q460" i="3"/>
  <c r="P460" i="3"/>
  <c r="S464" i="3"/>
  <c r="Q464" i="3"/>
  <c r="P464" i="3"/>
  <c r="S468" i="3"/>
  <c r="Q468" i="3"/>
  <c r="P468" i="3"/>
  <c r="S472" i="3"/>
  <c r="Q472" i="3"/>
  <c r="P472" i="3"/>
  <c r="S476" i="3"/>
  <c r="Q476" i="3"/>
  <c r="P476" i="3"/>
  <c r="Q478" i="3"/>
  <c r="P478" i="3"/>
  <c r="S478" i="3"/>
  <c r="Q482" i="3"/>
  <c r="P482" i="3"/>
  <c r="S482" i="3"/>
  <c r="Q486" i="3"/>
  <c r="P486" i="3"/>
  <c r="S486" i="3"/>
  <c r="Q490" i="3"/>
  <c r="P490" i="3"/>
  <c r="S490" i="3"/>
  <c r="Q494" i="3"/>
  <c r="P494" i="3"/>
  <c r="S494" i="3"/>
  <c r="S496" i="3"/>
  <c r="Q496" i="3"/>
  <c r="P496" i="3"/>
  <c r="S500" i="3"/>
  <c r="Q500" i="3"/>
  <c r="P500" i="3"/>
  <c r="S504" i="3"/>
  <c r="Q504" i="3"/>
  <c r="P504" i="3"/>
  <c r="S508" i="3"/>
  <c r="Q508" i="3"/>
  <c r="P508" i="3"/>
  <c r="S512" i="3"/>
  <c r="Q512" i="3"/>
  <c r="P512" i="3"/>
  <c r="S516" i="3"/>
  <c r="Q516" i="3"/>
  <c r="P516" i="3"/>
  <c r="S520" i="3"/>
  <c r="Q520" i="3"/>
  <c r="P520" i="3"/>
  <c r="S524" i="3"/>
  <c r="Q524" i="3"/>
  <c r="P524" i="3"/>
  <c r="S528" i="3"/>
  <c r="Q528" i="3"/>
  <c r="P528" i="3"/>
  <c r="S532" i="3"/>
  <c r="Q532" i="3"/>
  <c r="P532" i="3"/>
  <c r="S536" i="3"/>
  <c r="Q536" i="3"/>
  <c r="P536" i="3"/>
  <c r="S540" i="3"/>
  <c r="Q540" i="3"/>
  <c r="P540" i="3"/>
  <c r="S544" i="3"/>
  <c r="Q544" i="3"/>
  <c r="P544" i="3"/>
  <c r="S548" i="3"/>
  <c r="Q548" i="3"/>
  <c r="P548" i="3"/>
  <c r="S552" i="3"/>
  <c r="Q552" i="3"/>
  <c r="P552" i="3"/>
  <c r="S556" i="3"/>
  <c r="Q556" i="3"/>
  <c r="P556" i="3"/>
  <c r="S560" i="3"/>
  <c r="Q560" i="3"/>
  <c r="P560" i="3"/>
  <c r="S564" i="3"/>
  <c r="Q564" i="3"/>
  <c r="P564" i="3"/>
  <c r="S568" i="3"/>
  <c r="Q568" i="3"/>
  <c r="P568" i="3"/>
  <c r="S572" i="3"/>
  <c r="Q572" i="3"/>
  <c r="P572" i="3"/>
  <c r="S576" i="3"/>
  <c r="Q576" i="3"/>
  <c r="P576" i="3"/>
  <c r="Q578" i="3"/>
  <c r="P578" i="3"/>
  <c r="S578" i="3"/>
  <c r="S584" i="3"/>
  <c r="Q584" i="3"/>
  <c r="P584" i="3"/>
  <c r="S588" i="3"/>
  <c r="Q588" i="3"/>
  <c r="P588" i="3"/>
  <c r="S592" i="3"/>
  <c r="Q592" i="3"/>
  <c r="P592" i="3"/>
  <c r="S596" i="3"/>
  <c r="Q596" i="3"/>
  <c r="P596" i="3"/>
  <c r="S600" i="3"/>
  <c r="Q600" i="3"/>
  <c r="P600" i="3"/>
  <c r="S604" i="3"/>
  <c r="Q604" i="3"/>
  <c r="P604" i="3"/>
  <c r="S608" i="3"/>
  <c r="Q608" i="3"/>
  <c r="P608" i="3"/>
  <c r="S612" i="3"/>
  <c r="Q612" i="3"/>
  <c r="P612" i="3"/>
  <c r="S616" i="3"/>
  <c r="Q616" i="3"/>
  <c r="P616" i="3"/>
  <c r="S620" i="3"/>
  <c r="Q620" i="3"/>
  <c r="P620" i="3"/>
  <c r="S624" i="3"/>
  <c r="Q624" i="3"/>
  <c r="P624" i="3"/>
  <c r="S628" i="3"/>
  <c r="Q628" i="3"/>
  <c r="P628" i="3"/>
  <c r="S632" i="3"/>
  <c r="Q632" i="3"/>
  <c r="P632" i="3"/>
  <c r="S636" i="3"/>
  <c r="Q636" i="3"/>
  <c r="P636" i="3"/>
  <c r="Q638" i="3"/>
  <c r="P638" i="3"/>
  <c r="S638" i="3"/>
  <c r="Q642" i="3"/>
  <c r="P642" i="3"/>
  <c r="S642" i="3"/>
  <c r="Q646" i="3"/>
  <c r="P646" i="3"/>
  <c r="S646" i="3"/>
  <c r="Q650" i="3"/>
  <c r="P650" i="3"/>
  <c r="S650" i="3"/>
  <c r="Q654" i="3"/>
  <c r="P654" i="3"/>
  <c r="S654" i="3"/>
  <c r="Q658" i="3"/>
  <c r="P658" i="3"/>
  <c r="S658" i="3"/>
  <c r="Q662" i="3"/>
  <c r="P662" i="3"/>
  <c r="S662" i="3"/>
  <c r="Q666" i="3"/>
  <c r="P666" i="3"/>
  <c r="S666" i="3"/>
  <c r="Q670" i="3"/>
  <c r="P670" i="3"/>
  <c r="S670" i="3"/>
  <c r="Q674" i="3"/>
  <c r="P674" i="3"/>
  <c r="S674" i="3"/>
  <c r="Q678" i="3"/>
  <c r="P678" i="3"/>
  <c r="S678" i="3"/>
  <c r="Q682" i="3"/>
  <c r="P682" i="3"/>
  <c r="S682" i="3"/>
  <c r="Q686" i="3"/>
  <c r="P686" i="3"/>
  <c r="S686" i="3"/>
  <c r="Q690" i="3"/>
  <c r="P690" i="3"/>
  <c r="S690" i="3"/>
  <c r="Q694" i="3"/>
  <c r="P694" i="3"/>
  <c r="S694" i="3"/>
  <c r="Q698" i="3"/>
  <c r="P698" i="3"/>
  <c r="S698" i="3"/>
  <c r="Q702" i="3"/>
  <c r="P702" i="3"/>
  <c r="S702" i="3"/>
  <c r="Q706" i="3"/>
  <c r="P706" i="3"/>
  <c r="S706" i="3"/>
  <c r="Q710" i="3"/>
  <c r="P710" i="3"/>
  <c r="S710" i="3"/>
  <c r="Q714" i="3"/>
  <c r="P714" i="3"/>
  <c r="S714" i="3"/>
  <c r="Q718" i="3"/>
  <c r="P718" i="3"/>
  <c r="S718" i="3"/>
  <c r="P722" i="3"/>
  <c r="S722" i="3"/>
  <c r="Q722" i="3"/>
  <c r="P726" i="3"/>
  <c r="S726" i="3"/>
  <c r="Q726" i="3"/>
  <c r="P730" i="3"/>
  <c r="S730" i="3"/>
  <c r="Q730" i="3"/>
  <c r="P734" i="3"/>
  <c r="Q734" i="3"/>
  <c r="S734" i="3"/>
  <c r="P738" i="3"/>
  <c r="S738" i="3"/>
  <c r="Q738" i="3"/>
  <c r="P742" i="3"/>
  <c r="Q742" i="3"/>
  <c r="S742" i="3"/>
  <c r="S744" i="3"/>
  <c r="P744" i="3"/>
  <c r="Q744" i="3"/>
  <c r="S748" i="3"/>
  <c r="Q748" i="3"/>
  <c r="P748" i="3"/>
  <c r="S752" i="3"/>
  <c r="P752" i="3"/>
  <c r="Q752" i="3"/>
  <c r="S756" i="3"/>
  <c r="Q756" i="3"/>
  <c r="P756" i="3"/>
  <c r="S760" i="3"/>
  <c r="P760" i="3"/>
  <c r="Q760" i="3"/>
  <c r="S764" i="3"/>
  <c r="Q764" i="3"/>
  <c r="P764" i="3"/>
  <c r="S768" i="3"/>
  <c r="Q768" i="3"/>
  <c r="P768" i="3"/>
  <c r="S772" i="3"/>
  <c r="Q772" i="3"/>
  <c r="P772" i="3"/>
  <c r="S776" i="3"/>
  <c r="P776" i="3"/>
  <c r="Q776" i="3"/>
  <c r="P778" i="3"/>
  <c r="S778" i="3"/>
  <c r="Q778" i="3"/>
  <c r="P782" i="3"/>
  <c r="S782" i="3"/>
  <c r="Q782" i="3"/>
  <c r="Q786" i="3"/>
  <c r="P786" i="3"/>
  <c r="S786" i="3"/>
  <c r="Q790" i="3"/>
  <c r="P790" i="3"/>
  <c r="S790" i="3"/>
  <c r="Q794" i="3"/>
  <c r="P794" i="3"/>
  <c r="S794" i="3"/>
  <c r="Q798" i="3"/>
  <c r="P798" i="3"/>
  <c r="S798" i="3"/>
  <c r="Q802" i="3"/>
  <c r="P802" i="3"/>
  <c r="S802" i="3"/>
  <c r="S804" i="3"/>
  <c r="Q804" i="3"/>
  <c r="P804" i="3"/>
  <c r="S808" i="3"/>
  <c r="Q808" i="3"/>
  <c r="P808" i="3"/>
  <c r="S812" i="3"/>
  <c r="Q812" i="3"/>
  <c r="P812" i="3"/>
  <c r="S816" i="3"/>
  <c r="Q816" i="3"/>
  <c r="P816" i="3"/>
  <c r="S820" i="3"/>
  <c r="Q820" i="3"/>
  <c r="P820" i="3"/>
  <c r="S824" i="3"/>
  <c r="Q824" i="3"/>
  <c r="P824" i="3"/>
  <c r="Q826" i="3"/>
  <c r="P826" i="3"/>
  <c r="S826" i="3"/>
  <c r="Q830" i="3"/>
  <c r="P830" i="3"/>
  <c r="S830" i="3"/>
  <c r="Q834" i="3"/>
  <c r="P834" i="3"/>
  <c r="S834" i="3"/>
  <c r="Q838" i="3"/>
  <c r="P838" i="3"/>
  <c r="S838" i="3"/>
  <c r="Q842" i="3"/>
  <c r="P842" i="3"/>
  <c r="S842" i="3"/>
  <c r="S844" i="3"/>
  <c r="Q844" i="3"/>
  <c r="P844" i="3"/>
  <c r="S848" i="3"/>
  <c r="Q848" i="3"/>
  <c r="P848" i="3"/>
  <c r="S852" i="3"/>
  <c r="Q852" i="3"/>
  <c r="P852" i="3"/>
  <c r="P856" i="3"/>
  <c r="S856" i="3"/>
  <c r="Q856" i="3"/>
  <c r="P860" i="3"/>
  <c r="Q860" i="3"/>
  <c r="S860" i="3"/>
  <c r="P864" i="3"/>
  <c r="S864" i="3"/>
  <c r="Q864" i="3"/>
  <c r="P868" i="3"/>
  <c r="Q868" i="3"/>
  <c r="S868" i="3"/>
  <c r="P872" i="3"/>
  <c r="S872" i="3"/>
  <c r="Q872" i="3"/>
  <c r="P876" i="3"/>
  <c r="Q876" i="3"/>
  <c r="S876" i="3"/>
  <c r="P880" i="3"/>
  <c r="S880" i="3"/>
  <c r="Q880" i="3"/>
  <c r="P884" i="3"/>
  <c r="Q884" i="3"/>
  <c r="S884" i="3"/>
  <c r="S886" i="3"/>
  <c r="Q886" i="3"/>
  <c r="P886" i="3"/>
  <c r="S890" i="3"/>
  <c r="Q890" i="3"/>
  <c r="P890" i="3"/>
  <c r="S894" i="3"/>
  <c r="Q894" i="3"/>
  <c r="P894" i="3"/>
  <c r="S898" i="3"/>
  <c r="Q898" i="3"/>
  <c r="P898" i="3"/>
  <c r="S902" i="3"/>
  <c r="Q902" i="3"/>
  <c r="P902" i="3"/>
  <c r="P904" i="3"/>
  <c r="S904" i="3"/>
  <c r="Q904" i="3"/>
  <c r="P908" i="3"/>
  <c r="Q908" i="3"/>
  <c r="S908" i="3"/>
  <c r="P912" i="3"/>
  <c r="S912" i="3"/>
  <c r="Q912" i="3"/>
  <c r="P916" i="3"/>
  <c r="Q916" i="3"/>
  <c r="S916" i="3"/>
  <c r="P920" i="3"/>
  <c r="S920" i="3"/>
  <c r="Q920" i="3"/>
  <c r="P924" i="3"/>
  <c r="Q924" i="3"/>
  <c r="S924" i="3"/>
  <c r="P928" i="3"/>
  <c r="S928" i="3"/>
  <c r="Q928" i="3"/>
  <c r="S930" i="3"/>
  <c r="Q930" i="3"/>
  <c r="P930" i="3"/>
  <c r="S934" i="3"/>
  <c r="Q934" i="3"/>
  <c r="P934" i="3"/>
  <c r="S938" i="3"/>
  <c r="Q938" i="3"/>
  <c r="P938" i="3"/>
  <c r="S942" i="3"/>
  <c r="Q942" i="3"/>
  <c r="P942" i="3"/>
  <c r="S946" i="3"/>
  <c r="Q946" i="3"/>
  <c r="P946" i="3"/>
  <c r="S950" i="3"/>
  <c r="Q950" i="3"/>
  <c r="P950" i="3"/>
  <c r="S954" i="3"/>
  <c r="Q954" i="3"/>
  <c r="P954" i="3"/>
  <c r="S958" i="3"/>
  <c r="Q958" i="3"/>
  <c r="P958" i="3"/>
  <c r="S962" i="3"/>
  <c r="Q962" i="3"/>
  <c r="P962" i="3"/>
  <c r="P964" i="3"/>
  <c r="Q964" i="3"/>
  <c r="S964" i="3"/>
  <c r="P968" i="3"/>
  <c r="S968" i="3"/>
  <c r="Q968" i="3"/>
  <c r="P972" i="3"/>
  <c r="Q972" i="3"/>
  <c r="S972" i="3"/>
  <c r="P976" i="3"/>
  <c r="S976" i="3"/>
  <c r="Q976" i="3"/>
  <c r="P980" i="3"/>
  <c r="Q980" i="3"/>
  <c r="S980" i="3"/>
  <c r="P984" i="3"/>
  <c r="S984" i="3"/>
  <c r="Q984" i="3"/>
  <c r="S986" i="3"/>
  <c r="Q986" i="3"/>
  <c r="P986" i="3"/>
  <c r="S990" i="3"/>
  <c r="Q990" i="3"/>
  <c r="P990" i="3"/>
  <c r="S994" i="3"/>
  <c r="Q994" i="3"/>
  <c r="P994" i="3"/>
  <c r="S998" i="3"/>
  <c r="Q998" i="3"/>
  <c r="P998" i="3"/>
  <c r="S1002" i="3"/>
  <c r="Q1002" i="3"/>
  <c r="P1002" i="3"/>
  <c r="S1006" i="3"/>
  <c r="Q1006" i="3"/>
  <c r="P1006" i="3"/>
  <c r="S1010" i="3"/>
  <c r="Q1010" i="3"/>
  <c r="P1010" i="3"/>
  <c r="S1014" i="3"/>
  <c r="Q1014" i="3"/>
  <c r="P1014" i="3"/>
  <c r="S1018" i="3"/>
  <c r="Q1018" i="3"/>
  <c r="P1018" i="3"/>
  <c r="S1022" i="3"/>
  <c r="Q1022" i="3"/>
  <c r="P1022" i="3"/>
  <c r="P1024" i="3"/>
  <c r="S1024" i="3"/>
  <c r="Q1024" i="3"/>
  <c r="S1030" i="3"/>
  <c r="Q1030" i="3"/>
  <c r="P1030" i="3"/>
  <c r="S1034" i="3"/>
  <c r="Q1034" i="3"/>
  <c r="P1034" i="3"/>
  <c r="S1038" i="3"/>
  <c r="Q1038" i="3"/>
  <c r="P1038" i="3"/>
  <c r="S1042" i="3"/>
  <c r="Q1042" i="3"/>
  <c r="P1042" i="3"/>
  <c r="P1044" i="3"/>
  <c r="S1044" i="3"/>
  <c r="Q1044" i="3"/>
  <c r="S1048" i="3"/>
  <c r="Q1048" i="3"/>
  <c r="P1048" i="3"/>
  <c r="Q1054" i="3"/>
  <c r="P1054" i="3"/>
  <c r="S1054" i="3"/>
  <c r="Q1058" i="3"/>
  <c r="P1058" i="3"/>
  <c r="S1058" i="3"/>
  <c r="S1062" i="3"/>
  <c r="Q1062" i="3"/>
  <c r="P1062" i="3"/>
  <c r="P1064" i="3"/>
  <c r="S1064" i="3"/>
  <c r="Q1064" i="3"/>
  <c r="P1068" i="3"/>
  <c r="S1068" i="3"/>
  <c r="Q1068" i="3"/>
  <c r="P1072" i="3"/>
  <c r="S1072" i="3"/>
  <c r="Q1072" i="3"/>
  <c r="P1076" i="3"/>
  <c r="S1076" i="3"/>
  <c r="Q1076" i="3"/>
  <c r="P1080" i="3"/>
  <c r="S1080" i="3"/>
  <c r="Q1080" i="3"/>
  <c r="P1084" i="3"/>
  <c r="S1084" i="3"/>
  <c r="Q1084" i="3"/>
  <c r="P1088" i="3"/>
  <c r="S1088" i="3"/>
  <c r="Q1088" i="3"/>
  <c r="P1092" i="3"/>
  <c r="S1092" i="3"/>
  <c r="Q1092" i="3"/>
  <c r="P1096" i="3"/>
  <c r="S1096" i="3"/>
  <c r="Q1096" i="3"/>
  <c r="P1100" i="3"/>
  <c r="S1100" i="3"/>
  <c r="Q1100" i="3"/>
  <c r="S1102" i="3"/>
  <c r="Q1102" i="3"/>
  <c r="P1102" i="3"/>
  <c r="P1106" i="3"/>
  <c r="S1106" i="3"/>
  <c r="Q1106" i="3"/>
  <c r="P1110" i="3"/>
  <c r="S1110" i="3"/>
  <c r="Q1110" i="3"/>
  <c r="P1114" i="3"/>
  <c r="S1114" i="3"/>
  <c r="Q1114" i="3"/>
  <c r="P1118" i="3"/>
  <c r="S1118" i="3"/>
  <c r="Q1118" i="3"/>
  <c r="P1122" i="3"/>
  <c r="S1122" i="3"/>
  <c r="Q1122" i="3"/>
  <c r="P1126" i="3"/>
  <c r="S1126" i="3"/>
  <c r="Q1126" i="3"/>
  <c r="S1132" i="3"/>
  <c r="Q1132" i="3"/>
  <c r="P1132" i="3"/>
  <c r="S1136" i="3"/>
  <c r="Q1136" i="3"/>
  <c r="P1136" i="3"/>
  <c r="S1140" i="3"/>
  <c r="Q1140" i="3"/>
  <c r="P1140" i="3"/>
  <c r="S1144" i="3"/>
  <c r="Q1144" i="3"/>
  <c r="P1144" i="3"/>
  <c r="S1148" i="3"/>
  <c r="Q1148" i="3"/>
  <c r="P1148" i="3"/>
  <c r="S1152" i="3"/>
  <c r="Q1152" i="3"/>
  <c r="P1152" i="3"/>
  <c r="S1156" i="3"/>
  <c r="Q1156" i="3"/>
  <c r="P1156" i="3"/>
  <c r="S1160" i="3"/>
  <c r="Q1160" i="3"/>
  <c r="P1160" i="3"/>
  <c r="S1164" i="3"/>
  <c r="Q1164" i="3"/>
  <c r="P1164" i="3"/>
  <c r="S1168" i="3"/>
  <c r="Q1168" i="3"/>
  <c r="P1168" i="3"/>
  <c r="S1172" i="3"/>
  <c r="Q1172" i="3"/>
  <c r="P1172" i="3"/>
  <c r="S1176" i="3"/>
  <c r="Q1176" i="3"/>
  <c r="P1176" i="3"/>
  <c r="P1178" i="3"/>
  <c r="S1178" i="3"/>
  <c r="Q1178" i="3"/>
  <c r="S1180" i="3"/>
  <c r="Q1180" i="3"/>
  <c r="P1180" i="3"/>
  <c r="P1182" i="3"/>
  <c r="S1182" i="3"/>
  <c r="Q1182" i="3"/>
  <c r="S1184" i="3"/>
  <c r="Q1184" i="3"/>
  <c r="P1184" i="3"/>
  <c r="P1186" i="3"/>
  <c r="S1186" i="3"/>
  <c r="Q1186" i="3"/>
  <c r="P1190" i="3"/>
  <c r="S1190" i="3"/>
  <c r="Q1190" i="3"/>
  <c r="S1192" i="3"/>
  <c r="Q1192" i="3"/>
  <c r="P1192" i="3"/>
  <c r="P1194" i="3"/>
  <c r="S1194" i="3"/>
  <c r="Q1194" i="3"/>
  <c r="S1196" i="3"/>
  <c r="Q1196" i="3"/>
  <c r="P1196" i="3"/>
  <c r="P1198" i="3"/>
  <c r="S1198" i="3"/>
  <c r="Q1198" i="3"/>
  <c r="S1200" i="3"/>
  <c r="Q1200" i="3"/>
  <c r="P1200" i="3"/>
  <c r="P1202" i="3"/>
  <c r="S1202" i="3"/>
  <c r="Q1202" i="3"/>
  <c r="S1204" i="3"/>
  <c r="Q1204" i="3"/>
  <c r="P1204" i="3"/>
  <c r="P1206" i="3"/>
  <c r="S1206" i="3"/>
  <c r="Q1206" i="3"/>
  <c r="S1208" i="3"/>
  <c r="Q1208" i="3"/>
  <c r="P1208" i="3"/>
  <c r="P1210" i="3"/>
  <c r="S1210" i="3"/>
  <c r="Q1210" i="3"/>
  <c r="S1212" i="3"/>
  <c r="Q1212" i="3"/>
  <c r="P1212" i="3"/>
  <c r="P1214" i="3"/>
  <c r="S1214" i="3"/>
  <c r="Q1214" i="3"/>
  <c r="S1216" i="3"/>
  <c r="Q1216" i="3"/>
  <c r="P1216" i="3"/>
  <c r="Q12" i="3"/>
  <c r="P12" i="3"/>
  <c r="S12" i="3"/>
  <c r="Q16" i="3"/>
  <c r="S16" i="3"/>
  <c r="P16" i="3"/>
  <c r="Q20" i="3"/>
  <c r="P20" i="3"/>
  <c r="S20" i="3"/>
  <c r="Q24" i="3"/>
  <c r="P24" i="3"/>
  <c r="S24" i="3"/>
  <c r="Q28" i="3"/>
  <c r="P28" i="3"/>
  <c r="S28" i="3"/>
  <c r="Q32" i="3"/>
  <c r="P32" i="3"/>
  <c r="S32" i="3"/>
  <c r="Q36" i="3"/>
  <c r="P36" i="3"/>
  <c r="S36" i="3"/>
  <c r="Q40" i="3"/>
  <c r="S40" i="3"/>
  <c r="P40" i="3"/>
  <c r="Q44" i="3"/>
  <c r="P44" i="3"/>
  <c r="S44" i="3"/>
  <c r="S46" i="3"/>
  <c r="P46" i="3"/>
  <c r="Q46" i="3"/>
  <c r="P50" i="3"/>
  <c r="Q50" i="3"/>
  <c r="S50" i="3"/>
  <c r="P54" i="3"/>
  <c r="S54" i="3"/>
  <c r="Q54" i="3"/>
  <c r="S60" i="3"/>
  <c r="Q60" i="3"/>
  <c r="P60" i="3"/>
  <c r="S64" i="3"/>
  <c r="P64" i="3"/>
  <c r="Q64" i="3"/>
  <c r="S68" i="3"/>
  <c r="P68" i="3"/>
  <c r="Q68" i="3"/>
  <c r="S72" i="3"/>
  <c r="Q72" i="3"/>
  <c r="P72" i="3"/>
  <c r="S76" i="3"/>
  <c r="Q76" i="3"/>
  <c r="P76" i="3"/>
  <c r="S80" i="3"/>
  <c r="Q80" i="3"/>
  <c r="P80" i="3"/>
  <c r="S84" i="3"/>
  <c r="Q84" i="3"/>
  <c r="P84" i="3"/>
  <c r="P86" i="3"/>
  <c r="S86" i="3"/>
  <c r="Q86" i="3"/>
  <c r="P90" i="3"/>
  <c r="S90" i="3"/>
  <c r="Q90" i="3"/>
  <c r="P94" i="3"/>
  <c r="Q94" i="3"/>
  <c r="S94" i="3"/>
  <c r="P98" i="3"/>
  <c r="S98" i="3"/>
  <c r="Q98" i="3"/>
  <c r="P102" i="3"/>
  <c r="S102" i="3"/>
  <c r="Q102" i="3"/>
  <c r="P106" i="3"/>
  <c r="S106" i="3"/>
  <c r="Q106" i="3"/>
  <c r="P110" i="3"/>
  <c r="Q110" i="3"/>
  <c r="S110" i="3"/>
  <c r="P114" i="3"/>
  <c r="S114" i="3"/>
  <c r="Q114" i="3"/>
  <c r="S120" i="3"/>
  <c r="Q120" i="3"/>
  <c r="P120" i="3"/>
  <c r="S124" i="3"/>
  <c r="Q124" i="3"/>
  <c r="P124" i="3"/>
  <c r="S128" i="3"/>
  <c r="Q128" i="3"/>
  <c r="P128" i="3"/>
  <c r="S132" i="3"/>
  <c r="Q132" i="3"/>
  <c r="P132" i="3"/>
  <c r="S136" i="3"/>
  <c r="Q136" i="3"/>
  <c r="P136" i="3"/>
  <c r="S140" i="3"/>
  <c r="Q140" i="3"/>
  <c r="P140" i="3"/>
  <c r="S144" i="3"/>
  <c r="Q144" i="3"/>
  <c r="P144" i="3"/>
  <c r="S148" i="3"/>
  <c r="Q148" i="3"/>
  <c r="P148" i="3"/>
  <c r="S152" i="3"/>
  <c r="Q152" i="3"/>
  <c r="P152" i="3"/>
  <c r="S156" i="3"/>
  <c r="Q156" i="3"/>
  <c r="P156" i="3"/>
  <c r="S160" i="3"/>
  <c r="Q160" i="3"/>
  <c r="P160" i="3"/>
  <c r="S164" i="3"/>
  <c r="Q164" i="3"/>
  <c r="P164" i="3"/>
  <c r="S168" i="3"/>
  <c r="Q168" i="3"/>
  <c r="P168" i="3"/>
  <c r="S172" i="3"/>
  <c r="Q172" i="3"/>
  <c r="P172" i="3"/>
  <c r="S176" i="3"/>
  <c r="Q176" i="3"/>
  <c r="P176" i="3"/>
  <c r="S180" i="3"/>
  <c r="Q180" i="3"/>
  <c r="P180" i="3"/>
  <c r="S184" i="3"/>
  <c r="Q184" i="3"/>
  <c r="P184" i="3"/>
  <c r="S188" i="3"/>
  <c r="Q188" i="3"/>
  <c r="P188" i="3"/>
  <c r="P194" i="3"/>
  <c r="S194" i="3"/>
  <c r="Q194" i="3"/>
  <c r="P198" i="3"/>
  <c r="S198" i="3"/>
  <c r="Q198" i="3"/>
  <c r="P202" i="3"/>
  <c r="S202" i="3"/>
  <c r="Q202" i="3"/>
  <c r="P206" i="3"/>
  <c r="S206" i="3"/>
  <c r="Q206" i="3"/>
  <c r="P210" i="3"/>
  <c r="S210" i="3"/>
  <c r="Q210" i="3"/>
  <c r="P214" i="3"/>
  <c r="S214" i="3"/>
  <c r="Q214" i="3"/>
  <c r="P218" i="3"/>
  <c r="S218" i="3"/>
  <c r="Q218" i="3"/>
  <c r="P222" i="3"/>
  <c r="S222" i="3"/>
  <c r="Q222" i="3"/>
  <c r="P226" i="3"/>
  <c r="S226" i="3"/>
  <c r="Q226" i="3"/>
  <c r="P230" i="3"/>
  <c r="Q230" i="3"/>
  <c r="S230" i="3"/>
  <c r="P234" i="3"/>
  <c r="S234" i="3"/>
  <c r="Q234" i="3"/>
  <c r="P238" i="3"/>
  <c r="S238" i="3"/>
  <c r="Q238" i="3"/>
  <c r="S244" i="3"/>
  <c r="Q244" i="3"/>
  <c r="P244" i="3"/>
  <c r="S248" i="3"/>
  <c r="Q248" i="3"/>
  <c r="P248" i="3"/>
  <c r="S252" i="3"/>
  <c r="Q252" i="3"/>
  <c r="P252" i="3"/>
  <c r="S256" i="3"/>
  <c r="Q256" i="3"/>
  <c r="P256" i="3"/>
  <c r="S260" i="3"/>
  <c r="Q260" i="3"/>
  <c r="P260" i="3"/>
  <c r="S264" i="3"/>
  <c r="Q264" i="3"/>
  <c r="P264" i="3"/>
  <c r="S268" i="3"/>
  <c r="Q268" i="3"/>
  <c r="P268" i="3"/>
  <c r="S272" i="3"/>
  <c r="Q272" i="3"/>
  <c r="P272" i="3"/>
  <c r="S276" i="3"/>
  <c r="Q276" i="3"/>
  <c r="P276" i="3"/>
  <c r="S280" i="3"/>
  <c r="Q280" i="3"/>
  <c r="P280" i="3"/>
  <c r="S284" i="3"/>
  <c r="Q284" i="3"/>
  <c r="P284" i="3"/>
  <c r="S288" i="3"/>
  <c r="Q288" i="3"/>
  <c r="P288" i="3"/>
  <c r="S292" i="3"/>
  <c r="Q292" i="3"/>
  <c r="P292" i="3"/>
  <c r="P298" i="3"/>
  <c r="S298" i="3"/>
  <c r="Q298" i="3"/>
  <c r="P302" i="3"/>
  <c r="Q302" i="3"/>
  <c r="S302" i="3"/>
  <c r="P306" i="3"/>
  <c r="S306" i="3"/>
  <c r="Q306" i="3"/>
  <c r="P310" i="3"/>
  <c r="Q310" i="3"/>
  <c r="S310" i="3"/>
  <c r="P314" i="3"/>
  <c r="S314" i="3"/>
  <c r="Q314" i="3"/>
  <c r="P318" i="3"/>
  <c r="Q318" i="3"/>
  <c r="S318" i="3"/>
  <c r="P322" i="3"/>
  <c r="S322" i="3"/>
  <c r="Q322" i="3"/>
  <c r="P326" i="3"/>
  <c r="Q326" i="3"/>
  <c r="S326" i="3"/>
  <c r="P330" i="3"/>
  <c r="S330" i="3"/>
  <c r="Q330" i="3"/>
  <c r="P334" i="3"/>
  <c r="Q334" i="3"/>
  <c r="S334" i="3"/>
  <c r="P338" i="3"/>
  <c r="S338" i="3"/>
  <c r="Q338" i="3"/>
  <c r="P342" i="3"/>
  <c r="S342" i="3"/>
  <c r="Q342" i="3"/>
  <c r="P346" i="3"/>
  <c r="S346" i="3"/>
  <c r="Q346" i="3"/>
  <c r="P350" i="3"/>
  <c r="S350" i="3"/>
  <c r="Q350" i="3"/>
  <c r="P354" i="3"/>
  <c r="S354" i="3"/>
  <c r="Q354" i="3"/>
  <c r="P358" i="3"/>
  <c r="S358" i="3"/>
  <c r="Q358" i="3"/>
  <c r="P362" i="3"/>
  <c r="Q362" i="3"/>
  <c r="S362" i="3"/>
  <c r="P366" i="3"/>
  <c r="S366" i="3"/>
  <c r="Q366" i="3"/>
  <c r="Q370" i="3"/>
  <c r="P370" i="3"/>
  <c r="S370" i="3"/>
  <c r="Q374" i="3"/>
  <c r="P374" i="3"/>
  <c r="S374" i="3"/>
  <c r="Q378" i="3"/>
  <c r="P378" i="3"/>
  <c r="S378" i="3"/>
  <c r="Q382" i="3"/>
  <c r="P382" i="3"/>
  <c r="S382" i="3"/>
  <c r="S388" i="3"/>
  <c r="Q388" i="3"/>
  <c r="P388" i="3"/>
  <c r="S392" i="3"/>
  <c r="Q392" i="3"/>
  <c r="P392" i="3"/>
  <c r="S396" i="3"/>
  <c r="Q396" i="3"/>
  <c r="P396" i="3"/>
  <c r="Q398" i="3"/>
  <c r="P398" i="3"/>
  <c r="S398" i="3"/>
  <c r="Q402" i="3"/>
  <c r="P402" i="3"/>
  <c r="S402" i="3"/>
  <c r="Q406" i="3"/>
  <c r="P406" i="3"/>
  <c r="S406" i="3"/>
  <c r="Q410" i="3"/>
  <c r="P410" i="3"/>
  <c r="S410" i="3"/>
  <c r="Q414" i="3"/>
  <c r="P414" i="3"/>
  <c r="S414" i="3"/>
  <c r="Q418" i="3"/>
  <c r="P418" i="3"/>
  <c r="S418" i="3"/>
  <c r="Q422" i="3"/>
  <c r="P422" i="3"/>
  <c r="S422" i="3"/>
  <c r="Q426" i="3"/>
  <c r="P426" i="3"/>
  <c r="S426" i="3"/>
  <c r="Q430" i="3"/>
  <c r="P430" i="3"/>
  <c r="S430" i="3"/>
  <c r="Q434" i="3"/>
  <c r="P434" i="3"/>
  <c r="S434" i="3"/>
  <c r="S440" i="3"/>
  <c r="Q440" i="3"/>
  <c r="P440" i="3"/>
  <c r="S444" i="3"/>
  <c r="Q444" i="3"/>
  <c r="P444" i="3"/>
  <c r="S448" i="3"/>
  <c r="Q448" i="3"/>
  <c r="P448" i="3"/>
  <c r="S452" i="3"/>
  <c r="Q452" i="3"/>
  <c r="P452" i="3"/>
  <c r="S456" i="3"/>
  <c r="Q456" i="3"/>
  <c r="P456" i="3"/>
  <c r="Q462" i="3"/>
  <c r="P462" i="3"/>
  <c r="S462" i="3"/>
  <c r="Q466" i="3"/>
  <c r="P466" i="3"/>
  <c r="S466" i="3"/>
  <c r="Q470" i="3"/>
  <c r="P470" i="3"/>
  <c r="S470" i="3"/>
  <c r="Q474" i="3"/>
  <c r="P474" i="3"/>
  <c r="S474" i="3"/>
  <c r="S480" i="3"/>
  <c r="Q480" i="3"/>
  <c r="P480" i="3"/>
  <c r="S484" i="3"/>
  <c r="Q484" i="3"/>
  <c r="P484" i="3"/>
  <c r="S488" i="3"/>
  <c r="Q488" i="3"/>
  <c r="P488" i="3"/>
  <c r="S492" i="3"/>
  <c r="Q492" i="3"/>
  <c r="P492" i="3"/>
  <c r="Q498" i="3"/>
  <c r="P498" i="3"/>
  <c r="S498" i="3"/>
  <c r="Q502" i="3"/>
  <c r="P502" i="3"/>
  <c r="S502" i="3"/>
  <c r="Q506" i="3"/>
  <c r="P506" i="3"/>
  <c r="S506" i="3"/>
  <c r="Q510" i="3"/>
  <c r="P510" i="3"/>
  <c r="S510" i="3"/>
  <c r="Q514" i="3"/>
  <c r="P514" i="3"/>
  <c r="S514" i="3"/>
  <c r="Q518" i="3"/>
  <c r="P518" i="3"/>
  <c r="S518" i="3"/>
  <c r="Q522" i="3"/>
  <c r="P522" i="3"/>
  <c r="S522" i="3"/>
  <c r="Q526" i="3"/>
  <c r="P526" i="3"/>
  <c r="S526" i="3"/>
  <c r="Q530" i="3"/>
  <c r="P530" i="3"/>
  <c r="S530" i="3"/>
  <c r="Q534" i="3"/>
  <c r="P534" i="3"/>
  <c r="S534" i="3"/>
  <c r="Q538" i="3"/>
  <c r="P538" i="3"/>
  <c r="S538" i="3"/>
  <c r="Q542" i="3"/>
  <c r="P542" i="3"/>
  <c r="S542" i="3"/>
  <c r="Q546" i="3"/>
  <c r="P546" i="3"/>
  <c r="S546" i="3"/>
  <c r="Q550" i="3"/>
  <c r="P550" i="3"/>
  <c r="S550" i="3"/>
  <c r="Q554" i="3"/>
  <c r="P554" i="3"/>
  <c r="S554" i="3"/>
  <c r="Q558" i="3"/>
  <c r="P558" i="3"/>
  <c r="S558" i="3"/>
  <c r="Q562" i="3"/>
  <c r="P562" i="3"/>
  <c r="S562" i="3"/>
  <c r="Q566" i="3"/>
  <c r="P566" i="3"/>
  <c r="S566" i="3"/>
  <c r="Q570" i="3"/>
  <c r="P570" i="3"/>
  <c r="S570" i="3"/>
  <c r="Q574" i="3"/>
  <c r="P574" i="3"/>
  <c r="S574" i="3"/>
  <c r="S580" i="3"/>
  <c r="Q580" i="3"/>
  <c r="P580" i="3"/>
  <c r="Q582" i="3"/>
  <c r="P582" i="3"/>
  <c r="S582" i="3"/>
  <c r="Q586" i="3"/>
  <c r="P586" i="3"/>
  <c r="S586" i="3"/>
  <c r="Q590" i="3"/>
  <c r="P590" i="3"/>
  <c r="S590" i="3"/>
  <c r="Q594" i="3"/>
  <c r="P594" i="3"/>
  <c r="S594" i="3"/>
  <c r="Q598" i="3"/>
  <c r="P598" i="3"/>
  <c r="S598" i="3"/>
  <c r="Q602" i="3"/>
  <c r="P602" i="3"/>
  <c r="S602" i="3"/>
  <c r="Q606" i="3"/>
  <c r="P606" i="3"/>
  <c r="S606" i="3"/>
  <c r="Q610" i="3"/>
  <c r="P610" i="3"/>
  <c r="S610" i="3"/>
  <c r="Q614" i="3"/>
  <c r="P614" i="3"/>
  <c r="S614" i="3"/>
  <c r="Q618" i="3"/>
  <c r="P618" i="3"/>
  <c r="S618" i="3"/>
  <c r="Q622" i="3"/>
  <c r="P622" i="3"/>
  <c r="S622" i="3"/>
  <c r="Q626" i="3"/>
  <c r="P626" i="3"/>
  <c r="S626" i="3"/>
  <c r="Q630" i="3"/>
  <c r="P630" i="3"/>
  <c r="S630" i="3"/>
  <c r="Q634" i="3"/>
  <c r="P634" i="3"/>
  <c r="S634" i="3"/>
  <c r="S640" i="3"/>
  <c r="Q640" i="3"/>
  <c r="P640" i="3"/>
  <c r="S644" i="3"/>
  <c r="Q644" i="3"/>
  <c r="P644" i="3"/>
  <c r="S648" i="3"/>
  <c r="Q648" i="3"/>
  <c r="P648" i="3"/>
  <c r="S652" i="3"/>
  <c r="Q652" i="3"/>
  <c r="P652" i="3"/>
  <c r="S656" i="3"/>
  <c r="Q656" i="3"/>
  <c r="P656" i="3"/>
  <c r="S660" i="3"/>
  <c r="Q660" i="3"/>
  <c r="P660" i="3"/>
  <c r="S664" i="3"/>
  <c r="Q664" i="3"/>
  <c r="P664" i="3"/>
  <c r="S668" i="3"/>
  <c r="Q668" i="3"/>
  <c r="P668" i="3"/>
  <c r="S672" i="3"/>
  <c r="Q672" i="3"/>
  <c r="P672" i="3"/>
  <c r="S676" i="3"/>
  <c r="Q676" i="3"/>
  <c r="P676" i="3"/>
  <c r="S680" i="3"/>
  <c r="Q680" i="3"/>
  <c r="P680" i="3"/>
  <c r="S684" i="3"/>
  <c r="Q684" i="3"/>
  <c r="P684" i="3"/>
  <c r="S688" i="3"/>
  <c r="Q688" i="3"/>
  <c r="P688" i="3"/>
  <c r="S692" i="3"/>
  <c r="Q692" i="3"/>
  <c r="P692" i="3"/>
  <c r="S696" i="3"/>
  <c r="Q696" i="3"/>
  <c r="P696" i="3"/>
  <c r="S700" i="3"/>
  <c r="Q700" i="3"/>
  <c r="P700" i="3"/>
  <c r="S704" i="3"/>
  <c r="Q704" i="3"/>
  <c r="P704" i="3"/>
  <c r="S708" i="3"/>
  <c r="Q708" i="3"/>
  <c r="P708" i="3"/>
  <c r="S712" i="3"/>
  <c r="Q712" i="3"/>
  <c r="P712" i="3"/>
  <c r="S716" i="3"/>
  <c r="Q716" i="3"/>
  <c r="P716" i="3"/>
  <c r="S720" i="3"/>
  <c r="Q720" i="3"/>
  <c r="P720" i="3"/>
  <c r="S724" i="3"/>
  <c r="Q724" i="3"/>
  <c r="P724" i="3"/>
  <c r="S728" i="3"/>
  <c r="Q728" i="3"/>
  <c r="P728" i="3"/>
  <c r="S732" i="3"/>
  <c r="Q732" i="3"/>
  <c r="P732" i="3"/>
  <c r="S736" i="3"/>
  <c r="P736" i="3"/>
  <c r="Q736" i="3"/>
  <c r="S740" i="3"/>
  <c r="Q740" i="3"/>
  <c r="P740" i="3"/>
  <c r="P746" i="3"/>
  <c r="S746" i="3"/>
  <c r="Q746" i="3"/>
  <c r="P750" i="3"/>
  <c r="Q750" i="3"/>
  <c r="S750" i="3"/>
  <c r="P754" i="3"/>
  <c r="S754" i="3"/>
  <c r="Q754" i="3"/>
  <c r="P758" i="3"/>
  <c r="Q758" i="3"/>
  <c r="S758" i="3"/>
  <c r="P762" i="3"/>
  <c r="S762" i="3"/>
  <c r="Q762" i="3"/>
  <c r="P766" i="3"/>
  <c r="S766" i="3"/>
  <c r="Q766" i="3"/>
  <c r="P770" i="3"/>
  <c r="S770" i="3"/>
  <c r="Q770" i="3"/>
  <c r="P774" i="3"/>
  <c r="Q774" i="3"/>
  <c r="S774" i="3"/>
  <c r="S780" i="3"/>
  <c r="Q780" i="3"/>
  <c r="P780" i="3"/>
  <c r="S784" i="3"/>
  <c r="Q784" i="3"/>
  <c r="P784" i="3"/>
  <c r="S788" i="3"/>
  <c r="Q788" i="3"/>
  <c r="P788" i="3"/>
  <c r="S792" i="3"/>
  <c r="Q792" i="3"/>
  <c r="P792" i="3"/>
  <c r="S796" i="3"/>
  <c r="Q796" i="3"/>
  <c r="P796" i="3"/>
  <c r="S800" i="3"/>
  <c r="Q800" i="3"/>
  <c r="P800" i="3"/>
  <c r="Q806" i="3"/>
  <c r="P806" i="3"/>
  <c r="S806" i="3"/>
  <c r="Q810" i="3"/>
  <c r="P810" i="3"/>
  <c r="S810" i="3"/>
  <c r="Q814" i="3"/>
  <c r="P814" i="3"/>
  <c r="S814" i="3"/>
  <c r="Q818" i="3"/>
  <c r="P818" i="3"/>
  <c r="S818" i="3"/>
  <c r="Q822" i="3"/>
  <c r="P822" i="3"/>
  <c r="S822" i="3"/>
  <c r="S828" i="3"/>
  <c r="Q828" i="3"/>
  <c r="P828" i="3"/>
  <c r="S832" i="3"/>
  <c r="Q832" i="3"/>
  <c r="P832" i="3"/>
  <c r="S836" i="3"/>
  <c r="Q836" i="3"/>
  <c r="P836" i="3"/>
  <c r="S840" i="3"/>
  <c r="Q840" i="3"/>
  <c r="P840" i="3"/>
  <c r="Q846" i="3"/>
  <c r="P846" i="3"/>
  <c r="S846" i="3"/>
  <c r="Q850" i="3"/>
  <c r="P850" i="3"/>
  <c r="S850" i="3"/>
  <c r="S854" i="3"/>
  <c r="Q854" i="3"/>
  <c r="P854" i="3"/>
  <c r="S858" i="3"/>
  <c r="Q858" i="3"/>
  <c r="P858" i="3"/>
  <c r="S862" i="3"/>
  <c r="Q862" i="3"/>
  <c r="P862" i="3"/>
  <c r="S866" i="3"/>
  <c r="Q866" i="3"/>
  <c r="P866" i="3"/>
  <c r="S870" i="3"/>
  <c r="Q870" i="3"/>
  <c r="P870" i="3"/>
  <c r="S874" i="3"/>
  <c r="Q874" i="3"/>
  <c r="P874" i="3"/>
  <c r="S878" i="3"/>
  <c r="Q878" i="3"/>
  <c r="P878" i="3"/>
  <c r="S882" i="3"/>
  <c r="Q882" i="3"/>
  <c r="P882" i="3"/>
  <c r="P888" i="3"/>
  <c r="S888" i="3"/>
  <c r="Q888" i="3"/>
  <c r="P892" i="3"/>
  <c r="Q892" i="3"/>
  <c r="S892" i="3"/>
  <c r="P896" i="3"/>
  <c r="S896" i="3"/>
  <c r="Q896" i="3"/>
  <c r="P900" i="3"/>
  <c r="Q900" i="3"/>
  <c r="S900" i="3"/>
  <c r="S906" i="3"/>
  <c r="Q906" i="3"/>
  <c r="P906" i="3"/>
  <c r="S910" i="3"/>
  <c r="Q910" i="3"/>
  <c r="P910" i="3"/>
  <c r="S914" i="3"/>
  <c r="Q914" i="3"/>
  <c r="P914" i="3"/>
  <c r="S918" i="3"/>
  <c r="Q918" i="3"/>
  <c r="P918" i="3"/>
  <c r="S922" i="3"/>
  <c r="Q922" i="3"/>
  <c r="P922" i="3"/>
  <c r="S926" i="3"/>
  <c r="Q926" i="3"/>
  <c r="P926" i="3"/>
  <c r="P932" i="3"/>
  <c r="Q932" i="3"/>
  <c r="S932" i="3"/>
  <c r="P936" i="3"/>
  <c r="S936" i="3"/>
  <c r="Q936" i="3"/>
  <c r="P940" i="3"/>
  <c r="Q940" i="3"/>
  <c r="S940" i="3"/>
  <c r="P944" i="3"/>
  <c r="S944" i="3"/>
  <c r="Q944" i="3"/>
  <c r="P948" i="3"/>
  <c r="Q948" i="3"/>
  <c r="S948" i="3"/>
  <c r="P952" i="3"/>
  <c r="S952" i="3"/>
  <c r="Q952" i="3"/>
  <c r="P956" i="3"/>
  <c r="Q956" i="3"/>
  <c r="S956" i="3"/>
  <c r="P960" i="3"/>
  <c r="S960" i="3"/>
  <c r="Q960" i="3"/>
  <c r="S966" i="3"/>
  <c r="Q966" i="3"/>
  <c r="P966" i="3"/>
  <c r="S970" i="3"/>
  <c r="Q970" i="3"/>
  <c r="P970" i="3"/>
  <c r="S974" i="3"/>
  <c r="Q974" i="3"/>
  <c r="P974" i="3"/>
  <c r="S978" i="3"/>
  <c r="Q978" i="3"/>
  <c r="P978" i="3"/>
  <c r="S982" i="3"/>
  <c r="Q982" i="3"/>
  <c r="P982" i="3"/>
  <c r="P988" i="3"/>
  <c r="Q988" i="3"/>
  <c r="S988" i="3"/>
  <c r="P992" i="3"/>
  <c r="S992" i="3"/>
  <c r="Q992" i="3"/>
  <c r="P996" i="3"/>
  <c r="Q996" i="3"/>
  <c r="S996" i="3"/>
  <c r="P1000" i="3"/>
  <c r="S1000" i="3"/>
  <c r="Q1000" i="3"/>
  <c r="P1004" i="3"/>
  <c r="Q1004" i="3"/>
  <c r="S1004" i="3"/>
  <c r="P1008" i="3"/>
  <c r="S1008" i="3"/>
  <c r="Q1008" i="3"/>
  <c r="P1012" i="3"/>
  <c r="S1012" i="3"/>
  <c r="Q1012" i="3"/>
  <c r="P1016" i="3"/>
  <c r="S1016" i="3"/>
  <c r="Q1016" i="3"/>
  <c r="P1020" i="3"/>
  <c r="S1020" i="3"/>
  <c r="Q1020" i="3"/>
  <c r="S1026" i="3"/>
  <c r="Q1026" i="3"/>
  <c r="P1026" i="3"/>
  <c r="P1028" i="3"/>
  <c r="S1028" i="3"/>
  <c r="Q1028" i="3"/>
  <c r="P1032" i="3"/>
  <c r="S1032" i="3"/>
  <c r="Q1032" i="3"/>
  <c r="P1036" i="3"/>
  <c r="S1036" i="3"/>
  <c r="Q1036" i="3"/>
  <c r="P1040" i="3"/>
  <c r="S1040" i="3"/>
  <c r="Q1040" i="3"/>
  <c r="S1046" i="3"/>
  <c r="Q1046" i="3"/>
  <c r="P1046" i="3"/>
  <c r="Q1050" i="3"/>
  <c r="P1050" i="3"/>
  <c r="S1050" i="3"/>
  <c r="S1052" i="3"/>
  <c r="P1052" i="3"/>
  <c r="Q1052" i="3"/>
  <c r="S1056" i="3"/>
  <c r="Q1056" i="3"/>
  <c r="P1056" i="3"/>
  <c r="S1060" i="3"/>
  <c r="P1060" i="3"/>
  <c r="Q1060" i="3"/>
  <c r="S1066" i="3"/>
  <c r="Q1066" i="3"/>
  <c r="P1066" i="3"/>
  <c r="S1070" i="3"/>
  <c r="Q1070" i="3"/>
  <c r="P1070" i="3"/>
  <c r="S1074" i="3"/>
  <c r="Q1074" i="3"/>
  <c r="P1074" i="3"/>
  <c r="S1078" i="3"/>
  <c r="Q1078" i="3"/>
  <c r="P1078" i="3"/>
  <c r="S1082" i="3"/>
  <c r="Q1082" i="3"/>
  <c r="P1082" i="3"/>
  <c r="S1086" i="3"/>
  <c r="Q1086" i="3"/>
  <c r="P1086" i="3"/>
  <c r="S1090" i="3"/>
  <c r="Q1090" i="3"/>
  <c r="P1090" i="3"/>
  <c r="S1094" i="3"/>
  <c r="Q1094" i="3"/>
  <c r="P1094" i="3"/>
  <c r="S1098" i="3"/>
  <c r="Q1098" i="3"/>
  <c r="P1098" i="3"/>
  <c r="S1104" i="3"/>
  <c r="Q1104" i="3"/>
  <c r="P1104" i="3"/>
  <c r="S1108" i="3"/>
  <c r="Q1108" i="3"/>
  <c r="P1108" i="3"/>
  <c r="S1112" i="3"/>
  <c r="Q1112" i="3"/>
  <c r="P1112" i="3"/>
  <c r="S1116" i="3"/>
  <c r="Q1116" i="3"/>
  <c r="P1116" i="3"/>
  <c r="S1120" i="3"/>
  <c r="Q1120" i="3"/>
  <c r="P1120" i="3"/>
  <c r="S1124" i="3"/>
  <c r="Q1124" i="3"/>
  <c r="P1124" i="3"/>
  <c r="S1128" i="3"/>
  <c r="Q1128" i="3"/>
  <c r="P1128" i="3"/>
  <c r="P1130" i="3"/>
  <c r="S1130" i="3"/>
  <c r="Q1130" i="3"/>
  <c r="P1134" i="3"/>
  <c r="S1134" i="3"/>
  <c r="Q1134" i="3"/>
  <c r="P1138" i="3"/>
  <c r="S1138" i="3"/>
  <c r="Q1138" i="3"/>
  <c r="P1142" i="3"/>
  <c r="S1142" i="3"/>
  <c r="Q1142" i="3"/>
  <c r="P1146" i="3"/>
  <c r="S1146" i="3"/>
  <c r="Q1146" i="3"/>
  <c r="P1150" i="3"/>
  <c r="S1150" i="3"/>
  <c r="Q1150" i="3"/>
  <c r="P1154" i="3"/>
  <c r="S1154" i="3"/>
  <c r="Q1154" i="3"/>
  <c r="P1158" i="3"/>
  <c r="S1158" i="3"/>
  <c r="Q1158" i="3"/>
  <c r="P1162" i="3"/>
  <c r="S1162" i="3"/>
  <c r="Q1162" i="3"/>
  <c r="P1166" i="3"/>
  <c r="S1166" i="3"/>
  <c r="Q1166" i="3"/>
  <c r="P1170" i="3"/>
  <c r="S1170" i="3"/>
  <c r="Q1170" i="3"/>
  <c r="P1174" i="3"/>
  <c r="S1174" i="3"/>
  <c r="Q1174" i="3"/>
  <c r="S1188" i="3"/>
  <c r="Q1188" i="3"/>
  <c r="P1188" i="3"/>
  <c r="P11" i="3"/>
  <c r="Q11" i="3"/>
  <c r="S11" i="3"/>
  <c r="S13" i="3"/>
  <c r="Q13" i="3"/>
  <c r="P13" i="3"/>
  <c r="P15" i="3"/>
  <c r="S15" i="3"/>
  <c r="Q15" i="3"/>
  <c r="S17" i="3"/>
  <c r="Q17" i="3"/>
  <c r="P17" i="3"/>
  <c r="P19" i="3"/>
  <c r="Q19" i="3"/>
  <c r="S19" i="3"/>
  <c r="S21" i="3"/>
  <c r="Q21" i="3"/>
  <c r="P21" i="3"/>
  <c r="P23" i="3"/>
  <c r="S23" i="3"/>
  <c r="Q23" i="3"/>
  <c r="S25" i="3"/>
  <c r="Q25" i="3"/>
  <c r="P25" i="3"/>
  <c r="P27" i="3"/>
  <c r="Q27" i="3"/>
  <c r="S27" i="3"/>
  <c r="S29" i="3"/>
  <c r="Q29" i="3"/>
  <c r="P29" i="3"/>
  <c r="P31" i="3"/>
  <c r="S31" i="3"/>
  <c r="Q31" i="3"/>
  <c r="S33" i="3"/>
  <c r="P33" i="3"/>
  <c r="Q33" i="3"/>
  <c r="P35" i="3"/>
  <c r="Q35" i="3"/>
  <c r="S35" i="3"/>
  <c r="S37" i="3"/>
  <c r="P37" i="3"/>
  <c r="Q37" i="3"/>
  <c r="P39" i="3"/>
  <c r="S39" i="3"/>
  <c r="Q39" i="3"/>
  <c r="S41" i="3"/>
  <c r="Q41" i="3"/>
  <c r="P41" i="3"/>
  <c r="P43" i="3"/>
  <c r="Q43" i="3"/>
  <c r="S43" i="3"/>
  <c r="S45" i="3"/>
  <c r="P45" i="3"/>
  <c r="Q45" i="3"/>
  <c r="P47" i="3"/>
  <c r="Q47" i="3"/>
  <c r="S47" i="3"/>
  <c r="S49" i="3"/>
  <c r="P49" i="3"/>
  <c r="Q49" i="3"/>
  <c r="Q51" i="3"/>
  <c r="S51" i="3"/>
  <c r="P51" i="3"/>
  <c r="Q53" i="3"/>
  <c r="S53" i="3"/>
  <c r="P53" i="3"/>
  <c r="Q55" i="3"/>
  <c r="P55" i="3"/>
  <c r="S55" i="3"/>
  <c r="P57" i="3"/>
  <c r="S57" i="3"/>
  <c r="Q57" i="3"/>
  <c r="Q59" i="3"/>
  <c r="S59" i="3"/>
  <c r="P59" i="3"/>
  <c r="S61" i="3"/>
  <c r="P61" i="3"/>
  <c r="Q61" i="3"/>
  <c r="Q63" i="3"/>
  <c r="S63" i="3"/>
  <c r="P63" i="3"/>
  <c r="S65" i="3"/>
  <c r="Q65" i="3"/>
  <c r="P65" i="3"/>
  <c r="Q67" i="3"/>
  <c r="S67" i="3"/>
  <c r="P67" i="3"/>
  <c r="S69" i="3"/>
  <c r="Q69" i="3"/>
  <c r="P69" i="3"/>
  <c r="Q71" i="3"/>
  <c r="P71" i="3"/>
  <c r="S71" i="3"/>
  <c r="S73" i="3"/>
  <c r="Q73" i="3"/>
  <c r="P73" i="3"/>
  <c r="Q75" i="3"/>
  <c r="P75" i="3"/>
  <c r="S75" i="3"/>
  <c r="S77" i="3"/>
  <c r="Q77" i="3"/>
  <c r="P77" i="3"/>
  <c r="Q79" i="3"/>
  <c r="P79" i="3"/>
  <c r="S79" i="3"/>
  <c r="S81" i="3"/>
  <c r="Q81" i="3"/>
  <c r="P81" i="3"/>
  <c r="Q83" i="3"/>
  <c r="P83" i="3"/>
  <c r="S83" i="3"/>
  <c r="S85" i="3"/>
  <c r="Q85" i="3"/>
  <c r="P85" i="3"/>
  <c r="Q87" i="3"/>
  <c r="P87" i="3"/>
  <c r="S87" i="3"/>
  <c r="S89" i="3"/>
  <c r="Q89" i="3"/>
  <c r="P89" i="3"/>
  <c r="Q91" i="3"/>
  <c r="P91" i="3"/>
  <c r="S91" i="3"/>
  <c r="S93" i="3"/>
  <c r="Q93" i="3"/>
  <c r="P93" i="3"/>
  <c r="Q95" i="3"/>
  <c r="P95" i="3"/>
  <c r="S95" i="3"/>
  <c r="S97" i="3"/>
  <c r="Q97" i="3"/>
  <c r="P97" i="3"/>
  <c r="Q99" i="3"/>
  <c r="P99" i="3"/>
  <c r="S99" i="3"/>
  <c r="S101" i="3"/>
  <c r="Q101" i="3"/>
  <c r="P101" i="3"/>
  <c r="Q103" i="3"/>
  <c r="P103" i="3"/>
  <c r="S103" i="3"/>
  <c r="S105" i="3"/>
  <c r="Q105" i="3"/>
  <c r="P105" i="3"/>
  <c r="Q107" i="3"/>
  <c r="P107" i="3"/>
  <c r="S107" i="3"/>
  <c r="S109" i="3"/>
  <c r="Q109" i="3"/>
  <c r="P109" i="3"/>
  <c r="Q111" i="3"/>
  <c r="P111" i="3"/>
  <c r="S111" i="3"/>
  <c r="S113" i="3"/>
  <c r="Q113" i="3"/>
  <c r="P113" i="3"/>
  <c r="Q115" i="3"/>
  <c r="P115" i="3"/>
  <c r="S115" i="3"/>
  <c r="S117" i="3"/>
  <c r="Q117" i="3"/>
  <c r="P117" i="3"/>
  <c r="Q119" i="3"/>
  <c r="P119" i="3"/>
  <c r="S119" i="3"/>
  <c r="S121" i="3"/>
  <c r="Q121" i="3"/>
  <c r="P121" i="3"/>
  <c r="Q123" i="3"/>
  <c r="P123" i="3"/>
  <c r="S123" i="3"/>
  <c r="S125" i="3"/>
  <c r="Q125" i="3"/>
  <c r="P125" i="3"/>
  <c r="Q127" i="3"/>
  <c r="P127" i="3"/>
  <c r="S127" i="3"/>
  <c r="S129" i="3"/>
  <c r="Q129" i="3"/>
  <c r="P129" i="3"/>
  <c r="Q131" i="3"/>
  <c r="P131" i="3"/>
  <c r="S131" i="3"/>
  <c r="S133" i="3"/>
  <c r="Q133" i="3"/>
  <c r="P133" i="3"/>
  <c r="Q135" i="3"/>
  <c r="P135" i="3"/>
  <c r="S135" i="3"/>
  <c r="S137" i="3"/>
  <c r="Q137" i="3"/>
  <c r="P137" i="3"/>
  <c r="Q139" i="3"/>
  <c r="P139" i="3"/>
  <c r="S139" i="3"/>
  <c r="S141" i="3"/>
  <c r="Q141" i="3"/>
  <c r="P141" i="3"/>
  <c r="Q143" i="3"/>
  <c r="P143" i="3"/>
  <c r="S143" i="3"/>
  <c r="S145" i="3"/>
  <c r="Q145" i="3"/>
  <c r="P145" i="3"/>
  <c r="Q147" i="3"/>
  <c r="P147" i="3"/>
  <c r="S147" i="3"/>
  <c r="S149" i="3"/>
  <c r="Q149" i="3"/>
  <c r="P149" i="3"/>
  <c r="Q151" i="3"/>
  <c r="P151" i="3"/>
  <c r="S151" i="3"/>
  <c r="S153" i="3"/>
  <c r="Q153" i="3"/>
  <c r="P153" i="3"/>
  <c r="Q155" i="3"/>
  <c r="P155" i="3"/>
  <c r="S155" i="3"/>
  <c r="S157" i="3"/>
  <c r="Q157" i="3"/>
  <c r="P157" i="3"/>
  <c r="Q159" i="3"/>
  <c r="P159" i="3"/>
  <c r="S159" i="3"/>
  <c r="S161" i="3"/>
  <c r="Q161" i="3"/>
  <c r="P161" i="3"/>
  <c r="Q163" i="3"/>
  <c r="P163" i="3"/>
  <c r="S163" i="3"/>
  <c r="S165" i="3"/>
  <c r="Q165" i="3"/>
  <c r="P165" i="3"/>
  <c r="Q167" i="3"/>
  <c r="P167" i="3"/>
  <c r="S167" i="3"/>
  <c r="S169" i="3"/>
  <c r="Q169" i="3"/>
  <c r="P169" i="3"/>
  <c r="Q171" i="3"/>
  <c r="P171" i="3"/>
  <c r="S171" i="3"/>
  <c r="S173" i="3"/>
  <c r="Q173" i="3"/>
  <c r="P173" i="3"/>
  <c r="Q175" i="3"/>
  <c r="P175" i="3"/>
  <c r="S175" i="3"/>
  <c r="S177" i="3"/>
  <c r="Q177" i="3"/>
  <c r="P177" i="3"/>
  <c r="Q179" i="3"/>
  <c r="P179" i="3"/>
  <c r="S179" i="3"/>
  <c r="S181" i="3"/>
  <c r="Q181" i="3"/>
  <c r="P181" i="3"/>
  <c r="Q183" i="3"/>
  <c r="P183" i="3"/>
  <c r="S183" i="3"/>
  <c r="S185" i="3"/>
  <c r="Q185" i="3"/>
  <c r="P185" i="3"/>
  <c r="Q187" i="3"/>
  <c r="P187" i="3"/>
  <c r="S187" i="3"/>
  <c r="S189" i="3"/>
  <c r="Q189" i="3"/>
  <c r="P189" i="3"/>
  <c r="Q191" i="3"/>
  <c r="P191" i="3"/>
  <c r="S191" i="3"/>
  <c r="S193" i="3"/>
  <c r="Q193" i="3"/>
  <c r="P193" i="3"/>
  <c r="Q195" i="3"/>
  <c r="P195" i="3"/>
  <c r="S195" i="3"/>
  <c r="S197" i="3"/>
  <c r="Q197" i="3"/>
  <c r="P197" i="3"/>
  <c r="Q199" i="3"/>
  <c r="P199" i="3"/>
  <c r="S199" i="3"/>
  <c r="S201" i="3"/>
  <c r="Q201" i="3"/>
  <c r="P201" i="3"/>
  <c r="Q203" i="3"/>
  <c r="P203" i="3"/>
  <c r="S203" i="3"/>
  <c r="S205" i="3"/>
  <c r="Q205" i="3"/>
  <c r="P205" i="3"/>
  <c r="Q207" i="3"/>
  <c r="P207" i="3"/>
  <c r="S207" i="3"/>
  <c r="S209" i="3"/>
  <c r="Q209" i="3"/>
  <c r="P209" i="3"/>
  <c r="Q211" i="3"/>
  <c r="P211" i="3"/>
  <c r="S211" i="3"/>
  <c r="S213" i="3"/>
  <c r="Q213" i="3"/>
  <c r="P213" i="3"/>
  <c r="Q215" i="3"/>
  <c r="P215" i="3"/>
  <c r="S215" i="3"/>
  <c r="S217" i="3"/>
  <c r="P217" i="3"/>
  <c r="Q217" i="3"/>
  <c r="Q219" i="3"/>
  <c r="P219" i="3"/>
  <c r="S219" i="3"/>
  <c r="S221" i="3"/>
  <c r="Q221" i="3"/>
  <c r="P221" i="3"/>
  <c r="Q223" i="3"/>
  <c r="P223" i="3"/>
  <c r="S223" i="3"/>
  <c r="S225" i="3"/>
  <c r="P225" i="3"/>
  <c r="Q225" i="3"/>
  <c r="Q227" i="3"/>
  <c r="P227" i="3"/>
  <c r="S227" i="3"/>
  <c r="S229" i="3"/>
  <c r="Q229" i="3"/>
  <c r="P229" i="3"/>
  <c r="Q231" i="3"/>
  <c r="P231" i="3"/>
  <c r="S231" i="3"/>
  <c r="S233" i="3"/>
  <c r="Q233" i="3"/>
  <c r="P233" i="3"/>
  <c r="Q235" i="3"/>
  <c r="P235" i="3"/>
  <c r="S235" i="3"/>
  <c r="S237" i="3"/>
  <c r="Q237" i="3"/>
  <c r="P237" i="3"/>
  <c r="Q239" i="3"/>
  <c r="P239" i="3"/>
  <c r="S239" i="3"/>
  <c r="S241" i="3"/>
  <c r="Q241" i="3"/>
  <c r="P241" i="3"/>
  <c r="Q243" i="3"/>
  <c r="P243" i="3"/>
  <c r="S243" i="3"/>
  <c r="S245" i="3"/>
  <c r="Q245" i="3"/>
  <c r="P245" i="3"/>
  <c r="Q247" i="3"/>
  <c r="P247" i="3"/>
  <c r="S247" i="3"/>
  <c r="S249" i="3"/>
  <c r="P249" i="3"/>
  <c r="Q249" i="3"/>
  <c r="Q251" i="3"/>
  <c r="P251" i="3"/>
  <c r="S251" i="3"/>
  <c r="S253" i="3"/>
  <c r="Q253" i="3"/>
  <c r="P253" i="3"/>
  <c r="Q255" i="3"/>
  <c r="P255" i="3"/>
  <c r="S255" i="3"/>
  <c r="S257" i="3"/>
  <c r="P257" i="3"/>
  <c r="Q257" i="3"/>
  <c r="Q259" i="3"/>
  <c r="P259" i="3"/>
  <c r="S259" i="3"/>
  <c r="S261" i="3"/>
  <c r="Q261" i="3"/>
  <c r="P261" i="3"/>
  <c r="Q263" i="3"/>
  <c r="P263" i="3"/>
  <c r="S263" i="3"/>
  <c r="S265" i="3"/>
  <c r="P265" i="3"/>
  <c r="Q265" i="3"/>
  <c r="Q267" i="3"/>
  <c r="P267" i="3"/>
  <c r="S267" i="3"/>
  <c r="S269" i="3"/>
  <c r="Q269" i="3"/>
  <c r="P269" i="3"/>
  <c r="Q271" i="3"/>
  <c r="P271" i="3"/>
  <c r="S271" i="3"/>
  <c r="S273" i="3"/>
  <c r="P273" i="3"/>
  <c r="Q273" i="3"/>
  <c r="Q275" i="3"/>
  <c r="P275" i="3"/>
  <c r="S275" i="3"/>
  <c r="S277" i="3"/>
  <c r="Q277" i="3"/>
  <c r="P277" i="3"/>
  <c r="Q279" i="3"/>
  <c r="P279" i="3"/>
  <c r="S279" i="3"/>
  <c r="S281" i="3"/>
  <c r="P281" i="3"/>
  <c r="Q281" i="3"/>
  <c r="Q283" i="3"/>
  <c r="P283" i="3"/>
  <c r="S283" i="3"/>
  <c r="S285" i="3"/>
  <c r="Q285" i="3"/>
  <c r="P285" i="3"/>
  <c r="Q287" i="3"/>
  <c r="P287" i="3"/>
  <c r="S287" i="3"/>
  <c r="S289" i="3"/>
  <c r="P289" i="3"/>
  <c r="Q289" i="3"/>
  <c r="Q291" i="3"/>
  <c r="P291" i="3"/>
  <c r="S291" i="3"/>
  <c r="S293" i="3"/>
  <c r="Q293" i="3"/>
  <c r="P293" i="3"/>
  <c r="Q295" i="3"/>
  <c r="P295" i="3"/>
  <c r="S295" i="3"/>
  <c r="S297" i="3"/>
  <c r="P297" i="3"/>
  <c r="Q297" i="3"/>
  <c r="Q299" i="3"/>
  <c r="P299" i="3"/>
  <c r="S299" i="3"/>
  <c r="S301" i="3"/>
  <c r="Q301" i="3"/>
  <c r="P301" i="3"/>
  <c r="Q303" i="3"/>
  <c r="P303" i="3"/>
  <c r="S303" i="3"/>
  <c r="S305" i="3"/>
  <c r="P305" i="3"/>
  <c r="Q305" i="3"/>
  <c r="Q307" i="3"/>
  <c r="P307" i="3"/>
  <c r="S307" i="3"/>
  <c r="S309" i="3"/>
  <c r="Q309" i="3"/>
  <c r="P309" i="3"/>
  <c r="Q311" i="3"/>
  <c r="P311" i="3"/>
  <c r="S311" i="3"/>
  <c r="S313" i="3"/>
  <c r="P313" i="3"/>
  <c r="Q313" i="3"/>
  <c r="Q315" i="3"/>
  <c r="P315" i="3"/>
  <c r="S315" i="3"/>
  <c r="S317" i="3"/>
  <c r="Q317" i="3"/>
  <c r="P317" i="3"/>
  <c r="Q319" i="3"/>
  <c r="P319" i="3"/>
  <c r="S319" i="3"/>
  <c r="S321" i="3"/>
  <c r="P321" i="3"/>
  <c r="Q321" i="3"/>
  <c r="Q323" i="3"/>
  <c r="P323" i="3"/>
  <c r="S323" i="3"/>
  <c r="S325" i="3"/>
  <c r="Q325" i="3"/>
  <c r="P325" i="3"/>
  <c r="Q327" i="3"/>
  <c r="P327" i="3"/>
  <c r="S327" i="3"/>
  <c r="S329" i="3"/>
  <c r="P329" i="3"/>
  <c r="Q329" i="3"/>
  <c r="Q331" i="3"/>
  <c r="P331" i="3"/>
  <c r="S331" i="3"/>
  <c r="S333" i="3"/>
  <c r="Q333" i="3"/>
  <c r="P333" i="3"/>
  <c r="Q335" i="3"/>
  <c r="P335" i="3"/>
  <c r="S335" i="3"/>
  <c r="S337" i="3"/>
  <c r="Q337" i="3"/>
  <c r="P337" i="3"/>
  <c r="Q339" i="3"/>
  <c r="P339" i="3"/>
  <c r="S339" i="3"/>
  <c r="S341" i="3"/>
  <c r="Q341" i="3"/>
  <c r="P341" i="3"/>
  <c r="Q343" i="3"/>
  <c r="P343" i="3"/>
  <c r="S343" i="3"/>
  <c r="S345" i="3"/>
  <c r="Q345" i="3"/>
  <c r="P345" i="3"/>
  <c r="Q347" i="3"/>
  <c r="P347" i="3"/>
  <c r="S347" i="3"/>
  <c r="S349" i="3"/>
  <c r="Q349" i="3"/>
  <c r="P349" i="3"/>
  <c r="Q351" i="3"/>
  <c r="P351" i="3"/>
  <c r="S351" i="3"/>
  <c r="S353" i="3"/>
  <c r="Q353" i="3"/>
  <c r="P353" i="3"/>
  <c r="Q355" i="3"/>
  <c r="P355" i="3"/>
  <c r="S355" i="3"/>
  <c r="P357" i="3"/>
  <c r="S357" i="3"/>
  <c r="Q357" i="3"/>
  <c r="Q359" i="3"/>
  <c r="S359" i="3"/>
  <c r="P359" i="3"/>
  <c r="S361" i="3"/>
  <c r="Q361" i="3"/>
  <c r="P361" i="3"/>
  <c r="Q363" i="3"/>
  <c r="S363" i="3"/>
  <c r="P363" i="3"/>
  <c r="S365" i="3"/>
  <c r="Q365" i="3"/>
  <c r="P365" i="3"/>
  <c r="Q367" i="3"/>
  <c r="S367" i="3"/>
  <c r="P367" i="3"/>
  <c r="P369" i="3"/>
  <c r="S369" i="3"/>
  <c r="Q369" i="3"/>
  <c r="S371" i="3"/>
  <c r="Q371" i="3"/>
  <c r="P371" i="3"/>
  <c r="P373" i="3"/>
  <c r="S373" i="3"/>
  <c r="Q373" i="3"/>
  <c r="S375" i="3"/>
  <c r="Q375" i="3"/>
  <c r="P375" i="3"/>
  <c r="P377" i="3"/>
  <c r="S377" i="3"/>
  <c r="Q377" i="3"/>
  <c r="S379" i="3"/>
  <c r="Q379" i="3"/>
  <c r="P379" i="3"/>
  <c r="P381" i="3"/>
  <c r="S381" i="3"/>
  <c r="Q381" i="3"/>
  <c r="S383" i="3"/>
  <c r="Q383" i="3"/>
  <c r="P383" i="3"/>
  <c r="P385" i="3"/>
  <c r="S385" i="3"/>
  <c r="Q385" i="3"/>
  <c r="S387" i="3"/>
  <c r="Q387" i="3"/>
  <c r="P387" i="3"/>
  <c r="P389" i="3"/>
  <c r="S389" i="3"/>
  <c r="Q389" i="3"/>
  <c r="S391" i="3"/>
  <c r="Q391" i="3"/>
  <c r="P391" i="3"/>
  <c r="P393" i="3"/>
  <c r="S393" i="3"/>
  <c r="Q393" i="3"/>
  <c r="S395" i="3"/>
  <c r="Q395" i="3"/>
  <c r="P395" i="3"/>
  <c r="P397" i="3"/>
  <c r="S397" i="3"/>
  <c r="Q397" i="3"/>
  <c r="S399" i="3"/>
  <c r="Q399" i="3"/>
  <c r="P399" i="3"/>
  <c r="P401" i="3"/>
  <c r="S401" i="3"/>
  <c r="Q401" i="3"/>
  <c r="S403" i="3"/>
  <c r="Q403" i="3"/>
  <c r="P403" i="3"/>
  <c r="P405" i="3"/>
  <c r="S405" i="3"/>
  <c r="Q405" i="3"/>
  <c r="S407" i="3"/>
  <c r="Q407" i="3"/>
  <c r="P407" i="3"/>
  <c r="P409" i="3"/>
  <c r="S409" i="3"/>
  <c r="Q409" i="3"/>
  <c r="S411" i="3"/>
  <c r="Q411" i="3"/>
  <c r="P411" i="3"/>
  <c r="P413" i="3"/>
  <c r="S413" i="3"/>
  <c r="Q413" i="3"/>
  <c r="S415" i="3"/>
  <c r="Q415" i="3"/>
  <c r="P415" i="3"/>
  <c r="P417" i="3"/>
  <c r="S417" i="3"/>
  <c r="Q417" i="3"/>
  <c r="S419" i="3"/>
  <c r="Q419" i="3"/>
  <c r="P419" i="3"/>
  <c r="P421" i="3"/>
  <c r="S421" i="3"/>
  <c r="Q421" i="3"/>
  <c r="S423" i="3"/>
  <c r="Q423" i="3"/>
  <c r="P423" i="3"/>
  <c r="P425" i="3"/>
  <c r="S425" i="3"/>
  <c r="Q425" i="3"/>
  <c r="S427" i="3"/>
  <c r="Q427" i="3"/>
  <c r="P427" i="3"/>
  <c r="P429" i="3"/>
  <c r="S429" i="3"/>
  <c r="Q429" i="3"/>
  <c r="S431" i="3"/>
  <c r="Q431" i="3"/>
  <c r="P431" i="3"/>
  <c r="P433" i="3"/>
  <c r="S433" i="3"/>
  <c r="Q433" i="3"/>
  <c r="S435" i="3"/>
  <c r="Q435" i="3"/>
  <c r="P435" i="3"/>
  <c r="P437" i="3"/>
  <c r="S437" i="3"/>
  <c r="Q437" i="3"/>
  <c r="S439" i="3"/>
  <c r="Q439" i="3"/>
  <c r="P439" i="3"/>
  <c r="P441" i="3"/>
  <c r="S441" i="3"/>
  <c r="Q441" i="3"/>
  <c r="S443" i="3"/>
  <c r="Q443" i="3"/>
  <c r="P443" i="3"/>
  <c r="P445" i="3"/>
  <c r="S445" i="3"/>
  <c r="Q445" i="3"/>
  <c r="S447" i="3"/>
  <c r="Q447" i="3"/>
  <c r="P447" i="3"/>
  <c r="P449" i="3"/>
  <c r="S449" i="3"/>
  <c r="Q449" i="3"/>
  <c r="S451" i="3"/>
  <c r="Q451" i="3"/>
  <c r="P451" i="3"/>
  <c r="P453" i="3"/>
  <c r="S453" i="3"/>
  <c r="Q453" i="3"/>
  <c r="S455" i="3"/>
  <c r="Q455" i="3"/>
  <c r="P455" i="3"/>
  <c r="P457" i="3"/>
  <c r="S457" i="3"/>
  <c r="Q457" i="3"/>
  <c r="S459" i="3"/>
  <c r="Q459" i="3"/>
  <c r="P459" i="3"/>
  <c r="P461" i="3"/>
  <c r="S461" i="3"/>
  <c r="Q461" i="3"/>
  <c r="S463" i="3"/>
  <c r="Q463" i="3"/>
  <c r="P463" i="3"/>
  <c r="P465" i="3"/>
  <c r="S465" i="3"/>
  <c r="Q465" i="3"/>
  <c r="S467" i="3"/>
  <c r="Q467" i="3"/>
  <c r="P467" i="3"/>
  <c r="P469" i="3"/>
  <c r="S469" i="3"/>
  <c r="Q469" i="3"/>
  <c r="S471" i="3"/>
  <c r="Q471" i="3"/>
  <c r="P471" i="3"/>
  <c r="P473" i="3"/>
  <c r="S473" i="3"/>
  <c r="Q473" i="3"/>
  <c r="S475" i="3"/>
  <c r="Q475" i="3"/>
  <c r="P475" i="3"/>
  <c r="P477" i="3"/>
  <c r="S477" i="3"/>
  <c r="Q477" i="3"/>
  <c r="S479" i="3"/>
  <c r="Q479" i="3"/>
  <c r="P479" i="3"/>
  <c r="P481" i="3"/>
  <c r="S481" i="3"/>
  <c r="Q481" i="3"/>
  <c r="S483" i="3"/>
  <c r="Q483" i="3"/>
  <c r="P483" i="3"/>
  <c r="P485" i="3"/>
  <c r="S485" i="3"/>
  <c r="Q485" i="3"/>
  <c r="S487" i="3"/>
  <c r="Q487" i="3"/>
  <c r="P487" i="3"/>
  <c r="P489" i="3"/>
  <c r="S489" i="3"/>
  <c r="Q489" i="3"/>
  <c r="S491" i="3"/>
  <c r="Q491" i="3"/>
  <c r="P491" i="3"/>
  <c r="P493" i="3"/>
  <c r="S493" i="3"/>
  <c r="Q493" i="3"/>
  <c r="S495" i="3"/>
  <c r="Q495" i="3"/>
  <c r="P495" i="3"/>
  <c r="P497" i="3"/>
  <c r="S497" i="3"/>
  <c r="Q497" i="3"/>
  <c r="S499" i="3"/>
  <c r="Q499" i="3"/>
  <c r="P499" i="3"/>
  <c r="P501" i="3"/>
  <c r="S501" i="3"/>
  <c r="Q501" i="3"/>
  <c r="S503" i="3"/>
  <c r="Q503" i="3"/>
  <c r="P503" i="3"/>
  <c r="P505" i="3"/>
  <c r="S505" i="3"/>
  <c r="Q505" i="3"/>
  <c r="S507" i="3"/>
  <c r="Q507" i="3"/>
  <c r="P507" i="3"/>
  <c r="P509" i="3"/>
  <c r="S509" i="3"/>
  <c r="Q509" i="3"/>
  <c r="S511" i="3"/>
  <c r="Q511" i="3"/>
  <c r="P511" i="3"/>
  <c r="P513" i="3"/>
  <c r="S513" i="3"/>
  <c r="Q513" i="3"/>
  <c r="S515" i="3"/>
  <c r="Q515" i="3"/>
  <c r="P515" i="3"/>
  <c r="P517" i="3"/>
  <c r="S517" i="3"/>
  <c r="Q517" i="3"/>
  <c r="S519" i="3"/>
  <c r="Q519" i="3"/>
  <c r="P519" i="3"/>
  <c r="P521" i="3"/>
  <c r="S521" i="3"/>
  <c r="Q521" i="3"/>
  <c r="S523" i="3"/>
  <c r="Q523" i="3"/>
  <c r="P523" i="3"/>
  <c r="P525" i="3"/>
  <c r="S525" i="3"/>
  <c r="Q525" i="3"/>
  <c r="S527" i="3"/>
  <c r="Q527" i="3"/>
  <c r="P527" i="3"/>
  <c r="P529" i="3"/>
  <c r="S529" i="3"/>
  <c r="Q529" i="3"/>
  <c r="S531" i="3"/>
  <c r="Q531" i="3"/>
  <c r="P531" i="3"/>
  <c r="P533" i="3"/>
  <c r="S533" i="3"/>
  <c r="Q533" i="3"/>
  <c r="S535" i="3"/>
  <c r="Q535" i="3"/>
  <c r="P535" i="3"/>
  <c r="P537" i="3"/>
  <c r="S537" i="3"/>
  <c r="Q537" i="3"/>
  <c r="S539" i="3"/>
  <c r="Q539" i="3"/>
  <c r="P539" i="3"/>
  <c r="P541" i="3"/>
  <c r="S541" i="3"/>
  <c r="Q541" i="3"/>
  <c r="S543" i="3"/>
  <c r="Q543" i="3"/>
  <c r="P543" i="3"/>
  <c r="P545" i="3"/>
  <c r="S545" i="3"/>
  <c r="Q545" i="3"/>
  <c r="S547" i="3"/>
  <c r="Q547" i="3"/>
  <c r="P547" i="3"/>
  <c r="P549" i="3"/>
  <c r="S549" i="3"/>
  <c r="Q549" i="3"/>
  <c r="S551" i="3"/>
  <c r="Q551" i="3"/>
  <c r="P551" i="3"/>
  <c r="P553" i="3"/>
  <c r="S553" i="3"/>
  <c r="Q553" i="3"/>
  <c r="S555" i="3"/>
  <c r="Q555" i="3"/>
  <c r="P555" i="3"/>
  <c r="P557" i="3"/>
  <c r="S557" i="3"/>
  <c r="Q557" i="3"/>
  <c r="S559" i="3"/>
  <c r="Q559" i="3"/>
  <c r="P559" i="3"/>
  <c r="P561" i="3"/>
  <c r="S561" i="3"/>
  <c r="Q561" i="3"/>
  <c r="S563" i="3"/>
  <c r="Q563" i="3"/>
  <c r="P563" i="3"/>
  <c r="P565" i="3"/>
  <c r="S565" i="3"/>
  <c r="Q565" i="3"/>
  <c r="S567" i="3"/>
  <c r="Q567" i="3"/>
  <c r="P567" i="3"/>
  <c r="P569" i="3"/>
  <c r="S569" i="3"/>
  <c r="Q569" i="3"/>
  <c r="S571" i="3"/>
  <c r="Q571" i="3"/>
  <c r="P571" i="3"/>
  <c r="P573" i="3"/>
  <c r="S573" i="3"/>
  <c r="Q573" i="3"/>
  <c r="S575" i="3"/>
  <c r="Q575" i="3"/>
  <c r="P575" i="3"/>
  <c r="P577" i="3"/>
  <c r="S577" i="3"/>
  <c r="Q577" i="3"/>
  <c r="S579" i="3"/>
  <c r="Q579" i="3"/>
  <c r="P579" i="3"/>
  <c r="P581" i="3"/>
  <c r="S581" i="3"/>
  <c r="Q581" i="3"/>
  <c r="S583" i="3"/>
  <c r="Q583" i="3"/>
  <c r="P583" i="3"/>
  <c r="P585" i="3"/>
  <c r="S585" i="3"/>
  <c r="Q585" i="3"/>
  <c r="S587" i="3"/>
  <c r="Q587" i="3"/>
  <c r="P587" i="3"/>
  <c r="P589" i="3"/>
  <c r="S589" i="3"/>
  <c r="Q589" i="3"/>
  <c r="S591" i="3"/>
  <c r="Q591" i="3"/>
  <c r="P591" i="3"/>
  <c r="P593" i="3"/>
  <c r="S593" i="3"/>
  <c r="Q593" i="3"/>
  <c r="S595" i="3"/>
  <c r="Q595" i="3"/>
  <c r="P595" i="3"/>
  <c r="P597" i="3"/>
  <c r="S597" i="3"/>
  <c r="Q597" i="3"/>
  <c r="S599" i="3"/>
  <c r="Q599" i="3"/>
  <c r="P599" i="3"/>
  <c r="P601" i="3"/>
  <c r="S601" i="3"/>
  <c r="Q601" i="3"/>
  <c r="S603" i="3"/>
  <c r="Q603" i="3"/>
  <c r="P603" i="3"/>
  <c r="P605" i="3"/>
  <c r="S605" i="3"/>
  <c r="Q605" i="3"/>
  <c r="S607" i="3"/>
  <c r="Q607" i="3"/>
  <c r="P607" i="3"/>
  <c r="P609" i="3"/>
  <c r="S609" i="3"/>
  <c r="Q609" i="3"/>
  <c r="S611" i="3"/>
  <c r="Q611" i="3"/>
  <c r="P611" i="3"/>
  <c r="P613" i="3"/>
  <c r="S613" i="3"/>
  <c r="Q613" i="3"/>
  <c r="S615" i="3"/>
  <c r="Q615" i="3"/>
  <c r="P615" i="3"/>
  <c r="P617" i="3"/>
  <c r="S617" i="3"/>
  <c r="Q617" i="3"/>
  <c r="S619" i="3"/>
  <c r="Q619" i="3"/>
  <c r="P619" i="3"/>
  <c r="P621" i="3"/>
  <c r="S621" i="3"/>
  <c r="Q621" i="3"/>
  <c r="S623" i="3"/>
  <c r="Q623" i="3"/>
  <c r="P623" i="3"/>
  <c r="P625" i="3"/>
  <c r="S625" i="3"/>
  <c r="Q625" i="3"/>
  <c r="S627" i="3"/>
  <c r="Q627" i="3"/>
  <c r="P627" i="3"/>
  <c r="P629" i="3"/>
  <c r="S629" i="3"/>
  <c r="Q629" i="3"/>
  <c r="S631" i="3"/>
  <c r="Q631" i="3"/>
  <c r="P631" i="3"/>
  <c r="P633" i="3"/>
  <c r="S633" i="3"/>
  <c r="Q633" i="3"/>
  <c r="S635" i="3"/>
  <c r="Q635" i="3"/>
  <c r="P635" i="3"/>
  <c r="P637" i="3"/>
  <c r="S637" i="3"/>
  <c r="Q637" i="3"/>
  <c r="S639" i="3"/>
  <c r="Q639" i="3"/>
  <c r="P639" i="3"/>
  <c r="P641" i="3"/>
  <c r="S641" i="3"/>
  <c r="Q641" i="3"/>
  <c r="S643" i="3"/>
  <c r="Q643" i="3"/>
  <c r="P643" i="3"/>
  <c r="P645" i="3"/>
  <c r="S645" i="3"/>
  <c r="Q645" i="3"/>
  <c r="S647" i="3"/>
  <c r="Q647" i="3"/>
  <c r="P647" i="3"/>
  <c r="P649" i="3"/>
  <c r="S649" i="3"/>
  <c r="Q649" i="3"/>
  <c r="S651" i="3"/>
  <c r="Q651" i="3"/>
  <c r="P651" i="3"/>
  <c r="P653" i="3"/>
  <c r="S653" i="3"/>
  <c r="Q653" i="3"/>
  <c r="S655" i="3"/>
  <c r="Q655" i="3"/>
  <c r="P655" i="3"/>
  <c r="P657" i="3"/>
  <c r="S657" i="3"/>
  <c r="Q657" i="3"/>
  <c r="S659" i="3"/>
  <c r="Q659" i="3"/>
  <c r="P659" i="3"/>
  <c r="P661" i="3"/>
  <c r="S661" i="3"/>
  <c r="Q661" i="3"/>
  <c r="S663" i="3"/>
  <c r="Q663" i="3"/>
  <c r="P663" i="3"/>
  <c r="P665" i="3"/>
  <c r="S665" i="3"/>
  <c r="Q665" i="3"/>
  <c r="S667" i="3"/>
  <c r="Q667" i="3"/>
  <c r="P667" i="3"/>
  <c r="P669" i="3"/>
  <c r="S669" i="3"/>
  <c r="Q669" i="3"/>
  <c r="S671" i="3"/>
  <c r="Q671" i="3"/>
  <c r="P671" i="3"/>
  <c r="P673" i="3"/>
  <c r="S673" i="3"/>
  <c r="Q673" i="3"/>
  <c r="S675" i="3"/>
  <c r="Q675" i="3"/>
  <c r="P675" i="3"/>
  <c r="P677" i="3"/>
  <c r="S677" i="3"/>
  <c r="Q677" i="3"/>
  <c r="S679" i="3"/>
  <c r="Q679" i="3"/>
  <c r="P679" i="3"/>
  <c r="P681" i="3"/>
  <c r="S681" i="3"/>
  <c r="Q681" i="3"/>
  <c r="S683" i="3"/>
  <c r="Q683" i="3"/>
  <c r="P683" i="3"/>
  <c r="P685" i="3"/>
  <c r="S685" i="3"/>
  <c r="Q685" i="3"/>
  <c r="S687" i="3"/>
  <c r="Q687" i="3"/>
  <c r="P687" i="3"/>
  <c r="P689" i="3"/>
  <c r="S689" i="3"/>
  <c r="Q689" i="3"/>
  <c r="S691" i="3"/>
  <c r="Q691" i="3"/>
  <c r="P691" i="3"/>
  <c r="P693" i="3"/>
  <c r="S693" i="3"/>
  <c r="Q693" i="3"/>
  <c r="S695" i="3"/>
  <c r="Q695" i="3"/>
  <c r="P695" i="3"/>
  <c r="P697" i="3"/>
  <c r="S697" i="3"/>
  <c r="Q697" i="3"/>
  <c r="S699" i="3"/>
  <c r="Q699" i="3"/>
  <c r="P699" i="3"/>
  <c r="P701" i="3"/>
  <c r="S701" i="3"/>
  <c r="Q701" i="3"/>
  <c r="S703" i="3"/>
  <c r="Q703" i="3"/>
  <c r="P703" i="3"/>
  <c r="P705" i="3"/>
  <c r="S705" i="3"/>
  <c r="Q705" i="3"/>
  <c r="S707" i="3"/>
  <c r="Q707" i="3"/>
  <c r="P707" i="3"/>
  <c r="P709" i="3"/>
  <c r="S709" i="3"/>
  <c r="Q709" i="3"/>
  <c r="S711" i="3"/>
  <c r="Q711" i="3"/>
  <c r="P711" i="3"/>
  <c r="P713" i="3"/>
  <c r="S713" i="3"/>
  <c r="Q713" i="3"/>
  <c r="S715" i="3"/>
  <c r="Q715" i="3"/>
  <c r="P715" i="3"/>
  <c r="P717" i="3"/>
  <c r="S717" i="3"/>
  <c r="Q717" i="3"/>
  <c r="S719" i="3"/>
  <c r="Q719" i="3"/>
  <c r="P719" i="3"/>
  <c r="P721" i="3"/>
  <c r="S721" i="3"/>
  <c r="Q721" i="3"/>
  <c r="Q723" i="3"/>
  <c r="S723" i="3"/>
  <c r="P723" i="3"/>
  <c r="Q725" i="3"/>
  <c r="S725" i="3"/>
  <c r="P725" i="3"/>
  <c r="Q727" i="3"/>
  <c r="P727" i="3"/>
  <c r="S727" i="3"/>
  <c r="S729" i="3"/>
  <c r="P729" i="3"/>
  <c r="Q729" i="3"/>
  <c r="Q731" i="3"/>
  <c r="S731" i="3"/>
  <c r="P731" i="3"/>
  <c r="Q733" i="3"/>
  <c r="P733" i="3"/>
  <c r="S733" i="3"/>
  <c r="Q735" i="3"/>
  <c r="P735" i="3"/>
  <c r="S735" i="3"/>
  <c r="P737" i="3"/>
  <c r="S737" i="3"/>
  <c r="Q737" i="3"/>
  <c r="Q739" i="3"/>
  <c r="S739" i="3"/>
  <c r="P739" i="3"/>
  <c r="Q741" i="3"/>
  <c r="S741" i="3"/>
  <c r="P741" i="3"/>
  <c r="Q743" i="3"/>
  <c r="P743" i="3"/>
  <c r="S743" i="3"/>
  <c r="S745" i="3"/>
  <c r="P745" i="3"/>
  <c r="Q745" i="3"/>
  <c r="Q747" i="3"/>
  <c r="S747" i="3"/>
  <c r="P747" i="3"/>
  <c r="Q749" i="3"/>
  <c r="S749" i="3"/>
  <c r="P749" i="3"/>
  <c r="Q751" i="3"/>
  <c r="P751" i="3"/>
  <c r="S751" i="3"/>
  <c r="P753" i="3"/>
  <c r="S753" i="3"/>
  <c r="Q753" i="3"/>
  <c r="Q755" i="3"/>
  <c r="S755" i="3"/>
  <c r="P755" i="3"/>
  <c r="S757" i="3"/>
  <c r="Q757" i="3"/>
  <c r="P757" i="3"/>
  <c r="Q759" i="3"/>
  <c r="S759" i="3"/>
  <c r="P759" i="3"/>
  <c r="S761" i="3"/>
  <c r="Q761" i="3"/>
  <c r="P761" i="3"/>
  <c r="Q763" i="3"/>
  <c r="S763" i="3"/>
  <c r="P763" i="3"/>
  <c r="Q765" i="3"/>
  <c r="P765" i="3"/>
  <c r="S765" i="3"/>
  <c r="Q767" i="3"/>
  <c r="P767" i="3"/>
  <c r="S767" i="3"/>
  <c r="P769" i="3"/>
  <c r="S769" i="3"/>
  <c r="Q769" i="3"/>
  <c r="Q771" i="3"/>
  <c r="S771" i="3"/>
  <c r="P771" i="3"/>
  <c r="S773" i="3"/>
  <c r="Q773" i="3"/>
  <c r="P773" i="3"/>
  <c r="Q775" i="3"/>
  <c r="S775" i="3"/>
  <c r="P775" i="3"/>
  <c r="S777" i="3"/>
  <c r="Q777" i="3"/>
  <c r="P777" i="3"/>
  <c r="Q779" i="3"/>
  <c r="S779" i="3"/>
  <c r="P779" i="3"/>
  <c r="Q781" i="3"/>
  <c r="P781" i="3"/>
  <c r="S781" i="3"/>
  <c r="Q783" i="3"/>
  <c r="P783" i="3"/>
  <c r="S783" i="3"/>
  <c r="P785" i="3"/>
  <c r="S785" i="3"/>
  <c r="Q785" i="3"/>
  <c r="S787" i="3"/>
  <c r="Q787" i="3"/>
  <c r="P787" i="3"/>
  <c r="P789" i="3"/>
  <c r="S789" i="3"/>
  <c r="Q789" i="3"/>
  <c r="S791" i="3"/>
  <c r="Q791" i="3"/>
  <c r="P791" i="3"/>
  <c r="P793" i="3"/>
  <c r="S793" i="3"/>
  <c r="Q793" i="3"/>
  <c r="S795" i="3"/>
  <c r="Q795" i="3"/>
  <c r="P795" i="3"/>
  <c r="P797" i="3"/>
  <c r="S797" i="3"/>
  <c r="Q797" i="3"/>
  <c r="S799" i="3"/>
  <c r="Q799" i="3"/>
  <c r="P799" i="3"/>
  <c r="P801" i="3"/>
  <c r="S801" i="3"/>
  <c r="Q801" i="3"/>
  <c r="S803" i="3"/>
  <c r="Q803" i="3"/>
  <c r="P803" i="3"/>
  <c r="P805" i="3"/>
  <c r="S805" i="3"/>
  <c r="Q805" i="3"/>
  <c r="S807" i="3"/>
  <c r="Q807" i="3"/>
  <c r="P807" i="3"/>
  <c r="P809" i="3"/>
  <c r="S809" i="3"/>
  <c r="Q809" i="3"/>
  <c r="S811" i="3"/>
  <c r="Q811" i="3"/>
  <c r="P811" i="3"/>
  <c r="P813" i="3"/>
  <c r="S813" i="3"/>
  <c r="Q813" i="3"/>
  <c r="S815" i="3"/>
  <c r="Q815" i="3"/>
  <c r="P815" i="3"/>
  <c r="P817" i="3"/>
  <c r="S817" i="3"/>
  <c r="Q817" i="3"/>
  <c r="S819" i="3"/>
  <c r="Q819" i="3"/>
  <c r="P819" i="3"/>
  <c r="P821" i="3"/>
  <c r="S821" i="3"/>
  <c r="Q821" i="3"/>
  <c r="S823" i="3"/>
  <c r="Q823" i="3"/>
  <c r="P823" i="3"/>
  <c r="P825" i="3"/>
  <c r="S825" i="3"/>
  <c r="Q825" i="3"/>
  <c r="S827" i="3"/>
  <c r="Q827" i="3"/>
  <c r="P827" i="3"/>
  <c r="P829" i="3"/>
  <c r="S829" i="3"/>
  <c r="Q829" i="3"/>
  <c r="S831" i="3"/>
  <c r="Q831" i="3"/>
  <c r="P831" i="3"/>
  <c r="P833" i="3"/>
  <c r="S833" i="3"/>
  <c r="Q833" i="3"/>
  <c r="S835" i="3"/>
  <c r="Q835" i="3"/>
  <c r="P835" i="3"/>
  <c r="P837" i="3"/>
  <c r="S837" i="3"/>
  <c r="Q837" i="3"/>
  <c r="S839" i="3"/>
  <c r="Q839" i="3"/>
  <c r="P839" i="3"/>
  <c r="P841" i="3"/>
  <c r="S841" i="3"/>
  <c r="Q841" i="3"/>
  <c r="S843" i="3"/>
  <c r="Q843" i="3"/>
  <c r="P843" i="3"/>
  <c r="P845" i="3"/>
  <c r="S845" i="3"/>
  <c r="Q845" i="3"/>
  <c r="S847" i="3"/>
  <c r="Q847" i="3"/>
  <c r="P847" i="3"/>
  <c r="P849" i="3"/>
  <c r="S849" i="3"/>
  <c r="Q849" i="3"/>
  <c r="S851" i="3"/>
  <c r="Q851" i="3"/>
  <c r="P851" i="3"/>
  <c r="Q853" i="3"/>
  <c r="P853" i="3"/>
  <c r="S853" i="3"/>
  <c r="S855" i="3"/>
  <c r="P855" i="3"/>
  <c r="Q855" i="3"/>
  <c r="Q857" i="3"/>
  <c r="P857" i="3"/>
  <c r="S857" i="3"/>
  <c r="S859" i="3"/>
  <c r="Q859" i="3"/>
  <c r="P859" i="3"/>
  <c r="Q861" i="3"/>
  <c r="P861" i="3"/>
  <c r="S861" i="3"/>
  <c r="S863" i="3"/>
  <c r="P863" i="3"/>
  <c r="Q863" i="3"/>
  <c r="Q865" i="3"/>
  <c r="P865" i="3"/>
  <c r="S865" i="3"/>
  <c r="S867" i="3"/>
  <c r="Q867" i="3"/>
  <c r="P867" i="3"/>
  <c r="Q869" i="3"/>
  <c r="P869" i="3"/>
  <c r="S869" i="3"/>
  <c r="S871" i="3"/>
  <c r="P871" i="3"/>
  <c r="Q871" i="3"/>
  <c r="Q873" i="3"/>
  <c r="P873" i="3"/>
  <c r="S873" i="3"/>
  <c r="S875" i="3"/>
  <c r="Q875" i="3"/>
  <c r="P875" i="3"/>
  <c r="Q877" i="3"/>
  <c r="P877" i="3"/>
  <c r="S877" i="3"/>
  <c r="S879" i="3"/>
  <c r="P879" i="3"/>
  <c r="Q879" i="3"/>
  <c r="Q881" i="3"/>
  <c r="P881" i="3"/>
  <c r="S881" i="3"/>
  <c r="S883" i="3"/>
  <c r="Q883" i="3"/>
  <c r="P883" i="3"/>
  <c r="Q885" i="3"/>
  <c r="P885" i="3"/>
  <c r="S885" i="3"/>
  <c r="S887" i="3"/>
  <c r="P887" i="3"/>
  <c r="Q887" i="3"/>
  <c r="Q889" i="3"/>
  <c r="P889" i="3"/>
  <c r="S889" i="3"/>
  <c r="S891" i="3"/>
  <c r="Q891" i="3"/>
  <c r="P891" i="3"/>
  <c r="Q893" i="3"/>
  <c r="P893" i="3"/>
  <c r="S893" i="3"/>
  <c r="S895" i="3"/>
  <c r="P895" i="3"/>
  <c r="Q895" i="3"/>
  <c r="Q897" i="3"/>
  <c r="P897" i="3"/>
  <c r="S897" i="3"/>
  <c r="S899" i="3"/>
  <c r="Q899" i="3"/>
  <c r="P899" i="3"/>
  <c r="Q901" i="3"/>
  <c r="P901" i="3"/>
  <c r="S901" i="3"/>
  <c r="S903" i="3"/>
  <c r="P903" i="3"/>
  <c r="Q903" i="3"/>
  <c r="Q905" i="3"/>
  <c r="P905" i="3"/>
  <c r="S905" i="3"/>
  <c r="S907" i="3"/>
  <c r="Q907" i="3"/>
  <c r="P907" i="3"/>
  <c r="Q909" i="3"/>
  <c r="P909" i="3"/>
  <c r="S909" i="3"/>
  <c r="S911" i="3"/>
  <c r="P911" i="3"/>
  <c r="Q911" i="3"/>
  <c r="Q913" i="3"/>
  <c r="P913" i="3"/>
  <c r="S913" i="3"/>
  <c r="S915" i="3"/>
  <c r="Q915" i="3"/>
  <c r="P915" i="3"/>
  <c r="Q917" i="3"/>
  <c r="P917" i="3"/>
  <c r="S917" i="3"/>
  <c r="S919" i="3"/>
  <c r="P919" i="3"/>
  <c r="Q919" i="3"/>
  <c r="Q921" i="3"/>
  <c r="P921" i="3"/>
  <c r="S921" i="3"/>
  <c r="S923" i="3"/>
  <c r="Q923" i="3"/>
  <c r="P923" i="3"/>
  <c r="Q925" i="3"/>
  <c r="P925" i="3"/>
  <c r="S925" i="3"/>
  <c r="S927" i="3"/>
  <c r="P927" i="3"/>
  <c r="Q927" i="3"/>
  <c r="Q929" i="3"/>
  <c r="P929" i="3"/>
  <c r="S929" i="3"/>
  <c r="S931" i="3"/>
  <c r="Q931" i="3"/>
  <c r="P931" i="3"/>
  <c r="Q933" i="3"/>
  <c r="P933" i="3"/>
  <c r="S933" i="3"/>
  <c r="S935" i="3"/>
  <c r="P935" i="3"/>
  <c r="Q935" i="3"/>
  <c r="Q937" i="3"/>
  <c r="P937" i="3"/>
  <c r="S937" i="3"/>
  <c r="S939" i="3"/>
  <c r="Q939" i="3"/>
  <c r="P939" i="3"/>
  <c r="Q941" i="3"/>
  <c r="P941" i="3"/>
  <c r="S941" i="3"/>
  <c r="S943" i="3"/>
  <c r="P943" i="3"/>
  <c r="Q943" i="3"/>
  <c r="Q945" i="3"/>
  <c r="P945" i="3"/>
  <c r="S945" i="3"/>
  <c r="S947" i="3"/>
  <c r="Q947" i="3"/>
  <c r="P947" i="3"/>
  <c r="Q949" i="3"/>
  <c r="P949" i="3"/>
  <c r="S949" i="3"/>
  <c r="S951" i="3"/>
  <c r="P951" i="3"/>
  <c r="Q951" i="3"/>
  <c r="Q953" i="3"/>
  <c r="P953" i="3"/>
  <c r="S953" i="3"/>
  <c r="S955" i="3"/>
  <c r="Q955" i="3"/>
  <c r="P955" i="3"/>
  <c r="Q957" i="3"/>
  <c r="P957" i="3"/>
  <c r="S957" i="3"/>
  <c r="S959" i="3"/>
  <c r="P959" i="3"/>
  <c r="Q959" i="3"/>
  <c r="Q961" i="3"/>
  <c r="P961" i="3"/>
  <c r="S961" i="3"/>
  <c r="S963" i="3"/>
  <c r="Q963" i="3"/>
  <c r="P963" i="3"/>
  <c r="Q965" i="3"/>
  <c r="P965" i="3"/>
  <c r="S965" i="3"/>
  <c r="S967" i="3"/>
  <c r="P967" i="3"/>
  <c r="Q967" i="3"/>
  <c r="Q969" i="3"/>
  <c r="P969" i="3"/>
  <c r="S969" i="3"/>
  <c r="S971" i="3"/>
  <c r="Q971" i="3"/>
  <c r="P971" i="3"/>
  <c r="Q973" i="3"/>
  <c r="P973" i="3"/>
  <c r="S973" i="3"/>
  <c r="S975" i="3"/>
  <c r="P975" i="3"/>
  <c r="Q975" i="3"/>
  <c r="Q977" i="3"/>
  <c r="P977" i="3"/>
  <c r="S977" i="3"/>
  <c r="S979" i="3"/>
  <c r="Q979" i="3"/>
  <c r="P979" i="3"/>
  <c r="Q981" i="3"/>
  <c r="P981" i="3"/>
  <c r="S981" i="3"/>
  <c r="S983" i="3"/>
  <c r="P983" i="3"/>
  <c r="Q983" i="3"/>
  <c r="Q985" i="3"/>
  <c r="P985" i="3"/>
  <c r="S985" i="3"/>
  <c r="S987" i="3"/>
  <c r="Q987" i="3"/>
  <c r="P987" i="3"/>
  <c r="Q989" i="3"/>
  <c r="P989" i="3"/>
  <c r="S989" i="3"/>
  <c r="S991" i="3"/>
  <c r="P991" i="3"/>
  <c r="Q991" i="3"/>
  <c r="Q993" i="3"/>
  <c r="P993" i="3"/>
  <c r="S993" i="3"/>
  <c r="S995" i="3"/>
  <c r="Q995" i="3"/>
  <c r="P995" i="3"/>
  <c r="Q997" i="3"/>
  <c r="P997" i="3"/>
  <c r="S997" i="3"/>
  <c r="S999" i="3"/>
  <c r="P999" i="3"/>
  <c r="Q999" i="3"/>
  <c r="Q1001" i="3"/>
  <c r="P1001" i="3"/>
  <c r="S1001" i="3"/>
  <c r="S1003" i="3"/>
  <c r="Q1003" i="3"/>
  <c r="P1003" i="3"/>
  <c r="Q1005" i="3"/>
  <c r="P1005" i="3"/>
  <c r="S1005" i="3"/>
  <c r="S1007" i="3"/>
  <c r="Q1007" i="3"/>
  <c r="P1007" i="3"/>
  <c r="Q1009" i="3"/>
  <c r="P1009" i="3"/>
  <c r="S1009" i="3"/>
  <c r="S1011" i="3"/>
  <c r="Q1011" i="3"/>
  <c r="P1011" i="3"/>
  <c r="Q1013" i="3"/>
  <c r="P1013" i="3"/>
  <c r="S1013" i="3"/>
  <c r="S1015" i="3"/>
  <c r="Q1015" i="3"/>
  <c r="P1015" i="3"/>
  <c r="Q1017" i="3"/>
  <c r="P1017" i="3"/>
  <c r="S1017" i="3"/>
  <c r="S1019" i="3"/>
  <c r="Q1019" i="3"/>
  <c r="P1019" i="3"/>
  <c r="Q1021" i="3"/>
  <c r="P1021" i="3"/>
  <c r="S1021" i="3"/>
  <c r="S1023" i="3"/>
  <c r="Q1023" i="3"/>
  <c r="P1023" i="3"/>
  <c r="Q1025" i="3"/>
  <c r="P1025" i="3"/>
  <c r="S1025" i="3"/>
  <c r="S1027" i="3"/>
  <c r="Q1027" i="3"/>
  <c r="P1027" i="3"/>
  <c r="Q1029" i="3"/>
  <c r="P1029" i="3"/>
  <c r="S1029" i="3"/>
  <c r="S1031" i="3"/>
  <c r="Q1031" i="3"/>
  <c r="P1031" i="3"/>
  <c r="Q1033" i="3"/>
  <c r="P1033" i="3"/>
  <c r="S1033" i="3"/>
  <c r="S1035" i="3"/>
  <c r="Q1035" i="3"/>
  <c r="P1035" i="3"/>
  <c r="Q1037" i="3"/>
  <c r="P1037" i="3"/>
  <c r="S1037" i="3"/>
  <c r="S1039" i="3"/>
  <c r="Q1039" i="3"/>
  <c r="P1039" i="3"/>
  <c r="Q1041" i="3"/>
  <c r="P1041" i="3"/>
  <c r="S1041" i="3"/>
  <c r="S1043" i="3"/>
  <c r="Q1043" i="3"/>
  <c r="P1043" i="3"/>
  <c r="Q1045" i="3"/>
  <c r="P1045" i="3"/>
  <c r="S1045" i="3"/>
  <c r="S1047" i="3"/>
  <c r="Q1047" i="3"/>
  <c r="P1047" i="3"/>
  <c r="P1049" i="3"/>
  <c r="Q1049" i="3"/>
  <c r="S1049" i="3"/>
  <c r="S1051" i="3"/>
  <c r="Q1051" i="3"/>
  <c r="P1051" i="3"/>
  <c r="P1053" i="3"/>
  <c r="S1053" i="3"/>
  <c r="Q1053" i="3"/>
  <c r="S1055" i="3"/>
  <c r="Q1055" i="3"/>
  <c r="P1055" i="3"/>
  <c r="P1057" i="3"/>
  <c r="Q1057" i="3"/>
  <c r="S1057" i="3"/>
  <c r="S1059" i="3"/>
  <c r="Q1059" i="3"/>
  <c r="P1059" i="3"/>
  <c r="P1061" i="3"/>
  <c r="S1061" i="3"/>
  <c r="Q1061" i="3"/>
  <c r="S1063" i="3"/>
  <c r="Q1063" i="3"/>
  <c r="P1063" i="3"/>
  <c r="Q1065" i="3"/>
  <c r="P1065" i="3"/>
  <c r="S1065" i="3"/>
  <c r="S1067" i="3"/>
  <c r="Q1067" i="3"/>
  <c r="P1067" i="3"/>
  <c r="Q1069" i="3"/>
  <c r="P1069" i="3"/>
  <c r="S1069" i="3"/>
  <c r="S1071" i="3"/>
  <c r="Q1071" i="3"/>
  <c r="P1071" i="3"/>
  <c r="Q1073" i="3"/>
  <c r="P1073" i="3"/>
  <c r="S1073" i="3"/>
  <c r="S1075" i="3"/>
  <c r="Q1075" i="3"/>
  <c r="P1075" i="3"/>
  <c r="Q1077" i="3"/>
  <c r="P1077" i="3"/>
  <c r="S1077" i="3"/>
  <c r="S1079" i="3"/>
  <c r="Q1079" i="3"/>
  <c r="P1079" i="3"/>
  <c r="Q1081" i="3"/>
  <c r="P1081" i="3"/>
  <c r="S1081" i="3"/>
  <c r="S1083" i="3"/>
  <c r="Q1083" i="3"/>
  <c r="P1083" i="3"/>
  <c r="Q1085" i="3"/>
  <c r="P1085" i="3"/>
  <c r="S1085" i="3"/>
  <c r="S1087" i="3"/>
  <c r="Q1087" i="3"/>
  <c r="P1087" i="3"/>
  <c r="Q1089" i="3"/>
  <c r="P1089" i="3"/>
  <c r="S1089" i="3"/>
  <c r="S1091" i="3"/>
  <c r="Q1091" i="3"/>
  <c r="P1091" i="3"/>
  <c r="Q1093" i="3"/>
  <c r="P1093" i="3"/>
  <c r="S1093" i="3"/>
  <c r="S1095" i="3"/>
  <c r="Q1095" i="3"/>
  <c r="P1095" i="3"/>
  <c r="Q1097" i="3"/>
  <c r="P1097" i="3"/>
  <c r="S1097" i="3"/>
  <c r="S1099" i="3"/>
  <c r="Q1099" i="3"/>
  <c r="P1099" i="3"/>
  <c r="Q1101" i="3"/>
  <c r="P1101" i="3"/>
  <c r="S1101" i="3"/>
  <c r="S1103" i="3"/>
  <c r="Q1103" i="3"/>
  <c r="P1103" i="3"/>
  <c r="S1105" i="3"/>
  <c r="Q1105" i="3"/>
  <c r="P1105" i="3"/>
  <c r="Q1107" i="3"/>
  <c r="P1107" i="3"/>
  <c r="S1107" i="3"/>
  <c r="S1109" i="3"/>
  <c r="Q1109" i="3"/>
  <c r="P1109" i="3"/>
  <c r="Q1111" i="3"/>
  <c r="P1111" i="3"/>
  <c r="S1111" i="3"/>
  <c r="S1113" i="3"/>
  <c r="Q1113" i="3"/>
  <c r="P1113" i="3"/>
  <c r="Q1115" i="3"/>
  <c r="P1115" i="3"/>
  <c r="S1115" i="3"/>
  <c r="S1117" i="3"/>
  <c r="Q1117" i="3"/>
  <c r="P1117" i="3"/>
  <c r="Q1119" i="3"/>
  <c r="P1119" i="3"/>
  <c r="S1119" i="3"/>
  <c r="S1121" i="3"/>
  <c r="Q1121" i="3"/>
  <c r="P1121" i="3"/>
  <c r="Q1123" i="3"/>
  <c r="P1123" i="3"/>
  <c r="S1123" i="3"/>
  <c r="S1125" i="3"/>
  <c r="Q1125" i="3"/>
  <c r="P1125" i="3"/>
  <c r="Q1127" i="3"/>
  <c r="P1127" i="3"/>
  <c r="S1127" i="3"/>
  <c r="S1129" i="3"/>
  <c r="Q1129" i="3"/>
  <c r="P1129" i="3"/>
  <c r="Q1131" i="3"/>
  <c r="P1131" i="3"/>
  <c r="S1131" i="3"/>
  <c r="S1133" i="3"/>
  <c r="Q1133" i="3"/>
  <c r="P1133" i="3"/>
  <c r="Q1135" i="3"/>
  <c r="P1135" i="3"/>
  <c r="S1135" i="3"/>
  <c r="S1137" i="3"/>
  <c r="Q1137" i="3"/>
  <c r="P1137" i="3"/>
  <c r="Q1139" i="3"/>
  <c r="P1139" i="3"/>
  <c r="S1139" i="3"/>
  <c r="S1141" i="3"/>
  <c r="Q1141" i="3"/>
  <c r="P1141" i="3"/>
  <c r="Q1143" i="3"/>
  <c r="P1143" i="3"/>
  <c r="S1143" i="3"/>
  <c r="S1145" i="3"/>
  <c r="Q1145" i="3"/>
  <c r="P1145" i="3"/>
  <c r="Q1147" i="3"/>
  <c r="P1147" i="3"/>
  <c r="S1147" i="3"/>
  <c r="S1149" i="3"/>
  <c r="Q1149" i="3"/>
  <c r="P1149" i="3"/>
  <c r="Q1151" i="3"/>
  <c r="P1151" i="3"/>
  <c r="S1151" i="3"/>
  <c r="S1153" i="3"/>
  <c r="Q1153" i="3"/>
  <c r="P1153" i="3"/>
  <c r="Q1155" i="3"/>
  <c r="P1155" i="3"/>
  <c r="S1155" i="3"/>
  <c r="S1157" i="3"/>
  <c r="Q1157" i="3"/>
  <c r="P1157" i="3"/>
  <c r="Q1159" i="3"/>
  <c r="P1159" i="3"/>
  <c r="S1159" i="3"/>
  <c r="S1161" i="3"/>
  <c r="Q1161" i="3"/>
  <c r="P1161" i="3"/>
  <c r="Q1163" i="3"/>
  <c r="P1163" i="3"/>
  <c r="S1163" i="3"/>
  <c r="S1165" i="3"/>
  <c r="Q1165" i="3"/>
  <c r="P1165" i="3"/>
  <c r="Q1167" i="3"/>
  <c r="P1167" i="3"/>
  <c r="S1167" i="3"/>
  <c r="S1169" i="3"/>
  <c r="Q1169" i="3"/>
  <c r="P1169" i="3"/>
  <c r="Q1171" i="3"/>
  <c r="P1171" i="3"/>
  <c r="S1171" i="3"/>
  <c r="S1173" i="3"/>
  <c r="Q1173" i="3"/>
  <c r="P1173" i="3"/>
  <c r="Q1175" i="3"/>
  <c r="P1175" i="3"/>
  <c r="S1175" i="3"/>
  <c r="S1177" i="3"/>
  <c r="Q1177" i="3"/>
  <c r="P1177" i="3"/>
  <c r="Q1179" i="3"/>
  <c r="P1179" i="3"/>
  <c r="S1179" i="3"/>
  <c r="S1181" i="3"/>
  <c r="Q1181" i="3"/>
  <c r="P1181" i="3"/>
  <c r="Q1183" i="3"/>
  <c r="P1183" i="3"/>
  <c r="S1183" i="3"/>
  <c r="S1185" i="3"/>
  <c r="Q1185" i="3"/>
  <c r="P1185" i="3"/>
  <c r="Q1187" i="3"/>
  <c r="P1187" i="3"/>
  <c r="S1187" i="3"/>
  <c r="S1189" i="3"/>
  <c r="Q1189" i="3"/>
  <c r="P1189" i="3"/>
  <c r="Q1191" i="3"/>
  <c r="P1191" i="3"/>
  <c r="S1191" i="3"/>
  <c r="S1193" i="3"/>
  <c r="Q1193" i="3"/>
  <c r="P1193" i="3"/>
  <c r="Q1195" i="3"/>
  <c r="P1195" i="3"/>
  <c r="S1195" i="3"/>
  <c r="S1197" i="3"/>
  <c r="Q1197" i="3"/>
  <c r="P1197" i="3"/>
  <c r="Q1199" i="3"/>
  <c r="P1199" i="3"/>
  <c r="S1199" i="3"/>
  <c r="S1201" i="3"/>
  <c r="Q1201" i="3"/>
  <c r="P1201" i="3"/>
  <c r="Q1203" i="3"/>
  <c r="P1203" i="3"/>
  <c r="S1203" i="3"/>
  <c r="S1205" i="3"/>
  <c r="Q1205" i="3"/>
  <c r="P1205" i="3"/>
  <c r="Q1207" i="3"/>
  <c r="P1207" i="3"/>
  <c r="S1207" i="3"/>
  <c r="S1209" i="3"/>
  <c r="Q1209" i="3"/>
  <c r="P1209" i="3"/>
  <c r="Q1211" i="3"/>
  <c r="P1211" i="3"/>
  <c r="S1211" i="3"/>
  <c r="S1213" i="3"/>
  <c r="Q1213" i="3"/>
  <c r="P1213" i="3"/>
  <c r="Q1215" i="3"/>
  <c r="P1215" i="3"/>
  <c r="S1215" i="3"/>
  <c r="M4" i="2"/>
  <c r="Q4" i="2" s="1"/>
  <c r="N1134" i="1"/>
  <c r="S1134" i="1" s="1"/>
  <c r="D7" i="3"/>
  <c r="G7" i="3"/>
  <c r="O13" i="3"/>
  <c r="O16" i="3"/>
  <c r="O706" i="1"/>
  <c r="P706" i="1" s="1"/>
  <c r="O73" i="1"/>
  <c r="P73" i="1" s="1"/>
  <c r="N987" i="1"/>
  <c r="S987" i="1" s="1"/>
  <c r="O656" i="1"/>
  <c r="P656" i="1" s="1"/>
  <c r="O242" i="1"/>
  <c r="P242" i="1" s="1"/>
  <c r="N353" i="1"/>
  <c r="S353" i="1" s="1"/>
  <c r="O802" i="1"/>
  <c r="P802" i="1" s="1"/>
  <c r="O981" i="1"/>
  <c r="P981" i="1" s="1"/>
  <c r="O340" i="1"/>
  <c r="P340" i="1" s="1"/>
  <c r="N343" i="1"/>
  <c r="S343" i="1" s="1"/>
  <c r="O351" i="1"/>
  <c r="P351" i="1" s="1"/>
  <c r="O464" i="1"/>
  <c r="P464" i="1" s="1"/>
  <c r="O507" i="1"/>
  <c r="P507" i="1" s="1"/>
  <c r="N510" i="1"/>
  <c r="S510" i="1" s="1"/>
  <c r="N513" i="1"/>
  <c r="S513" i="1" s="1"/>
  <c r="O735" i="1"/>
  <c r="P735" i="1" s="1"/>
  <c r="N758" i="1"/>
  <c r="S758" i="1" s="1"/>
  <c r="N768" i="1"/>
  <c r="S768" i="1" s="1"/>
  <c r="O542" i="1"/>
  <c r="P542" i="1" s="1"/>
  <c r="O472" i="1"/>
  <c r="P472" i="1" s="1"/>
  <c r="O475" i="1"/>
  <c r="P475" i="1" s="1"/>
  <c r="N502" i="1"/>
  <c r="S502" i="1" s="1"/>
  <c r="O571" i="1"/>
  <c r="P571" i="1" s="1"/>
  <c r="O726" i="1"/>
  <c r="P726" i="1" s="1"/>
  <c r="O831" i="1"/>
  <c r="P831" i="1" s="1"/>
  <c r="N834" i="1"/>
  <c r="S834" i="1" s="1"/>
  <c r="O1064" i="1"/>
  <c r="P1064" i="1" s="1"/>
  <c r="O1075" i="1"/>
  <c r="P1075" i="1" s="1"/>
  <c r="N1168" i="1"/>
  <c r="S1168" i="1" s="1"/>
  <c r="O186" i="1"/>
  <c r="P186" i="1" s="1"/>
  <c r="O106" i="1"/>
  <c r="P106" i="1" s="1"/>
  <c r="O194" i="1"/>
  <c r="P194" i="1" s="1"/>
  <c r="O217" i="1"/>
  <c r="P217" i="1" s="1"/>
  <c r="N289" i="1"/>
  <c r="S289" i="1" s="1"/>
  <c r="O299" i="1"/>
  <c r="P299" i="1" s="1"/>
  <c r="O400" i="1"/>
  <c r="P400" i="1" s="1"/>
  <c r="N415" i="1"/>
  <c r="S415" i="1" s="1"/>
  <c r="N567" i="1"/>
  <c r="S567" i="1" s="1"/>
  <c r="N569" i="1"/>
  <c r="S569" i="1" s="1"/>
  <c r="O587" i="1"/>
  <c r="P587" i="1" s="1"/>
  <c r="N925" i="1"/>
  <c r="S925" i="1" s="1"/>
  <c r="N983" i="1"/>
  <c r="S983" i="1" s="1"/>
  <c r="O997" i="1"/>
  <c r="P997" i="1" s="1"/>
  <c r="N1004" i="1"/>
  <c r="S1004" i="1" s="1"/>
  <c r="N1007" i="1"/>
  <c r="S1007" i="1" s="1"/>
  <c r="N1038" i="1"/>
  <c r="S1038" i="1" s="1"/>
  <c r="N1087" i="1"/>
  <c r="S1087" i="1" s="1"/>
  <c r="N1102" i="1"/>
  <c r="S1102" i="1" s="1"/>
  <c r="N1104" i="1"/>
  <c r="S1104" i="1" s="1"/>
  <c r="N1118" i="1"/>
  <c r="S1118" i="1" s="1"/>
  <c r="O1125" i="1"/>
  <c r="P1125" i="1" s="1"/>
  <c r="O1155" i="1"/>
  <c r="P1155" i="1" s="1"/>
  <c r="N1158" i="1"/>
  <c r="S1158" i="1" s="1"/>
  <c r="O146" i="1"/>
  <c r="P146" i="1" s="1"/>
  <c r="O153" i="1"/>
  <c r="P153" i="1" s="1"/>
  <c r="O256" i="1"/>
  <c r="P256" i="1" s="1"/>
  <c r="N271" i="1"/>
  <c r="S271" i="1" s="1"/>
  <c r="O347" i="1"/>
  <c r="P347" i="1" s="1"/>
  <c r="O358" i="1"/>
  <c r="P358" i="1" s="1"/>
  <c r="N1085" i="1"/>
  <c r="S1085" i="1" s="1"/>
  <c r="O25" i="1"/>
  <c r="P25" i="1" s="1"/>
  <c r="N28" i="1"/>
  <c r="S28" i="1" s="1"/>
  <c r="O85" i="1"/>
  <c r="P85" i="1" s="1"/>
  <c r="O130" i="1"/>
  <c r="P130" i="1" s="1"/>
  <c r="O137" i="1"/>
  <c r="P137" i="1" s="1"/>
  <c r="O170" i="1"/>
  <c r="P170" i="1" s="1"/>
  <c r="N417" i="1"/>
  <c r="S417" i="1" s="1"/>
  <c r="O613" i="1"/>
  <c r="P613" i="1" s="1"/>
  <c r="N620" i="1"/>
  <c r="S620" i="1" s="1"/>
  <c r="N623" i="1"/>
  <c r="S623" i="1" s="1"/>
  <c r="N680" i="1"/>
  <c r="S680" i="1" s="1"/>
  <c r="N690" i="1"/>
  <c r="S690" i="1" s="1"/>
  <c r="N714" i="1"/>
  <c r="S714" i="1" s="1"/>
  <c r="O734" i="1"/>
  <c r="P734" i="1" s="1"/>
  <c r="N736" i="1"/>
  <c r="S736" i="1" s="1"/>
  <c r="O754" i="1"/>
  <c r="P754" i="1" s="1"/>
  <c r="O781" i="1"/>
  <c r="P781" i="1" s="1"/>
  <c r="N806" i="1"/>
  <c r="S806" i="1" s="1"/>
  <c r="N903" i="1"/>
  <c r="S903" i="1" s="1"/>
  <c r="O906" i="1"/>
  <c r="P906" i="1" s="1"/>
  <c r="N909" i="1"/>
  <c r="S909" i="1" s="1"/>
  <c r="N949" i="1"/>
  <c r="S949" i="1" s="1"/>
  <c r="O963" i="1"/>
  <c r="P963" i="1" s="1"/>
  <c r="O996" i="1"/>
  <c r="P996" i="1" s="1"/>
  <c r="O1051" i="1"/>
  <c r="P1051" i="1" s="1"/>
  <c r="N1083" i="1"/>
  <c r="S1083" i="1" s="1"/>
  <c r="N1126" i="1"/>
  <c r="S1126" i="1" s="1"/>
  <c r="O1133" i="1"/>
  <c r="P1133" i="1" s="1"/>
  <c r="N1154" i="1"/>
  <c r="S1154" i="1" s="1"/>
  <c r="N1169" i="1"/>
  <c r="S1169" i="1" s="1"/>
  <c r="O122" i="1"/>
  <c r="P122" i="1" s="1"/>
  <c r="O229" i="1"/>
  <c r="P229" i="1" s="1"/>
  <c r="N232" i="1"/>
  <c r="S232" i="1" s="1"/>
  <c r="O272" i="1"/>
  <c r="P272" i="1" s="1"/>
  <c r="O275" i="1"/>
  <c r="P275" i="1" s="1"/>
  <c r="N315" i="1"/>
  <c r="S315" i="1" s="1"/>
  <c r="O318" i="1"/>
  <c r="P318" i="1" s="1"/>
  <c r="O363" i="1"/>
  <c r="P363" i="1" s="1"/>
  <c r="N443" i="1"/>
  <c r="S443" i="1" s="1"/>
  <c r="N521" i="1"/>
  <c r="S521" i="1" s="1"/>
  <c r="O532" i="1"/>
  <c r="P532" i="1" s="1"/>
  <c r="N546" i="1"/>
  <c r="S546" i="1" s="1"/>
  <c r="N582" i="1"/>
  <c r="S582" i="1" s="1"/>
  <c r="O624" i="1"/>
  <c r="P624" i="1" s="1"/>
  <c r="O657" i="1"/>
  <c r="P657" i="1" s="1"/>
  <c r="N660" i="1"/>
  <c r="S660" i="1" s="1"/>
  <c r="N716" i="1"/>
  <c r="S716" i="1" s="1"/>
  <c r="N738" i="1"/>
  <c r="S738" i="1" s="1"/>
  <c r="N766" i="1"/>
  <c r="S766" i="1" s="1"/>
  <c r="O844" i="1"/>
  <c r="P844" i="1" s="1"/>
  <c r="N847" i="1"/>
  <c r="S847" i="1" s="1"/>
  <c r="O858" i="1"/>
  <c r="P858" i="1" s="1"/>
  <c r="N889" i="1"/>
  <c r="S889" i="1" s="1"/>
  <c r="O919" i="1"/>
  <c r="P919" i="1" s="1"/>
  <c r="N933" i="1"/>
  <c r="S933" i="1" s="1"/>
  <c r="O973" i="1"/>
  <c r="P973" i="1" s="1"/>
  <c r="N976" i="1"/>
  <c r="S976" i="1" s="1"/>
  <c r="N979" i="1"/>
  <c r="S979" i="1" s="1"/>
  <c r="O1011" i="1"/>
  <c r="P1011" i="1" s="1"/>
  <c r="N1028" i="1"/>
  <c r="S1028" i="1" s="1"/>
  <c r="O625" i="1"/>
  <c r="P625" i="1" s="1"/>
  <c r="N684" i="1"/>
  <c r="S684" i="1" s="1"/>
  <c r="O698" i="1"/>
  <c r="P698" i="1" s="1"/>
  <c r="N732" i="1"/>
  <c r="S732" i="1" s="1"/>
  <c r="O839" i="1"/>
  <c r="P839" i="1" s="1"/>
  <c r="O890" i="1"/>
  <c r="P890" i="1" s="1"/>
  <c r="N901" i="1"/>
  <c r="S901" i="1" s="1"/>
  <c r="N953" i="1"/>
  <c r="S953" i="1" s="1"/>
  <c r="N1016" i="1"/>
  <c r="S1016" i="1" s="1"/>
  <c r="N1023" i="1"/>
  <c r="S1023" i="1" s="1"/>
  <c r="N1136" i="1"/>
  <c r="S1136" i="1" s="1"/>
  <c r="O154" i="1"/>
  <c r="P154" i="1" s="1"/>
  <c r="O178" i="1"/>
  <c r="P178" i="1" s="1"/>
  <c r="O202" i="1"/>
  <c r="P202" i="1" s="1"/>
  <c r="N267" i="1"/>
  <c r="S267" i="1" s="1"/>
  <c r="N270" i="1"/>
  <c r="S270" i="1" s="1"/>
  <c r="O280" i="1"/>
  <c r="P280" i="1" s="1"/>
  <c r="N326" i="1"/>
  <c r="S326" i="1" s="1"/>
  <c r="N544" i="1"/>
  <c r="O544" i="1"/>
  <c r="P544" i="1" s="1"/>
  <c r="O558" i="1"/>
  <c r="P558" i="1" s="1"/>
  <c r="N558" i="1"/>
  <c r="S558" i="1" s="1"/>
  <c r="N608" i="1"/>
  <c r="O608" i="1"/>
  <c r="P608" i="1" s="1"/>
  <c r="O648" i="1"/>
  <c r="P648" i="1" s="1"/>
  <c r="O704" i="1"/>
  <c r="P704" i="1" s="1"/>
  <c r="N704" i="1"/>
  <c r="O730" i="1"/>
  <c r="P730" i="1" s="1"/>
  <c r="N730" i="1"/>
  <c r="O756" i="1"/>
  <c r="P756" i="1" s="1"/>
  <c r="N756" i="1"/>
  <c r="O780" i="1"/>
  <c r="P780" i="1" s="1"/>
  <c r="N780" i="1"/>
  <c r="N816" i="1"/>
  <c r="S816" i="1" s="1"/>
  <c r="O816" i="1"/>
  <c r="P816" i="1" s="1"/>
  <c r="N823" i="1"/>
  <c r="O823" i="1"/>
  <c r="P823" i="1" s="1"/>
  <c r="O827" i="1"/>
  <c r="P827" i="1" s="1"/>
  <c r="N827" i="1"/>
  <c r="N883" i="1"/>
  <c r="O883" i="1"/>
  <c r="P883" i="1" s="1"/>
  <c r="O923" i="1"/>
  <c r="P923" i="1" s="1"/>
  <c r="N923" i="1"/>
  <c r="N936" i="1"/>
  <c r="O936" i="1"/>
  <c r="P936" i="1" s="1"/>
  <c r="O951" i="1"/>
  <c r="P951" i="1" s="1"/>
  <c r="N951" i="1"/>
  <c r="O965" i="1"/>
  <c r="P965" i="1" s="1"/>
  <c r="N965" i="1"/>
  <c r="O968" i="1"/>
  <c r="P968" i="1" s="1"/>
  <c r="N1009" i="1"/>
  <c r="O1009" i="1"/>
  <c r="P1009" i="1" s="1"/>
  <c r="O1024" i="1"/>
  <c r="P1024" i="1" s="1"/>
  <c r="N1040" i="1"/>
  <c r="S1040" i="1" s="1"/>
  <c r="O1040" i="1"/>
  <c r="P1040" i="1" s="1"/>
  <c r="O1043" i="1"/>
  <c r="P1043" i="1" s="1"/>
  <c r="O1069" i="1"/>
  <c r="P1069" i="1" s="1"/>
  <c r="N1069" i="1"/>
  <c r="S1069" i="1" s="1"/>
  <c r="O1142" i="1"/>
  <c r="P1142" i="1" s="1"/>
  <c r="N1142" i="1"/>
  <c r="N1162" i="1"/>
  <c r="O1162" i="1"/>
  <c r="P1162" i="1" s="1"/>
  <c r="O1176" i="1"/>
  <c r="P1176" i="1" s="1"/>
  <c r="N1176" i="1"/>
  <c r="N371" i="1"/>
  <c r="O371" i="1"/>
  <c r="P371" i="1" s="1"/>
  <c r="O454" i="1"/>
  <c r="P454" i="1" s="1"/>
  <c r="N454" i="1"/>
  <c r="O553" i="1"/>
  <c r="P553" i="1" s="1"/>
  <c r="N553" i="1"/>
  <c r="S553" i="1" s="1"/>
  <c r="O585" i="1"/>
  <c r="P585" i="1" s="1"/>
  <c r="N585" i="1"/>
  <c r="O682" i="1"/>
  <c r="P682" i="1" s="1"/>
  <c r="N682" i="1"/>
  <c r="S682" i="1" s="1"/>
  <c r="N811" i="1"/>
  <c r="O811" i="1"/>
  <c r="P811" i="1" s="1"/>
  <c r="O819" i="1"/>
  <c r="P819" i="1" s="1"/>
  <c r="N819" i="1"/>
  <c r="S819" i="1" s="1"/>
  <c r="N835" i="1"/>
  <c r="O835" i="1"/>
  <c r="P835" i="1" s="1"/>
  <c r="N856" i="1"/>
  <c r="O856" i="1"/>
  <c r="P856" i="1" s="1"/>
  <c r="O875" i="1"/>
  <c r="P875" i="1" s="1"/>
  <c r="N875" i="1"/>
  <c r="N935" i="1"/>
  <c r="O935" i="1"/>
  <c r="P935" i="1" s="1"/>
  <c r="N977" i="1"/>
  <c r="O977" i="1"/>
  <c r="P977" i="1" s="1"/>
  <c r="N989" i="1"/>
  <c r="O989" i="1"/>
  <c r="P989" i="1" s="1"/>
  <c r="O1030" i="1"/>
  <c r="P1030" i="1" s="1"/>
  <c r="N1030" i="1"/>
  <c r="O1036" i="1"/>
  <c r="P1036" i="1" s="1"/>
  <c r="N1036" i="1"/>
  <c r="S1036" i="1" s="1"/>
  <c r="O1122" i="1"/>
  <c r="P1122" i="1" s="1"/>
  <c r="N1122" i="1"/>
  <c r="O1128" i="1"/>
  <c r="P1128" i="1" s="1"/>
  <c r="N1128" i="1"/>
  <c r="S1128" i="1" s="1"/>
  <c r="N1149" i="1"/>
  <c r="O1149" i="1"/>
  <c r="P1149" i="1" s="1"/>
  <c r="N1165" i="1"/>
  <c r="O1165" i="1"/>
  <c r="P1165" i="1" s="1"/>
  <c r="O54" i="1"/>
  <c r="P54" i="1" s="1"/>
  <c r="N65" i="1"/>
  <c r="S65" i="1" s="1"/>
  <c r="O81" i="1"/>
  <c r="P81" i="1" s="1"/>
  <c r="O90" i="1"/>
  <c r="P90" i="1" s="1"/>
  <c r="O114" i="1"/>
  <c r="P114" i="1" s="1"/>
  <c r="O121" i="1"/>
  <c r="P121" i="1" s="1"/>
  <c r="O185" i="1"/>
  <c r="P185" i="1" s="1"/>
  <c r="N225" i="1"/>
  <c r="S225" i="1" s="1"/>
  <c r="N227" i="1"/>
  <c r="S227" i="1" s="1"/>
  <c r="N265" i="1"/>
  <c r="S265" i="1" s="1"/>
  <c r="N335" i="1"/>
  <c r="S335" i="1" s="1"/>
  <c r="O422" i="1"/>
  <c r="P422" i="1" s="1"/>
  <c r="N451" i="1"/>
  <c r="S451" i="1" s="1"/>
  <c r="N12" i="1"/>
  <c r="S12" i="1" s="1"/>
  <c r="O41" i="1"/>
  <c r="P41" i="1" s="1"/>
  <c r="N44" i="1"/>
  <c r="S44" i="1" s="1"/>
  <c r="O98" i="1"/>
  <c r="P98" i="1" s="1"/>
  <c r="O105" i="1"/>
  <c r="P105" i="1" s="1"/>
  <c r="O138" i="1"/>
  <c r="P138" i="1" s="1"/>
  <c r="O162" i="1"/>
  <c r="P162" i="1" s="1"/>
  <c r="O169" i="1"/>
  <c r="P169" i="1" s="1"/>
  <c r="O210" i="1"/>
  <c r="P210" i="1" s="1"/>
  <c r="N219" i="1"/>
  <c r="S219" i="1" s="1"/>
  <c r="N334" i="1"/>
  <c r="S334" i="1" s="1"/>
  <c r="O380" i="1"/>
  <c r="P380" i="1" s="1"/>
  <c r="N387" i="1"/>
  <c r="S387" i="1" s="1"/>
  <c r="O426" i="1"/>
  <c r="P426" i="1" s="1"/>
  <c r="N426" i="1"/>
  <c r="S426" i="1" s="1"/>
  <c r="N463" i="1"/>
  <c r="S463" i="1" s="1"/>
  <c r="O468" i="1"/>
  <c r="P468" i="1" s="1"/>
  <c r="N471" i="1"/>
  <c r="S471" i="1" s="1"/>
  <c r="O514" i="1"/>
  <c r="P514" i="1" s="1"/>
  <c r="N514" i="1"/>
  <c r="O531" i="1"/>
  <c r="P531" i="1" s="1"/>
  <c r="O563" i="1"/>
  <c r="P563" i="1" s="1"/>
  <c r="N563" i="1"/>
  <c r="S563" i="1" s="1"/>
  <c r="O566" i="1"/>
  <c r="P566" i="1" s="1"/>
  <c r="O609" i="1"/>
  <c r="P609" i="1" s="1"/>
  <c r="N609" i="1"/>
  <c r="O612" i="1"/>
  <c r="P612" i="1" s="1"/>
  <c r="O652" i="1"/>
  <c r="P652" i="1" s="1"/>
  <c r="N725" i="1"/>
  <c r="O725" i="1"/>
  <c r="P725" i="1" s="1"/>
  <c r="N824" i="1"/>
  <c r="S824" i="1" s="1"/>
  <c r="O824" i="1"/>
  <c r="P824" i="1" s="1"/>
  <c r="O850" i="1"/>
  <c r="P850" i="1" s="1"/>
  <c r="N850" i="1"/>
  <c r="N880" i="1"/>
  <c r="S880" i="1" s="1"/>
  <c r="O880" i="1"/>
  <c r="P880" i="1" s="1"/>
  <c r="O921" i="1"/>
  <c r="P921" i="1" s="1"/>
  <c r="N921" i="1"/>
  <c r="N927" i="1"/>
  <c r="S927" i="1" s="1"/>
  <c r="O927" i="1"/>
  <c r="P927" i="1" s="1"/>
  <c r="O937" i="1"/>
  <c r="P937" i="1" s="1"/>
  <c r="N937" i="1"/>
  <c r="N969" i="1"/>
  <c r="S969" i="1" s="1"/>
  <c r="O969" i="1"/>
  <c r="P969" i="1" s="1"/>
  <c r="N1001" i="1"/>
  <c r="O1001" i="1"/>
  <c r="P1001" i="1" s="1"/>
  <c r="N1109" i="1"/>
  <c r="S1109" i="1" s="1"/>
  <c r="O1109" i="1"/>
  <c r="P1109" i="1" s="1"/>
  <c r="O1130" i="1"/>
  <c r="P1130" i="1" s="1"/>
  <c r="N1130" i="1"/>
  <c r="N1139" i="1"/>
  <c r="S1139" i="1" s="1"/>
  <c r="O1139" i="1"/>
  <c r="P1139" i="1" s="1"/>
  <c r="N1173" i="1"/>
  <c r="O1173" i="1"/>
  <c r="P1173" i="1" s="1"/>
  <c r="N374" i="1"/>
  <c r="S374" i="1" s="1"/>
  <c r="O374" i="1"/>
  <c r="P374" i="1" s="1"/>
  <c r="O635" i="1"/>
  <c r="P635" i="1" s="1"/>
  <c r="N635" i="1"/>
  <c r="N695" i="1"/>
  <c r="S695" i="1" s="1"/>
  <c r="O695" i="1"/>
  <c r="P695" i="1" s="1"/>
  <c r="N810" i="1"/>
  <c r="O810" i="1"/>
  <c r="P810" i="1" s="1"/>
  <c r="O851" i="1"/>
  <c r="P851" i="1" s="1"/>
  <c r="N851" i="1"/>
  <c r="O866" i="1"/>
  <c r="P866" i="1" s="1"/>
  <c r="N866" i="1"/>
  <c r="O1020" i="1"/>
  <c r="P1020" i="1" s="1"/>
  <c r="O1026" i="1"/>
  <c r="P1026" i="1" s="1"/>
  <c r="N1026" i="1"/>
  <c r="N1032" i="1"/>
  <c r="O1032" i="1"/>
  <c r="P1032" i="1" s="1"/>
  <c r="O1045" i="1"/>
  <c r="P1045" i="1" s="1"/>
  <c r="N1045" i="1"/>
  <c r="O1067" i="1"/>
  <c r="P1067" i="1" s="1"/>
  <c r="N1067" i="1"/>
  <c r="S1067" i="1" s="1"/>
  <c r="O1071" i="1"/>
  <c r="P1071" i="1" s="1"/>
  <c r="N1071" i="1"/>
  <c r="O1094" i="1"/>
  <c r="P1094" i="1" s="1"/>
  <c r="N1094" i="1"/>
  <c r="S1094" i="1" s="1"/>
  <c r="O1152" i="1"/>
  <c r="P1152" i="1" s="1"/>
  <c r="N1152" i="1"/>
  <c r="O1066" i="1"/>
  <c r="P1066" i="1" s="1"/>
  <c r="N1077" i="1"/>
  <c r="S1077" i="1" s="1"/>
  <c r="N1079" i="1"/>
  <c r="S1079" i="1" s="1"/>
  <c r="N1114" i="1"/>
  <c r="S1114" i="1" s="1"/>
  <c r="O144" i="1"/>
  <c r="P144" i="1" s="1"/>
  <c r="N144" i="1"/>
  <c r="S144" i="1" s="1"/>
  <c r="O561" i="1"/>
  <c r="P561" i="1" s="1"/>
  <c r="N561" i="1"/>
  <c r="N633" i="1"/>
  <c r="O633" i="1"/>
  <c r="P633" i="1" s="1"/>
  <c r="O740" i="1"/>
  <c r="P740" i="1" s="1"/>
  <c r="N740" i="1"/>
  <c r="N310" i="1"/>
  <c r="O310" i="1"/>
  <c r="P310" i="1" s="1"/>
  <c r="O399" i="1"/>
  <c r="P399" i="1" s="1"/>
  <c r="N399" i="1"/>
  <c r="O462" i="1"/>
  <c r="P462" i="1" s="1"/>
  <c r="N462" i="1"/>
  <c r="S462" i="1" s="1"/>
  <c r="O490" i="1"/>
  <c r="P490" i="1" s="1"/>
  <c r="N490" i="1"/>
  <c r="O668" i="1"/>
  <c r="P668" i="1" s="1"/>
  <c r="N668" i="1"/>
  <c r="S668" i="1" s="1"/>
  <c r="O676" i="1"/>
  <c r="P676" i="1" s="1"/>
  <c r="N676" i="1"/>
  <c r="O694" i="1"/>
  <c r="P694" i="1" s="1"/>
  <c r="N694" i="1"/>
  <c r="S694" i="1" s="1"/>
  <c r="O724" i="1"/>
  <c r="P724" i="1" s="1"/>
  <c r="N724" i="1"/>
  <c r="O128" i="1"/>
  <c r="P128" i="1" s="1"/>
  <c r="N128" i="1"/>
  <c r="S128" i="1" s="1"/>
  <c r="O160" i="1"/>
  <c r="P160" i="1" s="1"/>
  <c r="N160" i="1"/>
  <c r="O176" i="1"/>
  <c r="P176" i="1" s="1"/>
  <c r="N176" i="1"/>
  <c r="S176" i="1" s="1"/>
  <c r="O192" i="1"/>
  <c r="P192" i="1" s="1"/>
  <c r="N192" i="1"/>
  <c r="O481" i="1"/>
  <c r="P481" i="1" s="1"/>
  <c r="N481" i="1"/>
  <c r="S481" i="1" s="1"/>
  <c r="O37" i="1"/>
  <c r="P37" i="1" s="1"/>
  <c r="N37" i="1"/>
  <c r="N77" i="1"/>
  <c r="S77" i="1" s="1"/>
  <c r="O241" i="1"/>
  <c r="P241" i="1" s="1"/>
  <c r="N241" i="1"/>
  <c r="N69" i="1"/>
  <c r="O69" i="1"/>
  <c r="P69" i="1" s="1"/>
  <c r="O97" i="1"/>
  <c r="P97" i="1" s="1"/>
  <c r="O104" i="1"/>
  <c r="P104" i="1" s="1"/>
  <c r="N104" i="1"/>
  <c r="O113" i="1"/>
  <c r="P113" i="1" s="1"/>
  <c r="O120" i="1"/>
  <c r="P120" i="1" s="1"/>
  <c r="N120" i="1"/>
  <c r="O129" i="1"/>
  <c r="P129" i="1" s="1"/>
  <c r="O136" i="1"/>
  <c r="P136" i="1" s="1"/>
  <c r="N136" i="1"/>
  <c r="S136" i="1" s="1"/>
  <c r="O145" i="1"/>
  <c r="P145" i="1" s="1"/>
  <c r="O152" i="1"/>
  <c r="P152" i="1" s="1"/>
  <c r="N152" i="1"/>
  <c r="O161" i="1"/>
  <c r="P161" i="1" s="1"/>
  <c r="O168" i="1"/>
  <c r="P168" i="1" s="1"/>
  <c r="N168" i="1"/>
  <c r="O177" i="1"/>
  <c r="P177" i="1" s="1"/>
  <c r="O184" i="1"/>
  <c r="P184" i="1" s="1"/>
  <c r="N184" i="1"/>
  <c r="N201" i="1"/>
  <c r="O201" i="1"/>
  <c r="P201" i="1" s="1"/>
  <c r="N224" i="1"/>
  <c r="S224" i="1" s="1"/>
  <c r="O224" i="1"/>
  <c r="P224" i="1" s="1"/>
  <c r="O249" i="1"/>
  <c r="P249" i="1" s="1"/>
  <c r="N249" i="1"/>
  <c r="O264" i="1"/>
  <c r="P264" i="1" s="1"/>
  <c r="N264" i="1"/>
  <c r="O279" i="1"/>
  <c r="P279" i="1" s="1"/>
  <c r="N279" i="1"/>
  <c r="N307" i="1"/>
  <c r="S307" i="1" s="1"/>
  <c r="O307" i="1"/>
  <c r="P307" i="1" s="1"/>
  <c r="O403" i="1"/>
  <c r="P403" i="1" s="1"/>
  <c r="N403" i="1"/>
  <c r="N427" i="1"/>
  <c r="S427" i="1" s="1"/>
  <c r="O427" i="1"/>
  <c r="P427" i="1" s="1"/>
  <c r="N446" i="1"/>
  <c r="O446" i="1"/>
  <c r="P446" i="1" s="1"/>
  <c r="O479" i="1"/>
  <c r="P479" i="1" s="1"/>
  <c r="N479" i="1"/>
  <c r="O518" i="1"/>
  <c r="P518" i="1" s="1"/>
  <c r="N518" i="1"/>
  <c r="O577" i="1"/>
  <c r="P577" i="1" s="1"/>
  <c r="N577" i="1"/>
  <c r="N665" i="1"/>
  <c r="O665" i="1"/>
  <c r="P665" i="1" s="1"/>
  <c r="O96" i="1"/>
  <c r="P96" i="1" s="1"/>
  <c r="N96" i="1"/>
  <c r="O112" i="1"/>
  <c r="P112" i="1" s="1"/>
  <c r="N112" i="1"/>
  <c r="O251" i="1"/>
  <c r="P251" i="1" s="1"/>
  <c r="N251" i="1"/>
  <c r="N288" i="1"/>
  <c r="O288" i="1"/>
  <c r="P288" i="1" s="1"/>
  <c r="N316" i="1"/>
  <c r="S316" i="1" s="1"/>
  <c r="O316" i="1"/>
  <c r="P316" i="1" s="1"/>
  <c r="N193" i="1"/>
  <c r="O193" i="1"/>
  <c r="P193" i="1" s="1"/>
  <c r="O295" i="1"/>
  <c r="P295" i="1" s="1"/>
  <c r="N295" i="1"/>
  <c r="O21" i="1"/>
  <c r="P21" i="1" s="1"/>
  <c r="N21" i="1"/>
  <c r="O56" i="1"/>
  <c r="P56" i="1" s="1"/>
  <c r="N56" i="1"/>
  <c r="N209" i="1"/>
  <c r="O209" i="1"/>
  <c r="P209" i="1" s="1"/>
  <c r="O257" i="1"/>
  <c r="P257" i="1" s="1"/>
  <c r="N257" i="1"/>
  <c r="N261" i="1"/>
  <c r="O261" i="1"/>
  <c r="P261" i="1" s="1"/>
  <c r="N283" i="1"/>
  <c r="S283" i="1" s="1"/>
  <c r="O283" i="1"/>
  <c r="P283" i="1" s="1"/>
  <c r="O359" i="1"/>
  <c r="P359" i="1" s="1"/>
  <c r="N359" i="1"/>
  <c r="N408" i="1"/>
  <c r="S408" i="1" s="1"/>
  <c r="O408" i="1"/>
  <c r="P408" i="1" s="1"/>
  <c r="N496" i="1"/>
  <c r="O496" i="1"/>
  <c r="P496" i="1" s="1"/>
  <c r="N584" i="1"/>
  <c r="S584" i="1" s="1"/>
  <c r="O584" i="1"/>
  <c r="P584" i="1" s="1"/>
  <c r="O607" i="1"/>
  <c r="P607" i="1" s="1"/>
  <c r="N607" i="1"/>
  <c r="N621" i="1"/>
  <c r="S621" i="1" s="1"/>
  <c r="O621" i="1"/>
  <c r="P621" i="1" s="1"/>
  <c r="O655" i="1"/>
  <c r="P655" i="1" s="1"/>
  <c r="N655" i="1"/>
  <c r="O710" i="1"/>
  <c r="P710" i="1" s="1"/>
  <c r="N710" i="1"/>
  <c r="O722" i="1"/>
  <c r="P722" i="1" s="1"/>
  <c r="N722" i="1"/>
  <c r="O798" i="1"/>
  <c r="P798" i="1" s="1"/>
  <c r="N798" i="1"/>
  <c r="N812" i="1"/>
  <c r="O812" i="1"/>
  <c r="P812" i="1" s="1"/>
  <c r="N836" i="1"/>
  <c r="S836" i="1" s="1"/>
  <c r="O836" i="1"/>
  <c r="P836" i="1" s="1"/>
  <c r="O885" i="1"/>
  <c r="P885" i="1" s="1"/>
  <c r="N885" i="1"/>
  <c r="O1061" i="1"/>
  <c r="P1061" i="1" s="1"/>
  <c r="N1061" i="1"/>
  <c r="O1105" i="1"/>
  <c r="P1105" i="1" s="1"/>
  <c r="N1105" i="1"/>
  <c r="N1157" i="1"/>
  <c r="S1157" i="1" s="1"/>
  <c r="O1157" i="1"/>
  <c r="P1157" i="1" s="1"/>
  <c r="N200" i="1"/>
  <c r="S200" i="1" s="1"/>
  <c r="N208" i="1"/>
  <c r="S208" i="1" s="1"/>
  <c r="N233" i="1"/>
  <c r="S233" i="1" s="1"/>
  <c r="N235" i="1"/>
  <c r="S235" i="1" s="1"/>
  <c r="N243" i="1"/>
  <c r="S243" i="1" s="1"/>
  <c r="N259" i="1"/>
  <c r="S259" i="1" s="1"/>
  <c r="N287" i="1"/>
  <c r="S287" i="1" s="1"/>
  <c r="O294" i="1"/>
  <c r="P294" i="1" s="1"/>
  <c r="N298" i="1"/>
  <c r="S298" i="1" s="1"/>
  <c r="N323" i="1"/>
  <c r="S323" i="1" s="1"/>
  <c r="O336" i="1"/>
  <c r="P336" i="1" s="1"/>
  <c r="O344" i="1"/>
  <c r="P344" i="1" s="1"/>
  <c r="O382" i="1"/>
  <c r="P382" i="1" s="1"/>
  <c r="N395" i="1"/>
  <c r="S395" i="1" s="1"/>
  <c r="N398" i="1"/>
  <c r="S398" i="1" s="1"/>
  <c r="N407" i="1"/>
  <c r="S407" i="1" s="1"/>
  <c r="O411" i="1"/>
  <c r="P411" i="1" s="1"/>
  <c r="N414" i="1"/>
  <c r="S414" i="1" s="1"/>
  <c r="N423" i="1"/>
  <c r="S423" i="1" s="1"/>
  <c r="O435" i="1"/>
  <c r="P435" i="1" s="1"/>
  <c r="O438" i="1"/>
  <c r="P438" i="1" s="1"/>
  <c r="O444" i="1"/>
  <c r="P444" i="1" s="1"/>
  <c r="O488" i="1"/>
  <c r="P488" i="1" s="1"/>
  <c r="O494" i="1"/>
  <c r="P494" i="1" s="1"/>
  <c r="N523" i="1"/>
  <c r="S523" i="1" s="1"/>
  <c r="N534" i="1"/>
  <c r="S534" i="1" s="1"/>
  <c r="N551" i="1"/>
  <c r="S551" i="1" s="1"/>
  <c r="N555" i="1"/>
  <c r="S555" i="1" s="1"/>
  <c r="N575" i="1"/>
  <c r="S575" i="1" s="1"/>
  <c r="N583" i="1"/>
  <c r="S583" i="1" s="1"/>
  <c r="N595" i="1"/>
  <c r="S595" i="1" s="1"/>
  <c r="O600" i="1"/>
  <c r="P600" i="1" s="1"/>
  <c r="N606" i="1"/>
  <c r="S606" i="1" s="1"/>
  <c r="N626" i="1"/>
  <c r="S626" i="1" s="1"/>
  <c r="N632" i="1"/>
  <c r="S632" i="1" s="1"/>
  <c r="N640" i="1"/>
  <c r="S640" i="1" s="1"/>
  <c r="O649" i="1"/>
  <c r="P649" i="1" s="1"/>
  <c r="N659" i="1"/>
  <c r="S659" i="1" s="1"/>
  <c r="N663" i="1"/>
  <c r="S663" i="1" s="1"/>
  <c r="N674" i="1"/>
  <c r="S674" i="1" s="1"/>
  <c r="N717" i="1"/>
  <c r="S717" i="1" s="1"/>
  <c r="N749" i="1"/>
  <c r="S749" i="1" s="1"/>
  <c r="O757" i="1"/>
  <c r="P757" i="1" s="1"/>
  <c r="N762" i="1"/>
  <c r="S762" i="1" s="1"/>
  <c r="O774" i="1"/>
  <c r="P774" i="1" s="1"/>
  <c r="N789" i="1"/>
  <c r="O789" i="1"/>
  <c r="P789" i="1" s="1"/>
  <c r="O804" i="1"/>
  <c r="P804" i="1" s="1"/>
  <c r="N843" i="1"/>
  <c r="S843" i="1" s="1"/>
  <c r="N867" i="1"/>
  <c r="S867" i="1" s="1"/>
  <c r="N869" i="1"/>
  <c r="S869" i="1" s="1"/>
  <c r="N893" i="1"/>
  <c r="S893" i="1" s="1"/>
  <c r="O897" i="1"/>
  <c r="P897" i="1" s="1"/>
  <c r="N897" i="1"/>
  <c r="S897" i="1" s="1"/>
  <c r="O911" i="1"/>
  <c r="P911" i="1" s="1"/>
  <c r="O985" i="1"/>
  <c r="P985" i="1" s="1"/>
  <c r="N1014" i="1"/>
  <c r="S1014" i="1" s="1"/>
  <c r="O1047" i="1"/>
  <c r="P1047" i="1" s="1"/>
  <c r="N1047" i="1"/>
  <c r="S1047" i="1" s="1"/>
  <c r="O1078" i="1"/>
  <c r="P1078" i="1" s="1"/>
  <c r="N1078" i="1"/>
  <c r="O750" i="1"/>
  <c r="P750" i="1" s="1"/>
  <c r="N750" i="1"/>
  <c r="S750" i="1" s="1"/>
  <c r="N922" i="1"/>
  <c r="O922" i="1"/>
  <c r="P922" i="1" s="1"/>
  <c r="O961" i="1"/>
  <c r="P961" i="1" s="1"/>
  <c r="N961" i="1"/>
  <c r="S961" i="1" s="1"/>
  <c r="N1010" i="1"/>
  <c r="S1010" i="1" s="1"/>
  <c r="N1027" i="1"/>
  <c r="O1027" i="1"/>
  <c r="P1027" i="1" s="1"/>
  <c r="O1059" i="1"/>
  <c r="P1059" i="1" s="1"/>
  <c r="N1059" i="1"/>
  <c r="O1063" i="1"/>
  <c r="P1063" i="1" s="1"/>
  <c r="N1063" i="1"/>
  <c r="S1063" i="1" s="1"/>
  <c r="O1095" i="1"/>
  <c r="P1095" i="1" s="1"/>
  <c r="N1095" i="1"/>
  <c r="O1110" i="1"/>
  <c r="P1110" i="1" s="1"/>
  <c r="N1110" i="1"/>
  <c r="S1110" i="1" s="1"/>
  <c r="N1150" i="1"/>
  <c r="S1150" i="1" s="1"/>
  <c r="O1150" i="1"/>
  <c r="P1150" i="1" s="1"/>
  <c r="N1174" i="1"/>
  <c r="O1174" i="1"/>
  <c r="P1174" i="1" s="1"/>
  <c r="O775" i="1"/>
  <c r="P775" i="1" s="1"/>
  <c r="N778" i="1"/>
  <c r="S778" i="1" s="1"/>
  <c r="O794" i="1"/>
  <c r="P794" i="1" s="1"/>
  <c r="O797" i="1"/>
  <c r="P797" i="1" s="1"/>
  <c r="N803" i="1"/>
  <c r="S803" i="1" s="1"/>
  <c r="O803" i="1"/>
  <c r="P803" i="1" s="1"/>
  <c r="O807" i="1"/>
  <c r="P807" i="1" s="1"/>
  <c r="O848" i="1"/>
  <c r="P848" i="1" s="1"/>
  <c r="O876" i="1"/>
  <c r="P876" i="1" s="1"/>
  <c r="N879" i="1"/>
  <c r="S879" i="1" s="1"/>
  <c r="N887" i="1"/>
  <c r="S887" i="1" s="1"/>
  <c r="O917" i="1"/>
  <c r="P917" i="1" s="1"/>
  <c r="N917" i="1"/>
  <c r="S917" i="1" s="1"/>
  <c r="N931" i="1"/>
  <c r="S931" i="1" s="1"/>
  <c r="N943" i="1"/>
  <c r="S943" i="1" s="1"/>
  <c r="N954" i="1"/>
  <c r="O954" i="1"/>
  <c r="P954" i="1" s="1"/>
  <c r="O984" i="1"/>
  <c r="P984" i="1" s="1"/>
  <c r="N984" i="1"/>
  <c r="N1006" i="1"/>
  <c r="S1006" i="1" s="1"/>
  <c r="N1025" i="1"/>
  <c r="S1025" i="1" s="1"/>
  <c r="O1025" i="1"/>
  <c r="P1025" i="1" s="1"/>
  <c r="O1049" i="1"/>
  <c r="P1049" i="1" s="1"/>
  <c r="N1049" i="1"/>
  <c r="S1049" i="1" s="1"/>
  <c r="O1121" i="1"/>
  <c r="P1121" i="1" s="1"/>
  <c r="N1121" i="1"/>
  <c r="N1166" i="1"/>
  <c r="O1166" i="1"/>
  <c r="P1166" i="1" s="1"/>
  <c r="O366" i="1"/>
  <c r="P366" i="1" s="1"/>
  <c r="N366" i="1"/>
  <c r="N368" i="1"/>
  <c r="O368" i="1"/>
  <c r="P368" i="1" s="1"/>
  <c r="O391" i="1"/>
  <c r="P391" i="1" s="1"/>
  <c r="N391" i="1"/>
  <c r="N512" i="1"/>
  <c r="O512" i="1"/>
  <c r="P512" i="1" s="1"/>
  <c r="N520" i="1"/>
  <c r="S520" i="1" s="1"/>
  <c r="O520" i="1"/>
  <c r="P520" i="1" s="1"/>
  <c r="O545" i="1"/>
  <c r="P545" i="1" s="1"/>
  <c r="N545" i="1"/>
  <c r="S545" i="1" s="1"/>
  <c r="O574" i="1"/>
  <c r="P574" i="1" s="1"/>
  <c r="N574" i="1"/>
  <c r="O636" i="1"/>
  <c r="P636" i="1" s="1"/>
  <c r="N636" i="1"/>
  <c r="S636" i="1" s="1"/>
  <c r="O639" i="1"/>
  <c r="P639" i="1" s="1"/>
  <c r="N639" i="1"/>
  <c r="O685" i="1"/>
  <c r="P685" i="1" s="1"/>
  <c r="N685" i="1"/>
  <c r="S685" i="1" s="1"/>
  <c r="N718" i="1"/>
  <c r="S718" i="1" s="1"/>
  <c r="O718" i="1"/>
  <c r="P718" i="1" s="1"/>
  <c r="O772" i="1"/>
  <c r="P772" i="1" s="1"/>
  <c r="N772" i="1"/>
  <c r="S772" i="1" s="1"/>
  <c r="N786" i="1"/>
  <c r="S786" i="1" s="1"/>
  <c r="O786" i="1"/>
  <c r="P786" i="1" s="1"/>
  <c r="N791" i="1"/>
  <c r="O791" i="1"/>
  <c r="P791" i="1" s="1"/>
  <c r="N863" i="1"/>
  <c r="S863" i="1" s="1"/>
  <c r="O863" i="1"/>
  <c r="P863" i="1" s="1"/>
  <c r="O871" i="1"/>
  <c r="P871" i="1" s="1"/>
  <c r="N871" i="1"/>
  <c r="S871" i="1" s="1"/>
  <c r="O899" i="1"/>
  <c r="P899" i="1" s="1"/>
  <c r="N899" i="1"/>
  <c r="O1039" i="1"/>
  <c r="P1039" i="1" s="1"/>
  <c r="N1039" i="1"/>
  <c r="S1039" i="1" s="1"/>
  <c r="O1042" i="1"/>
  <c r="P1042" i="1" s="1"/>
  <c r="N1042" i="1"/>
  <c r="N1107" i="1"/>
  <c r="O1107" i="1"/>
  <c r="P1107" i="1" s="1"/>
  <c r="O1112" i="1"/>
  <c r="P1112" i="1" s="1"/>
  <c r="N1112" i="1"/>
  <c r="O383" i="1"/>
  <c r="P383" i="1" s="1"/>
  <c r="N383" i="1"/>
  <c r="S383" i="1" s="1"/>
  <c r="N536" i="1"/>
  <c r="S536" i="1" s="1"/>
  <c r="O536" i="1"/>
  <c r="P536" i="1" s="1"/>
  <c r="N17" i="1"/>
  <c r="S17" i="1" s="1"/>
  <c r="N61" i="1"/>
  <c r="S61" i="1" s="1"/>
  <c r="N68" i="1"/>
  <c r="S68" i="1" s="1"/>
  <c r="N376" i="1"/>
  <c r="O376" i="1"/>
  <c r="P376" i="1" s="1"/>
  <c r="N491" i="1"/>
  <c r="S491" i="1" s="1"/>
  <c r="N926" i="1"/>
  <c r="S926" i="1" s="1"/>
  <c r="O926" i="1"/>
  <c r="P926" i="1" s="1"/>
  <c r="O955" i="1"/>
  <c r="P955" i="1" s="1"/>
  <c r="N955" i="1"/>
  <c r="S955" i="1" s="1"/>
  <c r="N1015" i="1"/>
  <c r="S1015" i="1" s="1"/>
  <c r="O1015" i="1"/>
  <c r="P1015" i="1" s="1"/>
  <c r="N1022" i="1"/>
  <c r="S1022" i="1" s="1"/>
  <c r="O1093" i="1"/>
  <c r="P1093" i="1" s="1"/>
  <c r="N1093" i="1"/>
  <c r="S1093" i="1" s="1"/>
  <c r="O1098" i="1"/>
  <c r="P1098" i="1" s="1"/>
  <c r="N1098" i="1"/>
  <c r="O303" i="1"/>
  <c r="P303" i="1" s="1"/>
  <c r="N303" i="1"/>
  <c r="S303" i="1" s="1"/>
  <c r="O431" i="1"/>
  <c r="P431" i="1" s="1"/>
  <c r="N431" i="1"/>
  <c r="N24" i="1"/>
  <c r="S24" i="1" s="1"/>
  <c r="N33" i="1"/>
  <c r="S33" i="1" s="1"/>
  <c r="N53" i="1"/>
  <c r="S53" i="1" s="1"/>
  <c r="N76" i="1"/>
  <c r="S76" i="1" s="1"/>
  <c r="N80" i="1"/>
  <c r="S80" i="1" s="1"/>
  <c r="N89" i="1"/>
  <c r="S89" i="1" s="1"/>
  <c r="O237" i="1"/>
  <c r="P237" i="1" s="1"/>
  <c r="N240" i="1"/>
  <c r="S240" i="1" s="1"/>
  <c r="O311" i="1"/>
  <c r="P311" i="1" s="1"/>
  <c r="N311" i="1"/>
  <c r="S311" i="1" s="1"/>
  <c r="N322" i="1"/>
  <c r="S322" i="1" s="1"/>
  <c r="O355" i="1"/>
  <c r="P355" i="1" s="1"/>
  <c r="N355" i="1"/>
  <c r="S355" i="1" s="1"/>
  <c r="O439" i="1"/>
  <c r="P439" i="1" s="1"/>
  <c r="N439" i="1"/>
  <c r="O647" i="1"/>
  <c r="P647" i="1" s="1"/>
  <c r="N647" i="1"/>
  <c r="S647" i="1" s="1"/>
  <c r="N36" i="1"/>
  <c r="S36" i="1" s="1"/>
  <c r="N45" i="1"/>
  <c r="S45" i="1" s="1"/>
  <c r="O49" i="1"/>
  <c r="P49" i="1" s="1"/>
  <c r="N64" i="1"/>
  <c r="S64" i="1" s="1"/>
  <c r="N84" i="1"/>
  <c r="S84" i="1" s="1"/>
  <c r="N93" i="1"/>
  <c r="S93" i="1" s="1"/>
  <c r="N101" i="1"/>
  <c r="S101" i="1" s="1"/>
  <c r="N109" i="1"/>
  <c r="S109" i="1" s="1"/>
  <c r="N117" i="1"/>
  <c r="S117" i="1" s="1"/>
  <c r="N141" i="1"/>
  <c r="S141" i="1" s="1"/>
  <c r="N205" i="1"/>
  <c r="S205" i="1" s="1"/>
  <c r="O213" i="1"/>
  <c r="P213" i="1" s="1"/>
  <c r="N216" i="1"/>
  <c r="S216" i="1" s="1"/>
  <c r="O226" i="1"/>
  <c r="P226" i="1" s="1"/>
  <c r="O245" i="1"/>
  <c r="P245" i="1" s="1"/>
  <c r="N248" i="1"/>
  <c r="S248" i="1" s="1"/>
  <c r="O258" i="1"/>
  <c r="P258" i="1" s="1"/>
  <c r="O276" i="1"/>
  <c r="P276" i="1" s="1"/>
  <c r="N278" i="1"/>
  <c r="S278" i="1" s="1"/>
  <c r="O284" i="1"/>
  <c r="P284" i="1" s="1"/>
  <c r="O286" i="1"/>
  <c r="P286" i="1" s="1"/>
  <c r="O302" i="1"/>
  <c r="P302" i="1" s="1"/>
  <c r="N302" i="1"/>
  <c r="N304" i="1"/>
  <c r="O304" i="1"/>
  <c r="P304" i="1" s="1"/>
  <c r="O319" i="1"/>
  <c r="P319" i="1" s="1"/>
  <c r="N319" i="1"/>
  <c r="O327" i="1"/>
  <c r="P327" i="1" s="1"/>
  <c r="N327" i="1"/>
  <c r="S327" i="1" s="1"/>
  <c r="N331" i="1"/>
  <c r="S331" i="1" s="1"/>
  <c r="N339" i="1"/>
  <c r="S339" i="1" s="1"/>
  <c r="N350" i="1"/>
  <c r="S350" i="1" s="1"/>
  <c r="N362" i="1"/>
  <c r="S362" i="1" s="1"/>
  <c r="O367" i="1"/>
  <c r="P367" i="1" s="1"/>
  <c r="N367" i="1"/>
  <c r="N379" i="1"/>
  <c r="S379" i="1" s="1"/>
  <c r="N390" i="1"/>
  <c r="S390" i="1" s="1"/>
  <c r="O404" i="1"/>
  <c r="P404" i="1" s="1"/>
  <c r="O430" i="1"/>
  <c r="P430" i="1" s="1"/>
  <c r="N430" i="1"/>
  <c r="S430" i="1" s="1"/>
  <c r="N432" i="1"/>
  <c r="S432" i="1" s="1"/>
  <c r="O432" i="1"/>
  <c r="P432" i="1" s="1"/>
  <c r="O447" i="1"/>
  <c r="P447" i="1" s="1"/>
  <c r="N447" i="1"/>
  <c r="S447" i="1" s="1"/>
  <c r="O455" i="1"/>
  <c r="P455" i="1" s="1"/>
  <c r="N455" i="1"/>
  <c r="N459" i="1"/>
  <c r="S459" i="1" s="1"/>
  <c r="N467" i="1"/>
  <c r="S467" i="1" s="1"/>
  <c r="N478" i="1"/>
  <c r="S478" i="1" s="1"/>
  <c r="O495" i="1"/>
  <c r="P495" i="1" s="1"/>
  <c r="N495" i="1"/>
  <c r="N508" i="1"/>
  <c r="O508" i="1"/>
  <c r="P508" i="1" s="1"/>
  <c r="O511" i="1"/>
  <c r="P511" i="1" s="1"/>
  <c r="N511" i="1"/>
  <c r="O519" i="1"/>
  <c r="P519" i="1" s="1"/>
  <c r="N519" i="1"/>
  <c r="S519" i="1" s="1"/>
  <c r="N592" i="1"/>
  <c r="O592" i="1"/>
  <c r="P592" i="1" s="1"/>
  <c r="O616" i="1"/>
  <c r="P616" i="1" s="1"/>
  <c r="N616" i="1"/>
  <c r="S616" i="1" s="1"/>
  <c r="O631" i="1"/>
  <c r="P631" i="1" s="1"/>
  <c r="N631" i="1"/>
  <c r="O644" i="1"/>
  <c r="P644" i="1" s="1"/>
  <c r="N644" i="1"/>
  <c r="S644" i="1" s="1"/>
  <c r="N672" i="1"/>
  <c r="S672" i="1" s="1"/>
  <c r="N697" i="1"/>
  <c r="O697" i="1"/>
  <c r="P697" i="1" s="1"/>
  <c r="N703" i="1"/>
  <c r="S703" i="1" s="1"/>
  <c r="O703" i="1"/>
  <c r="P703" i="1" s="1"/>
  <c r="O728" i="1"/>
  <c r="P728" i="1" s="1"/>
  <c r="N728" i="1"/>
  <c r="S728" i="1" s="1"/>
  <c r="N737" i="1"/>
  <c r="S737" i="1" s="1"/>
  <c r="O737" i="1"/>
  <c r="P737" i="1" s="1"/>
  <c r="N859" i="1"/>
  <c r="S859" i="1" s="1"/>
  <c r="O891" i="1"/>
  <c r="P891" i="1" s="1"/>
  <c r="N891" i="1"/>
  <c r="S891" i="1" s="1"/>
  <c r="N920" i="1"/>
  <c r="O920" i="1"/>
  <c r="P920" i="1" s="1"/>
  <c r="N40" i="1"/>
  <c r="S40" i="1" s="1"/>
  <c r="O218" i="1"/>
  <c r="P218" i="1" s="1"/>
  <c r="O250" i="1"/>
  <c r="P250" i="1" s="1"/>
  <c r="O296" i="1"/>
  <c r="P296" i="1" s="1"/>
  <c r="O385" i="1"/>
  <c r="P385" i="1" s="1"/>
  <c r="N385" i="1"/>
  <c r="S385" i="1" s="1"/>
  <c r="N393" i="1"/>
  <c r="S393" i="1" s="1"/>
  <c r="N406" i="1"/>
  <c r="S406" i="1" s="1"/>
  <c r="N412" i="1"/>
  <c r="O412" i="1"/>
  <c r="P412" i="1" s="1"/>
  <c r="O416" i="1"/>
  <c r="P416" i="1" s="1"/>
  <c r="O424" i="1"/>
  <c r="P424" i="1" s="1"/>
  <c r="N450" i="1"/>
  <c r="S450" i="1" s="1"/>
  <c r="O483" i="1"/>
  <c r="P483" i="1" s="1"/>
  <c r="N483" i="1"/>
  <c r="N489" i="1"/>
  <c r="S489" i="1" s="1"/>
  <c r="O500" i="1"/>
  <c r="P500" i="1" s="1"/>
  <c r="O503" i="1"/>
  <c r="P503" i="1" s="1"/>
  <c r="N503" i="1"/>
  <c r="N526" i="1"/>
  <c r="O526" i="1"/>
  <c r="P526" i="1" s="1"/>
  <c r="O540" i="1"/>
  <c r="P540" i="1" s="1"/>
  <c r="O568" i="1"/>
  <c r="P568" i="1" s="1"/>
  <c r="O599" i="1"/>
  <c r="P599" i="1" s="1"/>
  <c r="N599" i="1"/>
  <c r="S599" i="1" s="1"/>
  <c r="O615" i="1"/>
  <c r="P615" i="1" s="1"/>
  <c r="N615" i="1"/>
  <c r="O634" i="1"/>
  <c r="P634" i="1" s="1"/>
  <c r="N634" i="1"/>
  <c r="S634" i="1" s="1"/>
  <c r="O702" i="1"/>
  <c r="P702" i="1" s="1"/>
  <c r="N702" i="1"/>
  <c r="N705" i="1"/>
  <c r="O705" i="1"/>
  <c r="P705" i="1" s="1"/>
  <c r="N769" i="1"/>
  <c r="S769" i="1" s="1"/>
  <c r="O769" i="1"/>
  <c r="P769" i="1" s="1"/>
  <c r="O773" i="1"/>
  <c r="P773" i="1" s="1"/>
  <c r="N773" i="1"/>
  <c r="S773" i="1" s="1"/>
  <c r="N13" i="1"/>
  <c r="S13" i="1" s="1"/>
  <c r="N20" i="1"/>
  <c r="S20" i="1" s="1"/>
  <c r="N29" i="1"/>
  <c r="S29" i="1" s="1"/>
  <c r="N57" i="1"/>
  <c r="S57" i="1" s="1"/>
  <c r="O70" i="1"/>
  <c r="P70" i="1" s="1"/>
  <c r="N72" i="1"/>
  <c r="S72" i="1" s="1"/>
  <c r="O82" i="1"/>
  <c r="P82" i="1" s="1"/>
  <c r="N125" i="1"/>
  <c r="S125" i="1" s="1"/>
  <c r="N133" i="1"/>
  <c r="S133" i="1" s="1"/>
  <c r="N149" i="1"/>
  <c r="S149" i="1" s="1"/>
  <c r="N157" i="1"/>
  <c r="S157" i="1" s="1"/>
  <c r="N165" i="1"/>
  <c r="S165" i="1" s="1"/>
  <c r="N173" i="1"/>
  <c r="S173" i="1" s="1"/>
  <c r="N181" i="1"/>
  <c r="S181" i="1" s="1"/>
  <c r="N189" i="1"/>
  <c r="S189" i="1" s="1"/>
  <c r="N197" i="1"/>
  <c r="S197" i="1" s="1"/>
  <c r="N16" i="1"/>
  <c r="S16" i="1" s="1"/>
  <c r="N32" i="1"/>
  <c r="S32" i="1" s="1"/>
  <c r="N48" i="1"/>
  <c r="S48" i="1" s="1"/>
  <c r="N52" i="1"/>
  <c r="S52" i="1" s="1"/>
  <c r="N60" i="1"/>
  <c r="S60" i="1" s="1"/>
  <c r="O86" i="1"/>
  <c r="P86" i="1" s="1"/>
  <c r="N88" i="1"/>
  <c r="S88" i="1" s="1"/>
  <c r="N91" i="1"/>
  <c r="S91" i="1" s="1"/>
  <c r="N99" i="1"/>
  <c r="S99" i="1" s="1"/>
  <c r="N107" i="1"/>
  <c r="S107" i="1" s="1"/>
  <c r="N115" i="1"/>
  <c r="S115" i="1" s="1"/>
  <c r="N123" i="1"/>
  <c r="S123" i="1" s="1"/>
  <c r="N131" i="1"/>
  <c r="S131" i="1" s="1"/>
  <c r="N139" i="1"/>
  <c r="S139" i="1" s="1"/>
  <c r="N147" i="1"/>
  <c r="S147" i="1" s="1"/>
  <c r="N155" i="1"/>
  <c r="S155" i="1" s="1"/>
  <c r="N163" i="1"/>
  <c r="S163" i="1" s="1"/>
  <c r="N171" i="1"/>
  <c r="S171" i="1" s="1"/>
  <c r="N179" i="1"/>
  <c r="S179" i="1" s="1"/>
  <c r="N187" i="1"/>
  <c r="S187" i="1" s="1"/>
  <c r="N195" i="1"/>
  <c r="S195" i="1" s="1"/>
  <c r="N203" i="1"/>
  <c r="S203" i="1" s="1"/>
  <c r="N211" i="1"/>
  <c r="S211" i="1" s="1"/>
  <c r="O221" i="1"/>
  <c r="P221" i="1" s="1"/>
  <c r="O234" i="1"/>
  <c r="P234" i="1" s="1"/>
  <c r="O253" i="1"/>
  <c r="P253" i="1" s="1"/>
  <c r="O266" i="1"/>
  <c r="P266" i="1" s="1"/>
  <c r="O291" i="1"/>
  <c r="P291" i="1" s="1"/>
  <c r="N291" i="1"/>
  <c r="S291" i="1" s="1"/>
  <c r="N312" i="1"/>
  <c r="O312" i="1"/>
  <c r="P312" i="1" s="1"/>
  <c r="O321" i="1"/>
  <c r="P321" i="1" s="1"/>
  <c r="N321" i="1"/>
  <c r="S321" i="1" s="1"/>
  <c r="N329" i="1"/>
  <c r="S329" i="1" s="1"/>
  <c r="N342" i="1"/>
  <c r="S342" i="1" s="1"/>
  <c r="N348" i="1"/>
  <c r="O348" i="1"/>
  <c r="P348" i="1" s="1"/>
  <c r="O352" i="1"/>
  <c r="P352" i="1" s="1"/>
  <c r="O360" i="1"/>
  <c r="P360" i="1" s="1"/>
  <c r="O375" i="1"/>
  <c r="P375" i="1" s="1"/>
  <c r="N375" i="1"/>
  <c r="S375" i="1" s="1"/>
  <c r="N386" i="1"/>
  <c r="S386" i="1" s="1"/>
  <c r="O419" i="1"/>
  <c r="P419" i="1" s="1"/>
  <c r="N419" i="1"/>
  <c r="S419" i="1" s="1"/>
  <c r="N440" i="1"/>
  <c r="S440" i="1" s="1"/>
  <c r="O440" i="1"/>
  <c r="P440" i="1" s="1"/>
  <c r="O449" i="1"/>
  <c r="P449" i="1" s="1"/>
  <c r="N449" i="1"/>
  <c r="S449" i="1" s="1"/>
  <c r="N457" i="1"/>
  <c r="S457" i="1" s="1"/>
  <c r="N470" i="1"/>
  <c r="S470" i="1" s="1"/>
  <c r="N476" i="1"/>
  <c r="O476" i="1"/>
  <c r="P476" i="1" s="1"/>
  <c r="O480" i="1"/>
  <c r="P480" i="1" s="1"/>
  <c r="O499" i="1"/>
  <c r="P499" i="1" s="1"/>
  <c r="N499" i="1"/>
  <c r="O504" i="1"/>
  <c r="P504" i="1" s="1"/>
  <c r="N515" i="1"/>
  <c r="S515" i="1" s="1"/>
  <c r="O515" i="1"/>
  <c r="P515" i="1" s="1"/>
  <c r="O522" i="1"/>
  <c r="P522" i="1" s="1"/>
  <c r="N522" i="1"/>
  <c r="S522" i="1" s="1"/>
  <c r="O527" i="1"/>
  <c r="P527" i="1" s="1"/>
  <c r="O547" i="1"/>
  <c r="P547" i="1" s="1"/>
  <c r="N547" i="1"/>
  <c r="N590" i="1"/>
  <c r="S590" i="1" s="1"/>
  <c r="O603" i="1"/>
  <c r="P603" i="1" s="1"/>
  <c r="N603" i="1"/>
  <c r="N617" i="1"/>
  <c r="O617" i="1"/>
  <c r="P617" i="1" s="1"/>
  <c r="N628" i="1"/>
  <c r="S628" i="1" s="1"/>
  <c r="N641" i="1"/>
  <c r="O641" i="1"/>
  <c r="P641" i="1" s="1"/>
  <c r="N693" i="1"/>
  <c r="O693" i="1"/>
  <c r="P693" i="1" s="1"/>
  <c r="O700" i="1"/>
  <c r="P700" i="1" s="1"/>
  <c r="N700" i="1"/>
  <c r="O709" i="1"/>
  <c r="P709" i="1" s="1"/>
  <c r="N709" i="1"/>
  <c r="S709" i="1" s="1"/>
  <c r="N746" i="1"/>
  <c r="S746" i="1" s="1"/>
  <c r="O782" i="1"/>
  <c r="P782" i="1" s="1"/>
  <c r="N782" i="1"/>
  <c r="S782" i="1" s="1"/>
  <c r="O805" i="1"/>
  <c r="P805" i="1" s="1"/>
  <c r="N805" i="1"/>
  <c r="O815" i="1"/>
  <c r="P815" i="1" s="1"/>
  <c r="N815" i="1"/>
  <c r="S815" i="1" s="1"/>
  <c r="O855" i="1"/>
  <c r="P855" i="1" s="1"/>
  <c r="N855" i="1"/>
  <c r="N868" i="1"/>
  <c r="O868" i="1"/>
  <c r="P868" i="1" s="1"/>
  <c r="N874" i="1"/>
  <c r="S874" i="1" s="1"/>
  <c r="O874" i="1"/>
  <c r="P874" i="1" s="1"/>
  <c r="O941" i="1"/>
  <c r="P941" i="1" s="1"/>
  <c r="N941" i="1"/>
  <c r="S941" i="1" s="1"/>
  <c r="O967" i="1"/>
  <c r="P967" i="1" s="1"/>
  <c r="N967" i="1"/>
  <c r="O988" i="1"/>
  <c r="P988" i="1" s="1"/>
  <c r="N988" i="1"/>
  <c r="S988" i="1" s="1"/>
  <c r="N1146" i="1"/>
  <c r="S1146" i="1" s="1"/>
  <c r="O1146" i="1"/>
  <c r="P1146" i="1" s="1"/>
  <c r="N560" i="1"/>
  <c r="O560" i="1"/>
  <c r="P560" i="1" s="1"/>
  <c r="N576" i="1"/>
  <c r="S576" i="1" s="1"/>
  <c r="O576" i="1"/>
  <c r="P576" i="1" s="1"/>
  <c r="O658" i="1"/>
  <c r="P658" i="1" s="1"/>
  <c r="N658" i="1"/>
  <c r="S658" i="1" s="1"/>
  <c r="O664" i="1"/>
  <c r="P664" i="1" s="1"/>
  <c r="N664" i="1"/>
  <c r="O679" i="1"/>
  <c r="P679" i="1" s="1"/>
  <c r="N679" i="1"/>
  <c r="S679" i="1" s="1"/>
  <c r="N681" i="1"/>
  <c r="S681" i="1" s="1"/>
  <c r="O681" i="1"/>
  <c r="P681" i="1" s="1"/>
  <c r="N767" i="1"/>
  <c r="O767" i="1"/>
  <c r="P767" i="1" s="1"/>
  <c r="O770" i="1"/>
  <c r="P770" i="1" s="1"/>
  <c r="N770" i="1"/>
  <c r="N783" i="1"/>
  <c r="O783" i="1"/>
  <c r="P783" i="1" s="1"/>
  <c r="N799" i="1"/>
  <c r="S799" i="1" s="1"/>
  <c r="O799" i="1"/>
  <c r="P799" i="1" s="1"/>
  <c r="N826" i="1"/>
  <c r="O826" i="1"/>
  <c r="P826" i="1" s="1"/>
  <c r="N860" i="1"/>
  <c r="S860" i="1" s="1"/>
  <c r="O860" i="1"/>
  <c r="P860" i="1" s="1"/>
  <c r="N888" i="1"/>
  <c r="O888" i="1"/>
  <c r="P888" i="1" s="1"/>
  <c r="O907" i="1"/>
  <c r="P907" i="1" s="1"/>
  <c r="N907" i="1"/>
  <c r="N924" i="1"/>
  <c r="O924" i="1"/>
  <c r="P924" i="1" s="1"/>
  <c r="N938" i="1"/>
  <c r="S938" i="1" s="1"/>
  <c r="O938" i="1"/>
  <c r="P938" i="1" s="1"/>
  <c r="O945" i="1"/>
  <c r="P945" i="1" s="1"/>
  <c r="N945" i="1"/>
  <c r="S945" i="1" s="1"/>
  <c r="O959" i="1"/>
  <c r="P959" i="1" s="1"/>
  <c r="N959" i="1"/>
  <c r="O972" i="1"/>
  <c r="P972" i="1" s="1"/>
  <c r="N972" i="1"/>
  <c r="S972" i="1" s="1"/>
  <c r="O995" i="1"/>
  <c r="P995" i="1" s="1"/>
  <c r="N995" i="1"/>
  <c r="O1000" i="1"/>
  <c r="P1000" i="1" s="1"/>
  <c r="N1000" i="1"/>
  <c r="S1000" i="1" s="1"/>
  <c r="O1008" i="1"/>
  <c r="P1008" i="1" s="1"/>
  <c r="N1008" i="1"/>
  <c r="O1053" i="1"/>
  <c r="P1053" i="1" s="1"/>
  <c r="N1053" i="1"/>
  <c r="S1053" i="1" s="1"/>
  <c r="O1065" i="1"/>
  <c r="P1065" i="1" s="1"/>
  <c r="N1065" i="1"/>
  <c r="N1171" i="1"/>
  <c r="O1171" i="1"/>
  <c r="P1171" i="1" s="1"/>
  <c r="N290" i="1"/>
  <c r="S290" i="1" s="1"/>
  <c r="N297" i="1"/>
  <c r="S297" i="1" s="1"/>
  <c r="O308" i="1"/>
  <c r="P308" i="1" s="1"/>
  <c r="O320" i="1"/>
  <c r="P320" i="1" s="1"/>
  <c r="O328" i="1"/>
  <c r="P328" i="1" s="1"/>
  <c r="N330" i="1"/>
  <c r="S330" i="1" s="1"/>
  <c r="N354" i="1"/>
  <c r="S354" i="1" s="1"/>
  <c r="N361" i="1"/>
  <c r="S361" i="1" s="1"/>
  <c r="O372" i="1"/>
  <c r="P372" i="1" s="1"/>
  <c r="O384" i="1"/>
  <c r="P384" i="1" s="1"/>
  <c r="O392" i="1"/>
  <c r="P392" i="1" s="1"/>
  <c r="N394" i="1"/>
  <c r="S394" i="1" s="1"/>
  <c r="N418" i="1"/>
  <c r="S418" i="1" s="1"/>
  <c r="N425" i="1"/>
  <c r="S425" i="1" s="1"/>
  <c r="O436" i="1"/>
  <c r="P436" i="1" s="1"/>
  <c r="O448" i="1"/>
  <c r="P448" i="1" s="1"/>
  <c r="O456" i="1"/>
  <c r="P456" i="1" s="1"/>
  <c r="N458" i="1"/>
  <c r="S458" i="1" s="1"/>
  <c r="N482" i="1"/>
  <c r="S482" i="1" s="1"/>
  <c r="N486" i="1"/>
  <c r="S486" i="1" s="1"/>
  <c r="O487" i="1"/>
  <c r="P487" i="1" s="1"/>
  <c r="N528" i="1"/>
  <c r="O528" i="1"/>
  <c r="P528" i="1" s="1"/>
  <c r="O535" i="1"/>
  <c r="P535" i="1" s="1"/>
  <c r="N539" i="1"/>
  <c r="S539" i="1" s="1"/>
  <c r="O543" i="1"/>
  <c r="P543" i="1" s="1"/>
  <c r="O550" i="1"/>
  <c r="P550" i="1" s="1"/>
  <c r="O552" i="1"/>
  <c r="P552" i="1" s="1"/>
  <c r="N559" i="1"/>
  <c r="S559" i="1" s="1"/>
  <c r="N579" i="1"/>
  <c r="S579" i="1" s="1"/>
  <c r="N591" i="1"/>
  <c r="S591" i="1" s="1"/>
  <c r="N593" i="1"/>
  <c r="S593" i="1" s="1"/>
  <c r="O598" i="1"/>
  <c r="P598" i="1" s="1"/>
  <c r="N598" i="1"/>
  <c r="O601" i="1"/>
  <c r="P601" i="1" s="1"/>
  <c r="N601" i="1"/>
  <c r="S601" i="1" s="1"/>
  <c r="O627" i="1"/>
  <c r="P627" i="1" s="1"/>
  <c r="N627" i="1"/>
  <c r="O645" i="1"/>
  <c r="P645" i="1" s="1"/>
  <c r="O671" i="1"/>
  <c r="P671" i="1" s="1"/>
  <c r="N671" i="1"/>
  <c r="S671" i="1" s="1"/>
  <c r="N673" i="1"/>
  <c r="O673" i="1"/>
  <c r="P673" i="1" s="1"/>
  <c r="N686" i="1"/>
  <c r="S686" i="1" s="1"/>
  <c r="O692" i="1"/>
  <c r="P692" i="1" s="1"/>
  <c r="N692" i="1"/>
  <c r="O742" i="1"/>
  <c r="P742" i="1" s="1"/>
  <c r="N742" i="1"/>
  <c r="S742" i="1" s="1"/>
  <c r="O748" i="1"/>
  <c r="P748" i="1" s="1"/>
  <c r="N748" i="1"/>
  <c r="O788" i="1"/>
  <c r="P788" i="1" s="1"/>
  <c r="N788" i="1"/>
  <c r="S788" i="1" s="1"/>
  <c r="O790" i="1"/>
  <c r="P790" i="1" s="1"/>
  <c r="N790" i="1"/>
  <c r="N800" i="1"/>
  <c r="O800" i="1"/>
  <c r="P800" i="1" s="1"/>
  <c r="O818" i="1"/>
  <c r="P818" i="1" s="1"/>
  <c r="O830" i="1"/>
  <c r="P830" i="1" s="1"/>
  <c r="N830" i="1"/>
  <c r="N838" i="1"/>
  <c r="S838" i="1" s="1"/>
  <c r="O842" i="1"/>
  <c r="P842" i="1" s="1"/>
  <c r="O882" i="1"/>
  <c r="P882" i="1" s="1"/>
  <c r="N882" i="1"/>
  <c r="N905" i="1"/>
  <c r="S905" i="1" s="1"/>
  <c r="N910" i="1"/>
  <c r="S910" i="1" s="1"/>
  <c r="O910" i="1"/>
  <c r="P910" i="1" s="1"/>
  <c r="N915" i="1"/>
  <c r="S915" i="1" s="1"/>
  <c r="N929" i="1"/>
  <c r="S929" i="1" s="1"/>
  <c r="O939" i="1"/>
  <c r="P939" i="1" s="1"/>
  <c r="N939" i="1"/>
  <c r="O980" i="1"/>
  <c r="P980" i="1" s="1"/>
  <c r="N980" i="1"/>
  <c r="S980" i="1" s="1"/>
  <c r="N992" i="1"/>
  <c r="S992" i="1" s="1"/>
  <c r="O1046" i="1"/>
  <c r="P1046" i="1" s="1"/>
  <c r="N1046" i="1"/>
  <c r="N1106" i="1"/>
  <c r="O1106" i="1"/>
  <c r="P1106" i="1" s="1"/>
  <c r="O764" i="1"/>
  <c r="P764" i="1" s="1"/>
  <c r="N764" i="1"/>
  <c r="N820" i="1"/>
  <c r="O820" i="1"/>
  <c r="P820" i="1" s="1"/>
  <c r="O829" i="1"/>
  <c r="P829" i="1" s="1"/>
  <c r="N829" i="1"/>
  <c r="O837" i="1"/>
  <c r="P837" i="1" s="1"/>
  <c r="N837" i="1"/>
  <c r="S837" i="1" s="1"/>
  <c r="O862" i="1"/>
  <c r="P862" i="1" s="1"/>
  <c r="N862" i="1"/>
  <c r="O895" i="1"/>
  <c r="P895" i="1" s="1"/>
  <c r="N895" i="1"/>
  <c r="S895" i="1" s="1"/>
  <c r="N908" i="1"/>
  <c r="O908" i="1"/>
  <c r="P908" i="1" s="1"/>
  <c r="O913" i="1"/>
  <c r="P913" i="1" s="1"/>
  <c r="N913" i="1"/>
  <c r="S913" i="1" s="1"/>
  <c r="N952" i="1"/>
  <c r="O952" i="1"/>
  <c r="P952" i="1" s="1"/>
  <c r="O999" i="1"/>
  <c r="P999" i="1" s="1"/>
  <c r="N999" i="1"/>
  <c r="S999" i="1" s="1"/>
  <c r="N1054" i="1"/>
  <c r="O1054" i="1"/>
  <c r="P1054" i="1" s="1"/>
  <c r="O1137" i="1"/>
  <c r="P1137" i="1" s="1"/>
  <c r="N1137" i="1"/>
  <c r="S1137" i="1" s="1"/>
  <c r="O708" i="1"/>
  <c r="P708" i="1" s="1"/>
  <c r="N708" i="1"/>
  <c r="O796" i="1"/>
  <c r="P796" i="1" s="1"/>
  <c r="N796" i="1"/>
  <c r="S796" i="1" s="1"/>
  <c r="O814" i="1"/>
  <c r="P814" i="1" s="1"/>
  <c r="N814" i="1"/>
  <c r="N828" i="1"/>
  <c r="O828" i="1"/>
  <c r="P828" i="1" s="1"/>
  <c r="N852" i="1"/>
  <c r="O852" i="1"/>
  <c r="P852" i="1" s="1"/>
  <c r="O861" i="1"/>
  <c r="P861" i="1" s="1"/>
  <c r="N861" i="1"/>
  <c r="S861" i="1" s="1"/>
  <c r="O870" i="1"/>
  <c r="P870" i="1" s="1"/>
  <c r="N870" i="1"/>
  <c r="N904" i="1"/>
  <c r="O904" i="1"/>
  <c r="P904" i="1" s="1"/>
  <c r="O947" i="1"/>
  <c r="P947" i="1" s="1"/>
  <c r="N947" i="1"/>
  <c r="O957" i="1"/>
  <c r="P957" i="1" s="1"/>
  <c r="N957" i="1"/>
  <c r="S957" i="1" s="1"/>
  <c r="O971" i="1"/>
  <c r="P971" i="1" s="1"/>
  <c r="N971" i="1"/>
  <c r="O975" i="1"/>
  <c r="P975" i="1" s="1"/>
  <c r="N975" i="1"/>
  <c r="S975" i="1" s="1"/>
  <c r="O991" i="1"/>
  <c r="P991" i="1" s="1"/>
  <c r="N991" i="1"/>
  <c r="N993" i="1"/>
  <c r="O993" i="1"/>
  <c r="P993" i="1" s="1"/>
  <c r="O1012" i="1"/>
  <c r="P1012" i="1" s="1"/>
  <c r="N1012" i="1"/>
  <c r="O1055" i="1"/>
  <c r="P1055" i="1" s="1"/>
  <c r="N1055" i="1"/>
  <c r="S1055" i="1" s="1"/>
  <c r="N1081" i="1"/>
  <c r="S1081" i="1" s="1"/>
  <c r="O1091" i="1"/>
  <c r="P1091" i="1" s="1"/>
  <c r="N1091" i="1"/>
  <c r="S1091" i="1" s="1"/>
  <c r="N1096" i="1"/>
  <c r="S1096" i="1" s="1"/>
  <c r="O1096" i="1"/>
  <c r="P1096" i="1" s="1"/>
  <c r="N1117" i="1"/>
  <c r="O1117" i="1"/>
  <c r="P1117" i="1" s="1"/>
  <c r="N1123" i="1"/>
  <c r="S1123" i="1" s="1"/>
  <c r="O1123" i="1"/>
  <c r="P1123" i="1" s="1"/>
  <c r="O1138" i="1"/>
  <c r="P1138" i="1" s="1"/>
  <c r="N1138" i="1"/>
  <c r="S1138" i="1" s="1"/>
  <c r="O1144" i="1"/>
  <c r="P1144" i="1" s="1"/>
  <c r="N1144" i="1"/>
  <c r="O1170" i="1"/>
  <c r="P1170" i="1" s="1"/>
  <c r="N1170" i="1"/>
  <c r="S1170" i="1" s="1"/>
  <c r="N1041" i="1"/>
  <c r="S1041" i="1" s="1"/>
  <c r="O1041" i="1"/>
  <c r="P1041" i="1" s="1"/>
  <c r="O1062" i="1"/>
  <c r="P1062" i="1" s="1"/>
  <c r="N1062" i="1"/>
  <c r="S1062" i="1" s="1"/>
  <c r="N1082" i="1"/>
  <c r="S1082" i="1" s="1"/>
  <c r="O1082" i="1"/>
  <c r="P1082" i="1" s="1"/>
  <c r="O1120" i="1"/>
  <c r="P1120" i="1" s="1"/>
  <c r="N1120" i="1"/>
  <c r="S1120" i="1" s="1"/>
  <c r="N1080" i="1"/>
  <c r="S1080" i="1" s="1"/>
  <c r="O1080" i="1"/>
  <c r="P1080" i="1" s="1"/>
  <c r="N1141" i="1"/>
  <c r="O1141" i="1"/>
  <c r="P1141" i="1" s="1"/>
  <c r="N1153" i="1"/>
  <c r="S1153" i="1" s="1"/>
  <c r="N1160" i="1"/>
  <c r="S1160" i="1" s="1"/>
  <c r="N100" i="1"/>
  <c r="S100" i="1" s="1"/>
  <c r="O102" i="1"/>
  <c r="P102" i="1" s="1"/>
  <c r="N124" i="1"/>
  <c r="S124" i="1" s="1"/>
  <c r="O126" i="1"/>
  <c r="P126" i="1" s="1"/>
  <c r="N140" i="1"/>
  <c r="S140" i="1" s="1"/>
  <c r="O142" i="1"/>
  <c r="P142" i="1" s="1"/>
  <c r="N156" i="1"/>
  <c r="S156" i="1" s="1"/>
  <c r="O158" i="1"/>
  <c r="P158" i="1" s="1"/>
  <c r="N172" i="1"/>
  <c r="S172" i="1" s="1"/>
  <c r="O174" i="1"/>
  <c r="P174" i="1" s="1"/>
  <c r="N196" i="1"/>
  <c r="S196" i="1" s="1"/>
  <c r="O198" i="1"/>
  <c r="P198" i="1" s="1"/>
  <c r="N204" i="1"/>
  <c r="S204" i="1" s="1"/>
  <c r="O206" i="1"/>
  <c r="P206" i="1" s="1"/>
  <c r="N220" i="1"/>
  <c r="S220" i="1" s="1"/>
  <c r="O222" i="1"/>
  <c r="P222" i="1" s="1"/>
  <c r="N228" i="1"/>
  <c r="S228" i="1" s="1"/>
  <c r="N236" i="1"/>
  <c r="S236" i="1" s="1"/>
  <c r="O238" i="1"/>
  <c r="P238" i="1" s="1"/>
  <c r="N252" i="1"/>
  <c r="S252" i="1" s="1"/>
  <c r="O254" i="1"/>
  <c r="P254" i="1" s="1"/>
  <c r="N268" i="1"/>
  <c r="S268" i="1" s="1"/>
  <c r="O269" i="1"/>
  <c r="P269" i="1" s="1"/>
  <c r="N269" i="1"/>
  <c r="N273" i="1"/>
  <c r="S273" i="1" s="1"/>
  <c r="N274" i="1"/>
  <c r="S274" i="1" s="1"/>
  <c r="O292" i="1"/>
  <c r="P292" i="1" s="1"/>
  <c r="O301" i="1"/>
  <c r="P301" i="1" s="1"/>
  <c r="N301" i="1"/>
  <c r="N305" i="1"/>
  <c r="S305" i="1" s="1"/>
  <c r="N306" i="1"/>
  <c r="S306" i="1" s="1"/>
  <c r="O324" i="1"/>
  <c r="P324" i="1" s="1"/>
  <c r="O333" i="1"/>
  <c r="P333" i="1" s="1"/>
  <c r="N333" i="1"/>
  <c r="S333" i="1" s="1"/>
  <c r="N337" i="1"/>
  <c r="S337" i="1" s="1"/>
  <c r="N338" i="1"/>
  <c r="S338" i="1" s="1"/>
  <c r="O356" i="1"/>
  <c r="P356" i="1" s="1"/>
  <c r="O365" i="1"/>
  <c r="P365" i="1" s="1"/>
  <c r="N365" i="1"/>
  <c r="S365" i="1" s="1"/>
  <c r="N369" i="1"/>
  <c r="S369" i="1" s="1"/>
  <c r="N370" i="1"/>
  <c r="S370" i="1" s="1"/>
  <c r="O388" i="1"/>
  <c r="P388" i="1" s="1"/>
  <c r="O397" i="1"/>
  <c r="P397" i="1" s="1"/>
  <c r="N397" i="1"/>
  <c r="N401" i="1"/>
  <c r="S401" i="1" s="1"/>
  <c r="N402" i="1"/>
  <c r="S402" i="1" s="1"/>
  <c r="O420" i="1"/>
  <c r="P420" i="1" s="1"/>
  <c r="O429" i="1"/>
  <c r="P429" i="1" s="1"/>
  <c r="N429" i="1"/>
  <c r="N433" i="1"/>
  <c r="S433" i="1" s="1"/>
  <c r="N434" i="1"/>
  <c r="S434" i="1" s="1"/>
  <c r="O452" i="1"/>
  <c r="P452" i="1" s="1"/>
  <c r="O461" i="1"/>
  <c r="P461" i="1" s="1"/>
  <c r="N461" i="1"/>
  <c r="S461" i="1" s="1"/>
  <c r="N465" i="1"/>
  <c r="S465" i="1" s="1"/>
  <c r="N466" i="1"/>
  <c r="S466" i="1" s="1"/>
  <c r="O484" i="1"/>
  <c r="P484" i="1" s="1"/>
  <c r="O493" i="1"/>
  <c r="P493" i="1" s="1"/>
  <c r="N493" i="1"/>
  <c r="S493" i="1" s="1"/>
  <c r="N497" i="1"/>
  <c r="S497" i="1" s="1"/>
  <c r="N498" i="1"/>
  <c r="S498" i="1" s="1"/>
  <c r="O516" i="1"/>
  <c r="P516" i="1" s="1"/>
  <c r="O525" i="1"/>
  <c r="P525" i="1" s="1"/>
  <c r="N525" i="1"/>
  <c r="N529" i="1"/>
  <c r="S529" i="1" s="1"/>
  <c r="N530" i="1"/>
  <c r="S530" i="1" s="1"/>
  <c r="O548" i="1"/>
  <c r="P548" i="1" s="1"/>
  <c r="O630" i="1"/>
  <c r="P630" i="1" s="1"/>
  <c r="N630" i="1"/>
  <c r="O643" i="1"/>
  <c r="P643" i="1" s="1"/>
  <c r="N643" i="1"/>
  <c r="S643" i="1" s="1"/>
  <c r="O653" i="1"/>
  <c r="P653" i="1" s="1"/>
  <c r="N667" i="1"/>
  <c r="S667" i="1" s="1"/>
  <c r="O696" i="1"/>
  <c r="P696" i="1" s="1"/>
  <c r="N696" i="1"/>
  <c r="S696" i="1" s="1"/>
  <c r="O733" i="1"/>
  <c r="P733" i="1" s="1"/>
  <c r="N733" i="1"/>
  <c r="O741" i="1"/>
  <c r="P741" i="1" s="1"/>
  <c r="N741" i="1"/>
  <c r="S741" i="1" s="1"/>
  <c r="O421" i="1"/>
  <c r="P421" i="1" s="1"/>
  <c r="N421" i="1"/>
  <c r="O485" i="1"/>
  <c r="P485" i="1" s="1"/>
  <c r="N485" i="1"/>
  <c r="S485" i="1" s="1"/>
  <c r="O549" i="1"/>
  <c r="P549" i="1" s="1"/>
  <c r="N549" i="1"/>
  <c r="O562" i="1"/>
  <c r="P562" i="1" s="1"/>
  <c r="N562" i="1"/>
  <c r="S562" i="1" s="1"/>
  <c r="O578" i="1"/>
  <c r="P578" i="1" s="1"/>
  <c r="N578" i="1"/>
  <c r="O594" i="1"/>
  <c r="P594" i="1" s="1"/>
  <c r="N594" i="1"/>
  <c r="S594" i="1" s="1"/>
  <c r="O662" i="1"/>
  <c r="P662" i="1" s="1"/>
  <c r="N662" i="1"/>
  <c r="O785" i="1"/>
  <c r="P785" i="1" s="1"/>
  <c r="N785" i="1"/>
  <c r="S785" i="1" s="1"/>
  <c r="N11" i="1"/>
  <c r="S11" i="1" s="1"/>
  <c r="N15" i="1"/>
  <c r="S15" i="1" s="1"/>
  <c r="N19" i="1"/>
  <c r="S19" i="1" s="1"/>
  <c r="N23" i="1"/>
  <c r="S23" i="1" s="1"/>
  <c r="N27" i="1"/>
  <c r="S27" i="1" s="1"/>
  <c r="N31" i="1"/>
  <c r="S31" i="1" s="1"/>
  <c r="N35" i="1"/>
  <c r="S35" i="1" s="1"/>
  <c r="N39" i="1"/>
  <c r="S39" i="1" s="1"/>
  <c r="N43" i="1"/>
  <c r="S43" i="1" s="1"/>
  <c r="N47" i="1"/>
  <c r="S47" i="1" s="1"/>
  <c r="N51" i="1"/>
  <c r="S51" i="1" s="1"/>
  <c r="N55" i="1"/>
  <c r="S55" i="1" s="1"/>
  <c r="N59" i="1"/>
  <c r="S59" i="1" s="1"/>
  <c r="N63" i="1"/>
  <c r="S63" i="1" s="1"/>
  <c r="N67" i="1"/>
  <c r="S67" i="1" s="1"/>
  <c r="N71" i="1"/>
  <c r="S71" i="1" s="1"/>
  <c r="N75" i="1"/>
  <c r="S75" i="1" s="1"/>
  <c r="N79" i="1"/>
  <c r="S79" i="1" s="1"/>
  <c r="N83" i="1"/>
  <c r="S83" i="1" s="1"/>
  <c r="N87" i="1"/>
  <c r="S87" i="1" s="1"/>
  <c r="N92" i="1"/>
  <c r="S92" i="1" s="1"/>
  <c r="O94" i="1"/>
  <c r="P94" i="1" s="1"/>
  <c r="N108" i="1"/>
  <c r="S108" i="1" s="1"/>
  <c r="O110" i="1"/>
  <c r="P110" i="1" s="1"/>
  <c r="N116" i="1"/>
  <c r="S116" i="1" s="1"/>
  <c r="O118" i="1"/>
  <c r="P118" i="1" s="1"/>
  <c r="N132" i="1"/>
  <c r="S132" i="1" s="1"/>
  <c r="O134" i="1"/>
  <c r="P134" i="1" s="1"/>
  <c r="N148" i="1"/>
  <c r="S148" i="1" s="1"/>
  <c r="O150" i="1"/>
  <c r="P150" i="1" s="1"/>
  <c r="N164" i="1"/>
  <c r="S164" i="1" s="1"/>
  <c r="O166" i="1"/>
  <c r="P166" i="1" s="1"/>
  <c r="N180" i="1"/>
  <c r="S180" i="1" s="1"/>
  <c r="O182" i="1"/>
  <c r="P182" i="1" s="1"/>
  <c r="N188" i="1"/>
  <c r="S188" i="1" s="1"/>
  <c r="O190" i="1"/>
  <c r="P190" i="1" s="1"/>
  <c r="N212" i="1"/>
  <c r="S212" i="1" s="1"/>
  <c r="O214" i="1"/>
  <c r="P214" i="1" s="1"/>
  <c r="O230" i="1"/>
  <c r="P230" i="1" s="1"/>
  <c r="N244" i="1"/>
  <c r="S244" i="1" s="1"/>
  <c r="O246" i="1"/>
  <c r="P246" i="1" s="1"/>
  <c r="N260" i="1"/>
  <c r="S260" i="1" s="1"/>
  <c r="O262" i="1"/>
  <c r="P262" i="1" s="1"/>
  <c r="N14" i="1"/>
  <c r="S14" i="1" s="1"/>
  <c r="N18" i="1"/>
  <c r="S18" i="1" s="1"/>
  <c r="N22" i="1"/>
  <c r="S22" i="1" s="1"/>
  <c r="N26" i="1"/>
  <c r="S26" i="1" s="1"/>
  <c r="N30" i="1"/>
  <c r="S30" i="1" s="1"/>
  <c r="N34" i="1"/>
  <c r="S34" i="1" s="1"/>
  <c r="N38" i="1"/>
  <c r="S38" i="1" s="1"/>
  <c r="N42" i="1"/>
  <c r="S42" i="1" s="1"/>
  <c r="N46" i="1"/>
  <c r="S46" i="1" s="1"/>
  <c r="N50" i="1"/>
  <c r="S50" i="1" s="1"/>
  <c r="N58" i="1"/>
  <c r="S58" i="1" s="1"/>
  <c r="N62" i="1"/>
  <c r="S62" i="1" s="1"/>
  <c r="N66" i="1"/>
  <c r="S66" i="1" s="1"/>
  <c r="N74" i="1"/>
  <c r="S74" i="1" s="1"/>
  <c r="N78" i="1"/>
  <c r="S78" i="1" s="1"/>
  <c r="N95" i="1"/>
  <c r="S95" i="1" s="1"/>
  <c r="N103" i="1"/>
  <c r="S103" i="1" s="1"/>
  <c r="N111" i="1"/>
  <c r="S111" i="1" s="1"/>
  <c r="N119" i="1"/>
  <c r="S119" i="1" s="1"/>
  <c r="N127" i="1"/>
  <c r="S127" i="1" s="1"/>
  <c r="N135" i="1"/>
  <c r="S135" i="1" s="1"/>
  <c r="N143" i="1"/>
  <c r="S143" i="1" s="1"/>
  <c r="N151" i="1"/>
  <c r="S151" i="1" s="1"/>
  <c r="N159" i="1"/>
  <c r="S159" i="1" s="1"/>
  <c r="N167" i="1"/>
  <c r="S167" i="1" s="1"/>
  <c r="N175" i="1"/>
  <c r="S175" i="1" s="1"/>
  <c r="N183" i="1"/>
  <c r="S183" i="1" s="1"/>
  <c r="N191" i="1"/>
  <c r="S191" i="1" s="1"/>
  <c r="N199" i="1"/>
  <c r="S199" i="1" s="1"/>
  <c r="N207" i="1"/>
  <c r="S207" i="1" s="1"/>
  <c r="N215" i="1"/>
  <c r="S215" i="1" s="1"/>
  <c r="N223" i="1"/>
  <c r="S223" i="1" s="1"/>
  <c r="N231" i="1"/>
  <c r="S231" i="1" s="1"/>
  <c r="N239" i="1"/>
  <c r="S239" i="1" s="1"/>
  <c r="N247" i="1"/>
  <c r="S247" i="1" s="1"/>
  <c r="N255" i="1"/>
  <c r="S255" i="1" s="1"/>
  <c r="N263" i="1"/>
  <c r="S263" i="1" s="1"/>
  <c r="O277" i="1"/>
  <c r="P277" i="1" s="1"/>
  <c r="N277" i="1"/>
  <c r="N281" i="1"/>
  <c r="S281" i="1" s="1"/>
  <c r="N282" i="1"/>
  <c r="S282" i="1" s="1"/>
  <c r="O300" i="1"/>
  <c r="P300" i="1" s="1"/>
  <c r="O309" i="1"/>
  <c r="P309" i="1" s="1"/>
  <c r="N309" i="1"/>
  <c r="S309" i="1" s="1"/>
  <c r="N313" i="1"/>
  <c r="S313" i="1" s="1"/>
  <c r="N314" i="1"/>
  <c r="S314" i="1" s="1"/>
  <c r="O332" i="1"/>
  <c r="P332" i="1" s="1"/>
  <c r="O341" i="1"/>
  <c r="P341" i="1" s="1"/>
  <c r="N341" i="1"/>
  <c r="S341" i="1" s="1"/>
  <c r="N345" i="1"/>
  <c r="S345" i="1" s="1"/>
  <c r="N346" i="1"/>
  <c r="S346" i="1" s="1"/>
  <c r="O364" i="1"/>
  <c r="P364" i="1" s="1"/>
  <c r="O373" i="1"/>
  <c r="P373" i="1" s="1"/>
  <c r="N373" i="1"/>
  <c r="N377" i="1"/>
  <c r="S377" i="1" s="1"/>
  <c r="N378" i="1"/>
  <c r="S378" i="1" s="1"/>
  <c r="O396" i="1"/>
  <c r="P396" i="1" s="1"/>
  <c r="O405" i="1"/>
  <c r="P405" i="1" s="1"/>
  <c r="N405" i="1"/>
  <c r="N409" i="1"/>
  <c r="S409" i="1" s="1"/>
  <c r="N410" i="1"/>
  <c r="S410" i="1" s="1"/>
  <c r="O428" i="1"/>
  <c r="P428" i="1" s="1"/>
  <c r="O437" i="1"/>
  <c r="P437" i="1" s="1"/>
  <c r="N437" i="1"/>
  <c r="S437" i="1" s="1"/>
  <c r="N441" i="1"/>
  <c r="S441" i="1" s="1"/>
  <c r="N442" i="1"/>
  <c r="S442" i="1" s="1"/>
  <c r="O460" i="1"/>
  <c r="P460" i="1" s="1"/>
  <c r="O469" i="1"/>
  <c r="P469" i="1" s="1"/>
  <c r="N469" i="1"/>
  <c r="S469" i="1" s="1"/>
  <c r="N473" i="1"/>
  <c r="S473" i="1" s="1"/>
  <c r="N474" i="1"/>
  <c r="S474" i="1" s="1"/>
  <c r="O492" i="1"/>
  <c r="P492" i="1" s="1"/>
  <c r="O501" i="1"/>
  <c r="P501" i="1" s="1"/>
  <c r="N501" i="1"/>
  <c r="N505" i="1"/>
  <c r="S505" i="1" s="1"/>
  <c r="N506" i="1"/>
  <c r="S506" i="1" s="1"/>
  <c r="O524" i="1"/>
  <c r="P524" i="1" s="1"/>
  <c r="O533" i="1"/>
  <c r="P533" i="1" s="1"/>
  <c r="N533" i="1"/>
  <c r="N537" i="1"/>
  <c r="S537" i="1" s="1"/>
  <c r="N538" i="1"/>
  <c r="S538" i="1" s="1"/>
  <c r="O611" i="1"/>
  <c r="P611" i="1" s="1"/>
  <c r="N611" i="1"/>
  <c r="O654" i="1"/>
  <c r="P654" i="1" s="1"/>
  <c r="N654" i="1"/>
  <c r="S654" i="1" s="1"/>
  <c r="N661" i="1"/>
  <c r="O661" i="1"/>
  <c r="P661" i="1" s="1"/>
  <c r="N677" i="1"/>
  <c r="O677" i="1"/>
  <c r="P677" i="1" s="1"/>
  <c r="N721" i="1"/>
  <c r="S721" i="1" s="1"/>
  <c r="O721" i="1"/>
  <c r="P721" i="1" s="1"/>
  <c r="N771" i="1"/>
  <c r="O771" i="1"/>
  <c r="P771" i="1" s="1"/>
  <c r="O293" i="1"/>
  <c r="P293" i="1" s="1"/>
  <c r="N293" i="1"/>
  <c r="O325" i="1"/>
  <c r="P325" i="1" s="1"/>
  <c r="N325" i="1"/>
  <c r="S325" i="1" s="1"/>
  <c r="O357" i="1"/>
  <c r="P357" i="1" s="1"/>
  <c r="N357" i="1"/>
  <c r="O389" i="1"/>
  <c r="P389" i="1" s="1"/>
  <c r="N389" i="1"/>
  <c r="S389" i="1" s="1"/>
  <c r="O453" i="1"/>
  <c r="P453" i="1" s="1"/>
  <c r="N453" i="1"/>
  <c r="O517" i="1"/>
  <c r="P517" i="1" s="1"/>
  <c r="N517" i="1"/>
  <c r="S517" i="1" s="1"/>
  <c r="O554" i="1"/>
  <c r="P554" i="1" s="1"/>
  <c r="N554" i="1"/>
  <c r="O570" i="1"/>
  <c r="P570" i="1" s="1"/>
  <c r="N570" i="1"/>
  <c r="S570" i="1" s="1"/>
  <c r="O586" i="1"/>
  <c r="P586" i="1" s="1"/>
  <c r="N586" i="1"/>
  <c r="O602" i="1"/>
  <c r="P602" i="1" s="1"/>
  <c r="N602" i="1"/>
  <c r="S602" i="1" s="1"/>
  <c r="O610" i="1"/>
  <c r="P610" i="1" s="1"/>
  <c r="N610" i="1"/>
  <c r="O688" i="1"/>
  <c r="P688" i="1" s="1"/>
  <c r="N688" i="1"/>
  <c r="S688" i="1" s="1"/>
  <c r="N699" i="1"/>
  <c r="S699" i="1" s="1"/>
  <c r="O699" i="1"/>
  <c r="P699" i="1" s="1"/>
  <c r="N727" i="1"/>
  <c r="O727" i="1"/>
  <c r="P727" i="1" s="1"/>
  <c r="O752" i="1"/>
  <c r="P752" i="1" s="1"/>
  <c r="N752" i="1"/>
  <c r="O285" i="1"/>
  <c r="P285" i="1" s="1"/>
  <c r="N285" i="1"/>
  <c r="S285" i="1" s="1"/>
  <c r="O317" i="1"/>
  <c r="P317" i="1" s="1"/>
  <c r="N317" i="1"/>
  <c r="O349" i="1"/>
  <c r="P349" i="1" s="1"/>
  <c r="N349" i="1"/>
  <c r="S349" i="1" s="1"/>
  <c r="O381" i="1"/>
  <c r="P381" i="1" s="1"/>
  <c r="N381" i="1"/>
  <c r="O413" i="1"/>
  <c r="P413" i="1" s="1"/>
  <c r="N413" i="1"/>
  <c r="S413" i="1" s="1"/>
  <c r="O445" i="1"/>
  <c r="P445" i="1" s="1"/>
  <c r="N445" i="1"/>
  <c r="O477" i="1"/>
  <c r="P477" i="1" s="1"/>
  <c r="N477" i="1"/>
  <c r="S477" i="1" s="1"/>
  <c r="O509" i="1"/>
  <c r="P509" i="1" s="1"/>
  <c r="N509" i="1"/>
  <c r="O541" i="1"/>
  <c r="P541" i="1" s="1"/>
  <c r="N541" i="1"/>
  <c r="S541" i="1" s="1"/>
  <c r="N556" i="1"/>
  <c r="S556" i="1" s="1"/>
  <c r="O556" i="1"/>
  <c r="P556" i="1" s="1"/>
  <c r="N564" i="1"/>
  <c r="O564" i="1"/>
  <c r="P564" i="1" s="1"/>
  <c r="N572" i="1"/>
  <c r="S572" i="1" s="1"/>
  <c r="O572" i="1"/>
  <c r="P572" i="1" s="1"/>
  <c r="N580" i="1"/>
  <c r="O580" i="1"/>
  <c r="P580" i="1" s="1"/>
  <c r="N588" i="1"/>
  <c r="S588" i="1" s="1"/>
  <c r="O588" i="1"/>
  <c r="P588" i="1" s="1"/>
  <c r="N596" i="1"/>
  <c r="O596" i="1"/>
  <c r="P596" i="1" s="1"/>
  <c r="N604" i="1"/>
  <c r="S604" i="1" s="1"/>
  <c r="O604" i="1"/>
  <c r="P604" i="1" s="1"/>
  <c r="O622" i="1"/>
  <c r="P622" i="1" s="1"/>
  <c r="N622" i="1"/>
  <c r="S622" i="1" s="1"/>
  <c r="N629" i="1"/>
  <c r="S629" i="1" s="1"/>
  <c r="O629" i="1"/>
  <c r="P629" i="1" s="1"/>
  <c r="O642" i="1"/>
  <c r="P642" i="1" s="1"/>
  <c r="N642" i="1"/>
  <c r="S642" i="1" s="1"/>
  <c r="N666" i="1"/>
  <c r="S666" i="1" s="1"/>
  <c r="N719" i="1"/>
  <c r="O719" i="1"/>
  <c r="P719" i="1" s="1"/>
  <c r="N729" i="1"/>
  <c r="S729" i="1" s="1"/>
  <c r="O729" i="1"/>
  <c r="P729" i="1" s="1"/>
  <c r="O638" i="1"/>
  <c r="P638" i="1" s="1"/>
  <c r="N638" i="1"/>
  <c r="S638" i="1" s="1"/>
  <c r="O670" i="1"/>
  <c r="P670" i="1" s="1"/>
  <c r="N670" i="1"/>
  <c r="O675" i="1"/>
  <c r="P675" i="1" s="1"/>
  <c r="N675" i="1"/>
  <c r="S675" i="1" s="1"/>
  <c r="O683" i="1"/>
  <c r="P683" i="1" s="1"/>
  <c r="N683" i="1"/>
  <c r="N707" i="1"/>
  <c r="O707" i="1"/>
  <c r="P707" i="1" s="1"/>
  <c r="N759" i="1"/>
  <c r="S759" i="1" s="1"/>
  <c r="O759" i="1"/>
  <c r="P759" i="1" s="1"/>
  <c r="N872" i="1"/>
  <c r="O872" i="1"/>
  <c r="P872" i="1" s="1"/>
  <c r="N557" i="1"/>
  <c r="S557" i="1" s="1"/>
  <c r="N565" i="1"/>
  <c r="S565" i="1" s="1"/>
  <c r="N573" i="1"/>
  <c r="S573" i="1" s="1"/>
  <c r="N581" i="1"/>
  <c r="S581" i="1" s="1"/>
  <c r="N589" i="1"/>
  <c r="S589" i="1" s="1"/>
  <c r="N597" i="1"/>
  <c r="S597" i="1" s="1"/>
  <c r="N605" i="1"/>
  <c r="S605" i="1" s="1"/>
  <c r="O614" i="1"/>
  <c r="P614" i="1" s="1"/>
  <c r="N614" i="1"/>
  <c r="S614" i="1" s="1"/>
  <c r="N618" i="1"/>
  <c r="S618" i="1" s="1"/>
  <c r="N619" i="1"/>
  <c r="S619" i="1" s="1"/>
  <c r="O637" i="1"/>
  <c r="P637" i="1" s="1"/>
  <c r="O646" i="1"/>
  <c r="P646" i="1" s="1"/>
  <c r="N646" i="1"/>
  <c r="N650" i="1"/>
  <c r="S650" i="1" s="1"/>
  <c r="N651" i="1"/>
  <c r="S651" i="1" s="1"/>
  <c r="O669" i="1"/>
  <c r="P669" i="1" s="1"/>
  <c r="N687" i="1"/>
  <c r="S687" i="1" s="1"/>
  <c r="O687" i="1"/>
  <c r="P687" i="1" s="1"/>
  <c r="N689" i="1"/>
  <c r="O689" i="1"/>
  <c r="P689" i="1" s="1"/>
  <c r="O701" i="1"/>
  <c r="P701" i="1" s="1"/>
  <c r="N701" i="1"/>
  <c r="O720" i="1"/>
  <c r="P720" i="1" s="1"/>
  <c r="N720" i="1"/>
  <c r="S720" i="1" s="1"/>
  <c r="N731" i="1"/>
  <c r="S731" i="1" s="1"/>
  <c r="O731" i="1"/>
  <c r="P731" i="1" s="1"/>
  <c r="N751" i="1"/>
  <c r="O751" i="1"/>
  <c r="P751" i="1" s="1"/>
  <c r="N753" i="1"/>
  <c r="S753" i="1" s="1"/>
  <c r="O753" i="1"/>
  <c r="P753" i="1" s="1"/>
  <c r="O760" i="1"/>
  <c r="P760" i="1" s="1"/>
  <c r="N760" i="1"/>
  <c r="S760" i="1" s="1"/>
  <c r="N795" i="1"/>
  <c r="S795" i="1" s="1"/>
  <c r="O795" i="1"/>
  <c r="P795" i="1" s="1"/>
  <c r="O809" i="1"/>
  <c r="P809" i="1" s="1"/>
  <c r="N809" i="1"/>
  <c r="S809" i="1" s="1"/>
  <c r="O833" i="1"/>
  <c r="P833" i="1" s="1"/>
  <c r="N833" i="1"/>
  <c r="O845" i="1"/>
  <c r="P845" i="1" s="1"/>
  <c r="N845" i="1"/>
  <c r="S845" i="1" s="1"/>
  <c r="O854" i="1"/>
  <c r="P854" i="1" s="1"/>
  <c r="N854" i="1"/>
  <c r="N884" i="1"/>
  <c r="O884" i="1"/>
  <c r="P884" i="1" s="1"/>
  <c r="N739" i="1"/>
  <c r="S739" i="1" s="1"/>
  <c r="O739" i="1"/>
  <c r="P739" i="1" s="1"/>
  <c r="N761" i="1"/>
  <c r="O761" i="1"/>
  <c r="P761" i="1" s="1"/>
  <c r="O776" i="1"/>
  <c r="P776" i="1" s="1"/>
  <c r="N776" i="1"/>
  <c r="O878" i="1"/>
  <c r="P878" i="1" s="1"/>
  <c r="N878" i="1"/>
  <c r="S878" i="1" s="1"/>
  <c r="N763" i="1"/>
  <c r="S763" i="1" s="1"/>
  <c r="O763" i="1"/>
  <c r="P763" i="1" s="1"/>
  <c r="O793" i="1"/>
  <c r="P793" i="1" s="1"/>
  <c r="N793" i="1"/>
  <c r="S793" i="1" s="1"/>
  <c r="O801" i="1"/>
  <c r="P801" i="1" s="1"/>
  <c r="N801" i="1"/>
  <c r="O822" i="1"/>
  <c r="P822" i="1" s="1"/>
  <c r="N822" i="1"/>
  <c r="S822" i="1" s="1"/>
  <c r="N840" i="1"/>
  <c r="S840" i="1" s="1"/>
  <c r="O840" i="1"/>
  <c r="P840" i="1" s="1"/>
  <c r="O990" i="1"/>
  <c r="P990" i="1" s="1"/>
  <c r="N990" i="1"/>
  <c r="S990" i="1" s="1"/>
  <c r="N691" i="1"/>
  <c r="S691" i="1" s="1"/>
  <c r="O691" i="1"/>
  <c r="P691" i="1" s="1"/>
  <c r="N723" i="1"/>
  <c r="O723" i="1"/>
  <c r="P723" i="1" s="1"/>
  <c r="N755" i="1"/>
  <c r="S755" i="1" s="1"/>
  <c r="O755" i="1"/>
  <c r="P755" i="1" s="1"/>
  <c r="N765" i="1"/>
  <c r="S765" i="1" s="1"/>
  <c r="N779" i="1"/>
  <c r="S779" i="1" s="1"/>
  <c r="O779" i="1"/>
  <c r="P779" i="1" s="1"/>
  <c r="N784" i="1"/>
  <c r="S784" i="1" s="1"/>
  <c r="N808" i="1"/>
  <c r="O808" i="1"/>
  <c r="P808" i="1" s="1"/>
  <c r="N813" i="1"/>
  <c r="S813" i="1" s="1"/>
  <c r="O853" i="1"/>
  <c r="P853" i="1" s="1"/>
  <c r="N853" i="1"/>
  <c r="S853" i="1" s="1"/>
  <c r="O864" i="1"/>
  <c r="P864" i="1" s="1"/>
  <c r="O873" i="1"/>
  <c r="P873" i="1" s="1"/>
  <c r="N873" i="1"/>
  <c r="N894" i="1"/>
  <c r="O894" i="1"/>
  <c r="P894" i="1" s="1"/>
  <c r="N678" i="1"/>
  <c r="S678" i="1" s="1"/>
  <c r="O711" i="1"/>
  <c r="P711" i="1" s="1"/>
  <c r="N712" i="1"/>
  <c r="S712" i="1" s="1"/>
  <c r="O713" i="1"/>
  <c r="P713" i="1" s="1"/>
  <c r="N715" i="1"/>
  <c r="S715" i="1" s="1"/>
  <c r="O715" i="1"/>
  <c r="P715" i="1" s="1"/>
  <c r="O743" i="1"/>
  <c r="P743" i="1" s="1"/>
  <c r="N744" i="1"/>
  <c r="S744" i="1" s="1"/>
  <c r="O745" i="1"/>
  <c r="P745" i="1" s="1"/>
  <c r="N747" i="1"/>
  <c r="O747" i="1"/>
  <c r="P747" i="1" s="1"/>
  <c r="O777" i="1"/>
  <c r="P777" i="1" s="1"/>
  <c r="N777" i="1"/>
  <c r="N787" i="1"/>
  <c r="O787" i="1"/>
  <c r="P787" i="1" s="1"/>
  <c r="N792" i="1"/>
  <c r="S792" i="1" s="1"/>
  <c r="O821" i="1"/>
  <c r="P821" i="1" s="1"/>
  <c r="N821" i="1"/>
  <c r="O832" i="1"/>
  <c r="P832" i="1" s="1"/>
  <c r="O841" i="1"/>
  <c r="P841" i="1" s="1"/>
  <c r="N841" i="1"/>
  <c r="N846" i="1"/>
  <c r="S846" i="1" s="1"/>
  <c r="O865" i="1"/>
  <c r="P865" i="1" s="1"/>
  <c r="N865" i="1"/>
  <c r="S865" i="1" s="1"/>
  <c r="O877" i="1"/>
  <c r="P877" i="1" s="1"/>
  <c r="N877" i="1"/>
  <c r="N892" i="1"/>
  <c r="O892" i="1"/>
  <c r="P892" i="1" s="1"/>
  <c r="N898" i="1"/>
  <c r="S898" i="1" s="1"/>
  <c r="O898" i="1"/>
  <c r="P898" i="1" s="1"/>
  <c r="N944" i="1"/>
  <c r="O944" i="1"/>
  <c r="P944" i="1" s="1"/>
  <c r="N958" i="1"/>
  <c r="S958" i="1" s="1"/>
  <c r="O958" i="1"/>
  <c r="P958" i="1" s="1"/>
  <c r="N928" i="1"/>
  <c r="O928" i="1"/>
  <c r="P928" i="1" s="1"/>
  <c r="N946" i="1"/>
  <c r="S946" i="1" s="1"/>
  <c r="O946" i="1"/>
  <c r="P946" i="1" s="1"/>
  <c r="N956" i="1"/>
  <c r="O956" i="1"/>
  <c r="P956" i="1" s="1"/>
  <c r="O1129" i="1"/>
  <c r="P1129" i="1" s="1"/>
  <c r="N1129" i="1"/>
  <c r="O817" i="1"/>
  <c r="P817" i="1" s="1"/>
  <c r="N817" i="1"/>
  <c r="S817" i="1" s="1"/>
  <c r="O849" i="1"/>
  <c r="P849" i="1" s="1"/>
  <c r="N849" i="1"/>
  <c r="O881" i="1"/>
  <c r="P881" i="1" s="1"/>
  <c r="N881" i="1"/>
  <c r="S881" i="1" s="1"/>
  <c r="N912" i="1"/>
  <c r="S912" i="1" s="1"/>
  <c r="O912" i="1"/>
  <c r="P912" i="1" s="1"/>
  <c r="N930" i="1"/>
  <c r="O930" i="1"/>
  <c r="P930" i="1" s="1"/>
  <c r="O940" i="1"/>
  <c r="P940" i="1" s="1"/>
  <c r="O942" i="1"/>
  <c r="P942" i="1" s="1"/>
  <c r="O825" i="1"/>
  <c r="P825" i="1" s="1"/>
  <c r="N825" i="1"/>
  <c r="S825" i="1" s="1"/>
  <c r="O857" i="1"/>
  <c r="P857" i="1" s="1"/>
  <c r="N857" i="1"/>
  <c r="N886" i="1"/>
  <c r="O886" i="1"/>
  <c r="P886" i="1" s="1"/>
  <c r="N896" i="1"/>
  <c r="S896" i="1" s="1"/>
  <c r="O896" i="1"/>
  <c r="P896" i="1" s="1"/>
  <c r="N914" i="1"/>
  <c r="O914" i="1"/>
  <c r="P914" i="1" s="1"/>
  <c r="O994" i="1"/>
  <c r="P994" i="1" s="1"/>
  <c r="N994" i="1"/>
  <c r="N1070" i="1"/>
  <c r="O1070" i="1"/>
  <c r="P1070" i="1" s="1"/>
  <c r="N1074" i="1"/>
  <c r="S1074" i="1" s="1"/>
  <c r="O1074" i="1"/>
  <c r="P1074" i="1" s="1"/>
  <c r="O982" i="1"/>
  <c r="P982" i="1" s="1"/>
  <c r="N982" i="1"/>
  <c r="S982" i="1" s="1"/>
  <c r="O986" i="1"/>
  <c r="P986" i="1" s="1"/>
  <c r="N986" i="1"/>
  <c r="N1017" i="1"/>
  <c r="O1017" i="1"/>
  <c r="P1017" i="1" s="1"/>
  <c r="O960" i="1"/>
  <c r="P960" i="1" s="1"/>
  <c r="O962" i="1"/>
  <c r="P962" i="1" s="1"/>
  <c r="O974" i="1"/>
  <c r="P974" i="1" s="1"/>
  <c r="N974" i="1"/>
  <c r="S974" i="1" s="1"/>
  <c r="O978" i="1"/>
  <c r="P978" i="1" s="1"/>
  <c r="N978" i="1"/>
  <c r="O1018" i="1"/>
  <c r="P1018" i="1" s="1"/>
  <c r="N1018" i="1"/>
  <c r="S1018" i="1" s="1"/>
  <c r="N1029" i="1"/>
  <c r="S1029" i="1" s="1"/>
  <c r="O1029" i="1"/>
  <c r="P1029" i="1" s="1"/>
  <c r="N1050" i="1"/>
  <c r="O1050" i="1"/>
  <c r="P1050" i="1" s="1"/>
  <c r="N1052" i="1"/>
  <c r="S1052" i="1" s="1"/>
  <c r="O1052" i="1"/>
  <c r="P1052" i="1" s="1"/>
  <c r="O1057" i="1"/>
  <c r="P1057" i="1" s="1"/>
  <c r="N1057" i="1"/>
  <c r="S1057" i="1" s="1"/>
  <c r="N1072" i="1"/>
  <c r="S1072" i="1" s="1"/>
  <c r="O1072" i="1"/>
  <c r="P1072" i="1" s="1"/>
  <c r="O900" i="1"/>
  <c r="P900" i="1" s="1"/>
  <c r="O902" i="1"/>
  <c r="P902" i="1" s="1"/>
  <c r="O916" i="1"/>
  <c r="P916" i="1" s="1"/>
  <c r="O918" i="1"/>
  <c r="P918" i="1" s="1"/>
  <c r="O932" i="1"/>
  <c r="P932" i="1" s="1"/>
  <c r="O934" i="1"/>
  <c r="P934" i="1" s="1"/>
  <c r="O948" i="1"/>
  <c r="P948" i="1" s="1"/>
  <c r="O950" i="1"/>
  <c r="P950" i="1" s="1"/>
  <c r="O964" i="1"/>
  <c r="P964" i="1" s="1"/>
  <c r="O966" i="1"/>
  <c r="P966" i="1" s="1"/>
  <c r="O970" i="1"/>
  <c r="P970" i="1" s="1"/>
  <c r="N970" i="1"/>
  <c r="O998" i="1"/>
  <c r="P998" i="1" s="1"/>
  <c r="N998" i="1"/>
  <c r="S998" i="1" s="1"/>
  <c r="N1019" i="1"/>
  <c r="S1019" i="1" s="1"/>
  <c r="O1019" i="1"/>
  <c r="P1019" i="1" s="1"/>
  <c r="O1031" i="1"/>
  <c r="P1031" i="1" s="1"/>
  <c r="N1031" i="1"/>
  <c r="S1031" i="1" s="1"/>
  <c r="N1021" i="1"/>
  <c r="S1021" i="1" s="1"/>
  <c r="O1021" i="1"/>
  <c r="P1021" i="1" s="1"/>
  <c r="N1084" i="1"/>
  <c r="O1084" i="1"/>
  <c r="P1084" i="1" s="1"/>
  <c r="O1100" i="1"/>
  <c r="P1100" i="1" s="1"/>
  <c r="N1100" i="1"/>
  <c r="N1147" i="1"/>
  <c r="O1147" i="1"/>
  <c r="P1147" i="1" s="1"/>
  <c r="N1013" i="1"/>
  <c r="S1013" i="1" s="1"/>
  <c r="O1013" i="1"/>
  <c r="P1013" i="1" s="1"/>
  <c r="N1056" i="1"/>
  <c r="O1056" i="1"/>
  <c r="P1056" i="1" s="1"/>
  <c r="N1058" i="1"/>
  <c r="S1058" i="1" s="1"/>
  <c r="O1058" i="1"/>
  <c r="P1058" i="1" s="1"/>
  <c r="O1073" i="1"/>
  <c r="P1073" i="1" s="1"/>
  <c r="N1073" i="1"/>
  <c r="S1073" i="1" s="1"/>
  <c r="O1086" i="1"/>
  <c r="P1086" i="1" s="1"/>
  <c r="N1086" i="1"/>
  <c r="O1097" i="1"/>
  <c r="P1097" i="1" s="1"/>
  <c r="N1097" i="1"/>
  <c r="S1097" i="1" s="1"/>
  <c r="N1002" i="1"/>
  <c r="S1002" i="1" s="1"/>
  <c r="O1003" i="1"/>
  <c r="P1003" i="1" s="1"/>
  <c r="N1005" i="1"/>
  <c r="O1005" i="1"/>
  <c r="P1005" i="1" s="1"/>
  <c r="O1033" i="1"/>
  <c r="P1033" i="1" s="1"/>
  <c r="N1034" i="1"/>
  <c r="S1034" i="1" s="1"/>
  <c r="O1035" i="1"/>
  <c r="P1035" i="1" s="1"/>
  <c r="N1037" i="1"/>
  <c r="S1037" i="1" s="1"/>
  <c r="O1037" i="1"/>
  <c r="P1037" i="1" s="1"/>
  <c r="O1048" i="1"/>
  <c r="P1048" i="1" s="1"/>
  <c r="N1068" i="1"/>
  <c r="O1068" i="1"/>
  <c r="P1068" i="1" s="1"/>
  <c r="N1115" i="1"/>
  <c r="S1115" i="1" s="1"/>
  <c r="O1115" i="1"/>
  <c r="P1115" i="1" s="1"/>
  <c r="O1161" i="1"/>
  <c r="P1161" i="1" s="1"/>
  <c r="N1161" i="1"/>
  <c r="S1161" i="1" s="1"/>
  <c r="N1044" i="1"/>
  <c r="S1044" i="1" s="1"/>
  <c r="O1044" i="1"/>
  <c r="P1044" i="1" s="1"/>
  <c r="N1076" i="1"/>
  <c r="O1076" i="1"/>
  <c r="P1076" i="1" s="1"/>
  <c r="N1099" i="1"/>
  <c r="S1099" i="1" s="1"/>
  <c r="O1099" i="1"/>
  <c r="P1099" i="1" s="1"/>
  <c r="N1060" i="1"/>
  <c r="O1060" i="1"/>
  <c r="P1060" i="1" s="1"/>
  <c r="O1088" i="1"/>
  <c r="P1088" i="1" s="1"/>
  <c r="N1089" i="1"/>
  <c r="S1089" i="1" s="1"/>
  <c r="O1090" i="1"/>
  <c r="P1090" i="1" s="1"/>
  <c r="N1092" i="1"/>
  <c r="S1092" i="1" s="1"/>
  <c r="O1092" i="1"/>
  <c r="P1092" i="1" s="1"/>
  <c r="N1101" i="1"/>
  <c r="O1101" i="1"/>
  <c r="P1101" i="1" s="1"/>
  <c r="N1108" i="1"/>
  <c r="S1108" i="1" s="1"/>
  <c r="N1113" i="1"/>
  <c r="S1113" i="1" s="1"/>
  <c r="O1131" i="1"/>
  <c r="P1131" i="1" s="1"/>
  <c r="N1145" i="1"/>
  <c r="S1145" i="1" s="1"/>
  <c r="O1163" i="1"/>
  <c r="P1163" i="1" s="1"/>
  <c r="O1177" i="1"/>
  <c r="P1177" i="1" s="1"/>
  <c r="N1177" i="1"/>
  <c r="N1103" i="1"/>
  <c r="O1103" i="1"/>
  <c r="P1103" i="1" s="1"/>
  <c r="O1116" i="1"/>
  <c r="P1116" i="1" s="1"/>
  <c r="N1116" i="1"/>
  <c r="O1124" i="1"/>
  <c r="P1124" i="1" s="1"/>
  <c r="N1124" i="1"/>
  <c r="S1124" i="1" s="1"/>
  <c r="O1132" i="1"/>
  <c r="P1132" i="1" s="1"/>
  <c r="N1132" i="1"/>
  <c r="O1140" i="1"/>
  <c r="P1140" i="1" s="1"/>
  <c r="N1140" i="1"/>
  <c r="S1140" i="1" s="1"/>
  <c r="O1148" i="1"/>
  <c r="P1148" i="1" s="1"/>
  <c r="N1148" i="1"/>
  <c r="O1156" i="1"/>
  <c r="P1156" i="1" s="1"/>
  <c r="N1156" i="1"/>
  <c r="S1156" i="1" s="1"/>
  <c r="O1164" i="1"/>
  <c r="P1164" i="1" s="1"/>
  <c r="N1164" i="1"/>
  <c r="O1172" i="1"/>
  <c r="P1172" i="1" s="1"/>
  <c r="N1172" i="1"/>
  <c r="S1172" i="1" s="1"/>
  <c r="O1111" i="1"/>
  <c r="P1111" i="1" s="1"/>
  <c r="O1119" i="1"/>
  <c r="P1119" i="1" s="1"/>
  <c r="O1127" i="1"/>
  <c r="P1127" i="1" s="1"/>
  <c r="O1135" i="1"/>
  <c r="P1135" i="1" s="1"/>
  <c r="O1143" i="1"/>
  <c r="P1143" i="1" s="1"/>
  <c r="O1151" i="1"/>
  <c r="P1151" i="1" s="1"/>
  <c r="O1159" i="1"/>
  <c r="P1159" i="1" s="1"/>
  <c r="O1167" i="1"/>
  <c r="P1167" i="1" s="1"/>
  <c r="O1175" i="1"/>
  <c r="P1175" i="1" s="1"/>
  <c r="M10" i="1"/>
  <c r="N10" i="1" s="1"/>
  <c r="L7" i="1"/>
  <c r="S1105" i="1" l="1"/>
  <c r="S885" i="1"/>
  <c r="S722" i="1"/>
  <c r="S655" i="1"/>
  <c r="S607" i="1"/>
  <c r="S359" i="1"/>
  <c r="S21" i="1"/>
  <c r="S112" i="1"/>
  <c r="S518" i="1"/>
  <c r="S403" i="1"/>
  <c r="S279" i="1"/>
  <c r="S249" i="1"/>
  <c r="S152" i="1"/>
  <c r="S866" i="1"/>
  <c r="S635" i="1"/>
  <c r="S1130" i="1"/>
  <c r="S937" i="1"/>
  <c r="S921" i="1"/>
  <c r="S850" i="1"/>
  <c r="S609" i="1"/>
  <c r="S965" i="1"/>
  <c r="S780" i="1"/>
  <c r="S730" i="1"/>
  <c r="S661" i="1"/>
  <c r="S852" i="1"/>
  <c r="S1054" i="1"/>
  <c r="S952" i="1"/>
  <c r="S908" i="1"/>
  <c r="S673" i="1"/>
  <c r="S528" i="1"/>
  <c r="S641" i="1"/>
  <c r="S312" i="1"/>
  <c r="S920" i="1"/>
  <c r="S592" i="1"/>
  <c r="S376" i="1"/>
  <c r="S922" i="1"/>
  <c r="S1149" i="1"/>
  <c r="S977" i="1"/>
  <c r="S835" i="1"/>
  <c r="S811" i="1"/>
  <c r="S1009" i="1"/>
  <c r="S608" i="1"/>
  <c r="S544" i="1"/>
  <c r="S1103" i="1"/>
  <c r="S1076" i="1"/>
  <c r="S1068" i="1"/>
  <c r="S1005" i="1"/>
  <c r="S1147" i="1"/>
  <c r="S1050" i="1"/>
  <c r="S1070" i="1"/>
  <c r="S886" i="1"/>
  <c r="S930" i="1"/>
  <c r="S956" i="1"/>
  <c r="S928" i="1"/>
  <c r="S944" i="1"/>
  <c r="S892" i="1"/>
  <c r="S808" i="1"/>
  <c r="S723" i="1"/>
  <c r="S884" i="1"/>
  <c r="S751" i="1"/>
  <c r="S596" i="1"/>
  <c r="S564" i="1"/>
  <c r="S993" i="1"/>
  <c r="S828" i="1"/>
  <c r="S820" i="1"/>
  <c r="S1106" i="1"/>
  <c r="S693" i="1"/>
  <c r="S348" i="1"/>
  <c r="S412" i="1"/>
  <c r="S508" i="1"/>
  <c r="S304" i="1"/>
  <c r="S954" i="1"/>
  <c r="S789" i="1"/>
  <c r="S310" i="1"/>
  <c r="S633" i="1"/>
  <c r="S1032" i="1"/>
  <c r="S1165" i="1"/>
  <c r="S989" i="1"/>
  <c r="S935" i="1"/>
  <c r="S856" i="1"/>
  <c r="S371" i="1"/>
  <c r="S1162" i="1"/>
  <c r="S1090" i="1"/>
  <c r="S950" i="1"/>
  <c r="S906" i="1"/>
  <c r="S842" i="1"/>
  <c r="S774" i="1"/>
  <c r="S706" i="1"/>
  <c r="S542" i="1"/>
  <c r="S382" i="1"/>
  <c r="S286" i="1"/>
  <c r="S254" i="1"/>
  <c r="S238" i="1"/>
  <c r="S222" i="1"/>
  <c r="S206" i="1"/>
  <c r="S190" i="1"/>
  <c r="S174" i="1"/>
  <c r="S158" i="1"/>
  <c r="S142" i="1"/>
  <c r="S126" i="1"/>
  <c r="S110" i="1"/>
  <c r="S94" i="1"/>
  <c r="S70" i="1"/>
  <c r="S1133" i="1"/>
  <c r="S985" i="1"/>
  <c r="S781" i="1"/>
  <c r="S669" i="1"/>
  <c r="S645" i="1"/>
  <c r="S253" i="1"/>
  <c r="S221" i="1"/>
  <c r="S177" i="1"/>
  <c r="S145" i="1"/>
  <c r="S113" i="1"/>
  <c r="S81" i="1"/>
  <c r="S25" i="1"/>
  <c r="S1024" i="1"/>
  <c r="S964" i="1"/>
  <c r="S932" i="1"/>
  <c r="S864" i="1"/>
  <c r="S804" i="1"/>
  <c r="S624" i="1"/>
  <c r="S552" i="1"/>
  <c r="S524" i="1"/>
  <c r="S492" i="1"/>
  <c r="S472" i="1"/>
  <c r="S456" i="1"/>
  <c r="S436" i="1"/>
  <c r="S416" i="1"/>
  <c r="S392" i="1"/>
  <c r="S372" i="1"/>
  <c r="S352" i="1"/>
  <c r="S332" i="1"/>
  <c r="S308" i="1"/>
  <c r="S284" i="1"/>
  <c r="S256" i="1"/>
  <c r="S1175" i="1"/>
  <c r="S1155" i="1"/>
  <c r="S1131" i="1"/>
  <c r="S1075" i="1"/>
  <c r="S1011" i="1"/>
  <c r="S911" i="1"/>
  <c r="S775" i="1"/>
  <c r="S587" i="1"/>
  <c r="S531" i="1"/>
  <c r="S475" i="1"/>
  <c r="S351" i="1"/>
  <c r="S1060" i="1"/>
  <c r="S1056" i="1"/>
  <c r="S1084" i="1"/>
  <c r="S1017" i="1"/>
  <c r="S914" i="1"/>
  <c r="S894" i="1"/>
  <c r="S761" i="1"/>
  <c r="S689" i="1"/>
  <c r="S580" i="1"/>
  <c r="S727" i="1"/>
  <c r="S771" i="1"/>
  <c r="S677" i="1"/>
  <c r="S904" i="1"/>
  <c r="S1164" i="1"/>
  <c r="S1148" i="1"/>
  <c r="S1132" i="1"/>
  <c r="S1116" i="1"/>
  <c r="S1177" i="1"/>
  <c r="S1101" i="1"/>
  <c r="S1086" i="1"/>
  <c r="S1100" i="1"/>
  <c r="S970" i="1"/>
  <c r="S978" i="1"/>
  <c r="S986" i="1"/>
  <c r="S994" i="1"/>
  <c r="S857" i="1"/>
  <c r="S849" i="1"/>
  <c r="S1129" i="1"/>
  <c r="S877" i="1"/>
  <c r="S821" i="1"/>
  <c r="S787" i="1"/>
  <c r="S747" i="1"/>
  <c r="S873" i="1"/>
  <c r="S801" i="1"/>
  <c r="S776" i="1"/>
  <c r="S854" i="1"/>
  <c r="S833" i="1"/>
  <c r="S701" i="1"/>
  <c r="S872" i="1"/>
  <c r="S707" i="1"/>
  <c r="S719" i="1"/>
  <c r="S509" i="1"/>
  <c r="S445" i="1"/>
  <c r="S381" i="1"/>
  <c r="S317" i="1"/>
  <c r="S752" i="1"/>
  <c r="S610" i="1"/>
  <c r="S586" i="1"/>
  <c r="S554" i="1"/>
  <c r="S453" i="1"/>
  <c r="S357" i="1"/>
  <c r="S293" i="1"/>
  <c r="S611" i="1"/>
  <c r="S533" i="1"/>
  <c r="S405" i="1"/>
  <c r="S277" i="1"/>
  <c r="S662" i="1"/>
  <c r="S578" i="1"/>
  <c r="S549" i="1"/>
  <c r="S421" i="1"/>
  <c r="S733" i="1"/>
  <c r="S630" i="1"/>
  <c r="S429" i="1"/>
  <c r="S301" i="1"/>
  <c r="S1141" i="1"/>
  <c r="S1117" i="1"/>
  <c r="S1012" i="1"/>
  <c r="S991" i="1"/>
  <c r="S971" i="1"/>
  <c r="S947" i="1"/>
  <c r="S870" i="1"/>
  <c r="S814" i="1"/>
  <c r="S708" i="1"/>
  <c r="S862" i="1"/>
  <c r="S829" i="1"/>
  <c r="S764" i="1"/>
  <c r="S1046" i="1"/>
  <c r="S882" i="1"/>
  <c r="S830" i="1"/>
  <c r="S800" i="1"/>
  <c r="S1171" i="1"/>
  <c r="S924" i="1"/>
  <c r="S888" i="1"/>
  <c r="S826" i="1"/>
  <c r="S783" i="1"/>
  <c r="S767" i="1"/>
  <c r="S560" i="1"/>
  <c r="S868" i="1"/>
  <c r="S700" i="1"/>
  <c r="S617" i="1"/>
  <c r="S547" i="1"/>
  <c r="S499" i="1"/>
  <c r="S476" i="1"/>
  <c r="S705" i="1"/>
  <c r="S526" i="1"/>
  <c r="S697" i="1"/>
  <c r="S631" i="1"/>
  <c r="S511" i="1"/>
  <c r="S495" i="1"/>
  <c r="S367" i="1"/>
  <c r="S319" i="1"/>
  <c r="S302" i="1"/>
  <c r="S431" i="1"/>
  <c r="S1098" i="1"/>
  <c r="S1107" i="1"/>
  <c r="S791" i="1"/>
  <c r="S512" i="1"/>
  <c r="S368" i="1"/>
  <c r="S1166" i="1"/>
  <c r="S984" i="1"/>
  <c r="S1174" i="1"/>
  <c r="S1027" i="1"/>
  <c r="S1078" i="1"/>
  <c r="S812" i="1"/>
  <c r="S496" i="1"/>
  <c r="S261" i="1"/>
  <c r="S209" i="1"/>
  <c r="S193" i="1"/>
  <c r="S288" i="1"/>
  <c r="S665" i="1"/>
  <c r="S446" i="1"/>
  <c r="S201" i="1"/>
  <c r="S168" i="1"/>
  <c r="S104" i="1"/>
  <c r="S69" i="1"/>
  <c r="S37" i="1"/>
  <c r="S192" i="1"/>
  <c r="S160" i="1"/>
  <c r="S724" i="1"/>
  <c r="S676" i="1"/>
  <c r="S490" i="1"/>
  <c r="S399" i="1"/>
  <c r="S740" i="1"/>
  <c r="S561" i="1"/>
  <c r="S1152" i="1"/>
  <c r="S1071" i="1"/>
  <c r="S1045" i="1"/>
  <c r="S1026" i="1"/>
  <c r="S810" i="1"/>
  <c r="S1173" i="1"/>
  <c r="S1001" i="1"/>
  <c r="S725" i="1"/>
  <c r="S1122" i="1"/>
  <c r="S1030" i="1"/>
  <c r="S875" i="1"/>
  <c r="S585" i="1"/>
  <c r="S454" i="1"/>
  <c r="S1176" i="1"/>
  <c r="S1142" i="1"/>
  <c r="S936" i="1"/>
  <c r="S883" i="1"/>
  <c r="S823" i="1"/>
  <c r="S1066" i="1"/>
  <c r="S942" i="1"/>
  <c r="S902" i="1"/>
  <c r="S818" i="1"/>
  <c r="S754" i="1"/>
  <c r="S698" i="1"/>
  <c r="S494" i="1"/>
  <c r="S358" i="1"/>
  <c r="S266" i="1"/>
  <c r="S250" i="1"/>
  <c r="S234" i="1"/>
  <c r="S218" i="1"/>
  <c r="S202" i="1"/>
  <c r="S186" i="1"/>
  <c r="S170" i="1"/>
  <c r="S154" i="1"/>
  <c r="S138" i="1"/>
  <c r="S122" i="1"/>
  <c r="S106" i="1"/>
  <c r="S90" i="1"/>
  <c r="S54" i="1"/>
  <c r="S1125" i="1"/>
  <c r="S981" i="1"/>
  <c r="S757" i="1"/>
  <c r="S657" i="1"/>
  <c r="S637" i="1"/>
  <c r="S245" i="1"/>
  <c r="S217" i="1"/>
  <c r="S169" i="1"/>
  <c r="S137" i="1"/>
  <c r="S105" i="1"/>
  <c r="S73" i="1"/>
  <c r="S1088" i="1"/>
  <c r="S1020" i="1"/>
  <c r="S960" i="1"/>
  <c r="S916" i="1"/>
  <c r="S848" i="1"/>
  <c r="S656" i="1"/>
  <c r="S612" i="1"/>
  <c r="S548" i="1"/>
  <c r="S516" i="1"/>
  <c r="S488" i="1"/>
  <c r="S468" i="1"/>
  <c r="S452" i="1"/>
  <c r="S428" i="1"/>
  <c r="S404" i="1"/>
  <c r="S388" i="1"/>
  <c r="S364" i="1"/>
  <c r="S344" i="1"/>
  <c r="S328" i="1"/>
  <c r="S300" i="1"/>
  <c r="S280" i="1"/>
  <c r="S1167" i="1"/>
  <c r="S1151" i="1"/>
  <c r="S1127" i="1"/>
  <c r="S1051" i="1"/>
  <c r="S1003" i="1"/>
  <c r="S839" i="1"/>
  <c r="S743" i="1"/>
  <c r="S571" i="1"/>
  <c r="S527" i="1"/>
  <c r="S435" i="1"/>
  <c r="S347" i="1"/>
  <c r="S841" i="1"/>
  <c r="S777" i="1"/>
  <c r="S646" i="1"/>
  <c r="S683" i="1"/>
  <c r="S670" i="1"/>
  <c r="S501" i="1"/>
  <c r="S373" i="1"/>
  <c r="S525" i="1"/>
  <c r="S397" i="1"/>
  <c r="S269" i="1"/>
  <c r="S1144" i="1"/>
  <c r="S939" i="1"/>
  <c r="S790" i="1"/>
  <c r="S748" i="1"/>
  <c r="S692" i="1"/>
  <c r="S627" i="1"/>
  <c r="S598" i="1"/>
  <c r="S1065" i="1"/>
  <c r="S1008" i="1"/>
  <c r="S995" i="1"/>
  <c r="S959" i="1"/>
  <c r="S907" i="1"/>
  <c r="S770" i="1"/>
  <c r="S664" i="1"/>
  <c r="S967" i="1"/>
  <c r="S855" i="1"/>
  <c r="S805" i="1"/>
  <c r="S603" i="1"/>
  <c r="S702" i="1"/>
  <c r="S615" i="1"/>
  <c r="S503" i="1"/>
  <c r="S483" i="1"/>
  <c r="S455" i="1"/>
  <c r="S439" i="1"/>
  <c r="S1112" i="1"/>
  <c r="S1042" i="1"/>
  <c r="S899" i="1"/>
  <c r="S639" i="1"/>
  <c r="S574" i="1"/>
  <c r="S391" i="1"/>
  <c r="S366" i="1"/>
  <c r="S1121" i="1"/>
  <c r="S1095" i="1"/>
  <c r="S1059" i="1"/>
  <c r="S1061" i="1"/>
  <c r="S798" i="1"/>
  <c r="S710" i="1"/>
  <c r="S257" i="1"/>
  <c r="S56" i="1"/>
  <c r="S295" i="1"/>
  <c r="S251" i="1"/>
  <c r="S96" i="1"/>
  <c r="S577" i="1"/>
  <c r="S479" i="1"/>
  <c r="S264" i="1"/>
  <c r="S184" i="1"/>
  <c r="S120" i="1"/>
  <c r="S241" i="1"/>
  <c r="S851" i="1"/>
  <c r="S514" i="1"/>
  <c r="S951" i="1"/>
  <c r="S923" i="1"/>
  <c r="S827" i="1"/>
  <c r="S756" i="1"/>
  <c r="S704" i="1"/>
  <c r="S966" i="1"/>
  <c r="S934" i="1"/>
  <c r="S890" i="1"/>
  <c r="S802" i="1"/>
  <c r="S734" i="1"/>
  <c r="S566" i="1"/>
  <c r="S438" i="1"/>
  <c r="S318" i="1"/>
  <c r="S262" i="1"/>
  <c r="S246" i="1"/>
  <c r="S230" i="1"/>
  <c r="S214" i="1"/>
  <c r="S198" i="1"/>
  <c r="S182" i="1"/>
  <c r="S166" i="1"/>
  <c r="S150" i="1"/>
  <c r="S134" i="1"/>
  <c r="S118" i="1"/>
  <c r="S102" i="1"/>
  <c r="S86" i="1"/>
  <c r="S1033" i="1"/>
  <c r="S973" i="1"/>
  <c r="S745" i="1"/>
  <c r="S653" i="1"/>
  <c r="S625" i="1"/>
  <c r="S237" i="1"/>
  <c r="S213" i="1"/>
  <c r="S161" i="1"/>
  <c r="S129" i="1"/>
  <c r="S97" i="1"/>
  <c r="S49" i="1"/>
  <c r="S1064" i="1"/>
  <c r="S996" i="1"/>
  <c r="S948" i="1"/>
  <c r="S900" i="1"/>
  <c r="S844" i="1"/>
  <c r="S652" i="1"/>
  <c r="S600" i="1"/>
  <c r="S540" i="1"/>
  <c r="S504" i="1"/>
  <c r="S484" i="1"/>
  <c r="S464" i="1"/>
  <c r="S448" i="1"/>
  <c r="S424" i="1"/>
  <c r="S400" i="1"/>
  <c r="S384" i="1"/>
  <c r="S360" i="1"/>
  <c r="S340" i="1"/>
  <c r="S324" i="1"/>
  <c r="S296" i="1"/>
  <c r="S276" i="1"/>
  <c r="S1163" i="1"/>
  <c r="S1143" i="1"/>
  <c r="S1119" i="1"/>
  <c r="S1043" i="1"/>
  <c r="S963" i="1"/>
  <c r="S831" i="1"/>
  <c r="S735" i="1"/>
  <c r="S543" i="1"/>
  <c r="S507" i="1"/>
  <c r="S411" i="1"/>
  <c r="S299" i="1"/>
  <c r="S962" i="1"/>
  <c r="S918" i="1"/>
  <c r="S858" i="1"/>
  <c r="S794" i="1"/>
  <c r="S726" i="1"/>
  <c r="S550" i="1"/>
  <c r="S422" i="1"/>
  <c r="S294" i="1"/>
  <c r="S258" i="1"/>
  <c r="S242" i="1"/>
  <c r="S226" i="1"/>
  <c r="S210" i="1"/>
  <c r="S194" i="1"/>
  <c r="S178" i="1"/>
  <c r="S162" i="1"/>
  <c r="S146" i="1"/>
  <c r="S130" i="1"/>
  <c r="S114" i="1"/>
  <c r="S98" i="1"/>
  <c r="S82" i="1"/>
  <c r="S997" i="1"/>
  <c r="S797" i="1"/>
  <c r="S713" i="1"/>
  <c r="S649" i="1"/>
  <c r="S613" i="1"/>
  <c r="S229" i="1"/>
  <c r="S185" i="1"/>
  <c r="S153" i="1"/>
  <c r="S121" i="1"/>
  <c r="S85" i="1"/>
  <c r="S41" i="1"/>
  <c r="S1048" i="1"/>
  <c r="S968" i="1"/>
  <c r="S940" i="1"/>
  <c r="S876" i="1"/>
  <c r="S832" i="1"/>
  <c r="S648" i="1"/>
  <c r="S568" i="1"/>
  <c r="S532" i="1"/>
  <c r="S500" i="1"/>
  <c r="S480" i="1"/>
  <c r="S460" i="1"/>
  <c r="S444" i="1"/>
  <c r="S420" i="1"/>
  <c r="S396" i="1"/>
  <c r="S380" i="1"/>
  <c r="S356" i="1"/>
  <c r="S336" i="1"/>
  <c r="S320" i="1"/>
  <c r="S292" i="1"/>
  <c r="S272" i="1"/>
  <c r="S1159" i="1"/>
  <c r="S1135" i="1"/>
  <c r="S1111" i="1"/>
  <c r="S1035" i="1"/>
  <c r="S919" i="1"/>
  <c r="S807" i="1"/>
  <c r="S711" i="1"/>
  <c r="S535" i="1"/>
  <c r="S487" i="1"/>
  <c r="S363" i="1"/>
  <c r="S275" i="1"/>
  <c r="Q2" i="2"/>
  <c r="O5" i="1"/>
  <c r="T1172" i="1"/>
  <c r="Q1172" i="1"/>
  <c r="R1172" i="1"/>
  <c r="T1156" i="1"/>
  <c r="Q1156" i="1"/>
  <c r="R1156" i="1"/>
  <c r="T1140" i="1"/>
  <c r="Q1140" i="1"/>
  <c r="R1140" i="1"/>
  <c r="T1124" i="1"/>
  <c r="R1124" i="1"/>
  <c r="Q1124" i="1"/>
  <c r="T1108" i="1"/>
  <c r="R1108" i="1"/>
  <c r="Q1108" i="1"/>
  <c r="T1092" i="1"/>
  <c r="R1092" i="1"/>
  <c r="Q1092" i="1"/>
  <c r="T1161" i="1"/>
  <c r="R1161" i="1"/>
  <c r="Q1161" i="1"/>
  <c r="T1037" i="1"/>
  <c r="R1037" i="1"/>
  <c r="Q1037" i="1"/>
  <c r="T1097" i="1"/>
  <c r="R1097" i="1"/>
  <c r="Q1097" i="1"/>
  <c r="T1073" i="1"/>
  <c r="R1073" i="1"/>
  <c r="Q1073" i="1"/>
  <c r="T1031" i="1"/>
  <c r="R1031" i="1"/>
  <c r="Q1031" i="1"/>
  <c r="T998" i="1"/>
  <c r="R998" i="1"/>
  <c r="Q998" i="1"/>
  <c r="T1057" i="1"/>
  <c r="R1057" i="1"/>
  <c r="Q1057" i="1"/>
  <c r="T1018" i="1"/>
  <c r="R1018" i="1"/>
  <c r="Q1018" i="1"/>
  <c r="T974" i="1"/>
  <c r="R974" i="1"/>
  <c r="Q974" i="1"/>
  <c r="T982" i="1"/>
  <c r="R982" i="1"/>
  <c r="Q982" i="1"/>
  <c r="T825" i="1"/>
  <c r="R825" i="1"/>
  <c r="Q825" i="1"/>
  <c r="T881" i="1"/>
  <c r="R881" i="1"/>
  <c r="Q881" i="1"/>
  <c r="R817" i="1"/>
  <c r="T817" i="1"/>
  <c r="Q817" i="1"/>
  <c r="R865" i="1"/>
  <c r="T865" i="1"/>
  <c r="Q865" i="1"/>
  <c r="T792" i="1"/>
  <c r="R792" i="1"/>
  <c r="Q792" i="1"/>
  <c r="T744" i="1"/>
  <c r="R744" i="1"/>
  <c r="Q744" i="1"/>
  <c r="T779" i="1"/>
  <c r="R779" i="1"/>
  <c r="Q779" i="1"/>
  <c r="T990" i="1"/>
  <c r="R990" i="1"/>
  <c r="Q990" i="1"/>
  <c r="T822" i="1"/>
  <c r="R822" i="1"/>
  <c r="Q822" i="1"/>
  <c r="T793" i="1"/>
  <c r="R793" i="1"/>
  <c r="Q793" i="1"/>
  <c r="T878" i="1"/>
  <c r="R878" i="1"/>
  <c r="Q878" i="1"/>
  <c r="T845" i="1"/>
  <c r="R845" i="1"/>
  <c r="Q845" i="1"/>
  <c r="T809" i="1"/>
  <c r="R809" i="1"/>
  <c r="Q809" i="1"/>
  <c r="T760" i="1"/>
  <c r="R760" i="1"/>
  <c r="Q760" i="1"/>
  <c r="T720" i="1"/>
  <c r="R720" i="1"/>
  <c r="Q720" i="1"/>
  <c r="T614" i="1"/>
  <c r="R614" i="1"/>
  <c r="Q614" i="1"/>
  <c r="T589" i="1"/>
  <c r="R589" i="1"/>
  <c r="Q589" i="1"/>
  <c r="T557" i="1"/>
  <c r="R557" i="1"/>
  <c r="Q557" i="1"/>
  <c r="T759" i="1"/>
  <c r="R759" i="1"/>
  <c r="Q759" i="1"/>
  <c r="T729" i="1"/>
  <c r="R729" i="1"/>
  <c r="Q729" i="1"/>
  <c r="T642" i="1"/>
  <c r="Q642" i="1"/>
  <c r="R642" i="1"/>
  <c r="T622" i="1"/>
  <c r="R622" i="1"/>
  <c r="Q622" i="1"/>
  <c r="T541" i="1"/>
  <c r="R541" i="1"/>
  <c r="Q541" i="1"/>
  <c r="T477" i="1"/>
  <c r="R477" i="1"/>
  <c r="Q477" i="1"/>
  <c r="R413" i="1"/>
  <c r="T413" i="1"/>
  <c r="Q413" i="1"/>
  <c r="T349" i="1"/>
  <c r="R349" i="1"/>
  <c r="Q349" i="1"/>
  <c r="T285" i="1"/>
  <c r="R285" i="1"/>
  <c r="Q285" i="1"/>
  <c r="T688" i="1"/>
  <c r="R688" i="1"/>
  <c r="Q688" i="1"/>
  <c r="T602" i="1"/>
  <c r="Q602" i="1"/>
  <c r="R602" i="1"/>
  <c r="T570" i="1"/>
  <c r="Q570" i="1"/>
  <c r="R570" i="1"/>
  <c r="T517" i="1"/>
  <c r="R517" i="1"/>
  <c r="Q517" i="1"/>
  <c r="T389" i="1"/>
  <c r="R389" i="1"/>
  <c r="Q389" i="1"/>
  <c r="T325" i="1"/>
  <c r="R325" i="1"/>
  <c r="Q325" i="1"/>
  <c r="T654" i="1"/>
  <c r="R654" i="1"/>
  <c r="Q654" i="1"/>
  <c r="T538" i="1"/>
  <c r="Q538" i="1"/>
  <c r="R538" i="1"/>
  <c r="T469" i="1"/>
  <c r="R469" i="1"/>
  <c r="Q469" i="1"/>
  <c r="T441" i="1"/>
  <c r="R441" i="1"/>
  <c r="Q441" i="1"/>
  <c r="T410" i="1"/>
  <c r="R410" i="1"/>
  <c r="Q410" i="1"/>
  <c r="T341" i="1"/>
  <c r="R341" i="1"/>
  <c r="Q341" i="1"/>
  <c r="T313" i="1"/>
  <c r="R313" i="1"/>
  <c r="Q313" i="1"/>
  <c r="T282" i="1"/>
  <c r="R282" i="1"/>
  <c r="Q282" i="1"/>
  <c r="T263" i="1"/>
  <c r="R263" i="1"/>
  <c r="Q263" i="1"/>
  <c r="T231" i="1"/>
  <c r="R231" i="1"/>
  <c r="Q231" i="1"/>
  <c r="T199" i="1"/>
  <c r="R199" i="1"/>
  <c r="Q199" i="1"/>
  <c r="T167" i="1"/>
  <c r="R167" i="1"/>
  <c r="Q167" i="1"/>
  <c r="T135" i="1"/>
  <c r="R135" i="1"/>
  <c r="Q135" i="1"/>
  <c r="T103" i="1"/>
  <c r="R103" i="1"/>
  <c r="Q103" i="1"/>
  <c r="T66" i="1"/>
  <c r="R66" i="1"/>
  <c r="Q66" i="1"/>
  <c r="T46" i="1"/>
  <c r="R46" i="1"/>
  <c r="Q46" i="1"/>
  <c r="T30" i="1"/>
  <c r="R30" i="1"/>
  <c r="Q30" i="1"/>
  <c r="T14" i="1"/>
  <c r="R14" i="1"/>
  <c r="Q14" i="1"/>
  <c r="T244" i="1"/>
  <c r="R244" i="1"/>
  <c r="Q244" i="1"/>
  <c r="T87" i="1"/>
  <c r="R87" i="1"/>
  <c r="Q87" i="1"/>
  <c r="T71" i="1"/>
  <c r="R71" i="1"/>
  <c r="Q71" i="1"/>
  <c r="T55" i="1"/>
  <c r="R55" i="1"/>
  <c r="Q55" i="1"/>
  <c r="T39" i="1"/>
  <c r="R39" i="1"/>
  <c r="Q39" i="1"/>
  <c r="T23" i="1"/>
  <c r="R23" i="1"/>
  <c r="Q23" i="1"/>
  <c r="R785" i="1"/>
  <c r="T785" i="1"/>
  <c r="Q785" i="1"/>
  <c r="T594" i="1"/>
  <c r="R594" i="1"/>
  <c r="Q594" i="1"/>
  <c r="T562" i="1"/>
  <c r="R562" i="1"/>
  <c r="Q562" i="1"/>
  <c r="T485" i="1"/>
  <c r="R485" i="1"/>
  <c r="Q485" i="1"/>
  <c r="T741" i="1"/>
  <c r="R741" i="1"/>
  <c r="Q741" i="1"/>
  <c r="T696" i="1"/>
  <c r="R696" i="1"/>
  <c r="Q696" i="1"/>
  <c r="T643" i="1"/>
  <c r="R643" i="1"/>
  <c r="Q643" i="1"/>
  <c r="T493" i="1"/>
  <c r="R493" i="1"/>
  <c r="Q493" i="1"/>
  <c r="T465" i="1"/>
  <c r="R465" i="1"/>
  <c r="Q465" i="1"/>
  <c r="T434" i="1"/>
  <c r="R434" i="1"/>
  <c r="Q434" i="1"/>
  <c r="T365" i="1"/>
  <c r="R365" i="1"/>
  <c r="Q365" i="1"/>
  <c r="T337" i="1"/>
  <c r="R337" i="1"/>
  <c r="Q337" i="1"/>
  <c r="T306" i="1"/>
  <c r="R306" i="1"/>
  <c r="Q306" i="1"/>
  <c r="T220" i="1"/>
  <c r="R220" i="1"/>
  <c r="Q220" i="1"/>
  <c r="T196" i="1"/>
  <c r="R196" i="1"/>
  <c r="Q196" i="1"/>
  <c r="T156" i="1"/>
  <c r="R156" i="1"/>
  <c r="Q156" i="1"/>
  <c r="T124" i="1"/>
  <c r="R124" i="1"/>
  <c r="Q124" i="1"/>
  <c r="T1160" i="1"/>
  <c r="R1160" i="1"/>
  <c r="Q1160" i="1"/>
  <c r="T1120" i="1"/>
  <c r="R1120" i="1"/>
  <c r="Q1120" i="1"/>
  <c r="T1062" i="1"/>
  <c r="R1062" i="1"/>
  <c r="Q1062" i="1"/>
  <c r="T1170" i="1"/>
  <c r="R1170" i="1"/>
  <c r="Q1170" i="1"/>
  <c r="T1138" i="1"/>
  <c r="R1138" i="1"/>
  <c r="Q1138" i="1"/>
  <c r="T1091" i="1"/>
  <c r="Q1091" i="1"/>
  <c r="R1091" i="1"/>
  <c r="T993" i="1"/>
  <c r="R993" i="1"/>
  <c r="Q993" i="1"/>
  <c r="T904" i="1"/>
  <c r="R904" i="1"/>
  <c r="Q904" i="1"/>
  <c r="T828" i="1"/>
  <c r="R828" i="1"/>
  <c r="Q828" i="1"/>
  <c r="T1054" i="1"/>
  <c r="R1054" i="1"/>
  <c r="Q1054" i="1"/>
  <c r="T952" i="1"/>
  <c r="R952" i="1"/>
  <c r="Q952" i="1"/>
  <c r="T908" i="1"/>
  <c r="R908" i="1"/>
  <c r="Q908" i="1"/>
  <c r="T939" i="1"/>
  <c r="Q939" i="1"/>
  <c r="R939" i="1"/>
  <c r="T790" i="1"/>
  <c r="R790" i="1"/>
  <c r="Q790" i="1"/>
  <c r="T748" i="1"/>
  <c r="R748" i="1"/>
  <c r="Q748" i="1"/>
  <c r="T692" i="1"/>
  <c r="R692" i="1"/>
  <c r="Q692" i="1"/>
  <c r="R673" i="1"/>
  <c r="T673" i="1"/>
  <c r="Q673" i="1"/>
  <c r="T627" i="1"/>
  <c r="R627" i="1"/>
  <c r="Q627" i="1"/>
  <c r="T598" i="1"/>
  <c r="R598" i="1"/>
  <c r="Q598" i="1"/>
  <c r="T579" i="1"/>
  <c r="R579" i="1"/>
  <c r="Q579" i="1"/>
  <c r="T528" i="1"/>
  <c r="R528" i="1"/>
  <c r="Q528" i="1"/>
  <c r="T458" i="1"/>
  <c r="R458" i="1"/>
  <c r="Q458" i="1"/>
  <c r="T425" i="1"/>
  <c r="R425" i="1"/>
  <c r="Q425" i="1"/>
  <c r="T330" i="1"/>
  <c r="R330" i="1"/>
  <c r="Q330" i="1"/>
  <c r="T297" i="1"/>
  <c r="R297" i="1"/>
  <c r="Q297" i="1"/>
  <c r="T1053" i="1"/>
  <c r="R1053" i="1"/>
  <c r="Q1053" i="1"/>
  <c r="T1000" i="1"/>
  <c r="R1000" i="1"/>
  <c r="Q1000" i="1"/>
  <c r="T972" i="1"/>
  <c r="R972" i="1"/>
  <c r="Q972" i="1"/>
  <c r="T945" i="1"/>
  <c r="R945" i="1"/>
  <c r="Q945" i="1"/>
  <c r="T679" i="1"/>
  <c r="R679" i="1"/>
  <c r="Q679" i="1"/>
  <c r="T658" i="1"/>
  <c r="R658" i="1"/>
  <c r="Q658" i="1"/>
  <c r="T967" i="1"/>
  <c r="R967" i="1"/>
  <c r="Q967" i="1"/>
  <c r="T855" i="1"/>
  <c r="R855" i="1"/>
  <c r="Q855" i="1"/>
  <c r="T805" i="1"/>
  <c r="R805" i="1"/>
  <c r="Q805" i="1"/>
  <c r="T746" i="1"/>
  <c r="R746" i="1"/>
  <c r="Q746" i="1"/>
  <c r="R641" i="1"/>
  <c r="T641" i="1"/>
  <c r="Q641" i="1"/>
  <c r="T603" i="1"/>
  <c r="R603" i="1"/>
  <c r="Q603" i="1"/>
  <c r="T470" i="1"/>
  <c r="R470" i="1"/>
  <c r="Q470" i="1"/>
  <c r="T386" i="1"/>
  <c r="R386" i="1"/>
  <c r="Q386" i="1"/>
  <c r="T329" i="1"/>
  <c r="R329" i="1"/>
  <c r="Q329" i="1"/>
  <c r="T312" i="1"/>
  <c r="R312" i="1"/>
  <c r="Q312" i="1"/>
  <c r="T203" i="1"/>
  <c r="R203" i="1"/>
  <c r="Q203" i="1"/>
  <c r="T171" i="1"/>
  <c r="R171" i="1"/>
  <c r="Q171" i="1"/>
  <c r="T139" i="1"/>
  <c r="R139" i="1"/>
  <c r="Q139" i="1"/>
  <c r="T107" i="1"/>
  <c r="R107" i="1"/>
  <c r="Q107" i="1"/>
  <c r="T32" i="1"/>
  <c r="R32" i="1"/>
  <c r="Q32" i="1"/>
  <c r="R181" i="1"/>
  <c r="T181" i="1"/>
  <c r="Q181" i="1"/>
  <c r="R149" i="1"/>
  <c r="T149" i="1"/>
  <c r="Q149" i="1"/>
  <c r="T72" i="1"/>
  <c r="R72" i="1"/>
  <c r="Q72" i="1"/>
  <c r="T20" i="1"/>
  <c r="R20" i="1"/>
  <c r="Q20" i="1"/>
  <c r="T702" i="1"/>
  <c r="R702" i="1"/>
  <c r="Q702" i="1"/>
  <c r="T615" i="1"/>
  <c r="R615" i="1"/>
  <c r="Q615" i="1"/>
  <c r="T503" i="1"/>
  <c r="R503" i="1"/>
  <c r="Q503" i="1"/>
  <c r="T483" i="1"/>
  <c r="R483" i="1"/>
  <c r="Q483" i="1"/>
  <c r="T393" i="1"/>
  <c r="R393" i="1"/>
  <c r="Q393" i="1"/>
  <c r="T920" i="1"/>
  <c r="R920" i="1"/>
  <c r="Q920" i="1"/>
  <c r="T672" i="1"/>
  <c r="R672" i="1"/>
  <c r="Q672" i="1"/>
  <c r="T592" i="1"/>
  <c r="R592" i="1"/>
  <c r="Q592" i="1"/>
  <c r="T455" i="1"/>
  <c r="R455" i="1"/>
  <c r="Q455" i="1"/>
  <c r="T331" i="1"/>
  <c r="R331" i="1"/>
  <c r="Q331" i="1"/>
  <c r="T141" i="1"/>
  <c r="R141" i="1"/>
  <c r="Q141" i="1"/>
  <c r="T93" i="1"/>
  <c r="R93" i="1"/>
  <c r="Q93" i="1"/>
  <c r="T45" i="1"/>
  <c r="R45" i="1"/>
  <c r="Q45" i="1"/>
  <c r="T439" i="1"/>
  <c r="R439" i="1"/>
  <c r="Q439" i="1"/>
  <c r="T322" i="1"/>
  <c r="R322" i="1"/>
  <c r="Q322" i="1"/>
  <c r="R53" i="1"/>
  <c r="T53" i="1"/>
  <c r="Q53" i="1"/>
  <c r="T376" i="1"/>
  <c r="R376" i="1"/>
  <c r="Q376" i="1"/>
  <c r="T1112" i="1"/>
  <c r="R1112" i="1"/>
  <c r="Q1112" i="1"/>
  <c r="T1042" i="1"/>
  <c r="R1042" i="1"/>
  <c r="Q1042" i="1"/>
  <c r="T899" i="1"/>
  <c r="R899" i="1"/>
  <c r="Q899" i="1"/>
  <c r="T639" i="1"/>
  <c r="R639" i="1"/>
  <c r="Q639" i="1"/>
  <c r="T574" i="1"/>
  <c r="R574" i="1"/>
  <c r="Q574" i="1"/>
  <c r="T391" i="1"/>
  <c r="R391" i="1"/>
  <c r="Q391" i="1"/>
  <c r="T366" i="1"/>
  <c r="R366" i="1"/>
  <c r="Q366" i="1"/>
  <c r="T1121" i="1"/>
  <c r="R1121" i="1"/>
  <c r="Q1121" i="1"/>
  <c r="T931" i="1"/>
  <c r="Q931" i="1"/>
  <c r="R931" i="1"/>
  <c r="T879" i="1"/>
  <c r="R879" i="1"/>
  <c r="Q879" i="1"/>
  <c r="T778" i="1"/>
  <c r="R778" i="1"/>
  <c r="Q778" i="1"/>
  <c r="T1095" i="1"/>
  <c r="R1095" i="1"/>
  <c r="Q1095" i="1"/>
  <c r="T1059" i="1"/>
  <c r="Q1059" i="1"/>
  <c r="R1059" i="1"/>
  <c r="T1010" i="1"/>
  <c r="R1010" i="1"/>
  <c r="Q1010" i="1"/>
  <c r="T922" i="1"/>
  <c r="R922" i="1"/>
  <c r="Q922" i="1"/>
  <c r="T897" i="1"/>
  <c r="R897" i="1"/>
  <c r="Q897" i="1"/>
  <c r="T867" i="1"/>
  <c r="R867" i="1"/>
  <c r="Q867" i="1"/>
  <c r="T789" i="1"/>
  <c r="R789" i="1"/>
  <c r="Q789" i="1"/>
  <c r="T749" i="1"/>
  <c r="R749" i="1"/>
  <c r="Q749" i="1"/>
  <c r="T659" i="1"/>
  <c r="R659" i="1"/>
  <c r="Q659" i="1"/>
  <c r="T626" i="1"/>
  <c r="R626" i="1"/>
  <c r="Q626" i="1"/>
  <c r="T583" i="1"/>
  <c r="R583" i="1"/>
  <c r="Q583" i="1"/>
  <c r="T534" i="1"/>
  <c r="R534" i="1"/>
  <c r="Q534" i="1"/>
  <c r="T414" i="1"/>
  <c r="R414" i="1"/>
  <c r="Q414" i="1"/>
  <c r="T395" i="1"/>
  <c r="R395" i="1"/>
  <c r="Q395" i="1"/>
  <c r="T323" i="1"/>
  <c r="R323" i="1"/>
  <c r="Q323" i="1"/>
  <c r="T259" i="1"/>
  <c r="R259" i="1"/>
  <c r="Q259" i="1"/>
  <c r="T208" i="1"/>
  <c r="R208" i="1"/>
  <c r="Q208" i="1"/>
  <c r="T1105" i="1"/>
  <c r="R1105" i="1"/>
  <c r="Q1105" i="1"/>
  <c r="T885" i="1"/>
  <c r="R885" i="1"/>
  <c r="Q885" i="1"/>
  <c r="T722" i="1"/>
  <c r="R722" i="1"/>
  <c r="Q722" i="1"/>
  <c r="T655" i="1"/>
  <c r="R655" i="1"/>
  <c r="Q655" i="1"/>
  <c r="T607" i="1"/>
  <c r="R607" i="1"/>
  <c r="Q607" i="1"/>
  <c r="T359" i="1"/>
  <c r="R359" i="1"/>
  <c r="Q359" i="1"/>
  <c r="R21" i="1"/>
  <c r="T21" i="1"/>
  <c r="Q21" i="1"/>
  <c r="T112" i="1"/>
  <c r="R112" i="1"/>
  <c r="Q112" i="1"/>
  <c r="T518" i="1"/>
  <c r="R518" i="1"/>
  <c r="Q518" i="1"/>
  <c r="T403" i="1"/>
  <c r="R403" i="1"/>
  <c r="Q403" i="1"/>
  <c r="T279" i="1"/>
  <c r="R279" i="1"/>
  <c r="Q279" i="1"/>
  <c r="T249" i="1"/>
  <c r="R249" i="1"/>
  <c r="Q249" i="1"/>
  <c r="T152" i="1"/>
  <c r="R152" i="1"/>
  <c r="Q152" i="1"/>
  <c r="T77" i="1"/>
  <c r="R77" i="1"/>
  <c r="Q77" i="1"/>
  <c r="T310" i="1"/>
  <c r="R310" i="1"/>
  <c r="Q310" i="1"/>
  <c r="T633" i="1"/>
  <c r="R633" i="1"/>
  <c r="Q633" i="1"/>
  <c r="T1077" i="1"/>
  <c r="R1077" i="1"/>
  <c r="Q1077" i="1"/>
  <c r="T1152" i="1"/>
  <c r="Q1152" i="1"/>
  <c r="R1152" i="1"/>
  <c r="T1071" i="1"/>
  <c r="R1071" i="1"/>
  <c r="Q1071" i="1"/>
  <c r="T1045" i="1"/>
  <c r="R1045" i="1"/>
  <c r="Q1045" i="1"/>
  <c r="T1026" i="1"/>
  <c r="R1026" i="1"/>
  <c r="Q1026" i="1"/>
  <c r="T810" i="1"/>
  <c r="R810" i="1"/>
  <c r="Q810" i="1"/>
  <c r="T1139" i="1"/>
  <c r="R1139" i="1"/>
  <c r="Q1139" i="1"/>
  <c r="T1109" i="1"/>
  <c r="R1109" i="1"/>
  <c r="Q1109" i="1"/>
  <c r="T969" i="1"/>
  <c r="R969" i="1"/>
  <c r="Q969" i="1"/>
  <c r="T927" i="1"/>
  <c r="R927" i="1"/>
  <c r="Q927" i="1"/>
  <c r="T880" i="1"/>
  <c r="R880" i="1"/>
  <c r="Q880" i="1"/>
  <c r="T824" i="1"/>
  <c r="R824" i="1"/>
  <c r="Q824" i="1"/>
  <c r="T563" i="1"/>
  <c r="R563" i="1"/>
  <c r="Q563" i="1"/>
  <c r="T426" i="1"/>
  <c r="R426" i="1"/>
  <c r="Q426" i="1"/>
  <c r="T334" i="1"/>
  <c r="R334" i="1"/>
  <c r="Q334" i="1"/>
  <c r="T44" i="1"/>
  <c r="R44" i="1"/>
  <c r="Q44" i="1"/>
  <c r="T225" i="1"/>
  <c r="R225" i="1"/>
  <c r="Q225" i="1"/>
  <c r="T1128" i="1"/>
  <c r="R1128" i="1"/>
  <c r="Q1128" i="1"/>
  <c r="T1036" i="1"/>
  <c r="R1036" i="1"/>
  <c r="Q1036" i="1"/>
  <c r="T819" i="1"/>
  <c r="R819" i="1"/>
  <c r="Q819" i="1"/>
  <c r="T682" i="1"/>
  <c r="R682" i="1"/>
  <c r="Q682" i="1"/>
  <c r="T553" i="1"/>
  <c r="R553" i="1"/>
  <c r="Q553" i="1"/>
  <c r="T1176" i="1"/>
  <c r="R1176" i="1"/>
  <c r="Q1176" i="1"/>
  <c r="T1142" i="1"/>
  <c r="R1142" i="1"/>
  <c r="Q1142" i="1"/>
  <c r="T936" i="1"/>
  <c r="R936" i="1"/>
  <c r="Q936" i="1"/>
  <c r="T883" i="1"/>
  <c r="R883" i="1"/>
  <c r="Q883" i="1"/>
  <c r="T823" i="1"/>
  <c r="R823" i="1"/>
  <c r="Q823" i="1"/>
  <c r="T270" i="1"/>
  <c r="R270" i="1"/>
  <c r="Q270" i="1"/>
  <c r="T953" i="1"/>
  <c r="R953" i="1"/>
  <c r="Q953" i="1"/>
  <c r="T732" i="1"/>
  <c r="R732" i="1"/>
  <c r="Q732" i="1"/>
  <c r="T1028" i="1"/>
  <c r="R1028" i="1"/>
  <c r="Q1028" i="1"/>
  <c r="T738" i="1"/>
  <c r="R738" i="1"/>
  <c r="Q738" i="1"/>
  <c r="T521" i="1"/>
  <c r="R521" i="1"/>
  <c r="Q521" i="1"/>
  <c r="T315" i="1"/>
  <c r="R315" i="1"/>
  <c r="Q315" i="1"/>
  <c r="T1154" i="1"/>
  <c r="R1154" i="1"/>
  <c r="Q1154" i="1"/>
  <c r="T909" i="1"/>
  <c r="R909" i="1"/>
  <c r="Q909" i="1"/>
  <c r="T714" i="1"/>
  <c r="R714" i="1"/>
  <c r="Q714" i="1"/>
  <c r="R620" i="1"/>
  <c r="T620" i="1"/>
  <c r="Q620" i="1"/>
  <c r="T1118" i="1"/>
  <c r="R1118" i="1"/>
  <c r="Q1118" i="1"/>
  <c r="T1038" i="1"/>
  <c r="R1038" i="1"/>
  <c r="Q1038" i="1"/>
  <c r="T983" i="1"/>
  <c r="R983" i="1"/>
  <c r="Q983" i="1"/>
  <c r="T567" i="1"/>
  <c r="R567" i="1"/>
  <c r="Q567" i="1"/>
  <c r="T289" i="1"/>
  <c r="R289" i="1"/>
  <c r="Q289" i="1"/>
  <c r="T513" i="1"/>
  <c r="R513" i="1"/>
  <c r="Q513" i="1"/>
  <c r="T1134" i="1"/>
  <c r="R1134" i="1"/>
  <c r="Q1134" i="1"/>
  <c r="R1090" i="1"/>
  <c r="T1066" i="1"/>
  <c r="Q962" i="1"/>
  <c r="R950" i="1"/>
  <c r="T942" i="1"/>
  <c r="Q918" i="1"/>
  <c r="R906" i="1"/>
  <c r="T902" i="1"/>
  <c r="Q858" i="1"/>
  <c r="R842" i="1"/>
  <c r="T818" i="1"/>
  <c r="Q794" i="1"/>
  <c r="R774" i="1"/>
  <c r="T754" i="1"/>
  <c r="Q726" i="1"/>
  <c r="R706" i="1"/>
  <c r="T698" i="1"/>
  <c r="Q550" i="1"/>
  <c r="R542" i="1"/>
  <c r="T494" i="1"/>
  <c r="Q422" i="1"/>
  <c r="R382" i="1"/>
  <c r="T358" i="1"/>
  <c r="Q294" i="1"/>
  <c r="R286" i="1"/>
  <c r="T266" i="1"/>
  <c r="Q258" i="1"/>
  <c r="R254" i="1"/>
  <c r="T250" i="1"/>
  <c r="Q242" i="1"/>
  <c r="R238" i="1"/>
  <c r="T234" i="1"/>
  <c r="Q226" i="1"/>
  <c r="R222" i="1"/>
  <c r="T218" i="1"/>
  <c r="Q210" i="1"/>
  <c r="R206" i="1"/>
  <c r="T202" i="1"/>
  <c r="Q194" i="1"/>
  <c r="R190" i="1"/>
  <c r="T186" i="1"/>
  <c r="Q178" i="1"/>
  <c r="R174" i="1"/>
  <c r="T170" i="1"/>
  <c r="Q162" i="1"/>
  <c r="R158" i="1"/>
  <c r="T154" i="1"/>
  <c r="Q146" i="1"/>
  <c r="R142" i="1"/>
  <c r="T138" i="1"/>
  <c r="Q130" i="1"/>
  <c r="R126" i="1"/>
  <c r="T122" i="1"/>
  <c r="Q114" i="1"/>
  <c r="R110" i="1"/>
  <c r="T106" i="1"/>
  <c r="Q98" i="1"/>
  <c r="R94" i="1"/>
  <c r="T90" i="1"/>
  <c r="Q82" i="1"/>
  <c r="R70" i="1"/>
  <c r="T54" i="1"/>
  <c r="Q1133" i="1"/>
  <c r="R1125" i="1"/>
  <c r="T1033" i="1"/>
  <c r="Q985" i="1"/>
  <c r="R981" i="1"/>
  <c r="T973" i="1"/>
  <c r="Q781" i="1"/>
  <c r="R757" i="1"/>
  <c r="T745" i="1"/>
  <c r="Q669" i="1"/>
  <c r="R657" i="1"/>
  <c r="T653" i="1"/>
  <c r="Q645" i="1"/>
  <c r="R637" i="1"/>
  <c r="T625" i="1"/>
  <c r="Q253" i="1"/>
  <c r="R245" i="1"/>
  <c r="T237" i="1"/>
  <c r="Q221" i="1"/>
  <c r="R217" i="1"/>
  <c r="T213" i="1"/>
  <c r="Q177" i="1"/>
  <c r="R169" i="1"/>
  <c r="T161" i="1"/>
  <c r="Q145" i="1"/>
  <c r="R137" i="1"/>
  <c r="T129" i="1"/>
  <c r="Q113" i="1"/>
  <c r="R105" i="1"/>
  <c r="T97" i="1"/>
  <c r="Q81" i="1"/>
  <c r="R73" i="1"/>
  <c r="T49" i="1"/>
  <c r="Q25" i="1"/>
  <c r="R1088" i="1"/>
  <c r="T1064" i="1"/>
  <c r="Q1024" i="1"/>
  <c r="R1020" i="1"/>
  <c r="T996" i="1"/>
  <c r="Q964" i="1"/>
  <c r="R960" i="1"/>
  <c r="T948" i="1"/>
  <c r="Q932" i="1"/>
  <c r="R916" i="1"/>
  <c r="T900" i="1"/>
  <c r="Q864" i="1"/>
  <c r="R848" i="1"/>
  <c r="R844" i="1"/>
  <c r="Q804" i="1"/>
  <c r="R656" i="1"/>
  <c r="T652" i="1"/>
  <c r="Q624" i="1"/>
  <c r="R612" i="1"/>
  <c r="T600" i="1"/>
  <c r="Q552" i="1"/>
  <c r="R548" i="1"/>
  <c r="T540" i="1"/>
  <c r="Q524" i="1"/>
  <c r="R516" i="1"/>
  <c r="T504" i="1"/>
  <c r="Q492" i="1"/>
  <c r="R488" i="1"/>
  <c r="T484" i="1"/>
  <c r="Q472" i="1"/>
  <c r="R468" i="1"/>
  <c r="T464" i="1"/>
  <c r="Q456" i="1"/>
  <c r="R452" i="1"/>
  <c r="T448" i="1"/>
  <c r="Q436" i="1"/>
  <c r="R428" i="1"/>
  <c r="T424" i="1"/>
  <c r="Q416" i="1"/>
  <c r="R404" i="1"/>
  <c r="T400" i="1"/>
  <c r="Q392" i="1"/>
  <c r="R388" i="1"/>
  <c r="T384" i="1"/>
  <c r="Q372" i="1"/>
  <c r="R364" i="1"/>
  <c r="T360" i="1"/>
  <c r="Q352" i="1"/>
  <c r="R344" i="1"/>
  <c r="T340" i="1"/>
  <c r="Q332" i="1"/>
  <c r="R328" i="1"/>
  <c r="T324" i="1"/>
  <c r="Q308" i="1"/>
  <c r="R300" i="1"/>
  <c r="T296" i="1"/>
  <c r="Q284" i="1"/>
  <c r="R280" i="1"/>
  <c r="T276" i="1"/>
  <c r="Q256" i="1"/>
  <c r="Q1175" i="1"/>
  <c r="R1167" i="1"/>
  <c r="T1163" i="1"/>
  <c r="Q1155" i="1"/>
  <c r="Q1151" i="1"/>
  <c r="T1143" i="1"/>
  <c r="R1131" i="1"/>
  <c r="R1127" i="1"/>
  <c r="T1119" i="1"/>
  <c r="R1075" i="1"/>
  <c r="Q1051" i="1"/>
  <c r="T1043" i="1"/>
  <c r="R1011" i="1"/>
  <c r="Q1003" i="1"/>
  <c r="T963" i="1"/>
  <c r="Q911" i="1"/>
  <c r="R839" i="1"/>
  <c r="T831" i="1"/>
  <c r="Q775" i="1"/>
  <c r="R743" i="1"/>
  <c r="T735" i="1"/>
  <c r="Q587" i="1"/>
  <c r="R571" i="1"/>
  <c r="T543" i="1"/>
  <c r="Q531" i="1"/>
  <c r="R527" i="1"/>
  <c r="T507" i="1"/>
  <c r="Q475" i="1"/>
  <c r="T435" i="1"/>
  <c r="T411" i="1"/>
  <c r="Q351" i="1"/>
  <c r="R347" i="1"/>
  <c r="T299" i="1"/>
  <c r="T1103" i="1"/>
  <c r="R1103" i="1"/>
  <c r="Q1103" i="1"/>
  <c r="T1145" i="1"/>
  <c r="R1145" i="1"/>
  <c r="Q1145" i="1"/>
  <c r="T1060" i="1"/>
  <c r="R1060" i="1"/>
  <c r="Q1060" i="1"/>
  <c r="T1076" i="1"/>
  <c r="R1076" i="1"/>
  <c r="Q1076" i="1"/>
  <c r="T1068" i="1"/>
  <c r="R1068" i="1"/>
  <c r="Q1068" i="1"/>
  <c r="T1005" i="1"/>
  <c r="R1005" i="1"/>
  <c r="Q1005" i="1"/>
  <c r="T1056" i="1"/>
  <c r="R1056" i="1"/>
  <c r="Q1056" i="1"/>
  <c r="T1147" i="1"/>
  <c r="R1147" i="1"/>
  <c r="Q1147" i="1"/>
  <c r="T1084" i="1"/>
  <c r="R1084" i="1"/>
  <c r="Q1084" i="1"/>
  <c r="T1050" i="1"/>
  <c r="R1050" i="1"/>
  <c r="Q1050" i="1"/>
  <c r="T1017" i="1"/>
  <c r="R1017" i="1"/>
  <c r="Q1017" i="1"/>
  <c r="T1070" i="1"/>
  <c r="R1070" i="1"/>
  <c r="Q1070" i="1"/>
  <c r="T914" i="1"/>
  <c r="R914" i="1"/>
  <c r="Q914" i="1"/>
  <c r="T886" i="1"/>
  <c r="R886" i="1"/>
  <c r="Q886" i="1"/>
  <c r="T930" i="1"/>
  <c r="R930" i="1"/>
  <c r="Q930" i="1"/>
  <c r="T956" i="1"/>
  <c r="R956" i="1"/>
  <c r="Q956" i="1"/>
  <c r="T928" i="1"/>
  <c r="R928" i="1"/>
  <c r="Q928" i="1"/>
  <c r="T944" i="1"/>
  <c r="R944" i="1"/>
  <c r="Q944" i="1"/>
  <c r="T892" i="1"/>
  <c r="R892" i="1"/>
  <c r="Q892" i="1"/>
  <c r="T712" i="1"/>
  <c r="R712" i="1"/>
  <c r="Q712" i="1"/>
  <c r="T894" i="1"/>
  <c r="R894" i="1"/>
  <c r="Q894" i="1"/>
  <c r="T853" i="1"/>
  <c r="R853" i="1"/>
  <c r="Q853" i="1"/>
  <c r="T808" i="1"/>
  <c r="R808" i="1"/>
  <c r="Q808" i="1"/>
  <c r="T765" i="1"/>
  <c r="R765" i="1"/>
  <c r="Q765" i="1"/>
  <c r="T723" i="1"/>
  <c r="R723" i="1"/>
  <c r="Q723" i="1"/>
  <c r="T761" i="1"/>
  <c r="R761" i="1"/>
  <c r="Q761" i="1"/>
  <c r="T884" i="1"/>
  <c r="R884" i="1"/>
  <c r="Q884" i="1"/>
  <c r="T751" i="1"/>
  <c r="R751" i="1"/>
  <c r="Q751" i="1"/>
  <c r="T689" i="1"/>
  <c r="R689" i="1"/>
  <c r="Q689" i="1"/>
  <c r="T651" i="1"/>
  <c r="R651" i="1"/>
  <c r="Q651" i="1"/>
  <c r="T581" i="1"/>
  <c r="R581" i="1"/>
  <c r="Q581" i="1"/>
  <c r="T675" i="1"/>
  <c r="R675" i="1"/>
  <c r="Q675" i="1"/>
  <c r="T638" i="1"/>
  <c r="R638" i="1"/>
  <c r="Q638" i="1"/>
  <c r="T596" i="1"/>
  <c r="R596" i="1"/>
  <c r="Q596" i="1"/>
  <c r="T580" i="1"/>
  <c r="R580" i="1"/>
  <c r="Q580" i="1"/>
  <c r="T564" i="1"/>
  <c r="R564" i="1"/>
  <c r="Q564" i="1"/>
  <c r="T727" i="1"/>
  <c r="R727" i="1"/>
  <c r="Q727" i="1"/>
  <c r="T771" i="1"/>
  <c r="R771" i="1"/>
  <c r="Q771" i="1"/>
  <c r="T677" i="1"/>
  <c r="R677" i="1"/>
  <c r="Q677" i="1"/>
  <c r="T537" i="1"/>
  <c r="R537" i="1"/>
  <c r="Q537" i="1"/>
  <c r="T506" i="1"/>
  <c r="R506" i="1"/>
  <c r="Q506" i="1"/>
  <c r="T437" i="1"/>
  <c r="R437" i="1"/>
  <c r="Q437" i="1"/>
  <c r="T409" i="1"/>
  <c r="R409" i="1"/>
  <c r="Q409" i="1"/>
  <c r="T378" i="1"/>
  <c r="R378" i="1"/>
  <c r="Q378" i="1"/>
  <c r="T309" i="1"/>
  <c r="R309" i="1"/>
  <c r="Q309" i="1"/>
  <c r="T281" i="1"/>
  <c r="R281" i="1"/>
  <c r="Q281" i="1"/>
  <c r="T255" i="1"/>
  <c r="R255" i="1"/>
  <c r="Q255" i="1"/>
  <c r="T223" i="1"/>
  <c r="R223" i="1"/>
  <c r="Q223" i="1"/>
  <c r="T191" i="1"/>
  <c r="R191" i="1"/>
  <c r="Q191" i="1"/>
  <c r="T159" i="1"/>
  <c r="R159" i="1"/>
  <c r="Q159" i="1"/>
  <c r="T127" i="1"/>
  <c r="R127" i="1"/>
  <c r="Q127" i="1"/>
  <c r="T95" i="1"/>
  <c r="R95" i="1"/>
  <c r="Q95" i="1"/>
  <c r="T62" i="1"/>
  <c r="R62" i="1"/>
  <c r="Q62" i="1"/>
  <c r="T42" i="1"/>
  <c r="R42" i="1"/>
  <c r="Q42" i="1"/>
  <c r="T26" i="1"/>
  <c r="R26" i="1"/>
  <c r="Q26" i="1"/>
  <c r="T188" i="1"/>
  <c r="R188" i="1"/>
  <c r="Q188" i="1"/>
  <c r="T164" i="1"/>
  <c r="R164" i="1"/>
  <c r="Q164" i="1"/>
  <c r="T132" i="1"/>
  <c r="R132" i="1"/>
  <c r="Q132" i="1"/>
  <c r="T108" i="1"/>
  <c r="R108" i="1"/>
  <c r="Q108" i="1"/>
  <c r="T83" i="1"/>
  <c r="R83" i="1"/>
  <c r="Q83" i="1"/>
  <c r="T67" i="1"/>
  <c r="R67" i="1"/>
  <c r="Q67" i="1"/>
  <c r="T51" i="1"/>
  <c r="R51" i="1"/>
  <c r="Q51" i="1"/>
  <c r="T35" i="1"/>
  <c r="R35" i="1"/>
  <c r="Q35" i="1"/>
  <c r="T19" i="1"/>
  <c r="R19" i="1"/>
  <c r="Q19" i="1"/>
  <c r="T530" i="1"/>
  <c r="R530" i="1"/>
  <c r="Q530" i="1"/>
  <c r="T461" i="1"/>
  <c r="R461" i="1"/>
  <c r="Q461" i="1"/>
  <c r="T433" i="1"/>
  <c r="R433" i="1"/>
  <c r="Q433" i="1"/>
  <c r="T402" i="1"/>
  <c r="R402" i="1"/>
  <c r="Q402" i="1"/>
  <c r="T333" i="1"/>
  <c r="R333" i="1"/>
  <c r="Q333" i="1"/>
  <c r="T305" i="1"/>
  <c r="R305" i="1"/>
  <c r="Q305" i="1"/>
  <c r="T274" i="1"/>
  <c r="R274" i="1"/>
  <c r="Q274" i="1"/>
  <c r="T268" i="1"/>
  <c r="R268" i="1"/>
  <c r="Q268" i="1"/>
  <c r="T236" i="1"/>
  <c r="R236" i="1"/>
  <c r="Q236" i="1"/>
  <c r="T1153" i="1"/>
  <c r="R1153" i="1"/>
  <c r="Q1153" i="1"/>
  <c r="T1141" i="1"/>
  <c r="R1141" i="1"/>
  <c r="Q1141" i="1"/>
  <c r="T1117" i="1"/>
  <c r="R1117" i="1"/>
  <c r="Q1117" i="1"/>
  <c r="T1012" i="1"/>
  <c r="R1012" i="1"/>
  <c r="Q1012" i="1"/>
  <c r="T991" i="1"/>
  <c r="R991" i="1"/>
  <c r="Q991" i="1"/>
  <c r="T971" i="1"/>
  <c r="Q971" i="1"/>
  <c r="R971" i="1"/>
  <c r="T947" i="1"/>
  <c r="Q947" i="1"/>
  <c r="R947" i="1"/>
  <c r="T870" i="1"/>
  <c r="R870" i="1"/>
  <c r="Q870" i="1"/>
  <c r="T814" i="1"/>
  <c r="R814" i="1"/>
  <c r="Q814" i="1"/>
  <c r="T708" i="1"/>
  <c r="R708" i="1"/>
  <c r="Q708" i="1"/>
  <c r="T1137" i="1"/>
  <c r="R1137" i="1"/>
  <c r="Q1137" i="1"/>
  <c r="T999" i="1"/>
  <c r="R999" i="1"/>
  <c r="Q999" i="1"/>
  <c r="T913" i="1"/>
  <c r="R913" i="1"/>
  <c r="Q913" i="1"/>
  <c r="T895" i="1"/>
  <c r="R895" i="1"/>
  <c r="Q895" i="1"/>
  <c r="T837" i="1"/>
  <c r="R837" i="1"/>
  <c r="Q837" i="1"/>
  <c r="T992" i="1"/>
  <c r="R992" i="1"/>
  <c r="Q992" i="1"/>
  <c r="T910" i="1"/>
  <c r="R910" i="1"/>
  <c r="Q910" i="1"/>
  <c r="T671" i="1"/>
  <c r="R671" i="1"/>
  <c r="Q671" i="1"/>
  <c r="T559" i="1"/>
  <c r="R559" i="1"/>
  <c r="Q559" i="1"/>
  <c r="T539" i="1"/>
  <c r="R539" i="1"/>
  <c r="Q539" i="1"/>
  <c r="T418" i="1"/>
  <c r="R418" i="1"/>
  <c r="Q418" i="1"/>
  <c r="T290" i="1"/>
  <c r="R290" i="1"/>
  <c r="Q290" i="1"/>
  <c r="T1171" i="1"/>
  <c r="R1171" i="1"/>
  <c r="Q1171" i="1"/>
  <c r="T924" i="1"/>
  <c r="R924" i="1"/>
  <c r="Q924" i="1"/>
  <c r="T888" i="1"/>
  <c r="R888" i="1"/>
  <c r="Q888" i="1"/>
  <c r="T826" i="1"/>
  <c r="R826" i="1"/>
  <c r="Q826" i="1"/>
  <c r="T783" i="1"/>
  <c r="R783" i="1"/>
  <c r="Q783" i="1"/>
  <c r="T767" i="1"/>
  <c r="R767" i="1"/>
  <c r="Q767" i="1"/>
  <c r="T560" i="1"/>
  <c r="R560" i="1"/>
  <c r="Q560" i="1"/>
  <c r="T1146" i="1"/>
  <c r="R1146" i="1"/>
  <c r="Q1146" i="1"/>
  <c r="T874" i="1"/>
  <c r="R874" i="1"/>
  <c r="Q874" i="1"/>
  <c r="T709" i="1"/>
  <c r="R709" i="1"/>
  <c r="Q709" i="1"/>
  <c r="T628" i="1"/>
  <c r="R628" i="1"/>
  <c r="Q628" i="1"/>
  <c r="T515" i="1"/>
  <c r="R515" i="1"/>
  <c r="Q515" i="1"/>
  <c r="T457" i="1"/>
  <c r="R457" i="1"/>
  <c r="Q457" i="1"/>
  <c r="T440" i="1"/>
  <c r="R440" i="1"/>
  <c r="Q440" i="1"/>
  <c r="T375" i="1"/>
  <c r="R375" i="1"/>
  <c r="Q375" i="1"/>
  <c r="T321" i="1"/>
  <c r="R321" i="1"/>
  <c r="Q321" i="1"/>
  <c r="T291" i="1"/>
  <c r="R291" i="1"/>
  <c r="Q291" i="1"/>
  <c r="T195" i="1"/>
  <c r="R195" i="1"/>
  <c r="Q195" i="1"/>
  <c r="T163" i="1"/>
  <c r="R163" i="1"/>
  <c r="Q163" i="1"/>
  <c r="T131" i="1"/>
  <c r="R131" i="1"/>
  <c r="Q131" i="1"/>
  <c r="T99" i="1"/>
  <c r="R99" i="1"/>
  <c r="Q99" i="1"/>
  <c r="T60" i="1"/>
  <c r="R60" i="1"/>
  <c r="Q60" i="1"/>
  <c r="T16" i="1"/>
  <c r="R16" i="1"/>
  <c r="Q16" i="1"/>
  <c r="T173" i="1"/>
  <c r="R173" i="1"/>
  <c r="Q173" i="1"/>
  <c r="R133" i="1"/>
  <c r="T133" i="1"/>
  <c r="Q133" i="1"/>
  <c r="T13" i="1"/>
  <c r="R13" i="1"/>
  <c r="Q13" i="1"/>
  <c r="R769" i="1"/>
  <c r="T769" i="1"/>
  <c r="Q769" i="1"/>
  <c r="T385" i="1"/>
  <c r="R385" i="1"/>
  <c r="Q385" i="1"/>
  <c r="T891" i="1"/>
  <c r="R891" i="1"/>
  <c r="Q891" i="1"/>
  <c r="R737" i="1"/>
  <c r="T737" i="1"/>
  <c r="Q737" i="1"/>
  <c r="T703" i="1"/>
  <c r="R703" i="1"/>
  <c r="Q703" i="1"/>
  <c r="T644" i="1"/>
  <c r="R644" i="1"/>
  <c r="Q644" i="1"/>
  <c r="T616" i="1"/>
  <c r="R616" i="1"/>
  <c r="Q616" i="1"/>
  <c r="T519" i="1"/>
  <c r="R519" i="1"/>
  <c r="Q519" i="1"/>
  <c r="T478" i="1"/>
  <c r="R478" i="1"/>
  <c r="Q478" i="1"/>
  <c r="T432" i="1"/>
  <c r="R432" i="1"/>
  <c r="Q432" i="1"/>
  <c r="T390" i="1"/>
  <c r="R390" i="1"/>
  <c r="Q390" i="1"/>
  <c r="T362" i="1"/>
  <c r="R362" i="1"/>
  <c r="Q362" i="1"/>
  <c r="T327" i="1"/>
  <c r="R327" i="1"/>
  <c r="Q327" i="1"/>
  <c r="T216" i="1"/>
  <c r="R216" i="1"/>
  <c r="Q216" i="1"/>
  <c r="R117" i="1"/>
  <c r="T117" i="1"/>
  <c r="Q117" i="1"/>
  <c r="T84" i="1"/>
  <c r="R84" i="1"/>
  <c r="Q84" i="1"/>
  <c r="T36" i="1"/>
  <c r="R36" i="1"/>
  <c r="Q36" i="1"/>
  <c r="T311" i="1"/>
  <c r="R311" i="1"/>
  <c r="Q311" i="1"/>
  <c r="T89" i="1"/>
  <c r="R89" i="1"/>
  <c r="Q89" i="1"/>
  <c r="T33" i="1"/>
  <c r="R33" i="1"/>
  <c r="Q33" i="1"/>
  <c r="T303" i="1"/>
  <c r="R303" i="1"/>
  <c r="Q303" i="1"/>
  <c r="T1093" i="1"/>
  <c r="R1093" i="1"/>
  <c r="Q1093" i="1"/>
  <c r="T1015" i="1"/>
  <c r="R1015" i="1"/>
  <c r="Q1015" i="1"/>
  <c r="T926" i="1"/>
  <c r="R926" i="1"/>
  <c r="Q926" i="1"/>
  <c r="T68" i="1"/>
  <c r="R68" i="1"/>
  <c r="Q68" i="1"/>
  <c r="T536" i="1"/>
  <c r="R536" i="1"/>
  <c r="Q536" i="1"/>
  <c r="T863" i="1"/>
  <c r="R863" i="1"/>
  <c r="Q863" i="1"/>
  <c r="T786" i="1"/>
  <c r="R786" i="1"/>
  <c r="Q786" i="1"/>
  <c r="T718" i="1"/>
  <c r="R718" i="1"/>
  <c r="Q718" i="1"/>
  <c r="T520" i="1"/>
  <c r="R520" i="1"/>
  <c r="Q520" i="1"/>
  <c r="T1025" i="1"/>
  <c r="R1025" i="1"/>
  <c r="Q1025" i="1"/>
  <c r="T917" i="1"/>
  <c r="R917" i="1"/>
  <c r="Q917" i="1"/>
  <c r="T803" i="1"/>
  <c r="R803" i="1"/>
  <c r="Q803" i="1"/>
  <c r="T1150" i="1"/>
  <c r="R1150" i="1"/>
  <c r="Q1150" i="1"/>
  <c r="T961" i="1"/>
  <c r="R961" i="1"/>
  <c r="Q961" i="1"/>
  <c r="T750" i="1"/>
  <c r="R750" i="1"/>
  <c r="Q750" i="1"/>
  <c r="T1078" i="1"/>
  <c r="R1078" i="1"/>
  <c r="Q1078" i="1"/>
  <c r="T1014" i="1"/>
  <c r="R1014" i="1"/>
  <c r="Q1014" i="1"/>
  <c r="T843" i="1"/>
  <c r="R843" i="1"/>
  <c r="Q843" i="1"/>
  <c r="T717" i="1"/>
  <c r="R717" i="1"/>
  <c r="Q717" i="1"/>
  <c r="T606" i="1"/>
  <c r="R606" i="1"/>
  <c r="Q606" i="1"/>
  <c r="T575" i="1"/>
  <c r="R575" i="1"/>
  <c r="Q575" i="1"/>
  <c r="T523" i="1"/>
  <c r="R523" i="1"/>
  <c r="Q523" i="1"/>
  <c r="T298" i="1"/>
  <c r="R298" i="1"/>
  <c r="Q298" i="1"/>
  <c r="T243" i="1"/>
  <c r="R243" i="1"/>
  <c r="Q243" i="1"/>
  <c r="T200" i="1"/>
  <c r="R200" i="1"/>
  <c r="Q200" i="1"/>
  <c r="R812" i="1"/>
  <c r="T812" i="1"/>
  <c r="Q812" i="1"/>
  <c r="T496" i="1"/>
  <c r="R496" i="1"/>
  <c r="Q496" i="1"/>
  <c r="T261" i="1"/>
  <c r="R261" i="1"/>
  <c r="Q261" i="1"/>
  <c r="T209" i="1"/>
  <c r="R209" i="1"/>
  <c r="Q209" i="1"/>
  <c r="T193" i="1"/>
  <c r="R193" i="1"/>
  <c r="Q193" i="1"/>
  <c r="T288" i="1"/>
  <c r="R288" i="1"/>
  <c r="Q288" i="1"/>
  <c r="T665" i="1"/>
  <c r="R665" i="1"/>
  <c r="Q665" i="1"/>
  <c r="T446" i="1"/>
  <c r="R446" i="1"/>
  <c r="Q446" i="1"/>
  <c r="T201" i="1"/>
  <c r="R201" i="1"/>
  <c r="Q201" i="1"/>
  <c r="T168" i="1"/>
  <c r="R168" i="1"/>
  <c r="Q168" i="1"/>
  <c r="T104" i="1"/>
  <c r="R104" i="1"/>
  <c r="Q104" i="1"/>
  <c r="R69" i="1"/>
  <c r="T69" i="1"/>
  <c r="Q69" i="1"/>
  <c r="R37" i="1"/>
  <c r="T37" i="1"/>
  <c r="Q37" i="1"/>
  <c r="T192" i="1"/>
  <c r="R192" i="1"/>
  <c r="Q192" i="1"/>
  <c r="T160" i="1"/>
  <c r="R160" i="1"/>
  <c r="Q160" i="1"/>
  <c r="T724" i="1"/>
  <c r="R724" i="1"/>
  <c r="Q724" i="1"/>
  <c r="T676" i="1"/>
  <c r="R676" i="1"/>
  <c r="Q676" i="1"/>
  <c r="T490" i="1"/>
  <c r="R490" i="1"/>
  <c r="Q490" i="1"/>
  <c r="T399" i="1"/>
  <c r="R399" i="1"/>
  <c r="Q399" i="1"/>
  <c r="T740" i="1"/>
  <c r="R740" i="1"/>
  <c r="Q740" i="1"/>
  <c r="T561" i="1"/>
  <c r="R561" i="1"/>
  <c r="Q561" i="1"/>
  <c r="T851" i="1"/>
  <c r="R851" i="1"/>
  <c r="Q851" i="1"/>
  <c r="T1130" i="1"/>
  <c r="R1130" i="1"/>
  <c r="Q1130" i="1"/>
  <c r="T937" i="1"/>
  <c r="R937" i="1"/>
  <c r="Q937" i="1"/>
  <c r="T921" i="1"/>
  <c r="R921" i="1"/>
  <c r="Q921" i="1"/>
  <c r="T850" i="1"/>
  <c r="R850" i="1"/>
  <c r="Q850" i="1"/>
  <c r="T609" i="1"/>
  <c r="R609" i="1"/>
  <c r="Q609" i="1"/>
  <c r="T471" i="1"/>
  <c r="R471" i="1"/>
  <c r="Q471" i="1"/>
  <c r="T219" i="1"/>
  <c r="R219" i="1"/>
  <c r="Q219" i="1"/>
  <c r="T335" i="1"/>
  <c r="R335" i="1"/>
  <c r="Q335" i="1"/>
  <c r="T1165" i="1"/>
  <c r="R1165" i="1"/>
  <c r="Q1165" i="1"/>
  <c r="T989" i="1"/>
  <c r="R989" i="1"/>
  <c r="Q989" i="1"/>
  <c r="R935" i="1"/>
  <c r="Q935" i="1"/>
  <c r="T935" i="1"/>
  <c r="T856" i="1"/>
  <c r="R856" i="1"/>
  <c r="Q856" i="1"/>
  <c r="T371" i="1"/>
  <c r="R371" i="1"/>
  <c r="Q371" i="1"/>
  <c r="T1009" i="1"/>
  <c r="R1009" i="1"/>
  <c r="Q1009" i="1"/>
  <c r="T951" i="1"/>
  <c r="R951" i="1"/>
  <c r="Q951" i="1"/>
  <c r="T923" i="1"/>
  <c r="Q923" i="1"/>
  <c r="R923" i="1"/>
  <c r="T827" i="1"/>
  <c r="R827" i="1"/>
  <c r="Q827" i="1"/>
  <c r="T756" i="1"/>
  <c r="R756" i="1"/>
  <c r="Q756" i="1"/>
  <c r="T704" i="1"/>
  <c r="R704" i="1"/>
  <c r="Q704" i="1"/>
  <c r="T608" i="1"/>
  <c r="R608" i="1"/>
  <c r="Q608" i="1"/>
  <c r="T544" i="1"/>
  <c r="R544" i="1"/>
  <c r="Q544" i="1"/>
  <c r="T267" i="1"/>
  <c r="R267" i="1"/>
  <c r="Q267" i="1"/>
  <c r="T1136" i="1"/>
  <c r="R1136" i="1"/>
  <c r="Q1136" i="1"/>
  <c r="T901" i="1"/>
  <c r="R901" i="1"/>
  <c r="Q901" i="1"/>
  <c r="T933" i="1"/>
  <c r="R933" i="1"/>
  <c r="Q933" i="1"/>
  <c r="T847" i="1"/>
  <c r="R847" i="1"/>
  <c r="Q847" i="1"/>
  <c r="T716" i="1"/>
  <c r="R716" i="1"/>
  <c r="Q716" i="1"/>
  <c r="T582" i="1"/>
  <c r="R582" i="1"/>
  <c r="Q582" i="1"/>
  <c r="T443" i="1"/>
  <c r="R443" i="1"/>
  <c r="Q443" i="1"/>
  <c r="T690" i="1"/>
  <c r="R690" i="1"/>
  <c r="Q690" i="1"/>
  <c r="T271" i="1"/>
  <c r="R271" i="1"/>
  <c r="Q271" i="1"/>
  <c r="T1158" i="1"/>
  <c r="R1158" i="1"/>
  <c r="Q1158" i="1"/>
  <c r="T1104" i="1"/>
  <c r="R1104" i="1"/>
  <c r="Q1104" i="1"/>
  <c r="T1007" i="1"/>
  <c r="R1007" i="1"/>
  <c r="Q1007" i="1"/>
  <c r="T925" i="1"/>
  <c r="R925" i="1"/>
  <c r="Q925" i="1"/>
  <c r="T415" i="1"/>
  <c r="R415" i="1"/>
  <c r="Q415" i="1"/>
  <c r="T834" i="1"/>
  <c r="R834" i="1"/>
  <c r="Q834" i="1"/>
  <c r="T502" i="1"/>
  <c r="R502" i="1"/>
  <c r="Q502" i="1"/>
  <c r="T768" i="1"/>
  <c r="R768" i="1"/>
  <c r="Q768" i="1"/>
  <c r="T510" i="1"/>
  <c r="R510" i="1"/>
  <c r="Q510" i="1"/>
  <c r="T343" i="1"/>
  <c r="R343" i="1"/>
  <c r="Q343" i="1"/>
  <c r="T987" i="1"/>
  <c r="Q987" i="1"/>
  <c r="R987" i="1"/>
  <c r="T1090" i="1"/>
  <c r="Q966" i="1"/>
  <c r="R962" i="1"/>
  <c r="T950" i="1"/>
  <c r="Q934" i="1"/>
  <c r="R918" i="1"/>
  <c r="T906" i="1"/>
  <c r="Q890" i="1"/>
  <c r="R858" i="1"/>
  <c r="T842" i="1"/>
  <c r="Q802" i="1"/>
  <c r="R794" i="1"/>
  <c r="T774" i="1"/>
  <c r="Q734" i="1"/>
  <c r="R726" i="1"/>
  <c r="T706" i="1"/>
  <c r="Q566" i="1"/>
  <c r="R550" i="1"/>
  <c r="T542" i="1"/>
  <c r="Q438" i="1"/>
  <c r="R422" i="1"/>
  <c r="T382" i="1"/>
  <c r="Q318" i="1"/>
  <c r="R294" i="1"/>
  <c r="T286" i="1"/>
  <c r="Q262" i="1"/>
  <c r="R258" i="1"/>
  <c r="T254" i="1"/>
  <c r="Q246" i="1"/>
  <c r="R242" i="1"/>
  <c r="T238" i="1"/>
  <c r="Q230" i="1"/>
  <c r="R226" i="1"/>
  <c r="T222" i="1"/>
  <c r="Q214" i="1"/>
  <c r="R210" i="1"/>
  <c r="T206" i="1"/>
  <c r="Q198" i="1"/>
  <c r="R194" i="1"/>
  <c r="T190" i="1"/>
  <c r="Q182" i="1"/>
  <c r="R178" i="1"/>
  <c r="T174" i="1"/>
  <c r="Q166" i="1"/>
  <c r="R162" i="1"/>
  <c r="T158" i="1"/>
  <c r="Q150" i="1"/>
  <c r="R146" i="1"/>
  <c r="T142" i="1"/>
  <c r="Q134" i="1"/>
  <c r="R130" i="1"/>
  <c r="T126" i="1"/>
  <c r="Q118" i="1"/>
  <c r="R114" i="1"/>
  <c r="T110" i="1"/>
  <c r="Q102" i="1"/>
  <c r="R98" i="1"/>
  <c r="T94" i="1"/>
  <c r="Q86" i="1"/>
  <c r="R82" i="1"/>
  <c r="T70" i="1"/>
  <c r="R1133" i="1"/>
  <c r="T1125" i="1"/>
  <c r="Q997" i="1"/>
  <c r="R985" i="1"/>
  <c r="T981" i="1"/>
  <c r="Q797" i="1"/>
  <c r="R781" i="1"/>
  <c r="T757" i="1"/>
  <c r="Q713" i="1"/>
  <c r="R669" i="1"/>
  <c r="T657" i="1"/>
  <c r="Q649" i="1"/>
  <c r="R645" i="1"/>
  <c r="T637" i="1"/>
  <c r="Q613" i="1"/>
  <c r="R253" i="1"/>
  <c r="T245" i="1"/>
  <c r="Q229" i="1"/>
  <c r="R221" i="1"/>
  <c r="T217" i="1"/>
  <c r="Q185" i="1"/>
  <c r="R177" i="1"/>
  <c r="T169" i="1"/>
  <c r="Q153" i="1"/>
  <c r="R145" i="1"/>
  <c r="T137" i="1"/>
  <c r="Q121" i="1"/>
  <c r="R113" i="1"/>
  <c r="T105" i="1"/>
  <c r="Q85" i="1"/>
  <c r="R81" i="1"/>
  <c r="T73" i="1"/>
  <c r="Q41" i="1"/>
  <c r="R25" i="1"/>
  <c r="T1088" i="1"/>
  <c r="Q1048" i="1"/>
  <c r="R1024" i="1"/>
  <c r="T1020" i="1"/>
  <c r="Q968" i="1"/>
  <c r="R964" i="1"/>
  <c r="T960" i="1"/>
  <c r="Q940" i="1"/>
  <c r="R932" i="1"/>
  <c r="T916" i="1"/>
  <c r="Q876" i="1"/>
  <c r="R864" i="1"/>
  <c r="T848" i="1"/>
  <c r="Q832" i="1"/>
  <c r="R804" i="1"/>
  <c r="T656" i="1"/>
  <c r="Q648" i="1"/>
  <c r="R624" i="1"/>
  <c r="T612" i="1"/>
  <c r="Q568" i="1"/>
  <c r="R552" i="1"/>
  <c r="T548" i="1"/>
  <c r="Q532" i="1"/>
  <c r="R524" i="1"/>
  <c r="T516" i="1"/>
  <c r="Q500" i="1"/>
  <c r="T492" i="1"/>
  <c r="T488" i="1"/>
  <c r="Q480" i="1"/>
  <c r="R472" i="1"/>
  <c r="T468" i="1"/>
  <c r="Q460" i="1"/>
  <c r="R456" i="1"/>
  <c r="T452" i="1"/>
  <c r="Q444" i="1"/>
  <c r="R436" i="1"/>
  <c r="T428" i="1"/>
  <c r="Q420" i="1"/>
  <c r="R416" i="1"/>
  <c r="T404" i="1"/>
  <c r="Q396" i="1"/>
  <c r="R392" i="1"/>
  <c r="T388" i="1"/>
  <c r="Q380" i="1"/>
  <c r="R372" i="1"/>
  <c r="T364" i="1"/>
  <c r="Q356" i="1"/>
  <c r="R352" i="1"/>
  <c r="T344" i="1"/>
  <c r="Q336" i="1"/>
  <c r="R332" i="1"/>
  <c r="T328" i="1"/>
  <c r="Q320" i="1"/>
  <c r="R308" i="1"/>
  <c r="T300" i="1"/>
  <c r="Q292" i="1"/>
  <c r="R284" i="1"/>
  <c r="T280" i="1"/>
  <c r="Q272" i="1"/>
  <c r="R256" i="1"/>
  <c r="R1175" i="1"/>
  <c r="T1167" i="1"/>
  <c r="Q1159" i="1"/>
  <c r="R1155" i="1"/>
  <c r="T1151" i="1"/>
  <c r="Q1135" i="1"/>
  <c r="Q1131" i="1"/>
  <c r="T1127" i="1"/>
  <c r="Q1111" i="1"/>
  <c r="Q1075" i="1"/>
  <c r="T1051" i="1"/>
  <c r="R1035" i="1"/>
  <c r="Q1011" i="1"/>
  <c r="T1003" i="1"/>
  <c r="Q919" i="1"/>
  <c r="R911" i="1"/>
  <c r="T839" i="1"/>
  <c r="Q807" i="1"/>
  <c r="R775" i="1"/>
  <c r="T743" i="1"/>
  <c r="Q711" i="1"/>
  <c r="R587" i="1"/>
  <c r="T571" i="1"/>
  <c r="Q535" i="1"/>
  <c r="R531" i="1"/>
  <c r="T527" i="1"/>
  <c r="Q487" i="1"/>
  <c r="R475" i="1"/>
  <c r="R435" i="1"/>
  <c r="Q363" i="1"/>
  <c r="R351" i="1"/>
  <c r="T347" i="1"/>
  <c r="Q275" i="1"/>
  <c r="T1164" i="1"/>
  <c r="R1164" i="1"/>
  <c r="Q1164" i="1"/>
  <c r="T1148" i="1"/>
  <c r="R1148" i="1"/>
  <c r="Q1148" i="1"/>
  <c r="T1132" i="1"/>
  <c r="R1132" i="1"/>
  <c r="Q1132" i="1"/>
  <c r="T1116" i="1"/>
  <c r="R1116" i="1"/>
  <c r="Q1116" i="1"/>
  <c r="T1177" i="1"/>
  <c r="R1177" i="1"/>
  <c r="Q1177" i="1"/>
  <c r="T1101" i="1"/>
  <c r="R1101" i="1"/>
  <c r="Q1101" i="1"/>
  <c r="T1089" i="1"/>
  <c r="R1089" i="1"/>
  <c r="Q1089" i="1"/>
  <c r="T1034" i="1"/>
  <c r="R1034" i="1"/>
  <c r="Q1034" i="1"/>
  <c r="T1086" i="1"/>
  <c r="R1086" i="1"/>
  <c r="Q1086" i="1"/>
  <c r="T1100" i="1"/>
  <c r="R1100" i="1"/>
  <c r="Q1100" i="1"/>
  <c r="T970" i="1"/>
  <c r="R970" i="1"/>
  <c r="Q970" i="1"/>
  <c r="T978" i="1"/>
  <c r="R978" i="1"/>
  <c r="Q978" i="1"/>
  <c r="T986" i="1"/>
  <c r="R986" i="1"/>
  <c r="Q986" i="1"/>
  <c r="T994" i="1"/>
  <c r="R994" i="1"/>
  <c r="Q994" i="1"/>
  <c r="T857" i="1"/>
  <c r="R857" i="1"/>
  <c r="Q857" i="1"/>
  <c r="R849" i="1"/>
  <c r="T849" i="1"/>
  <c r="Q849" i="1"/>
  <c r="T1129" i="1"/>
  <c r="R1129" i="1"/>
  <c r="Q1129" i="1"/>
  <c r="T877" i="1"/>
  <c r="R877" i="1"/>
  <c r="Q877" i="1"/>
  <c r="T846" i="1"/>
  <c r="R846" i="1"/>
  <c r="Q846" i="1"/>
  <c r="T821" i="1"/>
  <c r="R821" i="1"/>
  <c r="Q821" i="1"/>
  <c r="T787" i="1"/>
  <c r="R787" i="1"/>
  <c r="Q787" i="1"/>
  <c r="T747" i="1"/>
  <c r="R747" i="1"/>
  <c r="Q747" i="1"/>
  <c r="T873" i="1"/>
  <c r="R873" i="1"/>
  <c r="Q873" i="1"/>
  <c r="T784" i="1"/>
  <c r="R784" i="1"/>
  <c r="Q784" i="1"/>
  <c r="R801" i="1"/>
  <c r="T801" i="1"/>
  <c r="Q801" i="1"/>
  <c r="T776" i="1"/>
  <c r="R776" i="1"/>
  <c r="Q776" i="1"/>
  <c r="T854" i="1"/>
  <c r="R854" i="1"/>
  <c r="Q854" i="1"/>
  <c r="R833" i="1"/>
  <c r="T833" i="1"/>
  <c r="Q833" i="1"/>
  <c r="T701" i="1"/>
  <c r="R701" i="1"/>
  <c r="Q701" i="1"/>
  <c r="T650" i="1"/>
  <c r="R650" i="1"/>
  <c r="Q650" i="1"/>
  <c r="T619" i="1"/>
  <c r="R619" i="1"/>
  <c r="Q619" i="1"/>
  <c r="T605" i="1"/>
  <c r="R605" i="1"/>
  <c r="Q605" i="1"/>
  <c r="T573" i="1"/>
  <c r="R573" i="1"/>
  <c r="Q573" i="1"/>
  <c r="T872" i="1"/>
  <c r="R872" i="1"/>
  <c r="Q872" i="1"/>
  <c r="T707" i="1"/>
  <c r="R707" i="1"/>
  <c r="Q707" i="1"/>
  <c r="T719" i="1"/>
  <c r="R719" i="1"/>
  <c r="Q719" i="1"/>
  <c r="T509" i="1"/>
  <c r="R509" i="1"/>
  <c r="Q509" i="1"/>
  <c r="R445" i="1"/>
  <c r="T445" i="1"/>
  <c r="Q445" i="1"/>
  <c r="T381" i="1"/>
  <c r="R381" i="1"/>
  <c r="Q381" i="1"/>
  <c r="T317" i="1"/>
  <c r="R317" i="1"/>
  <c r="Q317" i="1"/>
  <c r="T752" i="1"/>
  <c r="R752" i="1"/>
  <c r="Q752" i="1"/>
  <c r="T610" i="1"/>
  <c r="Q610" i="1"/>
  <c r="R610" i="1"/>
  <c r="T586" i="1"/>
  <c r="R586" i="1"/>
  <c r="Q586" i="1"/>
  <c r="T554" i="1"/>
  <c r="R554" i="1"/>
  <c r="Q554" i="1"/>
  <c r="T453" i="1"/>
  <c r="R453" i="1"/>
  <c r="Q453" i="1"/>
  <c r="T357" i="1"/>
  <c r="R357" i="1"/>
  <c r="Q357" i="1"/>
  <c r="T293" i="1"/>
  <c r="R293" i="1"/>
  <c r="Q293" i="1"/>
  <c r="T611" i="1"/>
  <c r="R611" i="1"/>
  <c r="Q611" i="1"/>
  <c r="T533" i="1"/>
  <c r="R533" i="1"/>
  <c r="Q533" i="1"/>
  <c r="T505" i="1"/>
  <c r="R505" i="1"/>
  <c r="Q505" i="1"/>
  <c r="T474" i="1"/>
  <c r="R474" i="1"/>
  <c r="Q474" i="1"/>
  <c r="T405" i="1"/>
  <c r="R405" i="1"/>
  <c r="Q405" i="1"/>
  <c r="T377" i="1"/>
  <c r="R377" i="1"/>
  <c r="Q377" i="1"/>
  <c r="T346" i="1"/>
  <c r="R346" i="1"/>
  <c r="Q346" i="1"/>
  <c r="T277" i="1"/>
  <c r="R277" i="1"/>
  <c r="Q277" i="1"/>
  <c r="T247" i="1"/>
  <c r="R247" i="1"/>
  <c r="Q247" i="1"/>
  <c r="T215" i="1"/>
  <c r="R215" i="1"/>
  <c r="Q215" i="1"/>
  <c r="T183" i="1"/>
  <c r="R183" i="1"/>
  <c r="Q183" i="1"/>
  <c r="T151" i="1"/>
  <c r="R151" i="1"/>
  <c r="Q151" i="1"/>
  <c r="T119" i="1"/>
  <c r="R119" i="1"/>
  <c r="Q119" i="1"/>
  <c r="T78" i="1"/>
  <c r="R78" i="1"/>
  <c r="Q78" i="1"/>
  <c r="T58" i="1"/>
  <c r="R58" i="1"/>
  <c r="Q58" i="1"/>
  <c r="T38" i="1"/>
  <c r="R38" i="1"/>
  <c r="Q38" i="1"/>
  <c r="T22" i="1"/>
  <c r="R22" i="1"/>
  <c r="Q22" i="1"/>
  <c r="T260" i="1"/>
  <c r="R260" i="1"/>
  <c r="Q260" i="1"/>
  <c r="T79" i="1"/>
  <c r="R79" i="1"/>
  <c r="Q79" i="1"/>
  <c r="T63" i="1"/>
  <c r="R63" i="1"/>
  <c r="Q63" i="1"/>
  <c r="T47" i="1"/>
  <c r="R47" i="1"/>
  <c r="Q47" i="1"/>
  <c r="T31" i="1"/>
  <c r="R31" i="1"/>
  <c r="Q31" i="1"/>
  <c r="T15" i="1"/>
  <c r="R15" i="1"/>
  <c r="Q15" i="1"/>
  <c r="T662" i="1"/>
  <c r="R662" i="1"/>
  <c r="Q662" i="1"/>
  <c r="T578" i="1"/>
  <c r="Q578" i="1"/>
  <c r="R578" i="1"/>
  <c r="T549" i="1"/>
  <c r="R549" i="1"/>
  <c r="Q549" i="1"/>
  <c r="T421" i="1"/>
  <c r="R421" i="1"/>
  <c r="Q421" i="1"/>
  <c r="T733" i="1"/>
  <c r="R733" i="1"/>
  <c r="Q733" i="1"/>
  <c r="T667" i="1"/>
  <c r="R667" i="1"/>
  <c r="Q667" i="1"/>
  <c r="T630" i="1"/>
  <c r="R630" i="1"/>
  <c r="Q630" i="1"/>
  <c r="T529" i="1"/>
  <c r="R529" i="1"/>
  <c r="Q529" i="1"/>
  <c r="T498" i="1"/>
  <c r="R498" i="1"/>
  <c r="Q498" i="1"/>
  <c r="T429" i="1"/>
  <c r="R429" i="1"/>
  <c r="Q429" i="1"/>
  <c r="T401" i="1"/>
  <c r="R401" i="1"/>
  <c r="Q401" i="1"/>
  <c r="T370" i="1"/>
  <c r="R370" i="1"/>
  <c r="Q370" i="1"/>
  <c r="T301" i="1"/>
  <c r="R301" i="1"/>
  <c r="Q301" i="1"/>
  <c r="T273" i="1"/>
  <c r="R273" i="1"/>
  <c r="Q273" i="1"/>
  <c r="T228" i="1"/>
  <c r="R228" i="1"/>
  <c r="Q228" i="1"/>
  <c r="T204" i="1"/>
  <c r="R204" i="1"/>
  <c r="Q204" i="1"/>
  <c r="T172" i="1"/>
  <c r="R172" i="1"/>
  <c r="Q172" i="1"/>
  <c r="T140" i="1"/>
  <c r="R140" i="1"/>
  <c r="Q140" i="1"/>
  <c r="T100" i="1"/>
  <c r="R100" i="1"/>
  <c r="Q100" i="1"/>
  <c r="T1144" i="1"/>
  <c r="R1144" i="1"/>
  <c r="Q1144" i="1"/>
  <c r="T1081" i="1"/>
  <c r="R1081" i="1"/>
  <c r="Q1081" i="1"/>
  <c r="T852" i="1"/>
  <c r="R852" i="1"/>
  <c r="Q852" i="1"/>
  <c r="T820" i="1"/>
  <c r="R820" i="1"/>
  <c r="Q820" i="1"/>
  <c r="T1106" i="1"/>
  <c r="R1106" i="1"/>
  <c r="Q1106" i="1"/>
  <c r="T980" i="1"/>
  <c r="R980" i="1"/>
  <c r="Q980" i="1"/>
  <c r="T929" i="1"/>
  <c r="R929" i="1"/>
  <c r="Q929" i="1"/>
  <c r="T905" i="1"/>
  <c r="R905" i="1"/>
  <c r="Q905" i="1"/>
  <c r="T838" i="1"/>
  <c r="R838" i="1"/>
  <c r="Q838" i="1"/>
  <c r="T788" i="1"/>
  <c r="R788" i="1"/>
  <c r="Q788" i="1"/>
  <c r="T742" i="1"/>
  <c r="R742" i="1"/>
  <c r="Q742" i="1"/>
  <c r="T686" i="1"/>
  <c r="R686" i="1"/>
  <c r="Q686" i="1"/>
  <c r="T601" i="1"/>
  <c r="R601" i="1"/>
  <c r="Q601" i="1"/>
  <c r="T593" i="1"/>
  <c r="R593" i="1"/>
  <c r="Q593" i="1"/>
  <c r="T486" i="1"/>
  <c r="R486" i="1"/>
  <c r="Q486" i="1"/>
  <c r="T394" i="1"/>
  <c r="R394" i="1"/>
  <c r="Q394" i="1"/>
  <c r="T361" i="1"/>
  <c r="R361" i="1"/>
  <c r="Q361" i="1"/>
  <c r="T1065" i="1"/>
  <c r="R1065" i="1"/>
  <c r="Q1065" i="1"/>
  <c r="T1008" i="1"/>
  <c r="R1008" i="1"/>
  <c r="Q1008" i="1"/>
  <c r="T995" i="1"/>
  <c r="Q995" i="1"/>
  <c r="R995" i="1"/>
  <c r="T959" i="1"/>
  <c r="R959" i="1"/>
  <c r="Q959" i="1"/>
  <c r="T907" i="1"/>
  <c r="R907" i="1"/>
  <c r="Q907" i="1"/>
  <c r="T770" i="1"/>
  <c r="R770" i="1"/>
  <c r="Q770" i="1"/>
  <c r="T664" i="1"/>
  <c r="R664" i="1"/>
  <c r="Q664" i="1"/>
  <c r="T988" i="1"/>
  <c r="R988" i="1"/>
  <c r="Q988" i="1"/>
  <c r="T941" i="1"/>
  <c r="R941" i="1"/>
  <c r="Q941" i="1"/>
  <c r="T815" i="1"/>
  <c r="R815" i="1"/>
  <c r="Q815" i="1"/>
  <c r="T782" i="1"/>
  <c r="R782" i="1"/>
  <c r="Q782" i="1"/>
  <c r="T693" i="1"/>
  <c r="R693" i="1"/>
  <c r="Q693" i="1"/>
  <c r="T590" i="1"/>
  <c r="R590" i="1"/>
  <c r="Q590" i="1"/>
  <c r="T522" i="1"/>
  <c r="R522" i="1"/>
  <c r="Q522" i="1"/>
  <c r="T449" i="1"/>
  <c r="R449" i="1"/>
  <c r="Q449" i="1"/>
  <c r="T419" i="1"/>
  <c r="R419" i="1"/>
  <c r="Q419" i="1"/>
  <c r="T348" i="1"/>
  <c r="R348" i="1"/>
  <c r="Q348" i="1"/>
  <c r="T187" i="1"/>
  <c r="R187" i="1"/>
  <c r="Q187" i="1"/>
  <c r="T155" i="1"/>
  <c r="R155" i="1"/>
  <c r="Q155" i="1"/>
  <c r="T123" i="1"/>
  <c r="R123" i="1"/>
  <c r="Q123" i="1"/>
  <c r="T91" i="1"/>
  <c r="R91" i="1"/>
  <c r="Q91" i="1"/>
  <c r="T52" i="1"/>
  <c r="R52" i="1"/>
  <c r="Q52" i="1"/>
  <c r="T197" i="1"/>
  <c r="R197" i="1"/>
  <c r="Q197" i="1"/>
  <c r="R165" i="1"/>
  <c r="T165" i="1"/>
  <c r="Q165" i="1"/>
  <c r="T125" i="1"/>
  <c r="R125" i="1"/>
  <c r="Q125" i="1"/>
  <c r="T57" i="1"/>
  <c r="R57" i="1"/>
  <c r="Q57" i="1"/>
  <c r="T773" i="1"/>
  <c r="R773" i="1"/>
  <c r="Q773" i="1"/>
  <c r="T634" i="1"/>
  <c r="Q634" i="1"/>
  <c r="R634" i="1"/>
  <c r="T599" i="1"/>
  <c r="R599" i="1"/>
  <c r="Q599" i="1"/>
  <c r="T450" i="1"/>
  <c r="R450" i="1"/>
  <c r="Q450" i="1"/>
  <c r="T412" i="1"/>
  <c r="R412" i="1"/>
  <c r="Q412" i="1"/>
  <c r="T40" i="1"/>
  <c r="R40" i="1"/>
  <c r="Q40" i="1"/>
  <c r="T728" i="1"/>
  <c r="R728" i="1"/>
  <c r="Q728" i="1"/>
  <c r="R508" i="1"/>
  <c r="T508" i="1"/>
  <c r="Q508" i="1"/>
  <c r="T467" i="1"/>
  <c r="R467" i="1"/>
  <c r="Q467" i="1"/>
  <c r="T447" i="1"/>
  <c r="R447" i="1"/>
  <c r="Q447" i="1"/>
  <c r="T430" i="1"/>
  <c r="R430" i="1"/>
  <c r="Q430" i="1"/>
  <c r="T379" i="1"/>
  <c r="R379" i="1"/>
  <c r="Q379" i="1"/>
  <c r="T350" i="1"/>
  <c r="R350" i="1"/>
  <c r="Q350" i="1"/>
  <c r="T304" i="1"/>
  <c r="R304" i="1"/>
  <c r="Q304" i="1"/>
  <c r="T248" i="1"/>
  <c r="R248" i="1"/>
  <c r="Q248" i="1"/>
  <c r="T109" i="1"/>
  <c r="R109" i="1"/>
  <c r="Q109" i="1"/>
  <c r="T64" i="1"/>
  <c r="R64" i="1"/>
  <c r="Q64" i="1"/>
  <c r="T647" i="1"/>
  <c r="R647" i="1"/>
  <c r="Q647" i="1"/>
  <c r="T355" i="1"/>
  <c r="R355" i="1"/>
  <c r="Q355" i="1"/>
  <c r="T80" i="1"/>
  <c r="R80" i="1"/>
  <c r="Q80" i="1"/>
  <c r="T24" i="1"/>
  <c r="R24" i="1"/>
  <c r="Q24" i="1"/>
  <c r="T955" i="1"/>
  <c r="Q955" i="1"/>
  <c r="R955" i="1"/>
  <c r="T491" i="1"/>
  <c r="R491" i="1"/>
  <c r="Q491" i="1"/>
  <c r="T61" i="1"/>
  <c r="R61" i="1"/>
  <c r="Q61" i="1"/>
  <c r="T383" i="1"/>
  <c r="R383" i="1"/>
  <c r="Q383" i="1"/>
  <c r="T1039" i="1"/>
  <c r="R1039" i="1"/>
  <c r="Q1039" i="1"/>
  <c r="T871" i="1"/>
  <c r="R871" i="1"/>
  <c r="Q871" i="1"/>
  <c r="T772" i="1"/>
  <c r="R772" i="1"/>
  <c r="Q772" i="1"/>
  <c r="T685" i="1"/>
  <c r="R685" i="1"/>
  <c r="Q685" i="1"/>
  <c r="T636" i="1"/>
  <c r="R636" i="1"/>
  <c r="Q636" i="1"/>
  <c r="T545" i="1"/>
  <c r="R545" i="1"/>
  <c r="Q545" i="1"/>
  <c r="T1049" i="1"/>
  <c r="R1049" i="1"/>
  <c r="Q1049" i="1"/>
  <c r="T1006" i="1"/>
  <c r="R1006" i="1"/>
  <c r="Q1006" i="1"/>
  <c r="T954" i="1"/>
  <c r="R954" i="1"/>
  <c r="Q954" i="1"/>
  <c r="T1110" i="1"/>
  <c r="R1110" i="1"/>
  <c r="Q1110" i="1"/>
  <c r="R1063" i="1"/>
  <c r="T1063" i="1"/>
  <c r="Q1063" i="1"/>
  <c r="T893" i="1"/>
  <c r="R893" i="1"/>
  <c r="Q893" i="1"/>
  <c r="T762" i="1"/>
  <c r="R762" i="1"/>
  <c r="Q762" i="1"/>
  <c r="T674" i="1"/>
  <c r="Q674" i="1"/>
  <c r="R674" i="1"/>
  <c r="T640" i="1"/>
  <c r="R640" i="1"/>
  <c r="Q640" i="1"/>
  <c r="T555" i="1"/>
  <c r="R555" i="1"/>
  <c r="Q555" i="1"/>
  <c r="T407" i="1"/>
  <c r="R407" i="1"/>
  <c r="Q407" i="1"/>
  <c r="T235" i="1"/>
  <c r="R235" i="1"/>
  <c r="Q235" i="1"/>
  <c r="T1061" i="1"/>
  <c r="R1061" i="1"/>
  <c r="Q1061" i="1"/>
  <c r="T798" i="1"/>
  <c r="R798" i="1"/>
  <c r="Q798" i="1"/>
  <c r="T710" i="1"/>
  <c r="R710" i="1"/>
  <c r="Q710" i="1"/>
  <c r="T257" i="1"/>
  <c r="R257" i="1"/>
  <c r="Q257" i="1"/>
  <c r="T56" i="1"/>
  <c r="R56" i="1"/>
  <c r="Q56" i="1"/>
  <c r="T295" i="1"/>
  <c r="R295" i="1"/>
  <c r="Q295" i="1"/>
  <c r="T251" i="1"/>
  <c r="R251" i="1"/>
  <c r="Q251" i="1"/>
  <c r="T96" i="1"/>
  <c r="R96" i="1"/>
  <c r="Q96" i="1"/>
  <c r="T577" i="1"/>
  <c r="R577" i="1"/>
  <c r="Q577" i="1"/>
  <c r="T479" i="1"/>
  <c r="R479" i="1"/>
  <c r="Q479" i="1"/>
  <c r="T264" i="1"/>
  <c r="R264" i="1"/>
  <c r="Q264" i="1"/>
  <c r="T184" i="1"/>
  <c r="R184" i="1"/>
  <c r="Q184" i="1"/>
  <c r="T120" i="1"/>
  <c r="R120" i="1"/>
  <c r="Q120" i="1"/>
  <c r="T241" i="1"/>
  <c r="R241" i="1"/>
  <c r="Q241" i="1"/>
  <c r="T1114" i="1"/>
  <c r="R1114" i="1"/>
  <c r="Q1114" i="1"/>
  <c r="T1094" i="1"/>
  <c r="R1094" i="1"/>
  <c r="Q1094" i="1"/>
  <c r="T1067" i="1"/>
  <c r="Q1067" i="1"/>
  <c r="R1067" i="1"/>
  <c r="T695" i="1"/>
  <c r="R695" i="1"/>
  <c r="Q695" i="1"/>
  <c r="T374" i="1"/>
  <c r="R374" i="1"/>
  <c r="Q374" i="1"/>
  <c r="T1173" i="1"/>
  <c r="R1173" i="1"/>
  <c r="Q1173" i="1"/>
  <c r="T1001" i="1"/>
  <c r="R1001" i="1"/>
  <c r="Q1001" i="1"/>
  <c r="T725" i="1"/>
  <c r="R725" i="1"/>
  <c r="Q725" i="1"/>
  <c r="T387" i="1"/>
  <c r="R387" i="1"/>
  <c r="Q387" i="1"/>
  <c r="T12" i="1"/>
  <c r="R12" i="1"/>
  <c r="Q12" i="1"/>
  <c r="T265" i="1"/>
  <c r="R265" i="1"/>
  <c r="Q265" i="1"/>
  <c r="T65" i="1"/>
  <c r="R65" i="1"/>
  <c r="Q65" i="1"/>
  <c r="T1122" i="1"/>
  <c r="R1122" i="1"/>
  <c r="Q1122" i="1"/>
  <c r="T1030" i="1"/>
  <c r="R1030" i="1"/>
  <c r="Q1030" i="1"/>
  <c r="T875" i="1"/>
  <c r="R875" i="1"/>
  <c r="Q875" i="1"/>
  <c r="T585" i="1"/>
  <c r="R585" i="1"/>
  <c r="Q585" i="1"/>
  <c r="T454" i="1"/>
  <c r="R454" i="1"/>
  <c r="Q454" i="1"/>
  <c r="T1069" i="1"/>
  <c r="R1069" i="1"/>
  <c r="Q1069" i="1"/>
  <c r="T1040" i="1"/>
  <c r="R1040" i="1"/>
  <c r="Q1040" i="1"/>
  <c r="T816" i="1"/>
  <c r="R816" i="1"/>
  <c r="Q816" i="1"/>
  <c r="T558" i="1"/>
  <c r="R558" i="1"/>
  <c r="Q558" i="1"/>
  <c r="T326" i="1"/>
  <c r="R326" i="1"/>
  <c r="Q326" i="1"/>
  <c r="T1023" i="1"/>
  <c r="R1023" i="1"/>
  <c r="Q1023" i="1"/>
  <c r="T684" i="1"/>
  <c r="R684" i="1"/>
  <c r="Q684" i="1"/>
  <c r="T979" i="1"/>
  <c r="Q979" i="1"/>
  <c r="R979" i="1"/>
  <c r="T660" i="1"/>
  <c r="R660" i="1"/>
  <c r="Q660" i="1"/>
  <c r="T546" i="1"/>
  <c r="Q546" i="1"/>
  <c r="R546" i="1"/>
  <c r="T1126" i="1"/>
  <c r="R1126" i="1"/>
  <c r="Q1126" i="1"/>
  <c r="T903" i="1"/>
  <c r="R903" i="1"/>
  <c r="Q903" i="1"/>
  <c r="T736" i="1"/>
  <c r="R736" i="1"/>
  <c r="Q736" i="1"/>
  <c r="T680" i="1"/>
  <c r="R680" i="1"/>
  <c r="Q680" i="1"/>
  <c r="T417" i="1"/>
  <c r="R417" i="1"/>
  <c r="Q417" i="1"/>
  <c r="T1085" i="1"/>
  <c r="R1085" i="1"/>
  <c r="Q1085" i="1"/>
  <c r="T1102" i="1"/>
  <c r="R1102" i="1"/>
  <c r="Q1102" i="1"/>
  <c r="T1004" i="1"/>
  <c r="R1004" i="1"/>
  <c r="Q1004" i="1"/>
  <c r="T1168" i="1"/>
  <c r="R1168" i="1"/>
  <c r="Q1168" i="1"/>
  <c r="T758" i="1"/>
  <c r="R758" i="1"/>
  <c r="Q758" i="1"/>
  <c r="T353" i="1"/>
  <c r="R353" i="1"/>
  <c r="Q353" i="1"/>
  <c r="Q1066" i="1"/>
  <c r="R966" i="1"/>
  <c r="T962" i="1"/>
  <c r="Q942" i="1"/>
  <c r="R934" i="1"/>
  <c r="T918" i="1"/>
  <c r="Q902" i="1"/>
  <c r="R890" i="1"/>
  <c r="T858" i="1"/>
  <c r="Q818" i="1"/>
  <c r="R802" i="1"/>
  <c r="T794" i="1"/>
  <c r="Q754" i="1"/>
  <c r="R734" i="1"/>
  <c r="T726" i="1"/>
  <c r="Q698" i="1"/>
  <c r="R566" i="1"/>
  <c r="T550" i="1"/>
  <c r="Q494" i="1"/>
  <c r="R438" i="1"/>
  <c r="T422" i="1"/>
  <c r="Q358" i="1"/>
  <c r="R318" i="1"/>
  <c r="T294" i="1"/>
  <c r="Q266" i="1"/>
  <c r="R262" i="1"/>
  <c r="T258" i="1"/>
  <c r="Q250" i="1"/>
  <c r="R246" i="1"/>
  <c r="T242" i="1"/>
  <c r="Q234" i="1"/>
  <c r="R230" i="1"/>
  <c r="T226" i="1"/>
  <c r="Q218" i="1"/>
  <c r="R214" i="1"/>
  <c r="T210" i="1"/>
  <c r="Q202" i="1"/>
  <c r="R198" i="1"/>
  <c r="T194" i="1"/>
  <c r="Q186" i="1"/>
  <c r="R182" i="1"/>
  <c r="T178" i="1"/>
  <c r="Q170" i="1"/>
  <c r="R166" i="1"/>
  <c r="T162" i="1"/>
  <c r="Q154" i="1"/>
  <c r="R150" i="1"/>
  <c r="T146" i="1"/>
  <c r="Q138" i="1"/>
  <c r="R134" i="1"/>
  <c r="T130" i="1"/>
  <c r="Q122" i="1"/>
  <c r="R118" i="1"/>
  <c r="T114" i="1"/>
  <c r="Q106" i="1"/>
  <c r="R102" i="1"/>
  <c r="T98" i="1"/>
  <c r="Q90" i="1"/>
  <c r="R86" i="1"/>
  <c r="T82" i="1"/>
  <c r="Q54" i="1"/>
  <c r="T1133" i="1"/>
  <c r="Q1033" i="1"/>
  <c r="R997" i="1"/>
  <c r="T985" i="1"/>
  <c r="Q973" i="1"/>
  <c r="R797" i="1"/>
  <c r="T781" i="1"/>
  <c r="Q745" i="1"/>
  <c r="R713" i="1"/>
  <c r="T669" i="1"/>
  <c r="Q653" i="1"/>
  <c r="R649" i="1"/>
  <c r="T645" i="1"/>
  <c r="Q625" i="1"/>
  <c r="R613" i="1"/>
  <c r="T253" i="1"/>
  <c r="Q237" i="1"/>
  <c r="R229" i="1"/>
  <c r="T221" i="1"/>
  <c r="Q213" i="1"/>
  <c r="R185" i="1"/>
  <c r="T177" i="1"/>
  <c r="Q161" i="1"/>
  <c r="R153" i="1"/>
  <c r="T145" i="1"/>
  <c r="Q129" i="1"/>
  <c r="R121" i="1"/>
  <c r="T113" i="1"/>
  <c r="Q97" i="1"/>
  <c r="T85" i="1"/>
  <c r="T81" i="1"/>
  <c r="Q49" i="1"/>
  <c r="R41" i="1"/>
  <c r="T25" i="1"/>
  <c r="Q1064" i="1"/>
  <c r="R1048" i="1"/>
  <c r="T1024" i="1"/>
  <c r="Q996" i="1"/>
  <c r="R968" i="1"/>
  <c r="T964" i="1"/>
  <c r="Q948" i="1"/>
  <c r="R940" i="1"/>
  <c r="T932" i="1"/>
  <c r="Q900" i="1"/>
  <c r="T876" i="1"/>
  <c r="T864" i="1"/>
  <c r="Q844" i="1"/>
  <c r="R832" i="1"/>
  <c r="T804" i="1"/>
  <c r="Q652" i="1"/>
  <c r="R648" i="1"/>
  <c r="T624" i="1"/>
  <c r="Q600" i="1"/>
  <c r="R568" i="1"/>
  <c r="T552" i="1"/>
  <c r="Q540" i="1"/>
  <c r="R532" i="1"/>
  <c r="T524" i="1"/>
  <c r="Q504" i="1"/>
  <c r="R500" i="1"/>
  <c r="R492" i="1"/>
  <c r="Q484" i="1"/>
  <c r="R480" i="1"/>
  <c r="T472" i="1"/>
  <c r="Q464" i="1"/>
  <c r="R460" i="1"/>
  <c r="T456" i="1"/>
  <c r="Q448" i="1"/>
  <c r="R444" i="1"/>
  <c r="T436" i="1"/>
  <c r="Q424" i="1"/>
  <c r="R420" i="1"/>
  <c r="T416" i="1"/>
  <c r="Q400" i="1"/>
  <c r="R396" i="1"/>
  <c r="T392" i="1"/>
  <c r="Q384" i="1"/>
  <c r="R380" i="1"/>
  <c r="T372" i="1"/>
  <c r="Q360" i="1"/>
  <c r="R356" i="1"/>
  <c r="T352" i="1"/>
  <c r="Q340" i="1"/>
  <c r="R336" i="1"/>
  <c r="T332" i="1"/>
  <c r="Q324" i="1"/>
  <c r="R320" i="1"/>
  <c r="T308" i="1"/>
  <c r="Q296" i="1"/>
  <c r="R292" i="1"/>
  <c r="T284" i="1"/>
  <c r="Q276" i="1"/>
  <c r="R272" i="1"/>
  <c r="T256" i="1"/>
  <c r="T1175" i="1"/>
  <c r="R1163" i="1"/>
  <c r="R1159" i="1"/>
  <c r="T1155" i="1"/>
  <c r="Q1143" i="1"/>
  <c r="R1135" i="1"/>
  <c r="T1131" i="1"/>
  <c r="Q1119" i="1"/>
  <c r="R1111" i="1"/>
  <c r="T1075" i="1"/>
  <c r="R1043" i="1"/>
  <c r="Q1035" i="1"/>
  <c r="T1011" i="1"/>
  <c r="R963" i="1"/>
  <c r="R919" i="1"/>
  <c r="T911" i="1"/>
  <c r="Q831" i="1"/>
  <c r="R807" i="1"/>
  <c r="T775" i="1"/>
  <c r="Q735" i="1"/>
  <c r="R711" i="1"/>
  <c r="T587" i="1"/>
  <c r="Q543" i="1"/>
  <c r="R535" i="1"/>
  <c r="T531" i="1"/>
  <c r="Q507" i="1"/>
  <c r="R487" i="1"/>
  <c r="T475" i="1"/>
  <c r="Q411" i="1"/>
  <c r="R363" i="1"/>
  <c r="T351" i="1"/>
  <c r="Q299" i="1"/>
  <c r="R275" i="1"/>
  <c r="T1113" i="1"/>
  <c r="R1113" i="1"/>
  <c r="Q1113" i="1"/>
  <c r="T1099" i="1"/>
  <c r="Q1099" i="1"/>
  <c r="R1099" i="1"/>
  <c r="T1044" i="1"/>
  <c r="R1044" i="1"/>
  <c r="Q1044" i="1"/>
  <c r="T1115" i="1"/>
  <c r="Q1115" i="1"/>
  <c r="R1115" i="1"/>
  <c r="T1002" i="1"/>
  <c r="R1002" i="1"/>
  <c r="Q1002" i="1"/>
  <c r="T1058" i="1"/>
  <c r="R1058" i="1"/>
  <c r="Q1058" i="1"/>
  <c r="T1013" i="1"/>
  <c r="R1013" i="1"/>
  <c r="Q1013" i="1"/>
  <c r="T1021" i="1"/>
  <c r="R1021" i="1"/>
  <c r="Q1021" i="1"/>
  <c r="T1019" i="1"/>
  <c r="Q1019" i="1"/>
  <c r="R1019" i="1"/>
  <c r="T1072" i="1"/>
  <c r="R1072" i="1"/>
  <c r="Q1072" i="1"/>
  <c r="T1052" i="1"/>
  <c r="R1052" i="1"/>
  <c r="Q1052" i="1"/>
  <c r="T1029" i="1"/>
  <c r="R1029" i="1"/>
  <c r="Q1029" i="1"/>
  <c r="T1074" i="1"/>
  <c r="R1074" i="1"/>
  <c r="Q1074" i="1"/>
  <c r="T896" i="1"/>
  <c r="R896" i="1"/>
  <c r="Q896" i="1"/>
  <c r="T912" i="1"/>
  <c r="R912" i="1"/>
  <c r="Q912" i="1"/>
  <c r="T946" i="1"/>
  <c r="R946" i="1"/>
  <c r="Q946" i="1"/>
  <c r="T958" i="1"/>
  <c r="R958" i="1"/>
  <c r="Q958" i="1"/>
  <c r="T898" i="1"/>
  <c r="R898" i="1"/>
  <c r="Q898" i="1"/>
  <c r="T841" i="1"/>
  <c r="R841" i="1"/>
  <c r="Q841" i="1"/>
  <c r="T777" i="1"/>
  <c r="R777" i="1"/>
  <c r="Q777" i="1"/>
  <c r="T715" i="1"/>
  <c r="R715" i="1"/>
  <c r="Q715" i="1"/>
  <c r="T678" i="1"/>
  <c r="R678" i="1"/>
  <c r="Q678" i="1"/>
  <c r="T813" i="1"/>
  <c r="R813" i="1"/>
  <c r="Q813" i="1"/>
  <c r="T755" i="1"/>
  <c r="R755" i="1"/>
  <c r="Q755" i="1"/>
  <c r="T691" i="1"/>
  <c r="R691" i="1"/>
  <c r="Q691" i="1"/>
  <c r="T840" i="1"/>
  <c r="R840" i="1"/>
  <c r="Q840" i="1"/>
  <c r="T763" i="1"/>
  <c r="R763" i="1"/>
  <c r="Q763" i="1"/>
  <c r="T739" i="1"/>
  <c r="R739" i="1"/>
  <c r="Q739" i="1"/>
  <c r="T795" i="1"/>
  <c r="R795" i="1"/>
  <c r="Q795" i="1"/>
  <c r="R753" i="1"/>
  <c r="T753" i="1"/>
  <c r="Q753" i="1"/>
  <c r="T731" i="1"/>
  <c r="R731" i="1"/>
  <c r="Q731" i="1"/>
  <c r="T687" i="1"/>
  <c r="R687" i="1"/>
  <c r="Q687" i="1"/>
  <c r="T646" i="1"/>
  <c r="R646" i="1"/>
  <c r="Q646" i="1"/>
  <c r="T618" i="1"/>
  <c r="R618" i="1"/>
  <c r="Q618" i="1"/>
  <c r="T597" i="1"/>
  <c r="R597" i="1"/>
  <c r="Q597" i="1"/>
  <c r="T565" i="1"/>
  <c r="R565" i="1"/>
  <c r="Q565" i="1"/>
  <c r="T683" i="1"/>
  <c r="R683" i="1"/>
  <c r="Q683" i="1"/>
  <c r="T670" i="1"/>
  <c r="R670" i="1"/>
  <c r="Q670" i="1"/>
  <c r="T666" i="1"/>
  <c r="Q666" i="1"/>
  <c r="R666" i="1"/>
  <c r="T629" i="1"/>
  <c r="R629" i="1"/>
  <c r="Q629" i="1"/>
  <c r="T604" i="1"/>
  <c r="R604" i="1"/>
  <c r="Q604" i="1"/>
  <c r="T588" i="1"/>
  <c r="R588" i="1"/>
  <c r="Q588" i="1"/>
  <c r="R572" i="1"/>
  <c r="T572" i="1"/>
  <c r="Q572" i="1"/>
  <c r="R556" i="1"/>
  <c r="T556" i="1"/>
  <c r="Q556" i="1"/>
  <c r="T699" i="1"/>
  <c r="R699" i="1"/>
  <c r="Q699" i="1"/>
  <c r="R721" i="1"/>
  <c r="T721" i="1"/>
  <c r="Q721" i="1"/>
  <c r="T661" i="1"/>
  <c r="R661" i="1"/>
  <c r="Q661" i="1"/>
  <c r="T501" i="1"/>
  <c r="R501" i="1"/>
  <c r="Q501" i="1"/>
  <c r="T473" i="1"/>
  <c r="R473" i="1"/>
  <c r="Q473" i="1"/>
  <c r="T442" i="1"/>
  <c r="R442" i="1"/>
  <c r="Q442" i="1"/>
  <c r="T373" i="1"/>
  <c r="R373" i="1"/>
  <c r="Q373" i="1"/>
  <c r="T345" i="1"/>
  <c r="R345" i="1"/>
  <c r="Q345" i="1"/>
  <c r="T314" i="1"/>
  <c r="R314" i="1"/>
  <c r="Q314" i="1"/>
  <c r="T239" i="1"/>
  <c r="R239" i="1"/>
  <c r="Q239" i="1"/>
  <c r="T207" i="1"/>
  <c r="R207" i="1"/>
  <c r="Q207" i="1"/>
  <c r="T175" i="1"/>
  <c r="R175" i="1"/>
  <c r="Q175" i="1"/>
  <c r="T143" i="1"/>
  <c r="R143" i="1"/>
  <c r="Q143" i="1"/>
  <c r="T111" i="1"/>
  <c r="R111" i="1"/>
  <c r="Q111" i="1"/>
  <c r="T74" i="1"/>
  <c r="R74" i="1"/>
  <c r="Q74" i="1"/>
  <c r="T50" i="1"/>
  <c r="R50" i="1"/>
  <c r="Q50" i="1"/>
  <c r="T34" i="1"/>
  <c r="R34" i="1"/>
  <c r="Q34" i="1"/>
  <c r="T18" i="1"/>
  <c r="R18" i="1"/>
  <c r="Q18" i="1"/>
  <c r="T212" i="1"/>
  <c r="R212" i="1"/>
  <c r="Q212" i="1"/>
  <c r="T180" i="1"/>
  <c r="R180" i="1"/>
  <c r="Q180" i="1"/>
  <c r="T148" i="1"/>
  <c r="R148" i="1"/>
  <c r="Q148" i="1"/>
  <c r="T116" i="1"/>
  <c r="R116" i="1"/>
  <c r="Q116" i="1"/>
  <c r="T92" i="1"/>
  <c r="R92" i="1"/>
  <c r="Q92" i="1"/>
  <c r="T75" i="1"/>
  <c r="R75" i="1"/>
  <c r="Q75" i="1"/>
  <c r="T59" i="1"/>
  <c r="R59" i="1"/>
  <c r="Q59" i="1"/>
  <c r="T43" i="1"/>
  <c r="R43" i="1"/>
  <c r="Q43" i="1"/>
  <c r="T27" i="1"/>
  <c r="R27" i="1"/>
  <c r="Q27" i="1"/>
  <c r="T11" i="1"/>
  <c r="R11" i="1"/>
  <c r="Q11" i="1"/>
  <c r="T525" i="1"/>
  <c r="R525" i="1"/>
  <c r="Q525" i="1"/>
  <c r="T497" i="1"/>
  <c r="R497" i="1"/>
  <c r="Q497" i="1"/>
  <c r="T466" i="1"/>
  <c r="R466" i="1"/>
  <c r="Q466" i="1"/>
  <c r="T397" i="1"/>
  <c r="R397" i="1"/>
  <c r="Q397" i="1"/>
  <c r="T369" i="1"/>
  <c r="R369" i="1"/>
  <c r="Q369" i="1"/>
  <c r="T338" i="1"/>
  <c r="R338" i="1"/>
  <c r="Q338" i="1"/>
  <c r="T269" i="1"/>
  <c r="R269" i="1"/>
  <c r="Q269" i="1"/>
  <c r="T252" i="1"/>
  <c r="R252" i="1"/>
  <c r="Q252" i="1"/>
  <c r="T1080" i="1"/>
  <c r="R1080" i="1"/>
  <c r="Q1080" i="1"/>
  <c r="T1082" i="1"/>
  <c r="R1082" i="1"/>
  <c r="Q1082" i="1"/>
  <c r="T1041" i="1"/>
  <c r="R1041" i="1"/>
  <c r="Q1041" i="1"/>
  <c r="T1123" i="1"/>
  <c r="Q1123" i="1"/>
  <c r="R1123" i="1"/>
  <c r="T1096" i="1"/>
  <c r="R1096" i="1"/>
  <c r="Q1096" i="1"/>
  <c r="T1055" i="1"/>
  <c r="R1055" i="1"/>
  <c r="Q1055" i="1"/>
  <c r="T975" i="1"/>
  <c r="R975" i="1"/>
  <c r="Q975" i="1"/>
  <c r="T957" i="1"/>
  <c r="R957" i="1"/>
  <c r="Q957" i="1"/>
  <c r="T861" i="1"/>
  <c r="R861" i="1"/>
  <c r="Q861" i="1"/>
  <c r="T796" i="1"/>
  <c r="R796" i="1"/>
  <c r="Q796" i="1"/>
  <c r="T862" i="1"/>
  <c r="R862" i="1"/>
  <c r="Q862" i="1"/>
  <c r="T829" i="1"/>
  <c r="R829" i="1"/>
  <c r="Q829" i="1"/>
  <c r="T764" i="1"/>
  <c r="R764" i="1"/>
  <c r="Q764" i="1"/>
  <c r="T1046" i="1"/>
  <c r="R1046" i="1"/>
  <c r="Q1046" i="1"/>
  <c r="T915" i="1"/>
  <c r="Q915" i="1"/>
  <c r="R915" i="1"/>
  <c r="T882" i="1"/>
  <c r="R882" i="1"/>
  <c r="Q882" i="1"/>
  <c r="T830" i="1"/>
  <c r="R830" i="1"/>
  <c r="Q830" i="1"/>
  <c r="T800" i="1"/>
  <c r="R800" i="1"/>
  <c r="Q800" i="1"/>
  <c r="T591" i="1"/>
  <c r="R591" i="1"/>
  <c r="Q591" i="1"/>
  <c r="T482" i="1"/>
  <c r="R482" i="1"/>
  <c r="Q482" i="1"/>
  <c r="T354" i="1"/>
  <c r="R354" i="1"/>
  <c r="Q354" i="1"/>
  <c r="T938" i="1"/>
  <c r="R938" i="1"/>
  <c r="Q938" i="1"/>
  <c r="T860" i="1"/>
  <c r="R860" i="1"/>
  <c r="Q860" i="1"/>
  <c r="T799" i="1"/>
  <c r="R799" i="1"/>
  <c r="Q799" i="1"/>
  <c r="T681" i="1"/>
  <c r="R681" i="1"/>
  <c r="Q681" i="1"/>
  <c r="T576" i="1"/>
  <c r="R576" i="1"/>
  <c r="Q576" i="1"/>
  <c r="T868" i="1"/>
  <c r="R868" i="1"/>
  <c r="Q868" i="1"/>
  <c r="T700" i="1"/>
  <c r="R700" i="1"/>
  <c r="Q700" i="1"/>
  <c r="T617" i="1"/>
  <c r="R617" i="1"/>
  <c r="Q617" i="1"/>
  <c r="T547" i="1"/>
  <c r="R547" i="1"/>
  <c r="Q547" i="1"/>
  <c r="T499" i="1"/>
  <c r="R499" i="1"/>
  <c r="Q499" i="1"/>
  <c r="T476" i="1"/>
  <c r="R476" i="1"/>
  <c r="Q476" i="1"/>
  <c r="T342" i="1"/>
  <c r="R342" i="1"/>
  <c r="Q342" i="1"/>
  <c r="T211" i="1"/>
  <c r="R211" i="1"/>
  <c r="Q211" i="1"/>
  <c r="T179" i="1"/>
  <c r="R179" i="1"/>
  <c r="Q179" i="1"/>
  <c r="T147" i="1"/>
  <c r="R147" i="1"/>
  <c r="Q147" i="1"/>
  <c r="T115" i="1"/>
  <c r="R115" i="1"/>
  <c r="Q115" i="1"/>
  <c r="T88" i="1"/>
  <c r="R88" i="1"/>
  <c r="Q88" i="1"/>
  <c r="T48" i="1"/>
  <c r="R48" i="1"/>
  <c r="Q48" i="1"/>
  <c r="T189" i="1"/>
  <c r="R189" i="1"/>
  <c r="Q189" i="1"/>
  <c r="T157" i="1"/>
  <c r="R157" i="1"/>
  <c r="Q157" i="1"/>
  <c r="T29" i="1"/>
  <c r="R29" i="1"/>
  <c r="Q29" i="1"/>
  <c r="R705" i="1"/>
  <c r="T705" i="1"/>
  <c r="Q705" i="1"/>
  <c r="T526" i="1"/>
  <c r="R526" i="1"/>
  <c r="Q526" i="1"/>
  <c r="T489" i="1"/>
  <c r="R489" i="1"/>
  <c r="Q489" i="1"/>
  <c r="T406" i="1"/>
  <c r="R406" i="1"/>
  <c r="Q406" i="1"/>
  <c r="T859" i="1"/>
  <c r="R859" i="1"/>
  <c r="Q859" i="1"/>
  <c r="T697" i="1"/>
  <c r="R697" i="1"/>
  <c r="Q697" i="1"/>
  <c r="T631" i="1"/>
  <c r="R631" i="1"/>
  <c r="Q631" i="1"/>
  <c r="T511" i="1"/>
  <c r="R511" i="1"/>
  <c r="Q511" i="1"/>
  <c r="T495" i="1"/>
  <c r="R495" i="1"/>
  <c r="Q495" i="1"/>
  <c r="T459" i="1"/>
  <c r="R459" i="1"/>
  <c r="Q459" i="1"/>
  <c r="T367" i="1"/>
  <c r="R367" i="1"/>
  <c r="Q367" i="1"/>
  <c r="T339" i="1"/>
  <c r="R339" i="1"/>
  <c r="Q339" i="1"/>
  <c r="T319" i="1"/>
  <c r="R319" i="1"/>
  <c r="Q319" i="1"/>
  <c r="T302" i="1"/>
  <c r="R302" i="1"/>
  <c r="Q302" i="1"/>
  <c r="T278" i="1"/>
  <c r="R278" i="1"/>
  <c r="Q278" i="1"/>
  <c r="T205" i="1"/>
  <c r="R205" i="1"/>
  <c r="Q205" i="1"/>
  <c r="R101" i="1"/>
  <c r="T101" i="1"/>
  <c r="Q101" i="1"/>
  <c r="T240" i="1"/>
  <c r="R240" i="1"/>
  <c r="Q240" i="1"/>
  <c r="T76" i="1"/>
  <c r="R76" i="1"/>
  <c r="Q76" i="1"/>
  <c r="T431" i="1"/>
  <c r="R431" i="1"/>
  <c r="Q431" i="1"/>
  <c r="T1098" i="1"/>
  <c r="R1098" i="1"/>
  <c r="Q1098" i="1"/>
  <c r="T1022" i="1"/>
  <c r="R1022" i="1"/>
  <c r="Q1022" i="1"/>
  <c r="T17" i="1"/>
  <c r="R17" i="1"/>
  <c r="Q17" i="1"/>
  <c r="T1107" i="1"/>
  <c r="Q1107" i="1"/>
  <c r="R1107" i="1"/>
  <c r="T791" i="1"/>
  <c r="R791" i="1"/>
  <c r="Q791" i="1"/>
  <c r="T512" i="1"/>
  <c r="R512" i="1"/>
  <c r="Q512" i="1"/>
  <c r="T368" i="1"/>
  <c r="R368" i="1"/>
  <c r="Q368" i="1"/>
  <c r="T1166" i="1"/>
  <c r="R1166" i="1"/>
  <c r="Q1166" i="1"/>
  <c r="T984" i="1"/>
  <c r="R984" i="1"/>
  <c r="Q984" i="1"/>
  <c r="T943" i="1"/>
  <c r="R943" i="1"/>
  <c r="Q943" i="1"/>
  <c r="T887" i="1"/>
  <c r="R887" i="1"/>
  <c r="Q887" i="1"/>
  <c r="T1174" i="1"/>
  <c r="R1174" i="1"/>
  <c r="Q1174" i="1"/>
  <c r="T1027" i="1"/>
  <c r="Q1027" i="1"/>
  <c r="R1027" i="1"/>
  <c r="T1047" i="1"/>
  <c r="R1047" i="1"/>
  <c r="Q1047" i="1"/>
  <c r="T869" i="1"/>
  <c r="R869" i="1"/>
  <c r="Q869" i="1"/>
  <c r="T663" i="1"/>
  <c r="R663" i="1"/>
  <c r="Q663" i="1"/>
  <c r="T632" i="1"/>
  <c r="R632" i="1"/>
  <c r="Q632" i="1"/>
  <c r="T595" i="1"/>
  <c r="R595" i="1"/>
  <c r="Q595" i="1"/>
  <c r="T551" i="1"/>
  <c r="R551" i="1"/>
  <c r="Q551" i="1"/>
  <c r="T423" i="1"/>
  <c r="R423" i="1"/>
  <c r="Q423" i="1"/>
  <c r="T398" i="1"/>
  <c r="R398" i="1"/>
  <c r="Q398" i="1"/>
  <c r="T287" i="1"/>
  <c r="R287" i="1"/>
  <c r="Q287" i="1"/>
  <c r="T233" i="1"/>
  <c r="R233" i="1"/>
  <c r="Q233" i="1"/>
  <c r="T1157" i="1"/>
  <c r="R1157" i="1"/>
  <c r="Q1157" i="1"/>
  <c r="T836" i="1"/>
  <c r="R836" i="1"/>
  <c r="Q836" i="1"/>
  <c r="T621" i="1"/>
  <c r="R621" i="1"/>
  <c r="Q621" i="1"/>
  <c r="T584" i="1"/>
  <c r="R584" i="1"/>
  <c r="Q584" i="1"/>
  <c r="T408" i="1"/>
  <c r="R408" i="1"/>
  <c r="Q408" i="1"/>
  <c r="T283" i="1"/>
  <c r="R283" i="1"/>
  <c r="Q283" i="1"/>
  <c r="T316" i="1"/>
  <c r="R316" i="1"/>
  <c r="Q316" i="1"/>
  <c r="T427" i="1"/>
  <c r="R427" i="1"/>
  <c r="Q427" i="1"/>
  <c r="T307" i="1"/>
  <c r="R307" i="1"/>
  <c r="Q307" i="1"/>
  <c r="T224" i="1"/>
  <c r="R224" i="1"/>
  <c r="Q224" i="1"/>
  <c r="T136" i="1"/>
  <c r="R136" i="1"/>
  <c r="Q136" i="1"/>
  <c r="T481" i="1"/>
  <c r="R481" i="1"/>
  <c r="Q481" i="1"/>
  <c r="T176" i="1"/>
  <c r="R176" i="1"/>
  <c r="Q176" i="1"/>
  <c r="T128" i="1"/>
  <c r="R128" i="1"/>
  <c r="Q128" i="1"/>
  <c r="T694" i="1"/>
  <c r="R694" i="1"/>
  <c r="Q694" i="1"/>
  <c r="T668" i="1"/>
  <c r="R668" i="1"/>
  <c r="Q668" i="1"/>
  <c r="T462" i="1"/>
  <c r="R462" i="1"/>
  <c r="Q462" i="1"/>
  <c r="T144" i="1"/>
  <c r="R144" i="1"/>
  <c r="Q144" i="1"/>
  <c r="T1079" i="1"/>
  <c r="R1079" i="1"/>
  <c r="Q1079" i="1"/>
  <c r="T1032" i="1"/>
  <c r="R1032" i="1"/>
  <c r="Q1032" i="1"/>
  <c r="T866" i="1"/>
  <c r="R866" i="1"/>
  <c r="Q866" i="1"/>
  <c r="T635" i="1"/>
  <c r="R635" i="1"/>
  <c r="Q635" i="1"/>
  <c r="T514" i="1"/>
  <c r="R514" i="1"/>
  <c r="Q514" i="1"/>
  <c r="T463" i="1"/>
  <c r="R463" i="1"/>
  <c r="Q463" i="1"/>
  <c r="T451" i="1"/>
  <c r="R451" i="1"/>
  <c r="Q451" i="1"/>
  <c r="T227" i="1"/>
  <c r="R227" i="1"/>
  <c r="Q227" i="1"/>
  <c r="T1149" i="1"/>
  <c r="R1149" i="1"/>
  <c r="Q1149" i="1"/>
  <c r="T977" i="1"/>
  <c r="R977" i="1"/>
  <c r="Q977" i="1"/>
  <c r="T835" i="1"/>
  <c r="R835" i="1"/>
  <c r="Q835" i="1"/>
  <c r="T811" i="1"/>
  <c r="R811" i="1"/>
  <c r="Q811" i="1"/>
  <c r="T1162" i="1"/>
  <c r="R1162" i="1"/>
  <c r="Q1162" i="1"/>
  <c r="T965" i="1"/>
  <c r="R965" i="1"/>
  <c r="Q965" i="1"/>
  <c r="T780" i="1"/>
  <c r="R780" i="1"/>
  <c r="Q780" i="1"/>
  <c r="T730" i="1"/>
  <c r="R730" i="1"/>
  <c r="Q730" i="1"/>
  <c r="T1016" i="1"/>
  <c r="R1016" i="1"/>
  <c r="Q1016" i="1"/>
  <c r="T976" i="1"/>
  <c r="R976" i="1"/>
  <c r="Q976" i="1"/>
  <c r="T889" i="1"/>
  <c r="R889" i="1"/>
  <c r="Q889" i="1"/>
  <c r="T766" i="1"/>
  <c r="R766" i="1"/>
  <c r="Q766" i="1"/>
  <c r="T232" i="1"/>
  <c r="R232" i="1"/>
  <c r="Q232" i="1"/>
  <c r="T1169" i="1"/>
  <c r="R1169" i="1"/>
  <c r="Q1169" i="1"/>
  <c r="T1083" i="1"/>
  <c r="Q1083" i="1"/>
  <c r="R1083" i="1"/>
  <c r="T949" i="1"/>
  <c r="R949" i="1"/>
  <c r="Q949" i="1"/>
  <c r="T806" i="1"/>
  <c r="R806" i="1"/>
  <c r="Q806" i="1"/>
  <c r="T623" i="1"/>
  <c r="R623" i="1"/>
  <c r="Q623" i="1"/>
  <c r="T28" i="1"/>
  <c r="R28" i="1"/>
  <c r="Q28" i="1"/>
  <c r="T1087" i="1"/>
  <c r="R1087" i="1"/>
  <c r="Q1087" i="1"/>
  <c r="T569" i="1"/>
  <c r="R569" i="1"/>
  <c r="Q569" i="1"/>
  <c r="Q1090" i="1"/>
  <c r="R1066" i="1"/>
  <c r="T966" i="1"/>
  <c r="Q950" i="1"/>
  <c r="R942" i="1"/>
  <c r="T934" i="1"/>
  <c r="Q906" i="1"/>
  <c r="R902" i="1"/>
  <c r="T890" i="1"/>
  <c r="Q842" i="1"/>
  <c r="R818" i="1"/>
  <c r="T802" i="1"/>
  <c r="Q774" i="1"/>
  <c r="R754" i="1"/>
  <c r="T734" i="1"/>
  <c r="Q706" i="1"/>
  <c r="R698" i="1"/>
  <c r="T566" i="1"/>
  <c r="Q542" i="1"/>
  <c r="R494" i="1"/>
  <c r="T438" i="1"/>
  <c r="Q382" i="1"/>
  <c r="R358" i="1"/>
  <c r="T318" i="1"/>
  <c r="Q286" i="1"/>
  <c r="R266" i="1"/>
  <c r="T262" i="1"/>
  <c r="Q254" i="1"/>
  <c r="R250" i="1"/>
  <c r="T246" i="1"/>
  <c r="Q238" i="1"/>
  <c r="R234" i="1"/>
  <c r="T230" i="1"/>
  <c r="Q222" i="1"/>
  <c r="R218" i="1"/>
  <c r="T214" i="1"/>
  <c r="Q206" i="1"/>
  <c r="R202" i="1"/>
  <c r="T198" i="1"/>
  <c r="Q190" i="1"/>
  <c r="R186" i="1"/>
  <c r="T182" i="1"/>
  <c r="Q174" i="1"/>
  <c r="R170" i="1"/>
  <c r="T166" i="1"/>
  <c r="Q158" i="1"/>
  <c r="R154" i="1"/>
  <c r="T150" i="1"/>
  <c r="Q142" i="1"/>
  <c r="R138" i="1"/>
  <c r="T134" i="1"/>
  <c r="Q126" i="1"/>
  <c r="R122" i="1"/>
  <c r="T118" i="1"/>
  <c r="Q110" i="1"/>
  <c r="R106" i="1"/>
  <c r="T102" i="1"/>
  <c r="Q94" i="1"/>
  <c r="R90" i="1"/>
  <c r="T86" i="1"/>
  <c r="Q70" i="1"/>
  <c r="R54" i="1"/>
  <c r="Q1125" i="1"/>
  <c r="R1033" i="1"/>
  <c r="T997" i="1"/>
  <c r="Q981" i="1"/>
  <c r="R973" i="1"/>
  <c r="T797" i="1"/>
  <c r="Q757" i="1"/>
  <c r="R745" i="1"/>
  <c r="T713" i="1"/>
  <c r="Q657" i="1"/>
  <c r="R653" i="1"/>
  <c r="T649" i="1"/>
  <c r="Q637" i="1"/>
  <c r="R625" i="1"/>
  <c r="T613" i="1"/>
  <c r="Q245" i="1"/>
  <c r="R237" i="1"/>
  <c r="T229" i="1"/>
  <c r="Q217" i="1"/>
  <c r="R213" i="1"/>
  <c r="T185" i="1"/>
  <c r="Q169" i="1"/>
  <c r="R161" i="1"/>
  <c r="T153" i="1"/>
  <c r="Q137" i="1"/>
  <c r="R129" i="1"/>
  <c r="T121" i="1"/>
  <c r="Q105" i="1"/>
  <c r="R97" i="1"/>
  <c r="R85" i="1"/>
  <c r="Q73" i="1"/>
  <c r="R49" i="1"/>
  <c r="T41" i="1"/>
  <c r="Q1088" i="1"/>
  <c r="R1064" i="1"/>
  <c r="T1048" i="1"/>
  <c r="Q1020" i="1"/>
  <c r="R996" i="1"/>
  <c r="T968" i="1"/>
  <c r="Q960" i="1"/>
  <c r="R948" i="1"/>
  <c r="T940" i="1"/>
  <c r="Q916" i="1"/>
  <c r="R900" i="1"/>
  <c r="R876" i="1"/>
  <c r="Q848" i="1"/>
  <c r="T844" i="1"/>
  <c r="T832" i="1"/>
  <c r="Q656" i="1"/>
  <c r="R652" i="1"/>
  <c r="T648" i="1"/>
  <c r="Q612" i="1"/>
  <c r="R600" i="1"/>
  <c r="T568" i="1"/>
  <c r="Q548" i="1"/>
  <c r="R540" i="1"/>
  <c r="T532" i="1"/>
  <c r="Q516" i="1"/>
  <c r="R504" i="1"/>
  <c r="T500" i="1"/>
  <c r="Q488" i="1"/>
  <c r="R484" i="1"/>
  <c r="T480" i="1"/>
  <c r="Q468" i="1"/>
  <c r="R464" i="1"/>
  <c r="T460" i="1"/>
  <c r="Q452" i="1"/>
  <c r="R448" i="1"/>
  <c r="T444" i="1"/>
  <c r="Q428" i="1"/>
  <c r="R424" i="1"/>
  <c r="T420" i="1"/>
  <c r="Q404" i="1"/>
  <c r="R400" i="1"/>
  <c r="T396" i="1"/>
  <c r="Q388" i="1"/>
  <c r="R384" i="1"/>
  <c r="T380" i="1"/>
  <c r="Q364" i="1"/>
  <c r="R360" i="1"/>
  <c r="T356" i="1"/>
  <c r="Q344" i="1"/>
  <c r="R340" i="1"/>
  <c r="T336" i="1"/>
  <c r="Q328" i="1"/>
  <c r="R324" i="1"/>
  <c r="T320" i="1"/>
  <c r="Q300" i="1"/>
  <c r="R296" i="1"/>
  <c r="T292" i="1"/>
  <c r="Q280" i="1"/>
  <c r="R276" i="1"/>
  <c r="T272" i="1"/>
  <c r="Q1167" i="1"/>
  <c r="Q1163" i="1"/>
  <c r="T1159" i="1"/>
  <c r="R1151" i="1"/>
  <c r="R1143" i="1"/>
  <c r="T1135" i="1"/>
  <c r="Q1127" i="1"/>
  <c r="R1119" i="1"/>
  <c r="T1111" i="1"/>
  <c r="R1051" i="1"/>
  <c r="Q1043" i="1"/>
  <c r="T1035" i="1"/>
  <c r="R1003" i="1"/>
  <c r="Q963" i="1"/>
  <c r="T919" i="1"/>
  <c r="Q839" i="1"/>
  <c r="R831" i="1"/>
  <c r="T807" i="1"/>
  <c r="Q743" i="1"/>
  <c r="R735" i="1"/>
  <c r="T711" i="1"/>
  <c r="Q571" i="1"/>
  <c r="R543" i="1"/>
  <c r="T535" i="1"/>
  <c r="Q527" i="1"/>
  <c r="R507" i="1"/>
  <c r="T487" i="1"/>
  <c r="Q435" i="1"/>
  <c r="R411" i="1"/>
  <c r="T363" i="1"/>
  <c r="Q347" i="1"/>
  <c r="R299" i="1"/>
  <c r="T275" i="1"/>
  <c r="I2" i="2"/>
  <c r="M2" i="2" s="1"/>
  <c r="H2" i="2"/>
  <c r="L2" i="2" s="1"/>
  <c r="L4" i="2"/>
  <c r="K2" i="2"/>
  <c r="O2" i="2" s="1"/>
  <c r="O4" i="2"/>
  <c r="S4" i="2" s="1"/>
  <c r="O4" i="1"/>
  <c r="O10" i="1"/>
  <c r="T10" i="1" s="1"/>
  <c r="G7" i="1"/>
  <c r="D7" i="1"/>
  <c r="S10" i="1" l="1"/>
  <c r="S2" i="2"/>
  <c r="P4" i="2"/>
  <c r="P2" i="2" s="1"/>
  <c r="Q10" i="1"/>
  <c r="R10" i="1"/>
  <c r="P10" i="1"/>
  <c r="N4" i="3"/>
  <c r="O12" i="3" l="1"/>
  <c r="O11" i="3"/>
  <c r="O14" i="3" l="1"/>
  <c r="O15" i="3"/>
  <c r="O19" i="3"/>
  <c r="O18" i="3"/>
  <c r="O25" i="3" l="1"/>
  <c r="O17" i="3"/>
  <c r="O21" i="3"/>
  <c r="O22" i="3"/>
  <c r="O28" i="3" l="1"/>
  <c r="O24" i="3"/>
  <c r="O20" i="3"/>
  <c r="O31" i="3" l="1"/>
  <c r="O23" i="3"/>
  <c r="O27" i="3"/>
  <c r="O30" i="3" l="1"/>
  <c r="O34" i="3"/>
  <c r="O26" i="3"/>
  <c r="O29" i="3" l="1"/>
  <c r="O33" i="3"/>
  <c r="O37" i="3"/>
  <c r="O40" i="3" l="1"/>
  <c r="O32" i="3"/>
  <c r="O36" i="3"/>
  <c r="O39" i="3" l="1"/>
  <c r="O43" i="3"/>
  <c r="O35" i="3"/>
  <c r="O42" i="3" l="1"/>
  <c r="O46" i="3"/>
  <c r="O38" i="3"/>
  <c r="O45" i="3" l="1"/>
  <c r="O49" i="3"/>
  <c r="O41" i="3"/>
  <c r="O52" i="3" l="1"/>
  <c r="O48" i="3"/>
  <c r="O44" i="3"/>
  <c r="O47" i="3" l="1"/>
  <c r="O55" i="3"/>
  <c r="O51" i="3"/>
  <c r="O50" i="3" l="1"/>
  <c r="O58" i="3"/>
  <c r="O54" i="3"/>
  <c r="O53" i="3" l="1"/>
  <c r="O61" i="3"/>
  <c r="O57" i="3"/>
  <c r="O60" i="3" l="1"/>
  <c r="O56" i="3"/>
  <c r="O64" i="3"/>
  <c r="O59" i="3" l="1"/>
  <c r="O63" i="3"/>
  <c r="O67" i="3"/>
  <c r="O70" i="3" l="1"/>
  <c r="O62" i="3"/>
  <c r="O66" i="3"/>
  <c r="O69" i="3" l="1"/>
  <c r="O73" i="3"/>
  <c r="O65" i="3"/>
  <c r="O68" i="3" l="1"/>
  <c r="O72" i="3"/>
  <c r="O76" i="3"/>
  <c r="O75" i="3" l="1"/>
  <c r="O79" i="3"/>
  <c r="O71" i="3"/>
  <c r="O74" i="3" l="1"/>
  <c r="O78" i="3"/>
  <c r="O82" i="3"/>
  <c r="O81" i="3" l="1"/>
  <c r="O85" i="3"/>
  <c r="O77" i="3"/>
  <c r="O80" i="3" l="1"/>
  <c r="O84" i="3"/>
  <c r="O88" i="3"/>
  <c r="O91" i="3" l="1"/>
  <c r="O83" i="3"/>
  <c r="O87" i="3"/>
  <c r="O90" i="3" l="1"/>
  <c r="O94" i="3"/>
  <c r="O86" i="3"/>
  <c r="O89" i="3" l="1"/>
  <c r="O93" i="3"/>
  <c r="O97" i="3"/>
  <c r="O92" i="3" l="1"/>
  <c r="O96" i="3"/>
  <c r="O100" i="3"/>
  <c r="O103" i="3" l="1"/>
  <c r="O95" i="3"/>
  <c r="O99" i="3"/>
  <c r="O102" i="3" l="1"/>
  <c r="O98" i="3"/>
  <c r="O106" i="3"/>
  <c r="O101" i="3" l="1"/>
  <c r="O105" i="3"/>
  <c r="O109" i="3"/>
  <c r="O112" i="3" l="1"/>
  <c r="O108" i="3"/>
  <c r="O104" i="3"/>
  <c r="O111" i="3" l="1"/>
  <c r="O107" i="3"/>
  <c r="O115" i="3"/>
  <c r="O118" i="3" l="1"/>
  <c r="O114" i="3"/>
  <c r="O110" i="3"/>
  <c r="O113" i="3" l="1"/>
  <c r="O117" i="3"/>
  <c r="O121" i="3"/>
  <c r="O116" i="3" l="1"/>
  <c r="O120" i="3"/>
  <c r="O124" i="3"/>
  <c r="O127" i="3" l="1"/>
  <c r="O119" i="3"/>
  <c r="O123" i="3"/>
  <c r="O126" i="3" l="1"/>
  <c r="O122" i="3"/>
  <c r="O130" i="3"/>
  <c r="O125" i="3" l="1"/>
  <c r="O129" i="3"/>
  <c r="O133" i="3"/>
  <c r="O128" i="3" l="1"/>
  <c r="O136" i="3"/>
  <c r="O132" i="3"/>
  <c r="O131" i="3" l="1"/>
  <c r="O139" i="3"/>
  <c r="O135" i="3"/>
  <c r="O134" i="3" l="1"/>
  <c r="O138" i="3"/>
  <c r="O142" i="3"/>
  <c r="O145" i="3" l="1"/>
  <c r="O137" i="3"/>
  <c r="O141" i="3"/>
  <c r="O144" i="3" l="1"/>
  <c r="O148" i="3"/>
  <c r="O140" i="3"/>
  <c r="O147" i="3" l="1"/>
  <c r="O151" i="3"/>
  <c r="O143" i="3"/>
  <c r="O154" i="3" l="1"/>
  <c r="O150" i="3"/>
  <c r="O146" i="3"/>
  <c r="O153" i="3" l="1"/>
  <c r="O149" i="3"/>
  <c r="O157" i="3"/>
  <c r="O156" i="3" l="1"/>
  <c r="O152" i="3"/>
  <c r="O160" i="3"/>
  <c r="O155" i="3" l="1"/>
  <c r="O163" i="3"/>
  <c r="O159" i="3"/>
  <c r="O162" i="3" l="1"/>
  <c r="O158" i="3"/>
  <c r="O166" i="3"/>
  <c r="O165" i="3" l="1"/>
  <c r="O161" i="3"/>
  <c r="O169" i="3"/>
  <c r="O168" i="3" l="1"/>
  <c r="O172" i="3"/>
  <c r="O164" i="3"/>
  <c r="O167" i="3" l="1"/>
  <c r="O171" i="3"/>
  <c r="O175" i="3"/>
  <c r="O170" i="3" l="1"/>
  <c r="O174" i="3"/>
  <c r="O178" i="3"/>
  <c r="O177" i="3" l="1"/>
  <c r="O173" i="3"/>
  <c r="O181" i="3"/>
  <c r="O184" i="3" l="1"/>
  <c r="O180" i="3"/>
  <c r="O176" i="3"/>
  <c r="O179" i="3" l="1"/>
  <c r="O187" i="3"/>
  <c r="O183" i="3"/>
  <c r="O190" i="3" l="1"/>
  <c r="O182" i="3"/>
  <c r="O186" i="3"/>
  <c r="O193" i="3" l="1"/>
  <c r="O189" i="3"/>
  <c r="O185" i="3"/>
  <c r="O196" i="3" l="1"/>
  <c r="O192" i="3"/>
  <c r="O188" i="3"/>
  <c r="O191" i="3" l="1"/>
  <c r="O195" i="3"/>
  <c r="O199" i="3"/>
  <c r="O198" i="3" l="1"/>
  <c r="O202" i="3"/>
  <c r="O194" i="3"/>
  <c r="O205" i="3" l="1"/>
  <c r="O197" i="3"/>
  <c r="O201" i="3"/>
  <c r="O204" i="3" l="1"/>
  <c r="O200" i="3"/>
  <c r="O208" i="3"/>
  <c r="O203" i="3" l="1"/>
  <c r="O207" i="3"/>
  <c r="O211" i="3"/>
  <c r="O206" i="3" l="1"/>
  <c r="O214" i="3"/>
  <c r="O210" i="3"/>
  <c r="O213" i="3" l="1"/>
  <c r="O209" i="3"/>
  <c r="O217" i="3"/>
  <c r="O216" i="3" l="1"/>
  <c r="O212" i="3"/>
  <c r="O220" i="3"/>
  <c r="O223" i="3" l="1"/>
  <c r="O219" i="3"/>
  <c r="O215" i="3"/>
  <c r="O218" i="3" l="1"/>
  <c r="O222" i="3"/>
  <c r="O226" i="3"/>
  <c r="O229" i="3" l="1"/>
  <c r="O221" i="3"/>
  <c r="O225" i="3"/>
  <c r="O232" i="3" l="1"/>
  <c r="O228" i="3"/>
  <c r="O224" i="3"/>
  <c r="O235" i="3" l="1"/>
  <c r="O231" i="3"/>
  <c r="O227" i="3"/>
  <c r="O234" i="3" l="1"/>
  <c r="O238" i="3"/>
  <c r="O230" i="3"/>
  <c r="O233" i="3" l="1"/>
  <c r="O237" i="3"/>
  <c r="O241" i="3"/>
  <c r="O236" i="3" l="1"/>
  <c r="O240" i="3"/>
  <c r="O244" i="3"/>
  <c r="O247" i="3" l="1"/>
  <c r="O239" i="3"/>
  <c r="O243" i="3"/>
  <c r="O246" i="3" l="1"/>
  <c r="O250" i="3"/>
  <c r="O242" i="3"/>
  <c r="O245" i="3" l="1"/>
  <c r="O249" i="3"/>
  <c r="O253" i="3"/>
  <c r="O252" i="3" l="1"/>
  <c r="O248" i="3"/>
  <c r="O256" i="3"/>
  <c r="O255" i="3" l="1"/>
  <c r="O251" i="3"/>
  <c r="O259" i="3"/>
  <c r="O254" i="3" l="1"/>
  <c r="O262" i="3"/>
  <c r="O258" i="3"/>
  <c r="O265" i="3" l="1"/>
  <c r="O257" i="3"/>
  <c r="O261" i="3"/>
  <c r="O264" i="3" l="1"/>
  <c r="O268" i="3"/>
  <c r="O260" i="3"/>
  <c r="O267" i="3" l="1"/>
  <c r="O271" i="3"/>
  <c r="O263" i="3"/>
  <c r="O266" i="3" l="1"/>
  <c r="O270" i="3"/>
  <c r="O274" i="3"/>
  <c r="O269" i="3" l="1"/>
  <c r="O273" i="3"/>
  <c r="O277" i="3"/>
  <c r="O280" i="3" l="1"/>
  <c r="O272" i="3"/>
  <c r="O276" i="3"/>
  <c r="O279" i="3" l="1"/>
  <c r="O283" i="3"/>
  <c r="O275" i="3"/>
  <c r="O278" i="3" l="1"/>
  <c r="O286" i="3"/>
  <c r="O282" i="3"/>
  <c r="O289" i="3" l="1"/>
  <c r="O281" i="3"/>
  <c r="O285" i="3"/>
  <c r="O288" i="3" l="1"/>
  <c r="O292" i="3"/>
  <c r="O284" i="3"/>
  <c r="O287" i="3" l="1"/>
  <c r="O291" i="3"/>
  <c r="O295" i="3"/>
  <c r="O294" i="3" l="1"/>
  <c r="O298" i="3"/>
  <c r="O290" i="3"/>
  <c r="O293" i="3" l="1"/>
  <c r="O301" i="3"/>
  <c r="O297" i="3"/>
  <c r="O296" i="3" l="1"/>
  <c r="O304" i="3"/>
  <c r="O300" i="3"/>
  <c r="O299" i="3" l="1"/>
  <c r="O307" i="3"/>
  <c r="O303" i="3"/>
  <c r="O302" i="3" l="1"/>
  <c r="O310" i="3"/>
  <c r="O306" i="3"/>
  <c r="O305" i="3" l="1"/>
  <c r="O313" i="3"/>
  <c r="O309" i="3"/>
  <c r="O308" i="3" l="1"/>
  <c r="O316" i="3"/>
  <c r="O312" i="3"/>
  <c r="O311" i="3" l="1"/>
  <c r="O319" i="3"/>
  <c r="O315" i="3"/>
  <c r="O314" i="3" l="1"/>
  <c r="O318" i="3"/>
  <c r="O322" i="3"/>
  <c r="O325" i="3" l="1"/>
  <c r="O321" i="3"/>
  <c r="O317" i="3"/>
  <c r="O328" i="3" l="1"/>
  <c r="O324" i="3"/>
  <c r="O320" i="3"/>
  <c r="O331" i="3" l="1"/>
  <c r="O327" i="3"/>
  <c r="O323" i="3"/>
  <c r="O334" i="3" l="1"/>
  <c r="O330" i="3"/>
  <c r="O326" i="3"/>
  <c r="O337" i="3" l="1"/>
  <c r="O333" i="3"/>
  <c r="O329" i="3"/>
  <c r="O332" i="3" l="1"/>
  <c r="O336" i="3"/>
  <c r="O340" i="3"/>
  <c r="O343" i="3" l="1"/>
  <c r="O335" i="3"/>
  <c r="O339" i="3"/>
  <c r="O346" i="3" l="1"/>
  <c r="O338" i="3"/>
  <c r="O342" i="3"/>
  <c r="O345" i="3" l="1"/>
  <c r="O349" i="3"/>
  <c r="O341" i="3"/>
  <c r="O344" i="3" l="1"/>
  <c r="O348" i="3"/>
  <c r="O352" i="3"/>
  <c r="O355" i="3" l="1"/>
  <c r="O347" i="3"/>
  <c r="O351" i="3"/>
  <c r="O354" i="3" l="1"/>
  <c r="O350" i="3"/>
  <c r="O358" i="3"/>
  <c r="O357" i="3" l="1"/>
  <c r="O353" i="3"/>
  <c r="O361" i="3"/>
  <c r="O360" i="3" l="1"/>
  <c r="O356" i="3"/>
  <c r="O364" i="3"/>
  <c r="O363" i="3" l="1"/>
  <c r="O359" i="3"/>
  <c r="O367" i="3"/>
  <c r="O366" i="3" l="1"/>
  <c r="O362" i="3"/>
  <c r="O370" i="3"/>
  <c r="O369" i="3" l="1"/>
  <c r="O365" i="3"/>
  <c r="O373" i="3"/>
  <c r="O376" i="3" l="1"/>
  <c r="O368" i="3"/>
  <c r="O372" i="3"/>
  <c r="O375" i="3" l="1"/>
  <c r="O379" i="3"/>
  <c r="O371" i="3"/>
  <c r="O374" i="3" l="1"/>
  <c r="O382" i="3"/>
  <c r="O378" i="3"/>
  <c r="O381" i="3" l="1"/>
  <c r="O385" i="3"/>
  <c r="O377" i="3"/>
  <c r="O384" i="3" l="1"/>
  <c r="O388" i="3"/>
  <c r="O380" i="3"/>
  <c r="O387" i="3" l="1"/>
  <c r="O383" i="3"/>
  <c r="O391" i="3"/>
  <c r="O390" i="3" l="1"/>
  <c r="O386" i="3"/>
  <c r="O394" i="3"/>
  <c r="O393" i="3" l="1"/>
  <c r="O389" i="3"/>
  <c r="O397" i="3"/>
  <c r="O392" i="3" l="1"/>
  <c r="O396" i="3"/>
  <c r="O400" i="3"/>
  <c r="O403" i="3" l="1"/>
  <c r="O395" i="3"/>
  <c r="O399" i="3"/>
  <c r="O402" i="3" l="1"/>
  <c r="O398" i="3"/>
  <c r="O406" i="3"/>
  <c r="O405" i="3" l="1"/>
  <c r="O401" i="3"/>
  <c r="O409" i="3"/>
  <c r="O408" i="3" l="1"/>
  <c r="O412" i="3"/>
  <c r="O404" i="3"/>
  <c r="O411" i="3" l="1"/>
  <c r="O407" i="3"/>
  <c r="O415" i="3"/>
  <c r="O414" i="3" l="1"/>
  <c r="O410" i="3"/>
  <c r="O418" i="3"/>
  <c r="O413" i="3" l="1"/>
  <c r="O421" i="3"/>
  <c r="O417" i="3"/>
  <c r="O424" i="3" l="1"/>
  <c r="O416" i="3"/>
  <c r="O420" i="3"/>
  <c r="O423" i="3" l="1"/>
  <c r="O427" i="3"/>
  <c r="O419" i="3"/>
  <c r="O422" i="3" l="1"/>
  <c r="O426" i="3"/>
  <c r="O430" i="3"/>
  <c r="O425" i="3" l="1"/>
  <c r="O429" i="3"/>
  <c r="O433" i="3"/>
  <c r="O432" i="3" l="1"/>
  <c r="O436" i="3"/>
  <c r="O428" i="3"/>
  <c r="O435" i="3" l="1"/>
  <c r="O439" i="3"/>
  <c r="O431" i="3"/>
  <c r="O434" i="3" l="1"/>
  <c r="O438" i="3"/>
  <c r="O442" i="3"/>
  <c r="O441" i="3" l="1"/>
  <c r="O437" i="3"/>
  <c r="O445" i="3"/>
  <c r="O440" i="3" l="1"/>
  <c r="O444" i="3"/>
  <c r="O448" i="3"/>
  <c r="O443" i="3" l="1"/>
  <c r="O447" i="3"/>
  <c r="O451" i="3"/>
  <c r="O446" i="3" l="1"/>
  <c r="O454" i="3"/>
  <c r="O450" i="3"/>
  <c r="O457" i="3" l="1"/>
  <c r="O453" i="3"/>
  <c r="O449" i="3"/>
  <c r="O460" i="3" l="1"/>
  <c r="O456" i="3"/>
  <c r="O452" i="3"/>
  <c r="O459" i="3" l="1"/>
  <c r="O455" i="3"/>
  <c r="O463" i="3"/>
  <c r="O462" i="3" l="1"/>
  <c r="O458" i="3"/>
  <c r="O466" i="3"/>
  <c r="O465" i="3" l="1"/>
  <c r="O461" i="3"/>
  <c r="O469" i="3"/>
  <c r="O464" i="3" l="1"/>
  <c r="O468" i="3"/>
  <c r="O472" i="3"/>
  <c r="O471" i="3" l="1"/>
  <c r="O467" i="3"/>
  <c r="O475" i="3"/>
  <c r="O474" i="3" l="1"/>
  <c r="O470" i="3"/>
  <c r="O478" i="3"/>
  <c r="O477" i="3" l="1"/>
  <c r="O473" i="3"/>
  <c r="O481" i="3"/>
  <c r="O476" i="3" l="1"/>
  <c r="O484" i="3"/>
  <c r="O480" i="3"/>
  <c r="O487" i="3" l="1"/>
  <c r="O483" i="3"/>
  <c r="O479" i="3"/>
  <c r="O482" i="3" l="1"/>
  <c r="O490" i="3"/>
  <c r="O486" i="3"/>
  <c r="O489" i="3" l="1"/>
  <c r="O485" i="3"/>
  <c r="O493" i="3"/>
  <c r="O492" i="3" l="1"/>
  <c r="O488" i="3"/>
  <c r="O496" i="3"/>
  <c r="O495" i="3" l="1"/>
  <c r="O499" i="3"/>
  <c r="O491" i="3"/>
  <c r="O494" i="3" l="1"/>
  <c r="O498" i="3"/>
  <c r="O502" i="3"/>
  <c r="O505" i="3" l="1"/>
  <c r="O497" i="3"/>
  <c r="O501" i="3"/>
  <c r="O500" i="3" l="1"/>
  <c r="O508" i="3"/>
  <c r="O504" i="3"/>
  <c r="O503" i="3" l="1"/>
  <c r="O511" i="3"/>
  <c r="O507" i="3"/>
  <c r="O510" i="3" l="1"/>
  <c r="O506" i="3"/>
  <c r="O514" i="3"/>
  <c r="O509" i="3" l="1"/>
  <c r="O513" i="3"/>
  <c r="O517" i="3"/>
  <c r="O520" i="3" l="1"/>
  <c r="O512" i="3"/>
  <c r="O516" i="3"/>
  <c r="O523" i="3" l="1"/>
  <c r="O519" i="3"/>
  <c r="O515" i="3"/>
  <c r="O526" i="3" l="1"/>
  <c r="O518" i="3"/>
  <c r="O522" i="3"/>
  <c r="O525" i="3" l="1"/>
  <c r="O529" i="3"/>
  <c r="O521" i="3"/>
  <c r="O524" i="3" l="1"/>
  <c r="O528" i="3"/>
  <c r="O532" i="3"/>
  <c r="O531" i="3" l="1"/>
  <c r="O535" i="3"/>
  <c r="O527" i="3"/>
  <c r="O530" i="3" l="1"/>
  <c r="O534" i="3"/>
  <c r="O538" i="3"/>
  <c r="O533" i="3" l="1"/>
  <c r="O541" i="3"/>
  <c r="O537" i="3"/>
  <c r="O540" i="3" l="1"/>
  <c r="O544" i="3"/>
  <c r="O536" i="3"/>
  <c r="O539" i="3" l="1"/>
  <c r="O543" i="3"/>
  <c r="O547" i="3"/>
  <c r="O550" i="3" l="1"/>
  <c r="O542" i="3"/>
  <c r="O546" i="3"/>
  <c r="O545" i="3" l="1"/>
  <c r="O553" i="3"/>
  <c r="O549" i="3"/>
  <c r="O548" i="3" l="1"/>
  <c r="O556" i="3"/>
  <c r="O552" i="3"/>
  <c r="O559" i="3" l="1"/>
  <c r="O555" i="3"/>
  <c r="O551" i="3"/>
  <c r="O562" i="3" l="1"/>
  <c r="O554" i="3"/>
  <c r="O558" i="3"/>
  <c r="O561" i="3" l="1"/>
  <c r="O565" i="3"/>
  <c r="O557" i="3"/>
  <c r="O560" i="3" l="1"/>
  <c r="O564" i="3"/>
  <c r="O568" i="3"/>
  <c r="O563" i="3" l="1"/>
  <c r="O567" i="3"/>
  <c r="O571" i="3"/>
  <c r="O566" i="3" l="1"/>
  <c r="O574" i="3"/>
  <c r="O570" i="3"/>
  <c r="O577" i="3" l="1"/>
  <c r="O573" i="3"/>
  <c r="O569" i="3"/>
  <c r="O580" i="3" l="1"/>
  <c r="O572" i="3"/>
  <c r="O576" i="3"/>
  <c r="O579" i="3" l="1"/>
  <c r="O583" i="3"/>
  <c r="O575" i="3"/>
  <c r="O578" i="3" l="1"/>
  <c r="O582" i="3"/>
  <c r="O586" i="3"/>
  <c r="O585" i="3" l="1"/>
  <c r="O589" i="3"/>
  <c r="O581" i="3"/>
  <c r="O588" i="3" l="1"/>
  <c r="O592" i="3"/>
  <c r="O584" i="3"/>
  <c r="O587" i="3" l="1"/>
  <c r="O591" i="3"/>
  <c r="O595" i="3"/>
  <c r="O598" i="3" l="1"/>
  <c r="O590" i="3"/>
  <c r="O594" i="3"/>
  <c r="O597" i="3" l="1"/>
  <c r="O593" i="3"/>
  <c r="O601" i="3"/>
  <c r="O596" i="3" l="1"/>
  <c r="O600" i="3"/>
  <c r="O604" i="3"/>
  <c r="O607" i="3" l="1"/>
  <c r="O599" i="3"/>
  <c r="O603" i="3"/>
  <c r="O610" i="3" l="1"/>
  <c r="O606" i="3"/>
  <c r="O602" i="3"/>
  <c r="O613" i="3" l="1"/>
  <c r="O605" i="3"/>
  <c r="O609" i="3"/>
  <c r="O612" i="3" l="1"/>
  <c r="O616" i="3"/>
  <c r="O608" i="3"/>
  <c r="O611" i="3" l="1"/>
  <c r="O615" i="3"/>
  <c r="O619" i="3"/>
  <c r="O618" i="3" l="1"/>
  <c r="O622" i="3"/>
  <c r="O614" i="3"/>
  <c r="O625" i="3" l="1"/>
  <c r="O617" i="3"/>
  <c r="O621" i="3"/>
  <c r="O620" i="3" l="1"/>
  <c r="O628" i="3"/>
  <c r="O624" i="3"/>
  <c r="O631" i="3" l="1"/>
  <c r="O623" i="3"/>
  <c r="O627" i="3"/>
  <c r="O630" i="3" l="1"/>
  <c r="O634" i="3"/>
  <c r="O626" i="3"/>
  <c r="O629" i="3" l="1"/>
  <c r="O633" i="3"/>
  <c r="O637" i="3"/>
  <c r="O636" i="3" l="1"/>
  <c r="O640" i="3"/>
  <c r="O632" i="3"/>
  <c r="O635" i="3" l="1"/>
  <c r="O639" i="3"/>
  <c r="O643" i="3"/>
  <c r="O642" i="3" l="1"/>
  <c r="O646" i="3"/>
  <c r="O638" i="3"/>
  <c r="O649" i="3" l="1"/>
  <c r="O641" i="3"/>
  <c r="O645" i="3"/>
  <c r="O652" i="3" l="1"/>
  <c r="O648" i="3"/>
  <c r="O644" i="3"/>
  <c r="O651" i="3" l="1"/>
  <c r="O655" i="3"/>
  <c r="O647" i="3"/>
  <c r="O650" i="3" l="1"/>
  <c r="O654" i="3"/>
  <c r="O658" i="3"/>
  <c r="O653" i="3" l="1"/>
  <c r="O657" i="3"/>
  <c r="O661" i="3"/>
  <c r="O664" i="3" l="1"/>
  <c r="O656" i="3"/>
  <c r="O660" i="3"/>
  <c r="O667" i="3" l="1"/>
  <c r="O663" i="3"/>
  <c r="O659" i="3"/>
  <c r="O670" i="3" l="1"/>
  <c r="O662" i="3"/>
  <c r="O666" i="3"/>
  <c r="O669" i="3" l="1"/>
  <c r="O673" i="3"/>
  <c r="O665" i="3"/>
  <c r="O668" i="3" l="1"/>
  <c r="O672" i="3"/>
  <c r="O676" i="3"/>
  <c r="O675" i="3" l="1"/>
  <c r="O679" i="3"/>
  <c r="O671" i="3"/>
  <c r="O674" i="3" l="1"/>
  <c r="O678" i="3"/>
  <c r="O682" i="3"/>
  <c r="O677" i="3" l="1"/>
  <c r="O681" i="3"/>
  <c r="O685" i="3"/>
  <c r="O680" i="3" l="1"/>
  <c r="O688" i="3"/>
  <c r="O684" i="3"/>
  <c r="O683" i="3" l="1"/>
  <c r="O691" i="3"/>
  <c r="O687" i="3"/>
  <c r="O686" i="3" l="1"/>
  <c r="O694" i="3"/>
  <c r="O690" i="3"/>
  <c r="O689" i="3" l="1"/>
  <c r="O697" i="3"/>
  <c r="O693" i="3"/>
  <c r="O700" i="3" l="1"/>
  <c r="O696" i="3"/>
  <c r="O692" i="3"/>
  <c r="O699" i="3" l="1"/>
  <c r="O695" i="3"/>
  <c r="O703" i="3"/>
  <c r="O706" i="3" l="1"/>
  <c r="O702" i="3"/>
  <c r="O698" i="3"/>
  <c r="O705" i="3" l="1"/>
  <c r="O701" i="3"/>
  <c r="O709" i="3"/>
  <c r="O704" i="3" l="1"/>
  <c r="O712" i="3"/>
  <c r="O708" i="3"/>
  <c r="O707" i="3" l="1"/>
  <c r="O715" i="3"/>
  <c r="O711" i="3"/>
  <c r="O718" i="3" l="1"/>
  <c r="O714" i="3"/>
  <c r="O710" i="3"/>
  <c r="O713" i="3" l="1"/>
  <c r="O721" i="3"/>
  <c r="O717" i="3"/>
  <c r="O720" i="3" l="1"/>
  <c r="O716" i="3"/>
  <c r="O724" i="3"/>
  <c r="O719" i="3" l="1"/>
  <c r="O727" i="3"/>
  <c r="O723" i="3"/>
  <c r="O726" i="3" l="1"/>
  <c r="O722" i="3"/>
  <c r="O730" i="3"/>
  <c r="O733" i="3" l="1"/>
  <c r="O729" i="3"/>
  <c r="O725" i="3"/>
  <c r="O728" i="3" l="1"/>
  <c r="O736" i="3"/>
  <c r="O732" i="3"/>
  <c r="O731" i="3" l="1"/>
  <c r="O739" i="3"/>
  <c r="O735" i="3"/>
  <c r="O742" i="3" l="1"/>
  <c r="O738" i="3"/>
  <c r="O734" i="3"/>
  <c r="O745" i="3" l="1"/>
  <c r="O737" i="3"/>
  <c r="O741" i="3"/>
  <c r="O744" i="3" l="1"/>
  <c r="O740" i="3"/>
  <c r="O748" i="3"/>
  <c r="O747" i="3" l="1"/>
  <c r="O743" i="3"/>
  <c r="O751" i="3"/>
  <c r="O746" i="3" l="1"/>
  <c r="O754" i="3"/>
  <c r="O750" i="3"/>
  <c r="O757" i="3" l="1"/>
  <c r="O749" i="3"/>
  <c r="O753" i="3"/>
  <c r="O752" i="3" l="1"/>
  <c r="O760" i="3"/>
  <c r="O756" i="3"/>
  <c r="O755" i="3" l="1"/>
  <c r="O763" i="3"/>
  <c r="O759" i="3"/>
  <c r="O766" i="3" l="1"/>
  <c r="O762" i="3"/>
  <c r="O758" i="3"/>
  <c r="O761" i="3" l="1"/>
  <c r="O769" i="3"/>
  <c r="O765" i="3"/>
  <c r="O768" i="3" l="1"/>
  <c r="O764" i="3"/>
  <c r="O772" i="3"/>
  <c r="O767" i="3" l="1"/>
  <c r="O775" i="3"/>
  <c r="O771" i="3"/>
  <c r="O774" i="3" l="1"/>
  <c r="O770" i="3"/>
  <c r="O778" i="3"/>
  <c r="O773" i="3" l="1"/>
  <c r="O777" i="3"/>
  <c r="O781" i="3"/>
  <c r="O780" i="3" l="1"/>
  <c r="O776" i="3"/>
  <c r="O784" i="3"/>
  <c r="O783" i="3" l="1"/>
  <c r="O787" i="3"/>
  <c r="O779" i="3"/>
  <c r="O782" i="3" l="1"/>
  <c r="O786" i="3"/>
  <c r="O790" i="3"/>
  <c r="O785" i="3" l="1"/>
  <c r="O793" i="3"/>
  <c r="O789" i="3"/>
  <c r="O792" i="3" l="1"/>
  <c r="O788" i="3"/>
  <c r="O796" i="3"/>
  <c r="O795" i="3" l="1"/>
  <c r="O791" i="3"/>
  <c r="O799" i="3"/>
  <c r="O798" i="3" l="1"/>
  <c r="O794" i="3"/>
  <c r="O802" i="3"/>
  <c r="O801" i="3" l="1"/>
  <c r="O797" i="3"/>
  <c r="O805" i="3"/>
  <c r="O800" i="3" l="1"/>
  <c r="O804" i="3"/>
  <c r="O808" i="3"/>
  <c r="O803" i="3" l="1"/>
  <c r="O811" i="3"/>
  <c r="O807" i="3"/>
  <c r="O810" i="3" l="1"/>
  <c r="O806" i="3"/>
  <c r="O814" i="3"/>
  <c r="O813" i="3" l="1"/>
  <c r="O809" i="3"/>
  <c r="O817" i="3"/>
  <c r="O812" i="3" l="1"/>
  <c r="O820" i="3"/>
  <c r="O816" i="3"/>
  <c r="O823" i="3" l="1"/>
  <c r="O815" i="3"/>
  <c r="O819" i="3"/>
  <c r="O826" i="3" l="1"/>
  <c r="O822" i="3"/>
  <c r="O818" i="3"/>
  <c r="O825" i="3" l="1"/>
  <c r="O821" i="3"/>
  <c r="O829" i="3"/>
  <c r="O828" i="3" l="1"/>
  <c r="O824" i="3"/>
  <c r="O832" i="3"/>
  <c r="O827" i="3" l="1"/>
  <c r="O835" i="3"/>
  <c r="O831" i="3"/>
  <c r="O838" i="3" l="1"/>
  <c r="O830" i="3"/>
  <c r="O834" i="3"/>
  <c r="O841" i="3" l="1"/>
  <c r="O837" i="3"/>
  <c r="O833" i="3"/>
  <c r="O844" i="3" l="1"/>
  <c r="O840" i="3"/>
  <c r="O836" i="3"/>
  <c r="O843" i="3" l="1"/>
  <c r="O839" i="3"/>
  <c r="O847" i="3"/>
  <c r="O842" i="3" l="1"/>
  <c r="O850" i="3"/>
  <c r="O846" i="3"/>
  <c r="O853" i="3" l="1"/>
  <c r="O845" i="3"/>
  <c r="O849" i="3"/>
  <c r="O856" i="3" l="1"/>
  <c r="O852" i="3"/>
  <c r="O848" i="3"/>
  <c r="O859" i="3" l="1"/>
  <c r="O855" i="3"/>
  <c r="O851" i="3"/>
  <c r="O854" i="3" l="1"/>
  <c r="O862" i="3"/>
  <c r="O858" i="3"/>
  <c r="O857" i="3" l="1"/>
  <c r="O865" i="3"/>
  <c r="O861" i="3"/>
  <c r="O864" i="3" l="1"/>
  <c r="O860" i="3"/>
  <c r="O868" i="3"/>
  <c r="O867" i="3" l="1"/>
  <c r="O863" i="3"/>
  <c r="O871" i="3"/>
  <c r="O866" i="3" l="1"/>
  <c r="O874" i="3"/>
  <c r="O870" i="3"/>
  <c r="O869" i="3" l="1"/>
  <c r="O877" i="3"/>
  <c r="O873" i="3"/>
  <c r="O880" i="3" l="1"/>
  <c r="O876" i="3"/>
  <c r="O872" i="3"/>
  <c r="O875" i="3" l="1"/>
  <c r="O883" i="3"/>
  <c r="O879" i="3"/>
  <c r="O878" i="3" l="1"/>
  <c r="O886" i="3"/>
  <c r="O882" i="3"/>
  <c r="O889" i="3" l="1"/>
  <c r="O881" i="3"/>
  <c r="O885" i="3"/>
  <c r="O892" i="3" l="1"/>
  <c r="O884" i="3"/>
  <c r="O888" i="3"/>
  <c r="O887" i="3" l="1"/>
  <c r="O895" i="3"/>
  <c r="O891" i="3"/>
  <c r="O894" i="3" l="1"/>
  <c r="O890" i="3"/>
  <c r="O898" i="3"/>
  <c r="O893" i="3" l="1"/>
  <c r="O901" i="3"/>
  <c r="O897" i="3"/>
  <c r="O904" i="3" l="1"/>
  <c r="O900" i="3"/>
  <c r="O896" i="3"/>
  <c r="O899" i="3" l="1"/>
  <c r="O907" i="3"/>
  <c r="O903" i="3"/>
  <c r="O902" i="3" l="1"/>
  <c r="O910" i="3"/>
  <c r="O906" i="3"/>
  <c r="O913" i="3" l="1"/>
  <c r="O905" i="3"/>
  <c r="O909" i="3"/>
  <c r="O916" i="3" l="1"/>
  <c r="O908" i="3"/>
  <c r="O912" i="3"/>
  <c r="O919" i="3" l="1"/>
  <c r="O911" i="3"/>
  <c r="O915" i="3"/>
  <c r="O918" i="3" l="1"/>
  <c r="O922" i="3"/>
  <c r="O914" i="3"/>
  <c r="O925" i="3" l="1"/>
  <c r="O917" i="3"/>
  <c r="O921" i="3"/>
  <c r="O924" i="3" l="1"/>
  <c r="O920" i="3"/>
  <c r="O928" i="3"/>
  <c r="O927" i="3" l="1"/>
  <c r="O923" i="3"/>
  <c r="O931" i="3"/>
  <c r="O926" i="3" l="1"/>
  <c r="O934" i="3"/>
  <c r="O930" i="3"/>
  <c r="O929" i="3" l="1"/>
  <c r="O937" i="3"/>
  <c r="O933" i="3"/>
  <c r="O940" i="3" l="1"/>
  <c r="O936" i="3"/>
  <c r="O932" i="3"/>
  <c r="O935" i="3" l="1"/>
  <c r="O943" i="3"/>
  <c r="O939" i="3"/>
  <c r="O942" i="3" l="1"/>
  <c r="O938" i="3"/>
  <c r="O946" i="3"/>
  <c r="O941" i="3" l="1"/>
  <c r="O949" i="3"/>
  <c r="O945" i="3"/>
  <c r="O948" i="3" l="1"/>
  <c r="O944" i="3"/>
  <c r="O952" i="3"/>
  <c r="O951" i="3" l="1"/>
  <c r="O947" i="3"/>
  <c r="O955" i="3"/>
  <c r="O954" i="3" l="1"/>
  <c r="O950" i="3"/>
  <c r="O958" i="3"/>
  <c r="O953" i="3" l="1"/>
  <c r="O957" i="3"/>
  <c r="O961" i="3"/>
  <c r="O960" i="3" l="1"/>
  <c r="O956" i="3"/>
  <c r="O964" i="3"/>
  <c r="O963" i="3" l="1"/>
  <c r="O959" i="3"/>
  <c r="O967" i="3"/>
  <c r="O966" i="3" l="1"/>
  <c r="O962" i="3"/>
  <c r="O970" i="3"/>
  <c r="O965" i="3" l="1"/>
  <c r="O973" i="3"/>
  <c r="O969" i="3"/>
  <c r="O972" i="3" l="1"/>
  <c r="O968" i="3"/>
  <c r="O976" i="3"/>
  <c r="O975" i="3" l="1"/>
  <c r="O979" i="3"/>
  <c r="O971" i="3"/>
  <c r="O978" i="3" l="1"/>
  <c r="O982" i="3"/>
  <c r="O974" i="3"/>
  <c r="O977" i="3" l="1"/>
  <c r="O981" i="3"/>
  <c r="O985" i="3"/>
  <c r="O988" i="3" l="1"/>
  <c r="O984" i="3"/>
  <c r="O980" i="3"/>
  <c r="O991" i="3" l="1"/>
  <c r="O987" i="3"/>
  <c r="O983" i="3"/>
  <c r="O986" i="3" l="1"/>
  <c r="O994" i="3"/>
  <c r="O990" i="3"/>
  <c r="O993" i="3" l="1"/>
  <c r="O989" i="3"/>
  <c r="O997" i="3"/>
  <c r="O992" i="3" l="1"/>
  <c r="O1000" i="3"/>
  <c r="O996" i="3"/>
  <c r="O1003" i="3" l="1"/>
  <c r="O995" i="3"/>
  <c r="O999" i="3"/>
  <c r="O1002" i="3" l="1"/>
  <c r="O1006" i="3"/>
  <c r="O998" i="3"/>
  <c r="O1001" i="3" l="1"/>
  <c r="O1005" i="3"/>
  <c r="O1009" i="3"/>
  <c r="O1012" i="3" l="1"/>
  <c r="O1004" i="3"/>
  <c r="O1008" i="3"/>
  <c r="O1007" i="3" l="1"/>
  <c r="O1015" i="3"/>
  <c r="O1011" i="3"/>
  <c r="O1010" i="3" l="1"/>
  <c r="O1018" i="3"/>
  <c r="O1014" i="3"/>
  <c r="O1017" i="3" l="1"/>
  <c r="O1013" i="3"/>
  <c r="O1021" i="3"/>
  <c r="O1016" i="3" l="1"/>
  <c r="O1020" i="3"/>
  <c r="O1024" i="3"/>
  <c r="O1023" i="3" l="1"/>
  <c r="O1027" i="3"/>
  <c r="O1019" i="3"/>
  <c r="O1022" i="3" l="1"/>
  <c r="O1026" i="3"/>
  <c r="O1030" i="3"/>
  <c r="O1033" i="3" l="1"/>
  <c r="O1025" i="3"/>
  <c r="O1029" i="3"/>
  <c r="O1032" i="3" l="1"/>
  <c r="O1036" i="3"/>
  <c r="O1028" i="3"/>
  <c r="O1031" i="3" l="1"/>
  <c r="O1035" i="3"/>
  <c r="O1039" i="3"/>
  <c r="O1038" i="3" l="1"/>
  <c r="O1042" i="3"/>
  <c r="O1034" i="3"/>
  <c r="O1037" i="3" l="1"/>
  <c r="O1045" i="3"/>
  <c r="O1041" i="3"/>
  <c r="O1048" i="3" l="1"/>
  <c r="O1040" i="3"/>
  <c r="O1044" i="3"/>
  <c r="O1043" i="3" l="1"/>
  <c r="O1051" i="3"/>
  <c r="O1047" i="3"/>
  <c r="O1050" i="3" l="1"/>
  <c r="O1054" i="3"/>
  <c r="O1046" i="3"/>
  <c r="O1053" i="3" l="1"/>
  <c r="O1049" i="3"/>
  <c r="O1057" i="3"/>
  <c r="O1056" i="3" l="1"/>
  <c r="O1060" i="3"/>
  <c r="O1052" i="3"/>
  <c r="O1055" i="3" l="1"/>
  <c r="O1059" i="3"/>
  <c r="O1063" i="3"/>
  <c r="O1058" i="3" l="1"/>
  <c r="O1062" i="3"/>
  <c r="O1066" i="3"/>
  <c r="O1061" i="3" l="1"/>
  <c r="O1065" i="3"/>
  <c r="O1069" i="3"/>
  <c r="O1064" i="3" l="1"/>
  <c r="O1068" i="3"/>
  <c r="O1072" i="3"/>
  <c r="O1067" i="3" l="1"/>
  <c r="O1075" i="3"/>
  <c r="O1071" i="3"/>
  <c r="O1070" i="3" l="1"/>
  <c r="O1078" i="3"/>
  <c r="O1074" i="3"/>
  <c r="O1073" i="3" l="1"/>
  <c r="O1081" i="3"/>
  <c r="O1077" i="3"/>
  <c r="O1080" i="3" l="1"/>
  <c r="O1076" i="3"/>
  <c r="O1084" i="3"/>
  <c r="O1079" i="3" l="1"/>
  <c r="O1083" i="3"/>
  <c r="O1087" i="3"/>
  <c r="O1090" i="3" l="1"/>
  <c r="O1082" i="3"/>
  <c r="O1086" i="3"/>
  <c r="O1085" i="3" l="1"/>
  <c r="O1093" i="3"/>
  <c r="O1089" i="3"/>
  <c r="O1088" i="3" l="1"/>
  <c r="O1096" i="3"/>
  <c r="O1092" i="3"/>
  <c r="O1095" i="3" l="1"/>
  <c r="O1091" i="3"/>
  <c r="O1099" i="3"/>
  <c r="O1098" i="3" l="1"/>
  <c r="O1094" i="3"/>
  <c r="O1102" i="3"/>
  <c r="O1101" i="3" l="1"/>
  <c r="O1105" i="3"/>
  <c r="O1097" i="3"/>
  <c r="O1100" i="3" l="1"/>
  <c r="O1108" i="3"/>
  <c r="O1104" i="3"/>
  <c r="O1103" i="3" l="1"/>
  <c r="O1111" i="3"/>
  <c r="O1107" i="3"/>
  <c r="O1106" i="3" l="1"/>
  <c r="O1114" i="3"/>
  <c r="O1110" i="3"/>
  <c r="O1109" i="3" l="1"/>
  <c r="O1117" i="3"/>
  <c r="O1113" i="3"/>
  <c r="O1112" i="3" l="1"/>
  <c r="O1120" i="3"/>
  <c r="O1116" i="3"/>
  <c r="O1119" i="3" l="1"/>
  <c r="O1123" i="3"/>
  <c r="O1115" i="3"/>
  <c r="O1122" i="3" l="1"/>
  <c r="O1118" i="3"/>
  <c r="O1126" i="3"/>
  <c r="O1125" i="3" l="1"/>
  <c r="O1121" i="3"/>
  <c r="O1129" i="3"/>
  <c r="O1132" i="3" l="1"/>
  <c r="O1124" i="3"/>
  <c r="O1128" i="3"/>
  <c r="O1131" i="3" l="1"/>
  <c r="O1135" i="3"/>
  <c r="O1127" i="3"/>
  <c r="O1134" i="3" l="1"/>
  <c r="O1130" i="3"/>
  <c r="O1138" i="3"/>
  <c r="O1133" i="3" l="1"/>
  <c r="O1141" i="3"/>
  <c r="O1137" i="3"/>
  <c r="O1136" i="3" l="1"/>
  <c r="O1144" i="3"/>
  <c r="O1140" i="3"/>
  <c r="O1139" i="3" l="1"/>
  <c r="O1143" i="3"/>
  <c r="O1147" i="3"/>
  <c r="O1142" i="3" l="1"/>
  <c r="O1150" i="3"/>
  <c r="O1146" i="3"/>
  <c r="O1149" i="3" l="1"/>
  <c r="O1145" i="3"/>
  <c r="O1153" i="3"/>
  <c r="O1156" i="3" l="1"/>
  <c r="O1152" i="3"/>
  <c r="O1148" i="3"/>
  <c r="O1151" i="3" l="1"/>
  <c r="O1159" i="3"/>
  <c r="O1155" i="3"/>
  <c r="O1154" i="3" l="1"/>
  <c r="O1162" i="3"/>
  <c r="O1158" i="3"/>
  <c r="O1157" i="3" l="1"/>
  <c r="O1161" i="3"/>
  <c r="O1165" i="3"/>
  <c r="O1164" i="3" l="1"/>
  <c r="O1168" i="3"/>
  <c r="O1160" i="3"/>
  <c r="O1167" i="3" l="1"/>
  <c r="O1171" i="3"/>
  <c r="O1163" i="3"/>
  <c r="O1170" i="3" l="1"/>
  <c r="O1174" i="3"/>
  <c r="O1166" i="3"/>
  <c r="O1169" i="3" l="1"/>
  <c r="O1177" i="3"/>
  <c r="O1173" i="3"/>
  <c r="O1176" i="3" l="1"/>
  <c r="O1172" i="3"/>
  <c r="O1180" i="3"/>
  <c r="O1183" i="3" l="1"/>
  <c r="O1179" i="3"/>
  <c r="O1175" i="3"/>
  <c r="O1178" i="3" l="1"/>
  <c r="O1186" i="3"/>
  <c r="O1182" i="3"/>
  <c r="O1185" i="3" l="1"/>
  <c r="O1181" i="3"/>
  <c r="O1189" i="3"/>
  <c r="O1188" i="3" l="1"/>
  <c r="O1184" i="3"/>
  <c r="O1192" i="3"/>
  <c r="O1195" i="3" l="1"/>
  <c r="O1191" i="3"/>
  <c r="O1187" i="3"/>
  <c r="O1190" i="3" l="1"/>
  <c r="O1198" i="3"/>
  <c r="O1194" i="3"/>
  <c r="O1193" i="3" l="1"/>
  <c r="O1201" i="3"/>
  <c r="O1197" i="3"/>
  <c r="O1204" i="3" l="1"/>
  <c r="O1196" i="3"/>
  <c r="O1200" i="3"/>
  <c r="O1199" i="3" l="1"/>
  <c r="O1207" i="3"/>
  <c r="O1203" i="3"/>
  <c r="O1202" i="3" l="1"/>
  <c r="O1210" i="3"/>
  <c r="O1206" i="3"/>
  <c r="O1209" i="3" l="1"/>
  <c r="O1205" i="3"/>
  <c r="O1213" i="3"/>
  <c r="O1212" i="3" l="1"/>
  <c r="O1208" i="3"/>
  <c r="O1216" i="3"/>
  <c r="O1215" i="3" l="1"/>
  <c r="O1211" i="3"/>
  <c r="O1214" i="3" l="1"/>
</calcChain>
</file>

<file path=xl/sharedStrings.xml><?xml version="1.0" encoding="utf-8"?>
<sst xmlns="http://schemas.openxmlformats.org/spreadsheetml/2006/main" count="5168" uniqueCount="1207">
  <si>
    <t>origin</t>
  </si>
  <si>
    <t>id_city</t>
  </si>
  <si>
    <t>total_paid_price</t>
  </si>
  <si>
    <t>total_unit_price</t>
  </si>
  <si>
    <t>total_so</t>
  </si>
  <si>
    <t>total_soi</t>
  </si>
  <si>
    <t>average_shipped_date</t>
  </si>
  <si>
    <t>average_delivered_date</t>
  </si>
  <si>
    <t>avg_lead_time</t>
  </si>
  <si>
    <t>stdev_lead_time</t>
  </si>
  <si>
    <t>NULL</t>
  </si>
  <si>
    <t>average_delivered_date_formatted</t>
  </si>
  <si>
    <t>Sum of total SOI</t>
  </si>
  <si>
    <t>Subtotal of SOI</t>
  </si>
  <si>
    <t>Population %</t>
  </si>
  <si>
    <t>Sum of total Unit Price</t>
  </si>
  <si>
    <t>Subtotal of Paid Price</t>
  </si>
  <si>
    <t>Max shipped date</t>
  </si>
  <si>
    <t>Min shipped date</t>
  </si>
  <si>
    <t>Data Start</t>
  </si>
  <si>
    <t>Data End</t>
  </si>
  <si>
    <t>stdev_shipped_date_min</t>
  </si>
  <si>
    <t>stdev_shipped_date_max</t>
  </si>
  <si>
    <t>Stdev Step - Min</t>
  </si>
  <si>
    <t>Stdev Step - Max</t>
  </si>
  <si>
    <t>date_check</t>
  </si>
  <si>
    <t>query_soi_count</t>
  </si>
  <si>
    <t>query_paid_price</t>
  </si>
  <si>
    <t>query_unit_price</t>
  </si>
  <si>
    <t>delivered</t>
  </si>
  <si>
    <t>shipped</t>
  </si>
  <si>
    <t>percentage</t>
  </si>
  <si>
    <t>forecast</t>
  </si>
  <si>
    <t>`</t>
  </si>
  <si>
    <t>2016-12-05</t>
  </si>
  <si>
    <t>2016-12-07</t>
  </si>
  <si>
    <t>2016-12-06</t>
  </si>
  <si>
    <t>2016-12-08</t>
  </si>
  <si>
    <t>query_so_count</t>
  </si>
  <si>
    <t>1751</t>
  </si>
  <si>
    <t>11500</t>
  </si>
  <si>
    <t>13540</t>
  </si>
  <si>
    <t>14171</t>
  </si>
  <si>
    <t>15341</t>
  </si>
  <si>
    <t>25560</t>
  </si>
  <si>
    <t>25911</t>
  </si>
  <si>
    <t>31831</t>
  </si>
  <si>
    <t>city origin</t>
  </si>
  <si>
    <t>220</t>
  </si>
  <si>
    <t>230</t>
  </si>
  <si>
    <t>350</t>
  </si>
  <si>
    <t>390</t>
  </si>
  <si>
    <t>420</t>
  </si>
  <si>
    <t>450</t>
  </si>
  <si>
    <t>480</t>
  </si>
  <si>
    <t>1440</t>
  </si>
  <si>
    <t>1590</t>
  </si>
  <si>
    <t>1750</t>
  </si>
  <si>
    <t>1960</t>
  </si>
  <si>
    <t>2080</t>
  </si>
  <si>
    <t>2400</t>
  </si>
  <si>
    <t>2770</t>
  </si>
  <si>
    <t>2870</t>
  </si>
  <si>
    <t>3090</t>
  </si>
  <si>
    <t>3370</t>
  </si>
  <si>
    <t>3610</t>
  </si>
  <si>
    <t>3850</t>
  </si>
  <si>
    <t>3940</t>
  </si>
  <si>
    <t>4000</t>
  </si>
  <si>
    <t>4100</t>
  </si>
  <si>
    <t>4390</t>
  </si>
  <si>
    <t>4620</t>
  </si>
  <si>
    <t>4780</t>
  </si>
  <si>
    <t>4860</t>
  </si>
  <si>
    <t>5120</t>
  </si>
  <si>
    <t>5180</t>
  </si>
  <si>
    <t>5300</t>
  </si>
  <si>
    <t>5370</t>
  </si>
  <si>
    <t>5440</t>
  </si>
  <si>
    <t>5660</t>
  </si>
  <si>
    <t>5730</t>
  </si>
  <si>
    <t>5790</t>
  </si>
  <si>
    <t>6000</t>
  </si>
  <si>
    <t>6200</t>
  </si>
  <si>
    <t>6320</t>
  </si>
  <si>
    <t>6510</t>
  </si>
  <si>
    <t>6680</t>
  </si>
  <si>
    <t>6900</t>
  </si>
  <si>
    <t>7020</t>
  </si>
  <si>
    <t>7250</t>
  </si>
  <si>
    <t>7430</t>
  </si>
  <si>
    <t>7510</t>
  </si>
  <si>
    <t>7670</t>
  </si>
  <si>
    <t>7740</t>
  </si>
  <si>
    <t>7910</t>
  </si>
  <si>
    <t>7970</t>
  </si>
  <si>
    <t>8060</t>
  </si>
  <si>
    <t>8290</t>
  </si>
  <si>
    <t>8440</t>
  </si>
  <si>
    <t>8530</t>
  </si>
  <si>
    <t>8660</t>
  </si>
  <si>
    <t>8910</t>
  </si>
  <si>
    <t>9200</t>
  </si>
  <si>
    <t>9320</t>
  </si>
  <si>
    <t>9520</t>
  </si>
  <si>
    <t>9570</t>
  </si>
  <si>
    <t>9630</t>
  </si>
  <si>
    <t>9670</t>
  </si>
  <si>
    <t>9700</t>
  </si>
  <si>
    <t>9820</t>
  </si>
  <si>
    <t>9860</t>
  </si>
  <si>
    <t>10000</t>
  </si>
  <si>
    <t>10360</t>
  </si>
  <si>
    <t>10560</t>
  </si>
  <si>
    <t>10760</t>
  </si>
  <si>
    <t>10870</t>
  </si>
  <si>
    <t>11020</t>
  </si>
  <si>
    <t>11090</t>
  </si>
  <si>
    <t>11210</t>
  </si>
  <si>
    <t>11340</t>
  </si>
  <si>
    <t>11400</t>
  </si>
  <si>
    <t>11550</t>
  </si>
  <si>
    <t>12290</t>
  </si>
  <si>
    <t>12700</t>
  </si>
  <si>
    <t>13200</t>
  </si>
  <si>
    <t>13430</t>
  </si>
  <si>
    <t>13610</t>
  </si>
  <si>
    <t>13720</t>
  </si>
  <si>
    <t>13820</t>
  </si>
  <si>
    <t>13980</t>
  </si>
  <si>
    <t>14170</t>
  </si>
  <si>
    <t>14380</t>
  </si>
  <si>
    <t>14520</t>
  </si>
  <si>
    <t>15000</t>
  </si>
  <si>
    <t>15140</t>
  </si>
  <si>
    <t>15190</t>
  </si>
  <si>
    <t>15340</t>
  </si>
  <si>
    <t>15570</t>
  </si>
  <si>
    <t>15760</t>
  </si>
  <si>
    <t>15860</t>
  </si>
  <si>
    <t>15950</t>
  </si>
  <si>
    <t>16050</t>
  </si>
  <si>
    <t>16170</t>
  </si>
  <si>
    <t>16290</t>
  </si>
  <si>
    <t>16420</t>
  </si>
  <si>
    <t>16550</t>
  </si>
  <si>
    <t>16700</t>
  </si>
  <si>
    <t>16820</t>
  </si>
  <si>
    <t>16940</t>
  </si>
  <si>
    <t>17160</t>
  </si>
  <si>
    <t>17280</t>
  </si>
  <si>
    <t>17470</t>
  </si>
  <si>
    <t>17710</t>
  </si>
  <si>
    <t>17990</t>
  </si>
  <si>
    <t>18160</t>
  </si>
  <si>
    <t>18210</t>
  </si>
  <si>
    <t>18310</t>
  </si>
  <si>
    <t>18460</t>
  </si>
  <si>
    <t>18630</t>
  </si>
  <si>
    <t>18750</t>
  </si>
  <si>
    <t>18910</t>
  </si>
  <si>
    <t>19070</t>
  </si>
  <si>
    <t>19160</t>
  </si>
  <si>
    <t>19310</t>
  </si>
  <si>
    <t>19480</t>
  </si>
  <si>
    <t>19620</t>
  </si>
  <si>
    <t>19750</t>
  </si>
  <si>
    <t>19880</t>
  </si>
  <si>
    <t>19940</t>
  </si>
  <si>
    <t>20150</t>
  </si>
  <si>
    <t>20300</t>
  </si>
  <si>
    <t>20510</t>
  </si>
  <si>
    <t>20600</t>
  </si>
  <si>
    <t>20730</t>
  </si>
  <si>
    <t>20790</t>
  </si>
  <si>
    <t>20870</t>
  </si>
  <si>
    <t>21230</t>
  </si>
  <si>
    <t>21320</t>
  </si>
  <si>
    <t>21430</t>
  </si>
  <si>
    <t>21670</t>
  </si>
  <si>
    <t>21930</t>
  </si>
  <si>
    <t>22010</t>
  </si>
  <si>
    <t>22110</t>
  </si>
  <si>
    <t>22750</t>
  </si>
  <si>
    <t>23630</t>
  </si>
  <si>
    <t>23830</t>
  </si>
  <si>
    <t>23960</t>
  </si>
  <si>
    <t>24090</t>
  </si>
  <si>
    <t>24830</t>
  </si>
  <si>
    <t>24960</t>
  </si>
  <si>
    <t>25400</t>
  </si>
  <si>
    <t>25840</t>
  </si>
  <si>
    <t>26160</t>
  </si>
  <si>
    <t>26490</t>
  </si>
  <si>
    <t>26860</t>
  </si>
  <si>
    <t>26930</t>
  </si>
  <si>
    <t>27220</t>
  </si>
  <si>
    <t>27310</t>
  </si>
  <si>
    <t>27560</t>
  </si>
  <si>
    <t>27640</t>
  </si>
  <si>
    <t>27740</t>
  </si>
  <si>
    <t>28080</t>
  </si>
  <si>
    <t>28270</t>
  </si>
  <si>
    <t>28480</t>
  </si>
  <si>
    <t>28730</t>
  </si>
  <si>
    <t>28910</t>
  </si>
  <si>
    <t>28970</t>
  </si>
  <si>
    <t>29060</t>
  </si>
  <si>
    <t>29310</t>
  </si>
  <si>
    <t>29370</t>
  </si>
  <si>
    <t>29580</t>
  </si>
  <si>
    <t>29710</t>
  </si>
  <si>
    <t>29820</t>
  </si>
  <si>
    <t>29910</t>
  </si>
  <si>
    <t>30100</t>
  </si>
  <si>
    <t>30170</t>
  </si>
  <si>
    <t>30240</t>
  </si>
  <si>
    <t>30330</t>
  </si>
  <si>
    <t>30660</t>
  </si>
  <si>
    <t>30870</t>
  </si>
  <si>
    <t>31050</t>
  </si>
  <si>
    <t>31130</t>
  </si>
  <si>
    <t>31410</t>
  </si>
  <si>
    <t>31830</t>
  </si>
  <si>
    <t>31980</t>
  </si>
  <si>
    <t>32220</t>
  </si>
  <si>
    <t>32460</t>
  </si>
  <si>
    <t>32700</t>
  </si>
  <si>
    <t>32800</t>
  </si>
  <si>
    <t>32930</t>
  </si>
  <si>
    <t>32990</t>
  </si>
  <si>
    <t>33020</t>
  </si>
  <si>
    <t>33070</t>
  </si>
  <si>
    <t>33130</t>
  </si>
  <si>
    <t>33290</t>
  </si>
  <si>
    <t>33490</t>
  </si>
  <si>
    <t>33670</t>
  </si>
  <si>
    <t>34260</t>
  </si>
  <si>
    <t>34350</t>
  </si>
  <si>
    <t>34530</t>
  </si>
  <si>
    <t>34640</t>
  </si>
  <si>
    <t>34710</t>
  </si>
  <si>
    <t>35140</t>
  </si>
  <si>
    <t>35190</t>
  </si>
  <si>
    <t>35250</t>
  </si>
  <si>
    <t>35490</t>
  </si>
  <si>
    <t>35640</t>
  </si>
  <si>
    <t>35850</t>
  </si>
  <si>
    <t>35940</t>
  </si>
  <si>
    <t>36020</t>
  </si>
  <si>
    <t>36090</t>
  </si>
  <si>
    <t>36330</t>
  </si>
  <si>
    <t>36580</t>
  </si>
  <si>
    <t>36870</t>
  </si>
  <si>
    <t>37050</t>
  </si>
  <si>
    <t>37230</t>
  </si>
  <si>
    <t>37290</t>
  </si>
  <si>
    <t>37540</t>
  </si>
  <si>
    <t>37600</t>
  </si>
  <si>
    <t>37680</t>
  </si>
  <si>
    <t>37780</t>
  </si>
  <si>
    <t>37890</t>
  </si>
  <si>
    <t>37940</t>
  </si>
  <si>
    <t>38110</t>
  </si>
  <si>
    <t>38160</t>
  </si>
  <si>
    <t>38490</t>
  </si>
  <si>
    <t>38680</t>
  </si>
  <si>
    <t>38870</t>
  </si>
  <si>
    <t>39090</t>
  </si>
  <si>
    <t>39200</t>
  </si>
  <si>
    <t>39340</t>
  </si>
  <si>
    <t>39390</t>
  </si>
  <si>
    <t>39460</t>
  </si>
  <si>
    <t>39500</t>
  </si>
  <si>
    <t>39680</t>
  </si>
  <si>
    <t>39770</t>
  </si>
  <si>
    <t>39970</t>
  </si>
  <si>
    <t>40110</t>
  </si>
  <si>
    <t>40360</t>
  </si>
  <si>
    <t>40430</t>
  </si>
  <si>
    <t>40530</t>
  </si>
  <si>
    <t>40600</t>
  </si>
  <si>
    <t>40660</t>
  </si>
  <si>
    <t>40820</t>
  </si>
  <si>
    <t>40890</t>
  </si>
  <si>
    <t>41020</t>
  </si>
  <si>
    <t>41120</t>
  </si>
  <si>
    <t>41230</t>
  </si>
  <si>
    <t>41360</t>
  </si>
  <si>
    <t>41470</t>
  </si>
  <si>
    <t>41590</t>
  </si>
  <si>
    <t>41710</t>
  </si>
  <si>
    <t>41890</t>
  </si>
  <si>
    <t>42090</t>
  </si>
  <si>
    <t>42180</t>
  </si>
  <si>
    <t>42240</t>
  </si>
  <si>
    <t>42300</t>
  </si>
  <si>
    <t>42510</t>
  </si>
  <si>
    <t>42660</t>
  </si>
  <si>
    <t>42740</t>
  </si>
  <si>
    <t>42900</t>
  </si>
  <si>
    <t>43100</t>
  </si>
  <si>
    <t>43460</t>
  </si>
  <si>
    <t>43560</t>
  </si>
  <si>
    <t>43830</t>
  </si>
  <si>
    <t>44100</t>
  </si>
  <si>
    <t>44280</t>
  </si>
  <si>
    <t>44340</t>
  </si>
  <si>
    <t>44410</t>
  </si>
  <si>
    <t>44610</t>
  </si>
  <si>
    <t>44820</t>
  </si>
  <si>
    <t>44970</t>
  </si>
  <si>
    <t>45250</t>
  </si>
  <si>
    <t>45430</t>
  </si>
  <si>
    <t>45620</t>
  </si>
  <si>
    <t>45770</t>
  </si>
  <si>
    <t>46020</t>
  </si>
  <si>
    <t>46240</t>
  </si>
  <si>
    <t>46490</t>
  </si>
  <si>
    <t>46630</t>
  </si>
  <si>
    <t>46760</t>
  </si>
  <si>
    <t>46960</t>
  </si>
  <si>
    <t>47170</t>
  </si>
  <si>
    <t>47360</t>
  </si>
  <si>
    <t>47700</t>
  </si>
  <si>
    <t>47890</t>
  </si>
  <si>
    <t>48050</t>
  </si>
  <si>
    <t>48270</t>
  </si>
  <si>
    <t>48550</t>
  </si>
  <si>
    <t>48820</t>
  </si>
  <si>
    <t>49040</t>
  </si>
  <si>
    <t>49360</t>
  </si>
  <si>
    <t>49550</t>
  </si>
  <si>
    <t>49790</t>
  </si>
  <si>
    <t>50070</t>
  </si>
  <si>
    <t>50300</t>
  </si>
  <si>
    <t>50550</t>
  </si>
  <si>
    <t>50740</t>
  </si>
  <si>
    <t>51060</t>
  </si>
  <si>
    <t>51100</t>
  </si>
  <si>
    <t>51140</t>
  </si>
  <si>
    <t>51170</t>
  </si>
  <si>
    <t>51230</t>
  </si>
  <si>
    <t>51270</t>
  </si>
  <si>
    <t>51310</t>
  </si>
  <si>
    <t>51350</t>
  </si>
  <si>
    <t>51390</t>
  </si>
  <si>
    <t>51550</t>
  </si>
  <si>
    <t>51810</t>
  </si>
  <si>
    <t>52020</t>
  </si>
  <si>
    <t>52210</t>
  </si>
  <si>
    <t>52340</t>
  </si>
  <si>
    <t>52550</t>
  </si>
  <si>
    <t>52750</t>
  </si>
  <si>
    <t>52900</t>
  </si>
  <si>
    <t>53070</t>
  </si>
  <si>
    <t>53260</t>
  </si>
  <si>
    <t>53410</t>
  </si>
  <si>
    <t>53610</t>
  </si>
  <si>
    <t>53830</t>
  </si>
  <si>
    <t>54050</t>
  </si>
  <si>
    <t>54150</t>
  </si>
  <si>
    <t>54420</t>
  </si>
  <si>
    <t>54630</t>
  </si>
  <si>
    <t>54900</t>
  </si>
  <si>
    <t>55080</t>
  </si>
  <si>
    <t>55250</t>
  </si>
  <si>
    <t>55450</t>
  </si>
  <si>
    <t>55600</t>
  </si>
  <si>
    <t>55850</t>
  </si>
  <si>
    <t>56030</t>
  </si>
  <si>
    <t>56230</t>
  </si>
  <si>
    <t>56400</t>
  </si>
  <si>
    <t>56560</t>
  </si>
  <si>
    <t>56840</t>
  </si>
  <si>
    <t>57050</t>
  </si>
  <si>
    <t>57100</t>
  </si>
  <si>
    <t>57160</t>
  </si>
  <si>
    <t>57330</t>
  </si>
  <si>
    <t>57380</t>
  </si>
  <si>
    <t>57430</t>
  </si>
  <si>
    <t>57470</t>
  </si>
  <si>
    <t>57870</t>
  </si>
  <si>
    <t>58140</t>
  </si>
  <si>
    <t>58620</t>
  </si>
  <si>
    <t>58930</t>
  </si>
  <si>
    <t>59110</t>
  </si>
  <si>
    <t>59380</t>
  </si>
  <si>
    <t>59710</t>
  </si>
  <si>
    <t>60020</t>
  </si>
  <si>
    <t>60340</t>
  </si>
  <si>
    <t>60770</t>
  </si>
  <si>
    <t>61180</t>
  </si>
  <si>
    <t>61510</t>
  </si>
  <si>
    <t>61890</t>
  </si>
  <si>
    <t>62300</t>
  </si>
  <si>
    <t>62540</t>
  </si>
  <si>
    <t>62700</t>
  </si>
  <si>
    <t>63020</t>
  </si>
  <si>
    <t>63130</t>
  </si>
  <si>
    <t>63210</t>
  </si>
  <si>
    <t>63280</t>
  </si>
  <si>
    <t>63340</t>
  </si>
  <si>
    <t>63380</t>
  </si>
  <si>
    <t>63450</t>
  </si>
  <si>
    <t>63580</t>
  </si>
  <si>
    <t>63630</t>
  </si>
  <si>
    <t>63940</t>
  </si>
  <si>
    <t>64070</t>
  </si>
  <si>
    <t>64190</t>
  </si>
  <si>
    <t>64330</t>
  </si>
  <si>
    <t>64440</t>
  </si>
  <si>
    <t>64530</t>
  </si>
  <si>
    <t>64780</t>
  </si>
  <si>
    <t>64910</t>
  </si>
  <si>
    <t>65090</t>
  </si>
  <si>
    <t>65180</t>
  </si>
  <si>
    <t>65240</t>
  </si>
  <si>
    <t>65330</t>
  </si>
  <si>
    <t>65470</t>
  </si>
  <si>
    <t>65530</t>
  </si>
  <si>
    <t>65710</t>
  </si>
  <si>
    <t>65970</t>
  </si>
  <si>
    <t>66040</t>
  </si>
  <si>
    <t>66070</t>
  </si>
  <si>
    <t>66140</t>
  </si>
  <si>
    <t>66250</t>
  </si>
  <si>
    <t>66360</t>
  </si>
  <si>
    <t>66450</t>
  </si>
  <si>
    <t>66540</t>
  </si>
  <si>
    <t>66720</t>
  </si>
  <si>
    <t>66850</t>
  </si>
  <si>
    <t>67040</t>
  </si>
  <si>
    <t>67220</t>
  </si>
  <si>
    <t>67370</t>
  </si>
  <si>
    <t>67520</t>
  </si>
  <si>
    <t>67680</t>
  </si>
  <si>
    <t>67840</t>
  </si>
  <si>
    <t>67900</t>
  </si>
  <si>
    <t>67990</t>
  </si>
  <si>
    <t>68150</t>
  </si>
  <si>
    <t>68280</t>
  </si>
  <si>
    <t>68350</t>
  </si>
  <si>
    <t>68470</t>
  </si>
  <si>
    <t>68560</t>
  </si>
  <si>
    <t>68860</t>
  </si>
  <si>
    <t>69150</t>
  </si>
  <si>
    <t>69510</t>
  </si>
  <si>
    <t>69800</t>
  </si>
  <si>
    <t>69880</t>
  </si>
  <si>
    <t>70020</t>
  </si>
  <si>
    <t>70090</t>
  </si>
  <si>
    <t>70180</t>
  </si>
  <si>
    <t>70230</t>
  </si>
  <si>
    <t>70290</t>
  </si>
  <si>
    <t>70360</t>
  </si>
  <si>
    <t>70440</t>
  </si>
  <si>
    <t>70500</t>
  </si>
  <si>
    <t>70590</t>
  </si>
  <si>
    <t>70650</t>
  </si>
  <si>
    <t>70760</t>
  </si>
  <si>
    <t>70810</t>
  </si>
  <si>
    <t>70900</t>
  </si>
  <si>
    <t>70960</t>
  </si>
  <si>
    <t>71040</t>
  </si>
  <si>
    <t>71140</t>
  </si>
  <si>
    <t>71190</t>
  </si>
  <si>
    <t>71260</t>
  </si>
  <si>
    <t>176300</t>
  </si>
  <si>
    <t>176370</t>
  </si>
  <si>
    <t>176710</t>
  </si>
  <si>
    <t>NULL1</t>
  </si>
  <si>
    <t>191</t>
  </si>
  <si>
    <t>201</t>
  </si>
  <si>
    <t>221</t>
  </si>
  <si>
    <t>231</t>
  </si>
  <si>
    <t>241</t>
  </si>
  <si>
    <t>311</t>
  </si>
  <si>
    <t>351</t>
  </si>
  <si>
    <t>361</t>
  </si>
  <si>
    <t>421</t>
  </si>
  <si>
    <t>451</t>
  </si>
  <si>
    <t>461</t>
  </si>
  <si>
    <t>1441</t>
  </si>
  <si>
    <t>1591</t>
  </si>
  <si>
    <t>1961</t>
  </si>
  <si>
    <t>2081</t>
  </si>
  <si>
    <t>2401</t>
  </si>
  <si>
    <t>2581</t>
  </si>
  <si>
    <t>2681</t>
  </si>
  <si>
    <t>2771</t>
  </si>
  <si>
    <t>2871</t>
  </si>
  <si>
    <t>3091</t>
  </si>
  <si>
    <t>3271</t>
  </si>
  <si>
    <t>3371</t>
  </si>
  <si>
    <t>3611</t>
  </si>
  <si>
    <t>3851</t>
  </si>
  <si>
    <t>3941</t>
  </si>
  <si>
    <t>4001</t>
  </si>
  <si>
    <t>4101</t>
  </si>
  <si>
    <t>4281</t>
  </si>
  <si>
    <t>4391</t>
  </si>
  <si>
    <t>4621</t>
  </si>
  <si>
    <t>4781</t>
  </si>
  <si>
    <t>4861</t>
  </si>
  <si>
    <t>5121</t>
  </si>
  <si>
    <t>5181</t>
  </si>
  <si>
    <t>5251</t>
  </si>
  <si>
    <t>5301</t>
  </si>
  <si>
    <t>5371</t>
  </si>
  <si>
    <t>5441</t>
  </si>
  <si>
    <t>5661</t>
  </si>
  <si>
    <t>5731</t>
  </si>
  <si>
    <t>5791</t>
  </si>
  <si>
    <t>6001</t>
  </si>
  <si>
    <t>6201</t>
  </si>
  <si>
    <t>6321</t>
  </si>
  <si>
    <t>6511</t>
  </si>
  <si>
    <t>6681</t>
  </si>
  <si>
    <t>6901</t>
  </si>
  <si>
    <t>7021</t>
  </si>
  <si>
    <t>7251</t>
  </si>
  <si>
    <t>7431</t>
  </si>
  <si>
    <t>7511</t>
  </si>
  <si>
    <t>7671</t>
  </si>
  <si>
    <t>7741</t>
  </si>
  <si>
    <t>7911</t>
  </si>
  <si>
    <t>7971</t>
  </si>
  <si>
    <t>8061</t>
  </si>
  <si>
    <t>8211</t>
  </si>
  <si>
    <t>8291</t>
  </si>
  <si>
    <t>8441</t>
  </si>
  <si>
    <t>8531</t>
  </si>
  <si>
    <t>8661</t>
  </si>
  <si>
    <t>8781</t>
  </si>
  <si>
    <t>8911</t>
  </si>
  <si>
    <t>9091</t>
  </si>
  <si>
    <t>9201</t>
  </si>
  <si>
    <t>9321</t>
  </si>
  <si>
    <t>9491</t>
  </si>
  <si>
    <t>9521</t>
  </si>
  <si>
    <t>9571</t>
  </si>
  <si>
    <t>9631</t>
  </si>
  <si>
    <t>9671</t>
  </si>
  <si>
    <t>9701</t>
  </si>
  <si>
    <t>9821</t>
  </si>
  <si>
    <t>9861</t>
  </si>
  <si>
    <t>10001</t>
  </si>
  <si>
    <t>10111</t>
  </si>
  <si>
    <t>10181</t>
  </si>
  <si>
    <t>10361</t>
  </si>
  <si>
    <t>10561</t>
  </si>
  <si>
    <t>10871</t>
  </si>
  <si>
    <t>11021</t>
  </si>
  <si>
    <t>11091</t>
  </si>
  <si>
    <t>11151</t>
  </si>
  <si>
    <t>11211</t>
  </si>
  <si>
    <t>11341</t>
  </si>
  <si>
    <t>11401</t>
  </si>
  <si>
    <t>11501</t>
  </si>
  <si>
    <t>11551</t>
  </si>
  <si>
    <t>11641</t>
  </si>
  <si>
    <t>11731</t>
  </si>
  <si>
    <t>12061</t>
  </si>
  <si>
    <t>12291</t>
  </si>
  <si>
    <t>12561</t>
  </si>
  <si>
    <t>12701</t>
  </si>
  <si>
    <t>12911</t>
  </si>
  <si>
    <t>13201</t>
  </si>
  <si>
    <t>13431</t>
  </si>
  <si>
    <t>13541</t>
  </si>
  <si>
    <t>13611</t>
  </si>
  <si>
    <t>13721</t>
  </si>
  <si>
    <t>13821</t>
  </si>
  <si>
    <t>13981</t>
  </si>
  <si>
    <t>14381</t>
  </si>
  <si>
    <t>14521</t>
  </si>
  <si>
    <t>14681</t>
  </si>
  <si>
    <t>14801</t>
  </si>
  <si>
    <t>15001</t>
  </si>
  <si>
    <t>15141</t>
  </si>
  <si>
    <t>15191</t>
  </si>
  <si>
    <t>15571</t>
  </si>
  <si>
    <t>15761</t>
  </si>
  <si>
    <t>15861</t>
  </si>
  <si>
    <t>15951</t>
  </si>
  <si>
    <t>16051</t>
  </si>
  <si>
    <t>16171</t>
  </si>
  <si>
    <t>16291</t>
  </si>
  <si>
    <t>16421</t>
  </si>
  <si>
    <t>16551</t>
  </si>
  <si>
    <t>16701</t>
  </si>
  <si>
    <t>16821</t>
  </si>
  <si>
    <t>16941</t>
  </si>
  <si>
    <t>17161</t>
  </si>
  <si>
    <t>17281</t>
  </si>
  <si>
    <t>17471</t>
  </si>
  <si>
    <t>17601</t>
  </si>
  <si>
    <t>17711</t>
  </si>
  <si>
    <t>17991</t>
  </si>
  <si>
    <t>18071</t>
  </si>
  <si>
    <t>18161</t>
  </si>
  <si>
    <t>18211</t>
  </si>
  <si>
    <t>18311</t>
  </si>
  <si>
    <t>18461</t>
  </si>
  <si>
    <t>18631</t>
  </si>
  <si>
    <t>18751</t>
  </si>
  <si>
    <t>18911</t>
  </si>
  <si>
    <t>19071</t>
  </si>
  <si>
    <t>19161</t>
  </si>
  <si>
    <t>19311</t>
  </si>
  <si>
    <t>19481</t>
  </si>
  <si>
    <t>19621</t>
  </si>
  <si>
    <t>19751</t>
  </si>
  <si>
    <t>19881</t>
  </si>
  <si>
    <t>19941</t>
  </si>
  <si>
    <t>20151</t>
  </si>
  <si>
    <t>20301</t>
  </si>
  <si>
    <t>20511</t>
  </si>
  <si>
    <t>20601</t>
  </si>
  <si>
    <t>20731</t>
  </si>
  <si>
    <t>21321</t>
  </si>
  <si>
    <t>21431</t>
  </si>
  <si>
    <t>21671</t>
  </si>
  <si>
    <t>21931</t>
  </si>
  <si>
    <t>22011</t>
  </si>
  <si>
    <t>22111</t>
  </si>
  <si>
    <t>23231</t>
  </si>
  <si>
    <t>23831</t>
  </si>
  <si>
    <t>23961</t>
  </si>
  <si>
    <t>24091</t>
  </si>
  <si>
    <t>24621</t>
  </si>
  <si>
    <t>24831</t>
  </si>
  <si>
    <t>24961</t>
  </si>
  <si>
    <t>25401</t>
  </si>
  <si>
    <t>25561</t>
  </si>
  <si>
    <t>25841</t>
  </si>
  <si>
    <t>26161</t>
  </si>
  <si>
    <t>26491</t>
  </si>
  <si>
    <t>26771</t>
  </si>
  <si>
    <t>26861</t>
  </si>
  <si>
    <t>26931</t>
  </si>
  <si>
    <t>27221</t>
  </si>
  <si>
    <t>27411</t>
  </si>
  <si>
    <t>27561</t>
  </si>
  <si>
    <t>27641</t>
  </si>
  <si>
    <t>27741</t>
  </si>
  <si>
    <t>27841</t>
  </si>
  <si>
    <t>28081</t>
  </si>
  <si>
    <t>28271</t>
  </si>
  <si>
    <t>28481</t>
  </si>
  <si>
    <t>28731</t>
  </si>
  <si>
    <t>28911</t>
  </si>
  <si>
    <t>28971</t>
  </si>
  <si>
    <t>29061</t>
  </si>
  <si>
    <t>29311</t>
  </si>
  <si>
    <t>29371</t>
  </si>
  <si>
    <t>29581</t>
  </si>
  <si>
    <t>29711</t>
  </si>
  <si>
    <t>29821</t>
  </si>
  <si>
    <t>29911</t>
  </si>
  <si>
    <t>30101</t>
  </si>
  <si>
    <t>30171</t>
  </si>
  <si>
    <t>30241</t>
  </si>
  <si>
    <t>30331</t>
  </si>
  <si>
    <t>30421</t>
  </si>
  <si>
    <t>30661</t>
  </si>
  <si>
    <t>30751</t>
  </si>
  <si>
    <t>30871</t>
  </si>
  <si>
    <t>31051</t>
  </si>
  <si>
    <t>31131</t>
  </si>
  <si>
    <t>31411</t>
  </si>
  <si>
    <t>31661</t>
  </si>
  <si>
    <t>31981</t>
  </si>
  <si>
    <t>32111</t>
  </si>
  <si>
    <t>32221</t>
  </si>
  <si>
    <t>32391</t>
  </si>
  <si>
    <t>32461</t>
  </si>
  <si>
    <t>32701</t>
  </si>
  <si>
    <t>32801</t>
  </si>
  <si>
    <t>32931</t>
  </si>
  <si>
    <t>32991</t>
  </si>
  <si>
    <t>33021</t>
  </si>
  <si>
    <t>33071</t>
  </si>
  <si>
    <t>33131</t>
  </si>
  <si>
    <t>33491</t>
  </si>
  <si>
    <t>33671</t>
  </si>
  <si>
    <t>33781</t>
  </si>
  <si>
    <t>33851</t>
  </si>
  <si>
    <t>34161</t>
  </si>
  <si>
    <t>34261</t>
  </si>
  <si>
    <t>34351</t>
  </si>
  <si>
    <t>34641</t>
  </si>
  <si>
    <t>35191</t>
  </si>
  <si>
    <t>35251</t>
  </si>
  <si>
    <t>35401</t>
  </si>
  <si>
    <t>35491</t>
  </si>
  <si>
    <t>35641</t>
  </si>
  <si>
    <t>35851</t>
  </si>
  <si>
    <t>35941</t>
  </si>
  <si>
    <t>36021</t>
  </si>
  <si>
    <t>36091</t>
  </si>
  <si>
    <t>36331</t>
  </si>
  <si>
    <t>36581</t>
  </si>
  <si>
    <t>36871</t>
  </si>
  <si>
    <t>37051</t>
  </si>
  <si>
    <t>37231</t>
  </si>
  <si>
    <t>37291</t>
  </si>
  <si>
    <t>37431</t>
  </si>
  <si>
    <t>37541</t>
  </si>
  <si>
    <t>37601</t>
  </si>
  <si>
    <t>37681</t>
  </si>
  <si>
    <t>37781</t>
  </si>
  <si>
    <t>37891</t>
  </si>
  <si>
    <t>37941</t>
  </si>
  <si>
    <t>38071</t>
  </si>
  <si>
    <t>38111</t>
  </si>
  <si>
    <t>38161</t>
  </si>
  <si>
    <t>38271</t>
  </si>
  <si>
    <t>38361</t>
  </si>
  <si>
    <t>38491</t>
  </si>
  <si>
    <t>38681</t>
  </si>
  <si>
    <t>38871</t>
  </si>
  <si>
    <t>39091</t>
  </si>
  <si>
    <t>39201</t>
  </si>
  <si>
    <t>39341</t>
  </si>
  <si>
    <t>39391</t>
  </si>
  <si>
    <t>39461</t>
  </si>
  <si>
    <t>39501</t>
  </si>
  <si>
    <t>39561</t>
  </si>
  <si>
    <t>39621</t>
  </si>
  <si>
    <t>39681</t>
  </si>
  <si>
    <t>39771</t>
  </si>
  <si>
    <t>39881</t>
  </si>
  <si>
    <t>39971</t>
  </si>
  <si>
    <t>40111</t>
  </si>
  <si>
    <t>40241</t>
  </si>
  <si>
    <t>40361</t>
  </si>
  <si>
    <t>40431</t>
  </si>
  <si>
    <t>40531</t>
  </si>
  <si>
    <t>40601</t>
  </si>
  <si>
    <t>40661</t>
  </si>
  <si>
    <t>40821</t>
  </si>
  <si>
    <t>40891</t>
  </si>
  <si>
    <t>41021</t>
  </si>
  <si>
    <t>41121</t>
  </si>
  <si>
    <t>41231</t>
  </si>
  <si>
    <t>41361</t>
  </si>
  <si>
    <t>41471</t>
  </si>
  <si>
    <t>41591</t>
  </si>
  <si>
    <t>41711</t>
  </si>
  <si>
    <t>41891</t>
  </si>
  <si>
    <t>42091</t>
  </si>
  <si>
    <t>42181</t>
  </si>
  <si>
    <t>42241</t>
  </si>
  <si>
    <t>42301</t>
  </si>
  <si>
    <t>42511</t>
  </si>
  <si>
    <t>42661</t>
  </si>
  <si>
    <t>42741</t>
  </si>
  <si>
    <t>42901</t>
  </si>
  <si>
    <t>43101</t>
  </si>
  <si>
    <t>43201</t>
  </si>
  <si>
    <t>43321</t>
  </si>
  <si>
    <t>43461</t>
  </si>
  <si>
    <t>43561</t>
  </si>
  <si>
    <t>43771</t>
  </si>
  <si>
    <t>43831</t>
  </si>
  <si>
    <t>44101</t>
  </si>
  <si>
    <t>44281</t>
  </si>
  <si>
    <t>44341</t>
  </si>
  <si>
    <t>44411</t>
  </si>
  <si>
    <t>44611</t>
  </si>
  <si>
    <t>44821</t>
  </si>
  <si>
    <t>44971</t>
  </si>
  <si>
    <t>45251</t>
  </si>
  <si>
    <t>45431</t>
  </si>
  <si>
    <t>45621</t>
  </si>
  <si>
    <t>45771</t>
  </si>
  <si>
    <t>46021</t>
  </si>
  <si>
    <t>46241</t>
  </si>
  <si>
    <t>46491</t>
  </si>
  <si>
    <t>46631</t>
  </si>
  <si>
    <t>46761</t>
  </si>
  <si>
    <t>46961</t>
  </si>
  <si>
    <t>47171</t>
  </si>
  <si>
    <t>47361</t>
  </si>
  <si>
    <t>47701</t>
  </si>
  <si>
    <t>47891</t>
  </si>
  <si>
    <t>48051</t>
  </si>
  <si>
    <t>48271</t>
  </si>
  <si>
    <t>48551</t>
  </si>
  <si>
    <t>48821</t>
  </si>
  <si>
    <t>49041</t>
  </si>
  <si>
    <t>49361</t>
  </si>
  <si>
    <t>49551</t>
  </si>
  <si>
    <t>49791</t>
  </si>
  <si>
    <t>50071</t>
  </si>
  <si>
    <t>50301</t>
  </si>
  <si>
    <t>50551</t>
  </si>
  <si>
    <t>50741</t>
  </si>
  <si>
    <t>51061</t>
  </si>
  <si>
    <t>51101</t>
  </si>
  <si>
    <t>51141</t>
  </si>
  <si>
    <t>51171</t>
  </si>
  <si>
    <t>51231</t>
  </si>
  <si>
    <t>51271</t>
  </si>
  <si>
    <t>51311</t>
  </si>
  <si>
    <t>51351</t>
  </si>
  <si>
    <t>51391</t>
  </si>
  <si>
    <t>51551</t>
  </si>
  <si>
    <t>51811</t>
  </si>
  <si>
    <t>52021</t>
  </si>
  <si>
    <t>52211</t>
  </si>
  <si>
    <t>52341</t>
  </si>
  <si>
    <t>52551</t>
  </si>
  <si>
    <t>52751</t>
  </si>
  <si>
    <t>52901</t>
  </si>
  <si>
    <t>53071</t>
  </si>
  <si>
    <t>53261</t>
  </si>
  <si>
    <t>53411</t>
  </si>
  <si>
    <t>53611</t>
  </si>
  <si>
    <t>53831</t>
  </si>
  <si>
    <t>54051</t>
  </si>
  <si>
    <t>54151</t>
  </si>
  <si>
    <t>54421</t>
  </si>
  <si>
    <t>54631</t>
  </si>
  <si>
    <t>54901</t>
  </si>
  <si>
    <t>55081</t>
  </si>
  <si>
    <t>55251</t>
  </si>
  <si>
    <t>55451</t>
  </si>
  <si>
    <t>55601</t>
  </si>
  <si>
    <t>55851</t>
  </si>
  <si>
    <t>56031</t>
  </si>
  <si>
    <t>56231</t>
  </si>
  <si>
    <t>56401</t>
  </si>
  <si>
    <t>56561</t>
  </si>
  <si>
    <t>56841</t>
  </si>
  <si>
    <t>57051</t>
  </si>
  <si>
    <t>57101</t>
  </si>
  <si>
    <t>57161</t>
  </si>
  <si>
    <t>57331</t>
  </si>
  <si>
    <t>57381</t>
  </si>
  <si>
    <t>57431</t>
  </si>
  <si>
    <t>57471</t>
  </si>
  <si>
    <t>57871</t>
  </si>
  <si>
    <t>58141</t>
  </si>
  <si>
    <t>58621</t>
  </si>
  <si>
    <t>58931</t>
  </si>
  <si>
    <t>59111</t>
  </si>
  <si>
    <t>59381</t>
  </si>
  <si>
    <t>59711</t>
  </si>
  <si>
    <t>60021</t>
  </si>
  <si>
    <t>60341</t>
  </si>
  <si>
    <t>60771</t>
  </si>
  <si>
    <t>61181</t>
  </si>
  <si>
    <t>61511</t>
  </si>
  <si>
    <t>61891</t>
  </si>
  <si>
    <t>62301</t>
  </si>
  <si>
    <t>62541</t>
  </si>
  <si>
    <t>62701</t>
  </si>
  <si>
    <t>63021</t>
  </si>
  <si>
    <t>63131</t>
  </si>
  <si>
    <t>63211</t>
  </si>
  <si>
    <t>63281</t>
  </si>
  <si>
    <t>63341</t>
  </si>
  <si>
    <t>63381</t>
  </si>
  <si>
    <t>63451</t>
  </si>
  <si>
    <t>63581</t>
  </si>
  <si>
    <t>63631</t>
  </si>
  <si>
    <t>63941</t>
  </si>
  <si>
    <t>64071</t>
  </si>
  <si>
    <t>64191</t>
  </si>
  <si>
    <t>64331</t>
  </si>
  <si>
    <t>64441</t>
  </si>
  <si>
    <t>64531</t>
  </si>
  <si>
    <t>64781</t>
  </si>
  <si>
    <t>64911</t>
  </si>
  <si>
    <t>65091</t>
  </si>
  <si>
    <t>65181</t>
  </si>
  <si>
    <t>65241</t>
  </si>
  <si>
    <t>65331</t>
  </si>
  <si>
    <t>65471</t>
  </si>
  <si>
    <t>65531</t>
  </si>
  <si>
    <t>65711</t>
  </si>
  <si>
    <t>65891</t>
  </si>
  <si>
    <t>65971</t>
  </si>
  <si>
    <t>66041</t>
  </si>
  <si>
    <t>66071</t>
  </si>
  <si>
    <t>66141</t>
  </si>
  <si>
    <t>66251</t>
  </si>
  <si>
    <t>66361</t>
  </si>
  <si>
    <t>66451</t>
  </si>
  <si>
    <t>66541</t>
  </si>
  <si>
    <t>66721</t>
  </si>
  <si>
    <t>66851</t>
  </si>
  <si>
    <t>67041</t>
  </si>
  <si>
    <t>67221</t>
  </si>
  <si>
    <t>67371</t>
  </si>
  <si>
    <t>67521</t>
  </si>
  <si>
    <t>67681</t>
  </si>
  <si>
    <t>67841</t>
  </si>
  <si>
    <t>67901</t>
  </si>
  <si>
    <t>67991</t>
  </si>
  <si>
    <t>68151</t>
  </si>
  <si>
    <t>68351</t>
  </si>
  <si>
    <t>68471</t>
  </si>
  <si>
    <t>68561</t>
  </si>
  <si>
    <t>68861</t>
  </si>
  <si>
    <t>69151</t>
  </si>
  <si>
    <t>69511</t>
  </si>
  <si>
    <t>69801</t>
  </si>
  <si>
    <t>69881</t>
  </si>
  <si>
    <t>70021</t>
  </si>
  <si>
    <t>70091</t>
  </si>
  <si>
    <t>70181</t>
  </si>
  <si>
    <t>70231</t>
  </si>
  <si>
    <t>70291</t>
  </si>
  <si>
    <t>70361</t>
  </si>
  <si>
    <t>70441</t>
  </si>
  <si>
    <t>70501</t>
  </si>
  <si>
    <t>70591</t>
  </si>
  <si>
    <t>70651</t>
  </si>
  <si>
    <t>70761</t>
  </si>
  <si>
    <t>70811</t>
  </si>
  <si>
    <t>70901</t>
  </si>
  <si>
    <t>70961</t>
  </si>
  <si>
    <t>71041</t>
  </si>
  <si>
    <t>71141</t>
  </si>
  <si>
    <t>71191</t>
  </si>
  <si>
    <t>71261</t>
  </si>
  <si>
    <t>176301</t>
  </si>
  <si>
    <t>176371</t>
  </si>
  <si>
    <t>176661</t>
  </si>
  <si>
    <t>176711</t>
  </si>
  <si>
    <t>5442</t>
  </si>
  <si>
    <t>6512</t>
  </si>
  <si>
    <t>7742</t>
  </si>
  <si>
    <t>9702</t>
  </si>
  <si>
    <t>11402</t>
  </si>
  <si>
    <t>11552</t>
  </si>
  <si>
    <t>12912</t>
  </si>
  <si>
    <t>13432</t>
  </si>
  <si>
    <t>15142</t>
  </si>
  <si>
    <t>16552</t>
  </si>
  <si>
    <t>17282</t>
  </si>
  <si>
    <t>18312</t>
  </si>
  <si>
    <t>20602</t>
  </si>
  <si>
    <t>20872</t>
  </si>
  <si>
    <t>25842</t>
  </si>
  <si>
    <t>27562</t>
  </si>
  <si>
    <t>28272</t>
  </si>
  <si>
    <t>28912</t>
  </si>
  <si>
    <t>28972</t>
  </si>
  <si>
    <t>29372</t>
  </si>
  <si>
    <t>29582</t>
  </si>
  <si>
    <t>29712</t>
  </si>
  <si>
    <t>30102</t>
  </si>
  <si>
    <t>30172</t>
  </si>
  <si>
    <t>33022</t>
  </si>
  <si>
    <t>33132</t>
  </si>
  <si>
    <t>35192</t>
  </si>
  <si>
    <t>37292</t>
  </si>
  <si>
    <t>37942</t>
  </si>
  <si>
    <t>38112</t>
  </si>
  <si>
    <t>38162</t>
  </si>
  <si>
    <t>38492</t>
  </si>
  <si>
    <t>39202</t>
  </si>
  <si>
    <t>39342</t>
  </si>
  <si>
    <t>39392</t>
  </si>
  <si>
    <t>39462</t>
  </si>
  <si>
    <t>39502</t>
  </si>
  <si>
    <t>40362</t>
  </si>
  <si>
    <t>40432</t>
  </si>
  <si>
    <t>40602</t>
  </si>
  <si>
    <t>41022</t>
  </si>
  <si>
    <t>41122</t>
  </si>
  <si>
    <t>41232</t>
  </si>
  <si>
    <t>42182</t>
  </si>
  <si>
    <t>42242</t>
  </si>
  <si>
    <t>42512</t>
  </si>
  <si>
    <t>42902</t>
  </si>
  <si>
    <t>43462</t>
  </si>
  <si>
    <t>44282</t>
  </si>
  <si>
    <t>44342</t>
  </si>
  <si>
    <t>44412</t>
  </si>
  <si>
    <t>44612</t>
  </si>
  <si>
    <t>44822</t>
  </si>
  <si>
    <t>45252</t>
  </si>
  <si>
    <t>45432</t>
  </si>
  <si>
    <t>45622</t>
  </si>
  <si>
    <t>45772</t>
  </si>
  <si>
    <t>46022</t>
  </si>
  <si>
    <t>46242</t>
  </si>
  <si>
    <t>46492</t>
  </si>
  <si>
    <t>46632</t>
  </si>
  <si>
    <t>46762</t>
  </si>
  <si>
    <t>46962</t>
  </si>
  <si>
    <t>47172</t>
  </si>
  <si>
    <t>47362</t>
  </si>
  <si>
    <t>47702</t>
  </si>
  <si>
    <t>47892</t>
  </si>
  <si>
    <t>48052</t>
  </si>
  <si>
    <t>48272</t>
  </si>
  <si>
    <t>48552</t>
  </si>
  <si>
    <t>48822</t>
  </si>
  <si>
    <t>49042</t>
  </si>
  <si>
    <t>49362</t>
  </si>
  <si>
    <t>49552</t>
  </si>
  <si>
    <t>49792</t>
  </si>
  <si>
    <t>50072</t>
  </si>
  <si>
    <t>50302</t>
  </si>
  <si>
    <t>50552</t>
  </si>
  <si>
    <t>50742</t>
  </si>
  <si>
    <t>51062</t>
  </si>
  <si>
    <t>51102</t>
  </si>
  <si>
    <t>51142</t>
  </si>
  <si>
    <t>51172</t>
  </si>
  <si>
    <t>51232</t>
  </si>
  <si>
    <t>51272</t>
  </si>
  <si>
    <t>51312</t>
  </si>
  <si>
    <t>51352</t>
  </si>
  <si>
    <t>51392</t>
  </si>
  <si>
    <t>51552</t>
  </si>
  <si>
    <t>51812</t>
  </si>
  <si>
    <t>52022</t>
  </si>
  <si>
    <t>52212</t>
  </si>
  <si>
    <t>52342</t>
  </si>
  <si>
    <t>52552</t>
  </si>
  <si>
    <t>52752</t>
  </si>
  <si>
    <t>52902</t>
  </si>
  <si>
    <t>53072</t>
  </si>
  <si>
    <t>53262</t>
  </si>
  <si>
    <t>53412</t>
  </si>
  <si>
    <t>53612</t>
  </si>
  <si>
    <t>53832</t>
  </si>
  <si>
    <t>54052</t>
  </si>
  <si>
    <t>54152</t>
  </si>
  <si>
    <t>54422</t>
  </si>
  <si>
    <t>54632</t>
  </si>
  <si>
    <t>54902</t>
  </si>
  <si>
    <t>55082</t>
  </si>
  <si>
    <t>55252</t>
  </si>
  <si>
    <t>55452</t>
  </si>
  <si>
    <t>55602</t>
  </si>
  <si>
    <t>55852</t>
  </si>
  <si>
    <t>56032</t>
  </si>
  <si>
    <t>56232</t>
  </si>
  <si>
    <t>56402</t>
  </si>
  <si>
    <t>56562</t>
  </si>
  <si>
    <t>56842</t>
  </si>
  <si>
    <t>57052</t>
  </si>
  <si>
    <t>57102</t>
  </si>
  <si>
    <t>57162</t>
  </si>
  <si>
    <t>57332</t>
  </si>
  <si>
    <t>57382</t>
  </si>
  <si>
    <t>57432</t>
  </si>
  <si>
    <t>57472</t>
  </si>
  <si>
    <t>57872</t>
  </si>
  <si>
    <t>58142</t>
  </si>
  <si>
    <t>58622</t>
  </si>
  <si>
    <t>58932</t>
  </si>
  <si>
    <t>59112</t>
  </si>
  <si>
    <t>59712</t>
  </si>
  <si>
    <t>60022</t>
  </si>
  <si>
    <t>60342</t>
  </si>
  <si>
    <t>60772</t>
  </si>
  <si>
    <t>61182</t>
  </si>
  <si>
    <t>61892</t>
  </si>
  <si>
    <t>62302</t>
  </si>
  <si>
    <t>62542</t>
  </si>
  <si>
    <t>62702</t>
  </si>
  <si>
    <t>63022</t>
  </si>
  <si>
    <t>63132</t>
  </si>
  <si>
    <t>63212</t>
  </si>
  <si>
    <t>63282</t>
  </si>
  <si>
    <t>63342</t>
  </si>
  <si>
    <t>63382</t>
  </si>
  <si>
    <t>63452</t>
  </si>
  <si>
    <t>63632</t>
  </si>
  <si>
    <t>65242</t>
  </si>
  <si>
    <t>65972</t>
  </si>
  <si>
    <t>66072</t>
  </si>
  <si>
    <t>66142</t>
  </si>
  <si>
    <t>66252</t>
  </si>
  <si>
    <t>66362</t>
  </si>
  <si>
    <t>66452</t>
  </si>
  <si>
    <t>66542</t>
  </si>
  <si>
    <t>66722</t>
  </si>
  <si>
    <t>66852</t>
  </si>
  <si>
    <t>67042</t>
  </si>
  <si>
    <t>67222</t>
  </si>
  <si>
    <t>68562</t>
  </si>
  <si>
    <t>68862</t>
  </si>
  <si>
    <t>69152</t>
  </si>
  <si>
    <t>69512</t>
  </si>
  <si>
    <t>69802</t>
  </si>
  <si>
    <t>69882</t>
  </si>
  <si>
    <t>70022</t>
  </si>
  <si>
    <t>70092</t>
  </si>
  <si>
    <t>70592</t>
  </si>
  <si>
    <t>70962</t>
  </si>
  <si>
    <t>71192</t>
  </si>
  <si>
    <t>71262</t>
  </si>
  <si>
    <t>1443</t>
  </si>
  <si>
    <t>2083</t>
  </si>
  <si>
    <t>5303</t>
  </si>
  <si>
    <t>5373</t>
  </si>
  <si>
    <t>5443</t>
  </si>
  <si>
    <t>6903</t>
  </si>
  <si>
    <t>7253</t>
  </si>
  <si>
    <t>7743</t>
  </si>
  <si>
    <t>7973</t>
  </si>
  <si>
    <t>8213</t>
  </si>
  <si>
    <t>9493</t>
  </si>
  <si>
    <t>9703</t>
  </si>
  <si>
    <t>9823</t>
  </si>
  <si>
    <t>9863</t>
  </si>
  <si>
    <t>11403</t>
  </si>
  <si>
    <t>15863</t>
  </si>
  <si>
    <t>18313</t>
  </si>
  <si>
    <t>19623</t>
  </si>
  <si>
    <t>19943</t>
  </si>
  <si>
    <t>20603</t>
  </si>
  <si>
    <t>24963</t>
  </si>
  <si>
    <t>25843</t>
  </si>
  <si>
    <t>30103</t>
  </si>
  <si>
    <t>30423</t>
  </si>
  <si>
    <t>32223</t>
  </si>
  <si>
    <t>33073</t>
  </si>
  <si>
    <t>33133</t>
  </si>
  <si>
    <t>36093</t>
  </si>
  <si>
    <t>37053</t>
  </si>
  <si>
    <t>37293</t>
  </si>
  <si>
    <t>37683</t>
  </si>
  <si>
    <t>37893</t>
  </si>
  <si>
    <t>37943</t>
  </si>
  <si>
    <t>39393</t>
  </si>
  <si>
    <t>39503</t>
  </si>
  <si>
    <t>42183</t>
  </si>
  <si>
    <t>43103</t>
  </si>
  <si>
    <t>44283</t>
  </si>
  <si>
    <t>44343</t>
  </si>
  <si>
    <t>44613</t>
  </si>
  <si>
    <t>44823</t>
  </si>
  <si>
    <t>45433</t>
  </si>
  <si>
    <t>46243</t>
  </si>
  <si>
    <t>46633</t>
  </si>
  <si>
    <t>47173</t>
  </si>
  <si>
    <t>47363</t>
  </si>
  <si>
    <t>48553</t>
  </si>
  <si>
    <t>49043</t>
  </si>
  <si>
    <t>49363</t>
  </si>
  <si>
    <t>50743</t>
  </si>
  <si>
    <t>51143</t>
  </si>
  <si>
    <t>51173</t>
  </si>
  <si>
    <t>51233</t>
  </si>
  <si>
    <t>51273</t>
  </si>
  <si>
    <t>52553</t>
  </si>
  <si>
    <t>53613</t>
  </si>
  <si>
    <t>53833</t>
  </si>
  <si>
    <t>54153</t>
  </si>
  <si>
    <t>54633</t>
  </si>
  <si>
    <t>57103</t>
  </si>
  <si>
    <t>57163</t>
  </si>
  <si>
    <t>57333</t>
  </si>
  <si>
    <t>57873</t>
  </si>
  <si>
    <t>58143</t>
  </si>
  <si>
    <t>58933</t>
  </si>
  <si>
    <t>59383</t>
  </si>
  <si>
    <t>59713</t>
  </si>
  <si>
    <t>60343</t>
  </si>
  <si>
    <t>60773</t>
  </si>
  <si>
    <t>61513</t>
  </si>
  <si>
    <t>61893</t>
  </si>
  <si>
    <t>62303</t>
  </si>
  <si>
    <t>62543</t>
  </si>
  <si>
    <t>62703</t>
  </si>
  <si>
    <t>63213</t>
  </si>
  <si>
    <t>63283</t>
  </si>
  <si>
    <t>63343</t>
  </si>
  <si>
    <t>63383</t>
  </si>
  <si>
    <t>63453</t>
  </si>
  <si>
    <t>63633</t>
  </si>
  <si>
    <t>65243</t>
  </si>
  <si>
    <t>66073</t>
  </si>
  <si>
    <t>66143</t>
  </si>
  <si>
    <t>66253</t>
  </si>
  <si>
    <t>66363</t>
  </si>
  <si>
    <t>66453</t>
  </si>
  <si>
    <t>66543</t>
  </si>
  <si>
    <t>66723</t>
  </si>
  <si>
    <t>67223</t>
  </si>
  <si>
    <t>68473</t>
  </si>
  <si>
    <t>68563</t>
  </si>
  <si>
    <t>68863</t>
  </si>
  <si>
    <t>69153</t>
  </si>
  <si>
    <t>69803</t>
  </si>
  <si>
    <t>69883</t>
  </si>
  <si>
    <t>70023</t>
  </si>
  <si>
    <t>70233</t>
  </si>
  <si>
    <t>70593</t>
  </si>
  <si>
    <t>71193</t>
  </si>
  <si>
    <t>71263</t>
  </si>
  <si>
    <t>45434</t>
  </si>
  <si>
    <t>66144</t>
  </si>
  <si>
    <t>66454</t>
  </si>
  <si>
    <t>city_origin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</si>
</sst>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43" applyFont="1"/>
    <xf numFmtId="164" fontId="0" fillId="0" borderId="0" xfId="42" applyNumberFormat="1" applyFont="1"/>
    <xf numFmtId="165" fontId="0" fillId="0" borderId="0" xfId="0" applyNumberFormat="1"/>
    <xf numFmtId="9" fontId="0" fillId="0" borderId="0" xfId="43" applyFont="1" applyAlignment="1">
      <alignment horizontal="center"/>
    </xf>
    <xf numFmtId="9" fontId="0" fillId="0" borderId="0" xfId="43" applyFont="1" applyAlignment="1">
      <alignment horizontal="center"/>
    </xf>
    <xf numFmtId="2" fontId="0" fillId="0" borderId="0" xfId="0" applyNumberFormat="1"/>
    <xf numFmtId="43" fontId="0" fillId="0" borderId="0" xfId="42" applyFont="1"/>
    <xf numFmtId="164" fontId="0" fillId="0" borderId="0" xfId="42" applyNumberFormat="1" applyFont="1" applyAlignment="1">
      <alignment horizontal="center"/>
    </xf>
    <xf numFmtId="164" fontId="0" fillId="0" borderId="0" xfId="42" applyNumberFormat="1" applyFont="1" applyAlignment="1">
      <alignment horizontal="center"/>
    </xf>
    <xf numFmtId="9" fontId="0" fillId="0" borderId="0" xfId="43" applyFont="1" applyAlignment="1">
      <alignment horizontal="center"/>
    </xf>
    <xf numFmtId="43" fontId="0" fillId="0" borderId="0" xfId="42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88"/>
  <sheetViews>
    <sheetView workbookViewId="0">
      <selection activeCell="A9" sqref="A9"/>
    </sheetView>
  </sheetViews>
  <sheetFormatPr defaultRowHeight="15" x14ac:dyDescent="0.25"/>
  <cols>
    <col min="1" max="1" width="12" style="7" bestFit="1" customWidth="1"/>
    <col min="2" max="2" width="8.42578125" bestFit="1" customWidth="1"/>
    <col min="3" max="3" width="22.5703125" bestFit="1" customWidth="1"/>
    <col min="4" max="4" width="17.5703125" customWidth="1"/>
    <col min="5" max="5" width="17.85546875" customWidth="1"/>
    <col min="6" max="6" width="16.7109375" style="3" bestFit="1" customWidth="1"/>
    <col min="7" max="7" width="12.42578125" style="3" customWidth="1"/>
    <col min="8" max="8" width="23.85546875" customWidth="1"/>
    <col min="9" max="9" width="25.28515625" customWidth="1"/>
    <col min="10" max="10" width="16.42578125" customWidth="1"/>
    <col min="11" max="11" width="18.28515625" customWidth="1"/>
    <col min="12" max="12" width="35.5703125" bestFit="1" customWidth="1"/>
    <col min="13" max="13" width="23.85546875" customWidth="1"/>
    <col min="14" max="14" width="26.140625" bestFit="1" customWidth="1"/>
    <col min="15" max="15" width="26.42578125" bestFit="1" customWidth="1"/>
    <col min="16" max="16" width="13.28515625" bestFit="1" customWidth="1"/>
    <col min="17" max="17" width="125" bestFit="1" customWidth="1"/>
    <col min="18" max="18" width="125.28515625" bestFit="1" customWidth="1"/>
    <col min="19" max="19" width="125.28515625" customWidth="1"/>
    <col min="20" max="20" width="116.7109375" bestFit="1" customWidth="1"/>
    <col min="23" max="23" width="1.5703125" bestFit="1" customWidth="1"/>
  </cols>
  <sheetData>
    <row r="2" spans="1:20" x14ac:dyDescent="0.25">
      <c r="N2" t="s">
        <v>19</v>
      </c>
      <c r="O2" s="1">
        <v>42709</v>
      </c>
    </row>
    <row r="3" spans="1:20" x14ac:dyDescent="0.25">
      <c r="N3" t="s">
        <v>20</v>
      </c>
      <c r="O3" s="1">
        <v>42713</v>
      </c>
    </row>
    <row r="4" spans="1:20" x14ac:dyDescent="0.25">
      <c r="C4" s="3"/>
      <c r="D4" s="3"/>
      <c r="N4" t="s">
        <v>18</v>
      </c>
      <c r="O4" s="4">
        <f>SUBTOTAL(5,N10:N100000)</f>
        <v>42659</v>
      </c>
    </row>
    <row r="5" spans="1:20" x14ac:dyDescent="0.25">
      <c r="C5" s="3" t="s">
        <v>15</v>
      </c>
      <c r="D5" s="3">
        <f>SUM(D10:D100000)</f>
        <v>66253456907.289978</v>
      </c>
      <c r="F5" s="3" t="s">
        <v>12</v>
      </c>
      <c r="G5" s="3">
        <f>SUM(G10:G100000)</f>
        <v>557609</v>
      </c>
      <c r="N5" t="s">
        <v>17</v>
      </c>
      <c r="O5" s="4">
        <f>SUBTOTAL(4,N10:N100000)+1</f>
        <v>42712</v>
      </c>
    </row>
    <row r="6" spans="1:20" x14ac:dyDescent="0.25">
      <c r="C6" s="3" t="s">
        <v>16</v>
      </c>
      <c r="D6" s="3">
        <f>SUBTOTAL(9,D10:D100000)</f>
        <v>66253456907.289978</v>
      </c>
      <c r="F6" s="3" t="s">
        <v>13</v>
      </c>
      <c r="G6" s="3">
        <f>SUBTOTAL(9,G10:G100000)</f>
        <v>557609</v>
      </c>
      <c r="N6" t="s">
        <v>23</v>
      </c>
      <c r="O6">
        <v>3</v>
      </c>
    </row>
    <row r="7" spans="1:20" x14ac:dyDescent="0.25">
      <c r="C7" s="3" t="s">
        <v>14</v>
      </c>
      <c r="D7" s="2">
        <f>D6/D5</f>
        <v>1</v>
      </c>
      <c r="F7" s="3" t="s">
        <v>14</v>
      </c>
      <c r="G7" s="2">
        <f>G6/G5</f>
        <v>1</v>
      </c>
      <c r="L7" t="str">
        <f>MID(I7,1,4)&amp;"-"&amp;MID(I7,5,2)&amp;"-"&amp;MID(I7,7,2)</f>
        <v>--</v>
      </c>
      <c r="N7" t="s">
        <v>24</v>
      </c>
      <c r="O7">
        <v>1</v>
      </c>
    </row>
    <row r="8" spans="1:20" x14ac:dyDescent="0.25">
      <c r="C8" s="3"/>
      <c r="D8" s="2"/>
      <c r="G8" s="2"/>
      <c r="O8" s="4"/>
    </row>
    <row r="9" spans="1:20" x14ac:dyDescent="0.25">
      <c r="A9" s="7" t="s">
        <v>47</v>
      </c>
      <c r="B9" t="s">
        <v>0</v>
      </c>
      <c r="C9" t="s">
        <v>1</v>
      </c>
      <c r="D9" t="s">
        <v>3</v>
      </c>
      <c r="E9" t="s">
        <v>2</v>
      </c>
      <c r="F9" s="3" t="s">
        <v>4</v>
      </c>
      <c r="G9" s="3" t="s">
        <v>5</v>
      </c>
      <c r="H9" t="s">
        <v>6</v>
      </c>
      <c r="I9" t="s">
        <v>7</v>
      </c>
      <c r="J9" t="s">
        <v>8</v>
      </c>
      <c r="K9" t="s">
        <v>9</v>
      </c>
      <c r="L9" t="s">
        <v>11</v>
      </c>
      <c r="M9" t="s">
        <v>6</v>
      </c>
      <c r="N9" t="s">
        <v>21</v>
      </c>
      <c r="O9" t="s">
        <v>22</v>
      </c>
      <c r="P9" t="s">
        <v>25</v>
      </c>
      <c r="Q9" t="s">
        <v>28</v>
      </c>
      <c r="R9" t="s">
        <v>27</v>
      </c>
      <c r="S9" t="s">
        <v>38</v>
      </c>
      <c r="T9" t="s">
        <v>26</v>
      </c>
    </row>
    <row r="10" spans="1:20" x14ac:dyDescent="0.25">
      <c r="A10" s="7" t="str">
        <f>C10&amp;B10</f>
        <v>220</v>
      </c>
      <c r="B10">
        <v>0</v>
      </c>
      <c r="C10">
        <v>22</v>
      </c>
      <c r="D10">
        <v>819000</v>
      </c>
      <c r="E10">
        <v>778050</v>
      </c>
      <c r="F10">
        <v>1</v>
      </c>
      <c r="G10">
        <v>1</v>
      </c>
      <c r="H10">
        <v>20161129142907</v>
      </c>
      <c r="I10">
        <v>20161205160318</v>
      </c>
      <c r="J10">
        <v>6</v>
      </c>
      <c r="K10">
        <v>0</v>
      </c>
      <c r="L10" t="s">
        <v>34</v>
      </c>
      <c r="M10" s="1">
        <f t="shared" ref="M10" si="0">L10-J10</f>
        <v>42703</v>
      </c>
      <c r="N10" s="1">
        <f t="shared" ref="N10" si="1">M10-($O$6*K10)</f>
        <v>42703</v>
      </c>
      <c r="O10" s="1">
        <f t="shared" ref="O10" si="2">M10+($O$7*K10)</f>
        <v>42703</v>
      </c>
      <c r="P10" t="b">
        <f t="shared" ref="P10:P73" si="3">O10&gt;$O$3</f>
        <v>0</v>
      </c>
      <c r="Q10" t="str">
        <f>"WHEN fk_mwh_warehouse = '"&amp;$B10&amp;"' AND id_city = '"&amp;$C10&amp;"' AND shipped_date &gt;= '"&amp;TEXT($N10,"yyyy-mm-dd")&amp;"' AND shipped_date &lt; '"&amp;TEXT($O10+1,"yyyy-mm-dd")&amp;"' THEN unit_price"</f>
        <v>WHEN fk_mwh_warehouse = '0' AND id_city = '22' AND shipped_date &gt;= '2016-11-29' AND shipped_date &lt; '2016-11-30' THEN unit_price</v>
      </c>
      <c r="R10" t="str">
        <f>"WHEN fk_mwh_warehouse = '"&amp;$B10&amp;"' AND id_city = '"&amp;$C10&amp;"' AND shipped_date &gt;= '"&amp;TEXT($N10,"yyyy-mm-dd")&amp;"' AND shipped_date &lt; '"&amp;TEXT($O10+1,"yyyy-mm-dd")&amp;"' THEN paid_price"</f>
        <v>WHEN fk_mwh_warehouse = '0' AND id_city = '22' AND shipped_date &gt;= '2016-11-29' AND shipped_date &lt; '2016-11-30' THEN paid_price</v>
      </c>
      <c r="S10" t="str">
        <f>"WHEN fk_mwh_warehouse = '"&amp;$B10&amp;"' AND id_city = '"&amp;$C10&amp;"' AND shipped_date &gt;= '"&amp;TEXT($N10,"yyyy-mm-dd")&amp;"' AND shipped_date &lt; '"&amp;TEXT($O10+1,"yyyy-mm-dd")&amp;"' THEN order_nr"</f>
        <v>WHEN fk_mwh_warehouse = '0' AND id_city = '22' AND shipped_date &gt;= '2016-11-29' AND shipped_date &lt; '2016-11-30' THEN order_nr</v>
      </c>
      <c r="T10" t="str">
        <f>"WHEN fk_mwh_warehouse = '"&amp;$B10&amp;"' AND id_city = '"&amp;$C10&amp;"' AND shipped_date &gt;= '"&amp;TEXT($N10,"yyyy-mm-dd")&amp;"' AND shipped_date &lt; '"&amp;TEXT($O10+1,"yyyy-mm-dd")&amp;"' THEN 1"</f>
        <v>WHEN fk_mwh_warehouse = '0' AND id_city = '22' AND shipped_date &gt;= '2016-11-29' AND shipped_date &lt; '2016-11-30' THEN 1</v>
      </c>
    </row>
    <row r="11" spans="1:20" x14ac:dyDescent="0.25">
      <c r="A11" s="7" t="str">
        <f t="shared" ref="A11:A74" si="4">C11&amp;B11</f>
        <v>230</v>
      </c>
      <c r="B11">
        <v>0</v>
      </c>
      <c r="C11">
        <v>23</v>
      </c>
      <c r="D11">
        <v>151050</v>
      </c>
      <c r="E11">
        <v>151050</v>
      </c>
      <c r="F11">
        <v>1</v>
      </c>
      <c r="G11">
        <v>1</v>
      </c>
      <c r="H11">
        <v>20161205162114</v>
      </c>
      <c r="I11">
        <v>20161207031219</v>
      </c>
      <c r="J11">
        <v>2</v>
      </c>
      <c r="K11">
        <v>0</v>
      </c>
      <c r="L11" t="s">
        <v>35</v>
      </c>
      <c r="M11" s="1">
        <f t="shared" ref="M11:M74" si="5">L11-J11</f>
        <v>42709</v>
      </c>
      <c r="N11" s="1">
        <f t="shared" ref="N11:N74" si="6">M11-($O$6*K11)</f>
        <v>42709</v>
      </c>
      <c r="O11" s="1">
        <f t="shared" ref="O11:O74" si="7">M11+($O$7*K11)</f>
        <v>42709</v>
      </c>
      <c r="P11" t="b">
        <f t="shared" si="3"/>
        <v>0</v>
      </c>
      <c r="Q11" t="str">
        <f t="shared" ref="Q11:Q74" si="8">"WHEN fk_mwh_warehouse = '"&amp;$B11&amp;"' AND id_city = '"&amp;$C11&amp;"' AND shipped_date &gt;= '"&amp;TEXT($N11,"yyyy-mm-dd")&amp;"' AND shipped_date &lt; '"&amp;TEXT($O11+1,"yyyy-mm-dd")&amp;"' THEN unit_price"</f>
        <v>WHEN fk_mwh_warehouse = '0' AND id_city = '23' AND shipped_date &gt;= '2016-12-05' AND shipped_date &lt; '2016-12-06' THEN unit_price</v>
      </c>
      <c r="R11" t="str">
        <f t="shared" ref="R11:R74" si="9">"WHEN fk_mwh_warehouse = '"&amp;$B11&amp;"' AND id_city = '"&amp;$C11&amp;"' AND shipped_date &gt;= '"&amp;TEXT($N11,"yyyy-mm-dd")&amp;"' AND shipped_date &lt; '"&amp;TEXT($O11+1,"yyyy-mm-dd")&amp;"' THEN paid_price"</f>
        <v>WHEN fk_mwh_warehouse = '0' AND id_city = '23' AND shipped_date &gt;= '2016-12-05' AND shipped_date &lt; '2016-12-06' THEN paid_price</v>
      </c>
      <c r="S11" t="str">
        <f t="shared" ref="S11:S74" si="10">"WHEN fk_mwh_warehouse = '"&amp;$B11&amp;"' AND id_city = '"&amp;$C11&amp;"' AND shipped_date &gt;= '"&amp;TEXT($N11,"yyyy-mm-dd")&amp;"' AND shipped_date &lt; '"&amp;TEXT($O11+1,"yyyy-mm-dd")&amp;"' THEN order_nr"</f>
        <v>WHEN fk_mwh_warehouse = '0' AND id_city = '23' AND shipped_date &gt;= '2016-12-05' AND shipped_date &lt; '2016-12-06' THEN order_nr</v>
      </c>
      <c r="T11" t="str">
        <f t="shared" ref="T11:T74" si="11">"WHEN fk_mwh_warehouse = '"&amp;$B11&amp;"' AND id_city = '"&amp;$C11&amp;"' AND shipped_date &gt;= '"&amp;TEXT($N11,"yyyy-mm-dd")&amp;"' AND shipped_date &lt; '"&amp;TEXT($O11+1,"yyyy-mm-dd")&amp;"' THEN 1"</f>
        <v>WHEN fk_mwh_warehouse = '0' AND id_city = '23' AND shipped_date &gt;= '2016-12-05' AND shipped_date &lt; '2016-12-06' THEN 1</v>
      </c>
    </row>
    <row r="12" spans="1:20" x14ac:dyDescent="0.25">
      <c r="A12" s="7" t="str">
        <f t="shared" si="4"/>
        <v>350</v>
      </c>
      <c r="B12">
        <v>0</v>
      </c>
      <c r="C12">
        <v>35</v>
      </c>
      <c r="D12">
        <v>526900</v>
      </c>
      <c r="E12">
        <v>502520</v>
      </c>
      <c r="F12">
        <v>3</v>
      </c>
      <c r="G12">
        <v>3</v>
      </c>
      <c r="H12">
        <v>20161180815191.602</v>
      </c>
      <c r="I12">
        <v>20161206809336</v>
      </c>
      <c r="J12">
        <v>3</v>
      </c>
      <c r="K12">
        <v>2</v>
      </c>
      <c r="L12" t="s">
        <v>36</v>
      </c>
      <c r="M12" s="1">
        <f t="shared" si="5"/>
        <v>42707</v>
      </c>
      <c r="N12" s="1">
        <f t="shared" si="6"/>
        <v>42701</v>
      </c>
      <c r="O12" s="1">
        <f t="shared" si="7"/>
        <v>42709</v>
      </c>
      <c r="P12" t="b">
        <f t="shared" si="3"/>
        <v>0</v>
      </c>
      <c r="Q12" t="str">
        <f t="shared" si="8"/>
        <v>WHEN fk_mwh_warehouse = '0' AND id_city = '35' AND shipped_date &gt;= '2016-11-27' AND shipped_date &lt; '2016-12-06' THEN unit_price</v>
      </c>
      <c r="R12" t="str">
        <f t="shared" si="9"/>
        <v>WHEN fk_mwh_warehouse = '0' AND id_city = '35' AND shipped_date &gt;= '2016-11-27' AND shipped_date &lt; '2016-12-06' THEN paid_price</v>
      </c>
      <c r="S12" t="str">
        <f t="shared" si="10"/>
        <v>WHEN fk_mwh_warehouse = '0' AND id_city = '35' AND shipped_date &gt;= '2016-11-27' AND shipped_date &lt; '2016-12-06' THEN order_nr</v>
      </c>
      <c r="T12" t="str">
        <f t="shared" si="11"/>
        <v>WHEN fk_mwh_warehouse = '0' AND id_city = '35' AND shipped_date &gt;= '2016-11-27' AND shipped_date &lt; '2016-12-06' THEN 1</v>
      </c>
    </row>
    <row r="13" spans="1:20" x14ac:dyDescent="0.25">
      <c r="A13" s="7" t="str">
        <f t="shared" si="4"/>
        <v>390</v>
      </c>
      <c r="B13">
        <v>0</v>
      </c>
      <c r="C13">
        <v>39</v>
      </c>
      <c r="D13">
        <v>125000</v>
      </c>
      <c r="E13">
        <v>125000</v>
      </c>
      <c r="F13">
        <v>1</v>
      </c>
      <c r="G13">
        <v>1</v>
      </c>
      <c r="H13">
        <v>20161205162301</v>
      </c>
      <c r="I13">
        <v>20161206021426</v>
      </c>
      <c r="J13">
        <v>1</v>
      </c>
      <c r="K13">
        <v>0</v>
      </c>
      <c r="L13" t="s">
        <v>36</v>
      </c>
      <c r="M13" s="1">
        <f t="shared" si="5"/>
        <v>42709</v>
      </c>
      <c r="N13" s="1">
        <f t="shared" si="6"/>
        <v>42709</v>
      </c>
      <c r="O13" s="1">
        <f t="shared" si="7"/>
        <v>42709</v>
      </c>
      <c r="P13" t="b">
        <f t="shared" si="3"/>
        <v>0</v>
      </c>
      <c r="Q13" t="str">
        <f t="shared" si="8"/>
        <v>WHEN fk_mwh_warehouse = '0' AND id_city = '39' AND shipped_date &gt;= '2016-12-05' AND shipped_date &lt; '2016-12-06' THEN unit_price</v>
      </c>
      <c r="R13" t="str">
        <f t="shared" si="9"/>
        <v>WHEN fk_mwh_warehouse = '0' AND id_city = '39' AND shipped_date &gt;= '2016-12-05' AND shipped_date &lt; '2016-12-06' THEN paid_price</v>
      </c>
      <c r="S13" t="str">
        <f t="shared" si="10"/>
        <v>WHEN fk_mwh_warehouse = '0' AND id_city = '39' AND shipped_date &gt;= '2016-12-05' AND shipped_date &lt; '2016-12-06' THEN order_nr</v>
      </c>
      <c r="T13" t="str">
        <f t="shared" si="11"/>
        <v>WHEN fk_mwh_warehouse = '0' AND id_city = '39' AND shipped_date &gt;= '2016-12-05' AND shipped_date &lt; '2016-12-06' THEN 1</v>
      </c>
    </row>
    <row r="14" spans="1:20" x14ac:dyDescent="0.25">
      <c r="A14" s="7" t="str">
        <f t="shared" si="4"/>
        <v>420</v>
      </c>
      <c r="B14">
        <v>0</v>
      </c>
      <c r="C14">
        <v>42</v>
      </c>
      <c r="D14">
        <v>561080</v>
      </c>
      <c r="E14">
        <v>499361.2</v>
      </c>
      <c r="F14">
        <v>1</v>
      </c>
      <c r="G14">
        <v>2</v>
      </c>
      <c r="H14">
        <v>20161207152986.5</v>
      </c>
      <c r="I14">
        <v>20161207157972</v>
      </c>
      <c r="J14">
        <v>0</v>
      </c>
      <c r="K14">
        <v>0</v>
      </c>
      <c r="L14" t="s">
        <v>35</v>
      </c>
      <c r="M14" s="1">
        <f t="shared" si="5"/>
        <v>42711</v>
      </c>
      <c r="N14" s="1">
        <f t="shared" si="6"/>
        <v>42711</v>
      </c>
      <c r="O14" s="1">
        <f t="shared" si="7"/>
        <v>42711</v>
      </c>
      <c r="P14" t="b">
        <f t="shared" si="3"/>
        <v>0</v>
      </c>
      <c r="Q14" t="str">
        <f t="shared" si="8"/>
        <v>WHEN fk_mwh_warehouse = '0' AND id_city = '42' AND shipped_date &gt;= '2016-12-07' AND shipped_date &lt; '2016-12-08' THEN unit_price</v>
      </c>
      <c r="R14" t="str">
        <f t="shared" si="9"/>
        <v>WHEN fk_mwh_warehouse = '0' AND id_city = '42' AND shipped_date &gt;= '2016-12-07' AND shipped_date &lt; '2016-12-08' THEN paid_price</v>
      </c>
      <c r="S14" t="str">
        <f t="shared" si="10"/>
        <v>WHEN fk_mwh_warehouse = '0' AND id_city = '42' AND shipped_date &gt;= '2016-12-07' AND shipped_date &lt; '2016-12-08' THEN order_nr</v>
      </c>
      <c r="T14" t="str">
        <f t="shared" si="11"/>
        <v>WHEN fk_mwh_warehouse = '0' AND id_city = '42' AND shipped_date &gt;= '2016-12-07' AND shipped_date &lt; '2016-12-08' THEN 1</v>
      </c>
    </row>
    <row r="15" spans="1:20" x14ac:dyDescent="0.25">
      <c r="A15" s="7" t="str">
        <f t="shared" si="4"/>
        <v>450</v>
      </c>
      <c r="B15">
        <v>0</v>
      </c>
      <c r="C15">
        <v>45</v>
      </c>
      <c r="D15">
        <v>246700</v>
      </c>
      <c r="E15">
        <v>246700</v>
      </c>
      <c r="F15">
        <v>1</v>
      </c>
      <c r="G15">
        <v>3</v>
      </c>
      <c r="H15">
        <v>20161203190250.602</v>
      </c>
      <c r="I15">
        <v>20161206160246</v>
      </c>
      <c r="J15">
        <v>3</v>
      </c>
      <c r="K15">
        <v>0</v>
      </c>
      <c r="L15" t="s">
        <v>36</v>
      </c>
      <c r="M15" s="1">
        <f t="shared" si="5"/>
        <v>42707</v>
      </c>
      <c r="N15" s="1">
        <f t="shared" si="6"/>
        <v>42707</v>
      </c>
      <c r="O15" s="1">
        <f t="shared" si="7"/>
        <v>42707</v>
      </c>
      <c r="P15" t="b">
        <f t="shared" si="3"/>
        <v>0</v>
      </c>
      <c r="Q15" t="str">
        <f t="shared" si="8"/>
        <v>WHEN fk_mwh_warehouse = '0' AND id_city = '45' AND shipped_date &gt;= '2016-12-03' AND shipped_date &lt; '2016-12-04' THEN unit_price</v>
      </c>
      <c r="R15" t="str">
        <f t="shared" si="9"/>
        <v>WHEN fk_mwh_warehouse = '0' AND id_city = '45' AND shipped_date &gt;= '2016-12-03' AND shipped_date &lt; '2016-12-04' THEN paid_price</v>
      </c>
      <c r="S15" t="str">
        <f t="shared" si="10"/>
        <v>WHEN fk_mwh_warehouse = '0' AND id_city = '45' AND shipped_date &gt;= '2016-12-03' AND shipped_date &lt; '2016-12-04' THEN order_nr</v>
      </c>
      <c r="T15" t="str">
        <f t="shared" si="11"/>
        <v>WHEN fk_mwh_warehouse = '0' AND id_city = '45' AND shipped_date &gt;= '2016-12-03' AND shipped_date &lt; '2016-12-04' THEN 1</v>
      </c>
    </row>
    <row r="16" spans="1:20" x14ac:dyDescent="0.25">
      <c r="A16" s="7" t="str">
        <f t="shared" si="4"/>
        <v>480</v>
      </c>
      <c r="B16">
        <v>0</v>
      </c>
      <c r="C16">
        <v>48</v>
      </c>
      <c r="D16">
        <v>43000</v>
      </c>
      <c r="E16">
        <v>43000</v>
      </c>
      <c r="F16">
        <v>1</v>
      </c>
      <c r="G16">
        <v>1</v>
      </c>
      <c r="H16">
        <v>20161109131008</v>
      </c>
      <c r="I16">
        <v>20161206210106</v>
      </c>
      <c r="J16">
        <v>27</v>
      </c>
      <c r="K16">
        <v>0</v>
      </c>
      <c r="L16" t="s">
        <v>36</v>
      </c>
      <c r="M16" s="1">
        <f t="shared" si="5"/>
        <v>42683</v>
      </c>
      <c r="N16" s="1">
        <f t="shared" si="6"/>
        <v>42683</v>
      </c>
      <c r="O16" s="1">
        <f t="shared" si="7"/>
        <v>42683</v>
      </c>
      <c r="P16" t="b">
        <f t="shared" si="3"/>
        <v>0</v>
      </c>
      <c r="Q16" t="str">
        <f t="shared" si="8"/>
        <v>WHEN fk_mwh_warehouse = '0' AND id_city = '48' AND shipped_date &gt;= '2016-11-09' AND shipped_date &lt; '2016-11-10' THEN unit_price</v>
      </c>
      <c r="R16" t="str">
        <f t="shared" si="9"/>
        <v>WHEN fk_mwh_warehouse = '0' AND id_city = '48' AND shipped_date &gt;= '2016-11-09' AND shipped_date &lt; '2016-11-10' THEN paid_price</v>
      </c>
      <c r="S16" t="str">
        <f t="shared" si="10"/>
        <v>WHEN fk_mwh_warehouse = '0' AND id_city = '48' AND shipped_date &gt;= '2016-11-09' AND shipped_date &lt; '2016-11-10' THEN order_nr</v>
      </c>
      <c r="T16" t="str">
        <f t="shared" si="11"/>
        <v>WHEN fk_mwh_warehouse = '0' AND id_city = '48' AND shipped_date &gt;= '2016-11-09' AND shipped_date &lt; '2016-11-10' THEN 1</v>
      </c>
    </row>
    <row r="17" spans="1:20" x14ac:dyDescent="0.25">
      <c r="A17" s="7" t="str">
        <f t="shared" si="4"/>
        <v>1440</v>
      </c>
      <c r="B17">
        <v>0</v>
      </c>
      <c r="C17">
        <v>144</v>
      </c>
      <c r="D17">
        <v>145000</v>
      </c>
      <c r="E17">
        <v>145000</v>
      </c>
      <c r="F17">
        <v>3</v>
      </c>
      <c r="G17">
        <v>3</v>
      </c>
      <c r="H17">
        <v>20161141489932.301</v>
      </c>
      <c r="I17">
        <v>20161205885254.301</v>
      </c>
      <c r="J17">
        <v>18</v>
      </c>
      <c r="K17">
        <v>10</v>
      </c>
      <c r="L17" t="s">
        <v>34</v>
      </c>
      <c r="M17" s="1">
        <f t="shared" si="5"/>
        <v>42691</v>
      </c>
      <c r="N17" s="1">
        <f t="shared" si="6"/>
        <v>42661</v>
      </c>
      <c r="O17" s="1">
        <f t="shared" si="7"/>
        <v>42701</v>
      </c>
      <c r="P17" t="b">
        <f t="shared" si="3"/>
        <v>0</v>
      </c>
      <c r="Q17" t="str">
        <f t="shared" si="8"/>
        <v>WHEN fk_mwh_warehouse = '0' AND id_city = '144' AND shipped_date &gt;= '2016-10-18' AND shipped_date &lt; '2016-11-28' THEN unit_price</v>
      </c>
      <c r="R17" t="str">
        <f t="shared" si="9"/>
        <v>WHEN fk_mwh_warehouse = '0' AND id_city = '144' AND shipped_date &gt;= '2016-10-18' AND shipped_date &lt; '2016-11-28' THEN paid_price</v>
      </c>
      <c r="S17" t="str">
        <f t="shared" si="10"/>
        <v>WHEN fk_mwh_warehouse = '0' AND id_city = '144' AND shipped_date &gt;= '2016-10-18' AND shipped_date &lt; '2016-11-28' THEN order_nr</v>
      </c>
      <c r="T17" t="str">
        <f t="shared" si="11"/>
        <v>WHEN fk_mwh_warehouse = '0' AND id_city = '144' AND shipped_date &gt;= '2016-10-18' AND shipped_date &lt; '2016-11-28' THEN 1</v>
      </c>
    </row>
    <row r="18" spans="1:20" x14ac:dyDescent="0.25">
      <c r="A18" s="7" t="str">
        <f t="shared" si="4"/>
        <v>1590</v>
      </c>
      <c r="B18">
        <v>0</v>
      </c>
      <c r="C18">
        <v>159</v>
      </c>
      <c r="D18">
        <v>2996759</v>
      </c>
      <c r="E18">
        <v>2996759</v>
      </c>
      <c r="F18">
        <v>7</v>
      </c>
      <c r="G18">
        <v>12</v>
      </c>
      <c r="H18">
        <v>20161147716131</v>
      </c>
      <c r="I18">
        <v>20161206817979.199</v>
      </c>
      <c r="J18">
        <v>12</v>
      </c>
      <c r="K18">
        <v>11</v>
      </c>
      <c r="L18" t="s">
        <v>36</v>
      </c>
      <c r="M18" s="1">
        <f t="shared" si="5"/>
        <v>42698</v>
      </c>
      <c r="N18" s="1">
        <f t="shared" si="6"/>
        <v>42665</v>
      </c>
      <c r="O18" s="1">
        <f t="shared" si="7"/>
        <v>42709</v>
      </c>
      <c r="P18" t="b">
        <f t="shared" si="3"/>
        <v>0</v>
      </c>
      <c r="Q18" t="str">
        <f t="shared" si="8"/>
        <v>WHEN fk_mwh_warehouse = '0' AND id_city = '159' AND shipped_date &gt;= '2016-10-22' AND shipped_date &lt; '2016-12-06' THEN unit_price</v>
      </c>
      <c r="R18" t="str">
        <f t="shared" si="9"/>
        <v>WHEN fk_mwh_warehouse = '0' AND id_city = '159' AND shipped_date &gt;= '2016-10-22' AND shipped_date &lt; '2016-12-06' THEN paid_price</v>
      </c>
      <c r="S18" t="str">
        <f t="shared" si="10"/>
        <v>WHEN fk_mwh_warehouse = '0' AND id_city = '159' AND shipped_date &gt;= '2016-10-22' AND shipped_date &lt; '2016-12-06' THEN order_nr</v>
      </c>
      <c r="T18" t="str">
        <f t="shared" si="11"/>
        <v>WHEN fk_mwh_warehouse = '0' AND id_city = '159' AND shipped_date &gt;= '2016-10-22' AND shipped_date &lt; '2016-12-06' THEN 1</v>
      </c>
    </row>
    <row r="19" spans="1:20" x14ac:dyDescent="0.25">
      <c r="A19" s="7" t="str">
        <f t="shared" si="4"/>
        <v>1750</v>
      </c>
      <c r="B19">
        <v>0</v>
      </c>
      <c r="C19">
        <v>175</v>
      </c>
      <c r="D19">
        <v>197900</v>
      </c>
      <c r="E19">
        <v>197900</v>
      </c>
      <c r="F19">
        <v>2</v>
      </c>
      <c r="G19">
        <v>2</v>
      </c>
      <c r="H19">
        <v>20161118668877.5</v>
      </c>
      <c r="I19">
        <v>20161206702829</v>
      </c>
      <c r="J19">
        <v>18</v>
      </c>
      <c r="K19">
        <v>10</v>
      </c>
      <c r="L19" t="s">
        <v>36</v>
      </c>
      <c r="M19" s="1">
        <f t="shared" si="5"/>
        <v>42692</v>
      </c>
      <c r="N19" s="1">
        <f t="shared" si="6"/>
        <v>42662</v>
      </c>
      <c r="O19" s="1">
        <f t="shared" si="7"/>
        <v>42702</v>
      </c>
      <c r="P19" t="b">
        <f t="shared" si="3"/>
        <v>0</v>
      </c>
      <c r="Q19" t="str">
        <f t="shared" si="8"/>
        <v>WHEN fk_mwh_warehouse = '0' AND id_city = '175' AND shipped_date &gt;= '2016-10-19' AND shipped_date &lt; '2016-11-29' THEN unit_price</v>
      </c>
      <c r="R19" t="str">
        <f t="shared" si="9"/>
        <v>WHEN fk_mwh_warehouse = '0' AND id_city = '175' AND shipped_date &gt;= '2016-10-19' AND shipped_date &lt; '2016-11-29' THEN paid_price</v>
      </c>
      <c r="S19" t="str">
        <f t="shared" si="10"/>
        <v>WHEN fk_mwh_warehouse = '0' AND id_city = '175' AND shipped_date &gt;= '2016-10-19' AND shipped_date &lt; '2016-11-29' THEN order_nr</v>
      </c>
      <c r="T19" t="str">
        <f t="shared" si="11"/>
        <v>WHEN fk_mwh_warehouse = '0' AND id_city = '175' AND shipped_date &gt;= '2016-10-19' AND shipped_date &lt; '2016-11-29' THEN 1</v>
      </c>
    </row>
    <row r="20" spans="1:20" x14ac:dyDescent="0.25">
      <c r="A20" s="7" t="str">
        <f t="shared" si="4"/>
        <v>1960</v>
      </c>
      <c r="B20">
        <v>0</v>
      </c>
      <c r="C20">
        <v>196</v>
      </c>
      <c r="D20">
        <v>291000</v>
      </c>
      <c r="E20">
        <v>269500</v>
      </c>
      <c r="F20">
        <v>4</v>
      </c>
      <c r="G20">
        <v>4</v>
      </c>
      <c r="H20">
        <v>20161116395918.199</v>
      </c>
      <c r="I20">
        <v>20161206174640.699</v>
      </c>
      <c r="J20">
        <v>20</v>
      </c>
      <c r="K20">
        <v>4</v>
      </c>
      <c r="L20" t="s">
        <v>36</v>
      </c>
      <c r="M20" s="1">
        <f t="shared" si="5"/>
        <v>42690</v>
      </c>
      <c r="N20" s="1">
        <f t="shared" si="6"/>
        <v>42678</v>
      </c>
      <c r="O20" s="1">
        <f t="shared" si="7"/>
        <v>42694</v>
      </c>
      <c r="P20" t="b">
        <f t="shared" si="3"/>
        <v>0</v>
      </c>
      <c r="Q20" t="str">
        <f t="shared" si="8"/>
        <v>WHEN fk_mwh_warehouse = '0' AND id_city = '196' AND shipped_date &gt;= '2016-11-04' AND shipped_date &lt; '2016-11-21' THEN unit_price</v>
      </c>
      <c r="R20" t="str">
        <f t="shared" si="9"/>
        <v>WHEN fk_mwh_warehouse = '0' AND id_city = '196' AND shipped_date &gt;= '2016-11-04' AND shipped_date &lt; '2016-11-21' THEN paid_price</v>
      </c>
      <c r="S20" t="str">
        <f t="shared" si="10"/>
        <v>WHEN fk_mwh_warehouse = '0' AND id_city = '196' AND shipped_date &gt;= '2016-11-04' AND shipped_date &lt; '2016-11-21' THEN order_nr</v>
      </c>
      <c r="T20" t="str">
        <f t="shared" si="11"/>
        <v>WHEN fk_mwh_warehouse = '0' AND id_city = '196' AND shipped_date &gt;= '2016-11-04' AND shipped_date &lt; '2016-11-21' THEN 1</v>
      </c>
    </row>
    <row r="21" spans="1:20" x14ac:dyDescent="0.25">
      <c r="A21" s="7" t="str">
        <f t="shared" si="4"/>
        <v>2080</v>
      </c>
      <c r="B21">
        <v>0</v>
      </c>
      <c r="C21">
        <v>208</v>
      </c>
      <c r="D21">
        <v>721551.66</v>
      </c>
      <c r="E21">
        <v>721551.66</v>
      </c>
      <c r="F21">
        <v>6</v>
      </c>
      <c r="G21">
        <v>6</v>
      </c>
      <c r="H21">
        <v>20161115156877.801</v>
      </c>
      <c r="I21">
        <v>20161206362626.102</v>
      </c>
      <c r="J21">
        <v>21</v>
      </c>
      <c r="K21">
        <v>7</v>
      </c>
      <c r="L21" t="s">
        <v>36</v>
      </c>
      <c r="M21" s="1">
        <f t="shared" si="5"/>
        <v>42689</v>
      </c>
      <c r="N21" s="1">
        <f t="shared" si="6"/>
        <v>42668</v>
      </c>
      <c r="O21" s="1">
        <f t="shared" si="7"/>
        <v>42696</v>
      </c>
      <c r="P21" t="b">
        <f t="shared" si="3"/>
        <v>0</v>
      </c>
      <c r="Q21" t="str">
        <f t="shared" si="8"/>
        <v>WHEN fk_mwh_warehouse = '0' AND id_city = '208' AND shipped_date &gt;= '2016-10-25' AND shipped_date &lt; '2016-11-23' THEN unit_price</v>
      </c>
      <c r="R21" t="str">
        <f t="shared" si="9"/>
        <v>WHEN fk_mwh_warehouse = '0' AND id_city = '208' AND shipped_date &gt;= '2016-10-25' AND shipped_date &lt; '2016-11-23' THEN paid_price</v>
      </c>
      <c r="S21" t="str">
        <f t="shared" si="10"/>
        <v>WHEN fk_mwh_warehouse = '0' AND id_city = '208' AND shipped_date &gt;= '2016-10-25' AND shipped_date &lt; '2016-11-23' THEN order_nr</v>
      </c>
      <c r="T21" t="str">
        <f t="shared" si="11"/>
        <v>WHEN fk_mwh_warehouse = '0' AND id_city = '208' AND shipped_date &gt;= '2016-10-25' AND shipped_date &lt; '2016-11-23' THEN 1</v>
      </c>
    </row>
    <row r="22" spans="1:20" x14ac:dyDescent="0.25">
      <c r="A22" s="7" t="str">
        <f t="shared" si="4"/>
        <v>2400</v>
      </c>
      <c r="B22">
        <v>0</v>
      </c>
      <c r="C22">
        <v>240</v>
      </c>
      <c r="D22">
        <v>85000</v>
      </c>
      <c r="E22">
        <v>85000</v>
      </c>
      <c r="F22">
        <v>2</v>
      </c>
      <c r="G22">
        <v>2</v>
      </c>
      <c r="H22">
        <v>20161119187984</v>
      </c>
      <c r="I22">
        <v>20161206671786</v>
      </c>
      <c r="J22">
        <v>18</v>
      </c>
      <c r="K22">
        <v>10</v>
      </c>
      <c r="L22" t="s">
        <v>36</v>
      </c>
      <c r="M22" s="1">
        <f t="shared" si="5"/>
        <v>42692</v>
      </c>
      <c r="N22" s="1">
        <f t="shared" si="6"/>
        <v>42662</v>
      </c>
      <c r="O22" s="1">
        <f t="shared" si="7"/>
        <v>42702</v>
      </c>
      <c r="P22" t="b">
        <f t="shared" si="3"/>
        <v>0</v>
      </c>
      <c r="Q22" t="str">
        <f t="shared" si="8"/>
        <v>WHEN fk_mwh_warehouse = '0' AND id_city = '240' AND shipped_date &gt;= '2016-10-19' AND shipped_date &lt; '2016-11-29' THEN unit_price</v>
      </c>
      <c r="R22" t="str">
        <f t="shared" si="9"/>
        <v>WHEN fk_mwh_warehouse = '0' AND id_city = '240' AND shipped_date &gt;= '2016-10-19' AND shipped_date &lt; '2016-11-29' THEN paid_price</v>
      </c>
      <c r="S22" t="str">
        <f t="shared" si="10"/>
        <v>WHEN fk_mwh_warehouse = '0' AND id_city = '240' AND shipped_date &gt;= '2016-10-19' AND shipped_date &lt; '2016-11-29' THEN order_nr</v>
      </c>
      <c r="T22" t="str">
        <f t="shared" si="11"/>
        <v>WHEN fk_mwh_warehouse = '0' AND id_city = '240' AND shipped_date &gt;= '2016-10-19' AND shipped_date &lt; '2016-11-29' THEN 1</v>
      </c>
    </row>
    <row r="23" spans="1:20" x14ac:dyDescent="0.25">
      <c r="A23" s="7" t="str">
        <f t="shared" si="4"/>
        <v>2770</v>
      </c>
      <c r="B23">
        <v>0</v>
      </c>
      <c r="C23">
        <v>277</v>
      </c>
      <c r="D23">
        <v>77000</v>
      </c>
      <c r="E23">
        <v>77000</v>
      </c>
      <c r="F23">
        <v>1</v>
      </c>
      <c r="G23">
        <v>1</v>
      </c>
      <c r="H23">
        <v>20161110163838</v>
      </c>
      <c r="I23">
        <v>20161206210057</v>
      </c>
      <c r="J23">
        <v>26</v>
      </c>
      <c r="K23">
        <v>0</v>
      </c>
      <c r="L23" t="s">
        <v>36</v>
      </c>
      <c r="M23" s="1">
        <f t="shared" si="5"/>
        <v>42684</v>
      </c>
      <c r="N23" s="1">
        <f t="shared" si="6"/>
        <v>42684</v>
      </c>
      <c r="O23" s="1">
        <f t="shared" si="7"/>
        <v>42684</v>
      </c>
      <c r="P23" t="b">
        <f t="shared" si="3"/>
        <v>0</v>
      </c>
      <c r="Q23" t="str">
        <f t="shared" si="8"/>
        <v>WHEN fk_mwh_warehouse = '0' AND id_city = '277' AND shipped_date &gt;= '2016-11-10' AND shipped_date &lt; '2016-11-11' THEN unit_price</v>
      </c>
      <c r="R23" t="str">
        <f t="shared" si="9"/>
        <v>WHEN fk_mwh_warehouse = '0' AND id_city = '277' AND shipped_date &gt;= '2016-11-10' AND shipped_date &lt; '2016-11-11' THEN paid_price</v>
      </c>
      <c r="S23" t="str">
        <f t="shared" si="10"/>
        <v>WHEN fk_mwh_warehouse = '0' AND id_city = '277' AND shipped_date &gt;= '2016-11-10' AND shipped_date &lt; '2016-11-11' THEN order_nr</v>
      </c>
      <c r="T23" t="str">
        <f t="shared" si="11"/>
        <v>WHEN fk_mwh_warehouse = '0' AND id_city = '277' AND shipped_date &gt;= '2016-11-10' AND shipped_date &lt; '2016-11-11' THEN 1</v>
      </c>
    </row>
    <row r="24" spans="1:20" x14ac:dyDescent="0.25">
      <c r="A24" s="7" t="str">
        <f t="shared" si="4"/>
        <v>2870</v>
      </c>
      <c r="B24">
        <v>0</v>
      </c>
      <c r="C24">
        <v>287</v>
      </c>
      <c r="D24">
        <v>112000</v>
      </c>
      <c r="E24">
        <v>112000</v>
      </c>
      <c r="F24">
        <v>1</v>
      </c>
      <c r="G24">
        <v>1</v>
      </c>
      <c r="H24">
        <v>20161123234907</v>
      </c>
      <c r="I24">
        <v>20161206171014</v>
      </c>
      <c r="J24">
        <v>13</v>
      </c>
      <c r="K24">
        <v>0</v>
      </c>
      <c r="L24" t="s">
        <v>36</v>
      </c>
      <c r="M24" s="1">
        <f t="shared" si="5"/>
        <v>42697</v>
      </c>
      <c r="N24" s="1">
        <f t="shared" si="6"/>
        <v>42697</v>
      </c>
      <c r="O24" s="1">
        <f t="shared" si="7"/>
        <v>42697</v>
      </c>
      <c r="P24" t="b">
        <f t="shared" si="3"/>
        <v>0</v>
      </c>
      <c r="Q24" t="str">
        <f t="shared" si="8"/>
        <v>WHEN fk_mwh_warehouse = '0' AND id_city = '287' AND shipped_date &gt;= '2016-11-23' AND shipped_date &lt; '2016-11-24' THEN unit_price</v>
      </c>
      <c r="R24" t="str">
        <f t="shared" si="9"/>
        <v>WHEN fk_mwh_warehouse = '0' AND id_city = '287' AND shipped_date &gt;= '2016-11-23' AND shipped_date &lt; '2016-11-24' THEN paid_price</v>
      </c>
      <c r="S24" t="str">
        <f t="shared" si="10"/>
        <v>WHEN fk_mwh_warehouse = '0' AND id_city = '287' AND shipped_date &gt;= '2016-11-23' AND shipped_date &lt; '2016-11-24' THEN order_nr</v>
      </c>
      <c r="T24" t="str">
        <f t="shared" si="11"/>
        <v>WHEN fk_mwh_warehouse = '0' AND id_city = '287' AND shipped_date &gt;= '2016-11-23' AND shipped_date &lt; '2016-11-24' THEN 1</v>
      </c>
    </row>
    <row r="25" spans="1:20" x14ac:dyDescent="0.25">
      <c r="A25" s="7" t="str">
        <f t="shared" si="4"/>
        <v>3090</v>
      </c>
      <c r="B25">
        <v>0</v>
      </c>
      <c r="C25">
        <v>309</v>
      </c>
      <c r="D25">
        <v>448125.57</v>
      </c>
      <c r="E25">
        <v>448125.57</v>
      </c>
      <c r="F25">
        <v>2</v>
      </c>
      <c r="G25">
        <v>4</v>
      </c>
      <c r="H25">
        <v>20161119123042.199</v>
      </c>
      <c r="I25">
        <v>20161205160171.5</v>
      </c>
      <c r="J25">
        <v>16</v>
      </c>
      <c r="K25">
        <v>0</v>
      </c>
      <c r="L25" t="s">
        <v>34</v>
      </c>
      <c r="M25" s="1">
        <f t="shared" si="5"/>
        <v>42693</v>
      </c>
      <c r="N25" s="1">
        <f t="shared" si="6"/>
        <v>42693</v>
      </c>
      <c r="O25" s="1">
        <f t="shared" si="7"/>
        <v>42693</v>
      </c>
      <c r="P25" t="b">
        <f t="shared" si="3"/>
        <v>0</v>
      </c>
      <c r="Q25" t="str">
        <f t="shared" si="8"/>
        <v>WHEN fk_mwh_warehouse = '0' AND id_city = '309' AND shipped_date &gt;= '2016-11-19' AND shipped_date &lt; '2016-11-20' THEN unit_price</v>
      </c>
      <c r="R25" t="str">
        <f t="shared" si="9"/>
        <v>WHEN fk_mwh_warehouse = '0' AND id_city = '309' AND shipped_date &gt;= '2016-11-19' AND shipped_date &lt; '2016-11-20' THEN paid_price</v>
      </c>
      <c r="S25" t="str">
        <f t="shared" si="10"/>
        <v>WHEN fk_mwh_warehouse = '0' AND id_city = '309' AND shipped_date &gt;= '2016-11-19' AND shipped_date &lt; '2016-11-20' THEN order_nr</v>
      </c>
      <c r="T25" t="str">
        <f t="shared" si="11"/>
        <v>WHEN fk_mwh_warehouse = '0' AND id_city = '309' AND shipped_date &gt;= '2016-11-19' AND shipped_date &lt; '2016-11-20' THEN 1</v>
      </c>
    </row>
    <row r="26" spans="1:20" x14ac:dyDescent="0.25">
      <c r="A26" s="7" t="str">
        <f t="shared" si="4"/>
        <v>3370</v>
      </c>
      <c r="B26">
        <v>0</v>
      </c>
      <c r="C26">
        <v>337</v>
      </c>
      <c r="D26">
        <v>98000</v>
      </c>
      <c r="E26">
        <v>98000</v>
      </c>
      <c r="F26">
        <v>1</v>
      </c>
      <c r="G26">
        <v>1</v>
      </c>
      <c r="H26">
        <v>20161115012410</v>
      </c>
      <c r="I26">
        <v>20161206171101</v>
      </c>
      <c r="J26">
        <v>21</v>
      </c>
      <c r="K26">
        <v>0</v>
      </c>
      <c r="L26" t="s">
        <v>36</v>
      </c>
      <c r="M26" s="1">
        <f t="shared" si="5"/>
        <v>42689</v>
      </c>
      <c r="N26" s="1">
        <f t="shared" si="6"/>
        <v>42689</v>
      </c>
      <c r="O26" s="1">
        <f t="shared" si="7"/>
        <v>42689</v>
      </c>
      <c r="P26" t="b">
        <f t="shared" si="3"/>
        <v>0</v>
      </c>
      <c r="Q26" t="str">
        <f t="shared" si="8"/>
        <v>WHEN fk_mwh_warehouse = '0' AND id_city = '337' AND shipped_date &gt;= '2016-11-15' AND shipped_date &lt; '2016-11-16' THEN unit_price</v>
      </c>
      <c r="R26" t="str">
        <f t="shared" si="9"/>
        <v>WHEN fk_mwh_warehouse = '0' AND id_city = '337' AND shipped_date &gt;= '2016-11-15' AND shipped_date &lt; '2016-11-16' THEN paid_price</v>
      </c>
      <c r="S26" t="str">
        <f t="shared" si="10"/>
        <v>WHEN fk_mwh_warehouse = '0' AND id_city = '337' AND shipped_date &gt;= '2016-11-15' AND shipped_date &lt; '2016-11-16' THEN order_nr</v>
      </c>
      <c r="T26" t="str">
        <f t="shared" si="11"/>
        <v>WHEN fk_mwh_warehouse = '0' AND id_city = '337' AND shipped_date &gt;= '2016-11-15' AND shipped_date &lt; '2016-11-16' THEN 1</v>
      </c>
    </row>
    <row r="27" spans="1:20" x14ac:dyDescent="0.25">
      <c r="A27" s="7" t="str">
        <f t="shared" si="4"/>
        <v>3610</v>
      </c>
      <c r="B27">
        <v>0</v>
      </c>
      <c r="C27">
        <v>361</v>
      </c>
      <c r="D27">
        <v>3077760</v>
      </c>
      <c r="E27">
        <v>3065310</v>
      </c>
      <c r="F27">
        <v>16</v>
      </c>
      <c r="G27">
        <v>29</v>
      </c>
      <c r="H27">
        <v>20161125133952.199</v>
      </c>
      <c r="I27">
        <v>20161206680642.199</v>
      </c>
      <c r="J27">
        <v>14</v>
      </c>
      <c r="K27">
        <v>4</v>
      </c>
      <c r="L27" t="s">
        <v>36</v>
      </c>
      <c r="M27" s="1">
        <f t="shared" si="5"/>
        <v>42696</v>
      </c>
      <c r="N27" s="1">
        <f t="shared" si="6"/>
        <v>42684</v>
      </c>
      <c r="O27" s="1">
        <f t="shared" si="7"/>
        <v>42700</v>
      </c>
      <c r="P27" t="b">
        <f t="shared" si="3"/>
        <v>0</v>
      </c>
      <c r="Q27" t="str">
        <f t="shared" si="8"/>
        <v>WHEN fk_mwh_warehouse = '0' AND id_city = '361' AND shipped_date &gt;= '2016-11-10' AND shipped_date &lt; '2016-11-27' THEN unit_price</v>
      </c>
      <c r="R27" t="str">
        <f t="shared" si="9"/>
        <v>WHEN fk_mwh_warehouse = '0' AND id_city = '361' AND shipped_date &gt;= '2016-11-10' AND shipped_date &lt; '2016-11-27' THEN paid_price</v>
      </c>
      <c r="S27" t="str">
        <f t="shared" si="10"/>
        <v>WHEN fk_mwh_warehouse = '0' AND id_city = '361' AND shipped_date &gt;= '2016-11-10' AND shipped_date &lt; '2016-11-27' THEN order_nr</v>
      </c>
      <c r="T27" t="str">
        <f t="shared" si="11"/>
        <v>WHEN fk_mwh_warehouse = '0' AND id_city = '361' AND shipped_date &gt;= '2016-11-10' AND shipped_date &lt; '2016-11-27' THEN 1</v>
      </c>
    </row>
    <row r="28" spans="1:20" x14ac:dyDescent="0.25">
      <c r="A28" s="7" t="str">
        <f t="shared" si="4"/>
        <v>3850</v>
      </c>
      <c r="B28">
        <v>0</v>
      </c>
      <c r="C28">
        <v>385</v>
      </c>
      <c r="D28">
        <v>537360</v>
      </c>
      <c r="E28">
        <v>502410</v>
      </c>
      <c r="F28">
        <v>7</v>
      </c>
      <c r="G28">
        <v>8</v>
      </c>
      <c r="H28">
        <v>20161119781221.102</v>
      </c>
      <c r="I28">
        <v>20161205289808.699</v>
      </c>
      <c r="J28">
        <v>16</v>
      </c>
      <c r="K28">
        <v>4</v>
      </c>
      <c r="L28" t="s">
        <v>34</v>
      </c>
      <c r="M28" s="1">
        <f t="shared" si="5"/>
        <v>42693</v>
      </c>
      <c r="N28" s="1">
        <f t="shared" si="6"/>
        <v>42681</v>
      </c>
      <c r="O28" s="1">
        <f t="shared" si="7"/>
        <v>42697</v>
      </c>
      <c r="P28" t="b">
        <f t="shared" si="3"/>
        <v>0</v>
      </c>
      <c r="Q28" t="str">
        <f t="shared" si="8"/>
        <v>WHEN fk_mwh_warehouse = '0' AND id_city = '385' AND shipped_date &gt;= '2016-11-07' AND shipped_date &lt; '2016-11-24' THEN unit_price</v>
      </c>
      <c r="R28" t="str">
        <f t="shared" si="9"/>
        <v>WHEN fk_mwh_warehouse = '0' AND id_city = '385' AND shipped_date &gt;= '2016-11-07' AND shipped_date &lt; '2016-11-24' THEN paid_price</v>
      </c>
      <c r="S28" t="str">
        <f t="shared" si="10"/>
        <v>WHEN fk_mwh_warehouse = '0' AND id_city = '385' AND shipped_date &gt;= '2016-11-07' AND shipped_date &lt; '2016-11-24' THEN order_nr</v>
      </c>
      <c r="T28" t="str">
        <f t="shared" si="11"/>
        <v>WHEN fk_mwh_warehouse = '0' AND id_city = '385' AND shipped_date &gt;= '2016-11-07' AND shipped_date &lt; '2016-11-24' THEN 1</v>
      </c>
    </row>
    <row r="29" spans="1:20" x14ac:dyDescent="0.25">
      <c r="A29" s="7" t="str">
        <f t="shared" si="4"/>
        <v>3940</v>
      </c>
      <c r="B29">
        <v>0</v>
      </c>
      <c r="C29">
        <v>394</v>
      </c>
      <c r="D29">
        <v>1439991</v>
      </c>
      <c r="E29">
        <v>1422691</v>
      </c>
      <c r="F29">
        <v>11</v>
      </c>
      <c r="G29">
        <v>13</v>
      </c>
      <c r="H29">
        <v>20161121931489.102</v>
      </c>
      <c r="I29">
        <v>20161205158498.602</v>
      </c>
      <c r="J29">
        <v>13</v>
      </c>
      <c r="K29">
        <v>2</v>
      </c>
      <c r="L29" t="s">
        <v>34</v>
      </c>
      <c r="M29" s="1">
        <f t="shared" si="5"/>
        <v>42696</v>
      </c>
      <c r="N29" s="1">
        <f t="shared" si="6"/>
        <v>42690</v>
      </c>
      <c r="O29" s="1">
        <f t="shared" si="7"/>
        <v>42698</v>
      </c>
      <c r="P29" t="b">
        <f t="shared" si="3"/>
        <v>0</v>
      </c>
      <c r="Q29" t="str">
        <f t="shared" si="8"/>
        <v>WHEN fk_mwh_warehouse = '0' AND id_city = '394' AND shipped_date &gt;= '2016-11-16' AND shipped_date &lt; '2016-11-25' THEN unit_price</v>
      </c>
      <c r="R29" t="str">
        <f t="shared" si="9"/>
        <v>WHEN fk_mwh_warehouse = '0' AND id_city = '394' AND shipped_date &gt;= '2016-11-16' AND shipped_date &lt; '2016-11-25' THEN paid_price</v>
      </c>
      <c r="S29" t="str">
        <f t="shared" si="10"/>
        <v>WHEN fk_mwh_warehouse = '0' AND id_city = '394' AND shipped_date &gt;= '2016-11-16' AND shipped_date &lt; '2016-11-25' THEN order_nr</v>
      </c>
      <c r="T29" t="str">
        <f t="shared" si="11"/>
        <v>WHEN fk_mwh_warehouse = '0' AND id_city = '394' AND shipped_date &gt;= '2016-11-16' AND shipped_date &lt; '2016-11-25' THEN 1</v>
      </c>
    </row>
    <row r="30" spans="1:20" x14ac:dyDescent="0.25">
      <c r="A30" s="7" t="str">
        <f t="shared" si="4"/>
        <v>4000</v>
      </c>
      <c r="B30">
        <v>0</v>
      </c>
      <c r="C30">
        <v>400</v>
      </c>
      <c r="D30">
        <v>3965300</v>
      </c>
      <c r="E30">
        <v>3965300</v>
      </c>
      <c r="F30">
        <v>25</v>
      </c>
      <c r="G30">
        <v>38</v>
      </c>
      <c r="H30">
        <v>20161120584921.898</v>
      </c>
      <c r="I30">
        <v>20161205157193.301</v>
      </c>
      <c r="J30">
        <v>15</v>
      </c>
      <c r="K30">
        <v>2</v>
      </c>
      <c r="L30" t="s">
        <v>34</v>
      </c>
      <c r="M30" s="1">
        <f t="shared" si="5"/>
        <v>42694</v>
      </c>
      <c r="N30" s="1">
        <f t="shared" si="6"/>
        <v>42688</v>
      </c>
      <c r="O30" s="1">
        <f t="shared" si="7"/>
        <v>42696</v>
      </c>
      <c r="P30" t="b">
        <f t="shared" si="3"/>
        <v>0</v>
      </c>
      <c r="Q30" t="str">
        <f t="shared" si="8"/>
        <v>WHEN fk_mwh_warehouse = '0' AND id_city = '400' AND shipped_date &gt;= '2016-11-14' AND shipped_date &lt; '2016-11-23' THEN unit_price</v>
      </c>
      <c r="R30" t="str">
        <f t="shared" si="9"/>
        <v>WHEN fk_mwh_warehouse = '0' AND id_city = '400' AND shipped_date &gt;= '2016-11-14' AND shipped_date &lt; '2016-11-23' THEN paid_price</v>
      </c>
      <c r="S30" t="str">
        <f t="shared" si="10"/>
        <v>WHEN fk_mwh_warehouse = '0' AND id_city = '400' AND shipped_date &gt;= '2016-11-14' AND shipped_date &lt; '2016-11-23' THEN order_nr</v>
      </c>
      <c r="T30" t="str">
        <f t="shared" si="11"/>
        <v>WHEN fk_mwh_warehouse = '0' AND id_city = '400' AND shipped_date &gt;= '2016-11-14' AND shipped_date &lt; '2016-11-23' THEN 1</v>
      </c>
    </row>
    <row r="31" spans="1:20" x14ac:dyDescent="0.25">
      <c r="A31" s="7" t="str">
        <f t="shared" si="4"/>
        <v>4100</v>
      </c>
      <c r="B31">
        <v>0</v>
      </c>
      <c r="C31">
        <v>410</v>
      </c>
      <c r="D31">
        <v>2034986.96</v>
      </c>
      <c r="E31">
        <v>2034986.96</v>
      </c>
      <c r="F31">
        <v>13</v>
      </c>
      <c r="G31">
        <v>20</v>
      </c>
      <c r="H31">
        <v>20161122569502.602</v>
      </c>
      <c r="I31">
        <v>20161206213307.898</v>
      </c>
      <c r="J31">
        <v>14</v>
      </c>
      <c r="K31">
        <v>5</v>
      </c>
      <c r="L31" t="s">
        <v>36</v>
      </c>
      <c r="M31" s="1">
        <f t="shared" si="5"/>
        <v>42696</v>
      </c>
      <c r="N31" s="1">
        <f t="shared" si="6"/>
        <v>42681</v>
      </c>
      <c r="O31" s="1">
        <f t="shared" si="7"/>
        <v>42701</v>
      </c>
      <c r="P31" t="b">
        <f t="shared" si="3"/>
        <v>0</v>
      </c>
      <c r="Q31" t="str">
        <f t="shared" si="8"/>
        <v>WHEN fk_mwh_warehouse = '0' AND id_city = '410' AND shipped_date &gt;= '2016-11-07' AND shipped_date &lt; '2016-11-28' THEN unit_price</v>
      </c>
      <c r="R31" t="str">
        <f t="shared" si="9"/>
        <v>WHEN fk_mwh_warehouse = '0' AND id_city = '410' AND shipped_date &gt;= '2016-11-07' AND shipped_date &lt; '2016-11-28' THEN paid_price</v>
      </c>
      <c r="S31" t="str">
        <f t="shared" si="10"/>
        <v>WHEN fk_mwh_warehouse = '0' AND id_city = '410' AND shipped_date &gt;= '2016-11-07' AND shipped_date &lt; '2016-11-28' THEN order_nr</v>
      </c>
      <c r="T31" t="str">
        <f t="shared" si="11"/>
        <v>WHEN fk_mwh_warehouse = '0' AND id_city = '410' AND shipped_date &gt;= '2016-11-07' AND shipped_date &lt; '2016-11-28' THEN 1</v>
      </c>
    </row>
    <row r="32" spans="1:20" x14ac:dyDescent="0.25">
      <c r="A32" s="7" t="str">
        <f t="shared" si="4"/>
        <v>4390</v>
      </c>
      <c r="B32">
        <v>0</v>
      </c>
      <c r="C32">
        <v>439</v>
      </c>
      <c r="D32">
        <v>11608257</v>
      </c>
      <c r="E32">
        <v>11388435.130000001</v>
      </c>
      <c r="F32">
        <v>81</v>
      </c>
      <c r="G32">
        <v>105</v>
      </c>
      <c r="H32">
        <v>20161159302371.102</v>
      </c>
      <c r="I32">
        <v>20161206377781.602</v>
      </c>
      <c r="J32">
        <v>7</v>
      </c>
      <c r="K32">
        <v>6</v>
      </c>
      <c r="L32" t="s">
        <v>36</v>
      </c>
      <c r="M32" s="1">
        <f t="shared" si="5"/>
        <v>42703</v>
      </c>
      <c r="N32" s="1">
        <f t="shared" si="6"/>
        <v>42685</v>
      </c>
      <c r="O32" s="1">
        <f t="shared" si="7"/>
        <v>42709</v>
      </c>
      <c r="P32" t="b">
        <f t="shared" si="3"/>
        <v>0</v>
      </c>
      <c r="Q32" t="str">
        <f t="shared" si="8"/>
        <v>WHEN fk_mwh_warehouse = '0' AND id_city = '439' AND shipped_date &gt;= '2016-11-11' AND shipped_date &lt; '2016-12-06' THEN unit_price</v>
      </c>
      <c r="R32" t="str">
        <f t="shared" si="9"/>
        <v>WHEN fk_mwh_warehouse = '0' AND id_city = '439' AND shipped_date &gt;= '2016-11-11' AND shipped_date &lt; '2016-12-06' THEN paid_price</v>
      </c>
      <c r="S32" t="str">
        <f t="shared" si="10"/>
        <v>WHEN fk_mwh_warehouse = '0' AND id_city = '439' AND shipped_date &gt;= '2016-11-11' AND shipped_date &lt; '2016-12-06' THEN order_nr</v>
      </c>
      <c r="T32" t="str">
        <f t="shared" si="11"/>
        <v>WHEN fk_mwh_warehouse = '0' AND id_city = '439' AND shipped_date &gt;= '2016-11-11' AND shipped_date &lt; '2016-12-06' THEN 1</v>
      </c>
    </row>
    <row r="33" spans="1:20" x14ac:dyDescent="0.25">
      <c r="A33" s="7" t="str">
        <f t="shared" si="4"/>
        <v>4620</v>
      </c>
      <c r="B33">
        <v>0</v>
      </c>
      <c r="C33">
        <v>462</v>
      </c>
      <c r="D33">
        <v>296444</v>
      </c>
      <c r="E33">
        <v>296444</v>
      </c>
      <c r="F33">
        <v>3</v>
      </c>
      <c r="G33">
        <v>3</v>
      </c>
      <c r="H33">
        <v>20161111122653</v>
      </c>
      <c r="I33">
        <v>20161206197083.602</v>
      </c>
      <c r="J33">
        <v>25</v>
      </c>
      <c r="K33">
        <v>1</v>
      </c>
      <c r="L33" t="s">
        <v>36</v>
      </c>
      <c r="M33" s="1">
        <f t="shared" si="5"/>
        <v>42685</v>
      </c>
      <c r="N33" s="1">
        <f t="shared" si="6"/>
        <v>42682</v>
      </c>
      <c r="O33" s="1">
        <f t="shared" si="7"/>
        <v>42686</v>
      </c>
      <c r="P33" t="b">
        <f t="shared" si="3"/>
        <v>0</v>
      </c>
      <c r="Q33" t="str">
        <f t="shared" si="8"/>
        <v>WHEN fk_mwh_warehouse = '0' AND id_city = '462' AND shipped_date &gt;= '2016-11-08' AND shipped_date &lt; '2016-11-13' THEN unit_price</v>
      </c>
      <c r="R33" t="str">
        <f t="shared" si="9"/>
        <v>WHEN fk_mwh_warehouse = '0' AND id_city = '462' AND shipped_date &gt;= '2016-11-08' AND shipped_date &lt; '2016-11-13' THEN paid_price</v>
      </c>
      <c r="S33" t="str">
        <f t="shared" si="10"/>
        <v>WHEN fk_mwh_warehouse = '0' AND id_city = '462' AND shipped_date &gt;= '2016-11-08' AND shipped_date &lt; '2016-11-13' THEN order_nr</v>
      </c>
      <c r="T33" t="str">
        <f t="shared" si="11"/>
        <v>WHEN fk_mwh_warehouse = '0' AND id_city = '462' AND shipped_date &gt;= '2016-11-08' AND shipped_date &lt; '2016-11-13' THEN 1</v>
      </c>
    </row>
    <row r="34" spans="1:20" x14ac:dyDescent="0.25">
      <c r="A34" s="7" t="str">
        <f t="shared" si="4"/>
        <v>4780</v>
      </c>
      <c r="B34">
        <v>0</v>
      </c>
      <c r="C34">
        <v>478</v>
      </c>
      <c r="D34">
        <v>621350</v>
      </c>
      <c r="E34">
        <v>621350</v>
      </c>
      <c r="F34">
        <v>5</v>
      </c>
      <c r="G34">
        <v>6</v>
      </c>
      <c r="H34">
        <v>20161117464482.801</v>
      </c>
      <c r="I34">
        <v>20161207465398.5</v>
      </c>
      <c r="J34">
        <v>20</v>
      </c>
      <c r="K34">
        <v>2</v>
      </c>
      <c r="L34" t="s">
        <v>35</v>
      </c>
      <c r="M34" s="1">
        <f t="shared" si="5"/>
        <v>42691</v>
      </c>
      <c r="N34" s="1">
        <f t="shared" si="6"/>
        <v>42685</v>
      </c>
      <c r="O34" s="1">
        <f t="shared" si="7"/>
        <v>42693</v>
      </c>
      <c r="P34" t="b">
        <f t="shared" si="3"/>
        <v>0</v>
      </c>
      <c r="Q34" t="str">
        <f t="shared" si="8"/>
        <v>WHEN fk_mwh_warehouse = '0' AND id_city = '478' AND shipped_date &gt;= '2016-11-11' AND shipped_date &lt; '2016-11-20' THEN unit_price</v>
      </c>
      <c r="R34" t="str">
        <f t="shared" si="9"/>
        <v>WHEN fk_mwh_warehouse = '0' AND id_city = '478' AND shipped_date &gt;= '2016-11-11' AND shipped_date &lt; '2016-11-20' THEN paid_price</v>
      </c>
      <c r="S34" t="str">
        <f t="shared" si="10"/>
        <v>WHEN fk_mwh_warehouse = '0' AND id_city = '478' AND shipped_date &gt;= '2016-11-11' AND shipped_date &lt; '2016-11-20' THEN order_nr</v>
      </c>
      <c r="T34" t="str">
        <f t="shared" si="11"/>
        <v>WHEN fk_mwh_warehouse = '0' AND id_city = '478' AND shipped_date &gt;= '2016-11-11' AND shipped_date &lt; '2016-11-20' THEN 1</v>
      </c>
    </row>
    <row r="35" spans="1:20" x14ac:dyDescent="0.25">
      <c r="A35" s="7" t="str">
        <f t="shared" si="4"/>
        <v>4860</v>
      </c>
      <c r="B35">
        <v>0</v>
      </c>
      <c r="C35">
        <v>486</v>
      </c>
      <c r="D35">
        <v>1072990.1499999999</v>
      </c>
      <c r="E35">
        <v>1025601.77</v>
      </c>
      <c r="F35">
        <v>8</v>
      </c>
      <c r="G35">
        <v>10</v>
      </c>
      <c r="H35">
        <v>20161125025583.301</v>
      </c>
      <c r="I35">
        <v>20161207817325.398</v>
      </c>
      <c r="J35">
        <v>13</v>
      </c>
      <c r="K35">
        <v>4</v>
      </c>
      <c r="L35" t="s">
        <v>35</v>
      </c>
      <c r="M35" s="1">
        <f t="shared" si="5"/>
        <v>42698</v>
      </c>
      <c r="N35" s="1">
        <f t="shared" si="6"/>
        <v>42686</v>
      </c>
      <c r="O35" s="1">
        <f t="shared" si="7"/>
        <v>42702</v>
      </c>
      <c r="P35" t="b">
        <f t="shared" si="3"/>
        <v>0</v>
      </c>
      <c r="Q35" t="str">
        <f t="shared" si="8"/>
        <v>WHEN fk_mwh_warehouse = '0' AND id_city = '486' AND shipped_date &gt;= '2016-11-12' AND shipped_date &lt; '2016-11-29' THEN unit_price</v>
      </c>
      <c r="R35" t="str">
        <f t="shared" si="9"/>
        <v>WHEN fk_mwh_warehouse = '0' AND id_city = '486' AND shipped_date &gt;= '2016-11-12' AND shipped_date &lt; '2016-11-29' THEN paid_price</v>
      </c>
      <c r="S35" t="str">
        <f t="shared" si="10"/>
        <v>WHEN fk_mwh_warehouse = '0' AND id_city = '486' AND shipped_date &gt;= '2016-11-12' AND shipped_date &lt; '2016-11-29' THEN order_nr</v>
      </c>
      <c r="T35" t="str">
        <f t="shared" si="11"/>
        <v>WHEN fk_mwh_warehouse = '0' AND id_city = '486' AND shipped_date &gt;= '2016-11-12' AND shipped_date &lt; '2016-11-29' THEN 1</v>
      </c>
    </row>
    <row r="36" spans="1:20" x14ac:dyDescent="0.25">
      <c r="A36" s="7" t="str">
        <f t="shared" si="4"/>
        <v>5120</v>
      </c>
      <c r="B36">
        <v>0</v>
      </c>
      <c r="C36">
        <v>512</v>
      </c>
      <c r="D36">
        <v>335000</v>
      </c>
      <c r="E36">
        <v>335000</v>
      </c>
      <c r="F36">
        <v>3</v>
      </c>
      <c r="G36">
        <v>3</v>
      </c>
      <c r="H36">
        <v>20161115119665.602</v>
      </c>
      <c r="I36">
        <v>20161206194320.602</v>
      </c>
      <c r="J36">
        <v>21</v>
      </c>
      <c r="K36">
        <v>5</v>
      </c>
      <c r="L36" t="s">
        <v>36</v>
      </c>
      <c r="M36" s="1">
        <f t="shared" si="5"/>
        <v>42689</v>
      </c>
      <c r="N36" s="1">
        <f t="shared" si="6"/>
        <v>42674</v>
      </c>
      <c r="O36" s="1">
        <f t="shared" si="7"/>
        <v>42694</v>
      </c>
      <c r="P36" t="b">
        <f t="shared" si="3"/>
        <v>0</v>
      </c>
      <c r="Q36" t="str">
        <f t="shared" si="8"/>
        <v>WHEN fk_mwh_warehouse = '0' AND id_city = '512' AND shipped_date &gt;= '2016-10-31' AND shipped_date &lt; '2016-11-21' THEN unit_price</v>
      </c>
      <c r="R36" t="str">
        <f t="shared" si="9"/>
        <v>WHEN fk_mwh_warehouse = '0' AND id_city = '512' AND shipped_date &gt;= '2016-10-31' AND shipped_date &lt; '2016-11-21' THEN paid_price</v>
      </c>
      <c r="S36" t="str">
        <f t="shared" si="10"/>
        <v>WHEN fk_mwh_warehouse = '0' AND id_city = '512' AND shipped_date &gt;= '2016-10-31' AND shipped_date &lt; '2016-11-21' THEN order_nr</v>
      </c>
      <c r="T36" t="str">
        <f t="shared" si="11"/>
        <v>WHEN fk_mwh_warehouse = '0' AND id_city = '512' AND shipped_date &gt;= '2016-10-31' AND shipped_date &lt; '2016-11-21' THEN 1</v>
      </c>
    </row>
    <row r="37" spans="1:20" x14ac:dyDescent="0.25">
      <c r="A37" s="7" t="str">
        <f t="shared" si="4"/>
        <v>5180</v>
      </c>
      <c r="B37">
        <v>0</v>
      </c>
      <c r="C37">
        <v>518</v>
      </c>
      <c r="D37">
        <v>848990</v>
      </c>
      <c r="E37">
        <v>848990</v>
      </c>
      <c r="F37">
        <v>1</v>
      </c>
      <c r="G37">
        <v>1</v>
      </c>
      <c r="H37">
        <v>20161128161712</v>
      </c>
      <c r="I37">
        <v>20161205170536</v>
      </c>
      <c r="J37">
        <v>7</v>
      </c>
      <c r="K37">
        <v>0</v>
      </c>
      <c r="L37" t="s">
        <v>34</v>
      </c>
      <c r="M37" s="1">
        <f t="shared" si="5"/>
        <v>42702</v>
      </c>
      <c r="N37" s="1">
        <f t="shared" si="6"/>
        <v>42702</v>
      </c>
      <c r="O37" s="1">
        <f t="shared" si="7"/>
        <v>42702</v>
      </c>
      <c r="P37" t="b">
        <f t="shared" si="3"/>
        <v>0</v>
      </c>
      <c r="Q37" t="str">
        <f t="shared" si="8"/>
        <v>WHEN fk_mwh_warehouse = '0' AND id_city = '518' AND shipped_date &gt;= '2016-11-28' AND shipped_date &lt; '2016-11-29' THEN unit_price</v>
      </c>
      <c r="R37" t="str">
        <f t="shared" si="9"/>
        <v>WHEN fk_mwh_warehouse = '0' AND id_city = '518' AND shipped_date &gt;= '2016-11-28' AND shipped_date &lt; '2016-11-29' THEN paid_price</v>
      </c>
      <c r="S37" t="str">
        <f t="shared" si="10"/>
        <v>WHEN fk_mwh_warehouse = '0' AND id_city = '518' AND shipped_date &gt;= '2016-11-28' AND shipped_date &lt; '2016-11-29' THEN order_nr</v>
      </c>
      <c r="T37" t="str">
        <f t="shared" si="11"/>
        <v>WHEN fk_mwh_warehouse = '0' AND id_city = '518' AND shipped_date &gt;= '2016-11-28' AND shipped_date &lt; '2016-11-29' THEN 1</v>
      </c>
    </row>
    <row r="38" spans="1:20" x14ac:dyDescent="0.25">
      <c r="A38" s="7" t="str">
        <f t="shared" si="4"/>
        <v>5300</v>
      </c>
      <c r="B38">
        <v>0</v>
      </c>
      <c r="C38">
        <v>530</v>
      </c>
      <c r="D38">
        <v>2273450.7000000002</v>
      </c>
      <c r="E38">
        <v>2267750.7000000002</v>
      </c>
      <c r="F38">
        <v>18</v>
      </c>
      <c r="G38">
        <v>18</v>
      </c>
      <c r="H38">
        <v>20161122317383</v>
      </c>
      <c r="I38">
        <v>20161207164336</v>
      </c>
      <c r="J38">
        <v>19</v>
      </c>
      <c r="K38">
        <v>7</v>
      </c>
      <c r="L38" t="s">
        <v>35</v>
      </c>
      <c r="M38" s="1">
        <f t="shared" si="5"/>
        <v>42692</v>
      </c>
      <c r="N38" s="1">
        <f t="shared" si="6"/>
        <v>42671</v>
      </c>
      <c r="O38" s="1">
        <f t="shared" si="7"/>
        <v>42699</v>
      </c>
      <c r="P38" t="b">
        <f t="shared" si="3"/>
        <v>0</v>
      </c>
      <c r="Q38" t="str">
        <f t="shared" si="8"/>
        <v>WHEN fk_mwh_warehouse = '0' AND id_city = '530' AND shipped_date &gt;= '2016-10-28' AND shipped_date &lt; '2016-11-26' THEN unit_price</v>
      </c>
      <c r="R38" t="str">
        <f t="shared" si="9"/>
        <v>WHEN fk_mwh_warehouse = '0' AND id_city = '530' AND shipped_date &gt;= '2016-10-28' AND shipped_date &lt; '2016-11-26' THEN paid_price</v>
      </c>
      <c r="S38" t="str">
        <f t="shared" si="10"/>
        <v>WHEN fk_mwh_warehouse = '0' AND id_city = '530' AND shipped_date &gt;= '2016-10-28' AND shipped_date &lt; '2016-11-26' THEN order_nr</v>
      </c>
      <c r="T38" t="str">
        <f t="shared" si="11"/>
        <v>WHEN fk_mwh_warehouse = '0' AND id_city = '530' AND shipped_date &gt;= '2016-10-28' AND shipped_date &lt; '2016-11-26' THEN 1</v>
      </c>
    </row>
    <row r="39" spans="1:20" x14ac:dyDescent="0.25">
      <c r="A39" s="7" t="str">
        <f t="shared" si="4"/>
        <v>5370</v>
      </c>
      <c r="B39">
        <v>0</v>
      </c>
      <c r="C39">
        <v>537</v>
      </c>
      <c r="D39">
        <v>2132163.7000000002</v>
      </c>
      <c r="E39">
        <v>2120773.7000000002</v>
      </c>
      <c r="F39">
        <v>14</v>
      </c>
      <c r="G39">
        <v>16</v>
      </c>
      <c r="H39">
        <v>20161119145538.602</v>
      </c>
      <c r="I39">
        <v>20161205355160.102</v>
      </c>
      <c r="J39">
        <v>16</v>
      </c>
      <c r="K39">
        <v>6</v>
      </c>
      <c r="L39" t="s">
        <v>34</v>
      </c>
      <c r="M39" s="1">
        <f t="shared" si="5"/>
        <v>42693</v>
      </c>
      <c r="N39" s="1">
        <f t="shared" si="6"/>
        <v>42675</v>
      </c>
      <c r="O39" s="1">
        <f t="shared" si="7"/>
        <v>42699</v>
      </c>
      <c r="P39" t="b">
        <f t="shared" si="3"/>
        <v>0</v>
      </c>
      <c r="Q39" t="str">
        <f t="shared" si="8"/>
        <v>WHEN fk_mwh_warehouse = '0' AND id_city = '537' AND shipped_date &gt;= '2016-11-01' AND shipped_date &lt; '2016-11-26' THEN unit_price</v>
      </c>
      <c r="R39" t="str">
        <f t="shared" si="9"/>
        <v>WHEN fk_mwh_warehouse = '0' AND id_city = '537' AND shipped_date &gt;= '2016-11-01' AND shipped_date &lt; '2016-11-26' THEN paid_price</v>
      </c>
      <c r="S39" t="str">
        <f t="shared" si="10"/>
        <v>WHEN fk_mwh_warehouse = '0' AND id_city = '537' AND shipped_date &gt;= '2016-11-01' AND shipped_date &lt; '2016-11-26' THEN order_nr</v>
      </c>
      <c r="T39" t="str">
        <f t="shared" si="11"/>
        <v>WHEN fk_mwh_warehouse = '0' AND id_city = '537' AND shipped_date &gt;= '2016-11-01' AND shipped_date &lt; '2016-11-26' THEN 1</v>
      </c>
    </row>
    <row r="40" spans="1:20" x14ac:dyDescent="0.25">
      <c r="A40" s="7" t="str">
        <f t="shared" si="4"/>
        <v>5440</v>
      </c>
      <c r="B40">
        <v>0</v>
      </c>
      <c r="C40">
        <v>544</v>
      </c>
      <c r="D40">
        <v>408937875.12</v>
      </c>
      <c r="E40">
        <v>403553163.00999999</v>
      </c>
      <c r="F40">
        <v>3397</v>
      </c>
      <c r="G40">
        <v>4230</v>
      </c>
      <c r="H40">
        <v>20161191201374.801</v>
      </c>
      <c r="I40">
        <v>20161206425106.5</v>
      </c>
      <c r="J40">
        <v>4</v>
      </c>
      <c r="K40">
        <v>3</v>
      </c>
      <c r="L40" t="s">
        <v>36</v>
      </c>
      <c r="M40" s="1">
        <f t="shared" si="5"/>
        <v>42706</v>
      </c>
      <c r="N40" s="1">
        <f t="shared" si="6"/>
        <v>42697</v>
      </c>
      <c r="O40" s="1">
        <f t="shared" si="7"/>
        <v>42709</v>
      </c>
      <c r="P40" t="b">
        <f t="shared" si="3"/>
        <v>0</v>
      </c>
      <c r="Q40" t="str">
        <f t="shared" si="8"/>
        <v>WHEN fk_mwh_warehouse = '0' AND id_city = '544' AND shipped_date &gt;= '2016-11-23' AND shipped_date &lt; '2016-12-06' THEN unit_price</v>
      </c>
      <c r="R40" t="str">
        <f t="shared" si="9"/>
        <v>WHEN fk_mwh_warehouse = '0' AND id_city = '544' AND shipped_date &gt;= '2016-11-23' AND shipped_date &lt; '2016-12-06' THEN paid_price</v>
      </c>
      <c r="S40" t="str">
        <f t="shared" si="10"/>
        <v>WHEN fk_mwh_warehouse = '0' AND id_city = '544' AND shipped_date &gt;= '2016-11-23' AND shipped_date &lt; '2016-12-06' THEN order_nr</v>
      </c>
      <c r="T40" t="str">
        <f t="shared" si="11"/>
        <v>WHEN fk_mwh_warehouse = '0' AND id_city = '544' AND shipped_date &gt;= '2016-11-23' AND shipped_date &lt; '2016-12-06' THEN 1</v>
      </c>
    </row>
    <row r="41" spans="1:20" x14ac:dyDescent="0.25">
      <c r="A41" s="7" t="str">
        <f t="shared" si="4"/>
        <v>5660</v>
      </c>
      <c r="B41">
        <v>0</v>
      </c>
      <c r="C41">
        <v>566</v>
      </c>
      <c r="D41">
        <v>2497166</v>
      </c>
      <c r="E41">
        <v>2497166</v>
      </c>
      <c r="F41">
        <v>16</v>
      </c>
      <c r="G41">
        <v>27</v>
      </c>
      <c r="H41">
        <v>20161123088340.5</v>
      </c>
      <c r="I41">
        <v>20161205307363.199</v>
      </c>
      <c r="J41">
        <v>12</v>
      </c>
      <c r="K41">
        <v>2</v>
      </c>
      <c r="L41" t="s">
        <v>34</v>
      </c>
      <c r="M41" s="1">
        <f t="shared" si="5"/>
        <v>42697</v>
      </c>
      <c r="N41" s="1">
        <f t="shared" si="6"/>
        <v>42691</v>
      </c>
      <c r="O41" s="1">
        <f t="shared" si="7"/>
        <v>42699</v>
      </c>
      <c r="P41" t="b">
        <f t="shared" si="3"/>
        <v>0</v>
      </c>
      <c r="Q41" t="str">
        <f t="shared" si="8"/>
        <v>WHEN fk_mwh_warehouse = '0' AND id_city = '566' AND shipped_date &gt;= '2016-11-17' AND shipped_date &lt; '2016-11-26' THEN unit_price</v>
      </c>
      <c r="R41" t="str">
        <f t="shared" si="9"/>
        <v>WHEN fk_mwh_warehouse = '0' AND id_city = '566' AND shipped_date &gt;= '2016-11-17' AND shipped_date &lt; '2016-11-26' THEN paid_price</v>
      </c>
      <c r="S41" t="str">
        <f t="shared" si="10"/>
        <v>WHEN fk_mwh_warehouse = '0' AND id_city = '566' AND shipped_date &gt;= '2016-11-17' AND shipped_date &lt; '2016-11-26' THEN order_nr</v>
      </c>
      <c r="T41" t="str">
        <f t="shared" si="11"/>
        <v>WHEN fk_mwh_warehouse = '0' AND id_city = '566' AND shipped_date &gt;= '2016-11-17' AND shipped_date &lt; '2016-11-26' THEN 1</v>
      </c>
    </row>
    <row r="42" spans="1:20" x14ac:dyDescent="0.25">
      <c r="A42" s="7" t="str">
        <f t="shared" si="4"/>
        <v>5730</v>
      </c>
      <c r="B42">
        <v>0</v>
      </c>
      <c r="C42">
        <v>573</v>
      </c>
      <c r="D42">
        <v>3576674</v>
      </c>
      <c r="E42">
        <v>3501974</v>
      </c>
      <c r="F42">
        <v>27</v>
      </c>
      <c r="G42">
        <v>32</v>
      </c>
      <c r="H42">
        <v>20161171703769.602</v>
      </c>
      <c r="I42">
        <v>20161206735366.699</v>
      </c>
      <c r="J42">
        <v>4</v>
      </c>
      <c r="K42">
        <v>3</v>
      </c>
      <c r="L42" t="s">
        <v>36</v>
      </c>
      <c r="M42" s="1">
        <f t="shared" si="5"/>
        <v>42706</v>
      </c>
      <c r="N42" s="1">
        <f t="shared" si="6"/>
        <v>42697</v>
      </c>
      <c r="O42" s="1">
        <f t="shared" si="7"/>
        <v>42709</v>
      </c>
      <c r="P42" t="b">
        <f t="shared" si="3"/>
        <v>0</v>
      </c>
      <c r="Q42" t="str">
        <f t="shared" si="8"/>
        <v>WHEN fk_mwh_warehouse = '0' AND id_city = '573' AND shipped_date &gt;= '2016-11-23' AND shipped_date &lt; '2016-12-06' THEN unit_price</v>
      </c>
      <c r="R42" t="str">
        <f t="shared" si="9"/>
        <v>WHEN fk_mwh_warehouse = '0' AND id_city = '573' AND shipped_date &gt;= '2016-11-23' AND shipped_date &lt; '2016-12-06' THEN paid_price</v>
      </c>
      <c r="S42" t="str">
        <f t="shared" si="10"/>
        <v>WHEN fk_mwh_warehouse = '0' AND id_city = '573' AND shipped_date &gt;= '2016-11-23' AND shipped_date &lt; '2016-12-06' THEN order_nr</v>
      </c>
      <c r="T42" t="str">
        <f t="shared" si="11"/>
        <v>WHEN fk_mwh_warehouse = '0' AND id_city = '573' AND shipped_date &gt;= '2016-11-23' AND shipped_date &lt; '2016-12-06' THEN 1</v>
      </c>
    </row>
    <row r="43" spans="1:20" x14ac:dyDescent="0.25">
      <c r="A43" s="7" t="str">
        <f t="shared" si="4"/>
        <v>5790</v>
      </c>
      <c r="B43">
        <v>0</v>
      </c>
      <c r="C43">
        <v>579</v>
      </c>
      <c r="D43">
        <v>381700</v>
      </c>
      <c r="E43">
        <v>227700</v>
      </c>
      <c r="F43">
        <v>4</v>
      </c>
      <c r="G43">
        <v>4</v>
      </c>
      <c r="H43">
        <v>20161148645261.199</v>
      </c>
      <c r="I43">
        <v>20161206646109.199</v>
      </c>
      <c r="J43">
        <v>6</v>
      </c>
      <c r="K43">
        <v>3</v>
      </c>
      <c r="L43" t="s">
        <v>36</v>
      </c>
      <c r="M43" s="1">
        <f t="shared" si="5"/>
        <v>42704</v>
      </c>
      <c r="N43" s="1">
        <f t="shared" si="6"/>
        <v>42695</v>
      </c>
      <c r="O43" s="1">
        <f t="shared" si="7"/>
        <v>42707</v>
      </c>
      <c r="P43" t="b">
        <f t="shared" si="3"/>
        <v>0</v>
      </c>
      <c r="Q43" t="str">
        <f t="shared" si="8"/>
        <v>WHEN fk_mwh_warehouse = '0' AND id_city = '579' AND shipped_date &gt;= '2016-11-21' AND shipped_date &lt; '2016-12-04' THEN unit_price</v>
      </c>
      <c r="R43" t="str">
        <f t="shared" si="9"/>
        <v>WHEN fk_mwh_warehouse = '0' AND id_city = '579' AND shipped_date &gt;= '2016-11-21' AND shipped_date &lt; '2016-12-04' THEN paid_price</v>
      </c>
      <c r="S43" t="str">
        <f t="shared" si="10"/>
        <v>WHEN fk_mwh_warehouse = '0' AND id_city = '579' AND shipped_date &gt;= '2016-11-21' AND shipped_date &lt; '2016-12-04' THEN order_nr</v>
      </c>
      <c r="T43" t="str">
        <f t="shared" si="11"/>
        <v>WHEN fk_mwh_warehouse = '0' AND id_city = '579' AND shipped_date &gt;= '2016-11-21' AND shipped_date &lt; '2016-12-04' THEN 1</v>
      </c>
    </row>
    <row r="44" spans="1:20" x14ac:dyDescent="0.25">
      <c r="A44" s="7" t="str">
        <f t="shared" si="4"/>
        <v>6000</v>
      </c>
      <c r="B44">
        <v>0</v>
      </c>
      <c r="C44">
        <v>600</v>
      </c>
      <c r="D44">
        <v>1160368</v>
      </c>
      <c r="E44">
        <v>1160368</v>
      </c>
      <c r="F44">
        <v>5</v>
      </c>
      <c r="G44">
        <v>6</v>
      </c>
      <c r="H44">
        <v>20161120980850</v>
      </c>
      <c r="I44">
        <v>20161207112553.801</v>
      </c>
      <c r="J44">
        <v>16</v>
      </c>
      <c r="K44">
        <v>2</v>
      </c>
      <c r="L44" t="s">
        <v>35</v>
      </c>
      <c r="M44" s="1">
        <f t="shared" si="5"/>
        <v>42695</v>
      </c>
      <c r="N44" s="1">
        <f t="shared" si="6"/>
        <v>42689</v>
      </c>
      <c r="O44" s="1">
        <f t="shared" si="7"/>
        <v>42697</v>
      </c>
      <c r="P44" t="b">
        <f t="shared" si="3"/>
        <v>0</v>
      </c>
      <c r="Q44" t="str">
        <f t="shared" si="8"/>
        <v>WHEN fk_mwh_warehouse = '0' AND id_city = '600' AND shipped_date &gt;= '2016-11-15' AND shipped_date &lt; '2016-11-24' THEN unit_price</v>
      </c>
      <c r="R44" t="str">
        <f t="shared" si="9"/>
        <v>WHEN fk_mwh_warehouse = '0' AND id_city = '600' AND shipped_date &gt;= '2016-11-15' AND shipped_date &lt; '2016-11-24' THEN paid_price</v>
      </c>
      <c r="S44" t="str">
        <f t="shared" si="10"/>
        <v>WHEN fk_mwh_warehouse = '0' AND id_city = '600' AND shipped_date &gt;= '2016-11-15' AND shipped_date &lt; '2016-11-24' THEN order_nr</v>
      </c>
      <c r="T44" t="str">
        <f t="shared" si="11"/>
        <v>WHEN fk_mwh_warehouse = '0' AND id_city = '600' AND shipped_date &gt;= '2016-11-15' AND shipped_date &lt; '2016-11-24' THEN 1</v>
      </c>
    </row>
    <row r="45" spans="1:20" x14ac:dyDescent="0.25">
      <c r="A45" s="7" t="str">
        <f t="shared" si="4"/>
        <v>6200</v>
      </c>
      <c r="B45">
        <v>0</v>
      </c>
      <c r="C45">
        <v>620</v>
      </c>
      <c r="D45">
        <v>1712280</v>
      </c>
      <c r="E45">
        <v>1712280</v>
      </c>
      <c r="F45">
        <v>10</v>
      </c>
      <c r="G45">
        <v>13</v>
      </c>
      <c r="H45">
        <v>20161151654221.102</v>
      </c>
      <c r="I45">
        <v>20161206299640.898</v>
      </c>
      <c r="J45">
        <v>6</v>
      </c>
      <c r="K45">
        <v>3</v>
      </c>
      <c r="L45" t="s">
        <v>36</v>
      </c>
      <c r="M45" s="1">
        <f t="shared" si="5"/>
        <v>42704</v>
      </c>
      <c r="N45" s="1">
        <f t="shared" si="6"/>
        <v>42695</v>
      </c>
      <c r="O45" s="1">
        <f t="shared" si="7"/>
        <v>42707</v>
      </c>
      <c r="P45" t="b">
        <f t="shared" si="3"/>
        <v>0</v>
      </c>
      <c r="Q45" t="str">
        <f t="shared" si="8"/>
        <v>WHEN fk_mwh_warehouse = '0' AND id_city = '620' AND shipped_date &gt;= '2016-11-21' AND shipped_date &lt; '2016-12-04' THEN unit_price</v>
      </c>
      <c r="R45" t="str">
        <f t="shared" si="9"/>
        <v>WHEN fk_mwh_warehouse = '0' AND id_city = '620' AND shipped_date &gt;= '2016-11-21' AND shipped_date &lt; '2016-12-04' THEN paid_price</v>
      </c>
      <c r="S45" t="str">
        <f t="shared" si="10"/>
        <v>WHEN fk_mwh_warehouse = '0' AND id_city = '620' AND shipped_date &gt;= '2016-11-21' AND shipped_date &lt; '2016-12-04' THEN order_nr</v>
      </c>
      <c r="T45" t="str">
        <f t="shared" si="11"/>
        <v>WHEN fk_mwh_warehouse = '0' AND id_city = '620' AND shipped_date &gt;= '2016-11-21' AND shipped_date &lt; '2016-12-04' THEN 1</v>
      </c>
    </row>
    <row r="46" spans="1:20" x14ac:dyDescent="0.25">
      <c r="A46" s="7" t="str">
        <f t="shared" si="4"/>
        <v>6320</v>
      </c>
      <c r="B46">
        <v>0</v>
      </c>
      <c r="C46">
        <v>632</v>
      </c>
      <c r="D46">
        <v>1021000</v>
      </c>
      <c r="E46">
        <v>1003800</v>
      </c>
      <c r="F46">
        <v>6</v>
      </c>
      <c r="G46">
        <v>7</v>
      </c>
      <c r="H46">
        <v>20161125970296.801</v>
      </c>
      <c r="I46">
        <v>20161206996290.801</v>
      </c>
      <c r="J46">
        <v>11</v>
      </c>
      <c r="K46">
        <v>2</v>
      </c>
      <c r="L46" t="s">
        <v>36</v>
      </c>
      <c r="M46" s="1">
        <f t="shared" si="5"/>
        <v>42699</v>
      </c>
      <c r="N46" s="1">
        <f t="shared" si="6"/>
        <v>42693</v>
      </c>
      <c r="O46" s="1">
        <f t="shared" si="7"/>
        <v>42701</v>
      </c>
      <c r="P46" t="b">
        <f t="shared" si="3"/>
        <v>0</v>
      </c>
      <c r="Q46" t="str">
        <f t="shared" si="8"/>
        <v>WHEN fk_mwh_warehouse = '0' AND id_city = '632' AND shipped_date &gt;= '2016-11-19' AND shipped_date &lt; '2016-11-28' THEN unit_price</v>
      </c>
      <c r="R46" t="str">
        <f t="shared" si="9"/>
        <v>WHEN fk_mwh_warehouse = '0' AND id_city = '632' AND shipped_date &gt;= '2016-11-19' AND shipped_date &lt; '2016-11-28' THEN paid_price</v>
      </c>
      <c r="S46" t="str">
        <f t="shared" si="10"/>
        <v>WHEN fk_mwh_warehouse = '0' AND id_city = '632' AND shipped_date &gt;= '2016-11-19' AND shipped_date &lt; '2016-11-28' THEN order_nr</v>
      </c>
      <c r="T46" t="str">
        <f t="shared" si="11"/>
        <v>WHEN fk_mwh_warehouse = '0' AND id_city = '632' AND shipped_date &gt;= '2016-11-19' AND shipped_date &lt; '2016-11-28' THEN 1</v>
      </c>
    </row>
    <row r="47" spans="1:20" x14ac:dyDescent="0.25">
      <c r="A47" s="7" t="str">
        <f t="shared" si="4"/>
        <v>6510</v>
      </c>
      <c r="B47">
        <v>0</v>
      </c>
      <c r="C47">
        <v>651</v>
      </c>
      <c r="D47">
        <v>430750</v>
      </c>
      <c r="E47">
        <v>430750</v>
      </c>
      <c r="F47">
        <v>4</v>
      </c>
      <c r="G47">
        <v>4</v>
      </c>
      <c r="H47">
        <v>20161140880512.699</v>
      </c>
      <c r="I47">
        <v>20161206662226.199</v>
      </c>
      <c r="J47">
        <v>13</v>
      </c>
      <c r="K47">
        <v>10</v>
      </c>
      <c r="L47" t="s">
        <v>36</v>
      </c>
      <c r="M47" s="1">
        <f t="shared" si="5"/>
        <v>42697</v>
      </c>
      <c r="N47" s="1">
        <f t="shared" si="6"/>
        <v>42667</v>
      </c>
      <c r="O47" s="1">
        <f t="shared" si="7"/>
        <v>42707</v>
      </c>
      <c r="P47" t="b">
        <f t="shared" si="3"/>
        <v>0</v>
      </c>
      <c r="Q47" t="str">
        <f t="shared" si="8"/>
        <v>WHEN fk_mwh_warehouse = '0' AND id_city = '651' AND shipped_date &gt;= '2016-10-24' AND shipped_date &lt; '2016-12-04' THEN unit_price</v>
      </c>
      <c r="R47" t="str">
        <f t="shared" si="9"/>
        <v>WHEN fk_mwh_warehouse = '0' AND id_city = '651' AND shipped_date &gt;= '2016-10-24' AND shipped_date &lt; '2016-12-04' THEN paid_price</v>
      </c>
      <c r="S47" t="str">
        <f t="shared" si="10"/>
        <v>WHEN fk_mwh_warehouse = '0' AND id_city = '651' AND shipped_date &gt;= '2016-10-24' AND shipped_date &lt; '2016-12-04' THEN order_nr</v>
      </c>
      <c r="T47" t="str">
        <f t="shared" si="11"/>
        <v>WHEN fk_mwh_warehouse = '0' AND id_city = '651' AND shipped_date &gt;= '2016-10-24' AND shipped_date &lt; '2016-12-04' THEN 1</v>
      </c>
    </row>
    <row r="48" spans="1:20" x14ac:dyDescent="0.25">
      <c r="A48" s="7" t="str">
        <f t="shared" si="4"/>
        <v>6680</v>
      </c>
      <c r="B48">
        <v>0</v>
      </c>
      <c r="C48">
        <v>668</v>
      </c>
      <c r="D48">
        <v>294000</v>
      </c>
      <c r="E48">
        <v>294000</v>
      </c>
      <c r="F48">
        <v>1</v>
      </c>
      <c r="G48">
        <v>1</v>
      </c>
      <c r="H48">
        <v>20161127002641</v>
      </c>
      <c r="I48">
        <v>20161205155827</v>
      </c>
      <c r="J48">
        <v>8</v>
      </c>
      <c r="K48">
        <v>0</v>
      </c>
      <c r="L48" t="s">
        <v>34</v>
      </c>
      <c r="M48" s="1">
        <f t="shared" si="5"/>
        <v>42701</v>
      </c>
      <c r="N48" s="1">
        <f t="shared" si="6"/>
        <v>42701</v>
      </c>
      <c r="O48" s="1">
        <f t="shared" si="7"/>
        <v>42701</v>
      </c>
      <c r="P48" t="b">
        <f t="shared" si="3"/>
        <v>0</v>
      </c>
      <c r="Q48" t="str">
        <f t="shared" si="8"/>
        <v>WHEN fk_mwh_warehouse = '0' AND id_city = '668' AND shipped_date &gt;= '2016-11-27' AND shipped_date &lt; '2016-11-28' THEN unit_price</v>
      </c>
      <c r="R48" t="str">
        <f t="shared" si="9"/>
        <v>WHEN fk_mwh_warehouse = '0' AND id_city = '668' AND shipped_date &gt;= '2016-11-27' AND shipped_date &lt; '2016-11-28' THEN paid_price</v>
      </c>
      <c r="S48" t="str">
        <f t="shared" si="10"/>
        <v>WHEN fk_mwh_warehouse = '0' AND id_city = '668' AND shipped_date &gt;= '2016-11-27' AND shipped_date &lt; '2016-11-28' THEN order_nr</v>
      </c>
      <c r="T48" t="str">
        <f t="shared" si="11"/>
        <v>WHEN fk_mwh_warehouse = '0' AND id_city = '668' AND shipped_date &gt;= '2016-11-27' AND shipped_date &lt; '2016-11-28' THEN 1</v>
      </c>
    </row>
    <row r="49" spans="1:20" x14ac:dyDescent="0.25">
      <c r="A49" s="7" t="str">
        <f t="shared" si="4"/>
        <v>6900</v>
      </c>
      <c r="B49">
        <v>0</v>
      </c>
      <c r="C49">
        <v>690</v>
      </c>
      <c r="D49">
        <v>1991750</v>
      </c>
      <c r="E49">
        <v>1964750</v>
      </c>
      <c r="F49">
        <v>16</v>
      </c>
      <c r="G49">
        <v>18</v>
      </c>
      <c r="H49">
        <v>20161121899204.5</v>
      </c>
      <c r="I49">
        <v>20161206721431.5</v>
      </c>
      <c r="J49">
        <v>15</v>
      </c>
      <c r="K49">
        <v>7</v>
      </c>
      <c r="L49" t="s">
        <v>36</v>
      </c>
      <c r="M49" s="1">
        <f t="shared" si="5"/>
        <v>42695</v>
      </c>
      <c r="N49" s="1">
        <f t="shared" si="6"/>
        <v>42674</v>
      </c>
      <c r="O49" s="1">
        <f t="shared" si="7"/>
        <v>42702</v>
      </c>
      <c r="P49" t="b">
        <f t="shared" si="3"/>
        <v>0</v>
      </c>
      <c r="Q49" t="str">
        <f t="shared" si="8"/>
        <v>WHEN fk_mwh_warehouse = '0' AND id_city = '690' AND shipped_date &gt;= '2016-10-31' AND shipped_date &lt; '2016-11-29' THEN unit_price</v>
      </c>
      <c r="R49" t="str">
        <f t="shared" si="9"/>
        <v>WHEN fk_mwh_warehouse = '0' AND id_city = '690' AND shipped_date &gt;= '2016-10-31' AND shipped_date &lt; '2016-11-29' THEN paid_price</v>
      </c>
      <c r="S49" t="str">
        <f t="shared" si="10"/>
        <v>WHEN fk_mwh_warehouse = '0' AND id_city = '690' AND shipped_date &gt;= '2016-10-31' AND shipped_date &lt; '2016-11-29' THEN order_nr</v>
      </c>
      <c r="T49" t="str">
        <f t="shared" si="11"/>
        <v>WHEN fk_mwh_warehouse = '0' AND id_city = '690' AND shipped_date &gt;= '2016-10-31' AND shipped_date &lt; '2016-11-29' THEN 1</v>
      </c>
    </row>
    <row r="50" spans="1:20" x14ac:dyDescent="0.25">
      <c r="A50" s="7" t="str">
        <f t="shared" si="4"/>
        <v>7020</v>
      </c>
      <c r="B50">
        <v>0</v>
      </c>
      <c r="C50">
        <v>702</v>
      </c>
      <c r="D50">
        <v>1923535</v>
      </c>
      <c r="E50">
        <v>1912735</v>
      </c>
      <c r="F50">
        <v>15</v>
      </c>
      <c r="G50">
        <v>22</v>
      </c>
      <c r="H50">
        <v>20161155897173.5</v>
      </c>
      <c r="I50">
        <v>20161207640872</v>
      </c>
      <c r="J50">
        <v>7</v>
      </c>
      <c r="K50">
        <v>5</v>
      </c>
      <c r="L50" t="s">
        <v>35</v>
      </c>
      <c r="M50" s="1">
        <f t="shared" si="5"/>
        <v>42704</v>
      </c>
      <c r="N50" s="1">
        <f t="shared" si="6"/>
        <v>42689</v>
      </c>
      <c r="O50" s="1">
        <f t="shared" si="7"/>
        <v>42709</v>
      </c>
      <c r="P50" t="b">
        <f t="shared" si="3"/>
        <v>0</v>
      </c>
      <c r="Q50" t="str">
        <f t="shared" si="8"/>
        <v>WHEN fk_mwh_warehouse = '0' AND id_city = '702' AND shipped_date &gt;= '2016-11-15' AND shipped_date &lt; '2016-12-06' THEN unit_price</v>
      </c>
      <c r="R50" t="str">
        <f t="shared" si="9"/>
        <v>WHEN fk_mwh_warehouse = '0' AND id_city = '702' AND shipped_date &gt;= '2016-11-15' AND shipped_date &lt; '2016-12-06' THEN paid_price</v>
      </c>
      <c r="S50" t="str">
        <f t="shared" si="10"/>
        <v>WHEN fk_mwh_warehouse = '0' AND id_city = '702' AND shipped_date &gt;= '2016-11-15' AND shipped_date &lt; '2016-12-06' THEN order_nr</v>
      </c>
      <c r="T50" t="str">
        <f t="shared" si="11"/>
        <v>WHEN fk_mwh_warehouse = '0' AND id_city = '702' AND shipped_date &gt;= '2016-11-15' AND shipped_date &lt; '2016-12-06' THEN 1</v>
      </c>
    </row>
    <row r="51" spans="1:20" x14ac:dyDescent="0.25">
      <c r="A51" s="7" t="str">
        <f t="shared" si="4"/>
        <v>7250</v>
      </c>
      <c r="B51">
        <v>0</v>
      </c>
      <c r="C51">
        <v>725</v>
      </c>
      <c r="D51">
        <v>739450</v>
      </c>
      <c r="E51">
        <v>729970</v>
      </c>
      <c r="F51">
        <v>8</v>
      </c>
      <c r="G51">
        <v>9</v>
      </c>
      <c r="H51">
        <v>20161111153991.398</v>
      </c>
      <c r="I51">
        <v>20161206209612.5</v>
      </c>
      <c r="J51">
        <v>25</v>
      </c>
      <c r="K51">
        <v>1</v>
      </c>
      <c r="L51" t="s">
        <v>36</v>
      </c>
      <c r="M51" s="1">
        <f t="shared" si="5"/>
        <v>42685</v>
      </c>
      <c r="N51" s="1">
        <f t="shared" si="6"/>
        <v>42682</v>
      </c>
      <c r="O51" s="1">
        <f t="shared" si="7"/>
        <v>42686</v>
      </c>
      <c r="P51" t="b">
        <f t="shared" si="3"/>
        <v>0</v>
      </c>
      <c r="Q51" t="str">
        <f t="shared" si="8"/>
        <v>WHEN fk_mwh_warehouse = '0' AND id_city = '725' AND shipped_date &gt;= '2016-11-08' AND shipped_date &lt; '2016-11-13' THEN unit_price</v>
      </c>
      <c r="R51" t="str">
        <f t="shared" si="9"/>
        <v>WHEN fk_mwh_warehouse = '0' AND id_city = '725' AND shipped_date &gt;= '2016-11-08' AND shipped_date &lt; '2016-11-13' THEN paid_price</v>
      </c>
      <c r="S51" t="str">
        <f t="shared" si="10"/>
        <v>WHEN fk_mwh_warehouse = '0' AND id_city = '725' AND shipped_date &gt;= '2016-11-08' AND shipped_date &lt; '2016-11-13' THEN order_nr</v>
      </c>
      <c r="T51" t="str">
        <f t="shared" si="11"/>
        <v>WHEN fk_mwh_warehouse = '0' AND id_city = '725' AND shipped_date &gt;= '2016-11-08' AND shipped_date &lt; '2016-11-13' THEN 1</v>
      </c>
    </row>
    <row r="52" spans="1:20" x14ac:dyDescent="0.25">
      <c r="A52" s="7" t="str">
        <f t="shared" si="4"/>
        <v>7430</v>
      </c>
      <c r="B52">
        <v>0</v>
      </c>
      <c r="C52">
        <v>743</v>
      </c>
      <c r="D52">
        <v>328058</v>
      </c>
      <c r="E52">
        <v>319732.03999999998</v>
      </c>
      <c r="F52">
        <v>4</v>
      </c>
      <c r="G52">
        <v>4</v>
      </c>
      <c r="H52">
        <v>20161119887649.699</v>
      </c>
      <c r="I52">
        <v>20161207373432.5</v>
      </c>
      <c r="J52">
        <v>18</v>
      </c>
      <c r="K52">
        <v>3</v>
      </c>
      <c r="L52" t="s">
        <v>35</v>
      </c>
      <c r="M52" s="1">
        <f t="shared" si="5"/>
        <v>42693</v>
      </c>
      <c r="N52" s="1">
        <f t="shared" si="6"/>
        <v>42684</v>
      </c>
      <c r="O52" s="1">
        <f t="shared" si="7"/>
        <v>42696</v>
      </c>
      <c r="P52" t="b">
        <f t="shared" si="3"/>
        <v>0</v>
      </c>
      <c r="Q52" t="str">
        <f t="shared" si="8"/>
        <v>WHEN fk_mwh_warehouse = '0' AND id_city = '743' AND shipped_date &gt;= '2016-11-10' AND shipped_date &lt; '2016-11-23' THEN unit_price</v>
      </c>
      <c r="R52" t="str">
        <f t="shared" si="9"/>
        <v>WHEN fk_mwh_warehouse = '0' AND id_city = '743' AND shipped_date &gt;= '2016-11-10' AND shipped_date &lt; '2016-11-23' THEN paid_price</v>
      </c>
      <c r="S52" t="str">
        <f t="shared" si="10"/>
        <v>WHEN fk_mwh_warehouse = '0' AND id_city = '743' AND shipped_date &gt;= '2016-11-10' AND shipped_date &lt; '2016-11-23' THEN order_nr</v>
      </c>
      <c r="T52" t="str">
        <f t="shared" si="11"/>
        <v>WHEN fk_mwh_warehouse = '0' AND id_city = '743' AND shipped_date &gt;= '2016-11-10' AND shipped_date &lt; '2016-11-23' THEN 1</v>
      </c>
    </row>
    <row r="53" spans="1:20" x14ac:dyDescent="0.25">
      <c r="A53" s="7" t="str">
        <f t="shared" si="4"/>
        <v>7510</v>
      </c>
      <c r="B53">
        <v>0</v>
      </c>
      <c r="C53">
        <v>751</v>
      </c>
      <c r="D53">
        <v>739900</v>
      </c>
      <c r="E53">
        <v>739900</v>
      </c>
      <c r="F53">
        <v>6</v>
      </c>
      <c r="G53">
        <v>7</v>
      </c>
      <c r="H53">
        <v>20161151300819.801</v>
      </c>
      <c r="I53">
        <v>20161206609868.5</v>
      </c>
      <c r="J53">
        <v>15</v>
      </c>
      <c r="K53">
        <v>11</v>
      </c>
      <c r="L53" t="s">
        <v>36</v>
      </c>
      <c r="M53" s="1">
        <f t="shared" si="5"/>
        <v>42695</v>
      </c>
      <c r="N53" s="1">
        <f t="shared" si="6"/>
        <v>42662</v>
      </c>
      <c r="O53" s="1">
        <f t="shared" si="7"/>
        <v>42706</v>
      </c>
      <c r="P53" t="b">
        <f t="shared" si="3"/>
        <v>0</v>
      </c>
      <c r="Q53" t="str">
        <f t="shared" si="8"/>
        <v>WHEN fk_mwh_warehouse = '0' AND id_city = '751' AND shipped_date &gt;= '2016-10-19' AND shipped_date &lt; '2016-12-03' THEN unit_price</v>
      </c>
      <c r="R53" t="str">
        <f t="shared" si="9"/>
        <v>WHEN fk_mwh_warehouse = '0' AND id_city = '751' AND shipped_date &gt;= '2016-10-19' AND shipped_date &lt; '2016-12-03' THEN paid_price</v>
      </c>
      <c r="S53" t="str">
        <f t="shared" si="10"/>
        <v>WHEN fk_mwh_warehouse = '0' AND id_city = '751' AND shipped_date &gt;= '2016-10-19' AND shipped_date &lt; '2016-12-03' THEN order_nr</v>
      </c>
      <c r="T53" t="str">
        <f t="shared" si="11"/>
        <v>WHEN fk_mwh_warehouse = '0' AND id_city = '751' AND shipped_date &gt;= '2016-10-19' AND shipped_date &lt; '2016-12-03' THEN 1</v>
      </c>
    </row>
    <row r="54" spans="1:20" x14ac:dyDescent="0.25">
      <c r="A54" s="7" t="str">
        <f t="shared" si="4"/>
        <v>7670</v>
      </c>
      <c r="B54">
        <v>0</v>
      </c>
      <c r="C54">
        <v>767</v>
      </c>
      <c r="D54">
        <v>7520128.25</v>
      </c>
      <c r="E54">
        <v>7427068.25</v>
      </c>
      <c r="F54">
        <v>37</v>
      </c>
      <c r="G54">
        <v>50</v>
      </c>
      <c r="H54">
        <v>20161122311756.801</v>
      </c>
      <c r="I54">
        <v>20161206509347.199</v>
      </c>
      <c r="J54">
        <v>16</v>
      </c>
      <c r="K54">
        <v>3</v>
      </c>
      <c r="L54" t="s">
        <v>36</v>
      </c>
      <c r="M54" s="1">
        <f t="shared" si="5"/>
        <v>42694</v>
      </c>
      <c r="N54" s="1">
        <f t="shared" si="6"/>
        <v>42685</v>
      </c>
      <c r="O54" s="1">
        <f t="shared" si="7"/>
        <v>42697</v>
      </c>
      <c r="P54" t="b">
        <f t="shared" si="3"/>
        <v>0</v>
      </c>
      <c r="Q54" t="str">
        <f t="shared" si="8"/>
        <v>WHEN fk_mwh_warehouse = '0' AND id_city = '767' AND shipped_date &gt;= '2016-11-11' AND shipped_date &lt; '2016-11-24' THEN unit_price</v>
      </c>
      <c r="R54" t="str">
        <f t="shared" si="9"/>
        <v>WHEN fk_mwh_warehouse = '0' AND id_city = '767' AND shipped_date &gt;= '2016-11-11' AND shipped_date &lt; '2016-11-24' THEN paid_price</v>
      </c>
      <c r="S54" t="str">
        <f t="shared" si="10"/>
        <v>WHEN fk_mwh_warehouse = '0' AND id_city = '767' AND shipped_date &gt;= '2016-11-11' AND shipped_date &lt; '2016-11-24' THEN order_nr</v>
      </c>
      <c r="T54" t="str">
        <f t="shared" si="11"/>
        <v>WHEN fk_mwh_warehouse = '0' AND id_city = '767' AND shipped_date &gt;= '2016-11-11' AND shipped_date &lt; '2016-11-24' THEN 1</v>
      </c>
    </row>
    <row r="55" spans="1:20" x14ac:dyDescent="0.25">
      <c r="A55" s="7" t="str">
        <f t="shared" si="4"/>
        <v>7740</v>
      </c>
      <c r="B55">
        <v>0</v>
      </c>
      <c r="C55">
        <v>774</v>
      </c>
      <c r="D55">
        <v>149052327.38999999</v>
      </c>
      <c r="E55">
        <v>147659902.72</v>
      </c>
      <c r="F55">
        <v>1477</v>
      </c>
      <c r="G55">
        <v>1677</v>
      </c>
      <c r="H55">
        <v>20161179398682.801</v>
      </c>
      <c r="I55">
        <v>20161206393954.602</v>
      </c>
      <c r="J55">
        <v>6</v>
      </c>
      <c r="K55">
        <v>5</v>
      </c>
      <c r="L55" t="s">
        <v>36</v>
      </c>
      <c r="M55" s="1">
        <f t="shared" si="5"/>
        <v>42704</v>
      </c>
      <c r="N55" s="1">
        <f t="shared" si="6"/>
        <v>42689</v>
      </c>
      <c r="O55" s="1">
        <f t="shared" si="7"/>
        <v>42709</v>
      </c>
      <c r="P55" t="b">
        <f t="shared" si="3"/>
        <v>0</v>
      </c>
      <c r="Q55" t="str">
        <f t="shared" si="8"/>
        <v>WHEN fk_mwh_warehouse = '0' AND id_city = '774' AND shipped_date &gt;= '2016-11-15' AND shipped_date &lt; '2016-12-06' THEN unit_price</v>
      </c>
      <c r="R55" t="str">
        <f t="shared" si="9"/>
        <v>WHEN fk_mwh_warehouse = '0' AND id_city = '774' AND shipped_date &gt;= '2016-11-15' AND shipped_date &lt; '2016-12-06' THEN paid_price</v>
      </c>
      <c r="S55" t="str">
        <f t="shared" si="10"/>
        <v>WHEN fk_mwh_warehouse = '0' AND id_city = '774' AND shipped_date &gt;= '2016-11-15' AND shipped_date &lt; '2016-12-06' THEN order_nr</v>
      </c>
      <c r="T55" t="str">
        <f t="shared" si="11"/>
        <v>WHEN fk_mwh_warehouse = '0' AND id_city = '774' AND shipped_date &gt;= '2016-11-15' AND shipped_date &lt; '2016-12-06' THEN 1</v>
      </c>
    </row>
    <row r="56" spans="1:20" x14ac:dyDescent="0.25">
      <c r="A56" s="7" t="str">
        <f t="shared" si="4"/>
        <v>7910</v>
      </c>
      <c r="B56">
        <v>0</v>
      </c>
      <c r="C56">
        <v>791</v>
      </c>
      <c r="D56">
        <v>2020320</v>
      </c>
      <c r="E56">
        <v>1970320</v>
      </c>
      <c r="F56">
        <v>4</v>
      </c>
      <c r="G56">
        <v>4</v>
      </c>
      <c r="H56">
        <v>20161140137970</v>
      </c>
      <c r="I56">
        <v>20161206417898.699</v>
      </c>
      <c r="J56">
        <v>14</v>
      </c>
      <c r="K56">
        <v>9</v>
      </c>
      <c r="L56" t="s">
        <v>36</v>
      </c>
      <c r="M56" s="1">
        <f t="shared" si="5"/>
        <v>42696</v>
      </c>
      <c r="N56" s="1">
        <f t="shared" si="6"/>
        <v>42669</v>
      </c>
      <c r="O56" s="1">
        <f t="shared" si="7"/>
        <v>42705</v>
      </c>
      <c r="P56" t="b">
        <f t="shared" si="3"/>
        <v>0</v>
      </c>
      <c r="Q56" t="str">
        <f t="shared" si="8"/>
        <v>WHEN fk_mwh_warehouse = '0' AND id_city = '791' AND shipped_date &gt;= '2016-10-26' AND shipped_date &lt; '2016-12-02' THEN unit_price</v>
      </c>
      <c r="R56" t="str">
        <f t="shared" si="9"/>
        <v>WHEN fk_mwh_warehouse = '0' AND id_city = '791' AND shipped_date &gt;= '2016-10-26' AND shipped_date &lt; '2016-12-02' THEN paid_price</v>
      </c>
      <c r="S56" t="str">
        <f t="shared" si="10"/>
        <v>WHEN fk_mwh_warehouse = '0' AND id_city = '791' AND shipped_date &gt;= '2016-10-26' AND shipped_date &lt; '2016-12-02' THEN order_nr</v>
      </c>
      <c r="T56" t="str">
        <f t="shared" si="11"/>
        <v>WHEN fk_mwh_warehouse = '0' AND id_city = '791' AND shipped_date &gt;= '2016-10-26' AND shipped_date &lt; '2016-12-02' THEN 1</v>
      </c>
    </row>
    <row r="57" spans="1:20" x14ac:dyDescent="0.25">
      <c r="A57" s="7" t="str">
        <f t="shared" si="4"/>
        <v>7970</v>
      </c>
      <c r="B57">
        <v>0</v>
      </c>
      <c r="C57">
        <v>797</v>
      </c>
      <c r="D57">
        <v>3822036.65</v>
      </c>
      <c r="E57">
        <v>3754588.76</v>
      </c>
      <c r="F57">
        <v>25</v>
      </c>
      <c r="G57">
        <v>33</v>
      </c>
      <c r="H57">
        <v>20161167858891.801</v>
      </c>
      <c r="I57">
        <v>20161206680515</v>
      </c>
      <c r="J57">
        <v>5</v>
      </c>
      <c r="K57">
        <v>3</v>
      </c>
      <c r="L57" t="s">
        <v>36</v>
      </c>
      <c r="M57" s="1">
        <f t="shared" si="5"/>
        <v>42705</v>
      </c>
      <c r="N57" s="1">
        <f t="shared" si="6"/>
        <v>42696</v>
      </c>
      <c r="O57" s="1">
        <f t="shared" si="7"/>
        <v>42708</v>
      </c>
      <c r="P57" t="b">
        <f t="shared" si="3"/>
        <v>0</v>
      </c>
      <c r="Q57" t="str">
        <f t="shared" si="8"/>
        <v>WHEN fk_mwh_warehouse = '0' AND id_city = '797' AND shipped_date &gt;= '2016-11-22' AND shipped_date &lt; '2016-12-05' THEN unit_price</v>
      </c>
      <c r="R57" t="str">
        <f t="shared" si="9"/>
        <v>WHEN fk_mwh_warehouse = '0' AND id_city = '797' AND shipped_date &gt;= '2016-11-22' AND shipped_date &lt; '2016-12-05' THEN paid_price</v>
      </c>
      <c r="S57" t="str">
        <f t="shared" si="10"/>
        <v>WHEN fk_mwh_warehouse = '0' AND id_city = '797' AND shipped_date &gt;= '2016-11-22' AND shipped_date &lt; '2016-12-05' THEN order_nr</v>
      </c>
      <c r="T57" t="str">
        <f t="shared" si="11"/>
        <v>WHEN fk_mwh_warehouse = '0' AND id_city = '797' AND shipped_date &gt;= '2016-11-22' AND shipped_date &lt; '2016-12-05' THEN 1</v>
      </c>
    </row>
    <row r="58" spans="1:20" x14ac:dyDescent="0.25">
      <c r="A58" s="7" t="str">
        <f t="shared" si="4"/>
        <v>8060</v>
      </c>
      <c r="B58">
        <v>0</v>
      </c>
      <c r="C58">
        <v>806</v>
      </c>
      <c r="D58">
        <v>756000</v>
      </c>
      <c r="E58">
        <v>756000</v>
      </c>
      <c r="F58">
        <v>4</v>
      </c>
      <c r="G58">
        <v>5</v>
      </c>
      <c r="H58">
        <v>20161158761674.602</v>
      </c>
      <c r="I58">
        <v>20161207912513.398</v>
      </c>
      <c r="J58">
        <v>7</v>
      </c>
      <c r="K58">
        <v>2</v>
      </c>
      <c r="L58" t="s">
        <v>35</v>
      </c>
      <c r="M58" s="1">
        <f t="shared" si="5"/>
        <v>42704</v>
      </c>
      <c r="N58" s="1">
        <f t="shared" si="6"/>
        <v>42698</v>
      </c>
      <c r="O58" s="1">
        <f t="shared" si="7"/>
        <v>42706</v>
      </c>
      <c r="P58" t="b">
        <f t="shared" si="3"/>
        <v>0</v>
      </c>
      <c r="Q58" t="str">
        <f t="shared" si="8"/>
        <v>WHEN fk_mwh_warehouse = '0' AND id_city = '806' AND shipped_date &gt;= '2016-11-24' AND shipped_date &lt; '2016-12-03' THEN unit_price</v>
      </c>
      <c r="R58" t="str">
        <f t="shared" si="9"/>
        <v>WHEN fk_mwh_warehouse = '0' AND id_city = '806' AND shipped_date &gt;= '2016-11-24' AND shipped_date &lt; '2016-12-03' THEN paid_price</v>
      </c>
      <c r="S58" t="str">
        <f t="shared" si="10"/>
        <v>WHEN fk_mwh_warehouse = '0' AND id_city = '806' AND shipped_date &gt;= '2016-11-24' AND shipped_date &lt; '2016-12-03' THEN order_nr</v>
      </c>
      <c r="T58" t="str">
        <f t="shared" si="11"/>
        <v>WHEN fk_mwh_warehouse = '0' AND id_city = '806' AND shipped_date &gt;= '2016-11-24' AND shipped_date &lt; '2016-12-03' THEN 1</v>
      </c>
    </row>
    <row r="59" spans="1:20" x14ac:dyDescent="0.25">
      <c r="A59" s="7" t="str">
        <f t="shared" si="4"/>
        <v>8290</v>
      </c>
      <c r="B59">
        <v>0</v>
      </c>
      <c r="C59">
        <v>829</v>
      </c>
      <c r="D59">
        <v>261000</v>
      </c>
      <c r="E59">
        <v>261000</v>
      </c>
      <c r="F59">
        <v>2</v>
      </c>
      <c r="G59">
        <v>2</v>
      </c>
      <c r="H59">
        <v>20161201005316.5</v>
      </c>
      <c r="I59">
        <v>20161206672810</v>
      </c>
      <c r="J59">
        <v>6</v>
      </c>
      <c r="K59">
        <v>0</v>
      </c>
      <c r="L59" t="s">
        <v>36</v>
      </c>
      <c r="M59" s="1">
        <f t="shared" si="5"/>
        <v>42704</v>
      </c>
      <c r="N59" s="1">
        <f t="shared" si="6"/>
        <v>42704</v>
      </c>
      <c r="O59" s="1">
        <f t="shared" si="7"/>
        <v>42704</v>
      </c>
      <c r="P59" t="b">
        <f t="shared" si="3"/>
        <v>0</v>
      </c>
      <c r="Q59" t="str">
        <f t="shared" si="8"/>
        <v>WHEN fk_mwh_warehouse = '0' AND id_city = '829' AND shipped_date &gt;= '2016-11-30' AND shipped_date &lt; '2016-12-01' THEN unit_price</v>
      </c>
      <c r="R59" t="str">
        <f t="shared" si="9"/>
        <v>WHEN fk_mwh_warehouse = '0' AND id_city = '829' AND shipped_date &gt;= '2016-11-30' AND shipped_date &lt; '2016-12-01' THEN paid_price</v>
      </c>
      <c r="S59" t="str">
        <f t="shared" si="10"/>
        <v>WHEN fk_mwh_warehouse = '0' AND id_city = '829' AND shipped_date &gt;= '2016-11-30' AND shipped_date &lt; '2016-12-01' THEN order_nr</v>
      </c>
      <c r="T59" t="str">
        <f t="shared" si="11"/>
        <v>WHEN fk_mwh_warehouse = '0' AND id_city = '829' AND shipped_date &gt;= '2016-11-30' AND shipped_date &lt; '2016-12-01' THEN 1</v>
      </c>
    </row>
    <row r="60" spans="1:20" x14ac:dyDescent="0.25">
      <c r="A60" s="7" t="str">
        <f t="shared" si="4"/>
        <v>8440</v>
      </c>
      <c r="B60">
        <v>0</v>
      </c>
      <c r="C60">
        <v>844</v>
      </c>
      <c r="D60">
        <v>724000</v>
      </c>
      <c r="E60">
        <v>724000</v>
      </c>
      <c r="F60">
        <v>1</v>
      </c>
      <c r="G60">
        <v>1</v>
      </c>
      <c r="H60">
        <v>20161207152905</v>
      </c>
      <c r="I60">
        <v>20161208112757</v>
      </c>
      <c r="J60">
        <v>1</v>
      </c>
      <c r="K60">
        <v>0</v>
      </c>
      <c r="L60" t="s">
        <v>37</v>
      </c>
      <c r="M60" s="1">
        <f t="shared" si="5"/>
        <v>42711</v>
      </c>
      <c r="N60" s="1">
        <f t="shared" si="6"/>
        <v>42711</v>
      </c>
      <c r="O60" s="1">
        <f t="shared" si="7"/>
        <v>42711</v>
      </c>
      <c r="P60" t="b">
        <f t="shared" si="3"/>
        <v>0</v>
      </c>
      <c r="Q60" t="str">
        <f t="shared" si="8"/>
        <v>WHEN fk_mwh_warehouse = '0' AND id_city = '844' AND shipped_date &gt;= '2016-12-07' AND shipped_date &lt; '2016-12-08' THEN unit_price</v>
      </c>
      <c r="R60" t="str">
        <f t="shared" si="9"/>
        <v>WHEN fk_mwh_warehouse = '0' AND id_city = '844' AND shipped_date &gt;= '2016-12-07' AND shipped_date &lt; '2016-12-08' THEN paid_price</v>
      </c>
      <c r="S60" t="str">
        <f t="shared" si="10"/>
        <v>WHEN fk_mwh_warehouse = '0' AND id_city = '844' AND shipped_date &gt;= '2016-12-07' AND shipped_date &lt; '2016-12-08' THEN order_nr</v>
      </c>
      <c r="T60" t="str">
        <f t="shared" si="11"/>
        <v>WHEN fk_mwh_warehouse = '0' AND id_city = '844' AND shipped_date &gt;= '2016-12-07' AND shipped_date &lt; '2016-12-08' THEN 1</v>
      </c>
    </row>
    <row r="61" spans="1:20" x14ac:dyDescent="0.25">
      <c r="A61" s="7" t="str">
        <f t="shared" si="4"/>
        <v>8530</v>
      </c>
      <c r="B61">
        <v>0</v>
      </c>
      <c r="C61">
        <v>853</v>
      </c>
      <c r="D61">
        <v>1170657</v>
      </c>
      <c r="E61">
        <v>1170657</v>
      </c>
      <c r="F61">
        <v>8</v>
      </c>
      <c r="G61">
        <v>9</v>
      </c>
      <c r="H61">
        <v>20161144345177.398</v>
      </c>
      <c r="I61">
        <v>20161208114946.801</v>
      </c>
      <c r="J61">
        <v>9</v>
      </c>
      <c r="K61">
        <v>4</v>
      </c>
      <c r="L61" t="s">
        <v>37</v>
      </c>
      <c r="M61" s="1">
        <f t="shared" si="5"/>
        <v>42703</v>
      </c>
      <c r="N61" s="1">
        <f t="shared" si="6"/>
        <v>42691</v>
      </c>
      <c r="O61" s="1">
        <f t="shared" si="7"/>
        <v>42707</v>
      </c>
      <c r="P61" t="b">
        <f t="shared" si="3"/>
        <v>0</v>
      </c>
      <c r="Q61" t="str">
        <f t="shared" si="8"/>
        <v>WHEN fk_mwh_warehouse = '0' AND id_city = '853' AND shipped_date &gt;= '2016-11-17' AND shipped_date &lt; '2016-12-04' THEN unit_price</v>
      </c>
      <c r="R61" t="str">
        <f t="shared" si="9"/>
        <v>WHEN fk_mwh_warehouse = '0' AND id_city = '853' AND shipped_date &gt;= '2016-11-17' AND shipped_date &lt; '2016-12-04' THEN paid_price</v>
      </c>
      <c r="S61" t="str">
        <f t="shared" si="10"/>
        <v>WHEN fk_mwh_warehouse = '0' AND id_city = '853' AND shipped_date &gt;= '2016-11-17' AND shipped_date &lt; '2016-12-04' THEN order_nr</v>
      </c>
      <c r="T61" t="str">
        <f t="shared" si="11"/>
        <v>WHEN fk_mwh_warehouse = '0' AND id_city = '853' AND shipped_date &gt;= '2016-11-17' AND shipped_date &lt; '2016-12-04' THEN 1</v>
      </c>
    </row>
    <row r="62" spans="1:20" x14ac:dyDescent="0.25">
      <c r="A62" s="7" t="str">
        <f t="shared" si="4"/>
        <v>8660</v>
      </c>
      <c r="B62">
        <v>0</v>
      </c>
      <c r="C62">
        <v>866</v>
      </c>
      <c r="D62">
        <v>459000</v>
      </c>
      <c r="E62">
        <v>459000</v>
      </c>
      <c r="F62">
        <v>6</v>
      </c>
      <c r="G62">
        <v>6</v>
      </c>
      <c r="H62">
        <v>20161164817599.301</v>
      </c>
      <c r="I62">
        <v>20161207619918.5</v>
      </c>
      <c r="J62">
        <v>8</v>
      </c>
      <c r="K62">
        <v>8</v>
      </c>
      <c r="L62" t="s">
        <v>35</v>
      </c>
      <c r="M62" s="1">
        <f t="shared" si="5"/>
        <v>42703</v>
      </c>
      <c r="N62" s="1">
        <f t="shared" si="6"/>
        <v>42679</v>
      </c>
      <c r="O62" s="1">
        <f t="shared" si="7"/>
        <v>42711</v>
      </c>
      <c r="P62" t="b">
        <f t="shared" si="3"/>
        <v>0</v>
      </c>
      <c r="Q62" t="str">
        <f t="shared" si="8"/>
        <v>WHEN fk_mwh_warehouse = '0' AND id_city = '866' AND shipped_date &gt;= '2016-11-05' AND shipped_date &lt; '2016-12-08' THEN unit_price</v>
      </c>
      <c r="R62" t="str">
        <f t="shared" si="9"/>
        <v>WHEN fk_mwh_warehouse = '0' AND id_city = '866' AND shipped_date &gt;= '2016-11-05' AND shipped_date &lt; '2016-12-08' THEN paid_price</v>
      </c>
      <c r="S62" t="str">
        <f t="shared" si="10"/>
        <v>WHEN fk_mwh_warehouse = '0' AND id_city = '866' AND shipped_date &gt;= '2016-11-05' AND shipped_date &lt; '2016-12-08' THEN order_nr</v>
      </c>
      <c r="T62" t="str">
        <f t="shared" si="11"/>
        <v>WHEN fk_mwh_warehouse = '0' AND id_city = '866' AND shipped_date &gt;= '2016-11-05' AND shipped_date &lt; '2016-12-08' THEN 1</v>
      </c>
    </row>
    <row r="63" spans="1:20" x14ac:dyDescent="0.25">
      <c r="A63" s="7" t="str">
        <f t="shared" si="4"/>
        <v>8910</v>
      </c>
      <c r="B63">
        <v>0</v>
      </c>
      <c r="C63">
        <v>891</v>
      </c>
      <c r="D63">
        <v>486150</v>
      </c>
      <c r="E63">
        <v>486150</v>
      </c>
      <c r="F63">
        <v>5</v>
      </c>
      <c r="G63">
        <v>5</v>
      </c>
      <c r="H63">
        <v>20161185954400.199</v>
      </c>
      <c r="I63">
        <v>20161206763053.398</v>
      </c>
      <c r="J63">
        <v>7</v>
      </c>
      <c r="K63">
        <v>9</v>
      </c>
      <c r="L63" t="s">
        <v>36</v>
      </c>
      <c r="M63" s="1">
        <f t="shared" si="5"/>
        <v>42703</v>
      </c>
      <c r="N63" s="1">
        <f t="shared" si="6"/>
        <v>42676</v>
      </c>
      <c r="O63" s="1">
        <f t="shared" si="7"/>
        <v>42712</v>
      </c>
      <c r="P63" t="b">
        <f t="shared" si="3"/>
        <v>0</v>
      </c>
      <c r="Q63" t="str">
        <f t="shared" si="8"/>
        <v>WHEN fk_mwh_warehouse = '0' AND id_city = '891' AND shipped_date &gt;= '2016-11-02' AND shipped_date &lt; '2016-12-09' THEN unit_price</v>
      </c>
      <c r="R63" t="str">
        <f t="shared" si="9"/>
        <v>WHEN fk_mwh_warehouse = '0' AND id_city = '891' AND shipped_date &gt;= '2016-11-02' AND shipped_date &lt; '2016-12-09' THEN paid_price</v>
      </c>
      <c r="S63" t="str">
        <f t="shared" si="10"/>
        <v>WHEN fk_mwh_warehouse = '0' AND id_city = '891' AND shipped_date &gt;= '2016-11-02' AND shipped_date &lt; '2016-12-09' THEN order_nr</v>
      </c>
      <c r="T63" t="str">
        <f t="shared" si="11"/>
        <v>WHEN fk_mwh_warehouse = '0' AND id_city = '891' AND shipped_date &gt;= '2016-11-02' AND shipped_date &lt; '2016-12-09' THEN 1</v>
      </c>
    </row>
    <row r="64" spans="1:20" x14ac:dyDescent="0.25">
      <c r="A64" s="7" t="str">
        <f t="shared" si="4"/>
        <v>9200</v>
      </c>
      <c r="B64">
        <v>0</v>
      </c>
      <c r="C64">
        <v>920</v>
      </c>
      <c r="D64">
        <v>117000</v>
      </c>
      <c r="E64">
        <v>117000</v>
      </c>
      <c r="F64">
        <v>2</v>
      </c>
      <c r="G64">
        <v>2</v>
      </c>
      <c r="H64">
        <v>20161122677049</v>
      </c>
      <c r="I64">
        <v>20161205160530.5</v>
      </c>
      <c r="J64">
        <v>13</v>
      </c>
      <c r="K64">
        <v>0</v>
      </c>
      <c r="L64" t="s">
        <v>34</v>
      </c>
      <c r="M64" s="1">
        <f t="shared" si="5"/>
        <v>42696</v>
      </c>
      <c r="N64" s="1">
        <f t="shared" si="6"/>
        <v>42696</v>
      </c>
      <c r="O64" s="1">
        <f t="shared" si="7"/>
        <v>42696</v>
      </c>
      <c r="P64" t="b">
        <f t="shared" si="3"/>
        <v>0</v>
      </c>
      <c r="Q64" t="str">
        <f t="shared" si="8"/>
        <v>WHEN fk_mwh_warehouse = '0' AND id_city = '920' AND shipped_date &gt;= '2016-11-22' AND shipped_date &lt; '2016-11-23' THEN unit_price</v>
      </c>
      <c r="R64" t="str">
        <f t="shared" si="9"/>
        <v>WHEN fk_mwh_warehouse = '0' AND id_city = '920' AND shipped_date &gt;= '2016-11-22' AND shipped_date &lt; '2016-11-23' THEN paid_price</v>
      </c>
      <c r="S64" t="str">
        <f t="shared" si="10"/>
        <v>WHEN fk_mwh_warehouse = '0' AND id_city = '920' AND shipped_date &gt;= '2016-11-22' AND shipped_date &lt; '2016-11-23' THEN order_nr</v>
      </c>
      <c r="T64" t="str">
        <f t="shared" si="11"/>
        <v>WHEN fk_mwh_warehouse = '0' AND id_city = '920' AND shipped_date &gt;= '2016-11-22' AND shipped_date &lt; '2016-11-23' THEN 1</v>
      </c>
    </row>
    <row r="65" spans="1:20" x14ac:dyDescent="0.25">
      <c r="A65" s="7" t="str">
        <f t="shared" si="4"/>
        <v>9320</v>
      </c>
      <c r="B65">
        <v>0</v>
      </c>
      <c r="C65">
        <v>932</v>
      </c>
      <c r="D65">
        <v>729279.2</v>
      </c>
      <c r="E65">
        <v>729279.2</v>
      </c>
      <c r="F65">
        <v>8</v>
      </c>
      <c r="G65">
        <v>8</v>
      </c>
      <c r="H65">
        <v>20161148124288.801</v>
      </c>
      <c r="I65">
        <v>20161205783031.699</v>
      </c>
      <c r="J65">
        <v>5</v>
      </c>
      <c r="K65">
        <v>3</v>
      </c>
      <c r="L65" t="s">
        <v>34</v>
      </c>
      <c r="M65" s="1">
        <f t="shared" si="5"/>
        <v>42704</v>
      </c>
      <c r="N65" s="1">
        <f t="shared" si="6"/>
        <v>42695</v>
      </c>
      <c r="O65" s="1">
        <f t="shared" si="7"/>
        <v>42707</v>
      </c>
      <c r="P65" t="b">
        <f t="shared" si="3"/>
        <v>0</v>
      </c>
      <c r="Q65" t="str">
        <f t="shared" si="8"/>
        <v>WHEN fk_mwh_warehouse = '0' AND id_city = '932' AND shipped_date &gt;= '2016-11-21' AND shipped_date &lt; '2016-12-04' THEN unit_price</v>
      </c>
      <c r="R65" t="str">
        <f t="shared" si="9"/>
        <v>WHEN fk_mwh_warehouse = '0' AND id_city = '932' AND shipped_date &gt;= '2016-11-21' AND shipped_date &lt; '2016-12-04' THEN paid_price</v>
      </c>
      <c r="S65" t="str">
        <f t="shared" si="10"/>
        <v>WHEN fk_mwh_warehouse = '0' AND id_city = '932' AND shipped_date &gt;= '2016-11-21' AND shipped_date &lt; '2016-12-04' THEN order_nr</v>
      </c>
      <c r="T65" t="str">
        <f t="shared" si="11"/>
        <v>WHEN fk_mwh_warehouse = '0' AND id_city = '932' AND shipped_date &gt;= '2016-11-21' AND shipped_date &lt; '2016-12-04' THEN 1</v>
      </c>
    </row>
    <row r="66" spans="1:20" x14ac:dyDescent="0.25">
      <c r="A66" s="7" t="str">
        <f t="shared" si="4"/>
        <v>9520</v>
      </c>
      <c r="B66">
        <v>0</v>
      </c>
      <c r="C66">
        <v>952</v>
      </c>
      <c r="D66">
        <v>102000</v>
      </c>
      <c r="E66">
        <v>102000</v>
      </c>
      <c r="F66">
        <v>1</v>
      </c>
      <c r="G66">
        <v>1</v>
      </c>
      <c r="H66">
        <v>20161130142059</v>
      </c>
      <c r="I66">
        <v>20161208112651</v>
      </c>
      <c r="J66">
        <v>8</v>
      </c>
      <c r="K66">
        <v>0</v>
      </c>
      <c r="L66" t="s">
        <v>37</v>
      </c>
      <c r="M66" s="1">
        <f t="shared" si="5"/>
        <v>42704</v>
      </c>
      <c r="N66" s="1">
        <f t="shared" si="6"/>
        <v>42704</v>
      </c>
      <c r="O66" s="1">
        <f t="shared" si="7"/>
        <v>42704</v>
      </c>
      <c r="P66" t="b">
        <f t="shared" si="3"/>
        <v>0</v>
      </c>
      <c r="Q66" t="str">
        <f t="shared" si="8"/>
        <v>WHEN fk_mwh_warehouse = '0' AND id_city = '952' AND shipped_date &gt;= '2016-11-30' AND shipped_date &lt; '2016-12-01' THEN unit_price</v>
      </c>
      <c r="R66" t="str">
        <f t="shared" si="9"/>
        <v>WHEN fk_mwh_warehouse = '0' AND id_city = '952' AND shipped_date &gt;= '2016-11-30' AND shipped_date &lt; '2016-12-01' THEN paid_price</v>
      </c>
      <c r="S66" t="str">
        <f t="shared" si="10"/>
        <v>WHEN fk_mwh_warehouse = '0' AND id_city = '952' AND shipped_date &gt;= '2016-11-30' AND shipped_date &lt; '2016-12-01' THEN order_nr</v>
      </c>
      <c r="T66" t="str">
        <f t="shared" si="11"/>
        <v>WHEN fk_mwh_warehouse = '0' AND id_city = '952' AND shipped_date &gt;= '2016-11-30' AND shipped_date &lt; '2016-12-01' THEN 1</v>
      </c>
    </row>
    <row r="67" spans="1:20" x14ac:dyDescent="0.25">
      <c r="A67" s="7" t="str">
        <f t="shared" si="4"/>
        <v>9570</v>
      </c>
      <c r="B67">
        <v>0</v>
      </c>
      <c r="C67">
        <v>957</v>
      </c>
      <c r="D67">
        <v>3310555</v>
      </c>
      <c r="E67">
        <v>3310555</v>
      </c>
      <c r="F67">
        <v>18</v>
      </c>
      <c r="G67">
        <v>20</v>
      </c>
      <c r="H67">
        <v>20161182896094.102</v>
      </c>
      <c r="I67">
        <v>20161206404144.699</v>
      </c>
      <c r="J67">
        <v>3</v>
      </c>
      <c r="K67">
        <v>3</v>
      </c>
      <c r="L67" t="s">
        <v>36</v>
      </c>
      <c r="M67" s="1">
        <f t="shared" si="5"/>
        <v>42707</v>
      </c>
      <c r="N67" s="1">
        <f t="shared" si="6"/>
        <v>42698</v>
      </c>
      <c r="O67" s="1">
        <f t="shared" si="7"/>
        <v>42710</v>
      </c>
      <c r="P67" t="b">
        <f t="shared" si="3"/>
        <v>0</v>
      </c>
      <c r="Q67" t="str">
        <f t="shared" si="8"/>
        <v>WHEN fk_mwh_warehouse = '0' AND id_city = '957' AND shipped_date &gt;= '2016-11-24' AND shipped_date &lt; '2016-12-07' THEN unit_price</v>
      </c>
      <c r="R67" t="str">
        <f t="shared" si="9"/>
        <v>WHEN fk_mwh_warehouse = '0' AND id_city = '957' AND shipped_date &gt;= '2016-11-24' AND shipped_date &lt; '2016-12-07' THEN paid_price</v>
      </c>
      <c r="S67" t="str">
        <f t="shared" si="10"/>
        <v>WHEN fk_mwh_warehouse = '0' AND id_city = '957' AND shipped_date &gt;= '2016-11-24' AND shipped_date &lt; '2016-12-07' THEN order_nr</v>
      </c>
      <c r="T67" t="str">
        <f t="shared" si="11"/>
        <v>WHEN fk_mwh_warehouse = '0' AND id_city = '957' AND shipped_date &gt;= '2016-11-24' AND shipped_date &lt; '2016-12-07' THEN 1</v>
      </c>
    </row>
    <row r="68" spans="1:20" x14ac:dyDescent="0.25">
      <c r="A68" s="7" t="str">
        <f t="shared" si="4"/>
        <v>9630</v>
      </c>
      <c r="B68">
        <v>0</v>
      </c>
      <c r="C68">
        <v>963</v>
      </c>
      <c r="D68">
        <v>86000</v>
      </c>
      <c r="E68">
        <v>86000</v>
      </c>
      <c r="F68">
        <v>1</v>
      </c>
      <c r="G68">
        <v>2</v>
      </c>
      <c r="H68">
        <v>20161203190133</v>
      </c>
      <c r="I68">
        <v>20161207160008</v>
      </c>
      <c r="J68">
        <v>4</v>
      </c>
      <c r="K68">
        <v>0</v>
      </c>
      <c r="L68" t="s">
        <v>35</v>
      </c>
      <c r="M68" s="1">
        <f t="shared" si="5"/>
        <v>42707</v>
      </c>
      <c r="N68" s="1">
        <f t="shared" si="6"/>
        <v>42707</v>
      </c>
      <c r="O68" s="1">
        <f t="shared" si="7"/>
        <v>42707</v>
      </c>
      <c r="P68" t="b">
        <f t="shared" si="3"/>
        <v>0</v>
      </c>
      <c r="Q68" t="str">
        <f t="shared" si="8"/>
        <v>WHEN fk_mwh_warehouse = '0' AND id_city = '963' AND shipped_date &gt;= '2016-12-03' AND shipped_date &lt; '2016-12-04' THEN unit_price</v>
      </c>
      <c r="R68" t="str">
        <f t="shared" si="9"/>
        <v>WHEN fk_mwh_warehouse = '0' AND id_city = '963' AND shipped_date &gt;= '2016-12-03' AND shipped_date &lt; '2016-12-04' THEN paid_price</v>
      </c>
      <c r="S68" t="str">
        <f t="shared" si="10"/>
        <v>WHEN fk_mwh_warehouse = '0' AND id_city = '963' AND shipped_date &gt;= '2016-12-03' AND shipped_date &lt; '2016-12-04' THEN order_nr</v>
      </c>
      <c r="T68" t="str">
        <f t="shared" si="11"/>
        <v>WHEN fk_mwh_warehouse = '0' AND id_city = '963' AND shipped_date &gt;= '2016-12-03' AND shipped_date &lt; '2016-12-04' THEN 1</v>
      </c>
    </row>
    <row r="69" spans="1:20" x14ac:dyDescent="0.25">
      <c r="A69" s="7" t="str">
        <f t="shared" si="4"/>
        <v>9670</v>
      </c>
      <c r="B69">
        <v>0</v>
      </c>
      <c r="C69">
        <v>967</v>
      </c>
      <c r="D69">
        <v>3747744</v>
      </c>
      <c r="E69">
        <v>3747744</v>
      </c>
      <c r="F69">
        <v>3</v>
      </c>
      <c r="G69">
        <v>3</v>
      </c>
      <c r="H69">
        <v>20161155812261</v>
      </c>
      <c r="I69">
        <v>20161206158622.301</v>
      </c>
      <c r="J69">
        <v>4</v>
      </c>
      <c r="K69">
        <v>3</v>
      </c>
      <c r="L69" t="s">
        <v>36</v>
      </c>
      <c r="M69" s="1">
        <f t="shared" si="5"/>
        <v>42706</v>
      </c>
      <c r="N69" s="1">
        <f t="shared" si="6"/>
        <v>42697</v>
      </c>
      <c r="O69" s="1">
        <f t="shared" si="7"/>
        <v>42709</v>
      </c>
      <c r="P69" t="b">
        <f t="shared" si="3"/>
        <v>0</v>
      </c>
      <c r="Q69" t="str">
        <f t="shared" si="8"/>
        <v>WHEN fk_mwh_warehouse = '0' AND id_city = '967' AND shipped_date &gt;= '2016-11-23' AND shipped_date &lt; '2016-12-06' THEN unit_price</v>
      </c>
      <c r="R69" t="str">
        <f t="shared" si="9"/>
        <v>WHEN fk_mwh_warehouse = '0' AND id_city = '967' AND shipped_date &gt;= '2016-11-23' AND shipped_date &lt; '2016-12-06' THEN paid_price</v>
      </c>
      <c r="S69" t="str">
        <f t="shared" si="10"/>
        <v>WHEN fk_mwh_warehouse = '0' AND id_city = '967' AND shipped_date &gt;= '2016-11-23' AND shipped_date &lt; '2016-12-06' THEN order_nr</v>
      </c>
      <c r="T69" t="str">
        <f t="shared" si="11"/>
        <v>WHEN fk_mwh_warehouse = '0' AND id_city = '967' AND shipped_date &gt;= '2016-11-23' AND shipped_date &lt; '2016-12-06' THEN 1</v>
      </c>
    </row>
    <row r="70" spans="1:20" x14ac:dyDescent="0.25">
      <c r="A70" s="7" t="str">
        <f t="shared" si="4"/>
        <v>9700</v>
      </c>
      <c r="B70">
        <v>0</v>
      </c>
      <c r="C70">
        <v>970</v>
      </c>
      <c r="D70">
        <v>158872484.16</v>
      </c>
      <c r="E70">
        <v>157430539.65000001</v>
      </c>
      <c r="F70">
        <v>1406</v>
      </c>
      <c r="G70">
        <v>1628</v>
      </c>
      <c r="H70">
        <v>20161197261580.602</v>
      </c>
      <c r="I70">
        <v>20161206246722.102</v>
      </c>
      <c r="J70">
        <v>3</v>
      </c>
      <c r="K70">
        <v>3</v>
      </c>
      <c r="L70" t="s">
        <v>36</v>
      </c>
      <c r="M70" s="1">
        <f t="shared" si="5"/>
        <v>42707</v>
      </c>
      <c r="N70" s="1">
        <f t="shared" si="6"/>
        <v>42698</v>
      </c>
      <c r="O70" s="1">
        <f t="shared" si="7"/>
        <v>42710</v>
      </c>
      <c r="P70" t="b">
        <f t="shared" si="3"/>
        <v>0</v>
      </c>
      <c r="Q70" t="str">
        <f t="shared" si="8"/>
        <v>WHEN fk_mwh_warehouse = '0' AND id_city = '970' AND shipped_date &gt;= '2016-11-24' AND shipped_date &lt; '2016-12-07' THEN unit_price</v>
      </c>
      <c r="R70" t="str">
        <f t="shared" si="9"/>
        <v>WHEN fk_mwh_warehouse = '0' AND id_city = '970' AND shipped_date &gt;= '2016-11-24' AND shipped_date &lt; '2016-12-07' THEN paid_price</v>
      </c>
      <c r="S70" t="str">
        <f t="shared" si="10"/>
        <v>WHEN fk_mwh_warehouse = '0' AND id_city = '970' AND shipped_date &gt;= '2016-11-24' AND shipped_date &lt; '2016-12-07' THEN order_nr</v>
      </c>
      <c r="T70" t="str">
        <f t="shared" si="11"/>
        <v>WHEN fk_mwh_warehouse = '0' AND id_city = '970' AND shipped_date &gt;= '2016-11-24' AND shipped_date &lt; '2016-12-07' THEN 1</v>
      </c>
    </row>
    <row r="71" spans="1:20" x14ac:dyDescent="0.25">
      <c r="A71" s="7" t="str">
        <f t="shared" si="4"/>
        <v>9820</v>
      </c>
      <c r="B71">
        <v>0</v>
      </c>
      <c r="C71">
        <v>982</v>
      </c>
      <c r="D71">
        <v>6071338.4100000001</v>
      </c>
      <c r="E71">
        <v>5973338.4100000001</v>
      </c>
      <c r="F71">
        <v>32</v>
      </c>
      <c r="G71">
        <v>39</v>
      </c>
      <c r="H71">
        <v>20161197454613.5</v>
      </c>
      <c r="I71">
        <v>20161206457215.199</v>
      </c>
      <c r="J71">
        <v>2</v>
      </c>
      <c r="K71">
        <v>2</v>
      </c>
      <c r="L71" t="s">
        <v>36</v>
      </c>
      <c r="M71" s="1">
        <f t="shared" si="5"/>
        <v>42708</v>
      </c>
      <c r="N71" s="1">
        <f t="shared" si="6"/>
        <v>42702</v>
      </c>
      <c r="O71" s="1">
        <f t="shared" si="7"/>
        <v>42710</v>
      </c>
      <c r="P71" t="b">
        <f t="shared" si="3"/>
        <v>0</v>
      </c>
      <c r="Q71" t="str">
        <f t="shared" si="8"/>
        <v>WHEN fk_mwh_warehouse = '0' AND id_city = '982' AND shipped_date &gt;= '2016-11-28' AND shipped_date &lt; '2016-12-07' THEN unit_price</v>
      </c>
      <c r="R71" t="str">
        <f t="shared" si="9"/>
        <v>WHEN fk_mwh_warehouse = '0' AND id_city = '982' AND shipped_date &gt;= '2016-11-28' AND shipped_date &lt; '2016-12-07' THEN paid_price</v>
      </c>
      <c r="S71" t="str">
        <f t="shared" si="10"/>
        <v>WHEN fk_mwh_warehouse = '0' AND id_city = '982' AND shipped_date &gt;= '2016-11-28' AND shipped_date &lt; '2016-12-07' THEN order_nr</v>
      </c>
      <c r="T71" t="str">
        <f t="shared" si="11"/>
        <v>WHEN fk_mwh_warehouse = '0' AND id_city = '982' AND shipped_date &gt;= '2016-11-28' AND shipped_date &lt; '2016-12-07' THEN 1</v>
      </c>
    </row>
    <row r="72" spans="1:20" x14ac:dyDescent="0.25">
      <c r="A72" s="7" t="str">
        <f t="shared" si="4"/>
        <v>9860</v>
      </c>
      <c r="B72">
        <v>0</v>
      </c>
      <c r="C72">
        <v>986</v>
      </c>
      <c r="D72">
        <v>235100</v>
      </c>
      <c r="E72">
        <v>235100</v>
      </c>
      <c r="F72">
        <v>3</v>
      </c>
      <c r="G72">
        <v>3</v>
      </c>
      <c r="H72">
        <v>20161177102264.301</v>
      </c>
      <c r="I72">
        <v>20161207465327.301</v>
      </c>
      <c r="J72">
        <v>7</v>
      </c>
      <c r="K72">
        <v>8</v>
      </c>
      <c r="L72" t="s">
        <v>35</v>
      </c>
      <c r="M72" s="1">
        <f t="shared" si="5"/>
        <v>42704</v>
      </c>
      <c r="N72" s="1">
        <f t="shared" si="6"/>
        <v>42680</v>
      </c>
      <c r="O72" s="1">
        <f t="shared" si="7"/>
        <v>42712</v>
      </c>
      <c r="P72" t="b">
        <f t="shared" si="3"/>
        <v>0</v>
      </c>
      <c r="Q72" t="str">
        <f t="shared" si="8"/>
        <v>WHEN fk_mwh_warehouse = '0' AND id_city = '986' AND shipped_date &gt;= '2016-11-06' AND shipped_date &lt; '2016-12-09' THEN unit_price</v>
      </c>
      <c r="R72" t="str">
        <f t="shared" si="9"/>
        <v>WHEN fk_mwh_warehouse = '0' AND id_city = '986' AND shipped_date &gt;= '2016-11-06' AND shipped_date &lt; '2016-12-09' THEN paid_price</v>
      </c>
      <c r="S72" t="str">
        <f t="shared" si="10"/>
        <v>WHEN fk_mwh_warehouse = '0' AND id_city = '986' AND shipped_date &gt;= '2016-11-06' AND shipped_date &lt; '2016-12-09' THEN order_nr</v>
      </c>
      <c r="T72" t="str">
        <f t="shared" si="11"/>
        <v>WHEN fk_mwh_warehouse = '0' AND id_city = '986' AND shipped_date &gt;= '2016-11-06' AND shipped_date &lt; '2016-12-09' THEN 1</v>
      </c>
    </row>
    <row r="73" spans="1:20" x14ac:dyDescent="0.25">
      <c r="A73" s="7" t="str">
        <f t="shared" si="4"/>
        <v>10000</v>
      </c>
      <c r="B73">
        <v>0</v>
      </c>
      <c r="C73">
        <v>1000</v>
      </c>
      <c r="D73">
        <v>65000</v>
      </c>
      <c r="E73">
        <v>65000</v>
      </c>
      <c r="F73">
        <v>1</v>
      </c>
      <c r="G73">
        <v>1</v>
      </c>
      <c r="H73">
        <v>20161127002919</v>
      </c>
      <c r="I73">
        <v>20161205160158</v>
      </c>
      <c r="J73">
        <v>8</v>
      </c>
      <c r="K73">
        <v>0</v>
      </c>
      <c r="L73" t="s">
        <v>34</v>
      </c>
      <c r="M73" s="1">
        <f t="shared" si="5"/>
        <v>42701</v>
      </c>
      <c r="N73" s="1">
        <f t="shared" si="6"/>
        <v>42701</v>
      </c>
      <c r="O73" s="1">
        <f t="shared" si="7"/>
        <v>42701</v>
      </c>
      <c r="P73" t="b">
        <f t="shared" si="3"/>
        <v>0</v>
      </c>
      <c r="Q73" t="str">
        <f t="shared" si="8"/>
        <v>WHEN fk_mwh_warehouse = '0' AND id_city = '1000' AND shipped_date &gt;= '2016-11-27' AND shipped_date &lt; '2016-11-28' THEN unit_price</v>
      </c>
      <c r="R73" t="str">
        <f t="shared" si="9"/>
        <v>WHEN fk_mwh_warehouse = '0' AND id_city = '1000' AND shipped_date &gt;= '2016-11-27' AND shipped_date &lt; '2016-11-28' THEN paid_price</v>
      </c>
      <c r="S73" t="str">
        <f t="shared" si="10"/>
        <v>WHEN fk_mwh_warehouse = '0' AND id_city = '1000' AND shipped_date &gt;= '2016-11-27' AND shipped_date &lt; '2016-11-28' THEN order_nr</v>
      </c>
      <c r="T73" t="str">
        <f t="shared" si="11"/>
        <v>WHEN fk_mwh_warehouse = '0' AND id_city = '1000' AND shipped_date &gt;= '2016-11-27' AND shipped_date &lt; '2016-11-28' THEN 1</v>
      </c>
    </row>
    <row r="74" spans="1:20" x14ac:dyDescent="0.25">
      <c r="A74" s="7" t="str">
        <f t="shared" si="4"/>
        <v>10360</v>
      </c>
      <c r="B74">
        <v>0</v>
      </c>
      <c r="C74">
        <v>1036</v>
      </c>
      <c r="D74">
        <v>4039985</v>
      </c>
      <c r="E74">
        <v>4013260</v>
      </c>
      <c r="F74">
        <v>21</v>
      </c>
      <c r="G74">
        <v>34</v>
      </c>
      <c r="H74">
        <v>20161124117324.898</v>
      </c>
      <c r="I74">
        <v>20161205158632.801</v>
      </c>
      <c r="J74">
        <v>11</v>
      </c>
      <c r="K74">
        <v>2</v>
      </c>
      <c r="L74" t="s">
        <v>34</v>
      </c>
      <c r="M74" s="1">
        <f t="shared" si="5"/>
        <v>42698</v>
      </c>
      <c r="N74" s="1">
        <f t="shared" si="6"/>
        <v>42692</v>
      </c>
      <c r="O74" s="1">
        <f t="shared" si="7"/>
        <v>42700</v>
      </c>
      <c r="P74" t="b">
        <f t="shared" ref="P74:P137" si="12">O74&gt;$O$3</f>
        <v>0</v>
      </c>
      <c r="Q74" t="str">
        <f t="shared" si="8"/>
        <v>WHEN fk_mwh_warehouse = '0' AND id_city = '1036' AND shipped_date &gt;= '2016-11-18' AND shipped_date &lt; '2016-11-27' THEN unit_price</v>
      </c>
      <c r="R74" t="str">
        <f t="shared" si="9"/>
        <v>WHEN fk_mwh_warehouse = '0' AND id_city = '1036' AND shipped_date &gt;= '2016-11-18' AND shipped_date &lt; '2016-11-27' THEN paid_price</v>
      </c>
      <c r="S74" t="str">
        <f t="shared" si="10"/>
        <v>WHEN fk_mwh_warehouse = '0' AND id_city = '1036' AND shipped_date &gt;= '2016-11-18' AND shipped_date &lt; '2016-11-27' THEN order_nr</v>
      </c>
      <c r="T74" t="str">
        <f t="shared" si="11"/>
        <v>WHEN fk_mwh_warehouse = '0' AND id_city = '1036' AND shipped_date &gt;= '2016-11-18' AND shipped_date &lt; '2016-11-27' THEN 1</v>
      </c>
    </row>
    <row r="75" spans="1:20" x14ac:dyDescent="0.25">
      <c r="A75" s="7" t="str">
        <f t="shared" ref="A75:A138" si="13">C75&amp;B75</f>
        <v>10560</v>
      </c>
      <c r="B75">
        <v>0</v>
      </c>
      <c r="C75">
        <v>1056</v>
      </c>
      <c r="D75">
        <v>1869820</v>
      </c>
      <c r="E75">
        <v>1829820</v>
      </c>
      <c r="F75">
        <v>11</v>
      </c>
      <c r="G75">
        <v>16</v>
      </c>
      <c r="H75">
        <v>20161121200167.301</v>
      </c>
      <c r="I75">
        <v>20161208112510.102</v>
      </c>
      <c r="J75">
        <v>17</v>
      </c>
      <c r="K75">
        <v>3</v>
      </c>
      <c r="L75" t="s">
        <v>37</v>
      </c>
      <c r="M75" s="1">
        <f t="shared" ref="M75:M138" si="14">L75-J75</f>
        <v>42695</v>
      </c>
      <c r="N75" s="1">
        <f t="shared" ref="N75:N138" si="15">M75-($O$6*K75)</f>
        <v>42686</v>
      </c>
      <c r="O75" s="1">
        <f t="shared" ref="O75:O138" si="16">M75+($O$7*K75)</f>
        <v>42698</v>
      </c>
      <c r="P75" t="b">
        <f t="shared" si="12"/>
        <v>0</v>
      </c>
      <c r="Q75" t="str">
        <f t="shared" ref="Q75:Q138" si="17">"WHEN fk_mwh_warehouse = '"&amp;$B75&amp;"' AND id_city = '"&amp;$C75&amp;"' AND shipped_date &gt;= '"&amp;TEXT($N75,"yyyy-mm-dd")&amp;"' AND shipped_date &lt; '"&amp;TEXT($O75+1,"yyyy-mm-dd")&amp;"' THEN unit_price"</f>
        <v>WHEN fk_mwh_warehouse = '0' AND id_city = '1056' AND shipped_date &gt;= '2016-11-12' AND shipped_date &lt; '2016-11-25' THEN unit_price</v>
      </c>
      <c r="R75" t="str">
        <f t="shared" ref="R75:R138" si="18">"WHEN fk_mwh_warehouse = '"&amp;$B75&amp;"' AND id_city = '"&amp;$C75&amp;"' AND shipped_date &gt;= '"&amp;TEXT($N75,"yyyy-mm-dd")&amp;"' AND shipped_date &lt; '"&amp;TEXT($O75+1,"yyyy-mm-dd")&amp;"' THEN paid_price"</f>
        <v>WHEN fk_mwh_warehouse = '0' AND id_city = '1056' AND shipped_date &gt;= '2016-11-12' AND shipped_date &lt; '2016-11-25' THEN paid_price</v>
      </c>
      <c r="S75" t="str">
        <f t="shared" ref="S75:S138" si="19">"WHEN fk_mwh_warehouse = '"&amp;$B75&amp;"' AND id_city = '"&amp;$C75&amp;"' AND shipped_date &gt;= '"&amp;TEXT($N75,"yyyy-mm-dd")&amp;"' AND shipped_date &lt; '"&amp;TEXT($O75+1,"yyyy-mm-dd")&amp;"' THEN order_nr"</f>
        <v>WHEN fk_mwh_warehouse = '0' AND id_city = '1056' AND shipped_date &gt;= '2016-11-12' AND shipped_date &lt; '2016-11-25' THEN order_nr</v>
      </c>
      <c r="T75" t="str">
        <f t="shared" ref="T75:T138" si="20">"WHEN fk_mwh_warehouse = '"&amp;$B75&amp;"' AND id_city = '"&amp;$C75&amp;"' AND shipped_date &gt;= '"&amp;TEXT($N75,"yyyy-mm-dd")&amp;"' AND shipped_date &lt; '"&amp;TEXT($O75+1,"yyyy-mm-dd")&amp;"' THEN 1"</f>
        <v>WHEN fk_mwh_warehouse = '0' AND id_city = '1056' AND shipped_date &gt;= '2016-11-12' AND shipped_date &lt; '2016-11-25' THEN 1</v>
      </c>
    </row>
    <row r="76" spans="1:20" x14ac:dyDescent="0.25">
      <c r="A76" s="7" t="str">
        <f t="shared" si="13"/>
        <v>10760</v>
      </c>
      <c r="B76">
        <v>0</v>
      </c>
      <c r="C76">
        <v>1076</v>
      </c>
      <c r="D76">
        <v>121000</v>
      </c>
      <c r="E76">
        <v>108900</v>
      </c>
      <c r="F76">
        <v>1</v>
      </c>
      <c r="G76">
        <v>1</v>
      </c>
      <c r="H76">
        <v>20161112113357</v>
      </c>
      <c r="I76">
        <v>20161206210022</v>
      </c>
      <c r="J76">
        <v>24</v>
      </c>
      <c r="K76">
        <v>0</v>
      </c>
      <c r="L76" t="s">
        <v>36</v>
      </c>
      <c r="M76" s="1">
        <f t="shared" si="14"/>
        <v>42686</v>
      </c>
      <c r="N76" s="1">
        <f t="shared" si="15"/>
        <v>42686</v>
      </c>
      <c r="O76" s="1">
        <f t="shared" si="16"/>
        <v>42686</v>
      </c>
      <c r="P76" t="b">
        <f t="shared" si="12"/>
        <v>0</v>
      </c>
      <c r="Q76" t="str">
        <f t="shared" si="17"/>
        <v>WHEN fk_mwh_warehouse = '0' AND id_city = '1076' AND shipped_date &gt;= '2016-11-12' AND shipped_date &lt; '2016-11-13' THEN unit_price</v>
      </c>
      <c r="R76" t="str">
        <f t="shared" si="18"/>
        <v>WHEN fk_mwh_warehouse = '0' AND id_city = '1076' AND shipped_date &gt;= '2016-11-12' AND shipped_date &lt; '2016-11-13' THEN paid_price</v>
      </c>
      <c r="S76" t="str">
        <f t="shared" si="19"/>
        <v>WHEN fk_mwh_warehouse = '0' AND id_city = '1076' AND shipped_date &gt;= '2016-11-12' AND shipped_date &lt; '2016-11-13' THEN order_nr</v>
      </c>
      <c r="T76" t="str">
        <f t="shared" si="20"/>
        <v>WHEN fk_mwh_warehouse = '0' AND id_city = '1076' AND shipped_date &gt;= '2016-11-12' AND shipped_date &lt; '2016-11-13' THEN 1</v>
      </c>
    </row>
    <row r="77" spans="1:20" x14ac:dyDescent="0.25">
      <c r="A77" s="7" t="str">
        <f t="shared" si="13"/>
        <v>10870</v>
      </c>
      <c r="B77">
        <v>0</v>
      </c>
      <c r="C77">
        <v>1087</v>
      </c>
      <c r="D77">
        <v>2981100</v>
      </c>
      <c r="E77">
        <v>2981100</v>
      </c>
      <c r="F77">
        <v>6</v>
      </c>
      <c r="G77">
        <v>8</v>
      </c>
      <c r="H77">
        <v>20161130115686.699</v>
      </c>
      <c r="I77">
        <v>20161207870154</v>
      </c>
      <c r="J77">
        <v>17</v>
      </c>
      <c r="K77">
        <v>5</v>
      </c>
      <c r="L77" t="s">
        <v>35</v>
      </c>
      <c r="M77" s="1">
        <f t="shared" si="14"/>
        <v>42694</v>
      </c>
      <c r="N77" s="1">
        <f t="shared" si="15"/>
        <v>42679</v>
      </c>
      <c r="O77" s="1">
        <f t="shared" si="16"/>
        <v>42699</v>
      </c>
      <c r="P77" t="b">
        <f t="shared" si="12"/>
        <v>0</v>
      </c>
      <c r="Q77" t="str">
        <f t="shared" si="17"/>
        <v>WHEN fk_mwh_warehouse = '0' AND id_city = '1087' AND shipped_date &gt;= '2016-11-05' AND shipped_date &lt; '2016-11-26' THEN unit_price</v>
      </c>
      <c r="R77" t="str">
        <f t="shared" si="18"/>
        <v>WHEN fk_mwh_warehouse = '0' AND id_city = '1087' AND shipped_date &gt;= '2016-11-05' AND shipped_date &lt; '2016-11-26' THEN paid_price</v>
      </c>
      <c r="S77" t="str">
        <f t="shared" si="19"/>
        <v>WHEN fk_mwh_warehouse = '0' AND id_city = '1087' AND shipped_date &gt;= '2016-11-05' AND shipped_date &lt; '2016-11-26' THEN order_nr</v>
      </c>
      <c r="T77" t="str">
        <f t="shared" si="20"/>
        <v>WHEN fk_mwh_warehouse = '0' AND id_city = '1087' AND shipped_date &gt;= '2016-11-05' AND shipped_date &lt; '2016-11-26' THEN 1</v>
      </c>
    </row>
    <row r="78" spans="1:20" x14ac:dyDescent="0.25">
      <c r="A78" s="7" t="str">
        <f t="shared" si="13"/>
        <v>11020</v>
      </c>
      <c r="B78">
        <v>0</v>
      </c>
      <c r="C78">
        <v>1102</v>
      </c>
      <c r="D78">
        <v>341000</v>
      </c>
      <c r="E78">
        <v>289850</v>
      </c>
      <c r="F78">
        <v>1</v>
      </c>
      <c r="G78">
        <v>1</v>
      </c>
      <c r="H78">
        <v>20161112113731</v>
      </c>
      <c r="I78">
        <v>20161206210123</v>
      </c>
      <c r="J78">
        <v>24</v>
      </c>
      <c r="K78">
        <v>0</v>
      </c>
      <c r="L78" t="s">
        <v>36</v>
      </c>
      <c r="M78" s="1">
        <f t="shared" si="14"/>
        <v>42686</v>
      </c>
      <c r="N78" s="1">
        <f t="shared" si="15"/>
        <v>42686</v>
      </c>
      <c r="O78" s="1">
        <f t="shared" si="16"/>
        <v>42686</v>
      </c>
      <c r="P78" t="b">
        <f t="shared" si="12"/>
        <v>0</v>
      </c>
      <c r="Q78" t="str">
        <f t="shared" si="17"/>
        <v>WHEN fk_mwh_warehouse = '0' AND id_city = '1102' AND shipped_date &gt;= '2016-11-12' AND shipped_date &lt; '2016-11-13' THEN unit_price</v>
      </c>
      <c r="R78" t="str">
        <f t="shared" si="18"/>
        <v>WHEN fk_mwh_warehouse = '0' AND id_city = '1102' AND shipped_date &gt;= '2016-11-12' AND shipped_date &lt; '2016-11-13' THEN paid_price</v>
      </c>
      <c r="S78" t="str">
        <f t="shared" si="19"/>
        <v>WHEN fk_mwh_warehouse = '0' AND id_city = '1102' AND shipped_date &gt;= '2016-11-12' AND shipped_date &lt; '2016-11-13' THEN order_nr</v>
      </c>
      <c r="T78" t="str">
        <f t="shared" si="20"/>
        <v>WHEN fk_mwh_warehouse = '0' AND id_city = '1102' AND shipped_date &gt;= '2016-11-12' AND shipped_date &lt; '2016-11-13' THEN 1</v>
      </c>
    </row>
    <row r="79" spans="1:20" x14ac:dyDescent="0.25">
      <c r="A79" s="7" t="str">
        <f t="shared" si="13"/>
        <v>11090</v>
      </c>
      <c r="B79">
        <v>0</v>
      </c>
      <c r="C79">
        <v>1109</v>
      </c>
      <c r="D79">
        <v>143000</v>
      </c>
      <c r="E79">
        <v>143000</v>
      </c>
      <c r="F79">
        <v>2</v>
      </c>
      <c r="G79">
        <v>2</v>
      </c>
      <c r="H79">
        <v>20161161613221</v>
      </c>
      <c r="I79">
        <v>20161206177721</v>
      </c>
      <c r="J79">
        <v>10</v>
      </c>
      <c r="K79">
        <v>10</v>
      </c>
      <c r="L79" t="s">
        <v>36</v>
      </c>
      <c r="M79" s="1">
        <f t="shared" si="14"/>
        <v>42700</v>
      </c>
      <c r="N79" s="1">
        <f t="shared" si="15"/>
        <v>42670</v>
      </c>
      <c r="O79" s="1">
        <f t="shared" si="16"/>
        <v>42710</v>
      </c>
      <c r="P79" t="b">
        <f t="shared" si="12"/>
        <v>0</v>
      </c>
      <c r="Q79" t="str">
        <f t="shared" si="17"/>
        <v>WHEN fk_mwh_warehouse = '0' AND id_city = '1109' AND shipped_date &gt;= '2016-10-27' AND shipped_date &lt; '2016-12-07' THEN unit_price</v>
      </c>
      <c r="R79" t="str">
        <f t="shared" si="18"/>
        <v>WHEN fk_mwh_warehouse = '0' AND id_city = '1109' AND shipped_date &gt;= '2016-10-27' AND shipped_date &lt; '2016-12-07' THEN paid_price</v>
      </c>
      <c r="S79" t="str">
        <f t="shared" si="19"/>
        <v>WHEN fk_mwh_warehouse = '0' AND id_city = '1109' AND shipped_date &gt;= '2016-10-27' AND shipped_date &lt; '2016-12-07' THEN order_nr</v>
      </c>
      <c r="T79" t="str">
        <f t="shared" si="20"/>
        <v>WHEN fk_mwh_warehouse = '0' AND id_city = '1109' AND shipped_date &gt;= '2016-10-27' AND shipped_date &lt; '2016-12-07' THEN 1</v>
      </c>
    </row>
    <row r="80" spans="1:20" x14ac:dyDescent="0.25">
      <c r="A80" s="7" t="str">
        <f t="shared" si="13"/>
        <v>11210</v>
      </c>
      <c r="B80">
        <v>0</v>
      </c>
      <c r="C80">
        <v>1121</v>
      </c>
      <c r="D80">
        <v>158000</v>
      </c>
      <c r="E80">
        <v>158000</v>
      </c>
      <c r="F80">
        <v>1</v>
      </c>
      <c r="G80">
        <v>1</v>
      </c>
      <c r="H80">
        <v>20161117084258</v>
      </c>
      <c r="I80">
        <v>20161206171108</v>
      </c>
      <c r="J80">
        <v>19</v>
      </c>
      <c r="K80">
        <v>0</v>
      </c>
      <c r="L80" t="s">
        <v>36</v>
      </c>
      <c r="M80" s="1">
        <f t="shared" si="14"/>
        <v>42691</v>
      </c>
      <c r="N80" s="1">
        <f t="shared" si="15"/>
        <v>42691</v>
      </c>
      <c r="O80" s="1">
        <f t="shared" si="16"/>
        <v>42691</v>
      </c>
      <c r="P80" t="b">
        <f t="shared" si="12"/>
        <v>0</v>
      </c>
      <c r="Q80" t="str">
        <f t="shared" si="17"/>
        <v>WHEN fk_mwh_warehouse = '0' AND id_city = '1121' AND shipped_date &gt;= '2016-11-17' AND shipped_date &lt; '2016-11-18' THEN unit_price</v>
      </c>
      <c r="R80" t="str">
        <f t="shared" si="18"/>
        <v>WHEN fk_mwh_warehouse = '0' AND id_city = '1121' AND shipped_date &gt;= '2016-11-17' AND shipped_date &lt; '2016-11-18' THEN paid_price</v>
      </c>
      <c r="S80" t="str">
        <f t="shared" si="19"/>
        <v>WHEN fk_mwh_warehouse = '0' AND id_city = '1121' AND shipped_date &gt;= '2016-11-17' AND shipped_date &lt; '2016-11-18' THEN order_nr</v>
      </c>
      <c r="T80" t="str">
        <f t="shared" si="20"/>
        <v>WHEN fk_mwh_warehouse = '0' AND id_city = '1121' AND shipped_date &gt;= '2016-11-17' AND shipped_date &lt; '2016-11-18' THEN 1</v>
      </c>
    </row>
    <row r="81" spans="1:20" x14ac:dyDescent="0.25">
      <c r="A81" s="7" t="str">
        <f t="shared" si="13"/>
        <v>11340</v>
      </c>
      <c r="B81">
        <v>0</v>
      </c>
      <c r="C81">
        <v>1134</v>
      </c>
      <c r="D81">
        <v>3492228.12</v>
      </c>
      <c r="E81">
        <v>3492228.12</v>
      </c>
      <c r="F81">
        <v>16</v>
      </c>
      <c r="G81">
        <v>19</v>
      </c>
      <c r="H81">
        <v>20161126419545</v>
      </c>
      <c r="I81">
        <v>20161205264357.301</v>
      </c>
      <c r="J81">
        <v>9</v>
      </c>
      <c r="K81">
        <v>2</v>
      </c>
      <c r="L81" t="s">
        <v>34</v>
      </c>
      <c r="M81" s="1">
        <f t="shared" si="14"/>
        <v>42700</v>
      </c>
      <c r="N81" s="1">
        <f t="shared" si="15"/>
        <v>42694</v>
      </c>
      <c r="O81" s="1">
        <f t="shared" si="16"/>
        <v>42702</v>
      </c>
      <c r="P81" t="b">
        <f t="shared" si="12"/>
        <v>0</v>
      </c>
      <c r="Q81" t="str">
        <f t="shared" si="17"/>
        <v>WHEN fk_mwh_warehouse = '0' AND id_city = '1134' AND shipped_date &gt;= '2016-11-20' AND shipped_date &lt; '2016-11-29' THEN unit_price</v>
      </c>
      <c r="R81" t="str">
        <f t="shared" si="18"/>
        <v>WHEN fk_mwh_warehouse = '0' AND id_city = '1134' AND shipped_date &gt;= '2016-11-20' AND shipped_date &lt; '2016-11-29' THEN paid_price</v>
      </c>
      <c r="S81" t="str">
        <f t="shared" si="19"/>
        <v>WHEN fk_mwh_warehouse = '0' AND id_city = '1134' AND shipped_date &gt;= '2016-11-20' AND shipped_date &lt; '2016-11-29' THEN order_nr</v>
      </c>
      <c r="T81" t="str">
        <f t="shared" si="20"/>
        <v>WHEN fk_mwh_warehouse = '0' AND id_city = '1134' AND shipped_date &gt;= '2016-11-20' AND shipped_date &lt; '2016-11-29' THEN 1</v>
      </c>
    </row>
    <row r="82" spans="1:20" x14ac:dyDescent="0.25">
      <c r="A82" s="7" t="str">
        <f t="shared" si="13"/>
        <v>11400</v>
      </c>
      <c r="B82">
        <v>0</v>
      </c>
      <c r="C82">
        <v>1140</v>
      </c>
      <c r="D82">
        <v>34133298.770000003</v>
      </c>
      <c r="E82">
        <v>34000166.420000002</v>
      </c>
      <c r="F82">
        <v>210</v>
      </c>
      <c r="G82">
        <v>265</v>
      </c>
      <c r="H82">
        <v>20161162765359</v>
      </c>
      <c r="I82">
        <v>20161206830326.301</v>
      </c>
      <c r="J82">
        <v>6</v>
      </c>
      <c r="K82">
        <v>10</v>
      </c>
      <c r="L82" t="s">
        <v>36</v>
      </c>
      <c r="M82" s="1">
        <f t="shared" si="14"/>
        <v>42704</v>
      </c>
      <c r="N82" s="1">
        <f t="shared" si="15"/>
        <v>42674</v>
      </c>
      <c r="O82" s="1">
        <f t="shared" si="16"/>
        <v>42714</v>
      </c>
      <c r="P82" t="b">
        <f t="shared" si="12"/>
        <v>1</v>
      </c>
      <c r="Q82" t="str">
        <f t="shared" si="17"/>
        <v>WHEN fk_mwh_warehouse = '0' AND id_city = '1140' AND shipped_date &gt;= '2016-10-31' AND shipped_date &lt; '2016-12-11' THEN unit_price</v>
      </c>
      <c r="R82" t="str">
        <f t="shared" si="18"/>
        <v>WHEN fk_mwh_warehouse = '0' AND id_city = '1140' AND shipped_date &gt;= '2016-10-31' AND shipped_date &lt; '2016-12-11' THEN paid_price</v>
      </c>
      <c r="S82" t="str">
        <f t="shared" si="19"/>
        <v>WHEN fk_mwh_warehouse = '0' AND id_city = '1140' AND shipped_date &gt;= '2016-10-31' AND shipped_date &lt; '2016-12-11' THEN order_nr</v>
      </c>
      <c r="T82" t="str">
        <f t="shared" si="20"/>
        <v>WHEN fk_mwh_warehouse = '0' AND id_city = '1140' AND shipped_date &gt;= '2016-10-31' AND shipped_date &lt; '2016-12-11' THEN 1</v>
      </c>
    </row>
    <row r="83" spans="1:20" x14ac:dyDescent="0.25">
      <c r="A83" s="7" t="str">
        <f t="shared" si="13"/>
        <v>11500</v>
      </c>
      <c r="B83">
        <v>0</v>
      </c>
      <c r="C83">
        <v>1150</v>
      </c>
      <c r="D83">
        <v>2770123</v>
      </c>
      <c r="E83">
        <v>2770123</v>
      </c>
      <c r="F83">
        <v>19</v>
      </c>
      <c r="G83">
        <v>22</v>
      </c>
      <c r="H83">
        <v>20161121308314.801</v>
      </c>
      <c r="I83">
        <v>20161205159395.602</v>
      </c>
      <c r="J83">
        <v>14</v>
      </c>
      <c r="K83">
        <v>3</v>
      </c>
      <c r="L83" t="s">
        <v>34</v>
      </c>
      <c r="M83" s="1">
        <f t="shared" si="14"/>
        <v>42695</v>
      </c>
      <c r="N83" s="1">
        <f t="shared" si="15"/>
        <v>42686</v>
      </c>
      <c r="O83" s="1">
        <f t="shared" si="16"/>
        <v>42698</v>
      </c>
      <c r="P83" t="b">
        <f t="shared" si="12"/>
        <v>0</v>
      </c>
      <c r="Q83" t="str">
        <f t="shared" si="17"/>
        <v>WHEN fk_mwh_warehouse = '0' AND id_city = '1150' AND shipped_date &gt;= '2016-11-12' AND shipped_date &lt; '2016-11-25' THEN unit_price</v>
      </c>
      <c r="R83" t="str">
        <f t="shared" si="18"/>
        <v>WHEN fk_mwh_warehouse = '0' AND id_city = '1150' AND shipped_date &gt;= '2016-11-12' AND shipped_date &lt; '2016-11-25' THEN paid_price</v>
      </c>
      <c r="S83" t="str">
        <f t="shared" si="19"/>
        <v>WHEN fk_mwh_warehouse = '0' AND id_city = '1150' AND shipped_date &gt;= '2016-11-12' AND shipped_date &lt; '2016-11-25' THEN order_nr</v>
      </c>
      <c r="T83" t="str">
        <f t="shared" si="20"/>
        <v>WHEN fk_mwh_warehouse = '0' AND id_city = '1150' AND shipped_date &gt;= '2016-11-12' AND shipped_date &lt; '2016-11-25' THEN 1</v>
      </c>
    </row>
    <row r="84" spans="1:20" x14ac:dyDescent="0.25">
      <c r="A84" s="7" t="str">
        <f t="shared" si="13"/>
        <v>11550</v>
      </c>
      <c r="B84">
        <v>0</v>
      </c>
      <c r="C84">
        <v>1155</v>
      </c>
      <c r="D84">
        <v>3381118</v>
      </c>
      <c r="E84">
        <v>3381118</v>
      </c>
      <c r="F84">
        <v>13</v>
      </c>
      <c r="G84">
        <v>18</v>
      </c>
      <c r="H84">
        <v>20161137345319.602</v>
      </c>
      <c r="I84">
        <v>20161207630772.602</v>
      </c>
      <c r="J84">
        <v>8</v>
      </c>
      <c r="K84">
        <v>3</v>
      </c>
      <c r="L84" t="s">
        <v>35</v>
      </c>
      <c r="M84" s="1">
        <f t="shared" si="14"/>
        <v>42703</v>
      </c>
      <c r="N84" s="1">
        <f t="shared" si="15"/>
        <v>42694</v>
      </c>
      <c r="O84" s="1">
        <f t="shared" si="16"/>
        <v>42706</v>
      </c>
      <c r="P84" t="b">
        <f t="shared" si="12"/>
        <v>0</v>
      </c>
      <c r="Q84" t="str">
        <f t="shared" si="17"/>
        <v>WHEN fk_mwh_warehouse = '0' AND id_city = '1155' AND shipped_date &gt;= '2016-11-20' AND shipped_date &lt; '2016-12-03' THEN unit_price</v>
      </c>
      <c r="R84" t="str">
        <f t="shared" si="18"/>
        <v>WHEN fk_mwh_warehouse = '0' AND id_city = '1155' AND shipped_date &gt;= '2016-11-20' AND shipped_date &lt; '2016-12-03' THEN paid_price</v>
      </c>
      <c r="S84" t="str">
        <f t="shared" si="19"/>
        <v>WHEN fk_mwh_warehouse = '0' AND id_city = '1155' AND shipped_date &gt;= '2016-11-20' AND shipped_date &lt; '2016-12-03' THEN order_nr</v>
      </c>
      <c r="T84" t="str">
        <f t="shared" si="20"/>
        <v>WHEN fk_mwh_warehouse = '0' AND id_city = '1155' AND shipped_date &gt;= '2016-11-20' AND shipped_date &lt; '2016-12-03' THEN 1</v>
      </c>
    </row>
    <row r="85" spans="1:20" x14ac:dyDescent="0.25">
      <c r="A85" s="7" t="str">
        <f t="shared" si="13"/>
        <v>12290</v>
      </c>
      <c r="B85">
        <v>0</v>
      </c>
      <c r="C85">
        <v>1229</v>
      </c>
      <c r="D85">
        <v>222390</v>
      </c>
      <c r="E85">
        <v>222390</v>
      </c>
      <c r="F85">
        <v>2</v>
      </c>
      <c r="G85">
        <v>2</v>
      </c>
      <c r="H85">
        <v>20161128072383.5</v>
      </c>
      <c r="I85">
        <v>20161206160064.5</v>
      </c>
      <c r="J85">
        <v>8</v>
      </c>
      <c r="K85">
        <v>1</v>
      </c>
      <c r="L85" t="s">
        <v>36</v>
      </c>
      <c r="M85" s="1">
        <f t="shared" si="14"/>
        <v>42702</v>
      </c>
      <c r="N85" s="1">
        <f t="shared" si="15"/>
        <v>42699</v>
      </c>
      <c r="O85" s="1">
        <f t="shared" si="16"/>
        <v>42703</v>
      </c>
      <c r="P85" t="b">
        <f t="shared" si="12"/>
        <v>0</v>
      </c>
      <c r="Q85" t="str">
        <f t="shared" si="17"/>
        <v>WHEN fk_mwh_warehouse = '0' AND id_city = '1229' AND shipped_date &gt;= '2016-11-25' AND shipped_date &lt; '2016-11-30' THEN unit_price</v>
      </c>
      <c r="R85" t="str">
        <f t="shared" si="18"/>
        <v>WHEN fk_mwh_warehouse = '0' AND id_city = '1229' AND shipped_date &gt;= '2016-11-25' AND shipped_date &lt; '2016-11-30' THEN paid_price</v>
      </c>
      <c r="S85" t="str">
        <f t="shared" si="19"/>
        <v>WHEN fk_mwh_warehouse = '0' AND id_city = '1229' AND shipped_date &gt;= '2016-11-25' AND shipped_date &lt; '2016-11-30' THEN order_nr</v>
      </c>
      <c r="T85" t="str">
        <f t="shared" si="20"/>
        <v>WHEN fk_mwh_warehouse = '0' AND id_city = '1229' AND shipped_date &gt;= '2016-11-25' AND shipped_date &lt; '2016-11-30' THEN 1</v>
      </c>
    </row>
    <row r="86" spans="1:20" x14ac:dyDescent="0.25">
      <c r="A86" s="7" t="str">
        <f t="shared" si="13"/>
        <v>12700</v>
      </c>
      <c r="B86">
        <v>0</v>
      </c>
      <c r="C86">
        <v>1270</v>
      </c>
      <c r="D86">
        <v>3132305.2</v>
      </c>
      <c r="E86">
        <v>3132305.2</v>
      </c>
      <c r="F86">
        <v>20</v>
      </c>
      <c r="G86">
        <v>24</v>
      </c>
      <c r="H86">
        <v>20161123252463.199</v>
      </c>
      <c r="I86">
        <v>20161206443528.602</v>
      </c>
      <c r="J86">
        <v>13</v>
      </c>
      <c r="K86">
        <v>7</v>
      </c>
      <c r="L86" t="s">
        <v>36</v>
      </c>
      <c r="M86" s="1">
        <f t="shared" si="14"/>
        <v>42697</v>
      </c>
      <c r="N86" s="1">
        <f t="shared" si="15"/>
        <v>42676</v>
      </c>
      <c r="O86" s="1">
        <f t="shared" si="16"/>
        <v>42704</v>
      </c>
      <c r="P86" t="b">
        <f t="shared" si="12"/>
        <v>0</v>
      </c>
      <c r="Q86" t="str">
        <f t="shared" si="17"/>
        <v>WHEN fk_mwh_warehouse = '0' AND id_city = '1270' AND shipped_date &gt;= '2016-11-02' AND shipped_date &lt; '2016-12-01' THEN unit_price</v>
      </c>
      <c r="R86" t="str">
        <f t="shared" si="18"/>
        <v>WHEN fk_mwh_warehouse = '0' AND id_city = '1270' AND shipped_date &gt;= '2016-11-02' AND shipped_date &lt; '2016-12-01' THEN paid_price</v>
      </c>
      <c r="S86" t="str">
        <f t="shared" si="19"/>
        <v>WHEN fk_mwh_warehouse = '0' AND id_city = '1270' AND shipped_date &gt;= '2016-11-02' AND shipped_date &lt; '2016-12-01' THEN order_nr</v>
      </c>
      <c r="T86" t="str">
        <f t="shared" si="20"/>
        <v>WHEN fk_mwh_warehouse = '0' AND id_city = '1270' AND shipped_date &gt;= '2016-11-02' AND shipped_date &lt; '2016-12-01' THEN 1</v>
      </c>
    </row>
    <row r="87" spans="1:20" x14ac:dyDescent="0.25">
      <c r="A87" s="7" t="str">
        <f t="shared" si="13"/>
        <v>13200</v>
      </c>
      <c r="B87">
        <v>0</v>
      </c>
      <c r="C87">
        <v>1320</v>
      </c>
      <c r="D87">
        <v>353000</v>
      </c>
      <c r="E87">
        <v>353000</v>
      </c>
      <c r="F87">
        <v>2</v>
      </c>
      <c r="G87">
        <v>2</v>
      </c>
      <c r="H87">
        <v>20161124599168</v>
      </c>
      <c r="I87">
        <v>20161205657986</v>
      </c>
      <c r="J87">
        <v>11</v>
      </c>
      <c r="K87">
        <v>2</v>
      </c>
      <c r="L87" t="s">
        <v>34</v>
      </c>
      <c r="M87" s="1">
        <f t="shared" si="14"/>
        <v>42698</v>
      </c>
      <c r="N87" s="1">
        <f t="shared" si="15"/>
        <v>42692</v>
      </c>
      <c r="O87" s="1">
        <f t="shared" si="16"/>
        <v>42700</v>
      </c>
      <c r="P87" t="b">
        <f t="shared" si="12"/>
        <v>0</v>
      </c>
      <c r="Q87" t="str">
        <f t="shared" si="17"/>
        <v>WHEN fk_mwh_warehouse = '0' AND id_city = '1320' AND shipped_date &gt;= '2016-11-18' AND shipped_date &lt; '2016-11-27' THEN unit_price</v>
      </c>
      <c r="R87" t="str">
        <f t="shared" si="18"/>
        <v>WHEN fk_mwh_warehouse = '0' AND id_city = '1320' AND shipped_date &gt;= '2016-11-18' AND shipped_date &lt; '2016-11-27' THEN paid_price</v>
      </c>
      <c r="S87" t="str">
        <f t="shared" si="19"/>
        <v>WHEN fk_mwh_warehouse = '0' AND id_city = '1320' AND shipped_date &gt;= '2016-11-18' AND shipped_date &lt; '2016-11-27' THEN order_nr</v>
      </c>
      <c r="T87" t="str">
        <f t="shared" si="20"/>
        <v>WHEN fk_mwh_warehouse = '0' AND id_city = '1320' AND shipped_date &gt;= '2016-11-18' AND shipped_date &lt; '2016-11-27' THEN 1</v>
      </c>
    </row>
    <row r="88" spans="1:20" x14ac:dyDescent="0.25">
      <c r="A88" s="7" t="str">
        <f t="shared" si="13"/>
        <v>13430</v>
      </c>
      <c r="B88">
        <v>0</v>
      </c>
      <c r="C88">
        <v>1343</v>
      </c>
      <c r="D88">
        <v>14750741.300000001</v>
      </c>
      <c r="E88">
        <v>14722130.300000001</v>
      </c>
      <c r="F88">
        <v>75</v>
      </c>
      <c r="G88">
        <v>98</v>
      </c>
      <c r="H88">
        <v>20161166984853.199</v>
      </c>
      <c r="I88">
        <v>20161206355769.102</v>
      </c>
      <c r="J88">
        <v>4</v>
      </c>
      <c r="K88">
        <v>3</v>
      </c>
      <c r="L88" t="s">
        <v>36</v>
      </c>
      <c r="M88" s="1">
        <f t="shared" si="14"/>
        <v>42706</v>
      </c>
      <c r="N88" s="1">
        <f t="shared" si="15"/>
        <v>42697</v>
      </c>
      <c r="O88" s="1">
        <f t="shared" si="16"/>
        <v>42709</v>
      </c>
      <c r="P88" t="b">
        <f t="shared" si="12"/>
        <v>0</v>
      </c>
      <c r="Q88" t="str">
        <f t="shared" si="17"/>
        <v>WHEN fk_mwh_warehouse = '0' AND id_city = '1343' AND shipped_date &gt;= '2016-11-23' AND shipped_date &lt; '2016-12-06' THEN unit_price</v>
      </c>
      <c r="R88" t="str">
        <f t="shared" si="18"/>
        <v>WHEN fk_mwh_warehouse = '0' AND id_city = '1343' AND shipped_date &gt;= '2016-11-23' AND shipped_date &lt; '2016-12-06' THEN paid_price</v>
      </c>
      <c r="S88" t="str">
        <f t="shared" si="19"/>
        <v>WHEN fk_mwh_warehouse = '0' AND id_city = '1343' AND shipped_date &gt;= '2016-11-23' AND shipped_date &lt; '2016-12-06' THEN order_nr</v>
      </c>
      <c r="T88" t="str">
        <f t="shared" si="20"/>
        <v>WHEN fk_mwh_warehouse = '0' AND id_city = '1343' AND shipped_date &gt;= '2016-11-23' AND shipped_date &lt; '2016-12-06' THEN 1</v>
      </c>
    </row>
    <row r="89" spans="1:20" x14ac:dyDescent="0.25">
      <c r="A89" s="7" t="str">
        <f t="shared" si="13"/>
        <v>13540</v>
      </c>
      <c r="B89">
        <v>0</v>
      </c>
      <c r="C89">
        <v>1354</v>
      </c>
      <c r="D89">
        <v>970981</v>
      </c>
      <c r="E89">
        <v>870981</v>
      </c>
      <c r="F89">
        <v>3</v>
      </c>
      <c r="G89">
        <v>3</v>
      </c>
      <c r="H89">
        <v>20161128830219.301</v>
      </c>
      <c r="I89">
        <v>20161207121837.301</v>
      </c>
      <c r="J89">
        <v>8</v>
      </c>
      <c r="K89">
        <v>1</v>
      </c>
      <c r="L89" t="s">
        <v>35</v>
      </c>
      <c r="M89" s="1">
        <f t="shared" si="14"/>
        <v>42703</v>
      </c>
      <c r="N89" s="1">
        <f t="shared" si="15"/>
        <v>42700</v>
      </c>
      <c r="O89" s="1">
        <f t="shared" si="16"/>
        <v>42704</v>
      </c>
      <c r="P89" t="b">
        <f t="shared" si="12"/>
        <v>0</v>
      </c>
      <c r="Q89" t="str">
        <f t="shared" si="17"/>
        <v>WHEN fk_mwh_warehouse = '0' AND id_city = '1354' AND shipped_date &gt;= '2016-11-26' AND shipped_date &lt; '2016-12-01' THEN unit_price</v>
      </c>
      <c r="R89" t="str">
        <f t="shared" si="18"/>
        <v>WHEN fk_mwh_warehouse = '0' AND id_city = '1354' AND shipped_date &gt;= '2016-11-26' AND shipped_date &lt; '2016-12-01' THEN paid_price</v>
      </c>
      <c r="S89" t="str">
        <f t="shared" si="19"/>
        <v>WHEN fk_mwh_warehouse = '0' AND id_city = '1354' AND shipped_date &gt;= '2016-11-26' AND shipped_date &lt; '2016-12-01' THEN order_nr</v>
      </c>
      <c r="T89" t="str">
        <f t="shared" si="20"/>
        <v>WHEN fk_mwh_warehouse = '0' AND id_city = '1354' AND shipped_date &gt;= '2016-11-26' AND shipped_date &lt; '2016-12-01' THEN 1</v>
      </c>
    </row>
    <row r="90" spans="1:20" x14ac:dyDescent="0.25">
      <c r="A90" s="7" t="str">
        <f t="shared" si="13"/>
        <v>13610</v>
      </c>
      <c r="B90">
        <v>0</v>
      </c>
      <c r="C90">
        <v>1361</v>
      </c>
      <c r="D90">
        <v>634010</v>
      </c>
      <c r="E90">
        <v>634010</v>
      </c>
      <c r="F90">
        <v>5</v>
      </c>
      <c r="G90">
        <v>7</v>
      </c>
      <c r="H90">
        <v>20161111281202.398</v>
      </c>
      <c r="I90">
        <v>20161207049159</v>
      </c>
      <c r="J90">
        <v>26</v>
      </c>
      <c r="K90">
        <v>3</v>
      </c>
      <c r="L90" t="s">
        <v>35</v>
      </c>
      <c r="M90" s="1">
        <f t="shared" si="14"/>
        <v>42685</v>
      </c>
      <c r="N90" s="1">
        <f t="shared" si="15"/>
        <v>42676</v>
      </c>
      <c r="O90" s="1">
        <f t="shared" si="16"/>
        <v>42688</v>
      </c>
      <c r="P90" t="b">
        <f t="shared" si="12"/>
        <v>0</v>
      </c>
      <c r="Q90" t="str">
        <f t="shared" si="17"/>
        <v>WHEN fk_mwh_warehouse = '0' AND id_city = '1361' AND shipped_date &gt;= '2016-11-02' AND shipped_date &lt; '2016-11-15' THEN unit_price</v>
      </c>
      <c r="R90" t="str">
        <f t="shared" si="18"/>
        <v>WHEN fk_mwh_warehouse = '0' AND id_city = '1361' AND shipped_date &gt;= '2016-11-02' AND shipped_date &lt; '2016-11-15' THEN paid_price</v>
      </c>
      <c r="S90" t="str">
        <f t="shared" si="19"/>
        <v>WHEN fk_mwh_warehouse = '0' AND id_city = '1361' AND shipped_date &gt;= '2016-11-02' AND shipped_date &lt; '2016-11-15' THEN order_nr</v>
      </c>
      <c r="T90" t="str">
        <f t="shared" si="20"/>
        <v>WHEN fk_mwh_warehouse = '0' AND id_city = '1361' AND shipped_date &gt;= '2016-11-02' AND shipped_date &lt; '2016-11-15' THEN 1</v>
      </c>
    </row>
    <row r="91" spans="1:20" x14ac:dyDescent="0.25">
      <c r="A91" s="7" t="str">
        <f t="shared" si="13"/>
        <v>13720</v>
      </c>
      <c r="B91">
        <v>0</v>
      </c>
      <c r="C91">
        <v>1372</v>
      </c>
      <c r="D91">
        <v>897000</v>
      </c>
      <c r="E91">
        <v>897000</v>
      </c>
      <c r="F91">
        <v>2</v>
      </c>
      <c r="G91">
        <v>2</v>
      </c>
      <c r="H91">
        <v>20161114692991.5</v>
      </c>
      <c r="I91">
        <v>20161206680770</v>
      </c>
      <c r="J91">
        <v>22</v>
      </c>
      <c r="K91">
        <v>4</v>
      </c>
      <c r="L91" t="s">
        <v>36</v>
      </c>
      <c r="M91" s="1">
        <f t="shared" si="14"/>
        <v>42688</v>
      </c>
      <c r="N91" s="1">
        <f t="shared" si="15"/>
        <v>42676</v>
      </c>
      <c r="O91" s="1">
        <f t="shared" si="16"/>
        <v>42692</v>
      </c>
      <c r="P91" t="b">
        <f t="shared" si="12"/>
        <v>0</v>
      </c>
      <c r="Q91" t="str">
        <f t="shared" si="17"/>
        <v>WHEN fk_mwh_warehouse = '0' AND id_city = '1372' AND shipped_date &gt;= '2016-11-02' AND shipped_date &lt; '2016-11-19' THEN unit_price</v>
      </c>
      <c r="R91" t="str">
        <f t="shared" si="18"/>
        <v>WHEN fk_mwh_warehouse = '0' AND id_city = '1372' AND shipped_date &gt;= '2016-11-02' AND shipped_date &lt; '2016-11-19' THEN paid_price</v>
      </c>
      <c r="S91" t="str">
        <f t="shared" si="19"/>
        <v>WHEN fk_mwh_warehouse = '0' AND id_city = '1372' AND shipped_date &gt;= '2016-11-02' AND shipped_date &lt; '2016-11-19' THEN order_nr</v>
      </c>
      <c r="T91" t="str">
        <f t="shared" si="20"/>
        <v>WHEN fk_mwh_warehouse = '0' AND id_city = '1372' AND shipped_date &gt;= '2016-11-02' AND shipped_date &lt; '2016-11-19' THEN 1</v>
      </c>
    </row>
    <row r="92" spans="1:20" x14ac:dyDescent="0.25">
      <c r="A92" s="7" t="str">
        <f t="shared" si="13"/>
        <v>13820</v>
      </c>
      <c r="B92">
        <v>0</v>
      </c>
      <c r="C92">
        <v>1382</v>
      </c>
      <c r="D92">
        <v>65000</v>
      </c>
      <c r="E92">
        <v>65000</v>
      </c>
      <c r="F92">
        <v>1</v>
      </c>
      <c r="G92">
        <v>1</v>
      </c>
      <c r="H92">
        <v>20161108183118</v>
      </c>
      <c r="I92">
        <v>20161206170029</v>
      </c>
      <c r="J92">
        <v>28</v>
      </c>
      <c r="K92">
        <v>0</v>
      </c>
      <c r="L92" t="s">
        <v>36</v>
      </c>
      <c r="M92" s="1">
        <f t="shared" si="14"/>
        <v>42682</v>
      </c>
      <c r="N92" s="1">
        <f t="shared" si="15"/>
        <v>42682</v>
      </c>
      <c r="O92" s="1">
        <f t="shared" si="16"/>
        <v>42682</v>
      </c>
      <c r="P92" t="b">
        <f t="shared" si="12"/>
        <v>0</v>
      </c>
      <c r="Q92" t="str">
        <f t="shared" si="17"/>
        <v>WHEN fk_mwh_warehouse = '0' AND id_city = '1382' AND shipped_date &gt;= '2016-11-08' AND shipped_date &lt; '2016-11-09' THEN unit_price</v>
      </c>
      <c r="R92" t="str">
        <f t="shared" si="18"/>
        <v>WHEN fk_mwh_warehouse = '0' AND id_city = '1382' AND shipped_date &gt;= '2016-11-08' AND shipped_date &lt; '2016-11-09' THEN paid_price</v>
      </c>
      <c r="S92" t="str">
        <f t="shared" si="19"/>
        <v>WHEN fk_mwh_warehouse = '0' AND id_city = '1382' AND shipped_date &gt;= '2016-11-08' AND shipped_date &lt; '2016-11-09' THEN order_nr</v>
      </c>
      <c r="T92" t="str">
        <f t="shared" si="20"/>
        <v>WHEN fk_mwh_warehouse = '0' AND id_city = '1382' AND shipped_date &gt;= '2016-11-08' AND shipped_date &lt; '2016-11-09' THEN 1</v>
      </c>
    </row>
    <row r="93" spans="1:20" x14ac:dyDescent="0.25">
      <c r="A93" s="7" t="str">
        <f t="shared" si="13"/>
        <v>13980</v>
      </c>
      <c r="B93">
        <v>0</v>
      </c>
      <c r="C93">
        <v>1398</v>
      </c>
      <c r="D93">
        <v>79000</v>
      </c>
      <c r="E93">
        <v>79000</v>
      </c>
      <c r="F93">
        <v>1</v>
      </c>
      <c r="G93">
        <v>1</v>
      </c>
      <c r="H93">
        <v>20161127002354</v>
      </c>
      <c r="I93">
        <v>20161208112616</v>
      </c>
      <c r="J93">
        <v>11</v>
      </c>
      <c r="K93">
        <v>0</v>
      </c>
      <c r="L93" t="s">
        <v>37</v>
      </c>
      <c r="M93" s="1">
        <f t="shared" si="14"/>
        <v>42701</v>
      </c>
      <c r="N93" s="1">
        <f t="shared" si="15"/>
        <v>42701</v>
      </c>
      <c r="O93" s="1">
        <f t="shared" si="16"/>
        <v>42701</v>
      </c>
      <c r="P93" t="b">
        <f t="shared" si="12"/>
        <v>0</v>
      </c>
      <c r="Q93" t="str">
        <f t="shared" si="17"/>
        <v>WHEN fk_mwh_warehouse = '0' AND id_city = '1398' AND shipped_date &gt;= '2016-11-27' AND shipped_date &lt; '2016-11-28' THEN unit_price</v>
      </c>
      <c r="R93" t="str">
        <f t="shared" si="18"/>
        <v>WHEN fk_mwh_warehouse = '0' AND id_city = '1398' AND shipped_date &gt;= '2016-11-27' AND shipped_date &lt; '2016-11-28' THEN paid_price</v>
      </c>
      <c r="S93" t="str">
        <f t="shared" si="19"/>
        <v>WHEN fk_mwh_warehouse = '0' AND id_city = '1398' AND shipped_date &gt;= '2016-11-27' AND shipped_date &lt; '2016-11-28' THEN order_nr</v>
      </c>
      <c r="T93" t="str">
        <f t="shared" si="20"/>
        <v>WHEN fk_mwh_warehouse = '0' AND id_city = '1398' AND shipped_date &gt;= '2016-11-27' AND shipped_date &lt; '2016-11-28' THEN 1</v>
      </c>
    </row>
    <row r="94" spans="1:20" x14ac:dyDescent="0.25">
      <c r="A94" s="7" t="str">
        <f t="shared" si="13"/>
        <v>14170</v>
      </c>
      <c r="B94">
        <v>0</v>
      </c>
      <c r="C94">
        <v>1417</v>
      </c>
      <c r="D94">
        <v>1646999</v>
      </c>
      <c r="E94">
        <v>1646999</v>
      </c>
      <c r="F94">
        <v>12</v>
      </c>
      <c r="G94">
        <v>18</v>
      </c>
      <c r="H94">
        <v>20161119801787.301</v>
      </c>
      <c r="I94">
        <v>20161206169462.602</v>
      </c>
      <c r="J94">
        <v>16</v>
      </c>
      <c r="K94">
        <v>5</v>
      </c>
      <c r="L94" t="s">
        <v>36</v>
      </c>
      <c r="M94" s="1">
        <f t="shared" si="14"/>
        <v>42694</v>
      </c>
      <c r="N94" s="1">
        <f t="shared" si="15"/>
        <v>42679</v>
      </c>
      <c r="O94" s="1">
        <f t="shared" si="16"/>
        <v>42699</v>
      </c>
      <c r="P94" t="b">
        <f t="shared" si="12"/>
        <v>0</v>
      </c>
      <c r="Q94" t="str">
        <f t="shared" si="17"/>
        <v>WHEN fk_mwh_warehouse = '0' AND id_city = '1417' AND shipped_date &gt;= '2016-11-05' AND shipped_date &lt; '2016-11-26' THEN unit_price</v>
      </c>
      <c r="R94" t="str">
        <f t="shared" si="18"/>
        <v>WHEN fk_mwh_warehouse = '0' AND id_city = '1417' AND shipped_date &gt;= '2016-11-05' AND shipped_date &lt; '2016-11-26' THEN paid_price</v>
      </c>
      <c r="S94" t="str">
        <f t="shared" si="19"/>
        <v>WHEN fk_mwh_warehouse = '0' AND id_city = '1417' AND shipped_date &gt;= '2016-11-05' AND shipped_date &lt; '2016-11-26' THEN order_nr</v>
      </c>
      <c r="T94" t="str">
        <f t="shared" si="20"/>
        <v>WHEN fk_mwh_warehouse = '0' AND id_city = '1417' AND shipped_date &gt;= '2016-11-05' AND shipped_date &lt; '2016-11-26' THEN 1</v>
      </c>
    </row>
    <row r="95" spans="1:20" x14ac:dyDescent="0.25">
      <c r="A95" s="7" t="str">
        <f t="shared" si="13"/>
        <v>14380</v>
      </c>
      <c r="B95">
        <v>0</v>
      </c>
      <c r="C95">
        <v>1438</v>
      </c>
      <c r="D95">
        <v>139850</v>
      </c>
      <c r="E95">
        <v>134283.64000000001</v>
      </c>
      <c r="F95">
        <v>2</v>
      </c>
      <c r="G95">
        <v>2</v>
      </c>
      <c r="H95">
        <v>20161111138925</v>
      </c>
      <c r="I95">
        <v>20161206210065</v>
      </c>
      <c r="J95">
        <v>25</v>
      </c>
      <c r="K95">
        <v>1</v>
      </c>
      <c r="L95" t="s">
        <v>36</v>
      </c>
      <c r="M95" s="1">
        <f t="shared" si="14"/>
        <v>42685</v>
      </c>
      <c r="N95" s="1">
        <f t="shared" si="15"/>
        <v>42682</v>
      </c>
      <c r="O95" s="1">
        <f t="shared" si="16"/>
        <v>42686</v>
      </c>
      <c r="P95" t="b">
        <f t="shared" si="12"/>
        <v>0</v>
      </c>
      <c r="Q95" t="str">
        <f t="shared" si="17"/>
        <v>WHEN fk_mwh_warehouse = '0' AND id_city = '1438' AND shipped_date &gt;= '2016-11-08' AND shipped_date &lt; '2016-11-13' THEN unit_price</v>
      </c>
      <c r="R95" t="str">
        <f t="shared" si="18"/>
        <v>WHEN fk_mwh_warehouse = '0' AND id_city = '1438' AND shipped_date &gt;= '2016-11-08' AND shipped_date &lt; '2016-11-13' THEN paid_price</v>
      </c>
      <c r="S95" t="str">
        <f t="shared" si="19"/>
        <v>WHEN fk_mwh_warehouse = '0' AND id_city = '1438' AND shipped_date &gt;= '2016-11-08' AND shipped_date &lt; '2016-11-13' THEN order_nr</v>
      </c>
      <c r="T95" t="str">
        <f t="shared" si="20"/>
        <v>WHEN fk_mwh_warehouse = '0' AND id_city = '1438' AND shipped_date &gt;= '2016-11-08' AND shipped_date &lt; '2016-11-13' THEN 1</v>
      </c>
    </row>
    <row r="96" spans="1:20" x14ac:dyDescent="0.25">
      <c r="A96" s="7" t="str">
        <f t="shared" si="13"/>
        <v>14520</v>
      </c>
      <c r="B96">
        <v>0</v>
      </c>
      <c r="C96">
        <v>1452</v>
      </c>
      <c r="D96">
        <v>164000</v>
      </c>
      <c r="E96">
        <v>148600</v>
      </c>
      <c r="F96">
        <v>3</v>
      </c>
      <c r="G96">
        <v>3</v>
      </c>
      <c r="H96">
        <v>20161121776850.602</v>
      </c>
      <c r="I96">
        <v>20161206160983.602</v>
      </c>
      <c r="J96">
        <v>14</v>
      </c>
      <c r="K96">
        <v>6</v>
      </c>
      <c r="L96" t="s">
        <v>36</v>
      </c>
      <c r="M96" s="1">
        <f t="shared" si="14"/>
        <v>42696</v>
      </c>
      <c r="N96" s="1">
        <f t="shared" si="15"/>
        <v>42678</v>
      </c>
      <c r="O96" s="1">
        <f t="shared" si="16"/>
        <v>42702</v>
      </c>
      <c r="P96" t="b">
        <f t="shared" si="12"/>
        <v>0</v>
      </c>
      <c r="Q96" t="str">
        <f t="shared" si="17"/>
        <v>WHEN fk_mwh_warehouse = '0' AND id_city = '1452' AND shipped_date &gt;= '2016-11-04' AND shipped_date &lt; '2016-11-29' THEN unit_price</v>
      </c>
      <c r="R96" t="str">
        <f t="shared" si="18"/>
        <v>WHEN fk_mwh_warehouse = '0' AND id_city = '1452' AND shipped_date &gt;= '2016-11-04' AND shipped_date &lt; '2016-11-29' THEN paid_price</v>
      </c>
      <c r="S96" t="str">
        <f t="shared" si="19"/>
        <v>WHEN fk_mwh_warehouse = '0' AND id_city = '1452' AND shipped_date &gt;= '2016-11-04' AND shipped_date &lt; '2016-11-29' THEN order_nr</v>
      </c>
      <c r="T96" t="str">
        <f t="shared" si="20"/>
        <v>WHEN fk_mwh_warehouse = '0' AND id_city = '1452' AND shipped_date &gt;= '2016-11-04' AND shipped_date &lt; '2016-11-29' THEN 1</v>
      </c>
    </row>
    <row r="97" spans="1:20" x14ac:dyDescent="0.25">
      <c r="A97" s="7" t="str">
        <f t="shared" si="13"/>
        <v>15000</v>
      </c>
      <c r="B97">
        <v>0</v>
      </c>
      <c r="C97">
        <v>1500</v>
      </c>
      <c r="D97">
        <v>3017064.78</v>
      </c>
      <c r="E97">
        <v>2961464.78</v>
      </c>
      <c r="F97">
        <v>13</v>
      </c>
      <c r="G97">
        <v>19</v>
      </c>
      <c r="H97">
        <v>20161130681788</v>
      </c>
      <c r="I97">
        <v>20161206563849.602</v>
      </c>
      <c r="J97">
        <v>9</v>
      </c>
      <c r="K97">
        <v>5</v>
      </c>
      <c r="L97" t="s">
        <v>36</v>
      </c>
      <c r="M97" s="1">
        <f t="shared" si="14"/>
        <v>42701</v>
      </c>
      <c r="N97" s="1">
        <f t="shared" si="15"/>
        <v>42686</v>
      </c>
      <c r="O97" s="1">
        <f t="shared" si="16"/>
        <v>42706</v>
      </c>
      <c r="P97" t="b">
        <f t="shared" si="12"/>
        <v>0</v>
      </c>
      <c r="Q97" t="str">
        <f t="shared" si="17"/>
        <v>WHEN fk_mwh_warehouse = '0' AND id_city = '1500' AND shipped_date &gt;= '2016-11-12' AND shipped_date &lt; '2016-12-03' THEN unit_price</v>
      </c>
      <c r="R97" t="str">
        <f t="shared" si="18"/>
        <v>WHEN fk_mwh_warehouse = '0' AND id_city = '1500' AND shipped_date &gt;= '2016-11-12' AND shipped_date &lt; '2016-12-03' THEN paid_price</v>
      </c>
      <c r="S97" t="str">
        <f t="shared" si="19"/>
        <v>WHEN fk_mwh_warehouse = '0' AND id_city = '1500' AND shipped_date &gt;= '2016-11-12' AND shipped_date &lt; '2016-12-03' THEN order_nr</v>
      </c>
      <c r="T97" t="str">
        <f t="shared" si="20"/>
        <v>WHEN fk_mwh_warehouse = '0' AND id_city = '1500' AND shipped_date &gt;= '2016-11-12' AND shipped_date &lt; '2016-12-03' THEN 1</v>
      </c>
    </row>
    <row r="98" spans="1:20" x14ac:dyDescent="0.25">
      <c r="A98" s="7" t="str">
        <f t="shared" si="13"/>
        <v>15140</v>
      </c>
      <c r="B98">
        <v>0</v>
      </c>
      <c r="C98">
        <v>1514</v>
      </c>
      <c r="D98">
        <v>23886522</v>
      </c>
      <c r="E98">
        <v>23798042</v>
      </c>
      <c r="F98">
        <v>112</v>
      </c>
      <c r="G98">
        <v>155</v>
      </c>
      <c r="H98">
        <v>20161167733621</v>
      </c>
      <c r="I98">
        <v>20161206901134</v>
      </c>
      <c r="J98">
        <v>5</v>
      </c>
      <c r="K98">
        <v>5</v>
      </c>
      <c r="L98" t="s">
        <v>36</v>
      </c>
      <c r="M98" s="1">
        <f t="shared" si="14"/>
        <v>42705</v>
      </c>
      <c r="N98" s="1">
        <f t="shared" si="15"/>
        <v>42690</v>
      </c>
      <c r="O98" s="1">
        <f t="shared" si="16"/>
        <v>42710</v>
      </c>
      <c r="P98" t="b">
        <f t="shared" si="12"/>
        <v>0</v>
      </c>
      <c r="Q98" t="str">
        <f t="shared" si="17"/>
        <v>WHEN fk_mwh_warehouse = '0' AND id_city = '1514' AND shipped_date &gt;= '2016-11-16' AND shipped_date &lt; '2016-12-07' THEN unit_price</v>
      </c>
      <c r="R98" t="str">
        <f t="shared" si="18"/>
        <v>WHEN fk_mwh_warehouse = '0' AND id_city = '1514' AND shipped_date &gt;= '2016-11-16' AND shipped_date &lt; '2016-12-07' THEN paid_price</v>
      </c>
      <c r="S98" t="str">
        <f t="shared" si="19"/>
        <v>WHEN fk_mwh_warehouse = '0' AND id_city = '1514' AND shipped_date &gt;= '2016-11-16' AND shipped_date &lt; '2016-12-07' THEN order_nr</v>
      </c>
      <c r="T98" t="str">
        <f t="shared" si="20"/>
        <v>WHEN fk_mwh_warehouse = '0' AND id_city = '1514' AND shipped_date &gt;= '2016-11-16' AND shipped_date &lt; '2016-12-07' THEN 1</v>
      </c>
    </row>
    <row r="99" spans="1:20" x14ac:dyDescent="0.25">
      <c r="A99" s="7" t="str">
        <f t="shared" si="13"/>
        <v>15190</v>
      </c>
      <c r="B99">
        <v>0</v>
      </c>
      <c r="C99">
        <v>1519</v>
      </c>
      <c r="D99">
        <v>1480121.98</v>
      </c>
      <c r="E99">
        <v>1480121.98</v>
      </c>
      <c r="F99">
        <v>11</v>
      </c>
      <c r="G99">
        <v>17</v>
      </c>
      <c r="H99">
        <v>20161154858828</v>
      </c>
      <c r="I99">
        <v>20161206323458.801</v>
      </c>
      <c r="J99">
        <v>6</v>
      </c>
      <c r="K99">
        <v>4</v>
      </c>
      <c r="L99" t="s">
        <v>36</v>
      </c>
      <c r="M99" s="1">
        <f t="shared" si="14"/>
        <v>42704</v>
      </c>
      <c r="N99" s="1">
        <f t="shared" si="15"/>
        <v>42692</v>
      </c>
      <c r="O99" s="1">
        <f t="shared" si="16"/>
        <v>42708</v>
      </c>
      <c r="P99" t="b">
        <f t="shared" si="12"/>
        <v>0</v>
      </c>
      <c r="Q99" t="str">
        <f t="shared" si="17"/>
        <v>WHEN fk_mwh_warehouse = '0' AND id_city = '1519' AND shipped_date &gt;= '2016-11-18' AND shipped_date &lt; '2016-12-05' THEN unit_price</v>
      </c>
      <c r="R99" t="str">
        <f t="shared" si="18"/>
        <v>WHEN fk_mwh_warehouse = '0' AND id_city = '1519' AND shipped_date &gt;= '2016-11-18' AND shipped_date &lt; '2016-12-05' THEN paid_price</v>
      </c>
      <c r="S99" t="str">
        <f t="shared" si="19"/>
        <v>WHEN fk_mwh_warehouse = '0' AND id_city = '1519' AND shipped_date &gt;= '2016-11-18' AND shipped_date &lt; '2016-12-05' THEN order_nr</v>
      </c>
      <c r="T99" t="str">
        <f t="shared" si="20"/>
        <v>WHEN fk_mwh_warehouse = '0' AND id_city = '1519' AND shipped_date &gt;= '2016-11-18' AND shipped_date &lt; '2016-12-05' THEN 1</v>
      </c>
    </row>
    <row r="100" spans="1:20" x14ac:dyDescent="0.25">
      <c r="A100" s="7" t="str">
        <f t="shared" si="13"/>
        <v>15340</v>
      </c>
      <c r="B100">
        <v>0</v>
      </c>
      <c r="C100">
        <v>1534</v>
      </c>
      <c r="D100">
        <v>4183890</v>
      </c>
      <c r="E100">
        <v>4178590</v>
      </c>
      <c r="F100">
        <v>9</v>
      </c>
      <c r="G100">
        <v>12</v>
      </c>
      <c r="H100">
        <v>20161151231073.699</v>
      </c>
      <c r="I100">
        <v>20161205993105.801</v>
      </c>
      <c r="J100">
        <v>8</v>
      </c>
      <c r="K100">
        <v>8</v>
      </c>
      <c r="L100" t="s">
        <v>34</v>
      </c>
      <c r="M100" s="1">
        <f t="shared" si="14"/>
        <v>42701</v>
      </c>
      <c r="N100" s="1">
        <f t="shared" si="15"/>
        <v>42677</v>
      </c>
      <c r="O100" s="1">
        <f t="shared" si="16"/>
        <v>42709</v>
      </c>
      <c r="P100" t="b">
        <f t="shared" si="12"/>
        <v>0</v>
      </c>
      <c r="Q100" t="str">
        <f t="shared" si="17"/>
        <v>WHEN fk_mwh_warehouse = '0' AND id_city = '1534' AND shipped_date &gt;= '2016-11-03' AND shipped_date &lt; '2016-12-06' THEN unit_price</v>
      </c>
      <c r="R100" t="str">
        <f t="shared" si="18"/>
        <v>WHEN fk_mwh_warehouse = '0' AND id_city = '1534' AND shipped_date &gt;= '2016-11-03' AND shipped_date &lt; '2016-12-06' THEN paid_price</v>
      </c>
      <c r="S100" t="str">
        <f t="shared" si="19"/>
        <v>WHEN fk_mwh_warehouse = '0' AND id_city = '1534' AND shipped_date &gt;= '2016-11-03' AND shipped_date &lt; '2016-12-06' THEN order_nr</v>
      </c>
      <c r="T100" t="str">
        <f t="shared" si="20"/>
        <v>WHEN fk_mwh_warehouse = '0' AND id_city = '1534' AND shipped_date &gt;= '2016-11-03' AND shipped_date &lt; '2016-12-06' THEN 1</v>
      </c>
    </row>
    <row r="101" spans="1:20" x14ac:dyDescent="0.25">
      <c r="A101" s="7" t="str">
        <f t="shared" si="13"/>
        <v>15570</v>
      </c>
      <c r="B101">
        <v>0</v>
      </c>
      <c r="C101">
        <v>1557</v>
      </c>
      <c r="D101">
        <v>2222000</v>
      </c>
      <c r="E101">
        <v>2191461.23</v>
      </c>
      <c r="F101">
        <v>9</v>
      </c>
      <c r="G101">
        <v>17</v>
      </c>
      <c r="H101">
        <v>20161187326444.199</v>
      </c>
      <c r="I101">
        <v>20161206658148.801</v>
      </c>
      <c r="J101">
        <v>3</v>
      </c>
      <c r="K101">
        <v>2</v>
      </c>
      <c r="L101" t="s">
        <v>36</v>
      </c>
      <c r="M101" s="1">
        <f t="shared" si="14"/>
        <v>42707</v>
      </c>
      <c r="N101" s="1">
        <f t="shared" si="15"/>
        <v>42701</v>
      </c>
      <c r="O101" s="1">
        <f t="shared" si="16"/>
        <v>42709</v>
      </c>
      <c r="P101" t="b">
        <f t="shared" si="12"/>
        <v>0</v>
      </c>
      <c r="Q101" t="str">
        <f t="shared" si="17"/>
        <v>WHEN fk_mwh_warehouse = '0' AND id_city = '1557' AND shipped_date &gt;= '2016-11-27' AND shipped_date &lt; '2016-12-06' THEN unit_price</v>
      </c>
      <c r="R101" t="str">
        <f t="shared" si="18"/>
        <v>WHEN fk_mwh_warehouse = '0' AND id_city = '1557' AND shipped_date &gt;= '2016-11-27' AND shipped_date &lt; '2016-12-06' THEN paid_price</v>
      </c>
      <c r="S101" t="str">
        <f t="shared" si="19"/>
        <v>WHEN fk_mwh_warehouse = '0' AND id_city = '1557' AND shipped_date &gt;= '2016-11-27' AND shipped_date &lt; '2016-12-06' THEN order_nr</v>
      </c>
      <c r="T101" t="str">
        <f t="shared" si="20"/>
        <v>WHEN fk_mwh_warehouse = '0' AND id_city = '1557' AND shipped_date &gt;= '2016-11-27' AND shipped_date &lt; '2016-12-06' THEN 1</v>
      </c>
    </row>
    <row r="102" spans="1:20" x14ac:dyDescent="0.25">
      <c r="A102" s="7" t="str">
        <f t="shared" si="13"/>
        <v>15760</v>
      </c>
      <c r="B102">
        <v>0</v>
      </c>
      <c r="C102">
        <v>1576</v>
      </c>
      <c r="D102">
        <v>135000</v>
      </c>
      <c r="E102">
        <v>135000</v>
      </c>
      <c r="F102">
        <v>1</v>
      </c>
      <c r="G102">
        <v>1</v>
      </c>
      <c r="H102">
        <v>20161129142913</v>
      </c>
      <c r="I102">
        <v>20161208112709</v>
      </c>
      <c r="J102">
        <v>9</v>
      </c>
      <c r="K102">
        <v>0</v>
      </c>
      <c r="L102" t="s">
        <v>37</v>
      </c>
      <c r="M102" s="1">
        <f t="shared" si="14"/>
        <v>42703</v>
      </c>
      <c r="N102" s="1">
        <f t="shared" si="15"/>
        <v>42703</v>
      </c>
      <c r="O102" s="1">
        <f t="shared" si="16"/>
        <v>42703</v>
      </c>
      <c r="P102" t="b">
        <f t="shared" si="12"/>
        <v>0</v>
      </c>
      <c r="Q102" t="str">
        <f t="shared" si="17"/>
        <v>WHEN fk_mwh_warehouse = '0' AND id_city = '1576' AND shipped_date &gt;= '2016-11-29' AND shipped_date &lt; '2016-11-30' THEN unit_price</v>
      </c>
      <c r="R102" t="str">
        <f t="shared" si="18"/>
        <v>WHEN fk_mwh_warehouse = '0' AND id_city = '1576' AND shipped_date &gt;= '2016-11-29' AND shipped_date &lt; '2016-11-30' THEN paid_price</v>
      </c>
      <c r="S102" t="str">
        <f t="shared" si="19"/>
        <v>WHEN fk_mwh_warehouse = '0' AND id_city = '1576' AND shipped_date &gt;= '2016-11-29' AND shipped_date &lt; '2016-11-30' THEN order_nr</v>
      </c>
      <c r="T102" t="str">
        <f t="shared" si="20"/>
        <v>WHEN fk_mwh_warehouse = '0' AND id_city = '1576' AND shipped_date &gt;= '2016-11-29' AND shipped_date &lt; '2016-11-30' THEN 1</v>
      </c>
    </row>
    <row r="103" spans="1:20" x14ac:dyDescent="0.25">
      <c r="A103" s="7" t="str">
        <f t="shared" si="13"/>
        <v>15860</v>
      </c>
      <c r="B103">
        <v>0</v>
      </c>
      <c r="C103">
        <v>1586</v>
      </c>
      <c r="D103">
        <v>711336</v>
      </c>
      <c r="E103">
        <v>711336</v>
      </c>
      <c r="F103">
        <v>9</v>
      </c>
      <c r="G103">
        <v>9</v>
      </c>
      <c r="H103">
        <v>20161124889324.699</v>
      </c>
      <c r="I103">
        <v>20161206154865.602</v>
      </c>
      <c r="J103">
        <v>11</v>
      </c>
      <c r="K103">
        <v>5</v>
      </c>
      <c r="L103" t="s">
        <v>36</v>
      </c>
      <c r="M103" s="1">
        <f t="shared" si="14"/>
        <v>42699</v>
      </c>
      <c r="N103" s="1">
        <f t="shared" si="15"/>
        <v>42684</v>
      </c>
      <c r="O103" s="1">
        <f t="shared" si="16"/>
        <v>42704</v>
      </c>
      <c r="P103" t="b">
        <f t="shared" si="12"/>
        <v>0</v>
      </c>
      <c r="Q103" t="str">
        <f t="shared" si="17"/>
        <v>WHEN fk_mwh_warehouse = '0' AND id_city = '1586' AND shipped_date &gt;= '2016-11-10' AND shipped_date &lt; '2016-12-01' THEN unit_price</v>
      </c>
      <c r="R103" t="str">
        <f t="shared" si="18"/>
        <v>WHEN fk_mwh_warehouse = '0' AND id_city = '1586' AND shipped_date &gt;= '2016-11-10' AND shipped_date &lt; '2016-12-01' THEN paid_price</v>
      </c>
      <c r="S103" t="str">
        <f t="shared" si="19"/>
        <v>WHEN fk_mwh_warehouse = '0' AND id_city = '1586' AND shipped_date &gt;= '2016-11-10' AND shipped_date &lt; '2016-12-01' THEN order_nr</v>
      </c>
      <c r="T103" t="str">
        <f t="shared" si="20"/>
        <v>WHEN fk_mwh_warehouse = '0' AND id_city = '1586' AND shipped_date &gt;= '2016-11-10' AND shipped_date &lt; '2016-12-01' THEN 1</v>
      </c>
    </row>
    <row r="104" spans="1:20" x14ac:dyDescent="0.25">
      <c r="A104" s="7" t="str">
        <f t="shared" si="13"/>
        <v>15950</v>
      </c>
      <c r="B104">
        <v>0</v>
      </c>
      <c r="C104">
        <v>1595</v>
      </c>
      <c r="D104">
        <v>171360</v>
      </c>
      <c r="E104">
        <v>171360</v>
      </c>
      <c r="F104">
        <v>1</v>
      </c>
      <c r="G104">
        <v>1</v>
      </c>
      <c r="H104">
        <v>20161119122744</v>
      </c>
      <c r="I104">
        <v>20161206160103</v>
      </c>
      <c r="J104">
        <v>17</v>
      </c>
      <c r="K104">
        <v>0</v>
      </c>
      <c r="L104" t="s">
        <v>36</v>
      </c>
      <c r="M104" s="1">
        <f t="shared" si="14"/>
        <v>42693</v>
      </c>
      <c r="N104" s="1">
        <f t="shared" si="15"/>
        <v>42693</v>
      </c>
      <c r="O104" s="1">
        <f t="shared" si="16"/>
        <v>42693</v>
      </c>
      <c r="P104" t="b">
        <f t="shared" si="12"/>
        <v>0</v>
      </c>
      <c r="Q104" t="str">
        <f t="shared" si="17"/>
        <v>WHEN fk_mwh_warehouse = '0' AND id_city = '1595' AND shipped_date &gt;= '2016-11-19' AND shipped_date &lt; '2016-11-20' THEN unit_price</v>
      </c>
      <c r="R104" t="str">
        <f t="shared" si="18"/>
        <v>WHEN fk_mwh_warehouse = '0' AND id_city = '1595' AND shipped_date &gt;= '2016-11-19' AND shipped_date &lt; '2016-11-20' THEN paid_price</v>
      </c>
      <c r="S104" t="str">
        <f t="shared" si="19"/>
        <v>WHEN fk_mwh_warehouse = '0' AND id_city = '1595' AND shipped_date &gt;= '2016-11-19' AND shipped_date &lt; '2016-11-20' THEN order_nr</v>
      </c>
      <c r="T104" t="str">
        <f t="shared" si="20"/>
        <v>WHEN fk_mwh_warehouse = '0' AND id_city = '1595' AND shipped_date &gt;= '2016-11-19' AND shipped_date &lt; '2016-11-20' THEN 1</v>
      </c>
    </row>
    <row r="105" spans="1:20" x14ac:dyDescent="0.25">
      <c r="A105" s="7" t="str">
        <f t="shared" si="13"/>
        <v>16050</v>
      </c>
      <c r="B105">
        <v>0</v>
      </c>
      <c r="C105">
        <v>1605</v>
      </c>
      <c r="D105">
        <v>1208980</v>
      </c>
      <c r="E105">
        <v>1168980</v>
      </c>
      <c r="F105">
        <v>4</v>
      </c>
      <c r="G105">
        <v>7</v>
      </c>
      <c r="H105">
        <v>20161150269459.398</v>
      </c>
      <c r="I105">
        <v>20161206567724.5</v>
      </c>
      <c r="J105">
        <v>6</v>
      </c>
      <c r="K105">
        <v>4</v>
      </c>
      <c r="L105" t="s">
        <v>36</v>
      </c>
      <c r="M105" s="1">
        <f t="shared" si="14"/>
        <v>42704</v>
      </c>
      <c r="N105" s="1">
        <f t="shared" si="15"/>
        <v>42692</v>
      </c>
      <c r="O105" s="1">
        <f t="shared" si="16"/>
        <v>42708</v>
      </c>
      <c r="P105" t="b">
        <f t="shared" si="12"/>
        <v>0</v>
      </c>
      <c r="Q105" t="str">
        <f t="shared" si="17"/>
        <v>WHEN fk_mwh_warehouse = '0' AND id_city = '1605' AND shipped_date &gt;= '2016-11-18' AND shipped_date &lt; '2016-12-05' THEN unit_price</v>
      </c>
      <c r="R105" t="str">
        <f t="shared" si="18"/>
        <v>WHEN fk_mwh_warehouse = '0' AND id_city = '1605' AND shipped_date &gt;= '2016-11-18' AND shipped_date &lt; '2016-12-05' THEN paid_price</v>
      </c>
      <c r="S105" t="str">
        <f t="shared" si="19"/>
        <v>WHEN fk_mwh_warehouse = '0' AND id_city = '1605' AND shipped_date &gt;= '2016-11-18' AND shipped_date &lt; '2016-12-05' THEN order_nr</v>
      </c>
      <c r="T105" t="str">
        <f t="shared" si="20"/>
        <v>WHEN fk_mwh_warehouse = '0' AND id_city = '1605' AND shipped_date &gt;= '2016-11-18' AND shipped_date &lt; '2016-12-05' THEN 1</v>
      </c>
    </row>
    <row r="106" spans="1:20" x14ac:dyDescent="0.25">
      <c r="A106" s="7" t="str">
        <f t="shared" si="13"/>
        <v>16170</v>
      </c>
      <c r="B106">
        <v>0</v>
      </c>
      <c r="C106">
        <v>1617</v>
      </c>
      <c r="D106">
        <v>1522100</v>
      </c>
      <c r="E106">
        <v>1505500</v>
      </c>
      <c r="F106">
        <v>10</v>
      </c>
      <c r="G106">
        <v>13</v>
      </c>
      <c r="H106">
        <v>20161121430086.898</v>
      </c>
      <c r="I106">
        <v>20161206525796.602</v>
      </c>
      <c r="J106">
        <v>15</v>
      </c>
      <c r="K106">
        <v>2</v>
      </c>
      <c r="L106" t="s">
        <v>36</v>
      </c>
      <c r="M106" s="1">
        <f t="shared" si="14"/>
        <v>42695</v>
      </c>
      <c r="N106" s="1">
        <f t="shared" si="15"/>
        <v>42689</v>
      </c>
      <c r="O106" s="1">
        <f t="shared" si="16"/>
        <v>42697</v>
      </c>
      <c r="P106" t="b">
        <f t="shared" si="12"/>
        <v>0</v>
      </c>
      <c r="Q106" t="str">
        <f t="shared" si="17"/>
        <v>WHEN fk_mwh_warehouse = '0' AND id_city = '1617' AND shipped_date &gt;= '2016-11-15' AND shipped_date &lt; '2016-11-24' THEN unit_price</v>
      </c>
      <c r="R106" t="str">
        <f t="shared" si="18"/>
        <v>WHEN fk_mwh_warehouse = '0' AND id_city = '1617' AND shipped_date &gt;= '2016-11-15' AND shipped_date &lt; '2016-11-24' THEN paid_price</v>
      </c>
      <c r="S106" t="str">
        <f t="shared" si="19"/>
        <v>WHEN fk_mwh_warehouse = '0' AND id_city = '1617' AND shipped_date &gt;= '2016-11-15' AND shipped_date &lt; '2016-11-24' THEN order_nr</v>
      </c>
      <c r="T106" t="str">
        <f t="shared" si="20"/>
        <v>WHEN fk_mwh_warehouse = '0' AND id_city = '1617' AND shipped_date &gt;= '2016-11-15' AND shipped_date &lt; '2016-11-24' THEN 1</v>
      </c>
    </row>
    <row r="107" spans="1:20" x14ac:dyDescent="0.25">
      <c r="A107" s="7" t="str">
        <f t="shared" si="13"/>
        <v>16290</v>
      </c>
      <c r="B107">
        <v>0</v>
      </c>
      <c r="C107">
        <v>1629</v>
      </c>
      <c r="D107">
        <v>2208354</v>
      </c>
      <c r="E107">
        <v>2163218.4</v>
      </c>
      <c r="F107">
        <v>10</v>
      </c>
      <c r="G107">
        <v>14</v>
      </c>
      <c r="H107">
        <v>20161125262926.199</v>
      </c>
      <c r="I107">
        <v>20161205740498.301</v>
      </c>
      <c r="J107">
        <v>15</v>
      </c>
      <c r="K107">
        <v>8</v>
      </c>
      <c r="L107" t="s">
        <v>34</v>
      </c>
      <c r="M107" s="1">
        <f t="shared" si="14"/>
        <v>42694</v>
      </c>
      <c r="N107" s="1">
        <f t="shared" si="15"/>
        <v>42670</v>
      </c>
      <c r="O107" s="1">
        <f t="shared" si="16"/>
        <v>42702</v>
      </c>
      <c r="P107" t="b">
        <f t="shared" si="12"/>
        <v>0</v>
      </c>
      <c r="Q107" t="str">
        <f t="shared" si="17"/>
        <v>WHEN fk_mwh_warehouse = '0' AND id_city = '1629' AND shipped_date &gt;= '2016-10-27' AND shipped_date &lt; '2016-11-29' THEN unit_price</v>
      </c>
      <c r="R107" t="str">
        <f t="shared" si="18"/>
        <v>WHEN fk_mwh_warehouse = '0' AND id_city = '1629' AND shipped_date &gt;= '2016-10-27' AND shipped_date &lt; '2016-11-29' THEN paid_price</v>
      </c>
      <c r="S107" t="str">
        <f t="shared" si="19"/>
        <v>WHEN fk_mwh_warehouse = '0' AND id_city = '1629' AND shipped_date &gt;= '2016-10-27' AND shipped_date &lt; '2016-11-29' THEN order_nr</v>
      </c>
      <c r="T107" t="str">
        <f t="shared" si="20"/>
        <v>WHEN fk_mwh_warehouse = '0' AND id_city = '1629' AND shipped_date &gt;= '2016-10-27' AND shipped_date &lt; '2016-11-29' THEN 1</v>
      </c>
    </row>
    <row r="108" spans="1:20" x14ac:dyDescent="0.25">
      <c r="A108" s="7" t="str">
        <f t="shared" si="13"/>
        <v>16420</v>
      </c>
      <c r="B108">
        <v>0</v>
      </c>
      <c r="C108">
        <v>1642</v>
      </c>
      <c r="D108">
        <v>1188442.1000000001</v>
      </c>
      <c r="E108">
        <v>1188442.1000000001</v>
      </c>
      <c r="F108">
        <v>12</v>
      </c>
      <c r="G108">
        <v>13</v>
      </c>
      <c r="H108">
        <v>20161152363106.699</v>
      </c>
      <c r="I108">
        <v>20161206000284</v>
      </c>
      <c r="J108">
        <v>5</v>
      </c>
      <c r="K108">
        <v>3</v>
      </c>
      <c r="L108" t="s">
        <v>36</v>
      </c>
      <c r="M108" s="1">
        <f t="shared" si="14"/>
        <v>42705</v>
      </c>
      <c r="N108" s="1">
        <f t="shared" si="15"/>
        <v>42696</v>
      </c>
      <c r="O108" s="1">
        <f t="shared" si="16"/>
        <v>42708</v>
      </c>
      <c r="P108" t="b">
        <f t="shared" si="12"/>
        <v>0</v>
      </c>
      <c r="Q108" t="str">
        <f t="shared" si="17"/>
        <v>WHEN fk_mwh_warehouse = '0' AND id_city = '1642' AND shipped_date &gt;= '2016-11-22' AND shipped_date &lt; '2016-12-05' THEN unit_price</v>
      </c>
      <c r="R108" t="str">
        <f t="shared" si="18"/>
        <v>WHEN fk_mwh_warehouse = '0' AND id_city = '1642' AND shipped_date &gt;= '2016-11-22' AND shipped_date &lt; '2016-12-05' THEN paid_price</v>
      </c>
      <c r="S108" t="str">
        <f t="shared" si="19"/>
        <v>WHEN fk_mwh_warehouse = '0' AND id_city = '1642' AND shipped_date &gt;= '2016-11-22' AND shipped_date &lt; '2016-12-05' THEN order_nr</v>
      </c>
      <c r="T108" t="str">
        <f t="shared" si="20"/>
        <v>WHEN fk_mwh_warehouse = '0' AND id_city = '1642' AND shipped_date &gt;= '2016-11-22' AND shipped_date &lt; '2016-12-05' THEN 1</v>
      </c>
    </row>
    <row r="109" spans="1:20" x14ac:dyDescent="0.25">
      <c r="A109" s="7" t="str">
        <f t="shared" si="13"/>
        <v>16550</v>
      </c>
      <c r="B109">
        <v>0</v>
      </c>
      <c r="C109">
        <v>1655</v>
      </c>
      <c r="D109">
        <v>3243714.5</v>
      </c>
      <c r="E109">
        <v>3222114.5</v>
      </c>
      <c r="F109">
        <v>28</v>
      </c>
      <c r="G109">
        <v>32</v>
      </c>
      <c r="H109">
        <v>20161155541214.5</v>
      </c>
      <c r="I109">
        <v>20161206745696</v>
      </c>
      <c r="J109">
        <v>7</v>
      </c>
      <c r="K109">
        <v>5</v>
      </c>
      <c r="L109" t="s">
        <v>36</v>
      </c>
      <c r="M109" s="1">
        <f t="shared" si="14"/>
        <v>42703</v>
      </c>
      <c r="N109" s="1">
        <f t="shared" si="15"/>
        <v>42688</v>
      </c>
      <c r="O109" s="1">
        <f t="shared" si="16"/>
        <v>42708</v>
      </c>
      <c r="P109" t="b">
        <f t="shared" si="12"/>
        <v>0</v>
      </c>
      <c r="Q109" t="str">
        <f t="shared" si="17"/>
        <v>WHEN fk_mwh_warehouse = '0' AND id_city = '1655' AND shipped_date &gt;= '2016-11-14' AND shipped_date &lt; '2016-12-05' THEN unit_price</v>
      </c>
      <c r="R109" t="str">
        <f t="shared" si="18"/>
        <v>WHEN fk_mwh_warehouse = '0' AND id_city = '1655' AND shipped_date &gt;= '2016-11-14' AND shipped_date &lt; '2016-12-05' THEN paid_price</v>
      </c>
      <c r="S109" t="str">
        <f t="shared" si="19"/>
        <v>WHEN fk_mwh_warehouse = '0' AND id_city = '1655' AND shipped_date &gt;= '2016-11-14' AND shipped_date &lt; '2016-12-05' THEN order_nr</v>
      </c>
      <c r="T109" t="str">
        <f t="shared" si="20"/>
        <v>WHEN fk_mwh_warehouse = '0' AND id_city = '1655' AND shipped_date &gt;= '2016-11-14' AND shipped_date &lt; '2016-12-05' THEN 1</v>
      </c>
    </row>
    <row r="110" spans="1:20" x14ac:dyDescent="0.25">
      <c r="A110" s="7" t="str">
        <f t="shared" si="13"/>
        <v>16700</v>
      </c>
      <c r="B110">
        <v>0</v>
      </c>
      <c r="C110">
        <v>1670</v>
      </c>
      <c r="D110">
        <v>232000</v>
      </c>
      <c r="E110">
        <v>232000</v>
      </c>
      <c r="F110">
        <v>3</v>
      </c>
      <c r="G110">
        <v>3</v>
      </c>
      <c r="H110">
        <v>20161123487091.301</v>
      </c>
      <c r="I110">
        <v>20161206479862.602</v>
      </c>
      <c r="J110">
        <v>13</v>
      </c>
      <c r="K110">
        <v>4</v>
      </c>
      <c r="L110" t="s">
        <v>36</v>
      </c>
      <c r="M110" s="1">
        <f t="shared" si="14"/>
        <v>42697</v>
      </c>
      <c r="N110" s="1">
        <f t="shared" si="15"/>
        <v>42685</v>
      </c>
      <c r="O110" s="1">
        <f t="shared" si="16"/>
        <v>42701</v>
      </c>
      <c r="P110" t="b">
        <f t="shared" si="12"/>
        <v>0</v>
      </c>
      <c r="Q110" t="str">
        <f t="shared" si="17"/>
        <v>WHEN fk_mwh_warehouse = '0' AND id_city = '1670' AND shipped_date &gt;= '2016-11-11' AND shipped_date &lt; '2016-11-28' THEN unit_price</v>
      </c>
      <c r="R110" t="str">
        <f t="shared" si="18"/>
        <v>WHEN fk_mwh_warehouse = '0' AND id_city = '1670' AND shipped_date &gt;= '2016-11-11' AND shipped_date &lt; '2016-11-28' THEN paid_price</v>
      </c>
      <c r="S110" t="str">
        <f t="shared" si="19"/>
        <v>WHEN fk_mwh_warehouse = '0' AND id_city = '1670' AND shipped_date &gt;= '2016-11-11' AND shipped_date &lt; '2016-11-28' THEN order_nr</v>
      </c>
      <c r="T110" t="str">
        <f t="shared" si="20"/>
        <v>WHEN fk_mwh_warehouse = '0' AND id_city = '1670' AND shipped_date &gt;= '2016-11-11' AND shipped_date &lt; '2016-11-28' THEN 1</v>
      </c>
    </row>
    <row r="111" spans="1:20" x14ac:dyDescent="0.25">
      <c r="A111" s="7" t="str">
        <f t="shared" si="13"/>
        <v>16820</v>
      </c>
      <c r="B111">
        <v>0</v>
      </c>
      <c r="C111">
        <v>1682</v>
      </c>
      <c r="D111">
        <v>489650</v>
      </c>
      <c r="E111">
        <v>489650</v>
      </c>
      <c r="F111">
        <v>5</v>
      </c>
      <c r="G111">
        <v>5</v>
      </c>
      <c r="H111">
        <v>20161114153358.801</v>
      </c>
      <c r="I111">
        <v>20161206013443.801</v>
      </c>
      <c r="J111">
        <v>22</v>
      </c>
      <c r="K111">
        <v>7</v>
      </c>
      <c r="L111" t="s">
        <v>36</v>
      </c>
      <c r="M111" s="1">
        <f t="shared" si="14"/>
        <v>42688</v>
      </c>
      <c r="N111" s="1">
        <f t="shared" si="15"/>
        <v>42667</v>
      </c>
      <c r="O111" s="1">
        <f t="shared" si="16"/>
        <v>42695</v>
      </c>
      <c r="P111" t="b">
        <f t="shared" si="12"/>
        <v>0</v>
      </c>
      <c r="Q111" t="str">
        <f t="shared" si="17"/>
        <v>WHEN fk_mwh_warehouse = '0' AND id_city = '1682' AND shipped_date &gt;= '2016-10-24' AND shipped_date &lt; '2016-11-22' THEN unit_price</v>
      </c>
      <c r="R111" t="str">
        <f t="shared" si="18"/>
        <v>WHEN fk_mwh_warehouse = '0' AND id_city = '1682' AND shipped_date &gt;= '2016-10-24' AND shipped_date &lt; '2016-11-22' THEN paid_price</v>
      </c>
      <c r="S111" t="str">
        <f t="shared" si="19"/>
        <v>WHEN fk_mwh_warehouse = '0' AND id_city = '1682' AND shipped_date &gt;= '2016-10-24' AND shipped_date &lt; '2016-11-22' THEN order_nr</v>
      </c>
      <c r="T111" t="str">
        <f t="shared" si="20"/>
        <v>WHEN fk_mwh_warehouse = '0' AND id_city = '1682' AND shipped_date &gt;= '2016-10-24' AND shipped_date &lt; '2016-11-22' THEN 1</v>
      </c>
    </row>
    <row r="112" spans="1:20" x14ac:dyDescent="0.25">
      <c r="A112" s="7" t="str">
        <f t="shared" si="13"/>
        <v>16940</v>
      </c>
      <c r="B112">
        <v>0</v>
      </c>
      <c r="C112">
        <v>1694</v>
      </c>
      <c r="D112">
        <v>1375304.33</v>
      </c>
      <c r="E112">
        <v>1375304.33</v>
      </c>
      <c r="F112">
        <v>9</v>
      </c>
      <c r="G112">
        <v>10</v>
      </c>
      <c r="H112">
        <v>20161166649513.602</v>
      </c>
      <c r="I112">
        <v>20161206435052</v>
      </c>
      <c r="J112">
        <v>5</v>
      </c>
      <c r="K112">
        <v>2</v>
      </c>
      <c r="L112" t="s">
        <v>36</v>
      </c>
      <c r="M112" s="1">
        <f t="shared" si="14"/>
        <v>42705</v>
      </c>
      <c r="N112" s="1">
        <f t="shared" si="15"/>
        <v>42699</v>
      </c>
      <c r="O112" s="1">
        <f t="shared" si="16"/>
        <v>42707</v>
      </c>
      <c r="P112" t="b">
        <f t="shared" si="12"/>
        <v>0</v>
      </c>
      <c r="Q112" t="str">
        <f t="shared" si="17"/>
        <v>WHEN fk_mwh_warehouse = '0' AND id_city = '1694' AND shipped_date &gt;= '2016-11-25' AND shipped_date &lt; '2016-12-04' THEN unit_price</v>
      </c>
      <c r="R112" t="str">
        <f t="shared" si="18"/>
        <v>WHEN fk_mwh_warehouse = '0' AND id_city = '1694' AND shipped_date &gt;= '2016-11-25' AND shipped_date &lt; '2016-12-04' THEN paid_price</v>
      </c>
      <c r="S112" t="str">
        <f t="shared" si="19"/>
        <v>WHEN fk_mwh_warehouse = '0' AND id_city = '1694' AND shipped_date &gt;= '2016-11-25' AND shipped_date &lt; '2016-12-04' THEN order_nr</v>
      </c>
      <c r="T112" t="str">
        <f t="shared" si="20"/>
        <v>WHEN fk_mwh_warehouse = '0' AND id_city = '1694' AND shipped_date &gt;= '2016-11-25' AND shipped_date &lt; '2016-12-04' THEN 1</v>
      </c>
    </row>
    <row r="113" spans="1:20" x14ac:dyDescent="0.25">
      <c r="A113" s="7" t="str">
        <f t="shared" si="13"/>
        <v>17160</v>
      </c>
      <c r="B113">
        <v>0</v>
      </c>
      <c r="C113">
        <v>1716</v>
      </c>
      <c r="D113">
        <v>895000</v>
      </c>
      <c r="E113">
        <v>881750</v>
      </c>
      <c r="F113">
        <v>8</v>
      </c>
      <c r="G113">
        <v>9</v>
      </c>
      <c r="H113">
        <v>20161135788280.102</v>
      </c>
      <c r="I113">
        <v>20161206466030.602</v>
      </c>
      <c r="J113">
        <v>8</v>
      </c>
      <c r="K113">
        <v>5</v>
      </c>
      <c r="L113" t="s">
        <v>36</v>
      </c>
      <c r="M113" s="1">
        <f t="shared" si="14"/>
        <v>42702</v>
      </c>
      <c r="N113" s="1">
        <f t="shared" si="15"/>
        <v>42687</v>
      </c>
      <c r="O113" s="1">
        <f t="shared" si="16"/>
        <v>42707</v>
      </c>
      <c r="P113" t="b">
        <f t="shared" si="12"/>
        <v>0</v>
      </c>
      <c r="Q113" t="str">
        <f t="shared" si="17"/>
        <v>WHEN fk_mwh_warehouse = '0' AND id_city = '1716' AND shipped_date &gt;= '2016-11-13' AND shipped_date &lt; '2016-12-04' THEN unit_price</v>
      </c>
      <c r="R113" t="str">
        <f t="shared" si="18"/>
        <v>WHEN fk_mwh_warehouse = '0' AND id_city = '1716' AND shipped_date &gt;= '2016-11-13' AND shipped_date &lt; '2016-12-04' THEN paid_price</v>
      </c>
      <c r="S113" t="str">
        <f t="shared" si="19"/>
        <v>WHEN fk_mwh_warehouse = '0' AND id_city = '1716' AND shipped_date &gt;= '2016-11-13' AND shipped_date &lt; '2016-12-04' THEN order_nr</v>
      </c>
      <c r="T113" t="str">
        <f t="shared" si="20"/>
        <v>WHEN fk_mwh_warehouse = '0' AND id_city = '1716' AND shipped_date &gt;= '2016-11-13' AND shipped_date &lt; '2016-12-04' THEN 1</v>
      </c>
    </row>
    <row r="114" spans="1:20" x14ac:dyDescent="0.25">
      <c r="A114" s="7" t="str">
        <f t="shared" si="13"/>
        <v>17280</v>
      </c>
      <c r="B114">
        <v>0</v>
      </c>
      <c r="C114">
        <v>1728</v>
      </c>
      <c r="D114">
        <v>8016231.7999999998</v>
      </c>
      <c r="E114">
        <v>7887440.1500000004</v>
      </c>
      <c r="F114">
        <v>48</v>
      </c>
      <c r="G114">
        <v>76</v>
      </c>
      <c r="H114">
        <v>20161159273757.801</v>
      </c>
      <c r="I114">
        <v>20161206806065.102</v>
      </c>
      <c r="J114">
        <v>7</v>
      </c>
      <c r="K114">
        <v>6</v>
      </c>
      <c r="L114" t="s">
        <v>36</v>
      </c>
      <c r="M114" s="1">
        <f t="shared" si="14"/>
        <v>42703</v>
      </c>
      <c r="N114" s="1">
        <f t="shared" si="15"/>
        <v>42685</v>
      </c>
      <c r="O114" s="1">
        <f t="shared" si="16"/>
        <v>42709</v>
      </c>
      <c r="P114" t="b">
        <f t="shared" si="12"/>
        <v>0</v>
      </c>
      <c r="Q114" t="str">
        <f t="shared" si="17"/>
        <v>WHEN fk_mwh_warehouse = '0' AND id_city = '1728' AND shipped_date &gt;= '2016-11-11' AND shipped_date &lt; '2016-12-06' THEN unit_price</v>
      </c>
      <c r="R114" t="str">
        <f t="shared" si="18"/>
        <v>WHEN fk_mwh_warehouse = '0' AND id_city = '1728' AND shipped_date &gt;= '2016-11-11' AND shipped_date &lt; '2016-12-06' THEN paid_price</v>
      </c>
      <c r="S114" t="str">
        <f t="shared" si="19"/>
        <v>WHEN fk_mwh_warehouse = '0' AND id_city = '1728' AND shipped_date &gt;= '2016-11-11' AND shipped_date &lt; '2016-12-06' THEN order_nr</v>
      </c>
      <c r="T114" t="str">
        <f t="shared" si="20"/>
        <v>WHEN fk_mwh_warehouse = '0' AND id_city = '1728' AND shipped_date &gt;= '2016-11-11' AND shipped_date &lt; '2016-12-06' THEN 1</v>
      </c>
    </row>
    <row r="115" spans="1:20" x14ac:dyDescent="0.25">
      <c r="A115" s="7" t="str">
        <f t="shared" si="13"/>
        <v>17470</v>
      </c>
      <c r="B115">
        <v>0</v>
      </c>
      <c r="C115">
        <v>1747</v>
      </c>
      <c r="D115">
        <v>3315459</v>
      </c>
      <c r="E115">
        <v>3315459</v>
      </c>
      <c r="F115">
        <v>7</v>
      </c>
      <c r="G115">
        <v>9</v>
      </c>
      <c r="H115">
        <v>20161125807850.398</v>
      </c>
      <c r="I115">
        <v>20161207019164.5</v>
      </c>
      <c r="J115">
        <v>11</v>
      </c>
      <c r="K115">
        <v>2</v>
      </c>
      <c r="L115" t="s">
        <v>35</v>
      </c>
      <c r="M115" s="1">
        <f t="shared" si="14"/>
        <v>42700</v>
      </c>
      <c r="N115" s="1">
        <f t="shared" si="15"/>
        <v>42694</v>
      </c>
      <c r="O115" s="1">
        <f t="shared" si="16"/>
        <v>42702</v>
      </c>
      <c r="P115" t="b">
        <f t="shared" si="12"/>
        <v>0</v>
      </c>
      <c r="Q115" t="str">
        <f t="shared" si="17"/>
        <v>WHEN fk_mwh_warehouse = '0' AND id_city = '1747' AND shipped_date &gt;= '2016-11-20' AND shipped_date &lt; '2016-11-29' THEN unit_price</v>
      </c>
      <c r="R115" t="str">
        <f t="shared" si="18"/>
        <v>WHEN fk_mwh_warehouse = '0' AND id_city = '1747' AND shipped_date &gt;= '2016-11-20' AND shipped_date &lt; '2016-11-29' THEN paid_price</v>
      </c>
      <c r="S115" t="str">
        <f t="shared" si="19"/>
        <v>WHEN fk_mwh_warehouse = '0' AND id_city = '1747' AND shipped_date &gt;= '2016-11-20' AND shipped_date &lt; '2016-11-29' THEN order_nr</v>
      </c>
      <c r="T115" t="str">
        <f t="shared" si="20"/>
        <v>WHEN fk_mwh_warehouse = '0' AND id_city = '1747' AND shipped_date &gt;= '2016-11-20' AND shipped_date &lt; '2016-11-29' THEN 1</v>
      </c>
    </row>
    <row r="116" spans="1:20" x14ac:dyDescent="0.25">
      <c r="A116" s="7" t="str">
        <f t="shared" si="13"/>
        <v>17710</v>
      </c>
      <c r="B116">
        <v>0</v>
      </c>
      <c r="C116">
        <v>1771</v>
      </c>
      <c r="D116">
        <v>2751106.8</v>
      </c>
      <c r="E116">
        <v>2751106.8</v>
      </c>
      <c r="F116">
        <v>14</v>
      </c>
      <c r="G116">
        <v>16</v>
      </c>
      <c r="H116">
        <v>20161177081801.5</v>
      </c>
      <c r="I116">
        <v>20161206585436.801</v>
      </c>
      <c r="J116">
        <v>3</v>
      </c>
      <c r="K116">
        <v>3</v>
      </c>
      <c r="L116" t="s">
        <v>36</v>
      </c>
      <c r="M116" s="1">
        <f t="shared" si="14"/>
        <v>42707</v>
      </c>
      <c r="N116" s="1">
        <f t="shared" si="15"/>
        <v>42698</v>
      </c>
      <c r="O116" s="1">
        <f t="shared" si="16"/>
        <v>42710</v>
      </c>
      <c r="P116" t="b">
        <f t="shared" si="12"/>
        <v>0</v>
      </c>
      <c r="Q116" t="str">
        <f t="shared" si="17"/>
        <v>WHEN fk_mwh_warehouse = '0' AND id_city = '1771' AND shipped_date &gt;= '2016-11-24' AND shipped_date &lt; '2016-12-07' THEN unit_price</v>
      </c>
      <c r="R116" t="str">
        <f t="shared" si="18"/>
        <v>WHEN fk_mwh_warehouse = '0' AND id_city = '1771' AND shipped_date &gt;= '2016-11-24' AND shipped_date &lt; '2016-12-07' THEN paid_price</v>
      </c>
      <c r="S116" t="str">
        <f t="shared" si="19"/>
        <v>WHEN fk_mwh_warehouse = '0' AND id_city = '1771' AND shipped_date &gt;= '2016-11-24' AND shipped_date &lt; '2016-12-07' THEN order_nr</v>
      </c>
      <c r="T116" t="str">
        <f t="shared" si="20"/>
        <v>WHEN fk_mwh_warehouse = '0' AND id_city = '1771' AND shipped_date &gt;= '2016-11-24' AND shipped_date &lt; '2016-12-07' THEN 1</v>
      </c>
    </row>
    <row r="117" spans="1:20" x14ac:dyDescent="0.25">
      <c r="A117" s="7" t="str">
        <f t="shared" si="13"/>
        <v>17990</v>
      </c>
      <c r="B117">
        <v>0</v>
      </c>
      <c r="C117">
        <v>1799</v>
      </c>
      <c r="D117">
        <v>445000</v>
      </c>
      <c r="E117">
        <v>445000</v>
      </c>
      <c r="F117">
        <v>2</v>
      </c>
      <c r="G117">
        <v>2</v>
      </c>
      <c r="H117">
        <v>20161127001398</v>
      </c>
      <c r="I117">
        <v>20161205155730</v>
      </c>
      <c r="J117">
        <v>8</v>
      </c>
      <c r="K117">
        <v>0</v>
      </c>
      <c r="L117" t="s">
        <v>34</v>
      </c>
      <c r="M117" s="1">
        <f t="shared" si="14"/>
        <v>42701</v>
      </c>
      <c r="N117" s="1">
        <f t="shared" si="15"/>
        <v>42701</v>
      </c>
      <c r="O117" s="1">
        <f t="shared" si="16"/>
        <v>42701</v>
      </c>
      <c r="P117" t="b">
        <f t="shared" si="12"/>
        <v>0</v>
      </c>
      <c r="Q117" t="str">
        <f t="shared" si="17"/>
        <v>WHEN fk_mwh_warehouse = '0' AND id_city = '1799' AND shipped_date &gt;= '2016-11-27' AND shipped_date &lt; '2016-11-28' THEN unit_price</v>
      </c>
      <c r="R117" t="str">
        <f t="shared" si="18"/>
        <v>WHEN fk_mwh_warehouse = '0' AND id_city = '1799' AND shipped_date &gt;= '2016-11-27' AND shipped_date &lt; '2016-11-28' THEN paid_price</v>
      </c>
      <c r="S117" t="str">
        <f t="shared" si="19"/>
        <v>WHEN fk_mwh_warehouse = '0' AND id_city = '1799' AND shipped_date &gt;= '2016-11-27' AND shipped_date &lt; '2016-11-28' THEN order_nr</v>
      </c>
      <c r="T117" t="str">
        <f t="shared" si="20"/>
        <v>WHEN fk_mwh_warehouse = '0' AND id_city = '1799' AND shipped_date &gt;= '2016-11-27' AND shipped_date &lt; '2016-11-28' THEN 1</v>
      </c>
    </row>
    <row r="118" spans="1:20" x14ac:dyDescent="0.25">
      <c r="A118" s="7" t="str">
        <f t="shared" si="13"/>
        <v>18160</v>
      </c>
      <c r="B118">
        <v>0</v>
      </c>
      <c r="C118">
        <v>1816</v>
      </c>
      <c r="D118">
        <v>2214134.7999999998</v>
      </c>
      <c r="E118">
        <v>2214134.7999999998</v>
      </c>
      <c r="F118">
        <v>15</v>
      </c>
      <c r="G118">
        <v>18</v>
      </c>
      <c r="H118">
        <v>20161170811436.602</v>
      </c>
      <c r="I118">
        <v>20161206532585.301</v>
      </c>
      <c r="J118">
        <v>5</v>
      </c>
      <c r="K118">
        <v>4</v>
      </c>
      <c r="L118" t="s">
        <v>36</v>
      </c>
      <c r="M118" s="1">
        <f t="shared" si="14"/>
        <v>42705</v>
      </c>
      <c r="N118" s="1">
        <f t="shared" si="15"/>
        <v>42693</v>
      </c>
      <c r="O118" s="1">
        <f t="shared" si="16"/>
        <v>42709</v>
      </c>
      <c r="P118" t="b">
        <f t="shared" si="12"/>
        <v>0</v>
      </c>
      <c r="Q118" t="str">
        <f t="shared" si="17"/>
        <v>WHEN fk_mwh_warehouse = '0' AND id_city = '1816' AND shipped_date &gt;= '2016-11-19' AND shipped_date &lt; '2016-12-06' THEN unit_price</v>
      </c>
      <c r="R118" t="str">
        <f t="shared" si="18"/>
        <v>WHEN fk_mwh_warehouse = '0' AND id_city = '1816' AND shipped_date &gt;= '2016-11-19' AND shipped_date &lt; '2016-12-06' THEN paid_price</v>
      </c>
      <c r="S118" t="str">
        <f t="shared" si="19"/>
        <v>WHEN fk_mwh_warehouse = '0' AND id_city = '1816' AND shipped_date &gt;= '2016-11-19' AND shipped_date &lt; '2016-12-06' THEN order_nr</v>
      </c>
      <c r="T118" t="str">
        <f t="shared" si="20"/>
        <v>WHEN fk_mwh_warehouse = '0' AND id_city = '1816' AND shipped_date &gt;= '2016-11-19' AND shipped_date &lt; '2016-12-06' THEN 1</v>
      </c>
    </row>
    <row r="119" spans="1:20" x14ac:dyDescent="0.25">
      <c r="A119" s="7" t="str">
        <f t="shared" si="13"/>
        <v>18210</v>
      </c>
      <c r="B119">
        <v>0</v>
      </c>
      <c r="C119">
        <v>1821</v>
      </c>
      <c r="D119">
        <v>1307957</v>
      </c>
      <c r="E119">
        <v>1301960.1200000001</v>
      </c>
      <c r="F119">
        <v>10</v>
      </c>
      <c r="G119">
        <v>12</v>
      </c>
      <c r="H119">
        <v>20161179161358.102</v>
      </c>
      <c r="I119">
        <v>20161207463487.699</v>
      </c>
      <c r="J119">
        <v>5</v>
      </c>
      <c r="K119">
        <v>3</v>
      </c>
      <c r="L119" t="s">
        <v>35</v>
      </c>
      <c r="M119" s="1">
        <f t="shared" si="14"/>
        <v>42706</v>
      </c>
      <c r="N119" s="1">
        <f t="shared" si="15"/>
        <v>42697</v>
      </c>
      <c r="O119" s="1">
        <f t="shared" si="16"/>
        <v>42709</v>
      </c>
      <c r="P119" t="b">
        <f t="shared" si="12"/>
        <v>0</v>
      </c>
      <c r="Q119" t="str">
        <f t="shared" si="17"/>
        <v>WHEN fk_mwh_warehouse = '0' AND id_city = '1821' AND shipped_date &gt;= '2016-11-23' AND shipped_date &lt; '2016-12-06' THEN unit_price</v>
      </c>
      <c r="R119" t="str">
        <f t="shared" si="18"/>
        <v>WHEN fk_mwh_warehouse = '0' AND id_city = '1821' AND shipped_date &gt;= '2016-11-23' AND shipped_date &lt; '2016-12-06' THEN paid_price</v>
      </c>
      <c r="S119" t="str">
        <f t="shared" si="19"/>
        <v>WHEN fk_mwh_warehouse = '0' AND id_city = '1821' AND shipped_date &gt;= '2016-11-23' AND shipped_date &lt; '2016-12-06' THEN order_nr</v>
      </c>
      <c r="T119" t="str">
        <f t="shared" si="20"/>
        <v>WHEN fk_mwh_warehouse = '0' AND id_city = '1821' AND shipped_date &gt;= '2016-11-23' AND shipped_date &lt; '2016-12-06' THEN 1</v>
      </c>
    </row>
    <row r="120" spans="1:20" x14ac:dyDescent="0.25">
      <c r="A120" s="7" t="str">
        <f t="shared" si="13"/>
        <v>18310</v>
      </c>
      <c r="B120">
        <v>0</v>
      </c>
      <c r="C120">
        <v>1831</v>
      </c>
      <c r="D120">
        <v>280132525.20999998</v>
      </c>
      <c r="E120">
        <v>277193113.25999999</v>
      </c>
      <c r="F120">
        <v>2403</v>
      </c>
      <c r="G120">
        <v>2894</v>
      </c>
      <c r="H120">
        <v>20161194883393.5</v>
      </c>
      <c r="I120">
        <v>20161206214135.398</v>
      </c>
      <c r="J120">
        <v>4</v>
      </c>
      <c r="K120">
        <v>2</v>
      </c>
      <c r="L120" t="s">
        <v>36</v>
      </c>
      <c r="M120" s="1">
        <f t="shared" si="14"/>
        <v>42706</v>
      </c>
      <c r="N120" s="1">
        <f t="shared" si="15"/>
        <v>42700</v>
      </c>
      <c r="O120" s="1">
        <f t="shared" si="16"/>
        <v>42708</v>
      </c>
      <c r="P120" t="b">
        <f t="shared" si="12"/>
        <v>0</v>
      </c>
      <c r="Q120" t="str">
        <f t="shared" si="17"/>
        <v>WHEN fk_mwh_warehouse = '0' AND id_city = '1831' AND shipped_date &gt;= '2016-11-26' AND shipped_date &lt; '2016-12-05' THEN unit_price</v>
      </c>
      <c r="R120" t="str">
        <f t="shared" si="18"/>
        <v>WHEN fk_mwh_warehouse = '0' AND id_city = '1831' AND shipped_date &gt;= '2016-11-26' AND shipped_date &lt; '2016-12-05' THEN paid_price</v>
      </c>
      <c r="S120" t="str">
        <f t="shared" si="19"/>
        <v>WHEN fk_mwh_warehouse = '0' AND id_city = '1831' AND shipped_date &gt;= '2016-11-26' AND shipped_date &lt; '2016-12-05' THEN order_nr</v>
      </c>
      <c r="T120" t="str">
        <f t="shared" si="20"/>
        <v>WHEN fk_mwh_warehouse = '0' AND id_city = '1831' AND shipped_date &gt;= '2016-11-26' AND shipped_date &lt; '2016-12-05' THEN 1</v>
      </c>
    </row>
    <row r="121" spans="1:20" x14ac:dyDescent="0.25">
      <c r="A121" s="7" t="str">
        <f t="shared" si="13"/>
        <v>18460</v>
      </c>
      <c r="B121">
        <v>0</v>
      </c>
      <c r="C121">
        <v>1846</v>
      </c>
      <c r="D121">
        <v>3101399</v>
      </c>
      <c r="E121">
        <v>3101399</v>
      </c>
      <c r="F121">
        <v>16</v>
      </c>
      <c r="G121">
        <v>25</v>
      </c>
      <c r="H121">
        <v>20161171191620.898</v>
      </c>
      <c r="I121">
        <v>20161206972888.199</v>
      </c>
      <c r="J121">
        <v>5</v>
      </c>
      <c r="K121">
        <v>4</v>
      </c>
      <c r="L121" t="s">
        <v>36</v>
      </c>
      <c r="M121" s="1">
        <f t="shared" si="14"/>
        <v>42705</v>
      </c>
      <c r="N121" s="1">
        <f t="shared" si="15"/>
        <v>42693</v>
      </c>
      <c r="O121" s="1">
        <f t="shared" si="16"/>
        <v>42709</v>
      </c>
      <c r="P121" t="b">
        <f t="shared" si="12"/>
        <v>0</v>
      </c>
      <c r="Q121" t="str">
        <f t="shared" si="17"/>
        <v>WHEN fk_mwh_warehouse = '0' AND id_city = '1846' AND shipped_date &gt;= '2016-11-19' AND shipped_date &lt; '2016-12-06' THEN unit_price</v>
      </c>
      <c r="R121" t="str">
        <f t="shared" si="18"/>
        <v>WHEN fk_mwh_warehouse = '0' AND id_city = '1846' AND shipped_date &gt;= '2016-11-19' AND shipped_date &lt; '2016-12-06' THEN paid_price</v>
      </c>
      <c r="S121" t="str">
        <f t="shared" si="19"/>
        <v>WHEN fk_mwh_warehouse = '0' AND id_city = '1846' AND shipped_date &gt;= '2016-11-19' AND shipped_date &lt; '2016-12-06' THEN order_nr</v>
      </c>
      <c r="T121" t="str">
        <f t="shared" si="20"/>
        <v>WHEN fk_mwh_warehouse = '0' AND id_city = '1846' AND shipped_date &gt;= '2016-11-19' AND shipped_date &lt; '2016-12-06' THEN 1</v>
      </c>
    </row>
    <row r="122" spans="1:20" x14ac:dyDescent="0.25">
      <c r="A122" s="7" t="str">
        <f t="shared" si="13"/>
        <v>18630</v>
      </c>
      <c r="B122">
        <v>0</v>
      </c>
      <c r="C122">
        <v>1863</v>
      </c>
      <c r="D122">
        <v>258900</v>
      </c>
      <c r="E122">
        <v>258900</v>
      </c>
      <c r="F122">
        <v>1</v>
      </c>
      <c r="G122">
        <v>1</v>
      </c>
      <c r="H122">
        <v>20161112113503</v>
      </c>
      <c r="I122">
        <v>20161206210122</v>
      </c>
      <c r="J122">
        <v>24</v>
      </c>
      <c r="K122">
        <v>0</v>
      </c>
      <c r="L122" t="s">
        <v>36</v>
      </c>
      <c r="M122" s="1">
        <f t="shared" si="14"/>
        <v>42686</v>
      </c>
      <c r="N122" s="1">
        <f t="shared" si="15"/>
        <v>42686</v>
      </c>
      <c r="O122" s="1">
        <f t="shared" si="16"/>
        <v>42686</v>
      </c>
      <c r="P122" t="b">
        <f t="shared" si="12"/>
        <v>0</v>
      </c>
      <c r="Q122" t="str">
        <f t="shared" si="17"/>
        <v>WHEN fk_mwh_warehouse = '0' AND id_city = '1863' AND shipped_date &gt;= '2016-11-12' AND shipped_date &lt; '2016-11-13' THEN unit_price</v>
      </c>
      <c r="R122" t="str">
        <f t="shared" si="18"/>
        <v>WHEN fk_mwh_warehouse = '0' AND id_city = '1863' AND shipped_date &gt;= '2016-11-12' AND shipped_date &lt; '2016-11-13' THEN paid_price</v>
      </c>
      <c r="S122" t="str">
        <f t="shared" si="19"/>
        <v>WHEN fk_mwh_warehouse = '0' AND id_city = '1863' AND shipped_date &gt;= '2016-11-12' AND shipped_date &lt; '2016-11-13' THEN order_nr</v>
      </c>
      <c r="T122" t="str">
        <f t="shared" si="20"/>
        <v>WHEN fk_mwh_warehouse = '0' AND id_city = '1863' AND shipped_date &gt;= '2016-11-12' AND shipped_date &lt; '2016-11-13' THEN 1</v>
      </c>
    </row>
    <row r="123" spans="1:20" x14ac:dyDescent="0.25">
      <c r="A123" s="7" t="str">
        <f t="shared" si="13"/>
        <v>18750</v>
      </c>
      <c r="B123">
        <v>0</v>
      </c>
      <c r="C123">
        <v>1875</v>
      </c>
      <c r="D123">
        <v>2008170</v>
      </c>
      <c r="E123">
        <v>2008170</v>
      </c>
      <c r="F123">
        <v>9</v>
      </c>
      <c r="G123">
        <v>16</v>
      </c>
      <c r="H123">
        <v>20161187714458.602</v>
      </c>
      <c r="I123">
        <v>20161207032650.801</v>
      </c>
      <c r="J123">
        <v>2</v>
      </c>
      <c r="K123">
        <v>3</v>
      </c>
      <c r="L123" t="s">
        <v>35</v>
      </c>
      <c r="M123" s="1">
        <f t="shared" si="14"/>
        <v>42709</v>
      </c>
      <c r="N123" s="1">
        <f t="shared" si="15"/>
        <v>42700</v>
      </c>
      <c r="O123" s="1">
        <f t="shared" si="16"/>
        <v>42712</v>
      </c>
      <c r="P123" t="b">
        <f t="shared" si="12"/>
        <v>0</v>
      </c>
      <c r="Q123" t="str">
        <f t="shared" si="17"/>
        <v>WHEN fk_mwh_warehouse = '0' AND id_city = '1875' AND shipped_date &gt;= '2016-11-26' AND shipped_date &lt; '2016-12-09' THEN unit_price</v>
      </c>
      <c r="R123" t="str">
        <f t="shared" si="18"/>
        <v>WHEN fk_mwh_warehouse = '0' AND id_city = '1875' AND shipped_date &gt;= '2016-11-26' AND shipped_date &lt; '2016-12-09' THEN paid_price</v>
      </c>
      <c r="S123" t="str">
        <f t="shared" si="19"/>
        <v>WHEN fk_mwh_warehouse = '0' AND id_city = '1875' AND shipped_date &gt;= '2016-11-26' AND shipped_date &lt; '2016-12-09' THEN order_nr</v>
      </c>
      <c r="T123" t="str">
        <f t="shared" si="20"/>
        <v>WHEN fk_mwh_warehouse = '0' AND id_city = '1875' AND shipped_date &gt;= '2016-11-26' AND shipped_date &lt; '2016-12-09' THEN 1</v>
      </c>
    </row>
    <row r="124" spans="1:20" x14ac:dyDescent="0.25">
      <c r="A124" s="7" t="str">
        <f t="shared" si="13"/>
        <v>18910</v>
      </c>
      <c r="B124">
        <v>0</v>
      </c>
      <c r="C124">
        <v>1891</v>
      </c>
      <c r="D124">
        <v>1520200</v>
      </c>
      <c r="E124">
        <v>1520200</v>
      </c>
      <c r="F124">
        <v>6</v>
      </c>
      <c r="G124">
        <v>8</v>
      </c>
      <c r="H124">
        <v>20161122355612.102</v>
      </c>
      <c r="I124">
        <v>20161205650815.301</v>
      </c>
      <c r="J124">
        <v>13</v>
      </c>
      <c r="K124">
        <v>3</v>
      </c>
      <c r="L124" t="s">
        <v>34</v>
      </c>
      <c r="M124" s="1">
        <f t="shared" si="14"/>
        <v>42696</v>
      </c>
      <c r="N124" s="1">
        <f t="shared" si="15"/>
        <v>42687</v>
      </c>
      <c r="O124" s="1">
        <f t="shared" si="16"/>
        <v>42699</v>
      </c>
      <c r="P124" t="b">
        <f t="shared" si="12"/>
        <v>0</v>
      </c>
      <c r="Q124" t="str">
        <f t="shared" si="17"/>
        <v>WHEN fk_mwh_warehouse = '0' AND id_city = '1891' AND shipped_date &gt;= '2016-11-13' AND shipped_date &lt; '2016-11-26' THEN unit_price</v>
      </c>
      <c r="R124" t="str">
        <f t="shared" si="18"/>
        <v>WHEN fk_mwh_warehouse = '0' AND id_city = '1891' AND shipped_date &gt;= '2016-11-13' AND shipped_date &lt; '2016-11-26' THEN paid_price</v>
      </c>
      <c r="S124" t="str">
        <f t="shared" si="19"/>
        <v>WHEN fk_mwh_warehouse = '0' AND id_city = '1891' AND shipped_date &gt;= '2016-11-13' AND shipped_date &lt; '2016-11-26' THEN order_nr</v>
      </c>
      <c r="T124" t="str">
        <f t="shared" si="20"/>
        <v>WHEN fk_mwh_warehouse = '0' AND id_city = '1891' AND shipped_date &gt;= '2016-11-13' AND shipped_date &lt; '2016-11-26' THEN 1</v>
      </c>
    </row>
    <row r="125" spans="1:20" x14ac:dyDescent="0.25">
      <c r="A125" s="7" t="str">
        <f t="shared" si="13"/>
        <v>19070</v>
      </c>
      <c r="B125">
        <v>0</v>
      </c>
      <c r="C125">
        <v>1907</v>
      </c>
      <c r="D125">
        <v>223240</v>
      </c>
      <c r="E125">
        <v>223240</v>
      </c>
      <c r="F125">
        <v>3</v>
      </c>
      <c r="G125">
        <v>3</v>
      </c>
      <c r="H125">
        <v>20161120159337.602</v>
      </c>
      <c r="I125">
        <v>20161205508635.301</v>
      </c>
      <c r="J125">
        <v>15</v>
      </c>
      <c r="K125">
        <v>9</v>
      </c>
      <c r="L125" t="s">
        <v>34</v>
      </c>
      <c r="M125" s="1">
        <f t="shared" si="14"/>
        <v>42694</v>
      </c>
      <c r="N125" s="1">
        <f t="shared" si="15"/>
        <v>42667</v>
      </c>
      <c r="O125" s="1">
        <f t="shared" si="16"/>
        <v>42703</v>
      </c>
      <c r="P125" t="b">
        <f t="shared" si="12"/>
        <v>0</v>
      </c>
      <c r="Q125" t="str">
        <f t="shared" si="17"/>
        <v>WHEN fk_mwh_warehouse = '0' AND id_city = '1907' AND shipped_date &gt;= '2016-10-24' AND shipped_date &lt; '2016-11-30' THEN unit_price</v>
      </c>
      <c r="R125" t="str">
        <f t="shared" si="18"/>
        <v>WHEN fk_mwh_warehouse = '0' AND id_city = '1907' AND shipped_date &gt;= '2016-10-24' AND shipped_date &lt; '2016-11-30' THEN paid_price</v>
      </c>
      <c r="S125" t="str">
        <f t="shared" si="19"/>
        <v>WHEN fk_mwh_warehouse = '0' AND id_city = '1907' AND shipped_date &gt;= '2016-10-24' AND shipped_date &lt; '2016-11-30' THEN order_nr</v>
      </c>
      <c r="T125" t="str">
        <f t="shared" si="20"/>
        <v>WHEN fk_mwh_warehouse = '0' AND id_city = '1907' AND shipped_date &gt;= '2016-10-24' AND shipped_date &lt; '2016-11-30' THEN 1</v>
      </c>
    </row>
    <row r="126" spans="1:20" x14ac:dyDescent="0.25">
      <c r="A126" s="7" t="str">
        <f t="shared" si="13"/>
        <v>19160</v>
      </c>
      <c r="B126">
        <v>0</v>
      </c>
      <c r="C126">
        <v>1916</v>
      </c>
      <c r="D126">
        <v>2851311</v>
      </c>
      <c r="E126">
        <v>2814561</v>
      </c>
      <c r="F126">
        <v>19</v>
      </c>
      <c r="G126">
        <v>21</v>
      </c>
      <c r="H126">
        <v>20161156931758.102</v>
      </c>
      <c r="I126">
        <v>20161206516803.801</v>
      </c>
      <c r="J126">
        <v>6</v>
      </c>
      <c r="K126">
        <v>3</v>
      </c>
      <c r="L126" t="s">
        <v>36</v>
      </c>
      <c r="M126" s="1">
        <f t="shared" si="14"/>
        <v>42704</v>
      </c>
      <c r="N126" s="1">
        <f t="shared" si="15"/>
        <v>42695</v>
      </c>
      <c r="O126" s="1">
        <f t="shared" si="16"/>
        <v>42707</v>
      </c>
      <c r="P126" t="b">
        <f t="shared" si="12"/>
        <v>0</v>
      </c>
      <c r="Q126" t="str">
        <f t="shared" si="17"/>
        <v>WHEN fk_mwh_warehouse = '0' AND id_city = '1916' AND shipped_date &gt;= '2016-11-21' AND shipped_date &lt; '2016-12-04' THEN unit_price</v>
      </c>
      <c r="R126" t="str">
        <f t="shared" si="18"/>
        <v>WHEN fk_mwh_warehouse = '0' AND id_city = '1916' AND shipped_date &gt;= '2016-11-21' AND shipped_date &lt; '2016-12-04' THEN paid_price</v>
      </c>
      <c r="S126" t="str">
        <f t="shared" si="19"/>
        <v>WHEN fk_mwh_warehouse = '0' AND id_city = '1916' AND shipped_date &gt;= '2016-11-21' AND shipped_date &lt; '2016-12-04' THEN order_nr</v>
      </c>
      <c r="T126" t="str">
        <f t="shared" si="20"/>
        <v>WHEN fk_mwh_warehouse = '0' AND id_city = '1916' AND shipped_date &gt;= '2016-11-21' AND shipped_date &lt; '2016-12-04' THEN 1</v>
      </c>
    </row>
    <row r="127" spans="1:20" x14ac:dyDescent="0.25">
      <c r="A127" s="7" t="str">
        <f t="shared" si="13"/>
        <v>19310</v>
      </c>
      <c r="B127">
        <v>0</v>
      </c>
      <c r="C127">
        <v>1931</v>
      </c>
      <c r="D127">
        <v>4298190</v>
      </c>
      <c r="E127">
        <v>4270190</v>
      </c>
      <c r="F127">
        <v>14</v>
      </c>
      <c r="G127">
        <v>17</v>
      </c>
      <c r="H127">
        <v>20161127294587</v>
      </c>
      <c r="I127">
        <v>20161207014343</v>
      </c>
      <c r="J127">
        <v>14</v>
      </c>
      <c r="K127">
        <v>7</v>
      </c>
      <c r="L127" t="s">
        <v>35</v>
      </c>
      <c r="M127" s="1">
        <f t="shared" si="14"/>
        <v>42697</v>
      </c>
      <c r="N127" s="1">
        <f t="shared" si="15"/>
        <v>42676</v>
      </c>
      <c r="O127" s="1">
        <f t="shared" si="16"/>
        <v>42704</v>
      </c>
      <c r="P127" t="b">
        <f t="shared" si="12"/>
        <v>0</v>
      </c>
      <c r="Q127" t="str">
        <f t="shared" si="17"/>
        <v>WHEN fk_mwh_warehouse = '0' AND id_city = '1931' AND shipped_date &gt;= '2016-11-02' AND shipped_date &lt; '2016-12-01' THEN unit_price</v>
      </c>
      <c r="R127" t="str">
        <f t="shared" si="18"/>
        <v>WHEN fk_mwh_warehouse = '0' AND id_city = '1931' AND shipped_date &gt;= '2016-11-02' AND shipped_date &lt; '2016-12-01' THEN paid_price</v>
      </c>
      <c r="S127" t="str">
        <f t="shared" si="19"/>
        <v>WHEN fk_mwh_warehouse = '0' AND id_city = '1931' AND shipped_date &gt;= '2016-11-02' AND shipped_date &lt; '2016-12-01' THEN order_nr</v>
      </c>
      <c r="T127" t="str">
        <f t="shared" si="20"/>
        <v>WHEN fk_mwh_warehouse = '0' AND id_city = '1931' AND shipped_date &gt;= '2016-11-02' AND shipped_date &lt; '2016-12-01' THEN 1</v>
      </c>
    </row>
    <row r="128" spans="1:20" x14ac:dyDescent="0.25">
      <c r="A128" s="7" t="str">
        <f t="shared" si="13"/>
        <v>19480</v>
      </c>
      <c r="B128">
        <v>0</v>
      </c>
      <c r="C128">
        <v>1948</v>
      </c>
      <c r="D128">
        <v>944602</v>
      </c>
      <c r="E128">
        <v>944602</v>
      </c>
      <c r="F128">
        <v>7</v>
      </c>
      <c r="G128">
        <v>8</v>
      </c>
      <c r="H128">
        <v>20161119777382.301</v>
      </c>
      <c r="I128">
        <v>20161206036292.102</v>
      </c>
      <c r="J128">
        <v>16</v>
      </c>
      <c r="K128">
        <v>7</v>
      </c>
      <c r="L128" t="s">
        <v>36</v>
      </c>
      <c r="M128" s="1">
        <f t="shared" si="14"/>
        <v>42694</v>
      </c>
      <c r="N128" s="1">
        <f t="shared" si="15"/>
        <v>42673</v>
      </c>
      <c r="O128" s="1">
        <f t="shared" si="16"/>
        <v>42701</v>
      </c>
      <c r="P128" t="b">
        <f t="shared" si="12"/>
        <v>0</v>
      </c>
      <c r="Q128" t="str">
        <f t="shared" si="17"/>
        <v>WHEN fk_mwh_warehouse = '0' AND id_city = '1948' AND shipped_date &gt;= '2016-10-30' AND shipped_date &lt; '2016-11-28' THEN unit_price</v>
      </c>
      <c r="R128" t="str">
        <f t="shared" si="18"/>
        <v>WHEN fk_mwh_warehouse = '0' AND id_city = '1948' AND shipped_date &gt;= '2016-10-30' AND shipped_date &lt; '2016-11-28' THEN paid_price</v>
      </c>
      <c r="S128" t="str">
        <f t="shared" si="19"/>
        <v>WHEN fk_mwh_warehouse = '0' AND id_city = '1948' AND shipped_date &gt;= '2016-10-30' AND shipped_date &lt; '2016-11-28' THEN order_nr</v>
      </c>
      <c r="T128" t="str">
        <f t="shared" si="20"/>
        <v>WHEN fk_mwh_warehouse = '0' AND id_city = '1948' AND shipped_date &gt;= '2016-10-30' AND shipped_date &lt; '2016-11-28' THEN 1</v>
      </c>
    </row>
    <row r="129" spans="1:20" x14ac:dyDescent="0.25">
      <c r="A129" s="7" t="str">
        <f t="shared" si="13"/>
        <v>19620</v>
      </c>
      <c r="B129">
        <v>0</v>
      </c>
      <c r="C129">
        <v>1962</v>
      </c>
      <c r="D129">
        <v>5223954.5</v>
      </c>
      <c r="E129">
        <v>5172954.5</v>
      </c>
      <c r="F129">
        <v>25</v>
      </c>
      <c r="G129">
        <v>33</v>
      </c>
      <c r="H129">
        <v>20161159645569.699</v>
      </c>
      <c r="I129">
        <v>20161206229419.199</v>
      </c>
      <c r="J129">
        <v>6</v>
      </c>
      <c r="K129">
        <v>5</v>
      </c>
      <c r="L129" t="s">
        <v>36</v>
      </c>
      <c r="M129" s="1">
        <f t="shared" si="14"/>
        <v>42704</v>
      </c>
      <c r="N129" s="1">
        <f t="shared" si="15"/>
        <v>42689</v>
      </c>
      <c r="O129" s="1">
        <f t="shared" si="16"/>
        <v>42709</v>
      </c>
      <c r="P129" t="b">
        <f t="shared" si="12"/>
        <v>0</v>
      </c>
      <c r="Q129" t="str">
        <f t="shared" si="17"/>
        <v>WHEN fk_mwh_warehouse = '0' AND id_city = '1962' AND shipped_date &gt;= '2016-11-15' AND shipped_date &lt; '2016-12-06' THEN unit_price</v>
      </c>
      <c r="R129" t="str">
        <f t="shared" si="18"/>
        <v>WHEN fk_mwh_warehouse = '0' AND id_city = '1962' AND shipped_date &gt;= '2016-11-15' AND shipped_date &lt; '2016-12-06' THEN paid_price</v>
      </c>
      <c r="S129" t="str">
        <f t="shared" si="19"/>
        <v>WHEN fk_mwh_warehouse = '0' AND id_city = '1962' AND shipped_date &gt;= '2016-11-15' AND shipped_date &lt; '2016-12-06' THEN order_nr</v>
      </c>
      <c r="T129" t="str">
        <f t="shared" si="20"/>
        <v>WHEN fk_mwh_warehouse = '0' AND id_city = '1962' AND shipped_date &gt;= '2016-11-15' AND shipped_date &lt; '2016-12-06' THEN 1</v>
      </c>
    </row>
    <row r="130" spans="1:20" x14ac:dyDescent="0.25">
      <c r="A130" s="7" t="str">
        <f t="shared" si="13"/>
        <v>19750</v>
      </c>
      <c r="B130">
        <v>0</v>
      </c>
      <c r="C130">
        <v>1975</v>
      </c>
      <c r="D130">
        <v>1597905</v>
      </c>
      <c r="E130">
        <v>1597905</v>
      </c>
      <c r="F130">
        <v>8</v>
      </c>
      <c r="G130">
        <v>13</v>
      </c>
      <c r="H130">
        <v>20161122038973</v>
      </c>
      <c r="I130">
        <v>20161206522099.602</v>
      </c>
      <c r="J130">
        <v>14</v>
      </c>
      <c r="K130">
        <v>3</v>
      </c>
      <c r="L130" t="s">
        <v>36</v>
      </c>
      <c r="M130" s="1">
        <f t="shared" si="14"/>
        <v>42696</v>
      </c>
      <c r="N130" s="1">
        <f t="shared" si="15"/>
        <v>42687</v>
      </c>
      <c r="O130" s="1">
        <f t="shared" si="16"/>
        <v>42699</v>
      </c>
      <c r="P130" t="b">
        <f t="shared" si="12"/>
        <v>0</v>
      </c>
      <c r="Q130" t="str">
        <f t="shared" si="17"/>
        <v>WHEN fk_mwh_warehouse = '0' AND id_city = '1975' AND shipped_date &gt;= '2016-11-13' AND shipped_date &lt; '2016-11-26' THEN unit_price</v>
      </c>
      <c r="R130" t="str">
        <f t="shared" si="18"/>
        <v>WHEN fk_mwh_warehouse = '0' AND id_city = '1975' AND shipped_date &gt;= '2016-11-13' AND shipped_date &lt; '2016-11-26' THEN paid_price</v>
      </c>
      <c r="S130" t="str">
        <f t="shared" si="19"/>
        <v>WHEN fk_mwh_warehouse = '0' AND id_city = '1975' AND shipped_date &gt;= '2016-11-13' AND shipped_date &lt; '2016-11-26' THEN order_nr</v>
      </c>
      <c r="T130" t="str">
        <f t="shared" si="20"/>
        <v>WHEN fk_mwh_warehouse = '0' AND id_city = '1975' AND shipped_date &gt;= '2016-11-13' AND shipped_date &lt; '2016-11-26' THEN 1</v>
      </c>
    </row>
    <row r="131" spans="1:20" x14ac:dyDescent="0.25">
      <c r="A131" s="7" t="str">
        <f t="shared" si="13"/>
        <v>19880</v>
      </c>
      <c r="B131">
        <v>0</v>
      </c>
      <c r="C131">
        <v>1988</v>
      </c>
      <c r="D131">
        <v>606309</v>
      </c>
      <c r="E131">
        <v>606309</v>
      </c>
      <c r="F131">
        <v>4</v>
      </c>
      <c r="G131">
        <v>6</v>
      </c>
      <c r="H131">
        <v>20161118964971.301</v>
      </c>
      <c r="I131">
        <v>20161205667803.301</v>
      </c>
      <c r="J131">
        <v>17</v>
      </c>
      <c r="K131">
        <v>4</v>
      </c>
      <c r="L131" t="s">
        <v>34</v>
      </c>
      <c r="M131" s="1">
        <f t="shared" si="14"/>
        <v>42692</v>
      </c>
      <c r="N131" s="1">
        <f t="shared" si="15"/>
        <v>42680</v>
      </c>
      <c r="O131" s="1">
        <f t="shared" si="16"/>
        <v>42696</v>
      </c>
      <c r="P131" t="b">
        <f t="shared" si="12"/>
        <v>0</v>
      </c>
      <c r="Q131" t="str">
        <f t="shared" si="17"/>
        <v>WHEN fk_mwh_warehouse = '0' AND id_city = '1988' AND shipped_date &gt;= '2016-11-06' AND shipped_date &lt; '2016-11-23' THEN unit_price</v>
      </c>
      <c r="R131" t="str">
        <f t="shared" si="18"/>
        <v>WHEN fk_mwh_warehouse = '0' AND id_city = '1988' AND shipped_date &gt;= '2016-11-06' AND shipped_date &lt; '2016-11-23' THEN paid_price</v>
      </c>
      <c r="S131" t="str">
        <f t="shared" si="19"/>
        <v>WHEN fk_mwh_warehouse = '0' AND id_city = '1988' AND shipped_date &gt;= '2016-11-06' AND shipped_date &lt; '2016-11-23' THEN order_nr</v>
      </c>
      <c r="T131" t="str">
        <f t="shared" si="20"/>
        <v>WHEN fk_mwh_warehouse = '0' AND id_city = '1988' AND shipped_date &gt;= '2016-11-06' AND shipped_date &lt; '2016-11-23' THEN 1</v>
      </c>
    </row>
    <row r="132" spans="1:20" x14ac:dyDescent="0.25">
      <c r="A132" s="7" t="str">
        <f t="shared" si="13"/>
        <v>19940</v>
      </c>
      <c r="B132">
        <v>0</v>
      </c>
      <c r="C132">
        <v>1994</v>
      </c>
      <c r="D132">
        <v>2306575</v>
      </c>
      <c r="E132">
        <v>2306575</v>
      </c>
      <c r="F132">
        <v>16</v>
      </c>
      <c r="G132">
        <v>19</v>
      </c>
      <c r="H132">
        <v>20161149179908.602</v>
      </c>
      <c r="I132">
        <v>20161206573656.102</v>
      </c>
      <c r="J132">
        <v>9</v>
      </c>
      <c r="K132">
        <v>8</v>
      </c>
      <c r="L132" t="s">
        <v>36</v>
      </c>
      <c r="M132" s="1">
        <f t="shared" si="14"/>
        <v>42701</v>
      </c>
      <c r="N132" s="1">
        <f t="shared" si="15"/>
        <v>42677</v>
      </c>
      <c r="O132" s="1">
        <f t="shared" si="16"/>
        <v>42709</v>
      </c>
      <c r="P132" t="b">
        <f t="shared" si="12"/>
        <v>0</v>
      </c>
      <c r="Q132" t="str">
        <f t="shared" si="17"/>
        <v>WHEN fk_mwh_warehouse = '0' AND id_city = '1994' AND shipped_date &gt;= '2016-11-03' AND shipped_date &lt; '2016-12-06' THEN unit_price</v>
      </c>
      <c r="R132" t="str">
        <f t="shared" si="18"/>
        <v>WHEN fk_mwh_warehouse = '0' AND id_city = '1994' AND shipped_date &gt;= '2016-11-03' AND shipped_date &lt; '2016-12-06' THEN paid_price</v>
      </c>
      <c r="S132" t="str">
        <f t="shared" si="19"/>
        <v>WHEN fk_mwh_warehouse = '0' AND id_city = '1994' AND shipped_date &gt;= '2016-11-03' AND shipped_date &lt; '2016-12-06' THEN order_nr</v>
      </c>
      <c r="T132" t="str">
        <f t="shared" si="20"/>
        <v>WHEN fk_mwh_warehouse = '0' AND id_city = '1994' AND shipped_date &gt;= '2016-11-03' AND shipped_date &lt; '2016-12-06' THEN 1</v>
      </c>
    </row>
    <row r="133" spans="1:20" x14ac:dyDescent="0.25">
      <c r="A133" s="7" t="str">
        <f t="shared" si="13"/>
        <v>20150</v>
      </c>
      <c r="B133">
        <v>0</v>
      </c>
      <c r="C133">
        <v>2015</v>
      </c>
      <c r="D133">
        <v>2292339</v>
      </c>
      <c r="E133">
        <v>2258739</v>
      </c>
      <c r="F133">
        <v>8</v>
      </c>
      <c r="G133">
        <v>17</v>
      </c>
      <c r="H133">
        <v>20161152481106.398</v>
      </c>
      <c r="I133">
        <v>20161205845696.898</v>
      </c>
      <c r="J133">
        <v>8</v>
      </c>
      <c r="K133">
        <v>5</v>
      </c>
      <c r="L133" t="s">
        <v>34</v>
      </c>
      <c r="M133" s="1">
        <f t="shared" si="14"/>
        <v>42701</v>
      </c>
      <c r="N133" s="1">
        <f t="shared" si="15"/>
        <v>42686</v>
      </c>
      <c r="O133" s="1">
        <f t="shared" si="16"/>
        <v>42706</v>
      </c>
      <c r="P133" t="b">
        <f t="shared" si="12"/>
        <v>0</v>
      </c>
      <c r="Q133" t="str">
        <f t="shared" si="17"/>
        <v>WHEN fk_mwh_warehouse = '0' AND id_city = '2015' AND shipped_date &gt;= '2016-11-12' AND shipped_date &lt; '2016-12-03' THEN unit_price</v>
      </c>
      <c r="R133" t="str">
        <f t="shared" si="18"/>
        <v>WHEN fk_mwh_warehouse = '0' AND id_city = '2015' AND shipped_date &gt;= '2016-11-12' AND shipped_date &lt; '2016-12-03' THEN paid_price</v>
      </c>
      <c r="S133" t="str">
        <f t="shared" si="19"/>
        <v>WHEN fk_mwh_warehouse = '0' AND id_city = '2015' AND shipped_date &gt;= '2016-11-12' AND shipped_date &lt; '2016-12-03' THEN order_nr</v>
      </c>
      <c r="T133" t="str">
        <f t="shared" si="20"/>
        <v>WHEN fk_mwh_warehouse = '0' AND id_city = '2015' AND shipped_date &gt;= '2016-11-12' AND shipped_date &lt; '2016-12-03' THEN 1</v>
      </c>
    </row>
    <row r="134" spans="1:20" x14ac:dyDescent="0.25">
      <c r="A134" s="7" t="str">
        <f t="shared" si="13"/>
        <v>20300</v>
      </c>
      <c r="B134">
        <v>0</v>
      </c>
      <c r="C134">
        <v>2030</v>
      </c>
      <c r="D134">
        <v>1974118</v>
      </c>
      <c r="E134">
        <v>1881998</v>
      </c>
      <c r="F134">
        <v>14</v>
      </c>
      <c r="G134">
        <v>18</v>
      </c>
      <c r="H134">
        <v>20161124872279.301</v>
      </c>
      <c r="I134">
        <v>20161206097998.102</v>
      </c>
      <c r="J134">
        <v>11</v>
      </c>
      <c r="K134">
        <v>3</v>
      </c>
      <c r="L134" t="s">
        <v>36</v>
      </c>
      <c r="M134" s="1">
        <f t="shared" si="14"/>
        <v>42699</v>
      </c>
      <c r="N134" s="1">
        <f t="shared" si="15"/>
        <v>42690</v>
      </c>
      <c r="O134" s="1">
        <f t="shared" si="16"/>
        <v>42702</v>
      </c>
      <c r="P134" t="b">
        <f t="shared" si="12"/>
        <v>0</v>
      </c>
      <c r="Q134" t="str">
        <f t="shared" si="17"/>
        <v>WHEN fk_mwh_warehouse = '0' AND id_city = '2030' AND shipped_date &gt;= '2016-11-16' AND shipped_date &lt; '2016-11-29' THEN unit_price</v>
      </c>
      <c r="R134" t="str">
        <f t="shared" si="18"/>
        <v>WHEN fk_mwh_warehouse = '0' AND id_city = '2030' AND shipped_date &gt;= '2016-11-16' AND shipped_date &lt; '2016-11-29' THEN paid_price</v>
      </c>
      <c r="S134" t="str">
        <f t="shared" si="19"/>
        <v>WHEN fk_mwh_warehouse = '0' AND id_city = '2030' AND shipped_date &gt;= '2016-11-16' AND shipped_date &lt; '2016-11-29' THEN order_nr</v>
      </c>
      <c r="T134" t="str">
        <f t="shared" si="20"/>
        <v>WHEN fk_mwh_warehouse = '0' AND id_city = '2030' AND shipped_date &gt;= '2016-11-16' AND shipped_date &lt; '2016-11-29' THEN 1</v>
      </c>
    </row>
    <row r="135" spans="1:20" x14ac:dyDescent="0.25">
      <c r="A135" s="7" t="str">
        <f t="shared" si="13"/>
        <v>20510</v>
      </c>
      <c r="B135">
        <v>0</v>
      </c>
      <c r="C135">
        <v>2051</v>
      </c>
      <c r="D135">
        <v>11073784.640000001</v>
      </c>
      <c r="E135">
        <v>10986094.789999999</v>
      </c>
      <c r="F135">
        <v>61</v>
      </c>
      <c r="G135">
        <v>75</v>
      </c>
      <c r="H135">
        <v>20161142571915.699</v>
      </c>
      <c r="I135">
        <v>20161207272867.5</v>
      </c>
      <c r="J135">
        <v>12</v>
      </c>
      <c r="K135">
        <v>7</v>
      </c>
      <c r="L135" t="s">
        <v>35</v>
      </c>
      <c r="M135" s="1">
        <f t="shared" si="14"/>
        <v>42699</v>
      </c>
      <c r="N135" s="1">
        <f t="shared" si="15"/>
        <v>42678</v>
      </c>
      <c r="O135" s="1">
        <f t="shared" si="16"/>
        <v>42706</v>
      </c>
      <c r="P135" t="b">
        <f t="shared" si="12"/>
        <v>0</v>
      </c>
      <c r="Q135" t="str">
        <f t="shared" si="17"/>
        <v>WHEN fk_mwh_warehouse = '0' AND id_city = '2051' AND shipped_date &gt;= '2016-11-04' AND shipped_date &lt; '2016-12-03' THEN unit_price</v>
      </c>
      <c r="R135" t="str">
        <f t="shared" si="18"/>
        <v>WHEN fk_mwh_warehouse = '0' AND id_city = '2051' AND shipped_date &gt;= '2016-11-04' AND shipped_date &lt; '2016-12-03' THEN paid_price</v>
      </c>
      <c r="S135" t="str">
        <f t="shared" si="19"/>
        <v>WHEN fk_mwh_warehouse = '0' AND id_city = '2051' AND shipped_date &gt;= '2016-11-04' AND shipped_date &lt; '2016-12-03' THEN order_nr</v>
      </c>
      <c r="T135" t="str">
        <f t="shared" si="20"/>
        <v>WHEN fk_mwh_warehouse = '0' AND id_city = '2051' AND shipped_date &gt;= '2016-11-04' AND shipped_date &lt; '2016-12-03' THEN 1</v>
      </c>
    </row>
    <row r="136" spans="1:20" x14ac:dyDescent="0.25">
      <c r="A136" s="7" t="str">
        <f t="shared" si="13"/>
        <v>20600</v>
      </c>
      <c r="B136">
        <v>0</v>
      </c>
      <c r="C136">
        <v>2060</v>
      </c>
      <c r="D136">
        <v>160713732.97999999</v>
      </c>
      <c r="E136">
        <v>158558674.75</v>
      </c>
      <c r="F136">
        <v>1403</v>
      </c>
      <c r="G136">
        <v>1668</v>
      </c>
      <c r="H136">
        <v>20161195880862.898</v>
      </c>
      <c r="I136">
        <v>20161206091011.102</v>
      </c>
      <c r="J136">
        <v>4</v>
      </c>
      <c r="K136">
        <v>4</v>
      </c>
      <c r="L136" t="s">
        <v>36</v>
      </c>
      <c r="M136" s="1">
        <f t="shared" si="14"/>
        <v>42706</v>
      </c>
      <c r="N136" s="1">
        <f t="shared" si="15"/>
        <v>42694</v>
      </c>
      <c r="O136" s="1">
        <f t="shared" si="16"/>
        <v>42710</v>
      </c>
      <c r="P136" t="b">
        <f t="shared" si="12"/>
        <v>0</v>
      </c>
      <c r="Q136" t="str">
        <f t="shared" si="17"/>
        <v>WHEN fk_mwh_warehouse = '0' AND id_city = '2060' AND shipped_date &gt;= '2016-11-20' AND shipped_date &lt; '2016-12-07' THEN unit_price</v>
      </c>
      <c r="R136" t="str">
        <f t="shared" si="18"/>
        <v>WHEN fk_mwh_warehouse = '0' AND id_city = '2060' AND shipped_date &gt;= '2016-11-20' AND shipped_date &lt; '2016-12-07' THEN paid_price</v>
      </c>
      <c r="S136" t="str">
        <f t="shared" si="19"/>
        <v>WHEN fk_mwh_warehouse = '0' AND id_city = '2060' AND shipped_date &gt;= '2016-11-20' AND shipped_date &lt; '2016-12-07' THEN order_nr</v>
      </c>
      <c r="T136" t="str">
        <f t="shared" si="20"/>
        <v>WHEN fk_mwh_warehouse = '0' AND id_city = '2060' AND shipped_date &gt;= '2016-11-20' AND shipped_date &lt; '2016-12-07' THEN 1</v>
      </c>
    </row>
    <row r="137" spans="1:20" x14ac:dyDescent="0.25">
      <c r="A137" s="7" t="str">
        <f t="shared" si="13"/>
        <v>20730</v>
      </c>
      <c r="B137">
        <v>0</v>
      </c>
      <c r="C137">
        <v>2073</v>
      </c>
      <c r="D137">
        <v>7090605.9900000002</v>
      </c>
      <c r="E137">
        <v>7080920.3099999996</v>
      </c>
      <c r="F137">
        <v>31</v>
      </c>
      <c r="G137">
        <v>37</v>
      </c>
      <c r="H137">
        <v>20161166211305.5</v>
      </c>
      <c r="I137">
        <v>20161206313852.801</v>
      </c>
      <c r="J137">
        <v>4</v>
      </c>
      <c r="K137">
        <v>3</v>
      </c>
      <c r="L137" t="s">
        <v>36</v>
      </c>
      <c r="M137" s="1">
        <f t="shared" si="14"/>
        <v>42706</v>
      </c>
      <c r="N137" s="1">
        <f t="shared" si="15"/>
        <v>42697</v>
      </c>
      <c r="O137" s="1">
        <f t="shared" si="16"/>
        <v>42709</v>
      </c>
      <c r="P137" t="b">
        <f t="shared" si="12"/>
        <v>0</v>
      </c>
      <c r="Q137" t="str">
        <f t="shared" si="17"/>
        <v>WHEN fk_mwh_warehouse = '0' AND id_city = '2073' AND shipped_date &gt;= '2016-11-23' AND shipped_date &lt; '2016-12-06' THEN unit_price</v>
      </c>
      <c r="R137" t="str">
        <f t="shared" si="18"/>
        <v>WHEN fk_mwh_warehouse = '0' AND id_city = '2073' AND shipped_date &gt;= '2016-11-23' AND shipped_date &lt; '2016-12-06' THEN paid_price</v>
      </c>
      <c r="S137" t="str">
        <f t="shared" si="19"/>
        <v>WHEN fk_mwh_warehouse = '0' AND id_city = '2073' AND shipped_date &gt;= '2016-11-23' AND shipped_date &lt; '2016-12-06' THEN order_nr</v>
      </c>
      <c r="T137" t="str">
        <f t="shared" si="20"/>
        <v>WHEN fk_mwh_warehouse = '0' AND id_city = '2073' AND shipped_date &gt;= '2016-11-23' AND shipped_date &lt; '2016-12-06' THEN 1</v>
      </c>
    </row>
    <row r="138" spans="1:20" x14ac:dyDescent="0.25">
      <c r="A138" s="7" t="str">
        <f t="shared" si="13"/>
        <v>20790</v>
      </c>
      <c r="B138">
        <v>0</v>
      </c>
      <c r="C138">
        <v>2079</v>
      </c>
      <c r="D138">
        <v>174000</v>
      </c>
      <c r="E138">
        <v>153120</v>
      </c>
      <c r="F138">
        <v>1</v>
      </c>
      <c r="G138">
        <v>1</v>
      </c>
      <c r="H138">
        <v>20161110174400</v>
      </c>
      <c r="I138">
        <v>20161206210006</v>
      </c>
      <c r="J138">
        <v>26</v>
      </c>
      <c r="K138">
        <v>0</v>
      </c>
      <c r="L138" t="s">
        <v>36</v>
      </c>
      <c r="M138" s="1">
        <f t="shared" si="14"/>
        <v>42684</v>
      </c>
      <c r="N138" s="1">
        <f t="shared" si="15"/>
        <v>42684</v>
      </c>
      <c r="O138" s="1">
        <f t="shared" si="16"/>
        <v>42684</v>
      </c>
      <c r="P138" t="b">
        <f t="shared" ref="P138:P201" si="21">O138&gt;$O$3</f>
        <v>0</v>
      </c>
      <c r="Q138" t="str">
        <f t="shared" si="17"/>
        <v>WHEN fk_mwh_warehouse = '0' AND id_city = '2079' AND shipped_date &gt;= '2016-11-10' AND shipped_date &lt; '2016-11-11' THEN unit_price</v>
      </c>
      <c r="R138" t="str">
        <f t="shared" si="18"/>
        <v>WHEN fk_mwh_warehouse = '0' AND id_city = '2079' AND shipped_date &gt;= '2016-11-10' AND shipped_date &lt; '2016-11-11' THEN paid_price</v>
      </c>
      <c r="S138" t="str">
        <f t="shared" si="19"/>
        <v>WHEN fk_mwh_warehouse = '0' AND id_city = '2079' AND shipped_date &gt;= '2016-11-10' AND shipped_date &lt; '2016-11-11' THEN order_nr</v>
      </c>
      <c r="T138" t="str">
        <f t="shared" si="20"/>
        <v>WHEN fk_mwh_warehouse = '0' AND id_city = '2079' AND shipped_date &gt;= '2016-11-10' AND shipped_date &lt; '2016-11-11' THEN 1</v>
      </c>
    </row>
    <row r="139" spans="1:20" x14ac:dyDescent="0.25">
      <c r="A139" s="7" t="str">
        <f t="shared" ref="A139:A202" si="22">C139&amp;B139</f>
        <v>20870</v>
      </c>
      <c r="B139">
        <v>0</v>
      </c>
      <c r="C139">
        <v>2087</v>
      </c>
      <c r="D139">
        <v>685990.62</v>
      </c>
      <c r="E139">
        <v>685990.62</v>
      </c>
      <c r="F139">
        <v>2</v>
      </c>
      <c r="G139">
        <v>2</v>
      </c>
      <c r="H139">
        <v>20161115568964</v>
      </c>
      <c r="I139">
        <v>20161206188497.5</v>
      </c>
      <c r="J139">
        <v>21</v>
      </c>
      <c r="K139">
        <v>6</v>
      </c>
      <c r="L139" t="s">
        <v>36</v>
      </c>
      <c r="M139" s="1">
        <f t="shared" ref="M139:M202" si="23">L139-J139</f>
        <v>42689</v>
      </c>
      <c r="N139" s="1">
        <f t="shared" ref="N139:N202" si="24">M139-($O$6*K139)</f>
        <v>42671</v>
      </c>
      <c r="O139" s="1">
        <f t="shared" ref="O139:O202" si="25">M139+($O$7*K139)</f>
        <v>42695</v>
      </c>
      <c r="P139" t="b">
        <f t="shared" si="21"/>
        <v>0</v>
      </c>
      <c r="Q139" t="str">
        <f t="shared" ref="Q139:Q202" si="26">"WHEN fk_mwh_warehouse = '"&amp;$B139&amp;"' AND id_city = '"&amp;$C139&amp;"' AND shipped_date &gt;= '"&amp;TEXT($N139,"yyyy-mm-dd")&amp;"' AND shipped_date &lt; '"&amp;TEXT($O139+1,"yyyy-mm-dd")&amp;"' THEN unit_price"</f>
        <v>WHEN fk_mwh_warehouse = '0' AND id_city = '2087' AND shipped_date &gt;= '2016-10-28' AND shipped_date &lt; '2016-11-22' THEN unit_price</v>
      </c>
      <c r="R139" t="str">
        <f t="shared" ref="R139:R202" si="27">"WHEN fk_mwh_warehouse = '"&amp;$B139&amp;"' AND id_city = '"&amp;$C139&amp;"' AND shipped_date &gt;= '"&amp;TEXT($N139,"yyyy-mm-dd")&amp;"' AND shipped_date &lt; '"&amp;TEXT($O139+1,"yyyy-mm-dd")&amp;"' THEN paid_price"</f>
        <v>WHEN fk_mwh_warehouse = '0' AND id_city = '2087' AND shipped_date &gt;= '2016-10-28' AND shipped_date &lt; '2016-11-22' THEN paid_price</v>
      </c>
      <c r="S139" t="str">
        <f t="shared" ref="S139:S202" si="28">"WHEN fk_mwh_warehouse = '"&amp;$B139&amp;"' AND id_city = '"&amp;$C139&amp;"' AND shipped_date &gt;= '"&amp;TEXT($N139,"yyyy-mm-dd")&amp;"' AND shipped_date &lt; '"&amp;TEXT($O139+1,"yyyy-mm-dd")&amp;"' THEN order_nr"</f>
        <v>WHEN fk_mwh_warehouse = '0' AND id_city = '2087' AND shipped_date &gt;= '2016-10-28' AND shipped_date &lt; '2016-11-22' THEN order_nr</v>
      </c>
      <c r="T139" t="str">
        <f t="shared" ref="T139:T202" si="29">"WHEN fk_mwh_warehouse = '"&amp;$B139&amp;"' AND id_city = '"&amp;$C139&amp;"' AND shipped_date &gt;= '"&amp;TEXT($N139,"yyyy-mm-dd")&amp;"' AND shipped_date &lt; '"&amp;TEXT($O139+1,"yyyy-mm-dd")&amp;"' THEN 1"</f>
        <v>WHEN fk_mwh_warehouse = '0' AND id_city = '2087' AND shipped_date &gt;= '2016-10-28' AND shipped_date &lt; '2016-11-22' THEN 1</v>
      </c>
    </row>
    <row r="140" spans="1:20" x14ac:dyDescent="0.25">
      <c r="A140" s="7" t="str">
        <f t="shared" si="22"/>
        <v>21230</v>
      </c>
      <c r="B140">
        <v>0</v>
      </c>
      <c r="C140">
        <v>2123</v>
      </c>
      <c r="D140">
        <v>159000</v>
      </c>
      <c r="E140">
        <v>159000</v>
      </c>
      <c r="F140">
        <v>1</v>
      </c>
      <c r="G140">
        <v>2</v>
      </c>
      <c r="H140">
        <v>20161122200201</v>
      </c>
      <c r="I140">
        <v>20161207112391</v>
      </c>
      <c r="J140">
        <v>15</v>
      </c>
      <c r="K140">
        <v>0</v>
      </c>
      <c r="L140" t="s">
        <v>35</v>
      </c>
      <c r="M140" s="1">
        <f t="shared" si="23"/>
        <v>42696</v>
      </c>
      <c r="N140" s="1">
        <f t="shared" si="24"/>
        <v>42696</v>
      </c>
      <c r="O140" s="1">
        <f t="shared" si="25"/>
        <v>42696</v>
      </c>
      <c r="P140" t="b">
        <f t="shared" si="21"/>
        <v>0</v>
      </c>
      <c r="Q140" t="str">
        <f t="shared" si="26"/>
        <v>WHEN fk_mwh_warehouse = '0' AND id_city = '2123' AND shipped_date &gt;= '2016-11-22' AND shipped_date &lt; '2016-11-23' THEN unit_price</v>
      </c>
      <c r="R140" t="str">
        <f t="shared" si="27"/>
        <v>WHEN fk_mwh_warehouse = '0' AND id_city = '2123' AND shipped_date &gt;= '2016-11-22' AND shipped_date &lt; '2016-11-23' THEN paid_price</v>
      </c>
      <c r="S140" t="str">
        <f t="shared" si="28"/>
        <v>WHEN fk_mwh_warehouse = '0' AND id_city = '2123' AND shipped_date &gt;= '2016-11-22' AND shipped_date &lt; '2016-11-23' THEN order_nr</v>
      </c>
      <c r="T140" t="str">
        <f t="shared" si="29"/>
        <v>WHEN fk_mwh_warehouse = '0' AND id_city = '2123' AND shipped_date &gt;= '2016-11-22' AND shipped_date &lt; '2016-11-23' THEN 1</v>
      </c>
    </row>
    <row r="141" spans="1:20" x14ac:dyDescent="0.25">
      <c r="A141" s="7" t="str">
        <f t="shared" si="22"/>
        <v>21320</v>
      </c>
      <c r="B141">
        <v>0</v>
      </c>
      <c r="C141">
        <v>2132</v>
      </c>
      <c r="D141">
        <v>422893</v>
      </c>
      <c r="E141">
        <v>422893</v>
      </c>
      <c r="F141">
        <v>4</v>
      </c>
      <c r="G141">
        <v>4</v>
      </c>
      <c r="H141">
        <v>20161117145931.699</v>
      </c>
      <c r="I141">
        <v>20161206886656.5</v>
      </c>
      <c r="J141">
        <v>20</v>
      </c>
      <c r="K141">
        <v>3</v>
      </c>
      <c r="L141" t="s">
        <v>36</v>
      </c>
      <c r="M141" s="1">
        <f t="shared" si="23"/>
        <v>42690</v>
      </c>
      <c r="N141" s="1">
        <f t="shared" si="24"/>
        <v>42681</v>
      </c>
      <c r="O141" s="1">
        <f t="shared" si="25"/>
        <v>42693</v>
      </c>
      <c r="P141" t="b">
        <f t="shared" si="21"/>
        <v>0</v>
      </c>
      <c r="Q141" t="str">
        <f t="shared" si="26"/>
        <v>WHEN fk_mwh_warehouse = '0' AND id_city = '2132' AND shipped_date &gt;= '2016-11-07' AND shipped_date &lt; '2016-11-20' THEN unit_price</v>
      </c>
      <c r="R141" t="str">
        <f t="shared" si="27"/>
        <v>WHEN fk_mwh_warehouse = '0' AND id_city = '2132' AND shipped_date &gt;= '2016-11-07' AND shipped_date &lt; '2016-11-20' THEN paid_price</v>
      </c>
      <c r="S141" t="str">
        <f t="shared" si="28"/>
        <v>WHEN fk_mwh_warehouse = '0' AND id_city = '2132' AND shipped_date &gt;= '2016-11-07' AND shipped_date &lt; '2016-11-20' THEN order_nr</v>
      </c>
      <c r="T141" t="str">
        <f t="shared" si="29"/>
        <v>WHEN fk_mwh_warehouse = '0' AND id_city = '2132' AND shipped_date &gt;= '2016-11-07' AND shipped_date &lt; '2016-11-20' THEN 1</v>
      </c>
    </row>
    <row r="142" spans="1:20" x14ac:dyDescent="0.25">
      <c r="A142" s="7" t="str">
        <f t="shared" si="22"/>
        <v>21430</v>
      </c>
      <c r="B142">
        <v>0</v>
      </c>
      <c r="C142">
        <v>2143</v>
      </c>
      <c r="D142">
        <v>162000</v>
      </c>
      <c r="E142">
        <v>162000</v>
      </c>
      <c r="F142">
        <v>2</v>
      </c>
      <c r="G142">
        <v>2</v>
      </c>
      <c r="H142">
        <v>20161115609547</v>
      </c>
      <c r="I142">
        <v>20161206190570</v>
      </c>
      <c r="J142">
        <v>21</v>
      </c>
      <c r="K142">
        <v>4</v>
      </c>
      <c r="L142" t="s">
        <v>36</v>
      </c>
      <c r="M142" s="1">
        <f t="shared" si="23"/>
        <v>42689</v>
      </c>
      <c r="N142" s="1">
        <f t="shared" si="24"/>
        <v>42677</v>
      </c>
      <c r="O142" s="1">
        <f t="shared" si="25"/>
        <v>42693</v>
      </c>
      <c r="P142" t="b">
        <f t="shared" si="21"/>
        <v>0</v>
      </c>
      <c r="Q142" t="str">
        <f t="shared" si="26"/>
        <v>WHEN fk_mwh_warehouse = '0' AND id_city = '2143' AND shipped_date &gt;= '2016-11-03' AND shipped_date &lt; '2016-11-20' THEN unit_price</v>
      </c>
      <c r="R142" t="str">
        <f t="shared" si="27"/>
        <v>WHEN fk_mwh_warehouse = '0' AND id_city = '2143' AND shipped_date &gt;= '2016-11-03' AND shipped_date &lt; '2016-11-20' THEN paid_price</v>
      </c>
      <c r="S142" t="str">
        <f t="shared" si="28"/>
        <v>WHEN fk_mwh_warehouse = '0' AND id_city = '2143' AND shipped_date &gt;= '2016-11-03' AND shipped_date &lt; '2016-11-20' THEN order_nr</v>
      </c>
      <c r="T142" t="str">
        <f t="shared" si="29"/>
        <v>WHEN fk_mwh_warehouse = '0' AND id_city = '2143' AND shipped_date &gt;= '2016-11-03' AND shipped_date &lt; '2016-11-20' THEN 1</v>
      </c>
    </row>
    <row r="143" spans="1:20" x14ac:dyDescent="0.25">
      <c r="A143" s="7" t="str">
        <f t="shared" si="22"/>
        <v>21670</v>
      </c>
      <c r="B143">
        <v>0</v>
      </c>
      <c r="C143">
        <v>2167</v>
      </c>
      <c r="D143">
        <v>4620465</v>
      </c>
      <c r="E143">
        <v>4604295</v>
      </c>
      <c r="F143">
        <v>30</v>
      </c>
      <c r="G143">
        <v>48</v>
      </c>
      <c r="H143">
        <v>20161178941317.602</v>
      </c>
      <c r="I143">
        <v>20161207041540.398</v>
      </c>
      <c r="J143">
        <v>6</v>
      </c>
      <c r="K143">
        <v>8</v>
      </c>
      <c r="L143" t="s">
        <v>35</v>
      </c>
      <c r="M143" s="1">
        <f t="shared" si="23"/>
        <v>42705</v>
      </c>
      <c r="N143" s="1">
        <f t="shared" si="24"/>
        <v>42681</v>
      </c>
      <c r="O143" s="1">
        <f t="shared" si="25"/>
        <v>42713</v>
      </c>
      <c r="P143" t="b">
        <f t="shared" si="21"/>
        <v>0</v>
      </c>
      <c r="Q143" t="str">
        <f t="shared" si="26"/>
        <v>WHEN fk_mwh_warehouse = '0' AND id_city = '2167' AND shipped_date &gt;= '2016-11-07' AND shipped_date &lt; '2016-12-10' THEN unit_price</v>
      </c>
      <c r="R143" t="str">
        <f t="shared" si="27"/>
        <v>WHEN fk_mwh_warehouse = '0' AND id_city = '2167' AND shipped_date &gt;= '2016-11-07' AND shipped_date &lt; '2016-12-10' THEN paid_price</v>
      </c>
      <c r="S143" t="str">
        <f t="shared" si="28"/>
        <v>WHEN fk_mwh_warehouse = '0' AND id_city = '2167' AND shipped_date &gt;= '2016-11-07' AND shipped_date &lt; '2016-12-10' THEN order_nr</v>
      </c>
      <c r="T143" t="str">
        <f t="shared" si="29"/>
        <v>WHEN fk_mwh_warehouse = '0' AND id_city = '2167' AND shipped_date &gt;= '2016-11-07' AND shipped_date &lt; '2016-12-10' THEN 1</v>
      </c>
    </row>
    <row r="144" spans="1:20" x14ac:dyDescent="0.25">
      <c r="A144" s="7" t="str">
        <f t="shared" si="22"/>
        <v>21930</v>
      </c>
      <c r="B144">
        <v>0</v>
      </c>
      <c r="C144">
        <v>2193</v>
      </c>
      <c r="D144">
        <v>1838000</v>
      </c>
      <c r="E144">
        <v>1838000</v>
      </c>
      <c r="F144">
        <v>5</v>
      </c>
      <c r="G144">
        <v>9</v>
      </c>
      <c r="H144">
        <v>20161110700082.102</v>
      </c>
      <c r="I144">
        <v>20161206092139.199</v>
      </c>
      <c r="J144">
        <v>25</v>
      </c>
      <c r="K144">
        <v>2</v>
      </c>
      <c r="L144" t="s">
        <v>36</v>
      </c>
      <c r="M144" s="1">
        <f t="shared" si="23"/>
        <v>42685</v>
      </c>
      <c r="N144" s="1">
        <f t="shared" si="24"/>
        <v>42679</v>
      </c>
      <c r="O144" s="1">
        <f t="shared" si="25"/>
        <v>42687</v>
      </c>
      <c r="P144" t="b">
        <f t="shared" si="21"/>
        <v>0</v>
      </c>
      <c r="Q144" t="str">
        <f t="shared" si="26"/>
        <v>WHEN fk_mwh_warehouse = '0' AND id_city = '2193' AND shipped_date &gt;= '2016-11-05' AND shipped_date &lt; '2016-11-14' THEN unit_price</v>
      </c>
      <c r="R144" t="str">
        <f t="shared" si="27"/>
        <v>WHEN fk_mwh_warehouse = '0' AND id_city = '2193' AND shipped_date &gt;= '2016-11-05' AND shipped_date &lt; '2016-11-14' THEN paid_price</v>
      </c>
      <c r="S144" t="str">
        <f t="shared" si="28"/>
        <v>WHEN fk_mwh_warehouse = '0' AND id_city = '2193' AND shipped_date &gt;= '2016-11-05' AND shipped_date &lt; '2016-11-14' THEN order_nr</v>
      </c>
      <c r="T144" t="str">
        <f t="shared" si="29"/>
        <v>WHEN fk_mwh_warehouse = '0' AND id_city = '2193' AND shipped_date &gt;= '2016-11-05' AND shipped_date &lt; '2016-11-14' THEN 1</v>
      </c>
    </row>
    <row r="145" spans="1:20" x14ac:dyDescent="0.25">
      <c r="A145" s="7" t="str">
        <f t="shared" si="22"/>
        <v>22010</v>
      </c>
      <c r="B145">
        <v>0</v>
      </c>
      <c r="C145">
        <v>2201</v>
      </c>
      <c r="D145">
        <v>678400</v>
      </c>
      <c r="E145">
        <v>670700</v>
      </c>
      <c r="F145">
        <v>5</v>
      </c>
      <c r="G145">
        <v>10</v>
      </c>
      <c r="H145">
        <v>20161113213662.398</v>
      </c>
      <c r="I145">
        <v>20161206201866.301</v>
      </c>
      <c r="J145">
        <v>23</v>
      </c>
      <c r="K145">
        <v>3</v>
      </c>
      <c r="L145" t="s">
        <v>36</v>
      </c>
      <c r="M145" s="1">
        <f t="shared" si="23"/>
        <v>42687</v>
      </c>
      <c r="N145" s="1">
        <f t="shared" si="24"/>
        <v>42678</v>
      </c>
      <c r="O145" s="1">
        <f t="shared" si="25"/>
        <v>42690</v>
      </c>
      <c r="P145" t="b">
        <f t="shared" si="21"/>
        <v>0</v>
      </c>
      <c r="Q145" t="str">
        <f t="shared" si="26"/>
        <v>WHEN fk_mwh_warehouse = '0' AND id_city = '2201' AND shipped_date &gt;= '2016-11-04' AND shipped_date &lt; '2016-11-17' THEN unit_price</v>
      </c>
      <c r="R145" t="str">
        <f t="shared" si="27"/>
        <v>WHEN fk_mwh_warehouse = '0' AND id_city = '2201' AND shipped_date &gt;= '2016-11-04' AND shipped_date &lt; '2016-11-17' THEN paid_price</v>
      </c>
      <c r="S145" t="str">
        <f t="shared" si="28"/>
        <v>WHEN fk_mwh_warehouse = '0' AND id_city = '2201' AND shipped_date &gt;= '2016-11-04' AND shipped_date &lt; '2016-11-17' THEN order_nr</v>
      </c>
      <c r="T145" t="str">
        <f t="shared" si="29"/>
        <v>WHEN fk_mwh_warehouse = '0' AND id_city = '2201' AND shipped_date &gt;= '2016-11-04' AND shipped_date &lt; '2016-11-17' THEN 1</v>
      </c>
    </row>
    <row r="146" spans="1:20" x14ac:dyDescent="0.25">
      <c r="A146" s="7" t="str">
        <f t="shared" si="22"/>
        <v>22110</v>
      </c>
      <c r="B146">
        <v>0</v>
      </c>
      <c r="C146">
        <v>2211</v>
      </c>
      <c r="D146">
        <v>30919249.800000001</v>
      </c>
      <c r="E146">
        <v>30644735.879999999</v>
      </c>
      <c r="F146">
        <v>151</v>
      </c>
      <c r="G146">
        <v>274</v>
      </c>
      <c r="H146">
        <v>20161134640463.898</v>
      </c>
      <c r="I146">
        <v>20161207032926.898</v>
      </c>
      <c r="J146">
        <v>12</v>
      </c>
      <c r="K146">
        <v>6</v>
      </c>
      <c r="L146" t="s">
        <v>35</v>
      </c>
      <c r="M146" s="1">
        <f t="shared" si="23"/>
        <v>42699</v>
      </c>
      <c r="N146" s="1">
        <f t="shared" si="24"/>
        <v>42681</v>
      </c>
      <c r="O146" s="1">
        <f t="shared" si="25"/>
        <v>42705</v>
      </c>
      <c r="P146" t="b">
        <f t="shared" si="21"/>
        <v>0</v>
      </c>
      <c r="Q146" t="str">
        <f t="shared" si="26"/>
        <v>WHEN fk_mwh_warehouse = '0' AND id_city = '2211' AND shipped_date &gt;= '2016-11-07' AND shipped_date &lt; '2016-12-02' THEN unit_price</v>
      </c>
      <c r="R146" t="str">
        <f t="shared" si="27"/>
        <v>WHEN fk_mwh_warehouse = '0' AND id_city = '2211' AND shipped_date &gt;= '2016-11-07' AND shipped_date &lt; '2016-12-02' THEN paid_price</v>
      </c>
      <c r="S146" t="str">
        <f t="shared" si="28"/>
        <v>WHEN fk_mwh_warehouse = '0' AND id_city = '2211' AND shipped_date &gt;= '2016-11-07' AND shipped_date &lt; '2016-12-02' THEN order_nr</v>
      </c>
      <c r="T146" t="str">
        <f t="shared" si="29"/>
        <v>WHEN fk_mwh_warehouse = '0' AND id_city = '2211' AND shipped_date &gt;= '2016-11-07' AND shipped_date &lt; '2016-12-02' THEN 1</v>
      </c>
    </row>
    <row r="147" spans="1:20" x14ac:dyDescent="0.25">
      <c r="A147" s="7" t="str">
        <f t="shared" si="22"/>
        <v>22750</v>
      </c>
      <c r="B147">
        <v>0</v>
      </c>
      <c r="C147">
        <v>2275</v>
      </c>
      <c r="D147">
        <v>143000</v>
      </c>
      <c r="E147">
        <v>143000</v>
      </c>
      <c r="F147">
        <v>1</v>
      </c>
      <c r="G147">
        <v>1</v>
      </c>
      <c r="H147">
        <v>20161117174813</v>
      </c>
      <c r="I147">
        <v>20161206145054</v>
      </c>
      <c r="J147">
        <v>19</v>
      </c>
      <c r="K147">
        <v>0</v>
      </c>
      <c r="L147" t="s">
        <v>36</v>
      </c>
      <c r="M147" s="1">
        <f t="shared" si="23"/>
        <v>42691</v>
      </c>
      <c r="N147" s="1">
        <f t="shared" si="24"/>
        <v>42691</v>
      </c>
      <c r="O147" s="1">
        <f t="shared" si="25"/>
        <v>42691</v>
      </c>
      <c r="P147" t="b">
        <f t="shared" si="21"/>
        <v>0</v>
      </c>
      <c r="Q147" t="str">
        <f t="shared" si="26"/>
        <v>WHEN fk_mwh_warehouse = '0' AND id_city = '2275' AND shipped_date &gt;= '2016-11-17' AND shipped_date &lt; '2016-11-18' THEN unit_price</v>
      </c>
      <c r="R147" t="str">
        <f t="shared" si="27"/>
        <v>WHEN fk_mwh_warehouse = '0' AND id_city = '2275' AND shipped_date &gt;= '2016-11-17' AND shipped_date &lt; '2016-11-18' THEN paid_price</v>
      </c>
      <c r="S147" t="str">
        <f t="shared" si="28"/>
        <v>WHEN fk_mwh_warehouse = '0' AND id_city = '2275' AND shipped_date &gt;= '2016-11-17' AND shipped_date &lt; '2016-11-18' THEN order_nr</v>
      </c>
      <c r="T147" t="str">
        <f t="shared" si="29"/>
        <v>WHEN fk_mwh_warehouse = '0' AND id_city = '2275' AND shipped_date &gt;= '2016-11-17' AND shipped_date &lt; '2016-11-18' THEN 1</v>
      </c>
    </row>
    <row r="148" spans="1:20" x14ac:dyDescent="0.25">
      <c r="A148" s="7" t="str">
        <f t="shared" si="22"/>
        <v>23630</v>
      </c>
      <c r="B148">
        <v>0</v>
      </c>
      <c r="C148">
        <v>2363</v>
      </c>
      <c r="D148">
        <v>219520</v>
      </c>
      <c r="E148">
        <v>219520</v>
      </c>
      <c r="F148">
        <v>1</v>
      </c>
      <c r="G148">
        <v>1</v>
      </c>
      <c r="H148">
        <v>20161114144300</v>
      </c>
      <c r="I148">
        <v>20161206210004</v>
      </c>
      <c r="J148">
        <v>22</v>
      </c>
      <c r="K148">
        <v>0</v>
      </c>
      <c r="L148" t="s">
        <v>36</v>
      </c>
      <c r="M148" s="1">
        <f t="shared" si="23"/>
        <v>42688</v>
      </c>
      <c r="N148" s="1">
        <f t="shared" si="24"/>
        <v>42688</v>
      </c>
      <c r="O148" s="1">
        <f t="shared" si="25"/>
        <v>42688</v>
      </c>
      <c r="P148" t="b">
        <f t="shared" si="21"/>
        <v>0</v>
      </c>
      <c r="Q148" t="str">
        <f t="shared" si="26"/>
        <v>WHEN fk_mwh_warehouse = '0' AND id_city = '2363' AND shipped_date &gt;= '2016-11-14' AND shipped_date &lt; '2016-11-15' THEN unit_price</v>
      </c>
      <c r="R148" t="str">
        <f t="shared" si="27"/>
        <v>WHEN fk_mwh_warehouse = '0' AND id_city = '2363' AND shipped_date &gt;= '2016-11-14' AND shipped_date &lt; '2016-11-15' THEN paid_price</v>
      </c>
      <c r="S148" t="str">
        <f t="shared" si="28"/>
        <v>WHEN fk_mwh_warehouse = '0' AND id_city = '2363' AND shipped_date &gt;= '2016-11-14' AND shipped_date &lt; '2016-11-15' THEN order_nr</v>
      </c>
      <c r="T148" t="str">
        <f t="shared" si="29"/>
        <v>WHEN fk_mwh_warehouse = '0' AND id_city = '2363' AND shipped_date &gt;= '2016-11-14' AND shipped_date &lt; '2016-11-15' THEN 1</v>
      </c>
    </row>
    <row r="149" spans="1:20" x14ac:dyDescent="0.25">
      <c r="A149" s="7" t="str">
        <f t="shared" si="22"/>
        <v>23830</v>
      </c>
      <c r="B149">
        <v>0</v>
      </c>
      <c r="C149">
        <v>2383</v>
      </c>
      <c r="D149">
        <v>2238319.35</v>
      </c>
      <c r="E149">
        <v>2173219.35</v>
      </c>
      <c r="F149">
        <v>13</v>
      </c>
      <c r="G149">
        <v>19</v>
      </c>
      <c r="H149">
        <v>20161131104433.602</v>
      </c>
      <c r="I149">
        <v>20161206364751.199</v>
      </c>
      <c r="J149">
        <v>13</v>
      </c>
      <c r="K149">
        <v>8</v>
      </c>
      <c r="L149" t="s">
        <v>36</v>
      </c>
      <c r="M149" s="1">
        <f t="shared" si="23"/>
        <v>42697</v>
      </c>
      <c r="N149" s="1">
        <f t="shared" si="24"/>
        <v>42673</v>
      </c>
      <c r="O149" s="1">
        <f t="shared" si="25"/>
        <v>42705</v>
      </c>
      <c r="P149" t="b">
        <f t="shared" si="21"/>
        <v>0</v>
      </c>
      <c r="Q149" t="str">
        <f t="shared" si="26"/>
        <v>WHEN fk_mwh_warehouse = '0' AND id_city = '2383' AND shipped_date &gt;= '2016-10-30' AND shipped_date &lt; '2016-12-02' THEN unit_price</v>
      </c>
      <c r="R149" t="str">
        <f t="shared" si="27"/>
        <v>WHEN fk_mwh_warehouse = '0' AND id_city = '2383' AND shipped_date &gt;= '2016-10-30' AND shipped_date &lt; '2016-12-02' THEN paid_price</v>
      </c>
      <c r="S149" t="str">
        <f t="shared" si="28"/>
        <v>WHEN fk_mwh_warehouse = '0' AND id_city = '2383' AND shipped_date &gt;= '2016-10-30' AND shipped_date &lt; '2016-12-02' THEN order_nr</v>
      </c>
      <c r="T149" t="str">
        <f t="shared" si="29"/>
        <v>WHEN fk_mwh_warehouse = '0' AND id_city = '2383' AND shipped_date &gt;= '2016-10-30' AND shipped_date &lt; '2016-12-02' THEN 1</v>
      </c>
    </row>
    <row r="150" spans="1:20" x14ac:dyDescent="0.25">
      <c r="A150" s="7" t="str">
        <f t="shared" si="22"/>
        <v>23960</v>
      </c>
      <c r="B150">
        <v>0</v>
      </c>
      <c r="C150">
        <v>2396</v>
      </c>
      <c r="D150">
        <v>16961463.760000002</v>
      </c>
      <c r="E150">
        <v>16790963.34</v>
      </c>
      <c r="F150">
        <v>52</v>
      </c>
      <c r="G150">
        <v>89</v>
      </c>
      <c r="H150">
        <v>20161164987847.801</v>
      </c>
      <c r="I150">
        <v>20161206364510.199</v>
      </c>
      <c r="J150">
        <v>5</v>
      </c>
      <c r="K150">
        <v>5</v>
      </c>
      <c r="L150" t="s">
        <v>36</v>
      </c>
      <c r="M150" s="1">
        <f t="shared" si="23"/>
        <v>42705</v>
      </c>
      <c r="N150" s="1">
        <f t="shared" si="24"/>
        <v>42690</v>
      </c>
      <c r="O150" s="1">
        <f t="shared" si="25"/>
        <v>42710</v>
      </c>
      <c r="P150" t="b">
        <f t="shared" si="21"/>
        <v>0</v>
      </c>
      <c r="Q150" t="str">
        <f t="shared" si="26"/>
        <v>WHEN fk_mwh_warehouse = '0' AND id_city = '2396' AND shipped_date &gt;= '2016-11-16' AND shipped_date &lt; '2016-12-07' THEN unit_price</v>
      </c>
      <c r="R150" t="str">
        <f t="shared" si="27"/>
        <v>WHEN fk_mwh_warehouse = '0' AND id_city = '2396' AND shipped_date &gt;= '2016-11-16' AND shipped_date &lt; '2016-12-07' THEN paid_price</v>
      </c>
      <c r="S150" t="str">
        <f t="shared" si="28"/>
        <v>WHEN fk_mwh_warehouse = '0' AND id_city = '2396' AND shipped_date &gt;= '2016-11-16' AND shipped_date &lt; '2016-12-07' THEN order_nr</v>
      </c>
      <c r="T150" t="str">
        <f t="shared" si="29"/>
        <v>WHEN fk_mwh_warehouse = '0' AND id_city = '2396' AND shipped_date &gt;= '2016-11-16' AND shipped_date &lt; '2016-12-07' THEN 1</v>
      </c>
    </row>
    <row r="151" spans="1:20" x14ac:dyDescent="0.25">
      <c r="A151" s="7" t="str">
        <f t="shared" si="22"/>
        <v>24090</v>
      </c>
      <c r="B151">
        <v>0</v>
      </c>
      <c r="C151">
        <v>2409</v>
      </c>
      <c r="D151">
        <v>4985050</v>
      </c>
      <c r="E151">
        <v>4985050</v>
      </c>
      <c r="F151">
        <v>23</v>
      </c>
      <c r="G151">
        <v>29</v>
      </c>
      <c r="H151">
        <v>20161193505679.699</v>
      </c>
      <c r="I151">
        <v>20161207003659.102</v>
      </c>
      <c r="J151">
        <v>4</v>
      </c>
      <c r="K151">
        <v>6</v>
      </c>
      <c r="L151" t="s">
        <v>35</v>
      </c>
      <c r="M151" s="1">
        <f t="shared" si="23"/>
        <v>42707</v>
      </c>
      <c r="N151" s="1">
        <f t="shared" si="24"/>
        <v>42689</v>
      </c>
      <c r="O151" s="1">
        <f t="shared" si="25"/>
        <v>42713</v>
      </c>
      <c r="P151" t="b">
        <f t="shared" si="21"/>
        <v>0</v>
      </c>
      <c r="Q151" t="str">
        <f t="shared" si="26"/>
        <v>WHEN fk_mwh_warehouse = '0' AND id_city = '2409' AND shipped_date &gt;= '2016-11-15' AND shipped_date &lt; '2016-12-10' THEN unit_price</v>
      </c>
      <c r="R151" t="str">
        <f t="shared" si="27"/>
        <v>WHEN fk_mwh_warehouse = '0' AND id_city = '2409' AND shipped_date &gt;= '2016-11-15' AND shipped_date &lt; '2016-12-10' THEN paid_price</v>
      </c>
      <c r="S151" t="str">
        <f t="shared" si="28"/>
        <v>WHEN fk_mwh_warehouse = '0' AND id_city = '2409' AND shipped_date &gt;= '2016-11-15' AND shipped_date &lt; '2016-12-10' THEN order_nr</v>
      </c>
      <c r="T151" t="str">
        <f t="shared" si="29"/>
        <v>WHEN fk_mwh_warehouse = '0' AND id_city = '2409' AND shipped_date &gt;= '2016-11-15' AND shipped_date &lt; '2016-12-10' THEN 1</v>
      </c>
    </row>
    <row r="152" spans="1:20" x14ac:dyDescent="0.25">
      <c r="A152" s="7" t="str">
        <f t="shared" si="22"/>
        <v>24830</v>
      </c>
      <c r="B152">
        <v>0</v>
      </c>
      <c r="C152">
        <v>2483</v>
      </c>
      <c r="D152">
        <v>895000</v>
      </c>
      <c r="E152">
        <v>895000</v>
      </c>
      <c r="F152">
        <v>6</v>
      </c>
      <c r="G152">
        <v>10</v>
      </c>
      <c r="H152">
        <v>20161115264005.801</v>
      </c>
      <c r="I152">
        <v>20161206971083.898</v>
      </c>
      <c r="J152">
        <v>22</v>
      </c>
      <c r="K152">
        <v>4</v>
      </c>
      <c r="L152" t="s">
        <v>36</v>
      </c>
      <c r="M152" s="1">
        <f t="shared" si="23"/>
        <v>42688</v>
      </c>
      <c r="N152" s="1">
        <f t="shared" si="24"/>
        <v>42676</v>
      </c>
      <c r="O152" s="1">
        <f t="shared" si="25"/>
        <v>42692</v>
      </c>
      <c r="P152" t="b">
        <f t="shared" si="21"/>
        <v>0</v>
      </c>
      <c r="Q152" t="str">
        <f t="shared" si="26"/>
        <v>WHEN fk_mwh_warehouse = '0' AND id_city = '2483' AND shipped_date &gt;= '2016-11-02' AND shipped_date &lt; '2016-11-19' THEN unit_price</v>
      </c>
      <c r="R152" t="str">
        <f t="shared" si="27"/>
        <v>WHEN fk_mwh_warehouse = '0' AND id_city = '2483' AND shipped_date &gt;= '2016-11-02' AND shipped_date &lt; '2016-11-19' THEN paid_price</v>
      </c>
      <c r="S152" t="str">
        <f t="shared" si="28"/>
        <v>WHEN fk_mwh_warehouse = '0' AND id_city = '2483' AND shipped_date &gt;= '2016-11-02' AND shipped_date &lt; '2016-11-19' THEN order_nr</v>
      </c>
      <c r="T152" t="str">
        <f t="shared" si="29"/>
        <v>WHEN fk_mwh_warehouse = '0' AND id_city = '2483' AND shipped_date &gt;= '2016-11-02' AND shipped_date &lt; '2016-11-19' THEN 1</v>
      </c>
    </row>
    <row r="153" spans="1:20" x14ac:dyDescent="0.25">
      <c r="A153" s="7" t="str">
        <f t="shared" si="22"/>
        <v>24960</v>
      </c>
      <c r="B153">
        <v>0</v>
      </c>
      <c r="C153">
        <v>2496</v>
      </c>
      <c r="D153">
        <v>4349343</v>
      </c>
      <c r="E153">
        <v>4349343</v>
      </c>
      <c r="F153">
        <v>23</v>
      </c>
      <c r="G153">
        <v>29</v>
      </c>
      <c r="H153">
        <v>20161154001614.898</v>
      </c>
      <c r="I153">
        <v>20161206586926.301</v>
      </c>
      <c r="J153">
        <v>7</v>
      </c>
      <c r="K153">
        <v>3</v>
      </c>
      <c r="L153" t="s">
        <v>36</v>
      </c>
      <c r="M153" s="1">
        <f t="shared" si="23"/>
        <v>42703</v>
      </c>
      <c r="N153" s="1">
        <f t="shared" si="24"/>
        <v>42694</v>
      </c>
      <c r="O153" s="1">
        <f t="shared" si="25"/>
        <v>42706</v>
      </c>
      <c r="P153" t="b">
        <f t="shared" si="21"/>
        <v>0</v>
      </c>
      <c r="Q153" t="str">
        <f t="shared" si="26"/>
        <v>WHEN fk_mwh_warehouse = '0' AND id_city = '2496' AND shipped_date &gt;= '2016-11-20' AND shipped_date &lt; '2016-12-03' THEN unit_price</v>
      </c>
      <c r="R153" t="str">
        <f t="shared" si="27"/>
        <v>WHEN fk_mwh_warehouse = '0' AND id_city = '2496' AND shipped_date &gt;= '2016-11-20' AND shipped_date &lt; '2016-12-03' THEN paid_price</v>
      </c>
      <c r="S153" t="str">
        <f t="shared" si="28"/>
        <v>WHEN fk_mwh_warehouse = '0' AND id_city = '2496' AND shipped_date &gt;= '2016-11-20' AND shipped_date &lt; '2016-12-03' THEN order_nr</v>
      </c>
      <c r="T153" t="str">
        <f t="shared" si="29"/>
        <v>WHEN fk_mwh_warehouse = '0' AND id_city = '2496' AND shipped_date &gt;= '2016-11-20' AND shipped_date &lt; '2016-12-03' THEN 1</v>
      </c>
    </row>
    <row r="154" spans="1:20" x14ac:dyDescent="0.25">
      <c r="A154" s="7" t="str">
        <f t="shared" si="22"/>
        <v>25400</v>
      </c>
      <c r="B154">
        <v>0</v>
      </c>
      <c r="C154">
        <v>2540</v>
      </c>
      <c r="D154">
        <v>492314</v>
      </c>
      <c r="E154">
        <v>492314</v>
      </c>
      <c r="F154">
        <v>2</v>
      </c>
      <c r="G154">
        <v>3</v>
      </c>
      <c r="H154">
        <v>20161176150178</v>
      </c>
      <c r="I154">
        <v>20161206488427.301</v>
      </c>
      <c r="J154">
        <v>7</v>
      </c>
      <c r="K154">
        <v>10</v>
      </c>
      <c r="L154" t="s">
        <v>36</v>
      </c>
      <c r="M154" s="1">
        <f t="shared" si="23"/>
        <v>42703</v>
      </c>
      <c r="N154" s="1">
        <f t="shared" si="24"/>
        <v>42673</v>
      </c>
      <c r="O154" s="1">
        <f t="shared" si="25"/>
        <v>42713</v>
      </c>
      <c r="P154" t="b">
        <f t="shared" si="21"/>
        <v>0</v>
      </c>
      <c r="Q154" t="str">
        <f t="shared" si="26"/>
        <v>WHEN fk_mwh_warehouse = '0' AND id_city = '2540' AND shipped_date &gt;= '2016-10-30' AND shipped_date &lt; '2016-12-10' THEN unit_price</v>
      </c>
      <c r="R154" t="str">
        <f t="shared" si="27"/>
        <v>WHEN fk_mwh_warehouse = '0' AND id_city = '2540' AND shipped_date &gt;= '2016-10-30' AND shipped_date &lt; '2016-12-10' THEN paid_price</v>
      </c>
      <c r="S154" t="str">
        <f t="shared" si="28"/>
        <v>WHEN fk_mwh_warehouse = '0' AND id_city = '2540' AND shipped_date &gt;= '2016-10-30' AND shipped_date &lt; '2016-12-10' THEN order_nr</v>
      </c>
      <c r="T154" t="str">
        <f t="shared" si="29"/>
        <v>WHEN fk_mwh_warehouse = '0' AND id_city = '2540' AND shipped_date &gt;= '2016-10-30' AND shipped_date &lt; '2016-12-10' THEN 1</v>
      </c>
    </row>
    <row r="155" spans="1:20" x14ac:dyDescent="0.25">
      <c r="A155" s="7" t="str">
        <f t="shared" si="22"/>
        <v>25560</v>
      </c>
      <c r="B155">
        <v>0</v>
      </c>
      <c r="C155">
        <v>2556</v>
      </c>
      <c r="D155">
        <v>770100</v>
      </c>
      <c r="E155">
        <v>719674.37</v>
      </c>
      <c r="F155">
        <v>3</v>
      </c>
      <c r="G155">
        <v>6</v>
      </c>
      <c r="H155">
        <v>20161112674191.801</v>
      </c>
      <c r="I155">
        <v>20161206182663</v>
      </c>
      <c r="J155">
        <v>24</v>
      </c>
      <c r="K155">
        <v>2</v>
      </c>
      <c r="L155" t="s">
        <v>36</v>
      </c>
      <c r="M155" s="1">
        <f t="shared" si="23"/>
        <v>42686</v>
      </c>
      <c r="N155" s="1">
        <f t="shared" si="24"/>
        <v>42680</v>
      </c>
      <c r="O155" s="1">
        <f t="shared" si="25"/>
        <v>42688</v>
      </c>
      <c r="P155" t="b">
        <f t="shared" si="21"/>
        <v>0</v>
      </c>
      <c r="Q155" t="str">
        <f t="shared" si="26"/>
        <v>WHEN fk_mwh_warehouse = '0' AND id_city = '2556' AND shipped_date &gt;= '2016-11-06' AND shipped_date &lt; '2016-11-15' THEN unit_price</v>
      </c>
      <c r="R155" t="str">
        <f t="shared" si="27"/>
        <v>WHEN fk_mwh_warehouse = '0' AND id_city = '2556' AND shipped_date &gt;= '2016-11-06' AND shipped_date &lt; '2016-11-15' THEN paid_price</v>
      </c>
      <c r="S155" t="str">
        <f t="shared" si="28"/>
        <v>WHEN fk_mwh_warehouse = '0' AND id_city = '2556' AND shipped_date &gt;= '2016-11-06' AND shipped_date &lt; '2016-11-15' THEN order_nr</v>
      </c>
      <c r="T155" t="str">
        <f t="shared" si="29"/>
        <v>WHEN fk_mwh_warehouse = '0' AND id_city = '2556' AND shipped_date &gt;= '2016-11-06' AND shipped_date &lt; '2016-11-15' THEN 1</v>
      </c>
    </row>
    <row r="156" spans="1:20" x14ac:dyDescent="0.25">
      <c r="A156" s="7" t="str">
        <f t="shared" si="22"/>
        <v>25840</v>
      </c>
      <c r="B156">
        <v>0</v>
      </c>
      <c r="C156">
        <v>2584</v>
      </c>
      <c r="D156">
        <v>25283903.539999999</v>
      </c>
      <c r="E156">
        <v>25168853.539999999</v>
      </c>
      <c r="F156">
        <v>109</v>
      </c>
      <c r="G156">
        <v>157</v>
      </c>
      <c r="H156">
        <v>20161167818233.301</v>
      </c>
      <c r="I156">
        <v>20161207011435.301</v>
      </c>
      <c r="J156">
        <v>5</v>
      </c>
      <c r="K156">
        <v>5</v>
      </c>
      <c r="L156" t="s">
        <v>35</v>
      </c>
      <c r="M156" s="1">
        <f t="shared" si="23"/>
        <v>42706</v>
      </c>
      <c r="N156" s="1">
        <f t="shared" si="24"/>
        <v>42691</v>
      </c>
      <c r="O156" s="1">
        <f t="shared" si="25"/>
        <v>42711</v>
      </c>
      <c r="P156" t="b">
        <f t="shared" si="21"/>
        <v>0</v>
      </c>
      <c r="Q156" t="str">
        <f t="shared" si="26"/>
        <v>WHEN fk_mwh_warehouse = '0' AND id_city = '2584' AND shipped_date &gt;= '2016-11-17' AND shipped_date &lt; '2016-12-08' THEN unit_price</v>
      </c>
      <c r="R156" t="str">
        <f t="shared" si="27"/>
        <v>WHEN fk_mwh_warehouse = '0' AND id_city = '2584' AND shipped_date &gt;= '2016-11-17' AND shipped_date &lt; '2016-12-08' THEN paid_price</v>
      </c>
      <c r="S156" t="str">
        <f t="shared" si="28"/>
        <v>WHEN fk_mwh_warehouse = '0' AND id_city = '2584' AND shipped_date &gt;= '2016-11-17' AND shipped_date &lt; '2016-12-08' THEN order_nr</v>
      </c>
      <c r="T156" t="str">
        <f t="shared" si="29"/>
        <v>WHEN fk_mwh_warehouse = '0' AND id_city = '2584' AND shipped_date &gt;= '2016-11-17' AND shipped_date &lt; '2016-12-08' THEN 1</v>
      </c>
    </row>
    <row r="157" spans="1:20" x14ac:dyDescent="0.25">
      <c r="A157" s="7" t="str">
        <f t="shared" si="22"/>
        <v>26160</v>
      </c>
      <c r="B157">
        <v>0</v>
      </c>
      <c r="C157">
        <v>2616</v>
      </c>
      <c r="D157">
        <v>174000</v>
      </c>
      <c r="E157">
        <v>174000</v>
      </c>
      <c r="F157">
        <v>3</v>
      </c>
      <c r="G157">
        <v>3</v>
      </c>
      <c r="H157">
        <v>20161154470270.602</v>
      </c>
      <c r="I157">
        <v>20161206160068.602</v>
      </c>
      <c r="J157">
        <v>5</v>
      </c>
      <c r="K157">
        <v>2</v>
      </c>
      <c r="L157" t="s">
        <v>36</v>
      </c>
      <c r="M157" s="1">
        <f t="shared" si="23"/>
        <v>42705</v>
      </c>
      <c r="N157" s="1">
        <f t="shared" si="24"/>
        <v>42699</v>
      </c>
      <c r="O157" s="1">
        <f t="shared" si="25"/>
        <v>42707</v>
      </c>
      <c r="P157" t="b">
        <f t="shared" si="21"/>
        <v>0</v>
      </c>
      <c r="Q157" t="str">
        <f t="shared" si="26"/>
        <v>WHEN fk_mwh_warehouse = '0' AND id_city = '2616' AND shipped_date &gt;= '2016-11-25' AND shipped_date &lt; '2016-12-04' THEN unit_price</v>
      </c>
      <c r="R157" t="str">
        <f t="shared" si="27"/>
        <v>WHEN fk_mwh_warehouse = '0' AND id_city = '2616' AND shipped_date &gt;= '2016-11-25' AND shipped_date &lt; '2016-12-04' THEN paid_price</v>
      </c>
      <c r="S157" t="str">
        <f t="shared" si="28"/>
        <v>WHEN fk_mwh_warehouse = '0' AND id_city = '2616' AND shipped_date &gt;= '2016-11-25' AND shipped_date &lt; '2016-12-04' THEN order_nr</v>
      </c>
      <c r="T157" t="str">
        <f t="shared" si="29"/>
        <v>WHEN fk_mwh_warehouse = '0' AND id_city = '2616' AND shipped_date &gt;= '2016-11-25' AND shipped_date &lt; '2016-12-04' THEN 1</v>
      </c>
    </row>
    <row r="158" spans="1:20" x14ac:dyDescent="0.25">
      <c r="A158" s="7" t="str">
        <f t="shared" si="22"/>
        <v>26490</v>
      </c>
      <c r="B158">
        <v>0</v>
      </c>
      <c r="C158">
        <v>2649</v>
      </c>
      <c r="D158">
        <v>329000</v>
      </c>
      <c r="E158">
        <v>329000</v>
      </c>
      <c r="F158">
        <v>2</v>
      </c>
      <c r="G158">
        <v>2</v>
      </c>
      <c r="H158">
        <v>20161128088288.5</v>
      </c>
      <c r="I158">
        <v>20161208112669.5</v>
      </c>
      <c r="J158">
        <v>10</v>
      </c>
      <c r="K158">
        <v>1</v>
      </c>
      <c r="L158" t="s">
        <v>37</v>
      </c>
      <c r="M158" s="1">
        <f t="shared" si="23"/>
        <v>42702</v>
      </c>
      <c r="N158" s="1">
        <f t="shared" si="24"/>
        <v>42699</v>
      </c>
      <c r="O158" s="1">
        <f t="shared" si="25"/>
        <v>42703</v>
      </c>
      <c r="P158" t="b">
        <f t="shared" si="21"/>
        <v>0</v>
      </c>
      <c r="Q158" t="str">
        <f t="shared" si="26"/>
        <v>WHEN fk_mwh_warehouse = '0' AND id_city = '2649' AND shipped_date &gt;= '2016-11-25' AND shipped_date &lt; '2016-11-30' THEN unit_price</v>
      </c>
      <c r="R158" t="str">
        <f t="shared" si="27"/>
        <v>WHEN fk_mwh_warehouse = '0' AND id_city = '2649' AND shipped_date &gt;= '2016-11-25' AND shipped_date &lt; '2016-11-30' THEN paid_price</v>
      </c>
      <c r="S158" t="str">
        <f t="shared" si="28"/>
        <v>WHEN fk_mwh_warehouse = '0' AND id_city = '2649' AND shipped_date &gt;= '2016-11-25' AND shipped_date &lt; '2016-11-30' THEN order_nr</v>
      </c>
      <c r="T158" t="str">
        <f t="shared" si="29"/>
        <v>WHEN fk_mwh_warehouse = '0' AND id_city = '2649' AND shipped_date &gt;= '2016-11-25' AND shipped_date &lt; '2016-11-30' THEN 1</v>
      </c>
    </row>
    <row r="159" spans="1:20" x14ac:dyDescent="0.25">
      <c r="A159" s="7" t="str">
        <f t="shared" si="22"/>
        <v>26860</v>
      </c>
      <c r="B159">
        <v>0</v>
      </c>
      <c r="C159">
        <v>2686</v>
      </c>
      <c r="D159">
        <v>1099900</v>
      </c>
      <c r="E159">
        <v>1099900</v>
      </c>
      <c r="F159">
        <v>7</v>
      </c>
      <c r="G159">
        <v>12</v>
      </c>
      <c r="H159">
        <v>20161131682485.699</v>
      </c>
      <c r="I159">
        <v>20161205394004.199</v>
      </c>
      <c r="J159">
        <v>10</v>
      </c>
      <c r="K159">
        <v>3</v>
      </c>
      <c r="L159" t="s">
        <v>34</v>
      </c>
      <c r="M159" s="1">
        <f t="shared" si="23"/>
        <v>42699</v>
      </c>
      <c r="N159" s="1">
        <f t="shared" si="24"/>
        <v>42690</v>
      </c>
      <c r="O159" s="1">
        <f t="shared" si="25"/>
        <v>42702</v>
      </c>
      <c r="P159" t="b">
        <f t="shared" si="21"/>
        <v>0</v>
      </c>
      <c r="Q159" t="str">
        <f t="shared" si="26"/>
        <v>WHEN fk_mwh_warehouse = '0' AND id_city = '2686' AND shipped_date &gt;= '2016-11-16' AND shipped_date &lt; '2016-11-29' THEN unit_price</v>
      </c>
      <c r="R159" t="str">
        <f t="shared" si="27"/>
        <v>WHEN fk_mwh_warehouse = '0' AND id_city = '2686' AND shipped_date &gt;= '2016-11-16' AND shipped_date &lt; '2016-11-29' THEN paid_price</v>
      </c>
      <c r="S159" t="str">
        <f t="shared" si="28"/>
        <v>WHEN fk_mwh_warehouse = '0' AND id_city = '2686' AND shipped_date &gt;= '2016-11-16' AND shipped_date &lt; '2016-11-29' THEN order_nr</v>
      </c>
      <c r="T159" t="str">
        <f t="shared" si="29"/>
        <v>WHEN fk_mwh_warehouse = '0' AND id_city = '2686' AND shipped_date &gt;= '2016-11-16' AND shipped_date &lt; '2016-11-29' THEN 1</v>
      </c>
    </row>
    <row r="160" spans="1:20" x14ac:dyDescent="0.25">
      <c r="A160" s="7" t="str">
        <f t="shared" si="22"/>
        <v>26930</v>
      </c>
      <c r="B160">
        <v>0</v>
      </c>
      <c r="C160">
        <v>2693</v>
      </c>
      <c r="D160">
        <v>1480550</v>
      </c>
      <c r="E160">
        <v>1480550</v>
      </c>
      <c r="F160">
        <v>6</v>
      </c>
      <c r="G160">
        <v>20</v>
      </c>
      <c r="H160">
        <v>20161129141704</v>
      </c>
      <c r="I160">
        <v>20161205157725.801</v>
      </c>
      <c r="J160">
        <v>6</v>
      </c>
      <c r="K160">
        <v>2</v>
      </c>
      <c r="L160" t="s">
        <v>34</v>
      </c>
      <c r="M160" s="1">
        <f t="shared" si="23"/>
        <v>42703</v>
      </c>
      <c r="N160" s="1">
        <f t="shared" si="24"/>
        <v>42697</v>
      </c>
      <c r="O160" s="1">
        <f t="shared" si="25"/>
        <v>42705</v>
      </c>
      <c r="P160" t="b">
        <f t="shared" si="21"/>
        <v>0</v>
      </c>
      <c r="Q160" t="str">
        <f t="shared" si="26"/>
        <v>WHEN fk_mwh_warehouse = '0' AND id_city = '2693' AND shipped_date &gt;= '2016-11-23' AND shipped_date &lt; '2016-12-02' THEN unit_price</v>
      </c>
      <c r="R160" t="str">
        <f t="shared" si="27"/>
        <v>WHEN fk_mwh_warehouse = '0' AND id_city = '2693' AND shipped_date &gt;= '2016-11-23' AND shipped_date &lt; '2016-12-02' THEN paid_price</v>
      </c>
      <c r="S160" t="str">
        <f t="shared" si="28"/>
        <v>WHEN fk_mwh_warehouse = '0' AND id_city = '2693' AND shipped_date &gt;= '2016-11-23' AND shipped_date &lt; '2016-12-02' THEN order_nr</v>
      </c>
      <c r="T160" t="str">
        <f t="shared" si="29"/>
        <v>WHEN fk_mwh_warehouse = '0' AND id_city = '2693' AND shipped_date &gt;= '2016-11-23' AND shipped_date &lt; '2016-12-02' THEN 1</v>
      </c>
    </row>
    <row r="161" spans="1:20" x14ac:dyDescent="0.25">
      <c r="A161" s="7" t="str">
        <f t="shared" si="22"/>
        <v>27220</v>
      </c>
      <c r="B161">
        <v>0</v>
      </c>
      <c r="C161">
        <v>2722</v>
      </c>
      <c r="D161">
        <v>642000</v>
      </c>
      <c r="E161">
        <v>626100</v>
      </c>
      <c r="F161">
        <v>5</v>
      </c>
      <c r="G161">
        <v>7</v>
      </c>
      <c r="H161">
        <v>20161123496359.199</v>
      </c>
      <c r="I161">
        <v>20161206167279.398</v>
      </c>
      <c r="J161">
        <v>13</v>
      </c>
      <c r="K161">
        <v>6</v>
      </c>
      <c r="L161" t="s">
        <v>36</v>
      </c>
      <c r="M161" s="1">
        <f t="shared" si="23"/>
        <v>42697</v>
      </c>
      <c r="N161" s="1">
        <f t="shared" si="24"/>
        <v>42679</v>
      </c>
      <c r="O161" s="1">
        <f t="shared" si="25"/>
        <v>42703</v>
      </c>
      <c r="P161" t="b">
        <f t="shared" si="21"/>
        <v>0</v>
      </c>
      <c r="Q161" t="str">
        <f t="shared" si="26"/>
        <v>WHEN fk_mwh_warehouse = '0' AND id_city = '2722' AND shipped_date &gt;= '2016-11-05' AND shipped_date &lt; '2016-11-30' THEN unit_price</v>
      </c>
      <c r="R161" t="str">
        <f t="shared" si="27"/>
        <v>WHEN fk_mwh_warehouse = '0' AND id_city = '2722' AND shipped_date &gt;= '2016-11-05' AND shipped_date &lt; '2016-11-30' THEN paid_price</v>
      </c>
      <c r="S161" t="str">
        <f t="shared" si="28"/>
        <v>WHEN fk_mwh_warehouse = '0' AND id_city = '2722' AND shipped_date &gt;= '2016-11-05' AND shipped_date &lt; '2016-11-30' THEN order_nr</v>
      </c>
      <c r="T161" t="str">
        <f t="shared" si="29"/>
        <v>WHEN fk_mwh_warehouse = '0' AND id_city = '2722' AND shipped_date &gt;= '2016-11-05' AND shipped_date &lt; '2016-11-30' THEN 1</v>
      </c>
    </row>
    <row r="162" spans="1:20" x14ac:dyDescent="0.25">
      <c r="A162" s="7" t="str">
        <f t="shared" si="22"/>
        <v>27310</v>
      </c>
      <c r="B162">
        <v>0</v>
      </c>
      <c r="C162">
        <v>2731</v>
      </c>
      <c r="D162">
        <v>309360</v>
      </c>
      <c r="E162">
        <v>309360</v>
      </c>
      <c r="F162">
        <v>2</v>
      </c>
      <c r="G162">
        <v>3</v>
      </c>
      <c r="H162">
        <v>20161127002286.602</v>
      </c>
      <c r="I162">
        <v>20161205160248.602</v>
      </c>
      <c r="J162">
        <v>8</v>
      </c>
      <c r="K162">
        <v>0</v>
      </c>
      <c r="L162" t="s">
        <v>34</v>
      </c>
      <c r="M162" s="1">
        <f t="shared" si="23"/>
        <v>42701</v>
      </c>
      <c r="N162" s="1">
        <f t="shared" si="24"/>
        <v>42701</v>
      </c>
      <c r="O162" s="1">
        <f t="shared" si="25"/>
        <v>42701</v>
      </c>
      <c r="P162" t="b">
        <f t="shared" si="21"/>
        <v>0</v>
      </c>
      <c r="Q162" t="str">
        <f t="shared" si="26"/>
        <v>WHEN fk_mwh_warehouse = '0' AND id_city = '2731' AND shipped_date &gt;= '2016-11-27' AND shipped_date &lt; '2016-11-28' THEN unit_price</v>
      </c>
      <c r="R162" t="str">
        <f t="shared" si="27"/>
        <v>WHEN fk_mwh_warehouse = '0' AND id_city = '2731' AND shipped_date &gt;= '2016-11-27' AND shipped_date &lt; '2016-11-28' THEN paid_price</v>
      </c>
      <c r="S162" t="str">
        <f t="shared" si="28"/>
        <v>WHEN fk_mwh_warehouse = '0' AND id_city = '2731' AND shipped_date &gt;= '2016-11-27' AND shipped_date &lt; '2016-11-28' THEN order_nr</v>
      </c>
      <c r="T162" t="str">
        <f t="shared" si="29"/>
        <v>WHEN fk_mwh_warehouse = '0' AND id_city = '2731' AND shipped_date &gt;= '2016-11-27' AND shipped_date &lt; '2016-11-28' THEN 1</v>
      </c>
    </row>
    <row r="163" spans="1:20" x14ac:dyDescent="0.25">
      <c r="A163" s="7" t="str">
        <f t="shared" si="22"/>
        <v>27560</v>
      </c>
      <c r="B163">
        <v>0</v>
      </c>
      <c r="C163">
        <v>2756</v>
      </c>
      <c r="D163">
        <v>1046995</v>
      </c>
      <c r="E163">
        <v>1046995</v>
      </c>
      <c r="F163">
        <v>7</v>
      </c>
      <c r="G163">
        <v>8</v>
      </c>
      <c r="H163">
        <v>20161186388512.801</v>
      </c>
      <c r="I163">
        <v>20161207410819.801</v>
      </c>
      <c r="J163">
        <v>4</v>
      </c>
      <c r="K163">
        <v>3</v>
      </c>
      <c r="L163" t="s">
        <v>35</v>
      </c>
      <c r="M163" s="1">
        <f t="shared" si="23"/>
        <v>42707</v>
      </c>
      <c r="N163" s="1">
        <f t="shared" si="24"/>
        <v>42698</v>
      </c>
      <c r="O163" s="1">
        <f t="shared" si="25"/>
        <v>42710</v>
      </c>
      <c r="P163" t="b">
        <f t="shared" si="21"/>
        <v>0</v>
      </c>
      <c r="Q163" t="str">
        <f t="shared" si="26"/>
        <v>WHEN fk_mwh_warehouse = '0' AND id_city = '2756' AND shipped_date &gt;= '2016-11-24' AND shipped_date &lt; '2016-12-07' THEN unit_price</v>
      </c>
      <c r="R163" t="str">
        <f t="shared" si="27"/>
        <v>WHEN fk_mwh_warehouse = '0' AND id_city = '2756' AND shipped_date &gt;= '2016-11-24' AND shipped_date &lt; '2016-12-07' THEN paid_price</v>
      </c>
      <c r="S163" t="str">
        <f t="shared" si="28"/>
        <v>WHEN fk_mwh_warehouse = '0' AND id_city = '2756' AND shipped_date &gt;= '2016-11-24' AND shipped_date &lt; '2016-12-07' THEN order_nr</v>
      </c>
      <c r="T163" t="str">
        <f t="shared" si="29"/>
        <v>WHEN fk_mwh_warehouse = '0' AND id_city = '2756' AND shipped_date &gt;= '2016-11-24' AND shipped_date &lt; '2016-12-07' THEN 1</v>
      </c>
    </row>
    <row r="164" spans="1:20" x14ac:dyDescent="0.25">
      <c r="A164" s="7" t="str">
        <f t="shared" si="22"/>
        <v>27640</v>
      </c>
      <c r="B164">
        <v>0</v>
      </c>
      <c r="C164">
        <v>2764</v>
      </c>
      <c r="D164">
        <v>210000</v>
      </c>
      <c r="E164">
        <v>110000</v>
      </c>
      <c r="F164">
        <v>2</v>
      </c>
      <c r="G164">
        <v>2</v>
      </c>
      <c r="H164">
        <v>20161128087522</v>
      </c>
      <c r="I164">
        <v>20161206160205.5</v>
      </c>
      <c r="J164">
        <v>8</v>
      </c>
      <c r="K164">
        <v>1</v>
      </c>
      <c r="L164" t="s">
        <v>36</v>
      </c>
      <c r="M164" s="1">
        <f t="shared" si="23"/>
        <v>42702</v>
      </c>
      <c r="N164" s="1">
        <f t="shared" si="24"/>
        <v>42699</v>
      </c>
      <c r="O164" s="1">
        <f t="shared" si="25"/>
        <v>42703</v>
      </c>
      <c r="P164" t="b">
        <f t="shared" si="21"/>
        <v>0</v>
      </c>
      <c r="Q164" t="str">
        <f t="shared" si="26"/>
        <v>WHEN fk_mwh_warehouse = '0' AND id_city = '2764' AND shipped_date &gt;= '2016-11-25' AND shipped_date &lt; '2016-11-30' THEN unit_price</v>
      </c>
      <c r="R164" t="str">
        <f t="shared" si="27"/>
        <v>WHEN fk_mwh_warehouse = '0' AND id_city = '2764' AND shipped_date &gt;= '2016-11-25' AND shipped_date &lt; '2016-11-30' THEN paid_price</v>
      </c>
      <c r="S164" t="str">
        <f t="shared" si="28"/>
        <v>WHEN fk_mwh_warehouse = '0' AND id_city = '2764' AND shipped_date &gt;= '2016-11-25' AND shipped_date &lt; '2016-11-30' THEN order_nr</v>
      </c>
      <c r="T164" t="str">
        <f t="shared" si="29"/>
        <v>WHEN fk_mwh_warehouse = '0' AND id_city = '2764' AND shipped_date &gt;= '2016-11-25' AND shipped_date &lt; '2016-11-30' THEN 1</v>
      </c>
    </row>
    <row r="165" spans="1:20" x14ac:dyDescent="0.25">
      <c r="A165" s="7" t="str">
        <f t="shared" si="22"/>
        <v>27740</v>
      </c>
      <c r="B165">
        <v>0</v>
      </c>
      <c r="C165">
        <v>2774</v>
      </c>
      <c r="D165">
        <v>884495.8</v>
      </c>
      <c r="E165">
        <v>868695.8</v>
      </c>
      <c r="F165">
        <v>5</v>
      </c>
      <c r="G165">
        <v>6</v>
      </c>
      <c r="H165">
        <v>20161119091139.602</v>
      </c>
      <c r="I165">
        <v>20161207788918.102</v>
      </c>
      <c r="J165">
        <v>19</v>
      </c>
      <c r="K165">
        <v>2</v>
      </c>
      <c r="L165" t="s">
        <v>35</v>
      </c>
      <c r="M165" s="1">
        <f t="shared" si="23"/>
        <v>42692</v>
      </c>
      <c r="N165" s="1">
        <f t="shared" si="24"/>
        <v>42686</v>
      </c>
      <c r="O165" s="1">
        <f t="shared" si="25"/>
        <v>42694</v>
      </c>
      <c r="P165" t="b">
        <f t="shared" si="21"/>
        <v>0</v>
      </c>
      <c r="Q165" t="str">
        <f t="shared" si="26"/>
        <v>WHEN fk_mwh_warehouse = '0' AND id_city = '2774' AND shipped_date &gt;= '2016-11-12' AND shipped_date &lt; '2016-11-21' THEN unit_price</v>
      </c>
      <c r="R165" t="str">
        <f t="shared" si="27"/>
        <v>WHEN fk_mwh_warehouse = '0' AND id_city = '2774' AND shipped_date &gt;= '2016-11-12' AND shipped_date &lt; '2016-11-21' THEN paid_price</v>
      </c>
      <c r="S165" t="str">
        <f t="shared" si="28"/>
        <v>WHEN fk_mwh_warehouse = '0' AND id_city = '2774' AND shipped_date &gt;= '2016-11-12' AND shipped_date &lt; '2016-11-21' THEN order_nr</v>
      </c>
      <c r="T165" t="str">
        <f t="shared" si="29"/>
        <v>WHEN fk_mwh_warehouse = '0' AND id_city = '2774' AND shipped_date &gt;= '2016-11-12' AND shipped_date &lt; '2016-11-21' THEN 1</v>
      </c>
    </row>
    <row r="166" spans="1:20" x14ac:dyDescent="0.25">
      <c r="A166" s="7" t="str">
        <f t="shared" si="22"/>
        <v>28080</v>
      </c>
      <c r="B166">
        <v>0</v>
      </c>
      <c r="C166">
        <v>2808</v>
      </c>
      <c r="D166">
        <v>941430</v>
      </c>
      <c r="E166">
        <v>941430</v>
      </c>
      <c r="F166">
        <v>5</v>
      </c>
      <c r="G166">
        <v>10</v>
      </c>
      <c r="H166">
        <v>20161121791540</v>
      </c>
      <c r="I166">
        <v>20161205261721</v>
      </c>
      <c r="J166">
        <v>13</v>
      </c>
      <c r="K166">
        <v>5</v>
      </c>
      <c r="L166" t="s">
        <v>34</v>
      </c>
      <c r="M166" s="1">
        <f t="shared" si="23"/>
        <v>42696</v>
      </c>
      <c r="N166" s="1">
        <f t="shared" si="24"/>
        <v>42681</v>
      </c>
      <c r="O166" s="1">
        <f t="shared" si="25"/>
        <v>42701</v>
      </c>
      <c r="P166" t="b">
        <f t="shared" si="21"/>
        <v>0</v>
      </c>
      <c r="Q166" t="str">
        <f t="shared" si="26"/>
        <v>WHEN fk_mwh_warehouse = '0' AND id_city = '2808' AND shipped_date &gt;= '2016-11-07' AND shipped_date &lt; '2016-11-28' THEN unit_price</v>
      </c>
      <c r="R166" t="str">
        <f t="shared" si="27"/>
        <v>WHEN fk_mwh_warehouse = '0' AND id_city = '2808' AND shipped_date &gt;= '2016-11-07' AND shipped_date &lt; '2016-11-28' THEN paid_price</v>
      </c>
      <c r="S166" t="str">
        <f t="shared" si="28"/>
        <v>WHEN fk_mwh_warehouse = '0' AND id_city = '2808' AND shipped_date &gt;= '2016-11-07' AND shipped_date &lt; '2016-11-28' THEN order_nr</v>
      </c>
      <c r="T166" t="str">
        <f t="shared" si="29"/>
        <v>WHEN fk_mwh_warehouse = '0' AND id_city = '2808' AND shipped_date &gt;= '2016-11-07' AND shipped_date &lt; '2016-11-28' THEN 1</v>
      </c>
    </row>
    <row r="167" spans="1:20" x14ac:dyDescent="0.25">
      <c r="A167" s="7" t="str">
        <f t="shared" si="22"/>
        <v>28270</v>
      </c>
      <c r="B167">
        <v>0</v>
      </c>
      <c r="C167">
        <v>2827</v>
      </c>
      <c r="D167">
        <v>503520</v>
      </c>
      <c r="E167">
        <v>503520</v>
      </c>
      <c r="F167">
        <v>2</v>
      </c>
      <c r="G167">
        <v>5</v>
      </c>
      <c r="H167">
        <v>20161159135973.199</v>
      </c>
      <c r="I167">
        <v>20161206720799.199</v>
      </c>
      <c r="J167">
        <v>6</v>
      </c>
      <c r="K167">
        <v>2</v>
      </c>
      <c r="L167" t="s">
        <v>36</v>
      </c>
      <c r="M167" s="1">
        <f t="shared" si="23"/>
        <v>42704</v>
      </c>
      <c r="N167" s="1">
        <f t="shared" si="24"/>
        <v>42698</v>
      </c>
      <c r="O167" s="1">
        <f t="shared" si="25"/>
        <v>42706</v>
      </c>
      <c r="P167" t="b">
        <f t="shared" si="21"/>
        <v>0</v>
      </c>
      <c r="Q167" t="str">
        <f t="shared" si="26"/>
        <v>WHEN fk_mwh_warehouse = '0' AND id_city = '2827' AND shipped_date &gt;= '2016-11-24' AND shipped_date &lt; '2016-12-03' THEN unit_price</v>
      </c>
      <c r="R167" t="str">
        <f t="shared" si="27"/>
        <v>WHEN fk_mwh_warehouse = '0' AND id_city = '2827' AND shipped_date &gt;= '2016-11-24' AND shipped_date &lt; '2016-12-03' THEN paid_price</v>
      </c>
      <c r="S167" t="str">
        <f t="shared" si="28"/>
        <v>WHEN fk_mwh_warehouse = '0' AND id_city = '2827' AND shipped_date &gt;= '2016-11-24' AND shipped_date &lt; '2016-12-03' THEN order_nr</v>
      </c>
      <c r="T167" t="str">
        <f t="shared" si="29"/>
        <v>WHEN fk_mwh_warehouse = '0' AND id_city = '2827' AND shipped_date &gt;= '2016-11-24' AND shipped_date &lt; '2016-12-03' THEN 1</v>
      </c>
    </row>
    <row r="168" spans="1:20" x14ac:dyDescent="0.25">
      <c r="A168" s="7" t="str">
        <f t="shared" si="22"/>
        <v>28480</v>
      </c>
      <c r="B168">
        <v>0</v>
      </c>
      <c r="C168">
        <v>2848</v>
      </c>
      <c r="D168">
        <v>2194280</v>
      </c>
      <c r="E168">
        <v>2144280</v>
      </c>
      <c r="F168">
        <v>9</v>
      </c>
      <c r="G168">
        <v>13</v>
      </c>
      <c r="H168">
        <v>20161158534127</v>
      </c>
      <c r="I168">
        <v>20161207977575</v>
      </c>
      <c r="J168">
        <v>6</v>
      </c>
      <c r="K168">
        <v>3</v>
      </c>
      <c r="L168" t="s">
        <v>35</v>
      </c>
      <c r="M168" s="1">
        <f t="shared" si="23"/>
        <v>42705</v>
      </c>
      <c r="N168" s="1">
        <f t="shared" si="24"/>
        <v>42696</v>
      </c>
      <c r="O168" s="1">
        <f t="shared" si="25"/>
        <v>42708</v>
      </c>
      <c r="P168" t="b">
        <f t="shared" si="21"/>
        <v>0</v>
      </c>
      <c r="Q168" t="str">
        <f t="shared" si="26"/>
        <v>WHEN fk_mwh_warehouse = '0' AND id_city = '2848' AND shipped_date &gt;= '2016-11-22' AND shipped_date &lt; '2016-12-05' THEN unit_price</v>
      </c>
      <c r="R168" t="str">
        <f t="shared" si="27"/>
        <v>WHEN fk_mwh_warehouse = '0' AND id_city = '2848' AND shipped_date &gt;= '2016-11-22' AND shipped_date &lt; '2016-12-05' THEN paid_price</v>
      </c>
      <c r="S168" t="str">
        <f t="shared" si="28"/>
        <v>WHEN fk_mwh_warehouse = '0' AND id_city = '2848' AND shipped_date &gt;= '2016-11-22' AND shipped_date &lt; '2016-12-05' THEN order_nr</v>
      </c>
      <c r="T168" t="str">
        <f t="shared" si="29"/>
        <v>WHEN fk_mwh_warehouse = '0' AND id_city = '2848' AND shipped_date &gt;= '2016-11-22' AND shipped_date &lt; '2016-12-05' THEN 1</v>
      </c>
    </row>
    <row r="169" spans="1:20" x14ac:dyDescent="0.25">
      <c r="A169" s="7" t="str">
        <f t="shared" si="22"/>
        <v>28730</v>
      </c>
      <c r="B169">
        <v>0</v>
      </c>
      <c r="C169">
        <v>2873</v>
      </c>
      <c r="D169">
        <v>2139000</v>
      </c>
      <c r="E169">
        <v>2139000</v>
      </c>
      <c r="F169">
        <v>9</v>
      </c>
      <c r="G169">
        <v>9</v>
      </c>
      <c r="H169">
        <v>20161180152342.699</v>
      </c>
      <c r="I169">
        <v>20161208007217</v>
      </c>
      <c r="J169">
        <v>5</v>
      </c>
      <c r="K169">
        <v>3</v>
      </c>
      <c r="L169" t="s">
        <v>37</v>
      </c>
      <c r="M169" s="1">
        <f t="shared" si="23"/>
        <v>42707</v>
      </c>
      <c r="N169" s="1">
        <f t="shared" si="24"/>
        <v>42698</v>
      </c>
      <c r="O169" s="1">
        <f t="shared" si="25"/>
        <v>42710</v>
      </c>
      <c r="P169" t="b">
        <f t="shared" si="21"/>
        <v>0</v>
      </c>
      <c r="Q169" t="str">
        <f t="shared" si="26"/>
        <v>WHEN fk_mwh_warehouse = '0' AND id_city = '2873' AND shipped_date &gt;= '2016-11-24' AND shipped_date &lt; '2016-12-07' THEN unit_price</v>
      </c>
      <c r="R169" t="str">
        <f t="shared" si="27"/>
        <v>WHEN fk_mwh_warehouse = '0' AND id_city = '2873' AND shipped_date &gt;= '2016-11-24' AND shipped_date &lt; '2016-12-07' THEN paid_price</v>
      </c>
      <c r="S169" t="str">
        <f t="shared" si="28"/>
        <v>WHEN fk_mwh_warehouse = '0' AND id_city = '2873' AND shipped_date &gt;= '2016-11-24' AND shipped_date &lt; '2016-12-07' THEN order_nr</v>
      </c>
      <c r="T169" t="str">
        <f t="shared" si="29"/>
        <v>WHEN fk_mwh_warehouse = '0' AND id_city = '2873' AND shipped_date &gt;= '2016-11-24' AND shipped_date &lt; '2016-12-07' THEN 1</v>
      </c>
    </row>
    <row r="170" spans="1:20" x14ac:dyDescent="0.25">
      <c r="A170" s="7" t="str">
        <f t="shared" si="22"/>
        <v>28910</v>
      </c>
      <c r="B170">
        <v>0</v>
      </c>
      <c r="C170">
        <v>2891</v>
      </c>
      <c r="D170">
        <v>10956819</v>
      </c>
      <c r="E170">
        <v>10933196.949999999</v>
      </c>
      <c r="F170">
        <v>73</v>
      </c>
      <c r="G170">
        <v>100</v>
      </c>
      <c r="H170">
        <v>20161187972788.699</v>
      </c>
      <c r="I170">
        <v>20161206598456.699</v>
      </c>
      <c r="J170">
        <v>3</v>
      </c>
      <c r="K170">
        <v>4</v>
      </c>
      <c r="L170" t="s">
        <v>36</v>
      </c>
      <c r="M170" s="1">
        <f t="shared" si="23"/>
        <v>42707</v>
      </c>
      <c r="N170" s="1">
        <f t="shared" si="24"/>
        <v>42695</v>
      </c>
      <c r="O170" s="1">
        <f t="shared" si="25"/>
        <v>42711</v>
      </c>
      <c r="P170" t="b">
        <f t="shared" si="21"/>
        <v>0</v>
      </c>
      <c r="Q170" t="str">
        <f t="shared" si="26"/>
        <v>WHEN fk_mwh_warehouse = '0' AND id_city = '2891' AND shipped_date &gt;= '2016-11-21' AND shipped_date &lt; '2016-12-08' THEN unit_price</v>
      </c>
      <c r="R170" t="str">
        <f t="shared" si="27"/>
        <v>WHEN fk_mwh_warehouse = '0' AND id_city = '2891' AND shipped_date &gt;= '2016-11-21' AND shipped_date &lt; '2016-12-08' THEN paid_price</v>
      </c>
      <c r="S170" t="str">
        <f t="shared" si="28"/>
        <v>WHEN fk_mwh_warehouse = '0' AND id_city = '2891' AND shipped_date &gt;= '2016-11-21' AND shipped_date &lt; '2016-12-08' THEN order_nr</v>
      </c>
      <c r="T170" t="str">
        <f t="shared" si="29"/>
        <v>WHEN fk_mwh_warehouse = '0' AND id_city = '2891' AND shipped_date &gt;= '2016-11-21' AND shipped_date &lt; '2016-12-08' THEN 1</v>
      </c>
    </row>
    <row r="171" spans="1:20" x14ac:dyDescent="0.25">
      <c r="A171" s="7" t="str">
        <f t="shared" si="22"/>
        <v>28970</v>
      </c>
      <c r="B171">
        <v>0</v>
      </c>
      <c r="C171">
        <v>2897</v>
      </c>
      <c r="D171">
        <v>4222699</v>
      </c>
      <c r="E171">
        <v>4222699</v>
      </c>
      <c r="F171">
        <v>22</v>
      </c>
      <c r="G171">
        <v>27</v>
      </c>
      <c r="H171">
        <v>20161151592072.102</v>
      </c>
      <c r="I171">
        <v>20161206807756.5</v>
      </c>
      <c r="J171">
        <v>6</v>
      </c>
      <c r="K171">
        <v>2</v>
      </c>
      <c r="L171" t="s">
        <v>36</v>
      </c>
      <c r="M171" s="1">
        <f t="shared" si="23"/>
        <v>42704</v>
      </c>
      <c r="N171" s="1">
        <f t="shared" si="24"/>
        <v>42698</v>
      </c>
      <c r="O171" s="1">
        <f t="shared" si="25"/>
        <v>42706</v>
      </c>
      <c r="P171" t="b">
        <f t="shared" si="21"/>
        <v>0</v>
      </c>
      <c r="Q171" t="str">
        <f t="shared" si="26"/>
        <v>WHEN fk_mwh_warehouse = '0' AND id_city = '2897' AND shipped_date &gt;= '2016-11-24' AND shipped_date &lt; '2016-12-03' THEN unit_price</v>
      </c>
      <c r="R171" t="str">
        <f t="shared" si="27"/>
        <v>WHEN fk_mwh_warehouse = '0' AND id_city = '2897' AND shipped_date &gt;= '2016-11-24' AND shipped_date &lt; '2016-12-03' THEN paid_price</v>
      </c>
      <c r="S171" t="str">
        <f t="shared" si="28"/>
        <v>WHEN fk_mwh_warehouse = '0' AND id_city = '2897' AND shipped_date &gt;= '2016-11-24' AND shipped_date &lt; '2016-12-03' THEN order_nr</v>
      </c>
      <c r="T171" t="str">
        <f t="shared" si="29"/>
        <v>WHEN fk_mwh_warehouse = '0' AND id_city = '2897' AND shipped_date &gt;= '2016-11-24' AND shipped_date &lt; '2016-12-03' THEN 1</v>
      </c>
    </row>
    <row r="172" spans="1:20" x14ac:dyDescent="0.25">
      <c r="A172" s="7" t="str">
        <f t="shared" si="22"/>
        <v>29060</v>
      </c>
      <c r="B172">
        <v>0</v>
      </c>
      <c r="C172">
        <v>2906</v>
      </c>
      <c r="D172">
        <v>885871</v>
      </c>
      <c r="E172">
        <v>882171</v>
      </c>
      <c r="F172">
        <v>8</v>
      </c>
      <c r="G172">
        <v>10</v>
      </c>
      <c r="H172">
        <v>20161111540498.199</v>
      </c>
      <c r="I172">
        <v>20161205891205.199</v>
      </c>
      <c r="J172">
        <v>24</v>
      </c>
      <c r="K172">
        <v>2</v>
      </c>
      <c r="L172" t="s">
        <v>34</v>
      </c>
      <c r="M172" s="1">
        <f t="shared" si="23"/>
        <v>42685</v>
      </c>
      <c r="N172" s="1">
        <f t="shared" si="24"/>
        <v>42679</v>
      </c>
      <c r="O172" s="1">
        <f t="shared" si="25"/>
        <v>42687</v>
      </c>
      <c r="P172" t="b">
        <f t="shared" si="21"/>
        <v>0</v>
      </c>
      <c r="Q172" t="str">
        <f t="shared" si="26"/>
        <v>WHEN fk_mwh_warehouse = '0' AND id_city = '2906' AND shipped_date &gt;= '2016-11-05' AND shipped_date &lt; '2016-11-14' THEN unit_price</v>
      </c>
      <c r="R172" t="str">
        <f t="shared" si="27"/>
        <v>WHEN fk_mwh_warehouse = '0' AND id_city = '2906' AND shipped_date &gt;= '2016-11-05' AND shipped_date &lt; '2016-11-14' THEN paid_price</v>
      </c>
      <c r="S172" t="str">
        <f t="shared" si="28"/>
        <v>WHEN fk_mwh_warehouse = '0' AND id_city = '2906' AND shipped_date &gt;= '2016-11-05' AND shipped_date &lt; '2016-11-14' THEN order_nr</v>
      </c>
      <c r="T172" t="str">
        <f t="shared" si="29"/>
        <v>WHEN fk_mwh_warehouse = '0' AND id_city = '2906' AND shipped_date &gt;= '2016-11-05' AND shipped_date &lt; '2016-11-14' THEN 1</v>
      </c>
    </row>
    <row r="173" spans="1:20" x14ac:dyDescent="0.25">
      <c r="A173" s="7" t="str">
        <f t="shared" si="22"/>
        <v>29310</v>
      </c>
      <c r="B173">
        <v>0</v>
      </c>
      <c r="C173">
        <v>2931</v>
      </c>
      <c r="D173">
        <v>567000</v>
      </c>
      <c r="E173">
        <v>567000</v>
      </c>
      <c r="F173">
        <v>2</v>
      </c>
      <c r="G173">
        <v>6</v>
      </c>
      <c r="H173">
        <v>20161126644017.5</v>
      </c>
      <c r="I173">
        <v>20161205160048</v>
      </c>
      <c r="J173">
        <v>9</v>
      </c>
      <c r="K173">
        <v>2</v>
      </c>
      <c r="L173" t="s">
        <v>34</v>
      </c>
      <c r="M173" s="1">
        <f t="shared" si="23"/>
        <v>42700</v>
      </c>
      <c r="N173" s="1">
        <f t="shared" si="24"/>
        <v>42694</v>
      </c>
      <c r="O173" s="1">
        <f t="shared" si="25"/>
        <v>42702</v>
      </c>
      <c r="P173" t="b">
        <f t="shared" si="21"/>
        <v>0</v>
      </c>
      <c r="Q173" t="str">
        <f t="shared" si="26"/>
        <v>WHEN fk_mwh_warehouse = '0' AND id_city = '2931' AND shipped_date &gt;= '2016-11-20' AND shipped_date &lt; '2016-11-29' THEN unit_price</v>
      </c>
      <c r="R173" t="str">
        <f t="shared" si="27"/>
        <v>WHEN fk_mwh_warehouse = '0' AND id_city = '2931' AND shipped_date &gt;= '2016-11-20' AND shipped_date &lt; '2016-11-29' THEN paid_price</v>
      </c>
      <c r="S173" t="str">
        <f t="shared" si="28"/>
        <v>WHEN fk_mwh_warehouse = '0' AND id_city = '2931' AND shipped_date &gt;= '2016-11-20' AND shipped_date &lt; '2016-11-29' THEN order_nr</v>
      </c>
      <c r="T173" t="str">
        <f t="shared" si="29"/>
        <v>WHEN fk_mwh_warehouse = '0' AND id_city = '2931' AND shipped_date &gt;= '2016-11-20' AND shipped_date &lt; '2016-11-29' THEN 1</v>
      </c>
    </row>
    <row r="174" spans="1:20" x14ac:dyDescent="0.25">
      <c r="A174" s="7" t="str">
        <f t="shared" si="22"/>
        <v>29370</v>
      </c>
      <c r="B174">
        <v>0</v>
      </c>
      <c r="C174">
        <v>2937</v>
      </c>
      <c r="D174">
        <v>2742059</v>
      </c>
      <c r="E174">
        <v>2694409</v>
      </c>
      <c r="F174">
        <v>19</v>
      </c>
      <c r="G174">
        <v>26</v>
      </c>
      <c r="H174">
        <v>20161128846350</v>
      </c>
      <c r="I174">
        <v>20161205155984.5</v>
      </c>
      <c r="J174">
        <v>9</v>
      </c>
      <c r="K174">
        <v>2</v>
      </c>
      <c r="L174" t="s">
        <v>34</v>
      </c>
      <c r="M174" s="1">
        <f t="shared" si="23"/>
        <v>42700</v>
      </c>
      <c r="N174" s="1">
        <f t="shared" si="24"/>
        <v>42694</v>
      </c>
      <c r="O174" s="1">
        <f t="shared" si="25"/>
        <v>42702</v>
      </c>
      <c r="P174" t="b">
        <f t="shared" si="21"/>
        <v>0</v>
      </c>
      <c r="Q174" t="str">
        <f t="shared" si="26"/>
        <v>WHEN fk_mwh_warehouse = '0' AND id_city = '2937' AND shipped_date &gt;= '2016-11-20' AND shipped_date &lt; '2016-11-29' THEN unit_price</v>
      </c>
      <c r="R174" t="str">
        <f t="shared" si="27"/>
        <v>WHEN fk_mwh_warehouse = '0' AND id_city = '2937' AND shipped_date &gt;= '2016-11-20' AND shipped_date &lt; '2016-11-29' THEN paid_price</v>
      </c>
      <c r="S174" t="str">
        <f t="shared" si="28"/>
        <v>WHEN fk_mwh_warehouse = '0' AND id_city = '2937' AND shipped_date &gt;= '2016-11-20' AND shipped_date &lt; '2016-11-29' THEN order_nr</v>
      </c>
      <c r="T174" t="str">
        <f t="shared" si="29"/>
        <v>WHEN fk_mwh_warehouse = '0' AND id_city = '2937' AND shipped_date &gt;= '2016-11-20' AND shipped_date &lt; '2016-11-29' THEN 1</v>
      </c>
    </row>
    <row r="175" spans="1:20" x14ac:dyDescent="0.25">
      <c r="A175" s="7" t="str">
        <f t="shared" si="22"/>
        <v>29580</v>
      </c>
      <c r="B175">
        <v>0</v>
      </c>
      <c r="C175">
        <v>2958</v>
      </c>
      <c r="D175">
        <v>4014554</v>
      </c>
      <c r="E175">
        <v>4008314</v>
      </c>
      <c r="F175">
        <v>26</v>
      </c>
      <c r="G175">
        <v>32</v>
      </c>
      <c r="H175">
        <v>20161140537176.199</v>
      </c>
      <c r="I175">
        <v>20161205720787</v>
      </c>
      <c r="J175">
        <v>8</v>
      </c>
      <c r="K175">
        <v>3</v>
      </c>
      <c r="L175" t="s">
        <v>34</v>
      </c>
      <c r="M175" s="1">
        <f t="shared" si="23"/>
        <v>42701</v>
      </c>
      <c r="N175" s="1">
        <f t="shared" si="24"/>
        <v>42692</v>
      </c>
      <c r="O175" s="1">
        <f t="shared" si="25"/>
        <v>42704</v>
      </c>
      <c r="P175" t="b">
        <f t="shared" si="21"/>
        <v>0</v>
      </c>
      <c r="Q175" t="str">
        <f t="shared" si="26"/>
        <v>WHEN fk_mwh_warehouse = '0' AND id_city = '2958' AND shipped_date &gt;= '2016-11-18' AND shipped_date &lt; '2016-12-01' THEN unit_price</v>
      </c>
      <c r="R175" t="str">
        <f t="shared" si="27"/>
        <v>WHEN fk_mwh_warehouse = '0' AND id_city = '2958' AND shipped_date &gt;= '2016-11-18' AND shipped_date &lt; '2016-12-01' THEN paid_price</v>
      </c>
      <c r="S175" t="str">
        <f t="shared" si="28"/>
        <v>WHEN fk_mwh_warehouse = '0' AND id_city = '2958' AND shipped_date &gt;= '2016-11-18' AND shipped_date &lt; '2016-12-01' THEN order_nr</v>
      </c>
      <c r="T175" t="str">
        <f t="shared" si="29"/>
        <v>WHEN fk_mwh_warehouse = '0' AND id_city = '2958' AND shipped_date &gt;= '2016-11-18' AND shipped_date &lt; '2016-12-01' THEN 1</v>
      </c>
    </row>
    <row r="176" spans="1:20" x14ac:dyDescent="0.25">
      <c r="A176" s="7" t="str">
        <f t="shared" si="22"/>
        <v>29710</v>
      </c>
      <c r="B176">
        <v>0</v>
      </c>
      <c r="C176">
        <v>2971</v>
      </c>
      <c r="D176">
        <v>3905373.8</v>
      </c>
      <c r="E176">
        <v>3905373.8</v>
      </c>
      <c r="F176">
        <v>24</v>
      </c>
      <c r="G176">
        <v>30</v>
      </c>
      <c r="H176">
        <v>20161179051563.699</v>
      </c>
      <c r="I176">
        <v>20161206583159.199</v>
      </c>
      <c r="J176">
        <v>4</v>
      </c>
      <c r="K176">
        <v>5</v>
      </c>
      <c r="L176" t="s">
        <v>36</v>
      </c>
      <c r="M176" s="1">
        <f t="shared" si="23"/>
        <v>42706</v>
      </c>
      <c r="N176" s="1">
        <f t="shared" si="24"/>
        <v>42691</v>
      </c>
      <c r="O176" s="1">
        <f t="shared" si="25"/>
        <v>42711</v>
      </c>
      <c r="P176" t="b">
        <f t="shared" si="21"/>
        <v>0</v>
      </c>
      <c r="Q176" t="str">
        <f t="shared" si="26"/>
        <v>WHEN fk_mwh_warehouse = '0' AND id_city = '2971' AND shipped_date &gt;= '2016-11-17' AND shipped_date &lt; '2016-12-08' THEN unit_price</v>
      </c>
      <c r="R176" t="str">
        <f t="shared" si="27"/>
        <v>WHEN fk_mwh_warehouse = '0' AND id_city = '2971' AND shipped_date &gt;= '2016-11-17' AND shipped_date &lt; '2016-12-08' THEN paid_price</v>
      </c>
      <c r="S176" t="str">
        <f t="shared" si="28"/>
        <v>WHEN fk_mwh_warehouse = '0' AND id_city = '2971' AND shipped_date &gt;= '2016-11-17' AND shipped_date &lt; '2016-12-08' THEN order_nr</v>
      </c>
      <c r="T176" t="str">
        <f t="shared" si="29"/>
        <v>WHEN fk_mwh_warehouse = '0' AND id_city = '2971' AND shipped_date &gt;= '2016-11-17' AND shipped_date &lt; '2016-12-08' THEN 1</v>
      </c>
    </row>
    <row r="177" spans="1:20" x14ac:dyDescent="0.25">
      <c r="A177" s="7" t="str">
        <f t="shared" si="22"/>
        <v>29820</v>
      </c>
      <c r="B177">
        <v>0</v>
      </c>
      <c r="C177">
        <v>2982</v>
      </c>
      <c r="D177">
        <v>2021840.13</v>
      </c>
      <c r="E177">
        <v>2021840.13</v>
      </c>
      <c r="F177">
        <v>11</v>
      </c>
      <c r="G177">
        <v>15</v>
      </c>
      <c r="H177">
        <v>20161120170486.898</v>
      </c>
      <c r="I177">
        <v>20161206163648.301</v>
      </c>
      <c r="J177">
        <v>16</v>
      </c>
      <c r="K177">
        <v>4</v>
      </c>
      <c r="L177" t="s">
        <v>36</v>
      </c>
      <c r="M177" s="1">
        <f t="shared" si="23"/>
        <v>42694</v>
      </c>
      <c r="N177" s="1">
        <f t="shared" si="24"/>
        <v>42682</v>
      </c>
      <c r="O177" s="1">
        <f t="shared" si="25"/>
        <v>42698</v>
      </c>
      <c r="P177" t="b">
        <f t="shared" si="21"/>
        <v>0</v>
      </c>
      <c r="Q177" t="str">
        <f t="shared" si="26"/>
        <v>WHEN fk_mwh_warehouse = '0' AND id_city = '2982' AND shipped_date &gt;= '2016-11-08' AND shipped_date &lt; '2016-11-25' THEN unit_price</v>
      </c>
      <c r="R177" t="str">
        <f t="shared" si="27"/>
        <v>WHEN fk_mwh_warehouse = '0' AND id_city = '2982' AND shipped_date &gt;= '2016-11-08' AND shipped_date &lt; '2016-11-25' THEN paid_price</v>
      </c>
      <c r="S177" t="str">
        <f t="shared" si="28"/>
        <v>WHEN fk_mwh_warehouse = '0' AND id_city = '2982' AND shipped_date &gt;= '2016-11-08' AND shipped_date &lt; '2016-11-25' THEN order_nr</v>
      </c>
      <c r="T177" t="str">
        <f t="shared" si="29"/>
        <v>WHEN fk_mwh_warehouse = '0' AND id_city = '2982' AND shipped_date &gt;= '2016-11-08' AND shipped_date &lt; '2016-11-25' THEN 1</v>
      </c>
    </row>
    <row r="178" spans="1:20" x14ac:dyDescent="0.25">
      <c r="A178" s="7" t="str">
        <f t="shared" si="22"/>
        <v>29910</v>
      </c>
      <c r="B178">
        <v>0</v>
      </c>
      <c r="C178">
        <v>2991</v>
      </c>
      <c r="D178">
        <v>470000</v>
      </c>
      <c r="E178">
        <v>470000</v>
      </c>
      <c r="F178">
        <v>4</v>
      </c>
      <c r="G178">
        <v>4</v>
      </c>
      <c r="H178">
        <v>20161115650332.5</v>
      </c>
      <c r="I178">
        <v>20161206653180.5</v>
      </c>
      <c r="J178">
        <v>21</v>
      </c>
      <c r="K178">
        <v>6</v>
      </c>
      <c r="L178" t="s">
        <v>36</v>
      </c>
      <c r="M178" s="1">
        <f t="shared" si="23"/>
        <v>42689</v>
      </c>
      <c r="N178" s="1">
        <f t="shared" si="24"/>
        <v>42671</v>
      </c>
      <c r="O178" s="1">
        <f t="shared" si="25"/>
        <v>42695</v>
      </c>
      <c r="P178" t="b">
        <f t="shared" si="21"/>
        <v>0</v>
      </c>
      <c r="Q178" t="str">
        <f t="shared" si="26"/>
        <v>WHEN fk_mwh_warehouse = '0' AND id_city = '2991' AND shipped_date &gt;= '2016-10-28' AND shipped_date &lt; '2016-11-22' THEN unit_price</v>
      </c>
      <c r="R178" t="str">
        <f t="shared" si="27"/>
        <v>WHEN fk_mwh_warehouse = '0' AND id_city = '2991' AND shipped_date &gt;= '2016-10-28' AND shipped_date &lt; '2016-11-22' THEN paid_price</v>
      </c>
      <c r="S178" t="str">
        <f t="shared" si="28"/>
        <v>WHEN fk_mwh_warehouse = '0' AND id_city = '2991' AND shipped_date &gt;= '2016-10-28' AND shipped_date &lt; '2016-11-22' THEN order_nr</v>
      </c>
      <c r="T178" t="str">
        <f t="shared" si="29"/>
        <v>WHEN fk_mwh_warehouse = '0' AND id_city = '2991' AND shipped_date &gt;= '2016-10-28' AND shipped_date &lt; '2016-11-22' THEN 1</v>
      </c>
    </row>
    <row r="179" spans="1:20" x14ac:dyDescent="0.25">
      <c r="A179" s="7" t="str">
        <f t="shared" si="22"/>
        <v>30100</v>
      </c>
      <c r="B179">
        <v>0</v>
      </c>
      <c r="C179">
        <v>3010</v>
      </c>
      <c r="D179">
        <v>26358319.559999999</v>
      </c>
      <c r="E179">
        <v>26127083.949999999</v>
      </c>
      <c r="F179">
        <v>152</v>
      </c>
      <c r="G179">
        <v>183</v>
      </c>
      <c r="H179">
        <v>20161177399903.301</v>
      </c>
      <c r="I179">
        <v>20161206717914</v>
      </c>
      <c r="J179">
        <v>4</v>
      </c>
      <c r="K179">
        <v>5</v>
      </c>
      <c r="L179" t="s">
        <v>36</v>
      </c>
      <c r="M179" s="1">
        <f t="shared" si="23"/>
        <v>42706</v>
      </c>
      <c r="N179" s="1">
        <f t="shared" si="24"/>
        <v>42691</v>
      </c>
      <c r="O179" s="1">
        <f t="shared" si="25"/>
        <v>42711</v>
      </c>
      <c r="P179" t="b">
        <f t="shared" si="21"/>
        <v>0</v>
      </c>
      <c r="Q179" t="str">
        <f t="shared" si="26"/>
        <v>WHEN fk_mwh_warehouse = '0' AND id_city = '3010' AND shipped_date &gt;= '2016-11-17' AND shipped_date &lt; '2016-12-08' THEN unit_price</v>
      </c>
      <c r="R179" t="str">
        <f t="shared" si="27"/>
        <v>WHEN fk_mwh_warehouse = '0' AND id_city = '3010' AND shipped_date &gt;= '2016-11-17' AND shipped_date &lt; '2016-12-08' THEN paid_price</v>
      </c>
      <c r="S179" t="str">
        <f t="shared" si="28"/>
        <v>WHEN fk_mwh_warehouse = '0' AND id_city = '3010' AND shipped_date &gt;= '2016-11-17' AND shipped_date &lt; '2016-12-08' THEN order_nr</v>
      </c>
      <c r="T179" t="str">
        <f t="shared" si="29"/>
        <v>WHEN fk_mwh_warehouse = '0' AND id_city = '3010' AND shipped_date &gt;= '2016-11-17' AND shipped_date &lt; '2016-12-08' THEN 1</v>
      </c>
    </row>
    <row r="180" spans="1:20" x14ac:dyDescent="0.25">
      <c r="A180" s="7" t="str">
        <f t="shared" si="22"/>
        <v>30170</v>
      </c>
      <c r="B180">
        <v>0</v>
      </c>
      <c r="C180">
        <v>3017</v>
      </c>
      <c r="D180">
        <v>1604774</v>
      </c>
      <c r="E180">
        <v>1586574</v>
      </c>
      <c r="F180">
        <v>12</v>
      </c>
      <c r="G180">
        <v>13</v>
      </c>
      <c r="H180">
        <v>20161123334996.898</v>
      </c>
      <c r="I180">
        <v>20161207966166.301</v>
      </c>
      <c r="J180">
        <v>15</v>
      </c>
      <c r="K180">
        <v>3</v>
      </c>
      <c r="L180" t="s">
        <v>35</v>
      </c>
      <c r="M180" s="1">
        <f t="shared" si="23"/>
        <v>42696</v>
      </c>
      <c r="N180" s="1">
        <f t="shared" si="24"/>
        <v>42687</v>
      </c>
      <c r="O180" s="1">
        <f t="shared" si="25"/>
        <v>42699</v>
      </c>
      <c r="P180" t="b">
        <f t="shared" si="21"/>
        <v>0</v>
      </c>
      <c r="Q180" t="str">
        <f t="shared" si="26"/>
        <v>WHEN fk_mwh_warehouse = '0' AND id_city = '3017' AND shipped_date &gt;= '2016-11-13' AND shipped_date &lt; '2016-11-26' THEN unit_price</v>
      </c>
      <c r="R180" t="str">
        <f t="shared" si="27"/>
        <v>WHEN fk_mwh_warehouse = '0' AND id_city = '3017' AND shipped_date &gt;= '2016-11-13' AND shipped_date &lt; '2016-11-26' THEN paid_price</v>
      </c>
      <c r="S180" t="str">
        <f t="shared" si="28"/>
        <v>WHEN fk_mwh_warehouse = '0' AND id_city = '3017' AND shipped_date &gt;= '2016-11-13' AND shipped_date &lt; '2016-11-26' THEN order_nr</v>
      </c>
      <c r="T180" t="str">
        <f t="shared" si="29"/>
        <v>WHEN fk_mwh_warehouse = '0' AND id_city = '3017' AND shipped_date &gt;= '2016-11-13' AND shipped_date &lt; '2016-11-26' THEN 1</v>
      </c>
    </row>
    <row r="181" spans="1:20" x14ac:dyDescent="0.25">
      <c r="A181" s="7" t="str">
        <f t="shared" si="22"/>
        <v>30240</v>
      </c>
      <c r="B181">
        <v>0</v>
      </c>
      <c r="C181">
        <v>3024</v>
      </c>
      <c r="D181">
        <v>248000</v>
      </c>
      <c r="E181">
        <v>238191.84</v>
      </c>
      <c r="F181">
        <v>2</v>
      </c>
      <c r="G181">
        <v>4</v>
      </c>
      <c r="H181">
        <v>20161109400178</v>
      </c>
      <c r="I181">
        <v>20161205689737.699</v>
      </c>
      <c r="J181">
        <v>26</v>
      </c>
      <c r="K181">
        <v>2</v>
      </c>
      <c r="L181" t="s">
        <v>34</v>
      </c>
      <c r="M181" s="1">
        <f t="shared" si="23"/>
        <v>42683</v>
      </c>
      <c r="N181" s="1">
        <f t="shared" si="24"/>
        <v>42677</v>
      </c>
      <c r="O181" s="1">
        <f t="shared" si="25"/>
        <v>42685</v>
      </c>
      <c r="P181" t="b">
        <f t="shared" si="21"/>
        <v>0</v>
      </c>
      <c r="Q181" t="str">
        <f t="shared" si="26"/>
        <v>WHEN fk_mwh_warehouse = '0' AND id_city = '3024' AND shipped_date &gt;= '2016-11-03' AND shipped_date &lt; '2016-11-12' THEN unit_price</v>
      </c>
      <c r="R181" t="str">
        <f t="shared" si="27"/>
        <v>WHEN fk_mwh_warehouse = '0' AND id_city = '3024' AND shipped_date &gt;= '2016-11-03' AND shipped_date &lt; '2016-11-12' THEN paid_price</v>
      </c>
      <c r="S181" t="str">
        <f t="shared" si="28"/>
        <v>WHEN fk_mwh_warehouse = '0' AND id_city = '3024' AND shipped_date &gt;= '2016-11-03' AND shipped_date &lt; '2016-11-12' THEN order_nr</v>
      </c>
      <c r="T181" t="str">
        <f t="shared" si="29"/>
        <v>WHEN fk_mwh_warehouse = '0' AND id_city = '3024' AND shipped_date &gt;= '2016-11-03' AND shipped_date &lt; '2016-11-12' THEN 1</v>
      </c>
    </row>
    <row r="182" spans="1:20" x14ac:dyDescent="0.25">
      <c r="A182" s="7" t="str">
        <f t="shared" si="22"/>
        <v>30330</v>
      </c>
      <c r="B182">
        <v>0</v>
      </c>
      <c r="C182">
        <v>3033</v>
      </c>
      <c r="D182">
        <v>139000</v>
      </c>
      <c r="E182">
        <v>125100</v>
      </c>
      <c r="F182">
        <v>1</v>
      </c>
      <c r="G182">
        <v>1</v>
      </c>
      <c r="H182">
        <v>20161119122953</v>
      </c>
      <c r="I182">
        <v>20161205155929</v>
      </c>
      <c r="J182">
        <v>16</v>
      </c>
      <c r="K182">
        <v>0</v>
      </c>
      <c r="L182" t="s">
        <v>34</v>
      </c>
      <c r="M182" s="1">
        <f t="shared" si="23"/>
        <v>42693</v>
      </c>
      <c r="N182" s="1">
        <f t="shared" si="24"/>
        <v>42693</v>
      </c>
      <c r="O182" s="1">
        <f t="shared" si="25"/>
        <v>42693</v>
      </c>
      <c r="P182" t="b">
        <f t="shared" si="21"/>
        <v>0</v>
      </c>
      <c r="Q182" t="str">
        <f t="shared" si="26"/>
        <v>WHEN fk_mwh_warehouse = '0' AND id_city = '3033' AND shipped_date &gt;= '2016-11-19' AND shipped_date &lt; '2016-11-20' THEN unit_price</v>
      </c>
      <c r="R182" t="str">
        <f t="shared" si="27"/>
        <v>WHEN fk_mwh_warehouse = '0' AND id_city = '3033' AND shipped_date &gt;= '2016-11-19' AND shipped_date &lt; '2016-11-20' THEN paid_price</v>
      </c>
      <c r="S182" t="str">
        <f t="shared" si="28"/>
        <v>WHEN fk_mwh_warehouse = '0' AND id_city = '3033' AND shipped_date &gt;= '2016-11-19' AND shipped_date &lt; '2016-11-20' THEN order_nr</v>
      </c>
      <c r="T182" t="str">
        <f t="shared" si="29"/>
        <v>WHEN fk_mwh_warehouse = '0' AND id_city = '3033' AND shipped_date &gt;= '2016-11-19' AND shipped_date &lt; '2016-11-20' THEN 1</v>
      </c>
    </row>
    <row r="183" spans="1:20" x14ac:dyDescent="0.25">
      <c r="A183" s="7" t="str">
        <f t="shared" si="22"/>
        <v>30660</v>
      </c>
      <c r="B183">
        <v>0</v>
      </c>
      <c r="C183">
        <v>3066</v>
      </c>
      <c r="D183">
        <v>467841</v>
      </c>
      <c r="E183">
        <v>467841</v>
      </c>
      <c r="F183">
        <v>1</v>
      </c>
      <c r="G183">
        <v>1</v>
      </c>
      <c r="H183">
        <v>20161128161721</v>
      </c>
      <c r="I183">
        <v>20161206163024</v>
      </c>
      <c r="J183">
        <v>8</v>
      </c>
      <c r="K183">
        <v>0</v>
      </c>
      <c r="L183" t="s">
        <v>36</v>
      </c>
      <c r="M183" s="1">
        <f t="shared" si="23"/>
        <v>42702</v>
      </c>
      <c r="N183" s="1">
        <f t="shared" si="24"/>
        <v>42702</v>
      </c>
      <c r="O183" s="1">
        <f t="shared" si="25"/>
        <v>42702</v>
      </c>
      <c r="P183" t="b">
        <f t="shared" si="21"/>
        <v>0</v>
      </c>
      <c r="Q183" t="str">
        <f t="shared" si="26"/>
        <v>WHEN fk_mwh_warehouse = '0' AND id_city = '3066' AND shipped_date &gt;= '2016-11-28' AND shipped_date &lt; '2016-11-29' THEN unit_price</v>
      </c>
      <c r="R183" t="str">
        <f t="shared" si="27"/>
        <v>WHEN fk_mwh_warehouse = '0' AND id_city = '3066' AND shipped_date &gt;= '2016-11-28' AND shipped_date &lt; '2016-11-29' THEN paid_price</v>
      </c>
      <c r="S183" t="str">
        <f t="shared" si="28"/>
        <v>WHEN fk_mwh_warehouse = '0' AND id_city = '3066' AND shipped_date &gt;= '2016-11-28' AND shipped_date &lt; '2016-11-29' THEN order_nr</v>
      </c>
      <c r="T183" t="str">
        <f t="shared" si="29"/>
        <v>WHEN fk_mwh_warehouse = '0' AND id_city = '3066' AND shipped_date &gt;= '2016-11-28' AND shipped_date &lt; '2016-11-29' THEN 1</v>
      </c>
    </row>
    <row r="184" spans="1:20" x14ac:dyDescent="0.25">
      <c r="A184" s="7" t="str">
        <f t="shared" si="22"/>
        <v>30870</v>
      </c>
      <c r="B184">
        <v>0</v>
      </c>
      <c r="C184">
        <v>3087</v>
      </c>
      <c r="D184">
        <v>6195786</v>
      </c>
      <c r="E184">
        <v>6165786</v>
      </c>
      <c r="F184">
        <v>21</v>
      </c>
      <c r="G184">
        <v>28</v>
      </c>
      <c r="H184">
        <v>20161126641174.699</v>
      </c>
      <c r="I184">
        <v>20161206120120.199</v>
      </c>
      <c r="J184">
        <v>12</v>
      </c>
      <c r="K184">
        <v>4</v>
      </c>
      <c r="L184" t="s">
        <v>36</v>
      </c>
      <c r="M184" s="1">
        <f t="shared" si="23"/>
        <v>42698</v>
      </c>
      <c r="N184" s="1">
        <f t="shared" si="24"/>
        <v>42686</v>
      </c>
      <c r="O184" s="1">
        <f t="shared" si="25"/>
        <v>42702</v>
      </c>
      <c r="P184" t="b">
        <f t="shared" si="21"/>
        <v>0</v>
      </c>
      <c r="Q184" t="str">
        <f t="shared" si="26"/>
        <v>WHEN fk_mwh_warehouse = '0' AND id_city = '3087' AND shipped_date &gt;= '2016-11-12' AND shipped_date &lt; '2016-11-29' THEN unit_price</v>
      </c>
      <c r="R184" t="str">
        <f t="shared" si="27"/>
        <v>WHEN fk_mwh_warehouse = '0' AND id_city = '3087' AND shipped_date &gt;= '2016-11-12' AND shipped_date &lt; '2016-11-29' THEN paid_price</v>
      </c>
      <c r="S184" t="str">
        <f t="shared" si="28"/>
        <v>WHEN fk_mwh_warehouse = '0' AND id_city = '3087' AND shipped_date &gt;= '2016-11-12' AND shipped_date &lt; '2016-11-29' THEN order_nr</v>
      </c>
      <c r="T184" t="str">
        <f t="shared" si="29"/>
        <v>WHEN fk_mwh_warehouse = '0' AND id_city = '3087' AND shipped_date &gt;= '2016-11-12' AND shipped_date &lt; '2016-11-29' THEN 1</v>
      </c>
    </row>
    <row r="185" spans="1:20" x14ac:dyDescent="0.25">
      <c r="A185" s="7" t="str">
        <f t="shared" si="22"/>
        <v>31050</v>
      </c>
      <c r="B185">
        <v>0</v>
      </c>
      <c r="C185">
        <v>3105</v>
      </c>
      <c r="D185">
        <v>71000</v>
      </c>
      <c r="E185">
        <v>71000</v>
      </c>
      <c r="F185">
        <v>1</v>
      </c>
      <c r="G185">
        <v>1</v>
      </c>
      <c r="H185">
        <v>20161108203234</v>
      </c>
      <c r="I185">
        <v>20161206170018</v>
      </c>
      <c r="J185">
        <v>28</v>
      </c>
      <c r="K185">
        <v>0</v>
      </c>
      <c r="L185" t="s">
        <v>36</v>
      </c>
      <c r="M185" s="1">
        <f t="shared" si="23"/>
        <v>42682</v>
      </c>
      <c r="N185" s="1">
        <f t="shared" si="24"/>
        <v>42682</v>
      </c>
      <c r="O185" s="1">
        <f t="shared" si="25"/>
        <v>42682</v>
      </c>
      <c r="P185" t="b">
        <f t="shared" si="21"/>
        <v>0</v>
      </c>
      <c r="Q185" t="str">
        <f t="shared" si="26"/>
        <v>WHEN fk_mwh_warehouse = '0' AND id_city = '3105' AND shipped_date &gt;= '2016-11-08' AND shipped_date &lt; '2016-11-09' THEN unit_price</v>
      </c>
      <c r="R185" t="str">
        <f t="shared" si="27"/>
        <v>WHEN fk_mwh_warehouse = '0' AND id_city = '3105' AND shipped_date &gt;= '2016-11-08' AND shipped_date &lt; '2016-11-09' THEN paid_price</v>
      </c>
      <c r="S185" t="str">
        <f t="shared" si="28"/>
        <v>WHEN fk_mwh_warehouse = '0' AND id_city = '3105' AND shipped_date &gt;= '2016-11-08' AND shipped_date &lt; '2016-11-09' THEN order_nr</v>
      </c>
      <c r="T185" t="str">
        <f t="shared" si="29"/>
        <v>WHEN fk_mwh_warehouse = '0' AND id_city = '3105' AND shipped_date &gt;= '2016-11-08' AND shipped_date &lt; '2016-11-09' THEN 1</v>
      </c>
    </row>
    <row r="186" spans="1:20" x14ac:dyDescent="0.25">
      <c r="A186" s="7" t="str">
        <f t="shared" si="22"/>
        <v>31130</v>
      </c>
      <c r="B186">
        <v>0</v>
      </c>
      <c r="C186">
        <v>3113</v>
      </c>
      <c r="D186">
        <v>246667</v>
      </c>
      <c r="E186">
        <v>246667</v>
      </c>
      <c r="F186">
        <v>3</v>
      </c>
      <c r="G186">
        <v>3</v>
      </c>
      <c r="H186">
        <v>20161116786397.301</v>
      </c>
      <c r="I186">
        <v>20161205505837.301</v>
      </c>
      <c r="J186">
        <v>19</v>
      </c>
      <c r="K186">
        <v>6</v>
      </c>
      <c r="L186" t="s">
        <v>34</v>
      </c>
      <c r="M186" s="1">
        <f t="shared" si="23"/>
        <v>42690</v>
      </c>
      <c r="N186" s="1">
        <f t="shared" si="24"/>
        <v>42672</v>
      </c>
      <c r="O186" s="1">
        <f t="shared" si="25"/>
        <v>42696</v>
      </c>
      <c r="P186" t="b">
        <f t="shared" si="21"/>
        <v>0</v>
      </c>
      <c r="Q186" t="str">
        <f t="shared" si="26"/>
        <v>WHEN fk_mwh_warehouse = '0' AND id_city = '3113' AND shipped_date &gt;= '2016-10-29' AND shipped_date &lt; '2016-11-23' THEN unit_price</v>
      </c>
      <c r="R186" t="str">
        <f t="shared" si="27"/>
        <v>WHEN fk_mwh_warehouse = '0' AND id_city = '3113' AND shipped_date &gt;= '2016-10-29' AND shipped_date &lt; '2016-11-23' THEN paid_price</v>
      </c>
      <c r="S186" t="str">
        <f t="shared" si="28"/>
        <v>WHEN fk_mwh_warehouse = '0' AND id_city = '3113' AND shipped_date &gt;= '2016-10-29' AND shipped_date &lt; '2016-11-23' THEN order_nr</v>
      </c>
      <c r="T186" t="str">
        <f t="shared" si="29"/>
        <v>WHEN fk_mwh_warehouse = '0' AND id_city = '3113' AND shipped_date &gt;= '2016-10-29' AND shipped_date &lt; '2016-11-23' THEN 1</v>
      </c>
    </row>
    <row r="187" spans="1:20" x14ac:dyDescent="0.25">
      <c r="A187" s="7" t="str">
        <f t="shared" si="22"/>
        <v>31410</v>
      </c>
      <c r="B187">
        <v>0</v>
      </c>
      <c r="C187">
        <v>3141</v>
      </c>
      <c r="D187">
        <v>124000</v>
      </c>
      <c r="E187">
        <v>124000</v>
      </c>
      <c r="F187">
        <v>1</v>
      </c>
      <c r="G187">
        <v>1</v>
      </c>
      <c r="H187">
        <v>20161114232740</v>
      </c>
      <c r="I187">
        <v>20161206171038</v>
      </c>
      <c r="J187">
        <v>22</v>
      </c>
      <c r="K187">
        <v>0</v>
      </c>
      <c r="L187" t="s">
        <v>36</v>
      </c>
      <c r="M187" s="1">
        <f t="shared" si="23"/>
        <v>42688</v>
      </c>
      <c r="N187" s="1">
        <f t="shared" si="24"/>
        <v>42688</v>
      </c>
      <c r="O187" s="1">
        <f t="shared" si="25"/>
        <v>42688</v>
      </c>
      <c r="P187" t="b">
        <f t="shared" si="21"/>
        <v>0</v>
      </c>
      <c r="Q187" t="str">
        <f t="shared" si="26"/>
        <v>WHEN fk_mwh_warehouse = '0' AND id_city = '3141' AND shipped_date &gt;= '2016-11-14' AND shipped_date &lt; '2016-11-15' THEN unit_price</v>
      </c>
      <c r="R187" t="str">
        <f t="shared" si="27"/>
        <v>WHEN fk_mwh_warehouse = '0' AND id_city = '3141' AND shipped_date &gt;= '2016-11-14' AND shipped_date &lt; '2016-11-15' THEN paid_price</v>
      </c>
      <c r="S187" t="str">
        <f t="shared" si="28"/>
        <v>WHEN fk_mwh_warehouse = '0' AND id_city = '3141' AND shipped_date &gt;= '2016-11-14' AND shipped_date &lt; '2016-11-15' THEN order_nr</v>
      </c>
      <c r="T187" t="str">
        <f t="shared" si="29"/>
        <v>WHEN fk_mwh_warehouse = '0' AND id_city = '3141' AND shipped_date &gt;= '2016-11-14' AND shipped_date &lt; '2016-11-15' THEN 1</v>
      </c>
    </row>
    <row r="188" spans="1:20" x14ac:dyDescent="0.25">
      <c r="A188" s="7" t="str">
        <f t="shared" si="22"/>
        <v>31830</v>
      </c>
      <c r="B188">
        <v>0</v>
      </c>
      <c r="C188">
        <v>3183</v>
      </c>
      <c r="D188">
        <v>1307808</v>
      </c>
      <c r="E188">
        <v>1291810.3899999999</v>
      </c>
      <c r="F188">
        <v>8</v>
      </c>
      <c r="G188">
        <v>12</v>
      </c>
      <c r="H188">
        <v>20161120045810.5</v>
      </c>
      <c r="I188">
        <v>20161205238226.5</v>
      </c>
      <c r="J188">
        <v>15</v>
      </c>
      <c r="K188">
        <v>1</v>
      </c>
      <c r="L188" t="s">
        <v>34</v>
      </c>
      <c r="M188" s="1">
        <f t="shared" si="23"/>
        <v>42694</v>
      </c>
      <c r="N188" s="1">
        <f t="shared" si="24"/>
        <v>42691</v>
      </c>
      <c r="O188" s="1">
        <f t="shared" si="25"/>
        <v>42695</v>
      </c>
      <c r="P188" t="b">
        <f t="shared" si="21"/>
        <v>0</v>
      </c>
      <c r="Q188" t="str">
        <f t="shared" si="26"/>
        <v>WHEN fk_mwh_warehouse = '0' AND id_city = '3183' AND shipped_date &gt;= '2016-11-17' AND shipped_date &lt; '2016-11-22' THEN unit_price</v>
      </c>
      <c r="R188" t="str">
        <f t="shared" si="27"/>
        <v>WHEN fk_mwh_warehouse = '0' AND id_city = '3183' AND shipped_date &gt;= '2016-11-17' AND shipped_date &lt; '2016-11-22' THEN paid_price</v>
      </c>
      <c r="S188" t="str">
        <f t="shared" si="28"/>
        <v>WHEN fk_mwh_warehouse = '0' AND id_city = '3183' AND shipped_date &gt;= '2016-11-17' AND shipped_date &lt; '2016-11-22' THEN order_nr</v>
      </c>
      <c r="T188" t="str">
        <f t="shared" si="29"/>
        <v>WHEN fk_mwh_warehouse = '0' AND id_city = '3183' AND shipped_date &gt;= '2016-11-17' AND shipped_date &lt; '2016-11-22' THEN 1</v>
      </c>
    </row>
    <row r="189" spans="1:20" x14ac:dyDescent="0.25">
      <c r="A189" s="7" t="str">
        <f t="shared" si="22"/>
        <v>31980</v>
      </c>
      <c r="B189">
        <v>0</v>
      </c>
      <c r="C189">
        <v>3198</v>
      </c>
      <c r="D189">
        <v>2220100</v>
      </c>
      <c r="E189">
        <v>1910250</v>
      </c>
      <c r="F189">
        <v>14</v>
      </c>
      <c r="G189">
        <v>15</v>
      </c>
      <c r="H189">
        <v>20161121526314.199</v>
      </c>
      <c r="I189">
        <v>20161206800975.699</v>
      </c>
      <c r="J189">
        <v>15</v>
      </c>
      <c r="K189">
        <v>2</v>
      </c>
      <c r="L189" t="s">
        <v>36</v>
      </c>
      <c r="M189" s="1">
        <f t="shared" si="23"/>
        <v>42695</v>
      </c>
      <c r="N189" s="1">
        <f t="shared" si="24"/>
        <v>42689</v>
      </c>
      <c r="O189" s="1">
        <f t="shared" si="25"/>
        <v>42697</v>
      </c>
      <c r="P189" t="b">
        <f t="shared" si="21"/>
        <v>0</v>
      </c>
      <c r="Q189" t="str">
        <f t="shared" si="26"/>
        <v>WHEN fk_mwh_warehouse = '0' AND id_city = '3198' AND shipped_date &gt;= '2016-11-15' AND shipped_date &lt; '2016-11-24' THEN unit_price</v>
      </c>
      <c r="R189" t="str">
        <f t="shared" si="27"/>
        <v>WHEN fk_mwh_warehouse = '0' AND id_city = '3198' AND shipped_date &gt;= '2016-11-15' AND shipped_date &lt; '2016-11-24' THEN paid_price</v>
      </c>
      <c r="S189" t="str">
        <f t="shared" si="28"/>
        <v>WHEN fk_mwh_warehouse = '0' AND id_city = '3198' AND shipped_date &gt;= '2016-11-15' AND shipped_date &lt; '2016-11-24' THEN order_nr</v>
      </c>
      <c r="T189" t="str">
        <f t="shared" si="29"/>
        <v>WHEN fk_mwh_warehouse = '0' AND id_city = '3198' AND shipped_date &gt;= '2016-11-15' AND shipped_date &lt; '2016-11-24' THEN 1</v>
      </c>
    </row>
    <row r="190" spans="1:20" x14ac:dyDescent="0.25">
      <c r="A190" s="7" t="str">
        <f t="shared" si="22"/>
        <v>32220</v>
      </c>
      <c r="B190">
        <v>0</v>
      </c>
      <c r="C190">
        <v>3222</v>
      </c>
      <c r="D190">
        <v>933234</v>
      </c>
      <c r="E190">
        <v>933234</v>
      </c>
      <c r="F190">
        <v>5</v>
      </c>
      <c r="G190">
        <v>5</v>
      </c>
      <c r="H190">
        <v>20161119695375</v>
      </c>
      <c r="I190">
        <v>20161206179279.398</v>
      </c>
      <c r="J190">
        <v>16</v>
      </c>
      <c r="K190">
        <v>7</v>
      </c>
      <c r="L190" t="s">
        <v>36</v>
      </c>
      <c r="M190" s="1">
        <f t="shared" si="23"/>
        <v>42694</v>
      </c>
      <c r="N190" s="1">
        <f t="shared" si="24"/>
        <v>42673</v>
      </c>
      <c r="O190" s="1">
        <f t="shared" si="25"/>
        <v>42701</v>
      </c>
      <c r="P190" t="b">
        <f t="shared" si="21"/>
        <v>0</v>
      </c>
      <c r="Q190" t="str">
        <f t="shared" si="26"/>
        <v>WHEN fk_mwh_warehouse = '0' AND id_city = '3222' AND shipped_date &gt;= '2016-10-30' AND shipped_date &lt; '2016-11-28' THEN unit_price</v>
      </c>
      <c r="R190" t="str">
        <f t="shared" si="27"/>
        <v>WHEN fk_mwh_warehouse = '0' AND id_city = '3222' AND shipped_date &gt;= '2016-10-30' AND shipped_date &lt; '2016-11-28' THEN paid_price</v>
      </c>
      <c r="S190" t="str">
        <f t="shared" si="28"/>
        <v>WHEN fk_mwh_warehouse = '0' AND id_city = '3222' AND shipped_date &gt;= '2016-10-30' AND shipped_date &lt; '2016-11-28' THEN order_nr</v>
      </c>
      <c r="T190" t="str">
        <f t="shared" si="29"/>
        <v>WHEN fk_mwh_warehouse = '0' AND id_city = '3222' AND shipped_date &gt;= '2016-10-30' AND shipped_date &lt; '2016-11-28' THEN 1</v>
      </c>
    </row>
    <row r="191" spans="1:20" x14ac:dyDescent="0.25">
      <c r="A191" s="7" t="str">
        <f t="shared" si="22"/>
        <v>32460</v>
      </c>
      <c r="B191">
        <v>0</v>
      </c>
      <c r="C191">
        <v>3246</v>
      </c>
      <c r="D191">
        <v>2395440</v>
      </c>
      <c r="E191">
        <v>2395440</v>
      </c>
      <c r="F191">
        <v>11</v>
      </c>
      <c r="G191">
        <v>18</v>
      </c>
      <c r="H191">
        <v>20161166152988.5</v>
      </c>
      <c r="I191">
        <v>20161206147747.801</v>
      </c>
      <c r="J191">
        <v>5</v>
      </c>
      <c r="K191">
        <v>5</v>
      </c>
      <c r="L191" t="s">
        <v>36</v>
      </c>
      <c r="M191" s="1">
        <f t="shared" si="23"/>
        <v>42705</v>
      </c>
      <c r="N191" s="1">
        <f t="shared" si="24"/>
        <v>42690</v>
      </c>
      <c r="O191" s="1">
        <f t="shared" si="25"/>
        <v>42710</v>
      </c>
      <c r="P191" t="b">
        <f t="shared" si="21"/>
        <v>0</v>
      </c>
      <c r="Q191" t="str">
        <f t="shared" si="26"/>
        <v>WHEN fk_mwh_warehouse = '0' AND id_city = '3246' AND shipped_date &gt;= '2016-11-16' AND shipped_date &lt; '2016-12-07' THEN unit_price</v>
      </c>
      <c r="R191" t="str">
        <f t="shared" si="27"/>
        <v>WHEN fk_mwh_warehouse = '0' AND id_city = '3246' AND shipped_date &gt;= '2016-11-16' AND shipped_date &lt; '2016-12-07' THEN paid_price</v>
      </c>
      <c r="S191" t="str">
        <f t="shared" si="28"/>
        <v>WHEN fk_mwh_warehouse = '0' AND id_city = '3246' AND shipped_date &gt;= '2016-11-16' AND shipped_date &lt; '2016-12-07' THEN order_nr</v>
      </c>
      <c r="T191" t="str">
        <f t="shared" si="29"/>
        <v>WHEN fk_mwh_warehouse = '0' AND id_city = '3246' AND shipped_date &gt;= '2016-11-16' AND shipped_date &lt; '2016-12-07' THEN 1</v>
      </c>
    </row>
    <row r="192" spans="1:20" x14ac:dyDescent="0.25">
      <c r="A192" s="7" t="str">
        <f t="shared" si="22"/>
        <v>32700</v>
      </c>
      <c r="B192">
        <v>0</v>
      </c>
      <c r="C192">
        <v>3270</v>
      </c>
      <c r="D192">
        <v>313294</v>
      </c>
      <c r="E192">
        <v>313294</v>
      </c>
      <c r="F192">
        <v>3</v>
      </c>
      <c r="G192">
        <v>3</v>
      </c>
      <c r="H192">
        <v>20161152710364</v>
      </c>
      <c r="I192">
        <v>20161206141542.602</v>
      </c>
      <c r="J192">
        <v>7</v>
      </c>
      <c r="K192">
        <v>2</v>
      </c>
      <c r="L192" t="s">
        <v>36</v>
      </c>
      <c r="M192" s="1">
        <f t="shared" si="23"/>
        <v>42703</v>
      </c>
      <c r="N192" s="1">
        <f t="shared" si="24"/>
        <v>42697</v>
      </c>
      <c r="O192" s="1">
        <f t="shared" si="25"/>
        <v>42705</v>
      </c>
      <c r="P192" t="b">
        <f t="shared" si="21"/>
        <v>0</v>
      </c>
      <c r="Q192" t="str">
        <f t="shared" si="26"/>
        <v>WHEN fk_mwh_warehouse = '0' AND id_city = '3270' AND shipped_date &gt;= '2016-11-23' AND shipped_date &lt; '2016-12-02' THEN unit_price</v>
      </c>
      <c r="R192" t="str">
        <f t="shared" si="27"/>
        <v>WHEN fk_mwh_warehouse = '0' AND id_city = '3270' AND shipped_date &gt;= '2016-11-23' AND shipped_date &lt; '2016-12-02' THEN paid_price</v>
      </c>
      <c r="S192" t="str">
        <f t="shared" si="28"/>
        <v>WHEN fk_mwh_warehouse = '0' AND id_city = '3270' AND shipped_date &gt;= '2016-11-23' AND shipped_date &lt; '2016-12-02' THEN order_nr</v>
      </c>
      <c r="T192" t="str">
        <f t="shared" si="29"/>
        <v>WHEN fk_mwh_warehouse = '0' AND id_city = '3270' AND shipped_date &gt;= '2016-11-23' AND shipped_date &lt; '2016-12-02' THEN 1</v>
      </c>
    </row>
    <row r="193" spans="1:20" x14ac:dyDescent="0.25">
      <c r="A193" s="7" t="str">
        <f t="shared" si="22"/>
        <v>32800</v>
      </c>
      <c r="B193">
        <v>0</v>
      </c>
      <c r="C193">
        <v>3280</v>
      </c>
      <c r="D193">
        <v>4651901.1399999997</v>
      </c>
      <c r="E193">
        <v>4450189.1399999997</v>
      </c>
      <c r="F193">
        <v>24</v>
      </c>
      <c r="G193">
        <v>37</v>
      </c>
      <c r="H193">
        <v>20161126067728.801</v>
      </c>
      <c r="I193">
        <v>20161205265314.398</v>
      </c>
      <c r="J193">
        <v>11</v>
      </c>
      <c r="K193">
        <v>2</v>
      </c>
      <c r="L193" t="s">
        <v>34</v>
      </c>
      <c r="M193" s="1">
        <f t="shared" si="23"/>
        <v>42698</v>
      </c>
      <c r="N193" s="1">
        <f t="shared" si="24"/>
        <v>42692</v>
      </c>
      <c r="O193" s="1">
        <f t="shared" si="25"/>
        <v>42700</v>
      </c>
      <c r="P193" t="b">
        <f t="shared" si="21"/>
        <v>0</v>
      </c>
      <c r="Q193" t="str">
        <f t="shared" si="26"/>
        <v>WHEN fk_mwh_warehouse = '0' AND id_city = '3280' AND shipped_date &gt;= '2016-11-18' AND shipped_date &lt; '2016-11-27' THEN unit_price</v>
      </c>
      <c r="R193" t="str">
        <f t="shared" si="27"/>
        <v>WHEN fk_mwh_warehouse = '0' AND id_city = '3280' AND shipped_date &gt;= '2016-11-18' AND shipped_date &lt; '2016-11-27' THEN paid_price</v>
      </c>
      <c r="S193" t="str">
        <f t="shared" si="28"/>
        <v>WHEN fk_mwh_warehouse = '0' AND id_city = '3280' AND shipped_date &gt;= '2016-11-18' AND shipped_date &lt; '2016-11-27' THEN order_nr</v>
      </c>
      <c r="T193" t="str">
        <f t="shared" si="29"/>
        <v>WHEN fk_mwh_warehouse = '0' AND id_city = '3280' AND shipped_date &gt;= '2016-11-18' AND shipped_date &lt; '2016-11-27' THEN 1</v>
      </c>
    </row>
    <row r="194" spans="1:20" x14ac:dyDescent="0.25">
      <c r="A194" s="7" t="str">
        <f t="shared" si="22"/>
        <v>32930</v>
      </c>
      <c r="B194">
        <v>0</v>
      </c>
      <c r="C194">
        <v>3293</v>
      </c>
      <c r="D194">
        <v>456000</v>
      </c>
      <c r="E194">
        <v>456000</v>
      </c>
      <c r="F194">
        <v>2</v>
      </c>
      <c r="G194">
        <v>2</v>
      </c>
      <c r="H194">
        <v>20161128572378.5</v>
      </c>
      <c r="I194">
        <v>20161206634190.5</v>
      </c>
      <c r="J194">
        <v>8</v>
      </c>
      <c r="K194">
        <v>1</v>
      </c>
      <c r="L194" t="s">
        <v>36</v>
      </c>
      <c r="M194" s="1">
        <f t="shared" si="23"/>
        <v>42702</v>
      </c>
      <c r="N194" s="1">
        <f t="shared" si="24"/>
        <v>42699</v>
      </c>
      <c r="O194" s="1">
        <f t="shared" si="25"/>
        <v>42703</v>
      </c>
      <c r="P194" t="b">
        <f t="shared" si="21"/>
        <v>0</v>
      </c>
      <c r="Q194" t="str">
        <f t="shared" si="26"/>
        <v>WHEN fk_mwh_warehouse = '0' AND id_city = '3293' AND shipped_date &gt;= '2016-11-25' AND shipped_date &lt; '2016-11-30' THEN unit_price</v>
      </c>
      <c r="R194" t="str">
        <f t="shared" si="27"/>
        <v>WHEN fk_mwh_warehouse = '0' AND id_city = '3293' AND shipped_date &gt;= '2016-11-25' AND shipped_date &lt; '2016-11-30' THEN paid_price</v>
      </c>
      <c r="S194" t="str">
        <f t="shared" si="28"/>
        <v>WHEN fk_mwh_warehouse = '0' AND id_city = '3293' AND shipped_date &gt;= '2016-11-25' AND shipped_date &lt; '2016-11-30' THEN order_nr</v>
      </c>
      <c r="T194" t="str">
        <f t="shared" si="29"/>
        <v>WHEN fk_mwh_warehouse = '0' AND id_city = '3293' AND shipped_date &gt;= '2016-11-25' AND shipped_date &lt; '2016-11-30' THEN 1</v>
      </c>
    </row>
    <row r="195" spans="1:20" x14ac:dyDescent="0.25">
      <c r="A195" s="7" t="str">
        <f t="shared" si="22"/>
        <v>32990</v>
      </c>
      <c r="B195">
        <v>0</v>
      </c>
      <c r="C195">
        <v>3299</v>
      </c>
      <c r="D195">
        <v>1702887</v>
      </c>
      <c r="E195">
        <v>1611109.6</v>
      </c>
      <c r="F195">
        <v>9</v>
      </c>
      <c r="G195">
        <v>10</v>
      </c>
      <c r="H195">
        <v>20161123447705</v>
      </c>
      <c r="I195">
        <v>20161205155824.602</v>
      </c>
      <c r="J195">
        <v>12</v>
      </c>
      <c r="K195">
        <v>0</v>
      </c>
      <c r="L195" t="s">
        <v>34</v>
      </c>
      <c r="M195" s="1">
        <f t="shared" si="23"/>
        <v>42697</v>
      </c>
      <c r="N195" s="1">
        <f t="shared" si="24"/>
        <v>42697</v>
      </c>
      <c r="O195" s="1">
        <f t="shared" si="25"/>
        <v>42697</v>
      </c>
      <c r="P195" t="b">
        <f t="shared" si="21"/>
        <v>0</v>
      </c>
      <c r="Q195" t="str">
        <f t="shared" si="26"/>
        <v>WHEN fk_mwh_warehouse = '0' AND id_city = '3299' AND shipped_date &gt;= '2016-11-23' AND shipped_date &lt; '2016-11-24' THEN unit_price</v>
      </c>
      <c r="R195" t="str">
        <f t="shared" si="27"/>
        <v>WHEN fk_mwh_warehouse = '0' AND id_city = '3299' AND shipped_date &gt;= '2016-11-23' AND shipped_date &lt; '2016-11-24' THEN paid_price</v>
      </c>
      <c r="S195" t="str">
        <f t="shared" si="28"/>
        <v>WHEN fk_mwh_warehouse = '0' AND id_city = '3299' AND shipped_date &gt;= '2016-11-23' AND shipped_date &lt; '2016-11-24' THEN order_nr</v>
      </c>
      <c r="T195" t="str">
        <f t="shared" si="29"/>
        <v>WHEN fk_mwh_warehouse = '0' AND id_city = '3299' AND shipped_date &gt;= '2016-11-23' AND shipped_date &lt; '2016-11-24' THEN 1</v>
      </c>
    </row>
    <row r="196" spans="1:20" x14ac:dyDescent="0.25">
      <c r="A196" s="7" t="str">
        <f t="shared" si="22"/>
        <v>33020</v>
      </c>
      <c r="B196">
        <v>0</v>
      </c>
      <c r="C196">
        <v>3302</v>
      </c>
      <c r="D196">
        <v>4343870.1500000004</v>
      </c>
      <c r="E196">
        <v>4304310.1500000004</v>
      </c>
      <c r="F196">
        <v>30</v>
      </c>
      <c r="G196">
        <v>36</v>
      </c>
      <c r="H196">
        <v>20161146464239.5</v>
      </c>
      <c r="I196">
        <v>20161207619726.398</v>
      </c>
      <c r="J196">
        <v>9</v>
      </c>
      <c r="K196">
        <v>5</v>
      </c>
      <c r="L196" t="s">
        <v>35</v>
      </c>
      <c r="M196" s="1">
        <f t="shared" si="23"/>
        <v>42702</v>
      </c>
      <c r="N196" s="1">
        <f t="shared" si="24"/>
        <v>42687</v>
      </c>
      <c r="O196" s="1">
        <f t="shared" si="25"/>
        <v>42707</v>
      </c>
      <c r="P196" t="b">
        <f t="shared" si="21"/>
        <v>0</v>
      </c>
      <c r="Q196" t="str">
        <f t="shared" si="26"/>
        <v>WHEN fk_mwh_warehouse = '0' AND id_city = '3302' AND shipped_date &gt;= '2016-11-13' AND shipped_date &lt; '2016-12-04' THEN unit_price</v>
      </c>
      <c r="R196" t="str">
        <f t="shared" si="27"/>
        <v>WHEN fk_mwh_warehouse = '0' AND id_city = '3302' AND shipped_date &gt;= '2016-11-13' AND shipped_date &lt; '2016-12-04' THEN paid_price</v>
      </c>
      <c r="S196" t="str">
        <f t="shared" si="28"/>
        <v>WHEN fk_mwh_warehouse = '0' AND id_city = '3302' AND shipped_date &gt;= '2016-11-13' AND shipped_date &lt; '2016-12-04' THEN order_nr</v>
      </c>
      <c r="T196" t="str">
        <f t="shared" si="29"/>
        <v>WHEN fk_mwh_warehouse = '0' AND id_city = '3302' AND shipped_date &gt;= '2016-11-13' AND shipped_date &lt; '2016-12-04' THEN 1</v>
      </c>
    </row>
    <row r="197" spans="1:20" x14ac:dyDescent="0.25">
      <c r="A197" s="7" t="str">
        <f t="shared" si="22"/>
        <v>33070</v>
      </c>
      <c r="B197">
        <v>0</v>
      </c>
      <c r="C197">
        <v>3307</v>
      </c>
      <c r="D197">
        <v>697644</v>
      </c>
      <c r="E197">
        <v>697644</v>
      </c>
      <c r="F197">
        <v>4</v>
      </c>
      <c r="G197">
        <v>7</v>
      </c>
      <c r="H197">
        <v>20161126370158</v>
      </c>
      <c r="I197">
        <v>20161205578235.699</v>
      </c>
      <c r="J197">
        <v>9</v>
      </c>
      <c r="K197">
        <v>1</v>
      </c>
      <c r="L197" t="s">
        <v>34</v>
      </c>
      <c r="M197" s="1">
        <f t="shared" si="23"/>
        <v>42700</v>
      </c>
      <c r="N197" s="1">
        <f t="shared" si="24"/>
        <v>42697</v>
      </c>
      <c r="O197" s="1">
        <f t="shared" si="25"/>
        <v>42701</v>
      </c>
      <c r="P197" t="b">
        <f t="shared" si="21"/>
        <v>0</v>
      </c>
      <c r="Q197" t="str">
        <f t="shared" si="26"/>
        <v>WHEN fk_mwh_warehouse = '0' AND id_city = '3307' AND shipped_date &gt;= '2016-11-23' AND shipped_date &lt; '2016-11-28' THEN unit_price</v>
      </c>
      <c r="R197" t="str">
        <f t="shared" si="27"/>
        <v>WHEN fk_mwh_warehouse = '0' AND id_city = '3307' AND shipped_date &gt;= '2016-11-23' AND shipped_date &lt; '2016-11-28' THEN paid_price</v>
      </c>
      <c r="S197" t="str">
        <f t="shared" si="28"/>
        <v>WHEN fk_mwh_warehouse = '0' AND id_city = '3307' AND shipped_date &gt;= '2016-11-23' AND shipped_date &lt; '2016-11-28' THEN order_nr</v>
      </c>
      <c r="T197" t="str">
        <f t="shared" si="29"/>
        <v>WHEN fk_mwh_warehouse = '0' AND id_city = '3307' AND shipped_date &gt;= '2016-11-23' AND shipped_date &lt; '2016-11-28' THEN 1</v>
      </c>
    </row>
    <row r="198" spans="1:20" x14ac:dyDescent="0.25">
      <c r="A198" s="7" t="str">
        <f t="shared" si="22"/>
        <v>33130</v>
      </c>
      <c r="B198">
        <v>0</v>
      </c>
      <c r="C198">
        <v>3313</v>
      </c>
      <c r="D198">
        <v>23707623.25</v>
      </c>
      <c r="E198">
        <v>23468923.579999998</v>
      </c>
      <c r="F198">
        <v>147</v>
      </c>
      <c r="G198">
        <v>204</v>
      </c>
      <c r="H198">
        <v>20161173531727.898</v>
      </c>
      <c r="I198">
        <v>20161206443521.898</v>
      </c>
      <c r="J198">
        <v>4</v>
      </c>
      <c r="K198">
        <v>4</v>
      </c>
      <c r="L198" t="s">
        <v>36</v>
      </c>
      <c r="M198" s="1">
        <f t="shared" si="23"/>
        <v>42706</v>
      </c>
      <c r="N198" s="1">
        <f t="shared" si="24"/>
        <v>42694</v>
      </c>
      <c r="O198" s="1">
        <f t="shared" si="25"/>
        <v>42710</v>
      </c>
      <c r="P198" t="b">
        <f t="shared" si="21"/>
        <v>0</v>
      </c>
      <c r="Q198" t="str">
        <f t="shared" si="26"/>
        <v>WHEN fk_mwh_warehouse = '0' AND id_city = '3313' AND shipped_date &gt;= '2016-11-20' AND shipped_date &lt; '2016-12-07' THEN unit_price</v>
      </c>
      <c r="R198" t="str">
        <f t="shared" si="27"/>
        <v>WHEN fk_mwh_warehouse = '0' AND id_city = '3313' AND shipped_date &gt;= '2016-11-20' AND shipped_date &lt; '2016-12-07' THEN paid_price</v>
      </c>
      <c r="S198" t="str">
        <f t="shared" si="28"/>
        <v>WHEN fk_mwh_warehouse = '0' AND id_city = '3313' AND shipped_date &gt;= '2016-11-20' AND shipped_date &lt; '2016-12-07' THEN order_nr</v>
      </c>
      <c r="T198" t="str">
        <f t="shared" si="29"/>
        <v>WHEN fk_mwh_warehouse = '0' AND id_city = '3313' AND shipped_date &gt;= '2016-11-20' AND shipped_date &lt; '2016-12-07' THEN 1</v>
      </c>
    </row>
    <row r="199" spans="1:20" x14ac:dyDescent="0.25">
      <c r="A199" s="7" t="str">
        <f t="shared" si="22"/>
        <v>33290</v>
      </c>
      <c r="B199">
        <v>0</v>
      </c>
      <c r="C199">
        <v>3329</v>
      </c>
      <c r="D199">
        <v>82000</v>
      </c>
      <c r="E199">
        <v>82000</v>
      </c>
      <c r="F199">
        <v>1</v>
      </c>
      <c r="G199">
        <v>1</v>
      </c>
      <c r="H199">
        <v>20161109132041</v>
      </c>
      <c r="I199">
        <v>20161206205957</v>
      </c>
      <c r="J199">
        <v>27</v>
      </c>
      <c r="K199">
        <v>0</v>
      </c>
      <c r="L199" t="s">
        <v>36</v>
      </c>
      <c r="M199" s="1">
        <f t="shared" si="23"/>
        <v>42683</v>
      </c>
      <c r="N199" s="1">
        <f t="shared" si="24"/>
        <v>42683</v>
      </c>
      <c r="O199" s="1">
        <f t="shared" si="25"/>
        <v>42683</v>
      </c>
      <c r="P199" t="b">
        <f t="shared" si="21"/>
        <v>0</v>
      </c>
      <c r="Q199" t="str">
        <f t="shared" si="26"/>
        <v>WHEN fk_mwh_warehouse = '0' AND id_city = '3329' AND shipped_date &gt;= '2016-11-09' AND shipped_date &lt; '2016-11-10' THEN unit_price</v>
      </c>
      <c r="R199" t="str">
        <f t="shared" si="27"/>
        <v>WHEN fk_mwh_warehouse = '0' AND id_city = '3329' AND shipped_date &gt;= '2016-11-09' AND shipped_date &lt; '2016-11-10' THEN paid_price</v>
      </c>
      <c r="S199" t="str">
        <f t="shared" si="28"/>
        <v>WHEN fk_mwh_warehouse = '0' AND id_city = '3329' AND shipped_date &gt;= '2016-11-09' AND shipped_date &lt; '2016-11-10' THEN order_nr</v>
      </c>
      <c r="T199" t="str">
        <f t="shared" si="29"/>
        <v>WHEN fk_mwh_warehouse = '0' AND id_city = '3329' AND shipped_date &gt;= '2016-11-09' AND shipped_date &lt; '2016-11-10' THEN 1</v>
      </c>
    </row>
    <row r="200" spans="1:20" x14ac:dyDescent="0.25">
      <c r="A200" s="7" t="str">
        <f t="shared" si="22"/>
        <v>33490</v>
      </c>
      <c r="B200">
        <v>0</v>
      </c>
      <c r="C200">
        <v>3349</v>
      </c>
      <c r="D200">
        <v>1031987</v>
      </c>
      <c r="E200">
        <v>1001792.6</v>
      </c>
      <c r="F200">
        <v>8</v>
      </c>
      <c r="G200">
        <v>10</v>
      </c>
      <c r="H200">
        <v>20161122787228.301</v>
      </c>
      <c r="I200">
        <v>20161206264437.699</v>
      </c>
      <c r="J200">
        <v>13</v>
      </c>
      <c r="K200">
        <v>7</v>
      </c>
      <c r="L200" t="s">
        <v>36</v>
      </c>
      <c r="M200" s="1">
        <f t="shared" si="23"/>
        <v>42697</v>
      </c>
      <c r="N200" s="1">
        <f t="shared" si="24"/>
        <v>42676</v>
      </c>
      <c r="O200" s="1">
        <f t="shared" si="25"/>
        <v>42704</v>
      </c>
      <c r="P200" t="b">
        <f t="shared" si="21"/>
        <v>0</v>
      </c>
      <c r="Q200" t="str">
        <f t="shared" si="26"/>
        <v>WHEN fk_mwh_warehouse = '0' AND id_city = '3349' AND shipped_date &gt;= '2016-11-02' AND shipped_date &lt; '2016-12-01' THEN unit_price</v>
      </c>
      <c r="R200" t="str">
        <f t="shared" si="27"/>
        <v>WHEN fk_mwh_warehouse = '0' AND id_city = '3349' AND shipped_date &gt;= '2016-11-02' AND shipped_date &lt; '2016-12-01' THEN paid_price</v>
      </c>
      <c r="S200" t="str">
        <f t="shared" si="28"/>
        <v>WHEN fk_mwh_warehouse = '0' AND id_city = '3349' AND shipped_date &gt;= '2016-11-02' AND shipped_date &lt; '2016-12-01' THEN order_nr</v>
      </c>
      <c r="T200" t="str">
        <f t="shared" si="29"/>
        <v>WHEN fk_mwh_warehouse = '0' AND id_city = '3349' AND shipped_date &gt;= '2016-11-02' AND shipped_date &lt; '2016-12-01' THEN 1</v>
      </c>
    </row>
    <row r="201" spans="1:20" x14ac:dyDescent="0.25">
      <c r="A201" s="7" t="str">
        <f t="shared" si="22"/>
        <v>33670</v>
      </c>
      <c r="B201">
        <v>0</v>
      </c>
      <c r="C201">
        <v>3367</v>
      </c>
      <c r="D201">
        <v>653000</v>
      </c>
      <c r="E201">
        <v>626400</v>
      </c>
      <c r="F201">
        <v>4</v>
      </c>
      <c r="G201">
        <v>4</v>
      </c>
      <c r="H201">
        <v>20161119606951.199</v>
      </c>
      <c r="I201">
        <v>20161206416168.199</v>
      </c>
      <c r="J201">
        <v>17</v>
      </c>
      <c r="K201">
        <v>5</v>
      </c>
      <c r="L201" t="s">
        <v>36</v>
      </c>
      <c r="M201" s="1">
        <f t="shared" si="23"/>
        <v>42693</v>
      </c>
      <c r="N201" s="1">
        <f t="shared" si="24"/>
        <v>42678</v>
      </c>
      <c r="O201" s="1">
        <f t="shared" si="25"/>
        <v>42698</v>
      </c>
      <c r="P201" t="b">
        <f t="shared" si="21"/>
        <v>0</v>
      </c>
      <c r="Q201" t="str">
        <f t="shared" si="26"/>
        <v>WHEN fk_mwh_warehouse = '0' AND id_city = '3367' AND shipped_date &gt;= '2016-11-04' AND shipped_date &lt; '2016-11-25' THEN unit_price</v>
      </c>
      <c r="R201" t="str">
        <f t="shared" si="27"/>
        <v>WHEN fk_mwh_warehouse = '0' AND id_city = '3367' AND shipped_date &gt;= '2016-11-04' AND shipped_date &lt; '2016-11-25' THEN paid_price</v>
      </c>
      <c r="S201" t="str">
        <f t="shared" si="28"/>
        <v>WHEN fk_mwh_warehouse = '0' AND id_city = '3367' AND shipped_date &gt;= '2016-11-04' AND shipped_date &lt; '2016-11-25' THEN order_nr</v>
      </c>
      <c r="T201" t="str">
        <f t="shared" si="29"/>
        <v>WHEN fk_mwh_warehouse = '0' AND id_city = '3367' AND shipped_date &gt;= '2016-11-04' AND shipped_date &lt; '2016-11-25' THEN 1</v>
      </c>
    </row>
    <row r="202" spans="1:20" x14ac:dyDescent="0.25">
      <c r="A202" s="7" t="str">
        <f t="shared" si="22"/>
        <v>34260</v>
      </c>
      <c r="B202">
        <v>0</v>
      </c>
      <c r="C202">
        <v>3426</v>
      </c>
      <c r="D202">
        <v>63000</v>
      </c>
      <c r="E202">
        <v>63000</v>
      </c>
      <c r="F202">
        <v>1</v>
      </c>
      <c r="G202">
        <v>1</v>
      </c>
      <c r="H202">
        <v>20161110174417</v>
      </c>
      <c r="I202">
        <v>20161206210007</v>
      </c>
      <c r="J202">
        <v>26</v>
      </c>
      <c r="K202">
        <v>0</v>
      </c>
      <c r="L202" t="s">
        <v>36</v>
      </c>
      <c r="M202" s="1">
        <f t="shared" si="23"/>
        <v>42684</v>
      </c>
      <c r="N202" s="1">
        <f t="shared" si="24"/>
        <v>42684</v>
      </c>
      <c r="O202" s="1">
        <f t="shared" si="25"/>
        <v>42684</v>
      </c>
      <c r="P202" t="b">
        <f t="shared" ref="P202:P265" si="30">O202&gt;$O$3</f>
        <v>0</v>
      </c>
      <c r="Q202" t="str">
        <f t="shared" si="26"/>
        <v>WHEN fk_mwh_warehouse = '0' AND id_city = '3426' AND shipped_date &gt;= '2016-11-10' AND shipped_date &lt; '2016-11-11' THEN unit_price</v>
      </c>
      <c r="R202" t="str">
        <f t="shared" si="27"/>
        <v>WHEN fk_mwh_warehouse = '0' AND id_city = '3426' AND shipped_date &gt;= '2016-11-10' AND shipped_date &lt; '2016-11-11' THEN paid_price</v>
      </c>
      <c r="S202" t="str">
        <f t="shared" si="28"/>
        <v>WHEN fk_mwh_warehouse = '0' AND id_city = '3426' AND shipped_date &gt;= '2016-11-10' AND shipped_date &lt; '2016-11-11' THEN order_nr</v>
      </c>
      <c r="T202" t="str">
        <f t="shared" si="29"/>
        <v>WHEN fk_mwh_warehouse = '0' AND id_city = '3426' AND shipped_date &gt;= '2016-11-10' AND shipped_date &lt; '2016-11-11' THEN 1</v>
      </c>
    </row>
    <row r="203" spans="1:20" x14ac:dyDescent="0.25">
      <c r="A203" s="7" t="str">
        <f t="shared" ref="A203:A266" si="31">C203&amp;B203</f>
        <v>34350</v>
      </c>
      <c r="B203">
        <v>0</v>
      </c>
      <c r="C203">
        <v>3435</v>
      </c>
      <c r="D203">
        <v>10437972.4</v>
      </c>
      <c r="E203">
        <v>10302385.82</v>
      </c>
      <c r="F203">
        <v>34</v>
      </c>
      <c r="G203">
        <v>41</v>
      </c>
      <c r="H203">
        <v>20161166336786.199</v>
      </c>
      <c r="I203">
        <v>20161206636615.102</v>
      </c>
      <c r="J203">
        <v>6</v>
      </c>
      <c r="K203">
        <v>7</v>
      </c>
      <c r="L203" t="s">
        <v>36</v>
      </c>
      <c r="M203" s="1">
        <f t="shared" ref="M203:M266" si="32">L203-J203</f>
        <v>42704</v>
      </c>
      <c r="N203" s="1">
        <f t="shared" ref="N203:N266" si="33">M203-($O$6*K203)</f>
        <v>42683</v>
      </c>
      <c r="O203" s="1">
        <f t="shared" ref="O203:O266" si="34">M203+($O$7*K203)</f>
        <v>42711</v>
      </c>
      <c r="P203" t="b">
        <f t="shared" si="30"/>
        <v>0</v>
      </c>
      <c r="Q203" t="str">
        <f t="shared" ref="Q203:Q266" si="35">"WHEN fk_mwh_warehouse = '"&amp;$B203&amp;"' AND id_city = '"&amp;$C203&amp;"' AND shipped_date &gt;= '"&amp;TEXT($N203,"yyyy-mm-dd")&amp;"' AND shipped_date &lt; '"&amp;TEXT($O203+1,"yyyy-mm-dd")&amp;"' THEN unit_price"</f>
        <v>WHEN fk_mwh_warehouse = '0' AND id_city = '3435' AND shipped_date &gt;= '2016-11-09' AND shipped_date &lt; '2016-12-08' THEN unit_price</v>
      </c>
      <c r="R203" t="str">
        <f t="shared" ref="R203:R266" si="36">"WHEN fk_mwh_warehouse = '"&amp;$B203&amp;"' AND id_city = '"&amp;$C203&amp;"' AND shipped_date &gt;= '"&amp;TEXT($N203,"yyyy-mm-dd")&amp;"' AND shipped_date &lt; '"&amp;TEXT($O203+1,"yyyy-mm-dd")&amp;"' THEN paid_price"</f>
        <v>WHEN fk_mwh_warehouse = '0' AND id_city = '3435' AND shipped_date &gt;= '2016-11-09' AND shipped_date &lt; '2016-12-08' THEN paid_price</v>
      </c>
      <c r="S203" t="str">
        <f t="shared" ref="S203:S266" si="37">"WHEN fk_mwh_warehouse = '"&amp;$B203&amp;"' AND id_city = '"&amp;$C203&amp;"' AND shipped_date &gt;= '"&amp;TEXT($N203,"yyyy-mm-dd")&amp;"' AND shipped_date &lt; '"&amp;TEXT($O203+1,"yyyy-mm-dd")&amp;"' THEN order_nr"</f>
        <v>WHEN fk_mwh_warehouse = '0' AND id_city = '3435' AND shipped_date &gt;= '2016-11-09' AND shipped_date &lt; '2016-12-08' THEN order_nr</v>
      </c>
      <c r="T203" t="str">
        <f t="shared" ref="T203:T266" si="38">"WHEN fk_mwh_warehouse = '"&amp;$B203&amp;"' AND id_city = '"&amp;$C203&amp;"' AND shipped_date &gt;= '"&amp;TEXT($N203,"yyyy-mm-dd")&amp;"' AND shipped_date &lt; '"&amp;TEXT($O203+1,"yyyy-mm-dd")&amp;"' THEN 1"</f>
        <v>WHEN fk_mwh_warehouse = '0' AND id_city = '3435' AND shipped_date &gt;= '2016-11-09' AND shipped_date &lt; '2016-12-08' THEN 1</v>
      </c>
    </row>
    <row r="204" spans="1:20" x14ac:dyDescent="0.25">
      <c r="A204" s="7" t="str">
        <f t="shared" si="31"/>
        <v>34530</v>
      </c>
      <c r="B204">
        <v>0</v>
      </c>
      <c r="C204">
        <v>3453</v>
      </c>
      <c r="D204">
        <v>226800</v>
      </c>
      <c r="E204">
        <v>226800</v>
      </c>
      <c r="F204">
        <v>1</v>
      </c>
      <c r="G204">
        <v>1</v>
      </c>
      <c r="H204">
        <v>20161119133333</v>
      </c>
      <c r="I204">
        <v>20161208112659</v>
      </c>
      <c r="J204">
        <v>19</v>
      </c>
      <c r="K204">
        <v>0</v>
      </c>
      <c r="L204" t="s">
        <v>37</v>
      </c>
      <c r="M204" s="1">
        <f t="shared" si="32"/>
        <v>42693</v>
      </c>
      <c r="N204" s="1">
        <f t="shared" si="33"/>
        <v>42693</v>
      </c>
      <c r="O204" s="1">
        <f t="shared" si="34"/>
        <v>42693</v>
      </c>
      <c r="P204" t="b">
        <f t="shared" si="30"/>
        <v>0</v>
      </c>
      <c r="Q204" t="str">
        <f t="shared" si="35"/>
        <v>WHEN fk_mwh_warehouse = '0' AND id_city = '3453' AND shipped_date &gt;= '2016-11-19' AND shipped_date &lt; '2016-11-20' THEN unit_price</v>
      </c>
      <c r="R204" t="str">
        <f t="shared" si="36"/>
        <v>WHEN fk_mwh_warehouse = '0' AND id_city = '3453' AND shipped_date &gt;= '2016-11-19' AND shipped_date &lt; '2016-11-20' THEN paid_price</v>
      </c>
      <c r="S204" t="str">
        <f t="shared" si="37"/>
        <v>WHEN fk_mwh_warehouse = '0' AND id_city = '3453' AND shipped_date &gt;= '2016-11-19' AND shipped_date &lt; '2016-11-20' THEN order_nr</v>
      </c>
      <c r="T204" t="str">
        <f t="shared" si="38"/>
        <v>WHEN fk_mwh_warehouse = '0' AND id_city = '3453' AND shipped_date &gt;= '2016-11-19' AND shipped_date &lt; '2016-11-20' THEN 1</v>
      </c>
    </row>
    <row r="205" spans="1:20" x14ac:dyDescent="0.25">
      <c r="A205" s="7" t="str">
        <f t="shared" si="31"/>
        <v>34640</v>
      </c>
      <c r="B205">
        <v>0</v>
      </c>
      <c r="C205">
        <v>3464</v>
      </c>
      <c r="D205">
        <v>72000</v>
      </c>
      <c r="E205">
        <v>72000</v>
      </c>
      <c r="F205">
        <v>1</v>
      </c>
      <c r="G205">
        <v>1</v>
      </c>
      <c r="H205">
        <v>20161119123055</v>
      </c>
      <c r="I205">
        <v>20161208112821</v>
      </c>
      <c r="J205">
        <v>19</v>
      </c>
      <c r="K205">
        <v>0</v>
      </c>
      <c r="L205" t="s">
        <v>37</v>
      </c>
      <c r="M205" s="1">
        <f t="shared" si="32"/>
        <v>42693</v>
      </c>
      <c r="N205" s="1">
        <f t="shared" si="33"/>
        <v>42693</v>
      </c>
      <c r="O205" s="1">
        <f t="shared" si="34"/>
        <v>42693</v>
      </c>
      <c r="P205" t="b">
        <f t="shared" si="30"/>
        <v>0</v>
      </c>
      <c r="Q205" t="str">
        <f t="shared" si="35"/>
        <v>WHEN fk_mwh_warehouse = '0' AND id_city = '3464' AND shipped_date &gt;= '2016-11-19' AND shipped_date &lt; '2016-11-20' THEN unit_price</v>
      </c>
      <c r="R205" t="str">
        <f t="shared" si="36"/>
        <v>WHEN fk_mwh_warehouse = '0' AND id_city = '3464' AND shipped_date &gt;= '2016-11-19' AND shipped_date &lt; '2016-11-20' THEN paid_price</v>
      </c>
      <c r="S205" t="str">
        <f t="shared" si="37"/>
        <v>WHEN fk_mwh_warehouse = '0' AND id_city = '3464' AND shipped_date &gt;= '2016-11-19' AND shipped_date &lt; '2016-11-20' THEN order_nr</v>
      </c>
      <c r="T205" t="str">
        <f t="shared" si="38"/>
        <v>WHEN fk_mwh_warehouse = '0' AND id_city = '3464' AND shipped_date &gt;= '2016-11-19' AND shipped_date &lt; '2016-11-20' THEN 1</v>
      </c>
    </row>
    <row r="206" spans="1:20" x14ac:dyDescent="0.25">
      <c r="A206" s="7" t="str">
        <f t="shared" si="31"/>
        <v>34710</v>
      </c>
      <c r="B206">
        <v>0</v>
      </c>
      <c r="C206">
        <v>3471</v>
      </c>
      <c r="D206">
        <v>556700</v>
      </c>
      <c r="E206">
        <v>556700</v>
      </c>
      <c r="F206">
        <v>3</v>
      </c>
      <c r="G206">
        <v>4</v>
      </c>
      <c r="H206">
        <v>20161122642420.699</v>
      </c>
      <c r="I206">
        <v>20161206664997.199</v>
      </c>
      <c r="J206">
        <v>14</v>
      </c>
      <c r="K206">
        <v>8</v>
      </c>
      <c r="L206" t="s">
        <v>36</v>
      </c>
      <c r="M206" s="1">
        <f t="shared" si="32"/>
        <v>42696</v>
      </c>
      <c r="N206" s="1">
        <f t="shared" si="33"/>
        <v>42672</v>
      </c>
      <c r="O206" s="1">
        <f t="shared" si="34"/>
        <v>42704</v>
      </c>
      <c r="P206" t="b">
        <f t="shared" si="30"/>
        <v>0</v>
      </c>
      <c r="Q206" t="str">
        <f t="shared" si="35"/>
        <v>WHEN fk_mwh_warehouse = '0' AND id_city = '3471' AND shipped_date &gt;= '2016-10-29' AND shipped_date &lt; '2016-12-01' THEN unit_price</v>
      </c>
      <c r="R206" t="str">
        <f t="shared" si="36"/>
        <v>WHEN fk_mwh_warehouse = '0' AND id_city = '3471' AND shipped_date &gt;= '2016-10-29' AND shipped_date &lt; '2016-12-01' THEN paid_price</v>
      </c>
      <c r="S206" t="str">
        <f t="shared" si="37"/>
        <v>WHEN fk_mwh_warehouse = '0' AND id_city = '3471' AND shipped_date &gt;= '2016-10-29' AND shipped_date &lt; '2016-12-01' THEN order_nr</v>
      </c>
      <c r="T206" t="str">
        <f t="shared" si="38"/>
        <v>WHEN fk_mwh_warehouse = '0' AND id_city = '3471' AND shipped_date &gt;= '2016-10-29' AND shipped_date &lt; '2016-12-01' THEN 1</v>
      </c>
    </row>
    <row r="207" spans="1:20" x14ac:dyDescent="0.25">
      <c r="A207" s="7" t="str">
        <f t="shared" si="31"/>
        <v>35140</v>
      </c>
      <c r="B207">
        <v>0</v>
      </c>
      <c r="C207">
        <v>3514</v>
      </c>
      <c r="D207">
        <v>102450</v>
      </c>
      <c r="E207">
        <v>102450</v>
      </c>
      <c r="F207">
        <v>2</v>
      </c>
      <c r="G207">
        <v>2</v>
      </c>
      <c r="H207">
        <v>20161115201977</v>
      </c>
      <c r="I207">
        <v>20161207141276</v>
      </c>
      <c r="J207">
        <v>22</v>
      </c>
      <c r="K207">
        <v>6</v>
      </c>
      <c r="L207" t="s">
        <v>35</v>
      </c>
      <c r="M207" s="1">
        <f t="shared" si="32"/>
        <v>42689</v>
      </c>
      <c r="N207" s="1">
        <f t="shared" si="33"/>
        <v>42671</v>
      </c>
      <c r="O207" s="1">
        <f t="shared" si="34"/>
        <v>42695</v>
      </c>
      <c r="P207" t="b">
        <f t="shared" si="30"/>
        <v>0</v>
      </c>
      <c r="Q207" t="str">
        <f t="shared" si="35"/>
        <v>WHEN fk_mwh_warehouse = '0' AND id_city = '3514' AND shipped_date &gt;= '2016-10-28' AND shipped_date &lt; '2016-11-22' THEN unit_price</v>
      </c>
      <c r="R207" t="str">
        <f t="shared" si="36"/>
        <v>WHEN fk_mwh_warehouse = '0' AND id_city = '3514' AND shipped_date &gt;= '2016-10-28' AND shipped_date &lt; '2016-11-22' THEN paid_price</v>
      </c>
      <c r="S207" t="str">
        <f t="shared" si="37"/>
        <v>WHEN fk_mwh_warehouse = '0' AND id_city = '3514' AND shipped_date &gt;= '2016-10-28' AND shipped_date &lt; '2016-11-22' THEN order_nr</v>
      </c>
      <c r="T207" t="str">
        <f t="shared" si="38"/>
        <v>WHEN fk_mwh_warehouse = '0' AND id_city = '3514' AND shipped_date &gt;= '2016-10-28' AND shipped_date &lt; '2016-11-22' THEN 1</v>
      </c>
    </row>
    <row r="208" spans="1:20" x14ac:dyDescent="0.25">
      <c r="A208" s="7" t="str">
        <f t="shared" si="31"/>
        <v>35190</v>
      </c>
      <c r="B208">
        <v>0</v>
      </c>
      <c r="C208">
        <v>3519</v>
      </c>
      <c r="D208">
        <v>12298911.800000001</v>
      </c>
      <c r="E208">
        <v>12194291.16</v>
      </c>
      <c r="F208">
        <v>54</v>
      </c>
      <c r="G208">
        <v>81</v>
      </c>
      <c r="H208">
        <v>20161161003838.5</v>
      </c>
      <c r="I208">
        <v>20161206867549</v>
      </c>
      <c r="J208">
        <v>6</v>
      </c>
      <c r="K208">
        <v>4</v>
      </c>
      <c r="L208" t="s">
        <v>36</v>
      </c>
      <c r="M208" s="1">
        <f t="shared" si="32"/>
        <v>42704</v>
      </c>
      <c r="N208" s="1">
        <f t="shared" si="33"/>
        <v>42692</v>
      </c>
      <c r="O208" s="1">
        <f t="shared" si="34"/>
        <v>42708</v>
      </c>
      <c r="P208" t="b">
        <f t="shared" si="30"/>
        <v>0</v>
      </c>
      <c r="Q208" t="str">
        <f t="shared" si="35"/>
        <v>WHEN fk_mwh_warehouse = '0' AND id_city = '3519' AND shipped_date &gt;= '2016-11-18' AND shipped_date &lt; '2016-12-05' THEN unit_price</v>
      </c>
      <c r="R208" t="str">
        <f t="shared" si="36"/>
        <v>WHEN fk_mwh_warehouse = '0' AND id_city = '3519' AND shipped_date &gt;= '2016-11-18' AND shipped_date &lt; '2016-12-05' THEN paid_price</v>
      </c>
      <c r="S208" t="str">
        <f t="shared" si="37"/>
        <v>WHEN fk_mwh_warehouse = '0' AND id_city = '3519' AND shipped_date &gt;= '2016-11-18' AND shipped_date &lt; '2016-12-05' THEN order_nr</v>
      </c>
      <c r="T208" t="str">
        <f t="shared" si="38"/>
        <v>WHEN fk_mwh_warehouse = '0' AND id_city = '3519' AND shipped_date &gt;= '2016-11-18' AND shipped_date &lt; '2016-12-05' THEN 1</v>
      </c>
    </row>
    <row r="209" spans="1:20" x14ac:dyDescent="0.25">
      <c r="A209" s="7" t="str">
        <f t="shared" si="31"/>
        <v>35250</v>
      </c>
      <c r="B209">
        <v>0</v>
      </c>
      <c r="C209">
        <v>3525</v>
      </c>
      <c r="D209">
        <v>149000</v>
      </c>
      <c r="E209">
        <v>123187.96</v>
      </c>
      <c r="F209">
        <v>1</v>
      </c>
      <c r="G209">
        <v>1</v>
      </c>
      <c r="H209">
        <v>20161117213022</v>
      </c>
      <c r="I209">
        <v>20161206171018</v>
      </c>
      <c r="J209">
        <v>19</v>
      </c>
      <c r="K209">
        <v>0</v>
      </c>
      <c r="L209" t="s">
        <v>36</v>
      </c>
      <c r="M209" s="1">
        <f t="shared" si="32"/>
        <v>42691</v>
      </c>
      <c r="N209" s="1">
        <f t="shared" si="33"/>
        <v>42691</v>
      </c>
      <c r="O209" s="1">
        <f t="shared" si="34"/>
        <v>42691</v>
      </c>
      <c r="P209" t="b">
        <f t="shared" si="30"/>
        <v>0</v>
      </c>
      <c r="Q209" t="str">
        <f t="shared" si="35"/>
        <v>WHEN fk_mwh_warehouse = '0' AND id_city = '3525' AND shipped_date &gt;= '2016-11-17' AND shipped_date &lt; '2016-11-18' THEN unit_price</v>
      </c>
      <c r="R209" t="str">
        <f t="shared" si="36"/>
        <v>WHEN fk_mwh_warehouse = '0' AND id_city = '3525' AND shipped_date &gt;= '2016-11-17' AND shipped_date &lt; '2016-11-18' THEN paid_price</v>
      </c>
      <c r="S209" t="str">
        <f t="shared" si="37"/>
        <v>WHEN fk_mwh_warehouse = '0' AND id_city = '3525' AND shipped_date &gt;= '2016-11-17' AND shipped_date &lt; '2016-11-18' THEN order_nr</v>
      </c>
      <c r="T209" t="str">
        <f t="shared" si="38"/>
        <v>WHEN fk_mwh_warehouse = '0' AND id_city = '3525' AND shipped_date &gt;= '2016-11-17' AND shipped_date &lt; '2016-11-18' THEN 1</v>
      </c>
    </row>
    <row r="210" spans="1:20" x14ac:dyDescent="0.25">
      <c r="A210" s="7" t="str">
        <f t="shared" si="31"/>
        <v>35490</v>
      </c>
      <c r="B210">
        <v>0</v>
      </c>
      <c r="C210">
        <v>3549</v>
      </c>
      <c r="D210">
        <v>1321830</v>
      </c>
      <c r="E210">
        <v>1321830</v>
      </c>
      <c r="F210">
        <v>2</v>
      </c>
      <c r="G210">
        <v>2</v>
      </c>
      <c r="H210">
        <v>20161126148371.5</v>
      </c>
      <c r="I210">
        <v>20161205660195</v>
      </c>
      <c r="J210">
        <v>10</v>
      </c>
      <c r="K210">
        <v>2</v>
      </c>
      <c r="L210" t="s">
        <v>34</v>
      </c>
      <c r="M210" s="1">
        <f t="shared" si="32"/>
        <v>42699</v>
      </c>
      <c r="N210" s="1">
        <f t="shared" si="33"/>
        <v>42693</v>
      </c>
      <c r="O210" s="1">
        <f t="shared" si="34"/>
        <v>42701</v>
      </c>
      <c r="P210" t="b">
        <f t="shared" si="30"/>
        <v>0</v>
      </c>
      <c r="Q210" t="str">
        <f t="shared" si="35"/>
        <v>WHEN fk_mwh_warehouse = '0' AND id_city = '3549' AND shipped_date &gt;= '2016-11-19' AND shipped_date &lt; '2016-11-28' THEN unit_price</v>
      </c>
      <c r="R210" t="str">
        <f t="shared" si="36"/>
        <v>WHEN fk_mwh_warehouse = '0' AND id_city = '3549' AND shipped_date &gt;= '2016-11-19' AND shipped_date &lt; '2016-11-28' THEN paid_price</v>
      </c>
      <c r="S210" t="str">
        <f t="shared" si="37"/>
        <v>WHEN fk_mwh_warehouse = '0' AND id_city = '3549' AND shipped_date &gt;= '2016-11-19' AND shipped_date &lt; '2016-11-28' THEN order_nr</v>
      </c>
      <c r="T210" t="str">
        <f t="shared" si="38"/>
        <v>WHEN fk_mwh_warehouse = '0' AND id_city = '3549' AND shipped_date &gt;= '2016-11-19' AND shipped_date &lt; '2016-11-28' THEN 1</v>
      </c>
    </row>
    <row r="211" spans="1:20" x14ac:dyDescent="0.25">
      <c r="A211" s="7" t="str">
        <f t="shared" si="31"/>
        <v>35640</v>
      </c>
      <c r="B211">
        <v>0</v>
      </c>
      <c r="C211">
        <v>3564</v>
      </c>
      <c r="D211">
        <v>1337349</v>
      </c>
      <c r="E211">
        <v>1252999</v>
      </c>
      <c r="F211">
        <v>8</v>
      </c>
      <c r="G211">
        <v>8</v>
      </c>
      <c r="H211">
        <v>20161123852958.102</v>
      </c>
      <c r="I211">
        <v>20161205156848.301</v>
      </c>
      <c r="J211">
        <v>11</v>
      </c>
      <c r="K211">
        <v>2</v>
      </c>
      <c r="L211" t="s">
        <v>34</v>
      </c>
      <c r="M211" s="1">
        <f t="shared" si="32"/>
        <v>42698</v>
      </c>
      <c r="N211" s="1">
        <f t="shared" si="33"/>
        <v>42692</v>
      </c>
      <c r="O211" s="1">
        <f t="shared" si="34"/>
        <v>42700</v>
      </c>
      <c r="P211" t="b">
        <f t="shared" si="30"/>
        <v>0</v>
      </c>
      <c r="Q211" t="str">
        <f t="shared" si="35"/>
        <v>WHEN fk_mwh_warehouse = '0' AND id_city = '3564' AND shipped_date &gt;= '2016-11-18' AND shipped_date &lt; '2016-11-27' THEN unit_price</v>
      </c>
      <c r="R211" t="str">
        <f t="shared" si="36"/>
        <v>WHEN fk_mwh_warehouse = '0' AND id_city = '3564' AND shipped_date &gt;= '2016-11-18' AND shipped_date &lt; '2016-11-27' THEN paid_price</v>
      </c>
      <c r="S211" t="str">
        <f t="shared" si="37"/>
        <v>WHEN fk_mwh_warehouse = '0' AND id_city = '3564' AND shipped_date &gt;= '2016-11-18' AND shipped_date &lt; '2016-11-27' THEN order_nr</v>
      </c>
      <c r="T211" t="str">
        <f t="shared" si="38"/>
        <v>WHEN fk_mwh_warehouse = '0' AND id_city = '3564' AND shipped_date &gt;= '2016-11-18' AND shipped_date &lt; '2016-11-27' THEN 1</v>
      </c>
    </row>
    <row r="212" spans="1:20" x14ac:dyDescent="0.25">
      <c r="A212" s="7" t="str">
        <f t="shared" si="31"/>
        <v>35850</v>
      </c>
      <c r="B212">
        <v>0</v>
      </c>
      <c r="C212">
        <v>3585</v>
      </c>
      <c r="D212">
        <v>1679116.2</v>
      </c>
      <c r="E212">
        <v>1679116.2</v>
      </c>
      <c r="F212">
        <v>17</v>
      </c>
      <c r="G212">
        <v>17</v>
      </c>
      <c r="H212">
        <v>20161173683529.398</v>
      </c>
      <c r="I212">
        <v>20161207075060.398</v>
      </c>
      <c r="J212">
        <v>5</v>
      </c>
      <c r="K212">
        <v>3</v>
      </c>
      <c r="L212" t="s">
        <v>35</v>
      </c>
      <c r="M212" s="1">
        <f t="shared" si="32"/>
        <v>42706</v>
      </c>
      <c r="N212" s="1">
        <f t="shared" si="33"/>
        <v>42697</v>
      </c>
      <c r="O212" s="1">
        <f t="shared" si="34"/>
        <v>42709</v>
      </c>
      <c r="P212" t="b">
        <f t="shared" si="30"/>
        <v>0</v>
      </c>
      <c r="Q212" t="str">
        <f t="shared" si="35"/>
        <v>WHEN fk_mwh_warehouse = '0' AND id_city = '3585' AND shipped_date &gt;= '2016-11-23' AND shipped_date &lt; '2016-12-06' THEN unit_price</v>
      </c>
      <c r="R212" t="str">
        <f t="shared" si="36"/>
        <v>WHEN fk_mwh_warehouse = '0' AND id_city = '3585' AND shipped_date &gt;= '2016-11-23' AND shipped_date &lt; '2016-12-06' THEN paid_price</v>
      </c>
      <c r="S212" t="str">
        <f t="shared" si="37"/>
        <v>WHEN fk_mwh_warehouse = '0' AND id_city = '3585' AND shipped_date &gt;= '2016-11-23' AND shipped_date &lt; '2016-12-06' THEN order_nr</v>
      </c>
      <c r="T212" t="str">
        <f t="shared" si="38"/>
        <v>WHEN fk_mwh_warehouse = '0' AND id_city = '3585' AND shipped_date &gt;= '2016-11-23' AND shipped_date &lt; '2016-12-06' THEN 1</v>
      </c>
    </row>
    <row r="213" spans="1:20" x14ac:dyDescent="0.25">
      <c r="A213" s="7" t="str">
        <f t="shared" si="31"/>
        <v>35940</v>
      </c>
      <c r="B213">
        <v>0</v>
      </c>
      <c r="C213">
        <v>3594</v>
      </c>
      <c r="D213">
        <v>450622</v>
      </c>
      <c r="E213">
        <v>450622</v>
      </c>
      <c r="F213">
        <v>3</v>
      </c>
      <c r="G213">
        <v>3</v>
      </c>
      <c r="H213">
        <v>20161123153140.301</v>
      </c>
      <c r="I213">
        <v>20161206160197.602</v>
      </c>
      <c r="J213">
        <v>13</v>
      </c>
      <c r="K213">
        <v>0</v>
      </c>
      <c r="L213" t="s">
        <v>36</v>
      </c>
      <c r="M213" s="1">
        <f t="shared" si="32"/>
        <v>42697</v>
      </c>
      <c r="N213" s="1">
        <f t="shared" si="33"/>
        <v>42697</v>
      </c>
      <c r="O213" s="1">
        <f t="shared" si="34"/>
        <v>42697</v>
      </c>
      <c r="P213" t="b">
        <f t="shared" si="30"/>
        <v>0</v>
      </c>
      <c r="Q213" t="str">
        <f t="shared" si="35"/>
        <v>WHEN fk_mwh_warehouse = '0' AND id_city = '3594' AND shipped_date &gt;= '2016-11-23' AND shipped_date &lt; '2016-11-24' THEN unit_price</v>
      </c>
      <c r="R213" t="str">
        <f t="shared" si="36"/>
        <v>WHEN fk_mwh_warehouse = '0' AND id_city = '3594' AND shipped_date &gt;= '2016-11-23' AND shipped_date &lt; '2016-11-24' THEN paid_price</v>
      </c>
      <c r="S213" t="str">
        <f t="shared" si="37"/>
        <v>WHEN fk_mwh_warehouse = '0' AND id_city = '3594' AND shipped_date &gt;= '2016-11-23' AND shipped_date &lt; '2016-11-24' THEN order_nr</v>
      </c>
      <c r="T213" t="str">
        <f t="shared" si="38"/>
        <v>WHEN fk_mwh_warehouse = '0' AND id_city = '3594' AND shipped_date &gt;= '2016-11-23' AND shipped_date &lt; '2016-11-24' THEN 1</v>
      </c>
    </row>
    <row r="214" spans="1:20" x14ac:dyDescent="0.25">
      <c r="A214" s="7" t="str">
        <f t="shared" si="31"/>
        <v>36020</v>
      </c>
      <c r="B214">
        <v>0</v>
      </c>
      <c r="C214">
        <v>3602</v>
      </c>
      <c r="D214">
        <v>668000</v>
      </c>
      <c r="E214">
        <v>668000</v>
      </c>
      <c r="F214">
        <v>4</v>
      </c>
      <c r="G214">
        <v>5</v>
      </c>
      <c r="H214">
        <v>20161124547215.199</v>
      </c>
      <c r="I214">
        <v>20161205758486</v>
      </c>
      <c r="J214">
        <v>11</v>
      </c>
      <c r="K214">
        <v>2</v>
      </c>
      <c r="L214" t="s">
        <v>34</v>
      </c>
      <c r="M214" s="1">
        <f t="shared" si="32"/>
        <v>42698</v>
      </c>
      <c r="N214" s="1">
        <f t="shared" si="33"/>
        <v>42692</v>
      </c>
      <c r="O214" s="1">
        <f t="shared" si="34"/>
        <v>42700</v>
      </c>
      <c r="P214" t="b">
        <f t="shared" si="30"/>
        <v>0</v>
      </c>
      <c r="Q214" t="str">
        <f t="shared" si="35"/>
        <v>WHEN fk_mwh_warehouse = '0' AND id_city = '3602' AND shipped_date &gt;= '2016-11-18' AND shipped_date &lt; '2016-11-27' THEN unit_price</v>
      </c>
      <c r="R214" t="str">
        <f t="shared" si="36"/>
        <v>WHEN fk_mwh_warehouse = '0' AND id_city = '3602' AND shipped_date &gt;= '2016-11-18' AND shipped_date &lt; '2016-11-27' THEN paid_price</v>
      </c>
      <c r="S214" t="str">
        <f t="shared" si="37"/>
        <v>WHEN fk_mwh_warehouse = '0' AND id_city = '3602' AND shipped_date &gt;= '2016-11-18' AND shipped_date &lt; '2016-11-27' THEN order_nr</v>
      </c>
      <c r="T214" t="str">
        <f t="shared" si="38"/>
        <v>WHEN fk_mwh_warehouse = '0' AND id_city = '3602' AND shipped_date &gt;= '2016-11-18' AND shipped_date &lt; '2016-11-27' THEN 1</v>
      </c>
    </row>
    <row r="215" spans="1:20" x14ac:dyDescent="0.25">
      <c r="A215" s="7" t="str">
        <f t="shared" si="31"/>
        <v>36090</v>
      </c>
      <c r="B215">
        <v>0</v>
      </c>
      <c r="C215">
        <v>3609</v>
      </c>
      <c r="D215">
        <v>1156635</v>
      </c>
      <c r="E215">
        <v>1153385</v>
      </c>
      <c r="F215">
        <v>9</v>
      </c>
      <c r="G215">
        <v>9</v>
      </c>
      <c r="H215">
        <v>20161142818513.398</v>
      </c>
      <c r="I215">
        <v>20161206386607.602</v>
      </c>
      <c r="J215">
        <v>9</v>
      </c>
      <c r="K215">
        <v>7</v>
      </c>
      <c r="L215" t="s">
        <v>36</v>
      </c>
      <c r="M215" s="1">
        <f t="shared" si="32"/>
        <v>42701</v>
      </c>
      <c r="N215" s="1">
        <f t="shared" si="33"/>
        <v>42680</v>
      </c>
      <c r="O215" s="1">
        <f t="shared" si="34"/>
        <v>42708</v>
      </c>
      <c r="P215" t="b">
        <f t="shared" si="30"/>
        <v>0</v>
      </c>
      <c r="Q215" t="str">
        <f t="shared" si="35"/>
        <v>WHEN fk_mwh_warehouse = '0' AND id_city = '3609' AND shipped_date &gt;= '2016-11-06' AND shipped_date &lt; '2016-12-05' THEN unit_price</v>
      </c>
      <c r="R215" t="str">
        <f t="shared" si="36"/>
        <v>WHEN fk_mwh_warehouse = '0' AND id_city = '3609' AND shipped_date &gt;= '2016-11-06' AND shipped_date &lt; '2016-12-05' THEN paid_price</v>
      </c>
      <c r="S215" t="str">
        <f t="shared" si="37"/>
        <v>WHEN fk_mwh_warehouse = '0' AND id_city = '3609' AND shipped_date &gt;= '2016-11-06' AND shipped_date &lt; '2016-12-05' THEN order_nr</v>
      </c>
      <c r="T215" t="str">
        <f t="shared" si="38"/>
        <v>WHEN fk_mwh_warehouse = '0' AND id_city = '3609' AND shipped_date &gt;= '2016-11-06' AND shipped_date &lt; '2016-12-05' THEN 1</v>
      </c>
    </row>
    <row r="216" spans="1:20" x14ac:dyDescent="0.25">
      <c r="A216" s="7" t="str">
        <f t="shared" si="31"/>
        <v>36330</v>
      </c>
      <c r="B216">
        <v>0</v>
      </c>
      <c r="C216">
        <v>3633</v>
      </c>
      <c r="D216">
        <v>2053356</v>
      </c>
      <c r="E216">
        <v>2053356</v>
      </c>
      <c r="F216">
        <v>10</v>
      </c>
      <c r="G216">
        <v>14</v>
      </c>
      <c r="H216">
        <v>20161155987979.5</v>
      </c>
      <c r="I216">
        <v>20161206921211.199</v>
      </c>
      <c r="J216">
        <v>6</v>
      </c>
      <c r="K216">
        <v>3</v>
      </c>
      <c r="L216" t="s">
        <v>36</v>
      </c>
      <c r="M216" s="1">
        <f t="shared" si="32"/>
        <v>42704</v>
      </c>
      <c r="N216" s="1">
        <f t="shared" si="33"/>
        <v>42695</v>
      </c>
      <c r="O216" s="1">
        <f t="shared" si="34"/>
        <v>42707</v>
      </c>
      <c r="P216" t="b">
        <f t="shared" si="30"/>
        <v>0</v>
      </c>
      <c r="Q216" t="str">
        <f t="shared" si="35"/>
        <v>WHEN fk_mwh_warehouse = '0' AND id_city = '3633' AND shipped_date &gt;= '2016-11-21' AND shipped_date &lt; '2016-12-04' THEN unit_price</v>
      </c>
      <c r="R216" t="str">
        <f t="shared" si="36"/>
        <v>WHEN fk_mwh_warehouse = '0' AND id_city = '3633' AND shipped_date &gt;= '2016-11-21' AND shipped_date &lt; '2016-12-04' THEN paid_price</v>
      </c>
      <c r="S216" t="str">
        <f t="shared" si="37"/>
        <v>WHEN fk_mwh_warehouse = '0' AND id_city = '3633' AND shipped_date &gt;= '2016-11-21' AND shipped_date &lt; '2016-12-04' THEN order_nr</v>
      </c>
      <c r="T216" t="str">
        <f t="shared" si="38"/>
        <v>WHEN fk_mwh_warehouse = '0' AND id_city = '3633' AND shipped_date &gt;= '2016-11-21' AND shipped_date &lt; '2016-12-04' THEN 1</v>
      </c>
    </row>
    <row r="217" spans="1:20" x14ac:dyDescent="0.25">
      <c r="A217" s="7" t="str">
        <f t="shared" si="31"/>
        <v>36580</v>
      </c>
      <c r="B217">
        <v>0</v>
      </c>
      <c r="C217">
        <v>3658</v>
      </c>
      <c r="D217">
        <v>423000</v>
      </c>
      <c r="E217">
        <v>423000</v>
      </c>
      <c r="F217">
        <v>8</v>
      </c>
      <c r="G217">
        <v>8</v>
      </c>
      <c r="H217">
        <v>20161118383665.801</v>
      </c>
      <c r="I217">
        <v>20161206180803.699</v>
      </c>
      <c r="J217">
        <v>18</v>
      </c>
      <c r="K217">
        <v>8</v>
      </c>
      <c r="L217" t="s">
        <v>36</v>
      </c>
      <c r="M217" s="1">
        <f t="shared" si="32"/>
        <v>42692</v>
      </c>
      <c r="N217" s="1">
        <f t="shared" si="33"/>
        <v>42668</v>
      </c>
      <c r="O217" s="1">
        <f t="shared" si="34"/>
        <v>42700</v>
      </c>
      <c r="P217" t="b">
        <f t="shared" si="30"/>
        <v>0</v>
      </c>
      <c r="Q217" t="str">
        <f t="shared" si="35"/>
        <v>WHEN fk_mwh_warehouse = '0' AND id_city = '3658' AND shipped_date &gt;= '2016-10-25' AND shipped_date &lt; '2016-11-27' THEN unit_price</v>
      </c>
      <c r="R217" t="str">
        <f t="shared" si="36"/>
        <v>WHEN fk_mwh_warehouse = '0' AND id_city = '3658' AND shipped_date &gt;= '2016-10-25' AND shipped_date &lt; '2016-11-27' THEN paid_price</v>
      </c>
      <c r="S217" t="str">
        <f t="shared" si="37"/>
        <v>WHEN fk_mwh_warehouse = '0' AND id_city = '3658' AND shipped_date &gt;= '2016-10-25' AND shipped_date &lt; '2016-11-27' THEN order_nr</v>
      </c>
      <c r="T217" t="str">
        <f t="shared" si="38"/>
        <v>WHEN fk_mwh_warehouse = '0' AND id_city = '3658' AND shipped_date &gt;= '2016-10-25' AND shipped_date &lt; '2016-11-27' THEN 1</v>
      </c>
    </row>
    <row r="218" spans="1:20" x14ac:dyDescent="0.25">
      <c r="A218" s="7" t="str">
        <f t="shared" si="31"/>
        <v>36870</v>
      </c>
      <c r="B218">
        <v>0</v>
      </c>
      <c r="C218">
        <v>3687</v>
      </c>
      <c r="D218">
        <v>3725427</v>
      </c>
      <c r="E218">
        <v>3631427</v>
      </c>
      <c r="F218">
        <v>20</v>
      </c>
      <c r="G218">
        <v>30</v>
      </c>
      <c r="H218">
        <v>20161151632783.398</v>
      </c>
      <c r="I218">
        <v>20161206317605.5</v>
      </c>
      <c r="J218">
        <v>6</v>
      </c>
      <c r="K218">
        <v>3</v>
      </c>
      <c r="L218" t="s">
        <v>36</v>
      </c>
      <c r="M218" s="1">
        <f t="shared" si="32"/>
        <v>42704</v>
      </c>
      <c r="N218" s="1">
        <f t="shared" si="33"/>
        <v>42695</v>
      </c>
      <c r="O218" s="1">
        <f t="shared" si="34"/>
        <v>42707</v>
      </c>
      <c r="P218" t="b">
        <f t="shared" si="30"/>
        <v>0</v>
      </c>
      <c r="Q218" t="str">
        <f t="shared" si="35"/>
        <v>WHEN fk_mwh_warehouse = '0' AND id_city = '3687' AND shipped_date &gt;= '2016-11-21' AND shipped_date &lt; '2016-12-04' THEN unit_price</v>
      </c>
      <c r="R218" t="str">
        <f t="shared" si="36"/>
        <v>WHEN fk_mwh_warehouse = '0' AND id_city = '3687' AND shipped_date &gt;= '2016-11-21' AND shipped_date &lt; '2016-12-04' THEN paid_price</v>
      </c>
      <c r="S218" t="str">
        <f t="shared" si="37"/>
        <v>WHEN fk_mwh_warehouse = '0' AND id_city = '3687' AND shipped_date &gt;= '2016-11-21' AND shipped_date &lt; '2016-12-04' THEN order_nr</v>
      </c>
      <c r="T218" t="str">
        <f t="shared" si="38"/>
        <v>WHEN fk_mwh_warehouse = '0' AND id_city = '3687' AND shipped_date &gt;= '2016-11-21' AND shipped_date &lt; '2016-12-04' THEN 1</v>
      </c>
    </row>
    <row r="219" spans="1:20" x14ac:dyDescent="0.25">
      <c r="A219" s="7" t="str">
        <f t="shared" si="31"/>
        <v>37050</v>
      </c>
      <c r="B219">
        <v>0</v>
      </c>
      <c r="C219">
        <v>3705</v>
      </c>
      <c r="D219">
        <v>805840</v>
      </c>
      <c r="E219">
        <v>805840</v>
      </c>
      <c r="F219">
        <v>5</v>
      </c>
      <c r="G219">
        <v>6</v>
      </c>
      <c r="H219">
        <v>20161114472849.102</v>
      </c>
      <c r="I219">
        <v>20161206037715.602</v>
      </c>
      <c r="J219">
        <v>22</v>
      </c>
      <c r="K219">
        <v>7</v>
      </c>
      <c r="L219" t="s">
        <v>36</v>
      </c>
      <c r="M219" s="1">
        <f t="shared" si="32"/>
        <v>42688</v>
      </c>
      <c r="N219" s="1">
        <f t="shared" si="33"/>
        <v>42667</v>
      </c>
      <c r="O219" s="1">
        <f t="shared" si="34"/>
        <v>42695</v>
      </c>
      <c r="P219" t="b">
        <f t="shared" si="30"/>
        <v>0</v>
      </c>
      <c r="Q219" t="str">
        <f t="shared" si="35"/>
        <v>WHEN fk_mwh_warehouse = '0' AND id_city = '3705' AND shipped_date &gt;= '2016-10-24' AND shipped_date &lt; '2016-11-22' THEN unit_price</v>
      </c>
      <c r="R219" t="str">
        <f t="shared" si="36"/>
        <v>WHEN fk_mwh_warehouse = '0' AND id_city = '3705' AND shipped_date &gt;= '2016-10-24' AND shipped_date &lt; '2016-11-22' THEN paid_price</v>
      </c>
      <c r="S219" t="str">
        <f t="shared" si="37"/>
        <v>WHEN fk_mwh_warehouse = '0' AND id_city = '3705' AND shipped_date &gt;= '2016-10-24' AND shipped_date &lt; '2016-11-22' THEN order_nr</v>
      </c>
      <c r="T219" t="str">
        <f t="shared" si="38"/>
        <v>WHEN fk_mwh_warehouse = '0' AND id_city = '3705' AND shipped_date &gt;= '2016-10-24' AND shipped_date &lt; '2016-11-22' THEN 1</v>
      </c>
    </row>
    <row r="220" spans="1:20" x14ac:dyDescent="0.25">
      <c r="A220" s="7" t="str">
        <f t="shared" si="31"/>
        <v>37230</v>
      </c>
      <c r="B220">
        <v>0</v>
      </c>
      <c r="C220">
        <v>3723</v>
      </c>
      <c r="D220">
        <v>6727691.3200000003</v>
      </c>
      <c r="E220">
        <v>6727691.3200000003</v>
      </c>
      <c r="F220">
        <v>36</v>
      </c>
      <c r="G220">
        <v>50</v>
      </c>
      <c r="H220">
        <v>20161136708585.898</v>
      </c>
      <c r="I220">
        <v>20161207116738.102</v>
      </c>
      <c r="J220">
        <v>10</v>
      </c>
      <c r="K220">
        <v>5</v>
      </c>
      <c r="L220" t="s">
        <v>35</v>
      </c>
      <c r="M220" s="1">
        <f t="shared" si="32"/>
        <v>42701</v>
      </c>
      <c r="N220" s="1">
        <f t="shared" si="33"/>
        <v>42686</v>
      </c>
      <c r="O220" s="1">
        <f t="shared" si="34"/>
        <v>42706</v>
      </c>
      <c r="P220" t="b">
        <f t="shared" si="30"/>
        <v>0</v>
      </c>
      <c r="Q220" t="str">
        <f t="shared" si="35"/>
        <v>WHEN fk_mwh_warehouse = '0' AND id_city = '3723' AND shipped_date &gt;= '2016-11-12' AND shipped_date &lt; '2016-12-03' THEN unit_price</v>
      </c>
      <c r="R220" t="str">
        <f t="shared" si="36"/>
        <v>WHEN fk_mwh_warehouse = '0' AND id_city = '3723' AND shipped_date &gt;= '2016-11-12' AND shipped_date &lt; '2016-12-03' THEN paid_price</v>
      </c>
      <c r="S220" t="str">
        <f t="shared" si="37"/>
        <v>WHEN fk_mwh_warehouse = '0' AND id_city = '3723' AND shipped_date &gt;= '2016-11-12' AND shipped_date &lt; '2016-12-03' THEN order_nr</v>
      </c>
      <c r="T220" t="str">
        <f t="shared" si="38"/>
        <v>WHEN fk_mwh_warehouse = '0' AND id_city = '3723' AND shipped_date &gt;= '2016-11-12' AND shipped_date &lt; '2016-12-03' THEN 1</v>
      </c>
    </row>
    <row r="221" spans="1:20" x14ac:dyDescent="0.25">
      <c r="A221" s="7" t="str">
        <f t="shared" si="31"/>
        <v>37290</v>
      </c>
      <c r="B221">
        <v>0</v>
      </c>
      <c r="C221">
        <v>3729</v>
      </c>
      <c r="D221">
        <v>121216481.44</v>
      </c>
      <c r="E221">
        <v>119162587.52</v>
      </c>
      <c r="F221">
        <v>880</v>
      </c>
      <c r="G221">
        <v>1053</v>
      </c>
      <c r="H221">
        <v>20161195405009.398</v>
      </c>
      <c r="I221">
        <v>20161206346490.699</v>
      </c>
      <c r="J221">
        <v>4</v>
      </c>
      <c r="K221">
        <v>2</v>
      </c>
      <c r="L221" t="s">
        <v>36</v>
      </c>
      <c r="M221" s="1">
        <f t="shared" si="32"/>
        <v>42706</v>
      </c>
      <c r="N221" s="1">
        <f t="shared" si="33"/>
        <v>42700</v>
      </c>
      <c r="O221" s="1">
        <f t="shared" si="34"/>
        <v>42708</v>
      </c>
      <c r="P221" t="b">
        <f t="shared" si="30"/>
        <v>0</v>
      </c>
      <c r="Q221" t="str">
        <f t="shared" si="35"/>
        <v>WHEN fk_mwh_warehouse = '0' AND id_city = '3729' AND shipped_date &gt;= '2016-11-26' AND shipped_date &lt; '2016-12-05' THEN unit_price</v>
      </c>
      <c r="R221" t="str">
        <f t="shared" si="36"/>
        <v>WHEN fk_mwh_warehouse = '0' AND id_city = '3729' AND shipped_date &gt;= '2016-11-26' AND shipped_date &lt; '2016-12-05' THEN paid_price</v>
      </c>
      <c r="S221" t="str">
        <f t="shared" si="37"/>
        <v>WHEN fk_mwh_warehouse = '0' AND id_city = '3729' AND shipped_date &gt;= '2016-11-26' AND shipped_date &lt; '2016-12-05' THEN order_nr</v>
      </c>
      <c r="T221" t="str">
        <f t="shared" si="38"/>
        <v>WHEN fk_mwh_warehouse = '0' AND id_city = '3729' AND shipped_date &gt;= '2016-11-26' AND shipped_date &lt; '2016-12-05' THEN 1</v>
      </c>
    </row>
    <row r="222" spans="1:20" x14ac:dyDescent="0.25">
      <c r="A222" s="7" t="str">
        <f t="shared" si="31"/>
        <v>37540</v>
      </c>
      <c r="B222">
        <v>0</v>
      </c>
      <c r="C222">
        <v>3754</v>
      </c>
      <c r="D222">
        <v>293450</v>
      </c>
      <c r="E222">
        <v>293450</v>
      </c>
      <c r="F222">
        <v>3</v>
      </c>
      <c r="G222">
        <v>4</v>
      </c>
      <c r="H222">
        <v>20161126078130.5</v>
      </c>
      <c r="I222">
        <v>20161205156955.199</v>
      </c>
      <c r="J222">
        <v>9</v>
      </c>
      <c r="K222">
        <v>1</v>
      </c>
      <c r="L222" t="s">
        <v>34</v>
      </c>
      <c r="M222" s="1">
        <f t="shared" si="32"/>
        <v>42700</v>
      </c>
      <c r="N222" s="1">
        <f t="shared" si="33"/>
        <v>42697</v>
      </c>
      <c r="O222" s="1">
        <f t="shared" si="34"/>
        <v>42701</v>
      </c>
      <c r="P222" t="b">
        <f t="shared" si="30"/>
        <v>0</v>
      </c>
      <c r="Q222" t="str">
        <f t="shared" si="35"/>
        <v>WHEN fk_mwh_warehouse = '0' AND id_city = '3754' AND shipped_date &gt;= '2016-11-23' AND shipped_date &lt; '2016-11-28' THEN unit_price</v>
      </c>
      <c r="R222" t="str">
        <f t="shared" si="36"/>
        <v>WHEN fk_mwh_warehouse = '0' AND id_city = '3754' AND shipped_date &gt;= '2016-11-23' AND shipped_date &lt; '2016-11-28' THEN paid_price</v>
      </c>
      <c r="S222" t="str">
        <f t="shared" si="37"/>
        <v>WHEN fk_mwh_warehouse = '0' AND id_city = '3754' AND shipped_date &gt;= '2016-11-23' AND shipped_date &lt; '2016-11-28' THEN order_nr</v>
      </c>
      <c r="T222" t="str">
        <f t="shared" si="38"/>
        <v>WHEN fk_mwh_warehouse = '0' AND id_city = '3754' AND shipped_date &gt;= '2016-11-23' AND shipped_date &lt; '2016-11-28' THEN 1</v>
      </c>
    </row>
    <row r="223" spans="1:20" x14ac:dyDescent="0.25">
      <c r="A223" s="7" t="str">
        <f t="shared" si="31"/>
        <v>37600</v>
      </c>
      <c r="B223">
        <v>0</v>
      </c>
      <c r="C223">
        <v>3760</v>
      </c>
      <c r="D223">
        <v>47000</v>
      </c>
      <c r="E223">
        <v>47000</v>
      </c>
      <c r="F223">
        <v>1</v>
      </c>
      <c r="G223">
        <v>1</v>
      </c>
      <c r="H223">
        <v>20161108001505</v>
      </c>
      <c r="I223">
        <v>20161206170012</v>
      </c>
      <c r="J223">
        <v>28</v>
      </c>
      <c r="K223">
        <v>0</v>
      </c>
      <c r="L223" t="s">
        <v>36</v>
      </c>
      <c r="M223" s="1">
        <f t="shared" si="32"/>
        <v>42682</v>
      </c>
      <c r="N223" s="1">
        <f t="shared" si="33"/>
        <v>42682</v>
      </c>
      <c r="O223" s="1">
        <f t="shared" si="34"/>
        <v>42682</v>
      </c>
      <c r="P223" t="b">
        <f t="shared" si="30"/>
        <v>0</v>
      </c>
      <c r="Q223" t="str">
        <f t="shared" si="35"/>
        <v>WHEN fk_mwh_warehouse = '0' AND id_city = '3760' AND shipped_date &gt;= '2016-11-08' AND shipped_date &lt; '2016-11-09' THEN unit_price</v>
      </c>
      <c r="R223" t="str">
        <f t="shared" si="36"/>
        <v>WHEN fk_mwh_warehouse = '0' AND id_city = '3760' AND shipped_date &gt;= '2016-11-08' AND shipped_date &lt; '2016-11-09' THEN paid_price</v>
      </c>
      <c r="S223" t="str">
        <f t="shared" si="37"/>
        <v>WHEN fk_mwh_warehouse = '0' AND id_city = '3760' AND shipped_date &gt;= '2016-11-08' AND shipped_date &lt; '2016-11-09' THEN order_nr</v>
      </c>
      <c r="T223" t="str">
        <f t="shared" si="38"/>
        <v>WHEN fk_mwh_warehouse = '0' AND id_city = '3760' AND shipped_date &gt;= '2016-11-08' AND shipped_date &lt; '2016-11-09' THEN 1</v>
      </c>
    </row>
    <row r="224" spans="1:20" x14ac:dyDescent="0.25">
      <c r="A224" s="7" t="str">
        <f t="shared" si="31"/>
        <v>37680</v>
      </c>
      <c r="B224">
        <v>0</v>
      </c>
      <c r="C224">
        <v>3768</v>
      </c>
      <c r="D224">
        <v>6131032.5999999996</v>
      </c>
      <c r="E224">
        <v>6004330.5999999996</v>
      </c>
      <c r="F224">
        <v>30</v>
      </c>
      <c r="G224">
        <v>44</v>
      </c>
      <c r="H224">
        <v>20161173810351.801</v>
      </c>
      <c r="I224">
        <v>20161207363669.801</v>
      </c>
      <c r="J224">
        <v>5</v>
      </c>
      <c r="K224">
        <v>4</v>
      </c>
      <c r="L224" t="s">
        <v>35</v>
      </c>
      <c r="M224" s="1">
        <f t="shared" si="32"/>
        <v>42706</v>
      </c>
      <c r="N224" s="1">
        <f t="shared" si="33"/>
        <v>42694</v>
      </c>
      <c r="O224" s="1">
        <f t="shared" si="34"/>
        <v>42710</v>
      </c>
      <c r="P224" t="b">
        <f t="shared" si="30"/>
        <v>0</v>
      </c>
      <c r="Q224" t="str">
        <f t="shared" si="35"/>
        <v>WHEN fk_mwh_warehouse = '0' AND id_city = '3768' AND shipped_date &gt;= '2016-11-20' AND shipped_date &lt; '2016-12-07' THEN unit_price</v>
      </c>
      <c r="R224" t="str">
        <f t="shared" si="36"/>
        <v>WHEN fk_mwh_warehouse = '0' AND id_city = '3768' AND shipped_date &gt;= '2016-11-20' AND shipped_date &lt; '2016-12-07' THEN paid_price</v>
      </c>
      <c r="S224" t="str">
        <f t="shared" si="37"/>
        <v>WHEN fk_mwh_warehouse = '0' AND id_city = '3768' AND shipped_date &gt;= '2016-11-20' AND shipped_date &lt; '2016-12-07' THEN order_nr</v>
      </c>
      <c r="T224" t="str">
        <f t="shared" si="38"/>
        <v>WHEN fk_mwh_warehouse = '0' AND id_city = '3768' AND shipped_date &gt;= '2016-11-20' AND shipped_date &lt; '2016-12-07' THEN 1</v>
      </c>
    </row>
    <row r="225" spans="1:20" x14ac:dyDescent="0.25">
      <c r="A225" s="7" t="str">
        <f t="shared" si="31"/>
        <v>37780</v>
      </c>
      <c r="B225">
        <v>0</v>
      </c>
      <c r="C225">
        <v>3778</v>
      </c>
      <c r="D225">
        <v>1155820</v>
      </c>
      <c r="E225">
        <v>1105820</v>
      </c>
      <c r="F225">
        <v>7</v>
      </c>
      <c r="G225">
        <v>8</v>
      </c>
      <c r="H225">
        <v>20161186390420.801</v>
      </c>
      <c r="I225">
        <v>20161207144173.102</v>
      </c>
      <c r="J225">
        <v>3</v>
      </c>
      <c r="K225">
        <v>3</v>
      </c>
      <c r="L225" t="s">
        <v>35</v>
      </c>
      <c r="M225" s="1">
        <f t="shared" si="32"/>
        <v>42708</v>
      </c>
      <c r="N225" s="1">
        <f t="shared" si="33"/>
        <v>42699</v>
      </c>
      <c r="O225" s="1">
        <f t="shared" si="34"/>
        <v>42711</v>
      </c>
      <c r="P225" t="b">
        <f t="shared" si="30"/>
        <v>0</v>
      </c>
      <c r="Q225" t="str">
        <f t="shared" si="35"/>
        <v>WHEN fk_mwh_warehouse = '0' AND id_city = '3778' AND shipped_date &gt;= '2016-11-25' AND shipped_date &lt; '2016-12-08' THEN unit_price</v>
      </c>
      <c r="R225" t="str">
        <f t="shared" si="36"/>
        <v>WHEN fk_mwh_warehouse = '0' AND id_city = '3778' AND shipped_date &gt;= '2016-11-25' AND shipped_date &lt; '2016-12-08' THEN paid_price</v>
      </c>
      <c r="S225" t="str">
        <f t="shared" si="37"/>
        <v>WHEN fk_mwh_warehouse = '0' AND id_city = '3778' AND shipped_date &gt;= '2016-11-25' AND shipped_date &lt; '2016-12-08' THEN order_nr</v>
      </c>
      <c r="T225" t="str">
        <f t="shared" si="38"/>
        <v>WHEN fk_mwh_warehouse = '0' AND id_city = '3778' AND shipped_date &gt;= '2016-11-25' AND shipped_date &lt; '2016-12-08' THEN 1</v>
      </c>
    </row>
    <row r="226" spans="1:20" x14ac:dyDescent="0.25">
      <c r="A226" s="7" t="str">
        <f t="shared" si="31"/>
        <v>37890</v>
      </c>
      <c r="B226">
        <v>0</v>
      </c>
      <c r="C226">
        <v>3789</v>
      </c>
      <c r="D226">
        <v>12875977.43</v>
      </c>
      <c r="E226">
        <v>12846477.43</v>
      </c>
      <c r="F226">
        <v>73</v>
      </c>
      <c r="G226">
        <v>106</v>
      </c>
      <c r="H226">
        <v>20161156625482.801</v>
      </c>
      <c r="I226">
        <v>20161206533902.602</v>
      </c>
      <c r="J226">
        <v>6</v>
      </c>
      <c r="K226">
        <v>5</v>
      </c>
      <c r="L226" t="s">
        <v>36</v>
      </c>
      <c r="M226" s="1">
        <f t="shared" si="32"/>
        <v>42704</v>
      </c>
      <c r="N226" s="1">
        <f t="shared" si="33"/>
        <v>42689</v>
      </c>
      <c r="O226" s="1">
        <f t="shared" si="34"/>
        <v>42709</v>
      </c>
      <c r="P226" t="b">
        <f t="shared" si="30"/>
        <v>0</v>
      </c>
      <c r="Q226" t="str">
        <f t="shared" si="35"/>
        <v>WHEN fk_mwh_warehouse = '0' AND id_city = '3789' AND shipped_date &gt;= '2016-11-15' AND shipped_date &lt; '2016-12-06' THEN unit_price</v>
      </c>
      <c r="R226" t="str">
        <f t="shared" si="36"/>
        <v>WHEN fk_mwh_warehouse = '0' AND id_city = '3789' AND shipped_date &gt;= '2016-11-15' AND shipped_date &lt; '2016-12-06' THEN paid_price</v>
      </c>
      <c r="S226" t="str">
        <f t="shared" si="37"/>
        <v>WHEN fk_mwh_warehouse = '0' AND id_city = '3789' AND shipped_date &gt;= '2016-11-15' AND shipped_date &lt; '2016-12-06' THEN order_nr</v>
      </c>
      <c r="T226" t="str">
        <f t="shared" si="38"/>
        <v>WHEN fk_mwh_warehouse = '0' AND id_city = '3789' AND shipped_date &gt;= '2016-11-15' AND shipped_date &lt; '2016-12-06' THEN 1</v>
      </c>
    </row>
    <row r="227" spans="1:20" x14ac:dyDescent="0.25">
      <c r="A227" s="7" t="str">
        <f t="shared" si="31"/>
        <v>37940</v>
      </c>
      <c r="B227">
        <v>0</v>
      </c>
      <c r="C227">
        <v>3794</v>
      </c>
      <c r="D227">
        <v>63910124.530000001</v>
      </c>
      <c r="E227">
        <v>63413216.549999997</v>
      </c>
      <c r="F227">
        <v>258</v>
      </c>
      <c r="G227">
        <v>336</v>
      </c>
      <c r="H227">
        <v>20161186496708.5</v>
      </c>
      <c r="I227">
        <v>20161206555452.699</v>
      </c>
      <c r="J227">
        <v>3</v>
      </c>
      <c r="K227">
        <v>4</v>
      </c>
      <c r="L227" t="s">
        <v>36</v>
      </c>
      <c r="M227" s="1">
        <f t="shared" si="32"/>
        <v>42707</v>
      </c>
      <c r="N227" s="1">
        <f t="shared" si="33"/>
        <v>42695</v>
      </c>
      <c r="O227" s="1">
        <f t="shared" si="34"/>
        <v>42711</v>
      </c>
      <c r="P227" t="b">
        <f t="shared" si="30"/>
        <v>0</v>
      </c>
      <c r="Q227" t="str">
        <f t="shared" si="35"/>
        <v>WHEN fk_mwh_warehouse = '0' AND id_city = '3794' AND shipped_date &gt;= '2016-11-21' AND shipped_date &lt; '2016-12-08' THEN unit_price</v>
      </c>
      <c r="R227" t="str">
        <f t="shared" si="36"/>
        <v>WHEN fk_mwh_warehouse = '0' AND id_city = '3794' AND shipped_date &gt;= '2016-11-21' AND shipped_date &lt; '2016-12-08' THEN paid_price</v>
      </c>
      <c r="S227" t="str">
        <f t="shared" si="37"/>
        <v>WHEN fk_mwh_warehouse = '0' AND id_city = '3794' AND shipped_date &gt;= '2016-11-21' AND shipped_date &lt; '2016-12-08' THEN order_nr</v>
      </c>
      <c r="T227" t="str">
        <f t="shared" si="38"/>
        <v>WHEN fk_mwh_warehouse = '0' AND id_city = '3794' AND shipped_date &gt;= '2016-11-21' AND shipped_date &lt; '2016-12-08' THEN 1</v>
      </c>
    </row>
    <row r="228" spans="1:20" x14ac:dyDescent="0.25">
      <c r="A228" s="7" t="str">
        <f t="shared" si="31"/>
        <v>38110</v>
      </c>
      <c r="B228">
        <v>0</v>
      </c>
      <c r="C228">
        <v>3811</v>
      </c>
      <c r="D228">
        <v>3305664</v>
      </c>
      <c r="E228">
        <v>3305664</v>
      </c>
      <c r="F228">
        <v>22</v>
      </c>
      <c r="G228">
        <v>27</v>
      </c>
      <c r="H228">
        <v>20161143932335.199</v>
      </c>
      <c r="I228">
        <v>20161205817553.398</v>
      </c>
      <c r="J228">
        <v>10</v>
      </c>
      <c r="K228">
        <v>6</v>
      </c>
      <c r="L228" t="s">
        <v>34</v>
      </c>
      <c r="M228" s="1">
        <f t="shared" si="32"/>
        <v>42699</v>
      </c>
      <c r="N228" s="1">
        <f t="shared" si="33"/>
        <v>42681</v>
      </c>
      <c r="O228" s="1">
        <f t="shared" si="34"/>
        <v>42705</v>
      </c>
      <c r="P228" t="b">
        <f t="shared" si="30"/>
        <v>0</v>
      </c>
      <c r="Q228" t="str">
        <f t="shared" si="35"/>
        <v>WHEN fk_mwh_warehouse = '0' AND id_city = '3811' AND shipped_date &gt;= '2016-11-07' AND shipped_date &lt; '2016-12-02' THEN unit_price</v>
      </c>
      <c r="R228" t="str">
        <f t="shared" si="36"/>
        <v>WHEN fk_mwh_warehouse = '0' AND id_city = '3811' AND shipped_date &gt;= '2016-11-07' AND shipped_date &lt; '2016-12-02' THEN paid_price</v>
      </c>
      <c r="S228" t="str">
        <f t="shared" si="37"/>
        <v>WHEN fk_mwh_warehouse = '0' AND id_city = '3811' AND shipped_date &gt;= '2016-11-07' AND shipped_date &lt; '2016-12-02' THEN order_nr</v>
      </c>
      <c r="T228" t="str">
        <f t="shared" si="38"/>
        <v>WHEN fk_mwh_warehouse = '0' AND id_city = '3811' AND shipped_date &gt;= '2016-11-07' AND shipped_date &lt; '2016-12-02' THEN 1</v>
      </c>
    </row>
    <row r="229" spans="1:20" x14ac:dyDescent="0.25">
      <c r="A229" s="7" t="str">
        <f t="shared" si="31"/>
        <v>38160</v>
      </c>
      <c r="B229">
        <v>0</v>
      </c>
      <c r="C229">
        <v>3816</v>
      </c>
      <c r="D229">
        <v>4728594</v>
      </c>
      <c r="E229">
        <v>4679574</v>
      </c>
      <c r="F229">
        <v>20</v>
      </c>
      <c r="G229">
        <v>23</v>
      </c>
      <c r="H229">
        <v>20161147057012.199</v>
      </c>
      <c r="I229">
        <v>20161206281821</v>
      </c>
      <c r="J229">
        <v>11</v>
      </c>
      <c r="K229">
        <v>8</v>
      </c>
      <c r="L229" t="s">
        <v>36</v>
      </c>
      <c r="M229" s="1">
        <f t="shared" si="32"/>
        <v>42699</v>
      </c>
      <c r="N229" s="1">
        <f t="shared" si="33"/>
        <v>42675</v>
      </c>
      <c r="O229" s="1">
        <f t="shared" si="34"/>
        <v>42707</v>
      </c>
      <c r="P229" t="b">
        <f t="shared" si="30"/>
        <v>0</v>
      </c>
      <c r="Q229" t="str">
        <f t="shared" si="35"/>
        <v>WHEN fk_mwh_warehouse = '0' AND id_city = '3816' AND shipped_date &gt;= '2016-11-01' AND shipped_date &lt; '2016-12-04' THEN unit_price</v>
      </c>
      <c r="R229" t="str">
        <f t="shared" si="36"/>
        <v>WHEN fk_mwh_warehouse = '0' AND id_city = '3816' AND shipped_date &gt;= '2016-11-01' AND shipped_date &lt; '2016-12-04' THEN paid_price</v>
      </c>
      <c r="S229" t="str">
        <f t="shared" si="37"/>
        <v>WHEN fk_mwh_warehouse = '0' AND id_city = '3816' AND shipped_date &gt;= '2016-11-01' AND shipped_date &lt; '2016-12-04' THEN order_nr</v>
      </c>
      <c r="T229" t="str">
        <f t="shared" si="38"/>
        <v>WHEN fk_mwh_warehouse = '0' AND id_city = '3816' AND shipped_date &gt;= '2016-11-01' AND shipped_date &lt; '2016-12-04' THEN 1</v>
      </c>
    </row>
    <row r="230" spans="1:20" x14ac:dyDescent="0.25">
      <c r="A230" s="7" t="str">
        <f t="shared" si="31"/>
        <v>38490</v>
      </c>
      <c r="B230">
        <v>0</v>
      </c>
      <c r="C230">
        <v>3849</v>
      </c>
      <c r="D230">
        <v>1554003</v>
      </c>
      <c r="E230">
        <v>1543349.46</v>
      </c>
      <c r="F230">
        <v>5</v>
      </c>
      <c r="G230">
        <v>5</v>
      </c>
      <c r="H230">
        <v>20161150780286.398</v>
      </c>
      <c r="I230">
        <v>20161206367925</v>
      </c>
      <c r="J230">
        <v>14</v>
      </c>
      <c r="K230">
        <v>9</v>
      </c>
      <c r="L230" t="s">
        <v>36</v>
      </c>
      <c r="M230" s="1">
        <f t="shared" si="32"/>
        <v>42696</v>
      </c>
      <c r="N230" s="1">
        <f t="shared" si="33"/>
        <v>42669</v>
      </c>
      <c r="O230" s="1">
        <f t="shared" si="34"/>
        <v>42705</v>
      </c>
      <c r="P230" t="b">
        <f t="shared" si="30"/>
        <v>0</v>
      </c>
      <c r="Q230" t="str">
        <f t="shared" si="35"/>
        <v>WHEN fk_mwh_warehouse = '0' AND id_city = '3849' AND shipped_date &gt;= '2016-10-26' AND shipped_date &lt; '2016-12-02' THEN unit_price</v>
      </c>
      <c r="R230" t="str">
        <f t="shared" si="36"/>
        <v>WHEN fk_mwh_warehouse = '0' AND id_city = '3849' AND shipped_date &gt;= '2016-10-26' AND shipped_date &lt; '2016-12-02' THEN paid_price</v>
      </c>
      <c r="S230" t="str">
        <f t="shared" si="37"/>
        <v>WHEN fk_mwh_warehouse = '0' AND id_city = '3849' AND shipped_date &gt;= '2016-10-26' AND shipped_date &lt; '2016-12-02' THEN order_nr</v>
      </c>
      <c r="T230" t="str">
        <f t="shared" si="38"/>
        <v>WHEN fk_mwh_warehouse = '0' AND id_city = '3849' AND shipped_date &gt;= '2016-10-26' AND shipped_date &lt; '2016-12-02' THEN 1</v>
      </c>
    </row>
    <row r="231" spans="1:20" x14ac:dyDescent="0.25">
      <c r="A231" s="7" t="str">
        <f t="shared" si="31"/>
        <v>38680</v>
      </c>
      <c r="B231">
        <v>0</v>
      </c>
      <c r="C231">
        <v>3868</v>
      </c>
      <c r="D231">
        <v>5204951</v>
      </c>
      <c r="E231">
        <v>5137651</v>
      </c>
      <c r="F231">
        <v>35</v>
      </c>
      <c r="G231">
        <v>50</v>
      </c>
      <c r="H231">
        <v>20161157521777.5</v>
      </c>
      <c r="I231">
        <v>20161206541747.602</v>
      </c>
      <c r="J231">
        <v>7</v>
      </c>
      <c r="K231">
        <v>6</v>
      </c>
      <c r="L231" t="s">
        <v>36</v>
      </c>
      <c r="M231" s="1">
        <f t="shared" si="32"/>
        <v>42703</v>
      </c>
      <c r="N231" s="1">
        <f t="shared" si="33"/>
        <v>42685</v>
      </c>
      <c r="O231" s="1">
        <f t="shared" si="34"/>
        <v>42709</v>
      </c>
      <c r="P231" t="b">
        <f t="shared" si="30"/>
        <v>0</v>
      </c>
      <c r="Q231" t="str">
        <f t="shared" si="35"/>
        <v>WHEN fk_mwh_warehouse = '0' AND id_city = '3868' AND shipped_date &gt;= '2016-11-11' AND shipped_date &lt; '2016-12-06' THEN unit_price</v>
      </c>
      <c r="R231" t="str">
        <f t="shared" si="36"/>
        <v>WHEN fk_mwh_warehouse = '0' AND id_city = '3868' AND shipped_date &gt;= '2016-11-11' AND shipped_date &lt; '2016-12-06' THEN paid_price</v>
      </c>
      <c r="S231" t="str">
        <f t="shared" si="37"/>
        <v>WHEN fk_mwh_warehouse = '0' AND id_city = '3868' AND shipped_date &gt;= '2016-11-11' AND shipped_date &lt; '2016-12-06' THEN order_nr</v>
      </c>
      <c r="T231" t="str">
        <f t="shared" si="38"/>
        <v>WHEN fk_mwh_warehouse = '0' AND id_city = '3868' AND shipped_date &gt;= '2016-11-11' AND shipped_date &lt; '2016-12-06' THEN 1</v>
      </c>
    </row>
    <row r="232" spans="1:20" x14ac:dyDescent="0.25">
      <c r="A232" s="7" t="str">
        <f t="shared" si="31"/>
        <v>38870</v>
      </c>
      <c r="B232">
        <v>0</v>
      </c>
      <c r="C232">
        <v>3887</v>
      </c>
      <c r="D232">
        <v>227900</v>
      </c>
      <c r="E232">
        <v>227900</v>
      </c>
      <c r="F232">
        <v>2</v>
      </c>
      <c r="G232">
        <v>2</v>
      </c>
      <c r="H232">
        <v>20161158137317.5</v>
      </c>
      <c r="I232">
        <v>20161206136037.5</v>
      </c>
      <c r="J232">
        <v>13</v>
      </c>
      <c r="K232">
        <v>12</v>
      </c>
      <c r="L232" t="s">
        <v>36</v>
      </c>
      <c r="M232" s="1">
        <f t="shared" si="32"/>
        <v>42697</v>
      </c>
      <c r="N232" s="1">
        <f t="shared" si="33"/>
        <v>42661</v>
      </c>
      <c r="O232" s="1">
        <f t="shared" si="34"/>
        <v>42709</v>
      </c>
      <c r="P232" t="b">
        <f t="shared" si="30"/>
        <v>0</v>
      </c>
      <c r="Q232" t="str">
        <f t="shared" si="35"/>
        <v>WHEN fk_mwh_warehouse = '0' AND id_city = '3887' AND shipped_date &gt;= '2016-10-18' AND shipped_date &lt; '2016-12-06' THEN unit_price</v>
      </c>
      <c r="R232" t="str">
        <f t="shared" si="36"/>
        <v>WHEN fk_mwh_warehouse = '0' AND id_city = '3887' AND shipped_date &gt;= '2016-10-18' AND shipped_date &lt; '2016-12-06' THEN paid_price</v>
      </c>
      <c r="S232" t="str">
        <f t="shared" si="37"/>
        <v>WHEN fk_mwh_warehouse = '0' AND id_city = '3887' AND shipped_date &gt;= '2016-10-18' AND shipped_date &lt; '2016-12-06' THEN order_nr</v>
      </c>
      <c r="T232" t="str">
        <f t="shared" si="38"/>
        <v>WHEN fk_mwh_warehouse = '0' AND id_city = '3887' AND shipped_date &gt;= '2016-10-18' AND shipped_date &lt; '2016-12-06' THEN 1</v>
      </c>
    </row>
    <row r="233" spans="1:20" x14ac:dyDescent="0.25">
      <c r="A233" s="7" t="str">
        <f t="shared" si="31"/>
        <v>39090</v>
      </c>
      <c r="B233">
        <v>0</v>
      </c>
      <c r="C233">
        <v>3909</v>
      </c>
      <c r="D233">
        <v>2461338</v>
      </c>
      <c r="E233">
        <v>2432560.87</v>
      </c>
      <c r="F233">
        <v>13</v>
      </c>
      <c r="G233">
        <v>19</v>
      </c>
      <c r="H233">
        <v>20161124863635.898</v>
      </c>
      <c r="I233">
        <v>20161205742991.398</v>
      </c>
      <c r="J233">
        <v>11</v>
      </c>
      <c r="K233">
        <v>4</v>
      </c>
      <c r="L233" t="s">
        <v>34</v>
      </c>
      <c r="M233" s="1">
        <f t="shared" si="32"/>
        <v>42698</v>
      </c>
      <c r="N233" s="1">
        <f t="shared" si="33"/>
        <v>42686</v>
      </c>
      <c r="O233" s="1">
        <f t="shared" si="34"/>
        <v>42702</v>
      </c>
      <c r="P233" t="b">
        <f t="shared" si="30"/>
        <v>0</v>
      </c>
      <c r="Q233" t="str">
        <f t="shared" si="35"/>
        <v>WHEN fk_mwh_warehouse = '0' AND id_city = '3909' AND shipped_date &gt;= '2016-11-12' AND shipped_date &lt; '2016-11-29' THEN unit_price</v>
      </c>
      <c r="R233" t="str">
        <f t="shared" si="36"/>
        <v>WHEN fk_mwh_warehouse = '0' AND id_city = '3909' AND shipped_date &gt;= '2016-11-12' AND shipped_date &lt; '2016-11-29' THEN paid_price</v>
      </c>
      <c r="S233" t="str">
        <f t="shared" si="37"/>
        <v>WHEN fk_mwh_warehouse = '0' AND id_city = '3909' AND shipped_date &gt;= '2016-11-12' AND shipped_date &lt; '2016-11-29' THEN order_nr</v>
      </c>
      <c r="T233" t="str">
        <f t="shared" si="38"/>
        <v>WHEN fk_mwh_warehouse = '0' AND id_city = '3909' AND shipped_date &gt;= '2016-11-12' AND shipped_date &lt; '2016-11-29' THEN 1</v>
      </c>
    </row>
    <row r="234" spans="1:20" x14ac:dyDescent="0.25">
      <c r="A234" s="7" t="str">
        <f t="shared" si="31"/>
        <v>39200</v>
      </c>
      <c r="B234">
        <v>0</v>
      </c>
      <c r="C234">
        <v>3920</v>
      </c>
      <c r="D234">
        <v>7495417</v>
      </c>
      <c r="E234">
        <v>7470417</v>
      </c>
      <c r="F234">
        <v>28</v>
      </c>
      <c r="G234">
        <v>44</v>
      </c>
      <c r="H234">
        <v>20161177545704</v>
      </c>
      <c r="I234">
        <v>20161206892989.898</v>
      </c>
      <c r="J234">
        <v>4</v>
      </c>
      <c r="K234">
        <v>5</v>
      </c>
      <c r="L234" t="s">
        <v>36</v>
      </c>
      <c r="M234" s="1">
        <f t="shared" si="32"/>
        <v>42706</v>
      </c>
      <c r="N234" s="1">
        <f t="shared" si="33"/>
        <v>42691</v>
      </c>
      <c r="O234" s="1">
        <f t="shared" si="34"/>
        <v>42711</v>
      </c>
      <c r="P234" t="b">
        <f t="shared" si="30"/>
        <v>0</v>
      </c>
      <c r="Q234" t="str">
        <f t="shared" si="35"/>
        <v>WHEN fk_mwh_warehouse = '0' AND id_city = '3920' AND shipped_date &gt;= '2016-11-17' AND shipped_date &lt; '2016-12-08' THEN unit_price</v>
      </c>
      <c r="R234" t="str">
        <f t="shared" si="36"/>
        <v>WHEN fk_mwh_warehouse = '0' AND id_city = '3920' AND shipped_date &gt;= '2016-11-17' AND shipped_date &lt; '2016-12-08' THEN paid_price</v>
      </c>
      <c r="S234" t="str">
        <f t="shared" si="37"/>
        <v>WHEN fk_mwh_warehouse = '0' AND id_city = '3920' AND shipped_date &gt;= '2016-11-17' AND shipped_date &lt; '2016-12-08' THEN order_nr</v>
      </c>
      <c r="T234" t="str">
        <f t="shared" si="38"/>
        <v>WHEN fk_mwh_warehouse = '0' AND id_city = '3920' AND shipped_date &gt;= '2016-11-17' AND shipped_date &lt; '2016-12-08' THEN 1</v>
      </c>
    </row>
    <row r="235" spans="1:20" x14ac:dyDescent="0.25">
      <c r="A235" s="7" t="str">
        <f t="shared" si="31"/>
        <v>39340</v>
      </c>
      <c r="B235">
        <v>0</v>
      </c>
      <c r="C235">
        <v>3934</v>
      </c>
      <c r="D235">
        <v>8185418.9800000004</v>
      </c>
      <c r="E235">
        <v>8185418.9800000004</v>
      </c>
      <c r="F235">
        <v>47</v>
      </c>
      <c r="G235">
        <v>61</v>
      </c>
      <c r="H235">
        <v>20161153821362.102</v>
      </c>
      <c r="I235">
        <v>20161206318953.398</v>
      </c>
      <c r="J235">
        <v>7</v>
      </c>
      <c r="K235">
        <v>5</v>
      </c>
      <c r="L235" t="s">
        <v>36</v>
      </c>
      <c r="M235" s="1">
        <f t="shared" si="32"/>
        <v>42703</v>
      </c>
      <c r="N235" s="1">
        <f t="shared" si="33"/>
        <v>42688</v>
      </c>
      <c r="O235" s="1">
        <f t="shared" si="34"/>
        <v>42708</v>
      </c>
      <c r="P235" t="b">
        <f t="shared" si="30"/>
        <v>0</v>
      </c>
      <c r="Q235" t="str">
        <f t="shared" si="35"/>
        <v>WHEN fk_mwh_warehouse = '0' AND id_city = '3934' AND shipped_date &gt;= '2016-11-14' AND shipped_date &lt; '2016-12-05' THEN unit_price</v>
      </c>
      <c r="R235" t="str">
        <f t="shared" si="36"/>
        <v>WHEN fk_mwh_warehouse = '0' AND id_city = '3934' AND shipped_date &gt;= '2016-11-14' AND shipped_date &lt; '2016-12-05' THEN paid_price</v>
      </c>
      <c r="S235" t="str">
        <f t="shared" si="37"/>
        <v>WHEN fk_mwh_warehouse = '0' AND id_city = '3934' AND shipped_date &gt;= '2016-11-14' AND shipped_date &lt; '2016-12-05' THEN order_nr</v>
      </c>
      <c r="T235" t="str">
        <f t="shared" si="38"/>
        <v>WHEN fk_mwh_warehouse = '0' AND id_city = '3934' AND shipped_date &gt;= '2016-11-14' AND shipped_date &lt; '2016-12-05' THEN 1</v>
      </c>
    </row>
    <row r="236" spans="1:20" x14ac:dyDescent="0.25">
      <c r="A236" s="7" t="str">
        <f t="shared" si="31"/>
        <v>39390</v>
      </c>
      <c r="B236">
        <v>0</v>
      </c>
      <c r="C236">
        <v>3939</v>
      </c>
      <c r="D236">
        <v>119687131.59999999</v>
      </c>
      <c r="E236">
        <v>118505242.52</v>
      </c>
      <c r="F236">
        <v>891</v>
      </c>
      <c r="G236">
        <v>1110</v>
      </c>
      <c r="H236">
        <v>20161170662469.898</v>
      </c>
      <c r="I236">
        <v>20161206492427.102</v>
      </c>
      <c r="J236">
        <v>4</v>
      </c>
      <c r="K236">
        <v>5</v>
      </c>
      <c r="L236" t="s">
        <v>36</v>
      </c>
      <c r="M236" s="1">
        <f t="shared" si="32"/>
        <v>42706</v>
      </c>
      <c r="N236" s="1">
        <f t="shared" si="33"/>
        <v>42691</v>
      </c>
      <c r="O236" s="1">
        <f t="shared" si="34"/>
        <v>42711</v>
      </c>
      <c r="P236" t="b">
        <f t="shared" si="30"/>
        <v>0</v>
      </c>
      <c r="Q236" t="str">
        <f t="shared" si="35"/>
        <v>WHEN fk_mwh_warehouse = '0' AND id_city = '3939' AND shipped_date &gt;= '2016-11-17' AND shipped_date &lt; '2016-12-08' THEN unit_price</v>
      </c>
      <c r="R236" t="str">
        <f t="shared" si="36"/>
        <v>WHEN fk_mwh_warehouse = '0' AND id_city = '3939' AND shipped_date &gt;= '2016-11-17' AND shipped_date &lt; '2016-12-08' THEN paid_price</v>
      </c>
      <c r="S236" t="str">
        <f t="shared" si="37"/>
        <v>WHEN fk_mwh_warehouse = '0' AND id_city = '3939' AND shipped_date &gt;= '2016-11-17' AND shipped_date &lt; '2016-12-08' THEN order_nr</v>
      </c>
      <c r="T236" t="str">
        <f t="shared" si="38"/>
        <v>WHEN fk_mwh_warehouse = '0' AND id_city = '3939' AND shipped_date &gt;= '2016-11-17' AND shipped_date &lt; '2016-12-08' THEN 1</v>
      </c>
    </row>
    <row r="237" spans="1:20" x14ac:dyDescent="0.25">
      <c r="A237" s="7" t="str">
        <f t="shared" si="31"/>
        <v>39460</v>
      </c>
      <c r="B237">
        <v>0</v>
      </c>
      <c r="C237">
        <v>3946</v>
      </c>
      <c r="D237">
        <v>7429546.8899999997</v>
      </c>
      <c r="E237">
        <v>7409886.8899999997</v>
      </c>
      <c r="F237">
        <v>44</v>
      </c>
      <c r="G237">
        <v>53</v>
      </c>
      <c r="H237">
        <v>20161180224825.699</v>
      </c>
      <c r="I237">
        <v>20161206742503.398</v>
      </c>
      <c r="J237">
        <v>4</v>
      </c>
      <c r="K237">
        <v>5</v>
      </c>
      <c r="L237" t="s">
        <v>36</v>
      </c>
      <c r="M237" s="1">
        <f t="shared" si="32"/>
        <v>42706</v>
      </c>
      <c r="N237" s="1">
        <f t="shared" si="33"/>
        <v>42691</v>
      </c>
      <c r="O237" s="1">
        <f t="shared" si="34"/>
        <v>42711</v>
      </c>
      <c r="P237" t="b">
        <f t="shared" si="30"/>
        <v>0</v>
      </c>
      <c r="Q237" t="str">
        <f t="shared" si="35"/>
        <v>WHEN fk_mwh_warehouse = '0' AND id_city = '3946' AND shipped_date &gt;= '2016-11-17' AND shipped_date &lt; '2016-12-08' THEN unit_price</v>
      </c>
      <c r="R237" t="str">
        <f t="shared" si="36"/>
        <v>WHEN fk_mwh_warehouse = '0' AND id_city = '3946' AND shipped_date &gt;= '2016-11-17' AND shipped_date &lt; '2016-12-08' THEN paid_price</v>
      </c>
      <c r="S237" t="str">
        <f t="shared" si="37"/>
        <v>WHEN fk_mwh_warehouse = '0' AND id_city = '3946' AND shipped_date &gt;= '2016-11-17' AND shipped_date &lt; '2016-12-08' THEN order_nr</v>
      </c>
      <c r="T237" t="str">
        <f t="shared" si="38"/>
        <v>WHEN fk_mwh_warehouse = '0' AND id_city = '3946' AND shipped_date &gt;= '2016-11-17' AND shipped_date &lt; '2016-12-08' THEN 1</v>
      </c>
    </row>
    <row r="238" spans="1:20" x14ac:dyDescent="0.25">
      <c r="A238" s="7" t="str">
        <f t="shared" si="31"/>
        <v>39500</v>
      </c>
      <c r="B238">
        <v>0</v>
      </c>
      <c r="C238">
        <v>3950</v>
      </c>
      <c r="D238">
        <v>146040459.59</v>
      </c>
      <c r="E238">
        <v>144394551.71000001</v>
      </c>
      <c r="F238">
        <v>1186</v>
      </c>
      <c r="G238">
        <v>1433</v>
      </c>
      <c r="H238">
        <v>20161194448413.898</v>
      </c>
      <c r="I238">
        <v>20161206182587.199</v>
      </c>
      <c r="J238">
        <v>4</v>
      </c>
      <c r="K238">
        <v>3</v>
      </c>
      <c r="L238" t="s">
        <v>36</v>
      </c>
      <c r="M238" s="1">
        <f t="shared" si="32"/>
        <v>42706</v>
      </c>
      <c r="N238" s="1">
        <f t="shared" si="33"/>
        <v>42697</v>
      </c>
      <c r="O238" s="1">
        <f t="shared" si="34"/>
        <v>42709</v>
      </c>
      <c r="P238" t="b">
        <f t="shared" si="30"/>
        <v>0</v>
      </c>
      <c r="Q238" t="str">
        <f t="shared" si="35"/>
        <v>WHEN fk_mwh_warehouse = '0' AND id_city = '3950' AND shipped_date &gt;= '2016-11-23' AND shipped_date &lt; '2016-12-06' THEN unit_price</v>
      </c>
      <c r="R238" t="str">
        <f t="shared" si="36"/>
        <v>WHEN fk_mwh_warehouse = '0' AND id_city = '3950' AND shipped_date &gt;= '2016-11-23' AND shipped_date &lt; '2016-12-06' THEN paid_price</v>
      </c>
      <c r="S238" t="str">
        <f t="shared" si="37"/>
        <v>WHEN fk_mwh_warehouse = '0' AND id_city = '3950' AND shipped_date &gt;= '2016-11-23' AND shipped_date &lt; '2016-12-06' THEN order_nr</v>
      </c>
      <c r="T238" t="str">
        <f t="shared" si="38"/>
        <v>WHEN fk_mwh_warehouse = '0' AND id_city = '3950' AND shipped_date &gt;= '2016-11-23' AND shipped_date &lt; '2016-12-06' THEN 1</v>
      </c>
    </row>
    <row r="239" spans="1:20" x14ac:dyDescent="0.25">
      <c r="A239" s="7" t="str">
        <f t="shared" si="31"/>
        <v>39680</v>
      </c>
      <c r="B239">
        <v>0</v>
      </c>
      <c r="C239">
        <v>3968</v>
      </c>
      <c r="D239">
        <v>85600</v>
      </c>
      <c r="E239">
        <v>75328</v>
      </c>
      <c r="F239">
        <v>1</v>
      </c>
      <c r="G239">
        <v>2</v>
      </c>
      <c r="H239">
        <v>20161111195425</v>
      </c>
      <c r="I239">
        <v>20161206210023</v>
      </c>
      <c r="J239">
        <v>25</v>
      </c>
      <c r="K239">
        <v>0</v>
      </c>
      <c r="L239" t="s">
        <v>36</v>
      </c>
      <c r="M239" s="1">
        <f t="shared" si="32"/>
        <v>42685</v>
      </c>
      <c r="N239" s="1">
        <f t="shared" si="33"/>
        <v>42685</v>
      </c>
      <c r="O239" s="1">
        <f t="shared" si="34"/>
        <v>42685</v>
      </c>
      <c r="P239" t="b">
        <f t="shared" si="30"/>
        <v>0</v>
      </c>
      <c r="Q239" t="str">
        <f t="shared" si="35"/>
        <v>WHEN fk_mwh_warehouse = '0' AND id_city = '3968' AND shipped_date &gt;= '2016-11-11' AND shipped_date &lt; '2016-11-12' THEN unit_price</v>
      </c>
      <c r="R239" t="str">
        <f t="shared" si="36"/>
        <v>WHEN fk_mwh_warehouse = '0' AND id_city = '3968' AND shipped_date &gt;= '2016-11-11' AND shipped_date &lt; '2016-11-12' THEN paid_price</v>
      </c>
      <c r="S239" t="str">
        <f t="shared" si="37"/>
        <v>WHEN fk_mwh_warehouse = '0' AND id_city = '3968' AND shipped_date &gt;= '2016-11-11' AND shipped_date &lt; '2016-11-12' THEN order_nr</v>
      </c>
      <c r="T239" t="str">
        <f t="shared" si="38"/>
        <v>WHEN fk_mwh_warehouse = '0' AND id_city = '3968' AND shipped_date &gt;= '2016-11-11' AND shipped_date &lt; '2016-11-12' THEN 1</v>
      </c>
    </row>
    <row r="240" spans="1:20" x14ac:dyDescent="0.25">
      <c r="A240" s="7" t="str">
        <f t="shared" si="31"/>
        <v>39770</v>
      </c>
      <c r="B240">
        <v>0</v>
      </c>
      <c r="C240">
        <v>3977</v>
      </c>
      <c r="D240">
        <v>359800</v>
      </c>
      <c r="E240">
        <v>359800</v>
      </c>
      <c r="F240">
        <v>3</v>
      </c>
      <c r="G240">
        <v>4</v>
      </c>
      <c r="H240">
        <v>20161109647323</v>
      </c>
      <c r="I240">
        <v>20161205420376.199</v>
      </c>
      <c r="J240">
        <v>26</v>
      </c>
      <c r="K240">
        <v>0</v>
      </c>
      <c r="L240" t="s">
        <v>34</v>
      </c>
      <c r="M240" s="1">
        <f t="shared" si="32"/>
        <v>42683</v>
      </c>
      <c r="N240" s="1">
        <f t="shared" si="33"/>
        <v>42683</v>
      </c>
      <c r="O240" s="1">
        <f t="shared" si="34"/>
        <v>42683</v>
      </c>
      <c r="P240" t="b">
        <f t="shared" si="30"/>
        <v>0</v>
      </c>
      <c r="Q240" t="str">
        <f t="shared" si="35"/>
        <v>WHEN fk_mwh_warehouse = '0' AND id_city = '3977' AND shipped_date &gt;= '2016-11-09' AND shipped_date &lt; '2016-11-10' THEN unit_price</v>
      </c>
      <c r="R240" t="str">
        <f t="shared" si="36"/>
        <v>WHEN fk_mwh_warehouse = '0' AND id_city = '3977' AND shipped_date &gt;= '2016-11-09' AND shipped_date &lt; '2016-11-10' THEN paid_price</v>
      </c>
      <c r="S240" t="str">
        <f t="shared" si="37"/>
        <v>WHEN fk_mwh_warehouse = '0' AND id_city = '3977' AND shipped_date &gt;= '2016-11-09' AND shipped_date &lt; '2016-11-10' THEN order_nr</v>
      </c>
      <c r="T240" t="str">
        <f t="shared" si="38"/>
        <v>WHEN fk_mwh_warehouse = '0' AND id_city = '3977' AND shipped_date &gt;= '2016-11-09' AND shipped_date &lt; '2016-11-10' THEN 1</v>
      </c>
    </row>
    <row r="241" spans="1:20" x14ac:dyDescent="0.25">
      <c r="A241" s="7" t="str">
        <f t="shared" si="31"/>
        <v>39970</v>
      </c>
      <c r="B241">
        <v>0</v>
      </c>
      <c r="C241">
        <v>3997</v>
      </c>
      <c r="D241">
        <v>193996</v>
      </c>
      <c r="E241">
        <v>193996</v>
      </c>
      <c r="F241">
        <v>2</v>
      </c>
      <c r="G241">
        <v>2</v>
      </c>
      <c r="H241">
        <v>20161165184773.5</v>
      </c>
      <c r="I241">
        <v>20161206177580</v>
      </c>
      <c r="J241">
        <v>6</v>
      </c>
      <c r="K241">
        <v>1</v>
      </c>
      <c r="L241" t="s">
        <v>36</v>
      </c>
      <c r="M241" s="1">
        <f t="shared" si="32"/>
        <v>42704</v>
      </c>
      <c r="N241" s="1">
        <f t="shared" si="33"/>
        <v>42701</v>
      </c>
      <c r="O241" s="1">
        <f t="shared" si="34"/>
        <v>42705</v>
      </c>
      <c r="P241" t="b">
        <f t="shared" si="30"/>
        <v>0</v>
      </c>
      <c r="Q241" t="str">
        <f t="shared" si="35"/>
        <v>WHEN fk_mwh_warehouse = '0' AND id_city = '3997' AND shipped_date &gt;= '2016-11-27' AND shipped_date &lt; '2016-12-02' THEN unit_price</v>
      </c>
      <c r="R241" t="str">
        <f t="shared" si="36"/>
        <v>WHEN fk_mwh_warehouse = '0' AND id_city = '3997' AND shipped_date &gt;= '2016-11-27' AND shipped_date &lt; '2016-12-02' THEN paid_price</v>
      </c>
      <c r="S241" t="str">
        <f t="shared" si="37"/>
        <v>WHEN fk_mwh_warehouse = '0' AND id_city = '3997' AND shipped_date &gt;= '2016-11-27' AND shipped_date &lt; '2016-12-02' THEN order_nr</v>
      </c>
      <c r="T241" t="str">
        <f t="shared" si="38"/>
        <v>WHEN fk_mwh_warehouse = '0' AND id_city = '3997' AND shipped_date &gt;= '2016-11-27' AND shipped_date &lt; '2016-12-02' THEN 1</v>
      </c>
    </row>
    <row r="242" spans="1:20" x14ac:dyDescent="0.25">
      <c r="A242" s="7" t="str">
        <f t="shared" si="31"/>
        <v>40110</v>
      </c>
      <c r="B242">
        <v>0</v>
      </c>
      <c r="C242">
        <v>4011</v>
      </c>
      <c r="D242">
        <v>241545</v>
      </c>
      <c r="E242">
        <v>241545</v>
      </c>
      <c r="F242">
        <v>1</v>
      </c>
      <c r="G242">
        <v>1</v>
      </c>
      <c r="H242">
        <v>20161112113307</v>
      </c>
      <c r="I242">
        <v>20161206210122</v>
      </c>
      <c r="J242">
        <v>24</v>
      </c>
      <c r="K242">
        <v>0</v>
      </c>
      <c r="L242" t="s">
        <v>36</v>
      </c>
      <c r="M242" s="1">
        <f t="shared" si="32"/>
        <v>42686</v>
      </c>
      <c r="N242" s="1">
        <f t="shared" si="33"/>
        <v>42686</v>
      </c>
      <c r="O242" s="1">
        <f t="shared" si="34"/>
        <v>42686</v>
      </c>
      <c r="P242" t="b">
        <f t="shared" si="30"/>
        <v>0</v>
      </c>
      <c r="Q242" t="str">
        <f t="shared" si="35"/>
        <v>WHEN fk_mwh_warehouse = '0' AND id_city = '4011' AND shipped_date &gt;= '2016-11-12' AND shipped_date &lt; '2016-11-13' THEN unit_price</v>
      </c>
      <c r="R242" t="str">
        <f t="shared" si="36"/>
        <v>WHEN fk_mwh_warehouse = '0' AND id_city = '4011' AND shipped_date &gt;= '2016-11-12' AND shipped_date &lt; '2016-11-13' THEN paid_price</v>
      </c>
      <c r="S242" t="str">
        <f t="shared" si="37"/>
        <v>WHEN fk_mwh_warehouse = '0' AND id_city = '4011' AND shipped_date &gt;= '2016-11-12' AND shipped_date &lt; '2016-11-13' THEN order_nr</v>
      </c>
      <c r="T242" t="str">
        <f t="shared" si="38"/>
        <v>WHEN fk_mwh_warehouse = '0' AND id_city = '4011' AND shipped_date &gt;= '2016-11-12' AND shipped_date &lt; '2016-11-13' THEN 1</v>
      </c>
    </row>
    <row r="243" spans="1:20" x14ac:dyDescent="0.25">
      <c r="A243" s="7" t="str">
        <f t="shared" si="31"/>
        <v>40360</v>
      </c>
      <c r="B243">
        <v>0</v>
      </c>
      <c r="C243">
        <v>4036</v>
      </c>
      <c r="D243">
        <v>2844950</v>
      </c>
      <c r="E243">
        <v>2844950</v>
      </c>
      <c r="F243">
        <v>17</v>
      </c>
      <c r="G243">
        <v>23</v>
      </c>
      <c r="H243">
        <v>20161149113718.199</v>
      </c>
      <c r="I243">
        <v>20161207037130.398</v>
      </c>
      <c r="J243">
        <v>9</v>
      </c>
      <c r="K243">
        <v>6</v>
      </c>
      <c r="L243" t="s">
        <v>35</v>
      </c>
      <c r="M243" s="1">
        <f t="shared" si="32"/>
        <v>42702</v>
      </c>
      <c r="N243" s="1">
        <f t="shared" si="33"/>
        <v>42684</v>
      </c>
      <c r="O243" s="1">
        <f t="shared" si="34"/>
        <v>42708</v>
      </c>
      <c r="P243" t="b">
        <f t="shared" si="30"/>
        <v>0</v>
      </c>
      <c r="Q243" t="str">
        <f t="shared" si="35"/>
        <v>WHEN fk_mwh_warehouse = '0' AND id_city = '4036' AND shipped_date &gt;= '2016-11-10' AND shipped_date &lt; '2016-12-05' THEN unit_price</v>
      </c>
      <c r="R243" t="str">
        <f t="shared" si="36"/>
        <v>WHEN fk_mwh_warehouse = '0' AND id_city = '4036' AND shipped_date &gt;= '2016-11-10' AND shipped_date &lt; '2016-12-05' THEN paid_price</v>
      </c>
      <c r="S243" t="str">
        <f t="shared" si="37"/>
        <v>WHEN fk_mwh_warehouse = '0' AND id_city = '4036' AND shipped_date &gt;= '2016-11-10' AND shipped_date &lt; '2016-12-05' THEN order_nr</v>
      </c>
      <c r="T243" t="str">
        <f t="shared" si="38"/>
        <v>WHEN fk_mwh_warehouse = '0' AND id_city = '4036' AND shipped_date &gt;= '2016-11-10' AND shipped_date &lt; '2016-12-05' THEN 1</v>
      </c>
    </row>
    <row r="244" spans="1:20" x14ac:dyDescent="0.25">
      <c r="A244" s="7" t="str">
        <f t="shared" si="31"/>
        <v>40430</v>
      </c>
      <c r="B244">
        <v>0</v>
      </c>
      <c r="C244">
        <v>4043</v>
      </c>
      <c r="D244">
        <v>317028</v>
      </c>
      <c r="E244">
        <v>305748</v>
      </c>
      <c r="F244">
        <v>3</v>
      </c>
      <c r="G244">
        <v>3</v>
      </c>
      <c r="H244">
        <v>20161110124868.301</v>
      </c>
      <c r="I244">
        <v>20161205508706.602</v>
      </c>
      <c r="J244">
        <v>25</v>
      </c>
      <c r="K244">
        <v>1</v>
      </c>
      <c r="L244" t="s">
        <v>34</v>
      </c>
      <c r="M244" s="1">
        <f t="shared" si="32"/>
        <v>42684</v>
      </c>
      <c r="N244" s="1">
        <f t="shared" si="33"/>
        <v>42681</v>
      </c>
      <c r="O244" s="1">
        <f t="shared" si="34"/>
        <v>42685</v>
      </c>
      <c r="P244" t="b">
        <f t="shared" si="30"/>
        <v>0</v>
      </c>
      <c r="Q244" t="str">
        <f t="shared" si="35"/>
        <v>WHEN fk_mwh_warehouse = '0' AND id_city = '4043' AND shipped_date &gt;= '2016-11-07' AND shipped_date &lt; '2016-11-12' THEN unit_price</v>
      </c>
      <c r="R244" t="str">
        <f t="shared" si="36"/>
        <v>WHEN fk_mwh_warehouse = '0' AND id_city = '4043' AND shipped_date &gt;= '2016-11-07' AND shipped_date &lt; '2016-11-12' THEN paid_price</v>
      </c>
      <c r="S244" t="str">
        <f t="shared" si="37"/>
        <v>WHEN fk_mwh_warehouse = '0' AND id_city = '4043' AND shipped_date &gt;= '2016-11-07' AND shipped_date &lt; '2016-11-12' THEN order_nr</v>
      </c>
      <c r="T244" t="str">
        <f t="shared" si="38"/>
        <v>WHEN fk_mwh_warehouse = '0' AND id_city = '4043' AND shipped_date &gt;= '2016-11-07' AND shipped_date &lt; '2016-11-12' THEN 1</v>
      </c>
    </row>
    <row r="245" spans="1:20" x14ac:dyDescent="0.25">
      <c r="A245" s="7" t="str">
        <f t="shared" si="31"/>
        <v>40530</v>
      </c>
      <c r="B245">
        <v>0</v>
      </c>
      <c r="C245">
        <v>4053</v>
      </c>
      <c r="D245">
        <v>280600</v>
      </c>
      <c r="E245">
        <v>280600</v>
      </c>
      <c r="F245">
        <v>4</v>
      </c>
      <c r="G245">
        <v>4</v>
      </c>
      <c r="H245">
        <v>20161133192501.5</v>
      </c>
      <c r="I245">
        <v>20161206148368.199</v>
      </c>
      <c r="J245">
        <v>21</v>
      </c>
      <c r="K245">
        <v>10</v>
      </c>
      <c r="L245" t="s">
        <v>36</v>
      </c>
      <c r="M245" s="1">
        <f t="shared" si="32"/>
        <v>42689</v>
      </c>
      <c r="N245" s="1">
        <f t="shared" si="33"/>
        <v>42659</v>
      </c>
      <c r="O245" s="1">
        <f t="shared" si="34"/>
        <v>42699</v>
      </c>
      <c r="P245" t="b">
        <f t="shared" si="30"/>
        <v>0</v>
      </c>
      <c r="Q245" t="str">
        <f t="shared" si="35"/>
        <v>WHEN fk_mwh_warehouse = '0' AND id_city = '4053' AND shipped_date &gt;= '2016-10-16' AND shipped_date &lt; '2016-11-26' THEN unit_price</v>
      </c>
      <c r="R245" t="str">
        <f t="shared" si="36"/>
        <v>WHEN fk_mwh_warehouse = '0' AND id_city = '4053' AND shipped_date &gt;= '2016-10-16' AND shipped_date &lt; '2016-11-26' THEN paid_price</v>
      </c>
      <c r="S245" t="str">
        <f t="shared" si="37"/>
        <v>WHEN fk_mwh_warehouse = '0' AND id_city = '4053' AND shipped_date &gt;= '2016-10-16' AND shipped_date &lt; '2016-11-26' THEN order_nr</v>
      </c>
      <c r="T245" t="str">
        <f t="shared" si="38"/>
        <v>WHEN fk_mwh_warehouse = '0' AND id_city = '4053' AND shipped_date &gt;= '2016-10-16' AND shipped_date &lt; '2016-11-26' THEN 1</v>
      </c>
    </row>
    <row r="246" spans="1:20" x14ac:dyDescent="0.25">
      <c r="A246" s="7" t="str">
        <f t="shared" si="31"/>
        <v>40600</v>
      </c>
      <c r="B246">
        <v>0</v>
      </c>
      <c r="C246">
        <v>4060</v>
      </c>
      <c r="D246">
        <v>7857481</v>
      </c>
      <c r="E246">
        <v>7794720.29</v>
      </c>
      <c r="F246">
        <v>51</v>
      </c>
      <c r="G246">
        <v>65</v>
      </c>
      <c r="H246">
        <v>20161153295689.301</v>
      </c>
      <c r="I246">
        <v>20161206273955.5</v>
      </c>
      <c r="J246">
        <v>7</v>
      </c>
      <c r="K246">
        <v>5</v>
      </c>
      <c r="L246" t="s">
        <v>36</v>
      </c>
      <c r="M246" s="1">
        <f t="shared" si="32"/>
        <v>42703</v>
      </c>
      <c r="N246" s="1">
        <f t="shared" si="33"/>
        <v>42688</v>
      </c>
      <c r="O246" s="1">
        <f t="shared" si="34"/>
        <v>42708</v>
      </c>
      <c r="P246" t="b">
        <f t="shared" si="30"/>
        <v>0</v>
      </c>
      <c r="Q246" t="str">
        <f t="shared" si="35"/>
        <v>WHEN fk_mwh_warehouse = '0' AND id_city = '4060' AND shipped_date &gt;= '2016-11-14' AND shipped_date &lt; '2016-12-05' THEN unit_price</v>
      </c>
      <c r="R246" t="str">
        <f t="shared" si="36"/>
        <v>WHEN fk_mwh_warehouse = '0' AND id_city = '4060' AND shipped_date &gt;= '2016-11-14' AND shipped_date &lt; '2016-12-05' THEN paid_price</v>
      </c>
      <c r="S246" t="str">
        <f t="shared" si="37"/>
        <v>WHEN fk_mwh_warehouse = '0' AND id_city = '4060' AND shipped_date &gt;= '2016-11-14' AND shipped_date &lt; '2016-12-05' THEN order_nr</v>
      </c>
      <c r="T246" t="str">
        <f t="shared" si="38"/>
        <v>WHEN fk_mwh_warehouse = '0' AND id_city = '4060' AND shipped_date &gt;= '2016-11-14' AND shipped_date &lt; '2016-12-05' THEN 1</v>
      </c>
    </row>
    <row r="247" spans="1:20" x14ac:dyDescent="0.25">
      <c r="A247" s="7" t="str">
        <f t="shared" si="31"/>
        <v>40660</v>
      </c>
      <c r="B247">
        <v>0</v>
      </c>
      <c r="C247">
        <v>4066</v>
      </c>
      <c r="D247">
        <v>13513722.9</v>
      </c>
      <c r="E247">
        <v>13412425.57</v>
      </c>
      <c r="F247">
        <v>67</v>
      </c>
      <c r="G247">
        <v>104</v>
      </c>
      <c r="H247">
        <v>20161141789210.5</v>
      </c>
      <c r="I247">
        <v>20161207167054.801</v>
      </c>
      <c r="J247">
        <v>12</v>
      </c>
      <c r="K247">
        <v>7</v>
      </c>
      <c r="L247" t="s">
        <v>35</v>
      </c>
      <c r="M247" s="1">
        <f t="shared" si="32"/>
        <v>42699</v>
      </c>
      <c r="N247" s="1">
        <f t="shared" si="33"/>
        <v>42678</v>
      </c>
      <c r="O247" s="1">
        <f t="shared" si="34"/>
        <v>42706</v>
      </c>
      <c r="P247" t="b">
        <f t="shared" si="30"/>
        <v>0</v>
      </c>
      <c r="Q247" t="str">
        <f t="shared" si="35"/>
        <v>WHEN fk_mwh_warehouse = '0' AND id_city = '4066' AND shipped_date &gt;= '2016-11-04' AND shipped_date &lt; '2016-12-03' THEN unit_price</v>
      </c>
      <c r="R247" t="str">
        <f t="shared" si="36"/>
        <v>WHEN fk_mwh_warehouse = '0' AND id_city = '4066' AND shipped_date &gt;= '2016-11-04' AND shipped_date &lt; '2016-12-03' THEN paid_price</v>
      </c>
      <c r="S247" t="str">
        <f t="shared" si="37"/>
        <v>WHEN fk_mwh_warehouse = '0' AND id_city = '4066' AND shipped_date &gt;= '2016-11-04' AND shipped_date &lt; '2016-12-03' THEN order_nr</v>
      </c>
      <c r="T247" t="str">
        <f t="shared" si="38"/>
        <v>WHEN fk_mwh_warehouse = '0' AND id_city = '4066' AND shipped_date &gt;= '2016-11-04' AND shipped_date &lt; '2016-12-03' THEN 1</v>
      </c>
    </row>
    <row r="248" spans="1:20" x14ac:dyDescent="0.25">
      <c r="A248" s="7" t="str">
        <f t="shared" si="31"/>
        <v>40820</v>
      </c>
      <c r="B248">
        <v>0</v>
      </c>
      <c r="C248">
        <v>4082</v>
      </c>
      <c r="D248">
        <v>14966666.199999999</v>
      </c>
      <c r="E248">
        <v>14898052.529999999</v>
      </c>
      <c r="F248">
        <v>62</v>
      </c>
      <c r="G248">
        <v>99</v>
      </c>
      <c r="H248">
        <v>20161124368326.898</v>
      </c>
      <c r="I248">
        <v>20161207040713.898</v>
      </c>
      <c r="J248">
        <v>14</v>
      </c>
      <c r="K248">
        <v>5</v>
      </c>
      <c r="L248" t="s">
        <v>35</v>
      </c>
      <c r="M248" s="1">
        <f t="shared" si="32"/>
        <v>42697</v>
      </c>
      <c r="N248" s="1">
        <f t="shared" si="33"/>
        <v>42682</v>
      </c>
      <c r="O248" s="1">
        <f t="shared" si="34"/>
        <v>42702</v>
      </c>
      <c r="P248" t="b">
        <f t="shared" si="30"/>
        <v>0</v>
      </c>
      <c r="Q248" t="str">
        <f t="shared" si="35"/>
        <v>WHEN fk_mwh_warehouse = '0' AND id_city = '4082' AND shipped_date &gt;= '2016-11-08' AND shipped_date &lt; '2016-11-29' THEN unit_price</v>
      </c>
      <c r="R248" t="str">
        <f t="shared" si="36"/>
        <v>WHEN fk_mwh_warehouse = '0' AND id_city = '4082' AND shipped_date &gt;= '2016-11-08' AND shipped_date &lt; '2016-11-29' THEN paid_price</v>
      </c>
      <c r="S248" t="str">
        <f t="shared" si="37"/>
        <v>WHEN fk_mwh_warehouse = '0' AND id_city = '4082' AND shipped_date &gt;= '2016-11-08' AND shipped_date &lt; '2016-11-29' THEN order_nr</v>
      </c>
      <c r="T248" t="str">
        <f t="shared" si="38"/>
        <v>WHEN fk_mwh_warehouse = '0' AND id_city = '4082' AND shipped_date &gt;= '2016-11-08' AND shipped_date &lt; '2016-11-29' THEN 1</v>
      </c>
    </row>
    <row r="249" spans="1:20" x14ac:dyDescent="0.25">
      <c r="A249" s="7" t="str">
        <f t="shared" si="31"/>
        <v>40890</v>
      </c>
      <c r="B249">
        <v>0</v>
      </c>
      <c r="C249">
        <v>4089</v>
      </c>
      <c r="D249">
        <v>45000</v>
      </c>
      <c r="E249">
        <v>45000</v>
      </c>
      <c r="F249">
        <v>1</v>
      </c>
      <c r="G249">
        <v>1</v>
      </c>
      <c r="H249">
        <v>20161129142634</v>
      </c>
      <c r="I249">
        <v>20161207215916</v>
      </c>
      <c r="J249">
        <v>8</v>
      </c>
      <c r="K249">
        <v>0</v>
      </c>
      <c r="L249" t="s">
        <v>35</v>
      </c>
      <c r="M249" s="1">
        <f t="shared" si="32"/>
        <v>42703</v>
      </c>
      <c r="N249" s="1">
        <f t="shared" si="33"/>
        <v>42703</v>
      </c>
      <c r="O249" s="1">
        <f t="shared" si="34"/>
        <v>42703</v>
      </c>
      <c r="P249" t="b">
        <f t="shared" si="30"/>
        <v>0</v>
      </c>
      <c r="Q249" t="str">
        <f t="shared" si="35"/>
        <v>WHEN fk_mwh_warehouse = '0' AND id_city = '4089' AND shipped_date &gt;= '2016-11-29' AND shipped_date &lt; '2016-11-30' THEN unit_price</v>
      </c>
      <c r="R249" t="str">
        <f t="shared" si="36"/>
        <v>WHEN fk_mwh_warehouse = '0' AND id_city = '4089' AND shipped_date &gt;= '2016-11-29' AND shipped_date &lt; '2016-11-30' THEN paid_price</v>
      </c>
      <c r="S249" t="str">
        <f t="shared" si="37"/>
        <v>WHEN fk_mwh_warehouse = '0' AND id_city = '4089' AND shipped_date &gt;= '2016-11-29' AND shipped_date &lt; '2016-11-30' THEN order_nr</v>
      </c>
      <c r="T249" t="str">
        <f t="shared" si="38"/>
        <v>WHEN fk_mwh_warehouse = '0' AND id_city = '4089' AND shipped_date &gt;= '2016-11-29' AND shipped_date &lt; '2016-11-30' THEN 1</v>
      </c>
    </row>
    <row r="250" spans="1:20" x14ac:dyDescent="0.25">
      <c r="A250" s="7" t="str">
        <f t="shared" si="31"/>
        <v>41020</v>
      </c>
      <c r="B250">
        <v>0</v>
      </c>
      <c r="C250">
        <v>4102</v>
      </c>
      <c r="D250">
        <v>3347400</v>
      </c>
      <c r="E250">
        <v>3290920</v>
      </c>
      <c r="F250">
        <v>14</v>
      </c>
      <c r="G250">
        <v>20</v>
      </c>
      <c r="H250">
        <v>20161161637345.301</v>
      </c>
      <c r="I250">
        <v>20161206182393.602</v>
      </c>
      <c r="J250">
        <v>6</v>
      </c>
      <c r="K250">
        <v>6</v>
      </c>
      <c r="L250" t="s">
        <v>36</v>
      </c>
      <c r="M250" s="1">
        <f t="shared" si="32"/>
        <v>42704</v>
      </c>
      <c r="N250" s="1">
        <f t="shared" si="33"/>
        <v>42686</v>
      </c>
      <c r="O250" s="1">
        <f t="shared" si="34"/>
        <v>42710</v>
      </c>
      <c r="P250" t="b">
        <f t="shared" si="30"/>
        <v>0</v>
      </c>
      <c r="Q250" t="str">
        <f t="shared" si="35"/>
        <v>WHEN fk_mwh_warehouse = '0' AND id_city = '4102' AND shipped_date &gt;= '2016-11-12' AND shipped_date &lt; '2016-12-07' THEN unit_price</v>
      </c>
      <c r="R250" t="str">
        <f t="shared" si="36"/>
        <v>WHEN fk_mwh_warehouse = '0' AND id_city = '4102' AND shipped_date &gt;= '2016-11-12' AND shipped_date &lt; '2016-12-07' THEN paid_price</v>
      </c>
      <c r="S250" t="str">
        <f t="shared" si="37"/>
        <v>WHEN fk_mwh_warehouse = '0' AND id_city = '4102' AND shipped_date &gt;= '2016-11-12' AND shipped_date &lt; '2016-12-07' THEN order_nr</v>
      </c>
      <c r="T250" t="str">
        <f t="shared" si="38"/>
        <v>WHEN fk_mwh_warehouse = '0' AND id_city = '4102' AND shipped_date &gt;= '2016-11-12' AND shipped_date &lt; '2016-12-07' THEN 1</v>
      </c>
    </row>
    <row r="251" spans="1:20" x14ac:dyDescent="0.25">
      <c r="A251" s="7" t="str">
        <f t="shared" si="31"/>
        <v>41120</v>
      </c>
      <c r="B251">
        <v>0</v>
      </c>
      <c r="C251">
        <v>4112</v>
      </c>
      <c r="D251">
        <v>3349455</v>
      </c>
      <c r="E251">
        <v>3349455</v>
      </c>
      <c r="F251">
        <v>16</v>
      </c>
      <c r="G251">
        <v>19</v>
      </c>
      <c r="H251">
        <v>20161160248538.301</v>
      </c>
      <c r="I251">
        <v>20161206406834</v>
      </c>
      <c r="J251">
        <v>6</v>
      </c>
      <c r="K251">
        <v>6</v>
      </c>
      <c r="L251" t="s">
        <v>36</v>
      </c>
      <c r="M251" s="1">
        <f t="shared" si="32"/>
        <v>42704</v>
      </c>
      <c r="N251" s="1">
        <f t="shared" si="33"/>
        <v>42686</v>
      </c>
      <c r="O251" s="1">
        <f t="shared" si="34"/>
        <v>42710</v>
      </c>
      <c r="P251" t="b">
        <f t="shared" si="30"/>
        <v>0</v>
      </c>
      <c r="Q251" t="str">
        <f t="shared" si="35"/>
        <v>WHEN fk_mwh_warehouse = '0' AND id_city = '4112' AND shipped_date &gt;= '2016-11-12' AND shipped_date &lt; '2016-12-07' THEN unit_price</v>
      </c>
      <c r="R251" t="str">
        <f t="shared" si="36"/>
        <v>WHEN fk_mwh_warehouse = '0' AND id_city = '4112' AND shipped_date &gt;= '2016-11-12' AND shipped_date &lt; '2016-12-07' THEN paid_price</v>
      </c>
      <c r="S251" t="str">
        <f t="shared" si="37"/>
        <v>WHEN fk_mwh_warehouse = '0' AND id_city = '4112' AND shipped_date &gt;= '2016-11-12' AND shipped_date &lt; '2016-12-07' THEN order_nr</v>
      </c>
      <c r="T251" t="str">
        <f t="shared" si="38"/>
        <v>WHEN fk_mwh_warehouse = '0' AND id_city = '4112' AND shipped_date &gt;= '2016-11-12' AND shipped_date &lt; '2016-12-07' THEN 1</v>
      </c>
    </row>
    <row r="252" spans="1:20" x14ac:dyDescent="0.25">
      <c r="A252" s="7" t="str">
        <f t="shared" si="31"/>
        <v>41230</v>
      </c>
      <c r="B252">
        <v>0</v>
      </c>
      <c r="C252">
        <v>4123</v>
      </c>
      <c r="D252">
        <v>5889241</v>
      </c>
      <c r="E252">
        <v>5889241</v>
      </c>
      <c r="F252">
        <v>22</v>
      </c>
      <c r="G252">
        <v>32</v>
      </c>
      <c r="H252">
        <v>20161172272065</v>
      </c>
      <c r="I252">
        <v>20161207218913.602</v>
      </c>
      <c r="J252">
        <v>7</v>
      </c>
      <c r="K252">
        <v>7</v>
      </c>
      <c r="L252" t="s">
        <v>35</v>
      </c>
      <c r="M252" s="1">
        <f t="shared" si="32"/>
        <v>42704</v>
      </c>
      <c r="N252" s="1">
        <f t="shared" si="33"/>
        <v>42683</v>
      </c>
      <c r="O252" s="1">
        <f t="shared" si="34"/>
        <v>42711</v>
      </c>
      <c r="P252" t="b">
        <f t="shared" si="30"/>
        <v>0</v>
      </c>
      <c r="Q252" t="str">
        <f t="shared" si="35"/>
        <v>WHEN fk_mwh_warehouse = '0' AND id_city = '4123' AND shipped_date &gt;= '2016-11-09' AND shipped_date &lt; '2016-12-08' THEN unit_price</v>
      </c>
      <c r="R252" t="str">
        <f t="shared" si="36"/>
        <v>WHEN fk_mwh_warehouse = '0' AND id_city = '4123' AND shipped_date &gt;= '2016-11-09' AND shipped_date &lt; '2016-12-08' THEN paid_price</v>
      </c>
      <c r="S252" t="str">
        <f t="shared" si="37"/>
        <v>WHEN fk_mwh_warehouse = '0' AND id_city = '4123' AND shipped_date &gt;= '2016-11-09' AND shipped_date &lt; '2016-12-08' THEN order_nr</v>
      </c>
      <c r="T252" t="str">
        <f t="shared" si="38"/>
        <v>WHEN fk_mwh_warehouse = '0' AND id_city = '4123' AND shipped_date &gt;= '2016-11-09' AND shipped_date &lt; '2016-12-08' THEN 1</v>
      </c>
    </row>
    <row r="253" spans="1:20" x14ac:dyDescent="0.25">
      <c r="A253" s="7" t="str">
        <f t="shared" si="31"/>
        <v>41360</v>
      </c>
      <c r="B253">
        <v>0</v>
      </c>
      <c r="C253">
        <v>4136</v>
      </c>
      <c r="D253">
        <v>681794</v>
      </c>
      <c r="E253">
        <v>681794</v>
      </c>
      <c r="F253">
        <v>4</v>
      </c>
      <c r="G253">
        <v>6</v>
      </c>
      <c r="H253">
        <v>20161177814147</v>
      </c>
      <c r="I253">
        <v>20161206984060.301</v>
      </c>
      <c r="J253">
        <v>6</v>
      </c>
      <c r="K253">
        <v>10</v>
      </c>
      <c r="L253" t="s">
        <v>36</v>
      </c>
      <c r="M253" s="1">
        <f t="shared" si="32"/>
        <v>42704</v>
      </c>
      <c r="N253" s="1">
        <f t="shared" si="33"/>
        <v>42674</v>
      </c>
      <c r="O253" s="1">
        <f t="shared" si="34"/>
        <v>42714</v>
      </c>
      <c r="P253" t="b">
        <f t="shared" si="30"/>
        <v>1</v>
      </c>
      <c r="Q253" t="str">
        <f t="shared" si="35"/>
        <v>WHEN fk_mwh_warehouse = '0' AND id_city = '4136' AND shipped_date &gt;= '2016-10-31' AND shipped_date &lt; '2016-12-11' THEN unit_price</v>
      </c>
      <c r="R253" t="str">
        <f t="shared" si="36"/>
        <v>WHEN fk_mwh_warehouse = '0' AND id_city = '4136' AND shipped_date &gt;= '2016-10-31' AND shipped_date &lt; '2016-12-11' THEN paid_price</v>
      </c>
      <c r="S253" t="str">
        <f t="shared" si="37"/>
        <v>WHEN fk_mwh_warehouse = '0' AND id_city = '4136' AND shipped_date &gt;= '2016-10-31' AND shipped_date &lt; '2016-12-11' THEN order_nr</v>
      </c>
      <c r="T253" t="str">
        <f t="shared" si="38"/>
        <v>WHEN fk_mwh_warehouse = '0' AND id_city = '4136' AND shipped_date &gt;= '2016-10-31' AND shipped_date &lt; '2016-12-11' THEN 1</v>
      </c>
    </row>
    <row r="254" spans="1:20" x14ac:dyDescent="0.25">
      <c r="A254" s="7" t="str">
        <f t="shared" si="31"/>
        <v>41470</v>
      </c>
      <c r="B254">
        <v>0</v>
      </c>
      <c r="C254">
        <v>4147</v>
      </c>
      <c r="D254">
        <v>2746479</v>
      </c>
      <c r="E254">
        <v>2652610.54</v>
      </c>
      <c r="F254">
        <v>16</v>
      </c>
      <c r="G254">
        <v>20</v>
      </c>
      <c r="H254">
        <v>20161147347334.102</v>
      </c>
      <c r="I254">
        <v>20161207216606.301</v>
      </c>
      <c r="J254">
        <v>11</v>
      </c>
      <c r="K254">
        <v>6</v>
      </c>
      <c r="L254" t="s">
        <v>35</v>
      </c>
      <c r="M254" s="1">
        <f t="shared" si="32"/>
        <v>42700</v>
      </c>
      <c r="N254" s="1">
        <f t="shared" si="33"/>
        <v>42682</v>
      </c>
      <c r="O254" s="1">
        <f t="shared" si="34"/>
        <v>42706</v>
      </c>
      <c r="P254" t="b">
        <f t="shared" si="30"/>
        <v>0</v>
      </c>
      <c r="Q254" t="str">
        <f t="shared" si="35"/>
        <v>WHEN fk_mwh_warehouse = '0' AND id_city = '4147' AND shipped_date &gt;= '2016-11-08' AND shipped_date &lt; '2016-12-03' THEN unit_price</v>
      </c>
      <c r="R254" t="str">
        <f t="shared" si="36"/>
        <v>WHEN fk_mwh_warehouse = '0' AND id_city = '4147' AND shipped_date &gt;= '2016-11-08' AND shipped_date &lt; '2016-12-03' THEN paid_price</v>
      </c>
      <c r="S254" t="str">
        <f t="shared" si="37"/>
        <v>WHEN fk_mwh_warehouse = '0' AND id_city = '4147' AND shipped_date &gt;= '2016-11-08' AND shipped_date &lt; '2016-12-03' THEN order_nr</v>
      </c>
      <c r="T254" t="str">
        <f t="shared" si="38"/>
        <v>WHEN fk_mwh_warehouse = '0' AND id_city = '4147' AND shipped_date &gt;= '2016-11-08' AND shipped_date &lt; '2016-12-03' THEN 1</v>
      </c>
    </row>
    <row r="255" spans="1:20" x14ac:dyDescent="0.25">
      <c r="A255" s="7" t="str">
        <f t="shared" si="31"/>
        <v>41590</v>
      </c>
      <c r="B255">
        <v>0</v>
      </c>
      <c r="C255">
        <v>4159</v>
      </c>
      <c r="D255">
        <v>325000</v>
      </c>
      <c r="E255">
        <v>325000</v>
      </c>
      <c r="F255">
        <v>2</v>
      </c>
      <c r="G255">
        <v>4</v>
      </c>
      <c r="H255">
        <v>20161207152778</v>
      </c>
      <c r="I255">
        <v>20161207170240.699</v>
      </c>
      <c r="J255">
        <v>0</v>
      </c>
      <c r="K255">
        <v>0</v>
      </c>
      <c r="L255" t="s">
        <v>35</v>
      </c>
      <c r="M255" s="1">
        <f t="shared" si="32"/>
        <v>42711</v>
      </c>
      <c r="N255" s="1">
        <f t="shared" si="33"/>
        <v>42711</v>
      </c>
      <c r="O255" s="1">
        <f t="shared" si="34"/>
        <v>42711</v>
      </c>
      <c r="P255" t="b">
        <f t="shared" si="30"/>
        <v>0</v>
      </c>
      <c r="Q255" t="str">
        <f t="shared" si="35"/>
        <v>WHEN fk_mwh_warehouse = '0' AND id_city = '4159' AND shipped_date &gt;= '2016-12-07' AND shipped_date &lt; '2016-12-08' THEN unit_price</v>
      </c>
      <c r="R255" t="str">
        <f t="shared" si="36"/>
        <v>WHEN fk_mwh_warehouse = '0' AND id_city = '4159' AND shipped_date &gt;= '2016-12-07' AND shipped_date &lt; '2016-12-08' THEN paid_price</v>
      </c>
      <c r="S255" t="str">
        <f t="shared" si="37"/>
        <v>WHEN fk_mwh_warehouse = '0' AND id_city = '4159' AND shipped_date &gt;= '2016-12-07' AND shipped_date &lt; '2016-12-08' THEN order_nr</v>
      </c>
      <c r="T255" t="str">
        <f t="shared" si="38"/>
        <v>WHEN fk_mwh_warehouse = '0' AND id_city = '4159' AND shipped_date &gt;= '2016-12-07' AND shipped_date &lt; '2016-12-08' THEN 1</v>
      </c>
    </row>
    <row r="256" spans="1:20" x14ac:dyDescent="0.25">
      <c r="A256" s="7" t="str">
        <f t="shared" si="31"/>
        <v>41710</v>
      </c>
      <c r="B256">
        <v>0</v>
      </c>
      <c r="C256">
        <v>4171</v>
      </c>
      <c r="D256">
        <v>194100</v>
      </c>
      <c r="E256">
        <v>194100</v>
      </c>
      <c r="F256">
        <v>1</v>
      </c>
      <c r="G256">
        <v>3</v>
      </c>
      <c r="H256">
        <v>20161129476078.602</v>
      </c>
      <c r="I256">
        <v>20161206155908</v>
      </c>
      <c r="J256">
        <v>7</v>
      </c>
      <c r="K256">
        <v>0</v>
      </c>
      <c r="L256" t="s">
        <v>36</v>
      </c>
      <c r="M256" s="1">
        <f t="shared" si="32"/>
        <v>42703</v>
      </c>
      <c r="N256" s="1">
        <f t="shared" si="33"/>
        <v>42703</v>
      </c>
      <c r="O256" s="1">
        <f t="shared" si="34"/>
        <v>42703</v>
      </c>
      <c r="P256" t="b">
        <f t="shared" si="30"/>
        <v>0</v>
      </c>
      <c r="Q256" t="str">
        <f t="shared" si="35"/>
        <v>WHEN fk_mwh_warehouse = '0' AND id_city = '4171' AND shipped_date &gt;= '2016-11-29' AND shipped_date &lt; '2016-11-30' THEN unit_price</v>
      </c>
      <c r="R256" t="str">
        <f t="shared" si="36"/>
        <v>WHEN fk_mwh_warehouse = '0' AND id_city = '4171' AND shipped_date &gt;= '2016-11-29' AND shipped_date &lt; '2016-11-30' THEN paid_price</v>
      </c>
      <c r="S256" t="str">
        <f t="shared" si="37"/>
        <v>WHEN fk_mwh_warehouse = '0' AND id_city = '4171' AND shipped_date &gt;= '2016-11-29' AND shipped_date &lt; '2016-11-30' THEN order_nr</v>
      </c>
      <c r="T256" t="str">
        <f t="shared" si="38"/>
        <v>WHEN fk_mwh_warehouse = '0' AND id_city = '4171' AND shipped_date &gt;= '2016-11-29' AND shipped_date &lt; '2016-11-30' THEN 1</v>
      </c>
    </row>
    <row r="257" spans="1:20" x14ac:dyDescent="0.25">
      <c r="A257" s="7" t="str">
        <f t="shared" si="31"/>
        <v>41890</v>
      </c>
      <c r="B257">
        <v>0</v>
      </c>
      <c r="C257">
        <v>4189</v>
      </c>
      <c r="D257">
        <v>8700201.3200000003</v>
      </c>
      <c r="E257">
        <v>8525512.2400000002</v>
      </c>
      <c r="F257">
        <v>45</v>
      </c>
      <c r="G257">
        <v>61</v>
      </c>
      <c r="H257">
        <v>20161159605158.5</v>
      </c>
      <c r="I257">
        <v>20161207044438.199</v>
      </c>
      <c r="J257">
        <v>10</v>
      </c>
      <c r="K257">
        <v>8</v>
      </c>
      <c r="L257" t="s">
        <v>35</v>
      </c>
      <c r="M257" s="1">
        <f t="shared" si="32"/>
        <v>42701</v>
      </c>
      <c r="N257" s="1">
        <f t="shared" si="33"/>
        <v>42677</v>
      </c>
      <c r="O257" s="1">
        <f t="shared" si="34"/>
        <v>42709</v>
      </c>
      <c r="P257" t="b">
        <f t="shared" si="30"/>
        <v>0</v>
      </c>
      <c r="Q257" t="str">
        <f t="shared" si="35"/>
        <v>WHEN fk_mwh_warehouse = '0' AND id_city = '4189' AND shipped_date &gt;= '2016-11-03' AND shipped_date &lt; '2016-12-06' THEN unit_price</v>
      </c>
      <c r="R257" t="str">
        <f t="shared" si="36"/>
        <v>WHEN fk_mwh_warehouse = '0' AND id_city = '4189' AND shipped_date &gt;= '2016-11-03' AND shipped_date &lt; '2016-12-06' THEN paid_price</v>
      </c>
      <c r="S257" t="str">
        <f t="shared" si="37"/>
        <v>WHEN fk_mwh_warehouse = '0' AND id_city = '4189' AND shipped_date &gt;= '2016-11-03' AND shipped_date &lt; '2016-12-06' THEN order_nr</v>
      </c>
      <c r="T257" t="str">
        <f t="shared" si="38"/>
        <v>WHEN fk_mwh_warehouse = '0' AND id_city = '4189' AND shipped_date &gt;= '2016-11-03' AND shipped_date &lt; '2016-12-06' THEN 1</v>
      </c>
    </row>
    <row r="258" spans="1:20" x14ac:dyDescent="0.25">
      <c r="A258" s="7" t="str">
        <f t="shared" si="31"/>
        <v>42090</v>
      </c>
      <c r="B258">
        <v>0</v>
      </c>
      <c r="C258">
        <v>4209</v>
      </c>
      <c r="D258">
        <v>2903580</v>
      </c>
      <c r="E258">
        <v>2903580</v>
      </c>
      <c r="F258">
        <v>3</v>
      </c>
      <c r="G258">
        <v>3</v>
      </c>
      <c r="H258">
        <v>20161179155110.602</v>
      </c>
      <c r="I258">
        <v>20161207129408.602</v>
      </c>
      <c r="J258">
        <v>5</v>
      </c>
      <c r="K258">
        <v>3</v>
      </c>
      <c r="L258" t="s">
        <v>35</v>
      </c>
      <c r="M258" s="1">
        <f t="shared" si="32"/>
        <v>42706</v>
      </c>
      <c r="N258" s="1">
        <f t="shared" si="33"/>
        <v>42697</v>
      </c>
      <c r="O258" s="1">
        <f t="shared" si="34"/>
        <v>42709</v>
      </c>
      <c r="P258" t="b">
        <f t="shared" si="30"/>
        <v>0</v>
      </c>
      <c r="Q258" t="str">
        <f t="shared" si="35"/>
        <v>WHEN fk_mwh_warehouse = '0' AND id_city = '4209' AND shipped_date &gt;= '2016-11-23' AND shipped_date &lt; '2016-12-06' THEN unit_price</v>
      </c>
      <c r="R258" t="str">
        <f t="shared" si="36"/>
        <v>WHEN fk_mwh_warehouse = '0' AND id_city = '4209' AND shipped_date &gt;= '2016-11-23' AND shipped_date &lt; '2016-12-06' THEN paid_price</v>
      </c>
      <c r="S258" t="str">
        <f t="shared" si="37"/>
        <v>WHEN fk_mwh_warehouse = '0' AND id_city = '4209' AND shipped_date &gt;= '2016-11-23' AND shipped_date &lt; '2016-12-06' THEN order_nr</v>
      </c>
      <c r="T258" t="str">
        <f t="shared" si="38"/>
        <v>WHEN fk_mwh_warehouse = '0' AND id_city = '4209' AND shipped_date &gt;= '2016-11-23' AND shipped_date &lt; '2016-12-06' THEN 1</v>
      </c>
    </row>
    <row r="259" spans="1:20" x14ac:dyDescent="0.25">
      <c r="A259" s="7" t="str">
        <f t="shared" si="31"/>
        <v>42180</v>
      </c>
      <c r="B259">
        <v>0</v>
      </c>
      <c r="C259">
        <v>4218</v>
      </c>
      <c r="D259">
        <v>35719910.340000004</v>
      </c>
      <c r="E259">
        <v>35473334.670000002</v>
      </c>
      <c r="F259">
        <v>185</v>
      </c>
      <c r="G259">
        <v>236</v>
      </c>
      <c r="H259">
        <v>20161179791951.602</v>
      </c>
      <c r="I259">
        <v>20161206750220.102</v>
      </c>
      <c r="J259">
        <v>4</v>
      </c>
      <c r="K259">
        <v>5</v>
      </c>
      <c r="L259" t="s">
        <v>36</v>
      </c>
      <c r="M259" s="1">
        <f t="shared" si="32"/>
        <v>42706</v>
      </c>
      <c r="N259" s="1">
        <f t="shared" si="33"/>
        <v>42691</v>
      </c>
      <c r="O259" s="1">
        <f t="shared" si="34"/>
        <v>42711</v>
      </c>
      <c r="P259" t="b">
        <f t="shared" si="30"/>
        <v>0</v>
      </c>
      <c r="Q259" t="str">
        <f t="shared" si="35"/>
        <v>WHEN fk_mwh_warehouse = '0' AND id_city = '4218' AND shipped_date &gt;= '2016-11-17' AND shipped_date &lt; '2016-12-08' THEN unit_price</v>
      </c>
      <c r="R259" t="str">
        <f t="shared" si="36"/>
        <v>WHEN fk_mwh_warehouse = '0' AND id_city = '4218' AND shipped_date &gt;= '2016-11-17' AND shipped_date &lt; '2016-12-08' THEN paid_price</v>
      </c>
      <c r="S259" t="str">
        <f t="shared" si="37"/>
        <v>WHEN fk_mwh_warehouse = '0' AND id_city = '4218' AND shipped_date &gt;= '2016-11-17' AND shipped_date &lt; '2016-12-08' THEN order_nr</v>
      </c>
      <c r="T259" t="str">
        <f t="shared" si="38"/>
        <v>WHEN fk_mwh_warehouse = '0' AND id_city = '4218' AND shipped_date &gt;= '2016-11-17' AND shipped_date &lt; '2016-12-08' THEN 1</v>
      </c>
    </row>
    <row r="260" spans="1:20" x14ac:dyDescent="0.25">
      <c r="A260" s="7" t="str">
        <f t="shared" si="31"/>
        <v>42240</v>
      </c>
      <c r="B260">
        <v>0</v>
      </c>
      <c r="C260">
        <v>4224</v>
      </c>
      <c r="D260">
        <v>11878437</v>
      </c>
      <c r="E260">
        <v>11763037</v>
      </c>
      <c r="F260">
        <v>65</v>
      </c>
      <c r="G260">
        <v>82</v>
      </c>
      <c r="H260">
        <v>20161166254376.602</v>
      </c>
      <c r="I260">
        <v>20161207041049.102</v>
      </c>
      <c r="J260">
        <v>6</v>
      </c>
      <c r="K260">
        <v>5</v>
      </c>
      <c r="L260" t="s">
        <v>35</v>
      </c>
      <c r="M260" s="1">
        <f t="shared" si="32"/>
        <v>42705</v>
      </c>
      <c r="N260" s="1">
        <f t="shared" si="33"/>
        <v>42690</v>
      </c>
      <c r="O260" s="1">
        <f t="shared" si="34"/>
        <v>42710</v>
      </c>
      <c r="P260" t="b">
        <f t="shared" si="30"/>
        <v>0</v>
      </c>
      <c r="Q260" t="str">
        <f t="shared" si="35"/>
        <v>WHEN fk_mwh_warehouse = '0' AND id_city = '4224' AND shipped_date &gt;= '2016-11-16' AND shipped_date &lt; '2016-12-07' THEN unit_price</v>
      </c>
      <c r="R260" t="str">
        <f t="shared" si="36"/>
        <v>WHEN fk_mwh_warehouse = '0' AND id_city = '4224' AND shipped_date &gt;= '2016-11-16' AND shipped_date &lt; '2016-12-07' THEN paid_price</v>
      </c>
      <c r="S260" t="str">
        <f t="shared" si="37"/>
        <v>WHEN fk_mwh_warehouse = '0' AND id_city = '4224' AND shipped_date &gt;= '2016-11-16' AND shipped_date &lt; '2016-12-07' THEN order_nr</v>
      </c>
      <c r="T260" t="str">
        <f t="shared" si="38"/>
        <v>WHEN fk_mwh_warehouse = '0' AND id_city = '4224' AND shipped_date &gt;= '2016-11-16' AND shipped_date &lt; '2016-12-07' THEN 1</v>
      </c>
    </row>
    <row r="261" spans="1:20" x14ac:dyDescent="0.25">
      <c r="A261" s="7" t="str">
        <f t="shared" si="31"/>
        <v>42300</v>
      </c>
      <c r="B261">
        <v>0</v>
      </c>
      <c r="C261">
        <v>4230</v>
      </c>
      <c r="D261">
        <v>568500</v>
      </c>
      <c r="E261">
        <v>568500</v>
      </c>
      <c r="F261">
        <v>6</v>
      </c>
      <c r="G261">
        <v>6</v>
      </c>
      <c r="H261">
        <v>20161121788321</v>
      </c>
      <c r="I261">
        <v>20161205834716.301</v>
      </c>
      <c r="J261">
        <v>14</v>
      </c>
      <c r="K261">
        <v>8</v>
      </c>
      <c r="L261" t="s">
        <v>34</v>
      </c>
      <c r="M261" s="1">
        <f t="shared" si="32"/>
        <v>42695</v>
      </c>
      <c r="N261" s="1">
        <f t="shared" si="33"/>
        <v>42671</v>
      </c>
      <c r="O261" s="1">
        <f t="shared" si="34"/>
        <v>42703</v>
      </c>
      <c r="P261" t="b">
        <f t="shared" si="30"/>
        <v>0</v>
      </c>
      <c r="Q261" t="str">
        <f t="shared" si="35"/>
        <v>WHEN fk_mwh_warehouse = '0' AND id_city = '4230' AND shipped_date &gt;= '2016-10-28' AND shipped_date &lt; '2016-11-30' THEN unit_price</v>
      </c>
      <c r="R261" t="str">
        <f t="shared" si="36"/>
        <v>WHEN fk_mwh_warehouse = '0' AND id_city = '4230' AND shipped_date &gt;= '2016-10-28' AND shipped_date &lt; '2016-11-30' THEN paid_price</v>
      </c>
      <c r="S261" t="str">
        <f t="shared" si="37"/>
        <v>WHEN fk_mwh_warehouse = '0' AND id_city = '4230' AND shipped_date &gt;= '2016-10-28' AND shipped_date &lt; '2016-11-30' THEN order_nr</v>
      </c>
      <c r="T261" t="str">
        <f t="shared" si="38"/>
        <v>WHEN fk_mwh_warehouse = '0' AND id_city = '4230' AND shipped_date &gt;= '2016-10-28' AND shipped_date &lt; '2016-11-30' THEN 1</v>
      </c>
    </row>
    <row r="262" spans="1:20" x14ac:dyDescent="0.25">
      <c r="A262" s="7" t="str">
        <f t="shared" si="31"/>
        <v>42510</v>
      </c>
      <c r="B262">
        <v>0</v>
      </c>
      <c r="C262">
        <v>4251</v>
      </c>
      <c r="D262">
        <v>1883713</v>
      </c>
      <c r="E262">
        <v>1883713</v>
      </c>
      <c r="F262">
        <v>4</v>
      </c>
      <c r="G262">
        <v>10</v>
      </c>
      <c r="H262">
        <v>20161135451737.898</v>
      </c>
      <c r="I262">
        <v>20161205460596.699</v>
      </c>
      <c r="J262">
        <v>7</v>
      </c>
      <c r="K262">
        <v>2</v>
      </c>
      <c r="L262" t="s">
        <v>34</v>
      </c>
      <c r="M262" s="1">
        <f t="shared" si="32"/>
        <v>42702</v>
      </c>
      <c r="N262" s="1">
        <f t="shared" si="33"/>
        <v>42696</v>
      </c>
      <c r="O262" s="1">
        <f t="shared" si="34"/>
        <v>42704</v>
      </c>
      <c r="P262" t="b">
        <f t="shared" si="30"/>
        <v>0</v>
      </c>
      <c r="Q262" t="str">
        <f t="shared" si="35"/>
        <v>WHEN fk_mwh_warehouse = '0' AND id_city = '4251' AND shipped_date &gt;= '2016-11-22' AND shipped_date &lt; '2016-12-01' THEN unit_price</v>
      </c>
      <c r="R262" t="str">
        <f t="shared" si="36"/>
        <v>WHEN fk_mwh_warehouse = '0' AND id_city = '4251' AND shipped_date &gt;= '2016-11-22' AND shipped_date &lt; '2016-12-01' THEN paid_price</v>
      </c>
      <c r="S262" t="str">
        <f t="shared" si="37"/>
        <v>WHEN fk_mwh_warehouse = '0' AND id_city = '4251' AND shipped_date &gt;= '2016-11-22' AND shipped_date &lt; '2016-12-01' THEN order_nr</v>
      </c>
      <c r="T262" t="str">
        <f t="shared" si="38"/>
        <v>WHEN fk_mwh_warehouse = '0' AND id_city = '4251' AND shipped_date &gt;= '2016-11-22' AND shipped_date &lt; '2016-12-01' THEN 1</v>
      </c>
    </row>
    <row r="263" spans="1:20" x14ac:dyDescent="0.25">
      <c r="A263" s="7" t="str">
        <f t="shared" si="31"/>
        <v>42660</v>
      </c>
      <c r="B263">
        <v>0</v>
      </c>
      <c r="C263">
        <v>4266</v>
      </c>
      <c r="D263">
        <v>1142584.8999999999</v>
      </c>
      <c r="E263">
        <v>1115884.8999999999</v>
      </c>
      <c r="F263">
        <v>5</v>
      </c>
      <c r="G263">
        <v>5</v>
      </c>
      <c r="H263">
        <v>20161116916938.199</v>
      </c>
      <c r="I263">
        <v>20161206963224.398</v>
      </c>
      <c r="J263">
        <v>20</v>
      </c>
      <c r="K263">
        <v>5</v>
      </c>
      <c r="L263" t="s">
        <v>36</v>
      </c>
      <c r="M263" s="1">
        <f t="shared" si="32"/>
        <v>42690</v>
      </c>
      <c r="N263" s="1">
        <f t="shared" si="33"/>
        <v>42675</v>
      </c>
      <c r="O263" s="1">
        <f t="shared" si="34"/>
        <v>42695</v>
      </c>
      <c r="P263" t="b">
        <f t="shared" si="30"/>
        <v>0</v>
      </c>
      <c r="Q263" t="str">
        <f t="shared" si="35"/>
        <v>WHEN fk_mwh_warehouse = '0' AND id_city = '4266' AND shipped_date &gt;= '2016-11-01' AND shipped_date &lt; '2016-11-22' THEN unit_price</v>
      </c>
      <c r="R263" t="str">
        <f t="shared" si="36"/>
        <v>WHEN fk_mwh_warehouse = '0' AND id_city = '4266' AND shipped_date &gt;= '2016-11-01' AND shipped_date &lt; '2016-11-22' THEN paid_price</v>
      </c>
      <c r="S263" t="str">
        <f t="shared" si="37"/>
        <v>WHEN fk_mwh_warehouse = '0' AND id_city = '4266' AND shipped_date &gt;= '2016-11-01' AND shipped_date &lt; '2016-11-22' THEN order_nr</v>
      </c>
      <c r="T263" t="str">
        <f t="shared" si="38"/>
        <v>WHEN fk_mwh_warehouse = '0' AND id_city = '4266' AND shipped_date &gt;= '2016-11-01' AND shipped_date &lt; '2016-11-22' THEN 1</v>
      </c>
    </row>
    <row r="264" spans="1:20" x14ac:dyDescent="0.25">
      <c r="A264" s="7" t="str">
        <f t="shared" si="31"/>
        <v>42740</v>
      </c>
      <c r="B264">
        <v>0</v>
      </c>
      <c r="C264">
        <v>4274</v>
      </c>
      <c r="D264">
        <v>4461761</v>
      </c>
      <c r="E264">
        <v>4461761</v>
      </c>
      <c r="F264">
        <v>28</v>
      </c>
      <c r="G264">
        <v>37</v>
      </c>
      <c r="H264">
        <v>20161138166340.398</v>
      </c>
      <c r="I264">
        <v>20161207223513.102</v>
      </c>
      <c r="J264">
        <v>12</v>
      </c>
      <c r="K264">
        <v>8</v>
      </c>
      <c r="L264" t="s">
        <v>35</v>
      </c>
      <c r="M264" s="1">
        <f t="shared" si="32"/>
        <v>42699</v>
      </c>
      <c r="N264" s="1">
        <f t="shared" si="33"/>
        <v>42675</v>
      </c>
      <c r="O264" s="1">
        <f t="shared" si="34"/>
        <v>42707</v>
      </c>
      <c r="P264" t="b">
        <f t="shared" si="30"/>
        <v>0</v>
      </c>
      <c r="Q264" t="str">
        <f t="shared" si="35"/>
        <v>WHEN fk_mwh_warehouse = '0' AND id_city = '4274' AND shipped_date &gt;= '2016-11-01' AND shipped_date &lt; '2016-12-04' THEN unit_price</v>
      </c>
      <c r="R264" t="str">
        <f t="shared" si="36"/>
        <v>WHEN fk_mwh_warehouse = '0' AND id_city = '4274' AND shipped_date &gt;= '2016-11-01' AND shipped_date &lt; '2016-12-04' THEN paid_price</v>
      </c>
      <c r="S264" t="str">
        <f t="shared" si="37"/>
        <v>WHEN fk_mwh_warehouse = '0' AND id_city = '4274' AND shipped_date &gt;= '2016-11-01' AND shipped_date &lt; '2016-12-04' THEN order_nr</v>
      </c>
      <c r="T264" t="str">
        <f t="shared" si="38"/>
        <v>WHEN fk_mwh_warehouse = '0' AND id_city = '4274' AND shipped_date &gt;= '2016-11-01' AND shipped_date &lt; '2016-12-04' THEN 1</v>
      </c>
    </row>
    <row r="265" spans="1:20" x14ac:dyDescent="0.25">
      <c r="A265" s="7" t="str">
        <f t="shared" si="31"/>
        <v>42900</v>
      </c>
      <c r="B265">
        <v>0</v>
      </c>
      <c r="C265">
        <v>4290</v>
      </c>
      <c r="D265">
        <v>1607954.5</v>
      </c>
      <c r="E265">
        <v>1555554.5</v>
      </c>
      <c r="F265">
        <v>8</v>
      </c>
      <c r="G265">
        <v>11</v>
      </c>
      <c r="H265">
        <v>20161127316568.199</v>
      </c>
      <c r="I265">
        <v>20161207667332</v>
      </c>
      <c r="J265">
        <v>10</v>
      </c>
      <c r="K265">
        <v>4</v>
      </c>
      <c r="L265" t="s">
        <v>35</v>
      </c>
      <c r="M265" s="1">
        <f t="shared" si="32"/>
        <v>42701</v>
      </c>
      <c r="N265" s="1">
        <f t="shared" si="33"/>
        <v>42689</v>
      </c>
      <c r="O265" s="1">
        <f t="shared" si="34"/>
        <v>42705</v>
      </c>
      <c r="P265" t="b">
        <f t="shared" si="30"/>
        <v>0</v>
      </c>
      <c r="Q265" t="str">
        <f t="shared" si="35"/>
        <v>WHEN fk_mwh_warehouse = '0' AND id_city = '4290' AND shipped_date &gt;= '2016-11-15' AND shipped_date &lt; '2016-12-02' THEN unit_price</v>
      </c>
      <c r="R265" t="str">
        <f t="shared" si="36"/>
        <v>WHEN fk_mwh_warehouse = '0' AND id_city = '4290' AND shipped_date &gt;= '2016-11-15' AND shipped_date &lt; '2016-12-02' THEN paid_price</v>
      </c>
      <c r="S265" t="str">
        <f t="shared" si="37"/>
        <v>WHEN fk_mwh_warehouse = '0' AND id_city = '4290' AND shipped_date &gt;= '2016-11-15' AND shipped_date &lt; '2016-12-02' THEN order_nr</v>
      </c>
      <c r="T265" t="str">
        <f t="shared" si="38"/>
        <v>WHEN fk_mwh_warehouse = '0' AND id_city = '4290' AND shipped_date &gt;= '2016-11-15' AND shipped_date &lt; '2016-12-02' THEN 1</v>
      </c>
    </row>
    <row r="266" spans="1:20" x14ac:dyDescent="0.25">
      <c r="A266" s="7" t="str">
        <f t="shared" si="31"/>
        <v>43100</v>
      </c>
      <c r="B266">
        <v>0</v>
      </c>
      <c r="C266">
        <v>4310</v>
      </c>
      <c r="D266">
        <v>2064950</v>
      </c>
      <c r="E266">
        <v>2064950</v>
      </c>
      <c r="F266">
        <v>13</v>
      </c>
      <c r="G266">
        <v>13</v>
      </c>
      <c r="H266">
        <v>20161192540345.301</v>
      </c>
      <c r="I266">
        <v>20161206991510.602</v>
      </c>
      <c r="J266">
        <v>4</v>
      </c>
      <c r="K266">
        <v>6</v>
      </c>
      <c r="L266" t="s">
        <v>36</v>
      </c>
      <c r="M266" s="1">
        <f t="shared" si="32"/>
        <v>42706</v>
      </c>
      <c r="N266" s="1">
        <f t="shared" si="33"/>
        <v>42688</v>
      </c>
      <c r="O266" s="1">
        <f t="shared" si="34"/>
        <v>42712</v>
      </c>
      <c r="P266" t="b">
        <f t="shared" ref="P266:P329" si="39">O266&gt;$O$3</f>
        <v>0</v>
      </c>
      <c r="Q266" t="str">
        <f t="shared" si="35"/>
        <v>WHEN fk_mwh_warehouse = '0' AND id_city = '4310' AND shipped_date &gt;= '2016-11-14' AND shipped_date &lt; '2016-12-09' THEN unit_price</v>
      </c>
      <c r="R266" t="str">
        <f t="shared" si="36"/>
        <v>WHEN fk_mwh_warehouse = '0' AND id_city = '4310' AND shipped_date &gt;= '2016-11-14' AND shipped_date &lt; '2016-12-09' THEN paid_price</v>
      </c>
      <c r="S266" t="str">
        <f t="shared" si="37"/>
        <v>WHEN fk_mwh_warehouse = '0' AND id_city = '4310' AND shipped_date &gt;= '2016-11-14' AND shipped_date &lt; '2016-12-09' THEN order_nr</v>
      </c>
      <c r="T266" t="str">
        <f t="shared" si="38"/>
        <v>WHEN fk_mwh_warehouse = '0' AND id_city = '4310' AND shipped_date &gt;= '2016-11-14' AND shipped_date &lt; '2016-12-09' THEN 1</v>
      </c>
    </row>
    <row r="267" spans="1:20" x14ac:dyDescent="0.25">
      <c r="A267" s="7" t="str">
        <f t="shared" ref="A267:A330" si="40">C267&amp;B267</f>
        <v>43460</v>
      </c>
      <c r="B267">
        <v>0</v>
      </c>
      <c r="C267">
        <v>4346</v>
      </c>
      <c r="D267">
        <v>2166447.2999999998</v>
      </c>
      <c r="E267">
        <v>2151447.2999999998</v>
      </c>
      <c r="F267">
        <v>16</v>
      </c>
      <c r="G267">
        <v>20</v>
      </c>
      <c r="H267">
        <v>20161174507355.102</v>
      </c>
      <c r="I267">
        <v>20161206346363.301</v>
      </c>
      <c r="J267">
        <v>4</v>
      </c>
      <c r="K267">
        <v>3</v>
      </c>
      <c r="L267" t="s">
        <v>36</v>
      </c>
      <c r="M267" s="1">
        <f t="shared" ref="M267:M330" si="41">L267-J267</f>
        <v>42706</v>
      </c>
      <c r="N267" s="1">
        <f t="shared" ref="N267:N330" si="42">M267-($O$6*K267)</f>
        <v>42697</v>
      </c>
      <c r="O267" s="1">
        <f t="shared" ref="O267:O330" si="43">M267+($O$7*K267)</f>
        <v>42709</v>
      </c>
      <c r="P267" t="b">
        <f t="shared" si="39"/>
        <v>0</v>
      </c>
      <c r="Q267" t="str">
        <f t="shared" ref="Q267:Q330" si="44">"WHEN fk_mwh_warehouse = '"&amp;$B267&amp;"' AND id_city = '"&amp;$C267&amp;"' AND shipped_date &gt;= '"&amp;TEXT($N267,"yyyy-mm-dd")&amp;"' AND shipped_date &lt; '"&amp;TEXT($O267+1,"yyyy-mm-dd")&amp;"' THEN unit_price"</f>
        <v>WHEN fk_mwh_warehouse = '0' AND id_city = '4346' AND shipped_date &gt;= '2016-11-23' AND shipped_date &lt; '2016-12-06' THEN unit_price</v>
      </c>
      <c r="R267" t="str">
        <f t="shared" ref="R267:R330" si="45">"WHEN fk_mwh_warehouse = '"&amp;$B267&amp;"' AND id_city = '"&amp;$C267&amp;"' AND shipped_date &gt;= '"&amp;TEXT($N267,"yyyy-mm-dd")&amp;"' AND shipped_date &lt; '"&amp;TEXT($O267+1,"yyyy-mm-dd")&amp;"' THEN paid_price"</f>
        <v>WHEN fk_mwh_warehouse = '0' AND id_city = '4346' AND shipped_date &gt;= '2016-11-23' AND shipped_date &lt; '2016-12-06' THEN paid_price</v>
      </c>
      <c r="S267" t="str">
        <f t="shared" ref="S267:S330" si="46">"WHEN fk_mwh_warehouse = '"&amp;$B267&amp;"' AND id_city = '"&amp;$C267&amp;"' AND shipped_date &gt;= '"&amp;TEXT($N267,"yyyy-mm-dd")&amp;"' AND shipped_date &lt; '"&amp;TEXT($O267+1,"yyyy-mm-dd")&amp;"' THEN order_nr"</f>
        <v>WHEN fk_mwh_warehouse = '0' AND id_city = '4346' AND shipped_date &gt;= '2016-11-23' AND shipped_date &lt; '2016-12-06' THEN order_nr</v>
      </c>
      <c r="T267" t="str">
        <f t="shared" ref="T267:T330" si="47">"WHEN fk_mwh_warehouse = '"&amp;$B267&amp;"' AND id_city = '"&amp;$C267&amp;"' AND shipped_date &gt;= '"&amp;TEXT($N267,"yyyy-mm-dd")&amp;"' AND shipped_date &lt; '"&amp;TEXT($O267+1,"yyyy-mm-dd")&amp;"' THEN 1"</f>
        <v>WHEN fk_mwh_warehouse = '0' AND id_city = '4346' AND shipped_date &gt;= '2016-11-23' AND shipped_date &lt; '2016-12-06' THEN 1</v>
      </c>
    </row>
    <row r="268" spans="1:20" x14ac:dyDescent="0.25">
      <c r="A268" s="7" t="str">
        <f t="shared" si="40"/>
        <v>43560</v>
      </c>
      <c r="B268">
        <v>0</v>
      </c>
      <c r="C268">
        <v>4356</v>
      </c>
      <c r="D268">
        <v>10017907.16</v>
      </c>
      <c r="E268">
        <v>9730357.0399999991</v>
      </c>
      <c r="F268">
        <v>47</v>
      </c>
      <c r="G268">
        <v>71</v>
      </c>
      <c r="H268">
        <v>20161121179053.898</v>
      </c>
      <c r="I268">
        <v>20161205463620.398</v>
      </c>
      <c r="J268">
        <v>14</v>
      </c>
      <c r="K268">
        <v>5</v>
      </c>
      <c r="L268" t="s">
        <v>34</v>
      </c>
      <c r="M268" s="1">
        <f t="shared" si="41"/>
        <v>42695</v>
      </c>
      <c r="N268" s="1">
        <f t="shared" si="42"/>
        <v>42680</v>
      </c>
      <c r="O268" s="1">
        <f t="shared" si="43"/>
        <v>42700</v>
      </c>
      <c r="P268" t="b">
        <f t="shared" si="39"/>
        <v>0</v>
      </c>
      <c r="Q268" t="str">
        <f t="shared" si="44"/>
        <v>WHEN fk_mwh_warehouse = '0' AND id_city = '4356' AND shipped_date &gt;= '2016-11-06' AND shipped_date &lt; '2016-11-27' THEN unit_price</v>
      </c>
      <c r="R268" t="str">
        <f t="shared" si="45"/>
        <v>WHEN fk_mwh_warehouse = '0' AND id_city = '4356' AND shipped_date &gt;= '2016-11-06' AND shipped_date &lt; '2016-11-27' THEN paid_price</v>
      </c>
      <c r="S268" t="str">
        <f t="shared" si="46"/>
        <v>WHEN fk_mwh_warehouse = '0' AND id_city = '4356' AND shipped_date &gt;= '2016-11-06' AND shipped_date &lt; '2016-11-27' THEN order_nr</v>
      </c>
      <c r="T268" t="str">
        <f t="shared" si="47"/>
        <v>WHEN fk_mwh_warehouse = '0' AND id_city = '4356' AND shipped_date &gt;= '2016-11-06' AND shipped_date &lt; '2016-11-27' THEN 1</v>
      </c>
    </row>
    <row r="269" spans="1:20" x14ac:dyDescent="0.25">
      <c r="A269" s="7" t="str">
        <f t="shared" si="40"/>
        <v>43830</v>
      </c>
      <c r="B269">
        <v>0</v>
      </c>
      <c r="C269">
        <v>4383</v>
      </c>
      <c r="D269">
        <v>2197222</v>
      </c>
      <c r="E269">
        <v>2197222</v>
      </c>
      <c r="F269">
        <v>11</v>
      </c>
      <c r="G269">
        <v>16</v>
      </c>
      <c r="H269">
        <v>20161152016330.301</v>
      </c>
      <c r="I269">
        <v>20161205722011.5</v>
      </c>
      <c r="J269">
        <v>6</v>
      </c>
      <c r="K269">
        <v>3</v>
      </c>
      <c r="L269" t="s">
        <v>34</v>
      </c>
      <c r="M269" s="1">
        <f t="shared" si="41"/>
        <v>42703</v>
      </c>
      <c r="N269" s="1">
        <f t="shared" si="42"/>
        <v>42694</v>
      </c>
      <c r="O269" s="1">
        <f t="shared" si="43"/>
        <v>42706</v>
      </c>
      <c r="P269" t="b">
        <f t="shared" si="39"/>
        <v>0</v>
      </c>
      <c r="Q269" t="str">
        <f t="shared" si="44"/>
        <v>WHEN fk_mwh_warehouse = '0' AND id_city = '4383' AND shipped_date &gt;= '2016-11-20' AND shipped_date &lt; '2016-12-03' THEN unit_price</v>
      </c>
      <c r="R269" t="str">
        <f t="shared" si="45"/>
        <v>WHEN fk_mwh_warehouse = '0' AND id_city = '4383' AND shipped_date &gt;= '2016-11-20' AND shipped_date &lt; '2016-12-03' THEN paid_price</v>
      </c>
      <c r="S269" t="str">
        <f t="shared" si="46"/>
        <v>WHEN fk_mwh_warehouse = '0' AND id_city = '4383' AND shipped_date &gt;= '2016-11-20' AND shipped_date &lt; '2016-12-03' THEN order_nr</v>
      </c>
      <c r="T269" t="str">
        <f t="shared" si="47"/>
        <v>WHEN fk_mwh_warehouse = '0' AND id_city = '4383' AND shipped_date &gt;= '2016-11-20' AND shipped_date &lt; '2016-12-03' THEN 1</v>
      </c>
    </row>
    <row r="270" spans="1:20" x14ac:dyDescent="0.25">
      <c r="A270" s="7" t="str">
        <f t="shared" si="40"/>
        <v>44100</v>
      </c>
      <c r="B270">
        <v>0</v>
      </c>
      <c r="C270">
        <v>4410</v>
      </c>
      <c r="D270">
        <v>434340</v>
      </c>
      <c r="E270">
        <v>434340</v>
      </c>
      <c r="F270">
        <v>3</v>
      </c>
      <c r="G270">
        <v>3</v>
      </c>
      <c r="H270">
        <v>20161123160049.602</v>
      </c>
      <c r="I270">
        <v>20161207478431.301</v>
      </c>
      <c r="J270">
        <v>14</v>
      </c>
      <c r="K270">
        <v>8</v>
      </c>
      <c r="L270" t="s">
        <v>35</v>
      </c>
      <c r="M270" s="1">
        <f t="shared" si="41"/>
        <v>42697</v>
      </c>
      <c r="N270" s="1">
        <f t="shared" si="42"/>
        <v>42673</v>
      </c>
      <c r="O270" s="1">
        <f t="shared" si="43"/>
        <v>42705</v>
      </c>
      <c r="P270" t="b">
        <f t="shared" si="39"/>
        <v>0</v>
      </c>
      <c r="Q270" t="str">
        <f t="shared" si="44"/>
        <v>WHEN fk_mwh_warehouse = '0' AND id_city = '4410' AND shipped_date &gt;= '2016-10-30' AND shipped_date &lt; '2016-12-02' THEN unit_price</v>
      </c>
      <c r="R270" t="str">
        <f t="shared" si="45"/>
        <v>WHEN fk_mwh_warehouse = '0' AND id_city = '4410' AND shipped_date &gt;= '2016-10-30' AND shipped_date &lt; '2016-12-02' THEN paid_price</v>
      </c>
      <c r="S270" t="str">
        <f t="shared" si="46"/>
        <v>WHEN fk_mwh_warehouse = '0' AND id_city = '4410' AND shipped_date &gt;= '2016-10-30' AND shipped_date &lt; '2016-12-02' THEN order_nr</v>
      </c>
      <c r="T270" t="str">
        <f t="shared" si="47"/>
        <v>WHEN fk_mwh_warehouse = '0' AND id_city = '4410' AND shipped_date &gt;= '2016-10-30' AND shipped_date &lt; '2016-12-02' THEN 1</v>
      </c>
    </row>
    <row r="271" spans="1:20" x14ac:dyDescent="0.25">
      <c r="A271" s="7" t="str">
        <f t="shared" si="40"/>
        <v>44280</v>
      </c>
      <c r="B271">
        <v>0</v>
      </c>
      <c r="C271">
        <v>4428</v>
      </c>
      <c r="D271">
        <v>1741600</v>
      </c>
      <c r="E271">
        <v>1706600</v>
      </c>
      <c r="F271">
        <v>12</v>
      </c>
      <c r="G271">
        <v>13</v>
      </c>
      <c r="H271">
        <v>20161134684907.199</v>
      </c>
      <c r="I271">
        <v>20161207740965</v>
      </c>
      <c r="J271">
        <v>8</v>
      </c>
      <c r="K271">
        <v>1</v>
      </c>
      <c r="L271" t="s">
        <v>35</v>
      </c>
      <c r="M271" s="1">
        <f t="shared" si="41"/>
        <v>42703</v>
      </c>
      <c r="N271" s="1">
        <f t="shared" si="42"/>
        <v>42700</v>
      </c>
      <c r="O271" s="1">
        <f t="shared" si="43"/>
        <v>42704</v>
      </c>
      <c r="P271" t="b">
        <f t="shared" si="39"/>
        <v>0</v>
      </c>
      <c r="Q271" t="str">
        <f t="shared" si="44"/>
        <v>WHEN fk_mwh_warehouse = '0' AND id_city = '4428' AND shipped_date &gt;= '2016-11-26' AND shipped_date &lt; '2016-12-01' THEN unit_price</v>
      </c>
      <c r="R271" t="str">
        <f t="shared" si="45"/>
        <v>WHEN fk_mwh_warehouse = '0' AND id_city = '4428' AND shipped_date &gt;= '2016-11-26' AND shipped_date &lt; '2016-12-01' THEN paid_price</v>
      </c>
      <c r="S271" t="str">
        <f t="shared" si="46"/>
        <v>WHEN fk_mwh_warehouse = '0' AND id_city = '4428' AND shipped_date &gt;= '2016-11-26' AND shipped_date &lt; '2016-12-01' THEN order_nr</v>
      </c>
      <c r="T271" t="str">
        <f t="shared" si="47"/>
        <v>WHEN fk_mwh_warehouse = '0' AND id_city = '4428' AND shipped_date &gt;= '2016-11-26' AND shipped_date &lt; '2016-12-01' THEN 1</v>
      </c>
    </row>
    <row r="272" spans="1:20" x14ac:dyDescent="0.25">
      <c r="A272" s="7" t="str">
        <f t="shared" si="40"/>
        <v>44340</v>
      </c>
      <c r="B272">
        <v>0</v>
      </c>
      <c r="C272">
        <v>4434</v>
      </c>
      <c r="D272">
        <v>38793119.469999999</v>
      </c>
      <c r="E272">
        <v>38650170.829999998</v>
      </c>
      <c r="F272">
        <v>204</v>
      </c>
      <c r="G272">
        <v>247</v>
      </c>
      <c r="H272">
        <v>20161178984534.699</v>
      </c>
      <c r="I272">
        <v>20161206512187.301</v>
      </c>
      <c r="J272">
        <v>4</v>
      </c>
      <c r="K272">
        <v>4</v>
      </c>
      <c r="L272" t="s">
        <v>36</v>
      </c>
      <c r="M272" s="1">
        <f t="shared" si="41"/>
        <v>42706</v>
      </c>
      <c r="N272" s="1">
        <f t="shared" si="42"/>
        <v>42694</v>
      </c>
      <c r="O272" s="1">
        <f t="shared" si="43"/>
        <v>42710</v>
      </c>
      <c r="P272" t="b">
        <f t="shared" si="39"/>
        <v>0</v>
      </c>
      <c r="Q272" t="str">
        <f t="shared" si="44"/>
        <v>WHEN fk_mwh_warehouse = '0' AND id_city = '4434' AND shipped_date &gt;= '2016-11-20' AND shipped_date &lt; '2016-12-07' THEN unit_price</v>
      </c>
      <c r="R272" t="str">
        <f t="shared" si="45"/>
        <v>WHEN fk_mwh_warehouse = '0' AND id_city = '4434' AND shipped_date &gt;= '2016-11-20' AND shipped_date &lt; '2016-12-07' THEN paid_price</v>
      </c>
      <c r="S272" t="str">
        <f t="shared" si="46"/>
        <v>WHEN fk_mwh_warehouse = '0' AND id_city = '4434' AND shipped_date &gt;= '2016-11-20' AND shipped_date &lt; '2016-12-07' THEN order_nr</v>
      </c>
      <c r="T272" t="str">
        <f t="shared" si="47"/>
        <v>WHEN fk_mwh_warehouse = '0' AND id_city = '4434' AND shipped_date &gt;= '2016-11-20' AND shipped_date &lt; '2016-12-07' THEN 1</v>
      </c>
    </row>
    <row r="273" spans="1:20" x14ac:dyDescent="0.25">
      <c r="A273" s="7" t="str">
        <f t="shared" si="40"/>
        <v>44410</v>
      </c>
      <c r="B273">
        <v>0</v>
      </c>
      <c r="C273">
        <v>4441</v>
      </c>
      <c r="D273">
        <v>12114271.140000001</v>
      </c>
      <c r="E273">
        <v>11713304.34</v>
      </c>
      <c r="F273">
        <v>89</v>
      </c>
      <c r="G273">
        <v>105</v>
      </c>
      <c r="H273">
        <v>20161171475385.898</v>
      </c>
      <c r="I273">
        <v>20161206588779.801</v>
      </c>
      <c r="J273">
        <v>4</v>
      </c>
      <c r="K273">
        <v>4</v>
      </c>
      <c r="L273" t="s">
        <v>36</v>
      </c>
      <c r="M273" s="1">
        <f t="shared" si="41"/>
        <v>42706</v>
      </c>
      <c r="N273" s="1">
        <f t="shared" si="42"/>
        <v>42694</v>
      </c>
      <c r="O273" s="1">
        <f t="shared" si="43"/>
        <v>42710</v>
      </c>
      <c r="P273" t="b">
        <f t="shared" si="39"/>
        <v>0</v>
      </c>
      <c r="Q273" t="str">
        <f t="shared" si="44"/>
        <v>WHEN fk_mwh_warehouse = '0' AND id_city = '4441' AND shipped_date &gt;= '2016-11-20' AND shipped_date &lt; '2016-12-07' THEN unit_price</v>
      </c>
      <c r="R273" t="str">
        <f t="shared" si="45"/>
        <v>WHEN fk_mwh_warehouse = '0' AND id_city = '4441' AND shipped_date &gt;= '2016-11-20' AND shipped_date &lt; '2016-12-07' THEN paid_price</v>
      </c>
      <c r="S273" t="str">
        <f t="shared" si="46"/>
        <v>WHEN fk_mwh_warehouse = '0' AND id_city = '4441' AND shipped_date &gt;= '2016-11-20' AND shipped_date &lt; '2016-12-07' THEN order_nr</v>
      </c>
      <c r="T273" t="str">
        <f t="shared" si="47"/>
        <v>WHEN fk_mwh_warehouse = '0' AND id_city = '4441' AND shipped_date &gt;= '2016-11-20' AND shipped_date &lt; '2016-12-07' THEN 1</v>
      </c>
    </row>
    <row r="274" spans="1:20" x14ac:dyDescent="0.25">
      <c r="A274" s="7" t="str">
        <f t="shared" si="40"/>
        <v>44610</v>
      </c>
      <c r="B274">
        <v>0</v>
      </c>
      <c r="C274">
        <v>4461</v>
      </c>
      <c r="D274">
        <v>12345989.140000001</v>
      </c>
      <c r="E274">
        <v>11978911.07</v>
      </c>
      <c r="F274">
        <v>73</v>
      </c>
      <c r="G274">
        <v>86</v>
      </c>
      <c r="H274">
        <v>20161165947102</v>
      </c>
      <c r="I274">
        <v>20161206687463.102</v>
      </c>
      <c r="J274">
        <v>6</v>
      </c>
      <c r="K274">
        <v>6</v>
      </c>
      <c r="L274" t="s">
        <v>36</v>
      </c>
      <c r="M274" s="1">
        <f t="shared" si="41"/>
        <v>42704</v>
      </c>
      <c r="N274" s="1">
        <f t="shared" si="42"/>
        <v>42686</v>
      </c>
      <c r="O274" s="1">
        <f t="shared" si="43"/>
        <v>42710</v>
      </c>
      <c r="P274" t="b">
        <f t="shared" si="39"/>
        <v>0</v>
      </c>
      <c r="Q274" t="str">
        <f t="shared" si="44"/>
        <v>WHEN fk_mwh_warehouse = '0' AND id_city = '4461' AND shipped_date &gt;= '2016-11-12' AND shipped_date &lt; '2016-12-07' THEN unit_price</v>
      </c>
      <c r="R274" t="str">
        <f t="shared" si="45"/>
        <v>WHEN fk_mwh_warehouse = '0' AND id_city = '4461' AND shipped_date &gt;= '2016-11-12' AND shipped_date &lt; '2016-12-07' THEN paid_price</v>
      </c>
      <c r="S274" t="str">
        <f t="shared" si="46"/>
        <v>WHEN fk_mwh_warehouse = '0' AND id_city = '4461' AND shipped_date &gt;= '2016-11-12' AND shipped_date &lt; '2016-12-07' THEN order_nr</v>
      </c>
      <c r="T274" t="str">
        <f t="shared" si="47"/>
        <v>WHEN fk_mwh_warehouse = '0' AND id_city = '4461' AND shipped_date &gt;= '2016-11-12' AND shipped_date &lt; '2016-12-07' THEN 1</v>
      </c>
    </row>
    <row r="275" spans="1:20" x14ac:dyDescent="0.25">
      <c r="A275" s="7" t="str">
        <f t="shared" si="40"/>
        <v>44820</v>
      </c>
      <c r="B275">
        <v>0</v>
      </c>
      <c r="C275">
        <v>4482</v>
      </c>
      <c r="D275">
        <v>1567218</v>
      </c>
      <c r="E275">
        <v>1558813.78</v>
      </c>
      <c r="F275">
        <v>16</v>
      </c>
      <c r="G275">
        <v>21</v>
      </c>
      <c r="H275">
        <v>20161160189270.398</v>
      </c>
      <c r="I275">
        <v>20161206433476</v>
      </c>
      <c r="J275">
        <v>6</v>
      </c>
      <c r="K275">
        <v>5</v>
      </c>
      <c r="L275" t="s">
        <v>36</v>
      </c>
      <c r="M275" s="1">
        <f t="shared" si="41"/>
        <v>42704</v>
      </c>
      <c r="N275" s="1">
        <f t="shared" si="42"/>
        <v>42689</v>
      </c>
      <c r="O275" s="1">
        <f t="shared" si="43"/>
        <v>42709</v>
      </c>
      <c r="P275" t="b">
        <f t="shared" si="39"/>
        <v>0</v>
      </c>
      <c r="Q275" t="str">
        <f t="shared" si="44"/>
        <v>WHEN fk_mwh_warehouse = '0' AND id_city = '4482' AND shipped_date &gt;= '2016-11-15' AND shipped_date &lt; '2016-12-06' THEN unit_price</v>
      </c>
      <c r="R275" t="str">
        <f t="shared" si="45"/>
        <v>WHEN fk_mwh_warehouse = '0' AND id_city = '4482' AND shipped_date &gt;= '2016-11-15' AND shipped_date &lt; '2016-12-06' THEN paid_price</v>
      </c>
      <c r="S275" t="str">
        <f t="shared" si="46"/>
        <v>WHEN fk_mwh_warehouse = '0' AND id_city = '4482' AND shipped_date &gt;= '2016-11-15' AND shipped_date &lt; '2016-12-06' THEN order_nr</v>
      </c>
      <c r="T275" t="str">
        <f t="shared" si="47"/>
        <v>WHEN fk_mwh_warehouse = '0' AND id_city = '4482' AND shipped_date &gt;= '2016-11-15' AND shipped_date &lt; '2016-12-06' THEN 1</v>
      </c>
    </row>
    <row r="276" spans="1:20" x14ac:dyDescent="0.25">
      <c r="A276" s="7" t="str">
        <f t="shared" si="40"/>
        <v>44970</v>
      </c>
      <c r="B276">
        <v>0</v>
      </c>
      <c r="C276">
        <v>4497</v>
      </c>
      <c r="D276">
        <v>1706200</v>
      </c>
      <c r="E276">
        <v>1706200</v>
      </c>
      <c r="F276">
        <v>11</v>
      </c>
      <c r="G276">
        <v>16</v>
      </c>
      <c r="H276">
        <v>20161147113533.5</v>
      </c>
      <c r="I276">
        <v>20161206327288.398</v>
      </c>
      <c r="J276">
        <v>7</v>
      </c>
      <c r="K276">
        <v>4</v>
      </c>
      <c r="L276" t="s">
        <v>36</v>
      </c>
      <c r="M276" s="1">
        <f t="shared" si="41"/>
        <v>42703</v>
      </c>
      <c r="N276" s="1">
        <f t="shared" si="42"/>
        <v>42691</v>
      </c>
      <c r="O276" s="1">
        <f t="shared" si="43"/>
        <v>42707</v>
      </c>
      <c r="P276" t="b">
        <f t="shared" si="39"/>
        <v>0</v>
      </c>
      <c r="Q276" t="str">
        <f t="shared" si="44"/>
        <v>WHEN fk_mwh_warehouse = '0' AND id_city = '4497' AND shipped_date &gt;= '2016-11-17' AND shipped_date &lt; '2016-12-04' THEN unit_price</v>
      </c>
      <c r="R276" t="str">
        <f t="shared" si="45"/>
        <v>WHEN fk_mwh_warehouse = '0' AND id_city = '4497' AND shipped_date &gt;= '2016-11-17' AND shipped_date &lt; '2016-12-04' THEN paid_price</v>
      </c>
      <c r="S276" t="str">
        <f t="shared" si="46"/>
        <v>WHEN fk_mwh_warehouse = '0' AND id_city = '4497' AND shipped_date &gt;= '2016-11-17' AND shipped_date &lt; '2016-12-04' THEN order_nr</v>
      </c>
      <c r="T276" t="str">
        <f t="shared" si="47"/>
        <v>WHEN fk_mwh_warehouse = '0' AND id_city = '4497' AND shipped_date &gt;= '2016-11-17' AND shipped_date &lt; '2016-12-04' THEN 1</v>
      </c>
    </row>
    <row r="277" spans="1:20" x14ac:dyDescent="0.25">
      <c r="A277" s="7" t="str">
        <f t="shared" si="40"/>
        <v>45250</v>
      </c>
      <c r="B277">
        <v>0</v>
      </c>
      <c r="C277">
        <v>4525</v>
      </c>
      <c r="D277">
        <v>3262519.3</v>
      </c>
      <c r="E277">
        <v>3262519.3</v>
      </c>
      <c r="F277">
        <v>23</v>
      </c>
      <c r="G277">
        <v>30</v>
      </c>
      <c r="H277">
        <v>20161177252075</v>
      </c>
      <c r="I277">
        <v>20161206707030.801</v>
      </c>
      <c r="J277">
        <v>4</v>
      </c>
      <c r="K277">
        <v>3</v>
      </c>
      <c r="L277" t="s">
        <v>36</v>
      </c>
      <c r="M277" s="1">
        <f t="shared" si="41"/>
        <v>42706</v>
      </c>
      <c r="N277" s="1">
        <f t="shared" si="42"/>
        <v>42697</v>
      </c>
      <c r="O277" s="1">
        <f t="shared" si="43"/>
        <v>42709</v>
      </c>
      <c r="P277" t="b">
        <f t="shared" si="39"/>
        <v>0</v>
      </c>
      <c r="Q277" t="str">
        <f t="shared" si="44"/>
        <v>WHEN fk_mwh_warehouse = '0' AND id_city = '4525' AND shipped_date &gt;= '2016-11-23' AND shipped_date &lt; '2016-12-06' THEN unit_price</v>
      </c>
      <c r="R277" t="str">
        <f t="shared" si="45"/>
        <v>WHEN fk_mwh_warehouse = '0' AND id_city = '4525' AND shipped_date &gt;= '2016-11-23' AND shipped_date &lt; '2016-12-06' THEN paid_price</v>
      </c>
      <c r="S277" t="str">
        <f t="shared" si="46"/>
        <v>WHEN fk_mwh_warehouse = '0' AND id_city = '4525' AND shipped_date &gt;= '2016-11-23' AND shipped_date &lt; '2016-12-06' THEN order_nr</v>
      </c>
      <c r="T277" t="str">
        <f t="shared" si="47"/>
        <v>WHEN fk_mwh_warehouse = '0' AND id_city = '4525' AND shipped_date &gt;= '2016-11-23' AND shipped_date &lt; '2016-12-06' THEN 1</v>
      </c>
    </row>
    <row r="278" spans="1:20" x14ac:dyDescent="0.25">
      <c r="A278" s="7" t="str">
        <f t="shared" si="40"/>
        <v>45430</v>
      </c>
      <c r="B278">
        <v>0</v>
      </c>
      <c r="C278">
        <v>4543</v>
      </c>
      <c r="D278">
        <v>120594478.37</v>
      </c>
      <c r="E278">
        <v>118886491.31</v>
      </c>
      <c r="F278">
        <v>1045</v>
      </c>
      <c r="G278">
        <v>1223</v>
      </c>
      <c r="H278">
        <v>20161191774229.801</v>
      </c>
      <c r="I278">
        <v>20161206537736.199</v>
      </c>
      <c r="J278">
        <v>5</v>
      </c>
      <c r="K278">
        <v>2</v>
      </c>
      <c r="L278" t="s">
        <v>36</v>
      </c>
      <c r="M278" s="1">
        <f t="shared" si="41"/>
        <v>42705</v>
      </c>
      <c r="N278" s="1">
        <f t="shared" si="42"/>
        <v>42699</v>
      </c>
      <c r="O278" s="1">
        <f t="shared" si="43"/>
        <v>42707</v>
      </c>
      <c r="P278" t="b">
        <f t="shared" si="39"/>
        <v>0</v>
      </c>
      <c r="Q278" t="str">
        <f t="shared" si="44"/>
        <v>WHEN fk_mwh_warehouse = '0' AND id_city = '4543' AND shipped_date &gt;= '2016-11-25' AND shipped_date &lt; '2016-12-04' THEN unit_price</v>
      </c>
      <c r="R278" t="str">
        <f t="shared" si="45"/>
        <v>WHEN fk_mwh_warehouse = '0' AND id_city = '4543' AND shipped_date &gt;= '2016-11-25' AND shipped_date &lt; '2016-12-04' THEN paid_price</v>
      </c>
      <c r="S278" t="str">
        <f t="shared" si="46"/>
        <v>WHEN fk_mwh_warehouse = '0' AND id_city = '4543' AND shipped_date &gt;= '2016-11-25' AND shipped_date &lt; '2016-12-04' THEN order_nr</v>
      </c>
      <c r="T278" t="str">
        <f t="shared" si="47"/>
        <v>WHEN fk_mwh_warehouse = '0' AND id_city = '4543' AND shipped_date &gt;= '2016-11-25' AND shipped_date &lt; '2016-12-04' THEN 1</v>
      </c>
    </row>
    <row r="279" spans="1:20" x14ac:dyDescent="0.25">
      <c r="A279" s="7" t="str">
        <f t="shared" si="40"/>
        <v>45620</v>
      </c>
      <c r="B279">
        <v>0</v>
      </c>
      <c r="C279">
        <v>4562</v>
      </c>
      <c r="D279">
        <v>7383028.25</v>
      </c>
      <c r="E279">
        <v>7170887.3099999996</v>
      </c>
      <c r="F279">
        <v>55</v>
      </c>
      <c r="G279">
        <v>70</v>
      </c>
      <c r="H279">
        <v>20161134939377.301</v>
      </c>
      <c r="I279">
        <v>20161206879778.199</v>
      </c>
      <c r="J279">
        <v>13</v>
      </c>
      <c r="K279">
        <v>7</v>
      </c>
      <c r="L279" t="s">
        <v>36</v>
      </c>
      <c r="M279" s="1">
        <f t="shared" si="41"/>
        <v>42697</v>
      </c>
      <c r="N279" s="1">
        <f t="shared" si="42"/>
        <v>42676</v>
      </c>
      <c r="O279" s="1">
        <f t="shared" si="43"/>
        <v>42704</v>
      </c>
      <c r="P279" t="b">
        <f t="shared" si="39"/>
        <v>0</v>
      </c>
      <c r="Q279" t="str">
        <f t="shared" si="44"/>
        <v>WHEN fk_mwh_warehouse = '0' AND id_city = '4562' AND shipped_date &gt;= '2016-11-02' AND shipped_date &lt; '2016-12-01' THEN unit_price</v>
      </c>
      <c r="R279" t="str">
        <f t="shared" si="45"/>
        <v>WHEN fk_mwh_warehouse = '0' AND id_city = '4562' AND shipped_date &gt;= '2016-11-02' AND shipped_date &lt; '2016-12-01' THEN paid_price</v>
      </c>
      <c r="S279" t="str">
        <f t="shared" si="46"/>
        <v>WHEN fk_mwh_warehouse = '0' AND id_city = '4562' AND shipped_date &gt;= '2016-11-02' AND shipped_date &lt; '2016-12-01' THEN order_nr</v>
      </c>
      <c r="T279" t="str">
        <f t="shared" si="47"/>
        <v>WHEN fk_mwh_warehouse = '0' AND id_city = '4562' AND shipped_date &gt;= '2016-11-02' AND shipped_date &lt; '2016-12-01' THEN 1</v>
      </c>
    </row>
    <row r="280" spans="1:20" x14ac:dyDescent="0.25">
      <c r="A280" s="7" t="str">
        <f t="shared" si="40"/>
        <v>45770</v>
      </c>
      <c r="B280">
        <v>0</v>
      </c>
      <c r="C280">
        <v>4577</v>
      </c>
      <c r="D280">
        <v>5061671.4400000004</v>
      </c>
      <c r="E280">
        <v>5061671.4400000004</v>
      </c>
      <c r="F280">
        <v>31</v>
      </c>
      <c r="G280">
        <v>35</v>
      </c>
      <c r="H280">
        <v>20161177291653.199</v>
      </c>
      <c r="I280">
        <v>20161206832127.5</v>
      </c>
      <c r="J280">
        <v>4</v>
      </c>
      <c r="K280">
        <v>3</v>
      </c>
      <c r="L280" t="s">
        <v>36</v>
      </c>
      <c r="M280" s="1">
        <f t="shared" si="41"/>
        <v>42706</v>
      </c>
      <c r="N280" s="1">
        <f t="shared" si="42"/>
        <v>42697</v>
      </c>
      <c r="O280" s="1">
        <f t="shared" si="43"/>
        <v>42709</v>
      </c>
      <c r="P280" t="b">
        <f t="shared" si="39"/>
        <v>0</v>
      </c>
      <c r="Q280" t="str">
        <f t="shared" si="44"/>
        <v>WHEN fk_mwh_warehouse = '0' AND id_city = '4577' AND shipped_date &gt;= '2016-11-23' AND shipped_date &lt; '2016-12-06' THEN unit_price</v>
      </c>
      <c r="R280" t="str">
        <f t="shared" si="45"/>
        <v>WHEN fk_mwh_warehouse = '0' AND id_city = '4577' AND shipped_date &gt;= '2016-11-23' AND shipped_date &lt; '2016-12-06' THEN paid_price</v>
      </c>
      <c r="S280" t="str">
        <f t="shared" si="46"/>
        <v>WHEN fk_mwh_warehouse = '0' AND id_city = '4577' AND shipped_date &gt;= '2016-11-23' AND shipped_date &lt; '2016-12-06' THEN order_nr</v>
      </c>
      <c r="T280" t="str">
        <f t="shared" si="47"/>
        <v>WHEN fk_mwh_warehouse = '0' AND id_city = '4577' AND shipped_date &gt;= '2016-11-23' AND shipped_date &lt; '2016-12-06' THEN 1</v>
      </c>
    </row>
    <row r="281" spans="1:20" x14ac:dyDescent="0.25">
      <c r="A281" s="7" t="str">
        <f t="shared" si="40"/>
        <v>46020</v>
      </c>
      <c r="B281">
        <v>0</v>
      </c>
      <c r="C281">
        <v>4602</v>
      </c>
      <c r="D281">
        <v>12707995.1</v>
      </c>
      <c r="E281">
        <v>12557663.1</v>
      </c>
      <c r="F281">
        <v>76</v>
      </c>
      <c r="G281">
        <v>98</v>
      </c>
      <c r="H281">
        <v>20161148084512.801</v>
      </c>
      <c r="I281">
        <v>20161207152216.699</v>
      </c>
      <c r="J281">
        <v>11</v>
      </c>
      <c r="K281">
        <v>6</v>
      </c>
      <c r="L281" t="s">
        <v>35</v>
      </c>
      <c r="M281" s="1">
        <f t="shared" si="41"/>
        <v>42700</v>
      </c>
      <c r="N281" s="1">
        <f t="shared" si="42"/>
        <v>42682</v>
      </c>
      <c r="O281" s="1">
        <f t="shared" si="43"/>
        <v>42706</v>
      </c>
      <c r="P281" t="b">
        <f t="shared" si="39"/>
        <v>0</v>
      </c>
      <c r="Q281" t="str">
        <f t="shared" si="44"/>
        <v>WHEN fk_mwh_warehouse = '0' AND id_city = '4602' AND shipped_date &gt;= '2016-11-08' AND shipped_date &lt; '2016-12-03' THEN unit_price</v>
      </c>
      <c r="R281" t="str">
        <f t="shared" si="45"/>
        <v>WHEN fk_mwh_warehouse = '0' AND id_city = '4602' AND shipped_date &gt;= '2016-11-08' AND shipped_date &lt; '2016-12-03' THEN paid_price</v>
      </c>
      <c r="S281" t="str">
        <f t="shared" si="46"/>
        <v>WHEN fk_mwh_warehouse = '0' AND id_city = '4602' AND shipped_date &gt;= '2016-11-08' AND shipped_date &lt; '2016-12-03' THEN order_nr</v>
      </c>
      <c r="T281" t="str">
        <f t="shared" si="47"/>
        <v>WHEN fk_mwh_warehouse = '0' AND id_city = '4602' AND shipped_date &gt;= '2016-11-08' AND shipped_date &lt; '2016-12-03' THEN 1</v>
      </c>
    </row>
    <row r="282" spans="1:20" x14ac:dyDescent="0.25">
      <c r="A282" s="7" t="str">
        <f t="shared" si="40"/>
        <v>46240</v>
      </c>
      <c r="B282">
        <v>0</v>
      </c>
      <c r="C282">
        <v>4624</v>
      </c>
      <c r="D282">
        <v>15008552.23</v>
      </c>
      <c r="E282">
        <v>14898183.810000001</v>
      </c>
      <c r="F282">
        <v>111</v>
      </c>
      <c r="G282">
        <v>134</v>
      </c>
      <c r="H282">
        <v>20161169301735.301</v>
      </c>
      <c r="I282">
        <v>20161206952730.801</v>
      </c>
      <c r="J282">
        <v>5</v>
      </c>
      <c r="K282">
        <v>5</v>
      </c>
      <c r="L282" t="s">
        <v>36</v>
      </c>
      <c r="M282" s="1">
        <f t="shared" si="41"/>
        <v>42705</v>
      </c>
      <c r="N282" s="1">
        <f t="shared" si="42"/>
        <v>42690</v>
      </c>
      <c r="O282" s="1">
        <f t="shared" si="43"/>
        <v>42710</v>
      </c>
      <c r="P282" t="b">
        <f t="shared" si="39"/>
        <v>0</v>
      </c>
      <c r="Q282" t="str">
        <f t="shared" si="44"/>
        <v>WHEN fk_mwh_warehouse = '0' AND id_city = '4624' AND shipped_date &gt;= '2016-11-16' AND shipped_date &lt; '2016-12-07' THEN unit_price</v>
      </c>
      <c r="R282" t="str">
        <f t="shared" si="45"/>
        <v>WHEN fk_mwh_warehouse = '0' AND id_city = '4624' AND shipped_date &gt;= '2016-11-16' AND shipped_date &lt; '2016-12-07' THEN paid_price</v>
      </c>
      <c r="S282" t="str">
        <f t="shared" si="46"/>
        <v>WHEN fk_mwh_warehouse = '0' AND id_city = '4624' AND shipped_date &gt;= '2016-11-16' AND shipped_date &lt; '2016-12-07' THEN order_nr</v>
      </c>
      <c r="T282" t="str">
        <f t="shared" si="47"/>
        <v>WHEN fk_mwh_warehouse = '0' AND id_city = '4624' AND shipped_date &gt;= '2016-11-16' AND shipped_date &lt; '2016-12-07' THEN 1</v>
      </c>
    </row>
    <row r="283" spans="1:20" x14ac:dyDescent="0.25">
      <c r="A283" s="7" t="str">
        <f t="shared" si="40"/>
        <v>46490</v>
      </c>
      <c r="B283">
        <v>0</v>
      </c>
      <c r="C283">
        <v>4649</v>
      </c>
      <c r="D283">
        <v>1865034.29</v>
      </c>
      <c r="E283">
        <v>1863413.81</v>
      </c>
      <c r="F283">
        <v>16</v>
      </c>
      <c r="G283">
        <v>21</v>
      </c>
      <c r="H283">
        <v>20161176327193.801</v>
      </c>
      <c r="I283">
        <v>20161206664265.5</v>
      </c>
      <c r="J283">
        <v>4</v>
      </c>
      <c r="K283">
        <v>3</v>
      </c>
      <c r="L283" t="s">
        <v>36</v>
      </c>
      <c r="M283" s="1">
        <f t="shared" si="41"/>
        <v>42706</v>
      </c>
      <c r="N283" s="1">
        <f t="shared" si="42"/>
        <v>42697</v>
      </c>
      <c r="O283" s="1">
        <f t="shared" si="43"/>
        <v>42709</v>
      </c>
      <c r="P283" t="b">
        <f t="shared" si="39"/>
        <v>0</v>
      </c>
      <c r="Q283" t="str">
        <f t="shared" si="44"/>
        <v>WHEN fk_mwh_warehouse = '0' AND id_city = '4649' AND shipped_date &gt;= '2016-11-23' AND shipped_date &lt; '2016-12-06' THEN unit_price</v>
      </c>
      <c r="R283" t="str">
        <f t="shared" si="45"/>
        <v>WHEN fk_mwh_warehouse = '0' AND id_city = '4649' AND shipped_date &gt;= '2016-11-23' AND shipped_date &lt; '2016-12-06' THEN paid_price</v>
      </c>
      <c r="S283" t="str">
        <f t="shared" si="46"/>
        <v>WHEN fk_mwh_warehouse = '0' AND id_city = '4649' AND shipped_date &gt;= '2016-11-23' AND shipped_date &lt; '2016-12-06' THEN order_nr</v>
      </c>
      <c r="T283" t="str">
        <f t="shared" si="47"/>
        <v>WHEN fk_mwh_warehouse = '0' AND id_city = '4649' AND shipped_date &gt;= '2016-11-23' AND shipped_date &lt; '2016-12-06' THEN 1</v>
      </c>
    </row>
    <row r="284" spans="1:20" x14ac:dyDescent="0.25">
      <c r="A284" s="7" t="str">
        <f t="shared" si="40"/>
        <v>46630</v>
      </c>
      <c r="B284">
        <v>0</v>
      </c>
      <c r="C284">
        <v>4663</v>
      </c>
      <c r="D284">
        <v>4033286</v>
      </c>
      <c r="E284">
        <v>3998189.44</v>
      </c>
      <c r="F284">
        <v>30</v>
      </c>
      <c r="G284">
        <v>33</v>
      </c>
      <c r="H284">
        <v>20161135984044.699</v>
      </c>
      <c r="I284">
        <v>20161207141399.699</v>
      </c>
      <c r="J284">
        <v>12</v>
      </c>
      <c r="K284">
        <v>5</v>
      </c>
      <c r="L284" t="s">
        <v>35</v>
      </c>
      <c r="M284" s="1">
        <f t="shared" si="41"/>
        <v>42699</v>
      </c>
      <c r="N284" s="1">
        <f t="shared" si="42"/>
        <v>42684</v>
      </c>
      <c r="O284" s="1">
        <f t="shared" si="43"/>
        <v>42704</v>
      </c>
      <c r="P284" t="b">
        <f t="shared" si="39"/>
        <v>0</v>
      </c>
      <c r="Q284" t="str">
        <f t="shared" si="44"/>
        <v>WHEN fk_mwh_warehouse = '0' AND id_city = '4663' AND shipped_date &gt;= '2016-11-10' AND shipped_date &lt; '2016-12-01' THEN unit_price</v>
      </c>
      <c r="R284" t="str">
        <f t="shared" si="45"/>
        <v>WHEN fk_mwh_warehouse = '0' AND id_city = '4663' AND shipped_date &gt;= '2016-11-10' AND shipped_date &lt; '2016-12-01' THEN paid_price</v>
      </c>
      <c r="S284" t="str">
        <f t="shared" si="46"/>
        <v>WHEN fk_mwh_warehouse = '0' AND id_city = '4663' AND shipped_date &gt;= '2016-11-10' AND shipped_date &lt; '2016-12-01' THEN order_nr</v>
      </c>
      <c r="T284" t="str">
        <f t="shared" si="47"/>
        <v>WHEN fk_mwh_warehouse = '0' AND id_city = '4663' AND shipped_date &gt;= '2016-11-10' AND shipped_date &lt; '2016-12-01' THEN 1</v>
      </c>
    </row>
    <row r="285" spans="1:20" x14ac:dyDescent="0.25">
      <c r="A285" s="7" t="str">
        <f t="shared" si="40"/>
        <v>46760</v>
      </c>
      <c r="B285">
        <v>0</v>
      </c>
      <c r="C285">
        <v>4676</v>
      </c>
      <c r="D285">
        <v>9309662</v>
      </c>
      <c r="E285">
        <v>9096115.4900000002</v>
      </c>
      <c r="F285">
        <v>69</v>
      </c>
      <c r="G285">
        <v>80</v>
      </c>
      <c r="H285">
        <v>20161142179154.398</v>
      </c>
      <c r="I285">
        <v>20161207202752.102</v>
      </c>
      <c r="J285">
        <v>11</v>
      </c>
      <c r="K285">
        <v>5</v>
      </c>
      <c r="L285" t="s">
        <v>35</v>
      </c>
      <c r="M285" s="1">
        <f t="shared" si="41"/>
        <v>42700</v>
      </c>
      <c r="N285" s="1">
        <f t="shared" si="42"/>
        <v>42685</v>
      </c>
      <c r="O285" s="1">
        <f t="shared" si="43"/>
        <v>42705</v>
      </c>
      <c r="P285" t="b">
        <f t="shared" si="39"/>
        <v>0</v>
      </c>
      <c r="Q285" t="str">
        <f t="shared" si="44"/>
        <v>WHEN fk_mwh_warehouse = '0' AND id_city = '4676' AND shipped_date &gt;= '2016-11-11' AND shipped_date &lt; '2016-12-02' THEN unit_price</v>
      </c>
      <c r="R285" t="str">
        <f t="shared" si="45"/>
        <v>WHEN fk_mwh_warehouse = '0' AND id_city = '4676' AND shipped_date &gt;= '2016-11-11' AND shipped_date &lt; '2016-12-02' THEN paid_price</v>
      </c>
      <c r="S285" t="str">
        <f t="shared" si="46"/>
        <v>WHEN fk_mwh_warehouse = '0' AND id_city = '4676' AND shipped_date &gt;= '2016-11-11' AND shipped_date &lt; '2016-12-02' THEN order_nr</v>
      </c>
      <c r="T285" t="str">
        <f t="shared" si="47"/>
        <v>WHEN fk_mwh_warehouse = '0' AND id_city = '4676' AND shipped_date &gt;= '2016-11-11' AND shipped_date &lt; '2016-12-02' THEN 1</v>
      </c>
    </row>
    <row r="286" spans="1:20" x14ac:dyDescent="0.25">
      <c r="A286" s="7" t="str">
        <f t="shared" si="40"/>
        <v>46960</v>
      </c>
      <c r="B286">
        <v>0</v>
      </c>
      <c r="C286">
        <v>4696</v>
      </c>
      <c r="D286">
        <v>7943128.5300000003</v>
      </c>
      <c r="E286">
        <v>7841516.0300000003</v>
      </c>
      <c r="F286">
        <v>65</v>
      </c>
      <c r="G286">
        <v>84</v>
      </c>
      <c r="H286">
        <v>20161151383307.801</v>
      </c>
      <c r="I286">
        <v>20161206628290.801</v>
      </c>
      <c r="J286">
        <v>8</v>
      </c>
      <c r="K286">
        <v>5</v>
      </c>
      <c r="L286" t="s">
        <v>36</v>
      </c>
      <c r="M286" s="1">
        <f t="shared" si="41"/>
        <v>42702</v>
      </c>
      <c r="N286" s="1">
        <f t="shared" si="42"/>
        <v>42687</v>
      </c>
      <c r="O286" s="1">
        <f t="shared" si="43"/>
        <v>42707</v>
      </c>
      <c r="P286" t="b">
        <f t="shared" si="39"/>
        <v>0</v>
      </c>
      <c r="Q286" t="str">
        <f t="shared" si="44"/>
        <v>WHEN fk_mwh_warehouse = '0' AND id_city = '4696' AND shipped_date &gt;= '2016-11-13' AND shipped_date &lt; '2016-12-04' THEN unit_price</v>
      </c>
      <c r="R286" t="str">
        <f t="shared" si="45"/>
        <v>WHEN fk_mwh_warehouse = '0' AND id_city = '4696' AND shipped_date &gt;= '2016-11-13' AND shipped_date &lt; '2016-12-04' THEN paid_price</v>
      </c>
      <c r="S286" t="str">
        <f t="shared" si="46"/>
        <v>WHEN fk_mwh_warehouse = '0' AND id_city = '4696' AND shipped_date &gt;= '2016-11-13' AND shipped_date &lt; '2016-12-04' THEN order_nr</v>
      </c>
      <c r="T286" t="str">
        <f t="shared" si="47"/>
        <v>WHEN fk_mwh_warehouse = '0' AND id_city = '4696' AND shipped_date &gt;= '2016-11-13' AND shipped_date &lt; '2016-12-04' THEN 1</v>
      </c>
    </row>
    <row r="287" spans="1:20" x14ac:dyDescent="0.25">
      <c r="A287" s="7" t="str">
        <f t="shared" si="40"/>
        <v>47170</v>
      </c>
      <c r="B287">
        <v>0</v>
      </c>
      <c r="C287">
        <v>4717</v>
      </c>
      <c r="D287">
        <v>24630852.510000002</v>
      </c>
      <c r="E287">
        <v>24334364.48</v>
      </c>
      <c r="F287">
        <v>177</v>
      </c>
      <c r="G287">
        <v>244</v>
      </c>
      <c r="H287">
        <v>20161149154311.102</v>
      </c>
      <c r="I287">
        <v>20161206942474.199</v>
      </c>
      <c r="J287">
        <v>10</v>
      </c>
      <c r="K287">
        <v>7</v>
      </c>
      <c r="L287" t="s">
        <v>36</v>
      </c>
      <c r="M287" s="1">
        <f t="shared" si="41"/>
        <v>42700</v>
      </c>
      <c r="N287" s="1">
        <f t="shared" si="42"/>
        <v>42679</v>
      </c>
      <c r="O287" s="1">
        <f t="shared" si="43"/>
        <v>42707</v>
      </c>
      <c r="P287" t="b">
        <f t="shared" si="39"/>
        <v>0</v>
      </c>
      <c r="Q287" t="str">
        <f t="shared" si="44"/>
        <v>WHEN fk_mwh_warehouse = '0' AND id_city = '4717' AND shipped_date &gt;= '2016-11-05' AND shipped_date &lt; '2016-12-04' THEN unit_price</v>
      </c>
      <c r="R287" t="str">
        <f t="shared" si="45"/>
        <v>WHEN fk_mwh_warehouse = '0' AND id_city = '4717' AND shipped_date &gt;= '2016-11-05' AND shipped_date &lt; '2016-12-04' THEN paid_price</v>
      </c>
      <c r="S287" t="str">
        <f t="shared" si="46"/>
        <v>WHEN fk_mwh_warehouse = '0' AND id_city = '4717' AND shipped_date &gt;= '2016-11-05' AND shipped_date &lt; '2016-12-04' THEN order_nr</v>
      </c>
      <c r="T287" t="str">
        <f t="shared" si="47"/>
        <v>WHEN fk_mwh_warehouse = '0' AND id_city = '4717' AND shipped_date &gt;= '2016-11-05' AND shipped_date &lt; '2016-12-04' THEN 1</v>
      </c>
    </row>
    <row r="288" spans="1:20" x14ac:dyDescent="0.25">
      <c r="A288" s="7" t="str">
        <f t="shared" si="40"/>
        <v>47360</v>
      </c>
      <c r="B288">
        <v>0</v>
      </c>
      <c r="C288">
        <v>4736</v>
      </c>
      <c r="D288">
        <v>25477472.300000001</v>
      </c>
      <c r="E288">
        <v>25199990.920000002</v>
      </c>
      <c r="F288">
        <v>127</v>
      </c>
      <c r="G288">
        <v>167</v>
      </c>
      <c r="H288">
        <v>20161176793378.699</v>
      </c>
      <c r="I288">
        <v>20161206614184.199</v>
      </c>
      <c r="J288">
        <v>4</v>
      </c>
      <c r="K288">
        <v>5</v>
      </c>
      <c r="L288" t="s">
        <v>36</v>
      </c>
      <c r="M288" s="1">
        <f t="shared" si="41"/>
        <v>42706</v>
      </c>
      <c r="N288" s="1">
        <f t="shared" si="42"/>
        <v>42691</v>
      </c>
      <c r="O288" s="1">
        <f t="shared" si="43"/>
        <v>42711</v>
      </c>
      <c r="P288" t="b">
        <f t="shared" si="39"/>
        <v>0</v>
      </c>
      <c r="Q288" t="str">
        <f t="shared" si="44"/>
        <v>WHEN fk_mwh_warehouse = '0' AND id_city = '4736' AND shipped_date &gt;= '2016-11-17' AND shipped_date &lt; '2016-12-08' THEN unit_price</v>
      </c>
      <c r="R288" t="str">
        <f t="shared" si="45"/>
        <v>WHEN fk_mwh_warehouse = '0' AND id_city = '4736' AND shipped_date &gt;= '2016-11-17' AND shipped_date &lt; '2016-12-08' THEN paid_price</v>
      </c>
      <c r="S288" t="str">
        <f t="shared" si="46"/>
        <v>WHEN fk_mwh_warehouse = '0' AND id_city = '4736' AND shipped_date &gt;= '2016-11-17' AND shipped_date &lt; '2016-12-08' THEN order_nr</v>
      </c>
      <c r="T288" t="str">
        <f t="shared" si="47"/>
        <v>WHEN fk_mwh_warehouse = '0' AND id_city = '4736' AND shipped_date &gt;= '2016-11-17' AND shipped_date &lt; '2016-12-08' THEN 1</v>
      </c>
    </row>
    <row r="289" spans="1:20" x14ac:dyDescent="0.25">
      <c r="A289" s="7" t="str">
        <f t="shared" si="40"/>
        <v>47700</v>
      </c>
      <c r="B289">
        <v>0</v>
      </c>
      <c r="C289">
        <v>4770</v>
      </c>
      <c r="D289">
        <v>9069750</v>
      </c>
      <c r="E289">
        <v>8991250</v>
      </c>
      <c r="F289">
        <v>44</v>
      </c>
      <c r="G289">
        <v>66</v>
      </c>
      <c r="H289">
        <v>20161156200118</v>
      </c>
      <c r="I289">
        <v>20161206987611.102</v>
      </c>
      <c r="J289">
        <v>8</v>
      </c>
      <c r="K289">
        <v>6</v>
      </c>
      <c r="L289" t="s">
        <v>36</v>
      </c>
      <c r="M289" s="1">
        <f t="shared" si="41"/>
        <v>42702</v>
      </c>
      <c r="N289" s="1">
        <f t="shared" si="42"/>
        <v>42684</v>
      </c>
      <c r="O289" s="1">
        <f t="shared" si="43"/>
        <v>42708</v>
      </c>
      <c r="P289" t="b">
        <f t="shared" si="39"/>
        <v>0</v>
      </c>
      <c r="Q289" t="str">
        <f t="shared" si="44"/>
        <v>WHEN fk_mwh_warehouse = '0' AND id_city = '4770' AND shipped_date &gt;= '2016-11-10' AND shipped_date &lt; '2016-12-05' THEN unit_price</v>
      </c>
      <c r="R289" t="str">
        <f t="shared" si="45"/>
        <v>WHEN fk_mwh_warehouse = '0' AND id_city = '4770' AND shipped_date &gt;= '2016-11-10' AND shipped_date &lt; '2016-12-05' THEN paid_price</v>
      </c>
      <c r="S289" t="str">
        <f t="shared" si="46"/>
        <v>WHEN fk_mwh_warehouse = '0' AND id_city = '4770' AND shipped_date &gt;= '2016-11-10' AND shipped_date &lt; '2016-12-05' THEN order_nr</v>
      </c>
      <c r="T289" t="str">
        <f t="shared" si="47"/>
        <v>WHEN fk_mwh_warehouse = '0' AND id_city = '4770' AND shipped_date &gt;= '2016-11-10' AND shipped_date &lt; '2016-12-05' THEN 1</v>
      </c>
    </row>
    <row r="290" spans="1:20" x14ac:dyDescent="0.25">
      <c r="A290" s="7" t="str">
        <f t="shared" si="40"/>
        <v>47890</v>
      </c>
      <c r="B290">
        <v>0</v>
      </c>
      <c r="C290">
        <v>4789</v>
      </c>
      <c r="D290">
        <v>4660464</v>
      </c>
      <c r="E290">
        <v>4660464</v>
      </c>
      <c r="F290">
        <v>31</v>
      </c>
      <c r="G290">
        <v>34</v>
      </c>
      <c r="H290">
        <v>20161174061631</v>
      </c>
      <c r="I290">
        <v>20161206674076.5</v>
      </c>
      <c r="J290">
        <v>4</v>
      </c>
      <c r="K290">
        <v>3</v>
      </c>
      <c r="L290" t="s">
        <v>36</v>
      </c>
      <c r="M290" s="1">
        <f t="shared" si="41"/>
        <v>42706</v>
      </c>
      <c r="N290" s="1">
        <f t="shared" si="42"/>
        <v>42697</v>
      </c>
      <c r="O290" s="1">
        <f t="shared" si="43"/>
        <v>42709</v>
      </c>
      <c r="P290" t="b">
        <f t="shared" si="39"/>
        <v>0</v>
      </c>
      <c r="Q290" t="str">
        <f t="shared" si="44"/>
        <v>WHEN fk_mwh_warehouse = '0' AND id_city = '4789' AND shipped_date &gt;= '2016-11-23' AND shipped_date &lt; '2016-12-06' THEN unit_price</v>
      </c>
      <c r="R290" t="str">
        <f t="shared" si="45"/>
        <v>WHEN fk_mwh_warehouse = '0' AND id_city = '4789' AND shipped_date &gt;= '2016-11-23' AND shipped_date &lt; '2016-12-06' THEN paid_price</v>
      </c>
      <c r="S290" t="str">
        <f t="shared" si="46"/>
        <v>WHEN fk_mwh_warehouse = '0' AND id_city = '4789' AND shipped_date &gt;= '2016-11-23' AND shipped_date &lt; '2016-12-06' THEN order_nr</v>
      </c>
      <c r="T290" t="str">
        <f t="shared" si="47"/>
        <v>WHEN fk_mwh_warehouse = '0' AND id_city = '4789' AND shipped_date &gt;= '2016-11-23' AND shipped_date &lt; '2016-12-06' THEN 1</v>
      </c>
    </row>
    <row r="291" spans="1:20" x14ac:dyDescent="0.25">
      <c r="A291" s="7" t="str">
        <f t="shared" si="40"/>
        <v>48050</v>
      </c>
      <c r="B291">
        <v>0</v>
      </c>
      <c r="C291">
        <v>4805</v>
      </c>
      <c r="D291">
        <v>3451816</v>
      </c>
      <c r="E291">
        <v>3404214.61</v>
      </c>
      <c r="F291">
        <v>28</v>
      </c>
      <c r="G291">
        <v>32</v>
      </c>
      <c r="H291">
        <v>20161167139162.5</v>
      </c>
      <c r="I291">
        <v>20161206334768.398</v>
      </c>
      <c r="J291">
        <v>4</v>
      </c>
      <c r="K291">
        <v>3</v>
      </c>
      <c r="L291" t="s">
        <v>36</v>
      </c>
      <c r="M291" s="1">
        <f t="shared" si="41"/>
        <v>42706</v>
      </c>
      <c r="N291" s="1">
        <f t="shared" si="42"/>
        <v>42697</v>
      </c>
      <c r="O291" s="1">
        <f t="shared" si="43"/>
        <v>42709</v>
      </c>
      <c r="P291" t="b">
        <f t="shared" si="39"/>
        <v>0</v>
      </c>
      <c r="Q291" t="str">
        <f t="shared" si="44"/>
        <v>WHEN fk_mwh_warehouse = '0' AND id_city = '4805' AND shipped_date &gt;= '2016-11-23' AND shipped_date &lt; '2016-12-06' THEN unit_price</v>
      </c>
      <c r="R291" t="str">
        <f t="shared" si="45"/>
        <v>WHEN fk_mwh_warehouse = '0' AND id_city = '4805' AND shipped_date &gt;= '2016-11-23' AND shipped_date &lt; '2016-12-06' THEN paid_price</v>
      </c>
      <c r="S291" t="str">
        <f t="shared" si="46"/>
        <v>WHEN fk_mwh_warehouse = '0' AND id_city = '4805' AND shipped_date &gt;= '2016-11-23' AND shipped_date &lt; '2016-12-06' THEN order_nr</v>
      </c>
      <c r="T291" t="str">
        <f t="shared" si="47"/>
        <v>WHEN fk_mwh_warehouse = '0' AND id_city = '4805' AND shipped_date &gt;= '2016-11-23' AND shipped_date &lt; '2016-12-06' THEN 1</v>
      </c>
    </row>
    <row r="292" spans="1:20" x14ac:dyDescent="0.25">
      <c r="A292" s="7" t="str">
        <f t="shared" si="40"/>
        <v>48270</v>
      </c>
      <c r="B292">
        <v>0</v>
      </c>
      <c r="C292">
        <v>4827</v>
      </c>
      <c r="D292">
        <v>11340904</v>
      </c>
      <c r="E292">
        <v>11108517.67</v>
      </c>
      <c r="F292">
        <v>66</v>
      </c>
      <c r="G292">
        <v>77</v>
      </c>
      <c r="H292">
        <v>20161123010619.602</v>
      </c>
      <c r="I292">
        <v>20161207047680.898</v>
      </c>
      <c r="J292">
        <v>16</v>
      </c>
      <c r="K292">
        <v>3</v>
      </c>
      <c r="L292" t="s">
        <v>35</v>
      </c>
      <c r="M292" s="1">
        <f t="shared" si="41"/>
        <v>42695</v>
      </c>
      <c r="N292" s="1">
        <f t="shared" si="42"/>
        <v>42686</v>
      </c>
      <c r="O292" s="1">
        <f t="shared" si="43"/>
        <v>42698</v>
      </c>
      <c r="P292" t="b">
        <f t="shared" si="39"/>
        <v>0</v>
      </c>
      <c r="Q292" t="str">
        <f t="shared" si="44"/>
        <v>WHEN fk_mwh_warehouse = '0' AND id_city = '4827' AND shipped_date &gt;= '2016-11-12' AND shipped_date &lt; '2016-11-25' THEN unit_price</v>
      </c>
      <c r="R292" t="str">
        <f t="shared" si="45"/>
        <v>WHEN fk_mwh_warehouse = '0' AND id_city = '4827' AND shipped_date &gt;= '2016-11-12' AND shipped_date &lt; '2016-11-25' THEN paid_price</v>
      </c>
      <c r="S292" t="str">
        <f t="shared" si="46"/>
        <v>WHEN fk_mwh_warehouse = '0' AND id_city = '4827' AND shipped_date &gt;= '2016-11-12' AND shipped_date &lt; '2016-11-25' THEN order_nr</v>
      </c>
      <c r="T292" t="str">
        <f t="shared" si="47"/>
        <v>WHEN fk_mwh_warehouse = '0' AND id_city = '4827' AND shipped_date &gt;= '2016-11-12' AND shipped_date &lt; '2016-11-25' THEN 1</v>
      </c>
    </row>
    <row r="293" spans="1:20" x14ac:dyDescent="0.25">
      <c r="A293" s="7" t="str">
        <f t="shared" si="40"/>
        <v>48550</v>
      </c>
      <c r="B293">
        <v>0</v>
      </c>
      <c r="C293">
        <v>4855</v>
      </c>
      <c r="D293">
        <v>20864228.949999999</v>
      </c>
      <c r="E293">
        <v>20518225.109999999</v>
      </c>
      <c r="F293">
        <v>166</v>
      </c>
      <c r="G293">
        <v>197</v>
      </c>
      <c r="H293">
        <v>20161156901733.199</v>
      </c>
      <c r="I293">
        <v>20161206456056.301</v>
      </c>
      <c r="J293">
        <v>7</v>
      </c>
      <c r="K293">
        <v>4</v>
      </c>
      <c r="L293" t="s">
        <v>36</v>
      </c>
      <c r="M293" s="1">
        <f t="shared" si="41"/>
        <v>42703</v>
      </c>
      <c r="N293" s="1">
        <f t="shared" si="42"/>
        <v>42691</v>
      </c>
      <c r="O293" s="1">
        <f t="shared" si="43"/>
        <v>42707</v>
      </c>
      <c r="P293" t="b">
        <f t="shared" si="39"/>
        <v>0</v>
      </c>
      <c r="Q293" t="str">
        <f t="shared" si="44"/>
        <v>WHEN fk_mwh_warehouse = '0' AND id_city = '4855' AND shipped_date &gt;= '2016-11-17' AND shipped_date &lt; '2016-12-04' THEN unit_price</v>
      </c>
      <c r="R293" t="str">
        <f t="shared" si="45"/>
        <v>WHEN fk_mwh_warehouse = '0' AND id_city = '4855' AND shipped_date &gt;= '2016-11-17' AND shipped_date &lt; '2016-12-04' THEN paid_price</v>
      </c>
      <c r="S293" t="str">
        <f t="shared" si="46"/>
        <v>WHEN fk_mwh_warehouse = '0' AND id_city = '4855' AND shipped_date &gt;= '2016-11-17' AND shipped_date &lt; '2016-12-04' THEN order_nr</v>
      </c>
      <c r="T293" t="str">
        <f t="shared" si="47"/>
        <v>WHEN fk_mwh_warehouse = '0' AND id_city = '4855' AND shipped_date &gt;= '2016-11-17' AND shipped_date &lt; '2016-12-04' THEN 1</v>
      </c>
    </row>
    <row r="294" spans="1:20" x14ac:dyDescent="0.25">
      <c r="A294" s="7" t="str">
        <f t="shared" si="40"/>
        <v>48820</v>
      </c>
      <c r="B294">
        <v>0</v>
      </c>
      <c r="C294">
        <v>4882</v>
      </c>
      <c r="D294">
        <v>11395890</v>
      </c>
      <c r="E294">
        <v>11125140.73</v>
      </c>
      <c r="F294">
        <v>85</v>
      </c>
      <c r="G294">
        <v>100</v>
      </c>
      <c r="H294">
        <v>20161155171289.398</v>
      </c>
      <c r="I294">
        <v>20161206423852</v>
      </c>
      <c r="J294">
        <v>7</v>
      </c>
      <c r="K294">
        <v>7</v>
      </c>
      <c r="L294" t="s">
        <v>36</v>
      </c>
      <c r="M294" s="1">
        <f t="shared" si="41"/>
        <v>42703</v>
      </c>
      <c r="N294" s="1">
        <f t="shared" si="42"/>
        <v>42682</v>
      </c>
      <c r="O294" s="1">
        <f t="shared" si="43"/>
        <v>42710</v>
      </c>
      <c r="P294" t="b">
        <f t="shared" si="39"/>
        <v>0</v>
      </c>
      <c r="Q294" t="str">
        <f t="shared" si="44"/>
        <v>WHEN fk_mwh_warehouse = '0' AND id_city = '4882' AND shipped_date &gt;= '2016-11-08' AND shipped_date &lt; '2016-12-07' THEN unit_price</v>
      </c>
      <c r="R294" t="str">
        <f t="shared" si="45"/>
        <v>WHEN fk_mwh_warehouse = '0' AND id_city = '4882' AND shipped_date &gt;= '2016-11-08' AND shipped_date &lt; '2016-12-07' THEN paid_price</v>
      </c>
      <c r="S294" t="str">
        <f t="shared" si="46"/>
        <v>WHEN fk_mwh_warehouse = '0' AND id_city = '4882' AND shipped_date &gt;= '2016-11-08' AND shipped_date &lt; '2016-12-07' THEN order_nr</v>
      </c>
      <c r="T294" t="str">
        <f t="shared" si="47"/>
        <v>WHEN fk_mwh_warehouse = '0' AND id_city = '4882' AND shipped_date &gt;= '2016-11-08' AND shipped_date &lt; '2016-12-07' THEN 1</v>
      </c>
    </row>
    <row r="295" spans="1:20" x14ac:dyDescent="0.25">
      <c r="A295" s="7" t="str">
        <f t="shared" si="40"/>
        <v>49040</v>
      </c>
      <c r="B295">
        <v>0</v>
      </c>
      <c r="C295">
        <v>4904</v>
      </c>
      <c r="D295">
        <v>21269594.780000001</v>
      </c>
      <c r="E295">
        <v>20942719.579999998</v>
      </c>
      <c r="F295">
        <v>160</v>
      </c>
      <c r="G295">
        <v>200</v>
      </c>
      <c r="H295">
        <v>20161181263558.898</v>
      </c>
      <c r="I295">
        <v>20161206448366.801</v>
      </c>
      <c r="J295">
        <v>3</v>
      </c>
      <c r="K295">
        <v>2</v>
      </c>
      <c r="L295" t="s">
        <v>36</v>
      </c>
      <c r="M295" s="1">
        <f t="shared" si="41"/>
        <v>42707</v>
      </c>
      <c r="N295" s="1">
        <f t="shared" si="42"/>
        <v>42701</v>
      </c>
      <c r="O295" s="1">
        <f t="shared" si="43"/>
        <v>42709</v>
      </c>
      <c r="P295" t="b">
        <f t="shared" si="39"/>
        <v>0</v>
      </c>
      <c r="Q295" t="str">
        <f t="shared" si="44"/>
        <v>WHEN fk_mwh_warehouse = '0' AND id_city = '4904' AND shipped_date &gt;= '2016-11-27' AND shipped_date &lt; '2016-12-06' THEN unit_price</v>
      </c>
      <c r="R295" t="str">
        <f t="shared" si="45"/>
        <v>WHEN fk_mwh_warehouse = '0' AND id_city = '4904' AND shipped_date &gt;= '2016-11-27' AND shipped_date &lt; '2016-12-06' THEN paid_price</v>
      </c>
      <c r="S295" t="str">
        <f t="shared" si="46"/>
        <v>WHEN fk_mwh_warehouse = '0' AND id_city = '4904' AND shipped_date &gt;= '2016-11-27' AND shipped_date &lt; '2016-12-06' THEN order_nr</v>
      </c>
      <c r="T295" t="str">
        <f t="shared" si="47"/>
        <v>WHEN fk_mwh_warehouse = '0' AND id_city = '4904' AND shipped_date &gt;= '2016-11-27' AND shipped_date &lt; '2016-12-06' THEN 1</v>
      </c>
    </row>
    <row r="296" spans="1:20" x14ac:dyDescent="0.25">
      <c r="A296" s="7" t="str">
        <f t="shared" si="40"/>
        <v>49360</v>
      </c>
      <c r="B296">
        <v>0</v>
      </c>
      <c r="C296">
        <v>4936</v>
      </c>
      <c r="D296">
        <v>38596181.240000002</v>
      </c>
      <c r="E296">
        <v>38254932.390000001</v>
      </c>
      <c r="F296">
        <v>289</v>
      </c>
      <c r="G296">
        <v>352</v>
      </c>
      <c r="H296">
        <v>20161195662619.398</v>
      </c>
      <c r="I296">
        <v>20161206552298.602</v>
      </c>
      <c r="J296">
        <v>4</v>
      </c>
      <c r="K296">
        <v>2</v>
      </c>
      <c r="L296" t="s">
        <v>36</v>
      </c>
      <c r="M296" s="1">
        <f t="shared" si="41"/>
        <v>42706</v>
      </c>
      <c r="N296" s="1">
        <f t="shared" si="42"/>
        <v>42700</v>
      </c>
      <c r="O296" s="1">
        <f t="shared" si="43"/>
        <v>42708</v>
      </c>
      <c r="P296" t="b">
        <f t="shared" si="39"/>
        <v>0</v>
      </c>
      <c r="Q296" t="str">
        <f t="shared" si="44"/>
        <v>WHEN fk_mwh_warehouse = '0' AND id_city = '4936' AND shipped_date &gt;= '2016-11-26' AND shipped_date &lt; '2016-12-05' THEN unit_price</v>
      </c>
      <c r="R296" t="str">
        <f t="shared" si="45"/>
        <v>WHEN fk_mwh_warehouse = '0' AND id_city = '4936' AND shipped_date &gt;= '2016-11-26' AND shipped_date &lt; '2016-12-05' THEN paid_price</v>
      </c>
      <c r="S296" t="str">
        <f t="shared" si="46"/>
        <v>WHEN fk_mwh_warehouse = '0' AND id_city = '4936' AND shipped_date &gt;= '2016-11-26' AND shipped_date &lt; '2016-12-05' THEN order_nr</v>
      </c>
      <c r="T296" t="str">
        <f t="shared" si="47"/>
        <v>WHEN fk_mwh_warehouse = '0' AND id_city = '4936' AND shipped_date &gt;= '2016-11-26' AND shipped_date &lt; '2016-12-05' THEN 1</v>
      </c>
    </row>
    <row r="297" spans="1:20" x14ac:dyDescent="0.25">
      <c r="A297" s="7" t="str">
        <f t="shared" si="40"/>
        <v>49550</v>
      </c>
      <c r="B297">
        <v>0</v>
      </c>
      <c r="C297">
        <v>4955</v>
      </c>
      <c r="D297">
        <v>3098127</v>
      </c>
      <c r="E297">
        <v>3059677</v>
      </c>
      <c r="F297">
        <v>20</v>
      </c>
      <c r="G297">
        <v>22</v>
      </c>
      <c r="H297">
        <v>20161190887085.898</v>
      </c>
      <c r="I297">
        <v>20161207357714.699</v>
      </c>
      <c r="J297">
        <v>4</v>
      </c>
      <c r="K297">
        <v>2</v>
      </c>
      <c r="L297" t="s">
        <v>35</v>
      </c>
      <c r="M297" s="1">
        <f t="shared" si="41"/>
        <v>42707</v>
      </c>
      <c r="N297" s="1">
        <f t="shared" si="42"/>
        <v>42701</v>
      </c>
      <c r="O297" s="1">
        <f t="shared" si="43"/>
        <v>42709</v>
      </c>
      <c r="P297" t="b">
        <f t="shared" si="39"/>
        <v>0</v>
      </c>
      <c r="Q297" t="str">
        <f t="shared" si="44"/>
        <v>WHEN fk_mwh_warehouse = '0' AND id_city = '4955' AND shipped_date &gt;= '2016-11-27' AND shipped_date &lt; '2016-12-06' THEN unit_price</v>
      </c>
      <c r="R297" t="str">
        <f t="shared" si="45"/>
        <v>WHEN fk_mwh_warehouse = '0' AND id_city = '4955' AND shipped_date &gt;= '2016-11-27' AND shipped_date &lt; '2016-12-06' THEN paid_price</v>
      </c>
      <c r="S297" t="str">
        <f t="shared" si="46"/>
        <v>WHEN fk_mwh_warehouse = '0' AND id_city = '4955' AND shipped_date &gt;= '2016-11-27' AND shipped_date &lt; '2016-12-06' THEN order_nr</v>
      </c>
      <c r="T297" t="str">
        <f t="shared" si="47"/>
        <v>WHEN fk_mwh_warehouse = '0' AND id_city = '4955' AND shipped_date &gt;= '2016-11-27' AND shipped_date &lt; '2016-12-06' THEN 1</v>
      </c>
    </row>
    <row r="298" spans="1:20" x14ac:dyDescent="0.25">
      <c r="A298" s="7" t="str">
        <f t="shared" si="40"/>
        <v>49790</v>
      </c>
      <c r="B298">
        <v>0</v>
      </c>
      <c r="C298">
        <v>4979</v>
      </c>
      <c r="D298">
        <v>13703499</v>
      </c>
      <c r="E298">
        <v>13367884.4</v>
      </c>
      <c r="F298">
        <v>100</v>
      </c>
      <c r="G298">
        <v>124</v>
      </c>
      <c r="H298">
        <v>20161150425977.699</v>
      </c>
      <c r="I298">
        <v>20161206942315.699</v>
      </c>
      <c r="J298">
        <v>10</v>
      </c>
      <c r="K298">
        <v>7</v>
      </c>
      <c r="L298" t="s">
        <v>36</v>
      </c>
      <c r="M298" s="1">
        <f t="shared" si="41"/>
        <v>42700</v>
      </c>
      <c r="N298" s="1">
        <f t="shared" si="42"/>
        <v>42679</v>
      </c>
      <c r="O298" s="1">
        <f t="shared" si="43"/>
        <v>42707</v>
      </c>
      <c r="P298" t="b">
        <f t="shared" si="39"/>
        <v>0</v>
      </c>
      <c r="Q298" t="str">
        <f t="shared" si="44"/>
        <v>WHEN fk_mwh_warehouse = '0' AND id_city = '4979' AND shipped_date &gt;= '2016-11-05' AND shipped_date &lt; '2016-12-04' THEN unit_price</v>
      </c>
      <c r="R298" t="str">
        <f t="shared" si="45"/>
        <v>WHEN fk_mwh_warehouse = '0' AND id_city = '4979' AND shipped_date &gt;= '2016-11-05' AND shipped_date &lt; '2016-12-04' THEN paid_price</v>
      </c>
      <c r="S298" t="str">
        <f t="shared" si="46"/>
        <v>WHEN fk_mwh_warehouse = '0' AND id_city = '4979' AND shipped_date &gt;= '2016-11-05' AND shipped_date &lt; '2016-12-04' THEN order_nr</v>
      </c>
      <c r="T298" t="str">
        <f t="shared" si="47"/>
        <v>WHEN fk_mwh_warehouse = '0' AND id_city = '4979' AND shipped_date &gt;= '2016-11-05' AND shipped_date &lt; '2016-12-04' THEN 1</v>
      </c>
    </row>
    <row r="299" spans="1:20" x14ac:dyDescent="0.25">
      <c r="A299" s="7" t="str">
        <f t="shared" si="40"/>
        <v>50070</v>
      </c>
      <c r="B299">
        <v>0</v>
      </c>
      <c r="C299">
        <v>5007</v>
      </c>
      <c r="D299">
        <v>3403058</v>
      </c>
      <c r="E299">
        <v>3349718</v>
      </c>
      <c r="F299">
        <v>26</v>
      </c>
      <c r="G299">
        <v>34</v>
      </c>
      <c r="H299">
        <v>20161144780872.199</v>
      </c>
      <c r="I299">
        <v>20161206985007.199</v>
      </c>
      <c r="J299">
        <v>9</v>
      </c>
      <c r="K299">
        <v>5</v>
      </c>
      <c r="L299" t="s">
        <v>36</v>
      </c>
      <c r="M299" s="1">
        <f t="shared" si="41"/>
        <v>42701</v>
      </c>
      <c r="N299" s="1">
        <f t="shared" si="42"/>
        <v>42686</v>
      </c>
      <c r="O299" s="1">
        <f t="shared" si="43"/>
        <v>42706</v>
      </c>
      <c r="P299" t="b">
        <f t="shared" si="39"/>
        <v>0</v>
      </c>
      <c r="Q299" t="str">
        <f t="shared" si="44"/>
        <v>WHEN fk_mwh_warehouse = '0' AND id_city = '5007' AND shipped_date &gt;= '2016-11-12' AND shipped_date &lt; '2016-12-03' THEN unit_price</v>
      </c>
      <c r="R299" t="str">
        <f t="shared" si="45"/>
        <v>WHEN fk_mwh_warehouse = '0' AND id_city = '5007' AND shipped_date &gt;= '2016-11-12' AND shipped_date &lt; '2016-12-03' THEN paid_price</v>
      </c>
      <c r="S299" t="str">
        <f t="shared" si="46"/>
        <v>WHEN fk_mwh_warehouse = '0' AND id_city = '5007' AND shipped_date &gt;= '2016-11-12' AND shipped_date &lt; '2016-12-03' THEN order_nr</v>
      </c>
      <c r="T299" t="str">
        <f t="shared" si="47"/>
        <v>WHEN fk_mwh_warehouse = '0' AND id_city = '5007' AND shipped_date &gt;= '2016-11-12' AND shipped_date &lt; '2016-12-03' THEN 1</v>
      </c>
    </row>
    <row r="300" spans="1:20" x14ac:dyDescent="0.25">
      <c r="A300" s="7" t="str">
        <f t="shared" si="40"/>
        <v>50300</v>
      </c>
      <c r="B300">
        <v>0</v>
      </c>
      <c r="C300">
        <v>5030</v>
      </c>
      <c r="D300">
        <v>10642229.279999999</v>
      </c>
      <c r="E300">
        <v>10584629.279999999</v>
      </c>
      <c r="F300">
        <v>71</v>
      </c>
      <c r="G300">
        <v>106</v>
      </c>
      <c r="H300">
        <v>20161173458813.801</v>
      </c>
      <c r="I300">
        <v>20161206362168</v>
      </c>
      <c r="J300">
        <v>5</v>
      </c>
      <c r="K300">
        <v>4</v>
      </c>
      <c r="L300" t="s">
        <v>36</v>
      </c>
      <c r="M300" s="1">
        <f t="shared" si="41"/>
        <v>42705</v>
      </c>
      <c r="N300" s="1">
        <f t="shared" si="42"/>
        <v>42693</v>
      </c>
      <c r="O300" s="1">
        <f t="shared" si="43"/>
        <v>42709</v>
      </c>
      <c r="P300" t="b">
        <f t="shared" si="39"/>
        <v>0</v>
      </c>
      <c r="Q300" t="str">
        <f t="shared" si="44"/>
        <v>WHEN fk_mwh_warehouse = '0' AND id_city = '5030' AND shipped_date &gt;= '2016-11-19' AND shipped_date &lt; '2016-12-06' THEN unit_price</v>
      </c>
      <c r="R300" t="str">
        <f t="shared" si="45"/>
        <v>WHEN fk_mwh_warehouse = '0' AND id_city = '5030' AND shipped_date &gt;= '2016-11-19' AND shipped_date &lt; '2016-12-06' THEN paid_price</v>
      </c>
      <c r="S300" t="str">
        <f t="shared" si="46"/>
        <v>WHEN fk_mwh_warehouse = '0' AND id_city = '5030' AND shipped_date &gt;= '2016-11-19' AND shipped_date &lt; '2016-12-06' THEN order_nr</v>
      </c>
      <c r="T300" t="str">
        <f t="shared" si="47"/>
        <v>WHEN fk_mwh_warehouse = '0' AND id_city = '5030' AND shipped_date &gt;= '2016-11-19' AND shipped_date &lt; '2016-12-06' THEN 1</v>
      </c>
    </row>
    <row r="301" spans="1:20" x14ac:dyDescent="0.25">
      <c r="A301" s="7" t="str">
        <f t="shared" si="40"/>
        <v>50550</v>
      </c>
      <c r="B301">
        <v>0</v>
      </c>
      <c r="C301">
        <v>5055</v>
      </c>
      <c r="D301">
        <v>13293626</v>
      </c>
      <c r="E301">
        <v>13054098.939999999</v>
      </c>
      <c r="F301">
        <v>90</v>
      </c>
      <c r="G301">
        <v>124</v>
      </c>
      <c r="H301">
        <v>20161136836708.699</v>
      </c>
      <c r="I301">
        <v>20161206649049.602</v>
      </c>
      <c r="J301">
        <v>13</v>
      </c>
      <c r="K301">
        <v>8</v>
      </c>
      <c r="L301" t="s">
        <v>36</v>
      </c>
      <c r="M301" s="1">
        <f t="shared" si="41"/>
        <v>42697</v>
      </c>
      <c r="N301" s="1">
        <f t="shared" si="42"/>
        <v>42673</v>
      </c>
      <c r="O301" s="1">
        <f t="shared" si="43"/>
        <v>42705</v>
      </c>
      <c r="P301" t="b">
        <f t="shared" si="39"/>
        <v>0</v>
      </c>
      <c r="Q301" t="str">
        <f t="shared" si="44"/>
        <v>WHEN fk_mwh_warehouse = '0' AND id_city = '5055' AND shipped_date &gt;= '2016-10-30' AND shipped_date &lt; '2016-12-02' THEN unit_price</v>
      </c>
      <c r="R301" t="str">
        <f t="shared" si="45"/>
        <v>WHEN fk_mwh_warehouse = '0' AND id_city = '5055' AND shipped_date &gt;= '2016-10-30' AND shipped_date &lt; '2016-12-02' THEN paid_price</v>
      </c>
      <c r="S301" t="str">
        <f t="shared" si="46"/>
        <v>WHEN fk_mwh_warehouse = '0' AND id_city = '5055' AND shipped_date &gt;= '2016-10-30' AND shipped_date &lt; '2016-12-02' THEN order_nr</v>
      </c>
      <c r="T301" t="str">
        <f t="shared" si="47"/>
        <v>WHEN fk_mwh_warehouse = '0' AND id_city = '5055' AND shipped_date &gt;= '2016-10-30' AND shipped_date &lt; '2016-12-02' THEN 1</v>
      </c>
    </row>
    <row r="302" spans="1:20" x14ac:dyDescent="0.25">
      <c r="A302" s="7" t="str">
        <f t="shared" si="40"/>
        <v>50740</v>
      </c>
      <c r="B302">
        <v>0</v>
      </c>
      <c r="C302">
        <v>5074</v>
      </c>
      <c r="D302">
        <v>332041434.27999997</v>
      </c>
      <c r="E302">
        <v>327961918.47000003</v>
      </c>
      <c r="F302">
        <v>2670</v>
      </c>
      <c r="G302">
        <v>3177</v>
      </c>
      <c r="H302">
        <v>20161193667438.699</v>
      </c>
      <c r="I302">
        <v>20161206406668.301</v>
      </c>
      <c r="J302">
        <v>4</v>
      </c>
      <c r="K302">
        <v>2</v>
      </c>
      <c r="L302" t="s">
        <v>36</v>
      </c>
      <c r="M302" s="1">
        <f t="shared" si="41"/>
        <v>42706</v>
      </c>
      <c r="N302" s="1">
        <f t="shared" si="42"/>
        <v>42700</v>
      </c>
      <c r="O302" s="1">
        <f t="shared" si="43"/>
        <v>42708</v>
      </c>
      <c r="P302" t="b">
        <f t="shared" si="39"/>
        <v>0</v>
      </c>
      <c r="Q302" t="str">
        <f t="shared" si="44"/>
        <v>WHEN fk_mwh_warehouse = '0' AND id_city = '5074' AND shipped_date &gt;= '2016-11-26' AND shipped_date &lt; '2016-12-05' THEN unit_price</v>
      </c>
      <c r="R302" t="str">
        <f t="shared" si="45"/>
        <v>WHEN fk_mwh_warehouse = '0' AND id_city = '5074' AND shipped_date &gt;= '2016-11-26' AND shipped_date &lt; '2016-12-05' THEN paid_price</v>
      </c>
      <c r="S302" t="str">
        <f t="shared" si="46"/>
        <v>WHEN fk_mwh_warehouse = '0' AND id_city = '5074' AND shipped_date &gt;= '2016-11-26' AND shipped_date &lt; '2016-12-05' THEN order_nr</v>
      </c>
      <c r="T302" t="str">
        <f t="shared" si="47"/>
        <v>WHEN fk_mwh_warehouse = '0' AND id_city = '5074' AND shipped_date &gt;= '2016-11-26' AND shipped_date &lt; '2016-12-05' THEN 1</v>
      </c>
    </row>
    <row r="303" spans="1:20" x14ac:dyDescent="0.25">
      <c r="A303" s="7" t="str">
        <f t="shared" si="40"/>
        <v>51060</v>
      </c>
      <c r="B303">
        <v>0</v>
      </c>
      <c r="C303">
        <v>5106</v>
      </c>
      <c r="D303">
        <v>4127459</v>
      </c>
      <c r="E303">
        <v>3984086.3</v>
      </c>
      <c r="F303">
        <v>36</v>
      </c>
      <c r="G303">
        <v>42</v>
      </c>
      <c r="H303">
        <v>20161172909153.602</v>
      </c>
      <c r="I303">
        <v>20161206221198.102</v>
      </c>
      <c r="J303">
        <v>3</v>
      </c>
      <c r="K303">
        <v>3</v>
      </c>
      <c r="L303" t="s">
        <v>36</v>
      </c>
      <c r="M303" s="1">
        <f t="shared" si="41"/>
        <v>42707</v>
      </c>
      <c r="N303" s="1">
        <f t="shared" si="42"/>
        <v>42698</v>
      </c>
      <c r="O303" s="1">
        <f t="shared" si="43"/>
        <v>42710</v>
      </c>
      <c r="P303" t="b">
        <f t="shared" si="39"/>
        <v>0</v>
      </c>
      <c r="Q303" t="str">
        <f t="shared" si="44"/>
        <v>WHEN fk_mwh_warehouse = '0' AND id_city = '5106' AND shipped_date &gt;= '2016-11-24' AND shipped_date &lt; '2016-12-07' THEN unit_price</v>
      </c>
      <c r="R303" t="str">
        <f t="shared" si="45"/>
        <v>WHEN fk_mwh_warehouse = '0' AND id_city = '5106' AND shipped_date &gt;= '2016-11-24' AND shipped_date &lt; '2016-12-07' THEN paid_price</v>
      </c>
      <c r="S303" t="str">
        <f t="shared" si="46"/>
        <v>WHEN fk_mwh_warehouse = '0' AND id_city = '5106' AND shipped_date &gt;= '2016-11-24' AND shipped_date &lt; '2016-12-07' THEN order_nr</v>
      </c>
      <c r="T303" t="str">
        <f t="shared" si="47"/>
        <v>WHEN fk_mwh_warehouse = '0' AND id_city = '5106' AND shipped_date &gt;= '2016-11-24' AND shipped_date &lt; '2016-12-07' THEN 1</v>
      </c>
    </row>
    <row r="304" spans="1:20" x14ac:dyDescent="0.25">
      <c r="A304" s="7" t="str">
        <f t="shared" si="40"/>
        <v>51100</v>
      </c>
      <c r="B304">
        <v>0</v>
      </c>
      <c r="C304">
        <v>5110</v>
      </c>
      <c r="D304">
        <v>6349734.0800000001</v>
      </c>
      <c r="E304">
        <v>6323534.0800000001</v>
      </c>
      <c r="F304">
        <v>41</v>
      </c>
      <c r="G304">
        <v>46</v>
      </c>
      <c r="H304">
        <v>20161164355105</v>
      </c>
      <c r="I304">
        <v>20161206949702.5</v>
      </c>
      <c r="J304">
        <v>6</v>
      </c>
      <c r="K304">
        <v>6</v>
      </c>
      <c r="L304" t="s">
        <v>36</v>
      </c>
      <c r="M304" s="1">
        <f t="shared" si="41"/>
        <v>42704</v>
      </c>
      <c r="N304" s="1">
        <f t="shared" si="42"/>
        <v>42686</v>
      </c>
      <c r="O304" s="1">
        <f t="shared" si="43"/>
        <v>42710</v>
      </c>
      <c r="P304" t="b">
        <f t="shared" si="39"/>
        <v>0</v>
      </c>
      <c r="Q304" t="str">
        <f t="shared" si="44"/>
        <v>WHEN fk_mwh_warehouse = '0' AND id_city = '5110' AND shipped_date &gt;= '2016-11-12' AND shipped_date &lt; '2016-12-07' THEN unit_price</v>
      </c>
      <c r="R304" t="str">
        <f t="shared" si="45"/>
        <v>WHEN fk_mwh_warehouse = '0' AND id_city = '5110' AND shipped_date &gt;= '2016-11-12' AND shipped_date &lt; '2016-12-07' THEN paid_price</v>
      </c>
      <c r="S304" t="str">
        <f t="shared" si="46"/>
        <v>WHEN fk_mwh_warehouse = '0' AND id_city = '5110' AND shipped_date &gt;= '2016-11-12' AND shipped_date &lt; '2016-12-07' THEN order_nr</v>
      </c>
      <c r="T304" t="str">
        <f t="shared" si="47"/>
        <v>WHEN fk_mwh_warehouse = '0' AND id_city = '5110' AND shipped_date &gt;= '2016-11-12' AND shipped_date &lt; '2016-12-07' THEN 1</v>
      </c>
    </row>
    <row r="305" spans="1:20" x14ac:dyDescent="0.25">
      <c r="A305" s="7" t="str">
        <f t="shared" si="40"/>
        <v>51140</v>
      </c>
      <c r="B305">
        <v>0</v>
      </c>
      <c r="C305">
        <v>5114</v>
      </c>
      <c r="D305">
        <v>8418055.75</v>
      </c>
      <c r="E305">
        <v>8317564.6900000004</v>
      </c>
      <c r="F305">
        <v>59</v>
      </c>
      <c r="G305">
        <v>69</v>
      </c>
      <c r="H305">
        <v>20161130821488</v>
      </c>
      <c r="I305">
        <v>20161206892180.301</v>
      </c>
      <c r="J305">
        <v>15</v>
      </c>
      <c r="K305">
        <v>7</v>
      </c>
      <c r="L305" t="s">
        <v>36</v>
      </c>
      <c r="M305" s="1">
        <f t="shared" si="41"/>
        <v>42695</v>
      </c>
      <c r="N305" s="1">
        <f t="shared" si="42"/>
        <v>42674</v>
      </c>
      <c r="O305" s="1">
        <f t="shared" si="43"/>
        <v>42702</v>
      </c>
      <c r="P305" t="b">
        <f t="shared" si="39"/>
        <v>0</v>
      </c>
      <c r="Q305" t="str">
        <f t="shared" si="44"/>
        <v>WHEN fk_mwh_warehouse = '0' AND id_city = '5114' AND shipped_date &gt;= '2016-10-31' AND shipped_date &lt; '2016-11-29' THEN unit_price</v>
      </c>
      <c r="R305" t="str">
        <f t="shared" si="45"/>
        <v>WHEN fk_mwh_warehouse = '0' AND id_city = '5114' AND shipped_date &gt;= '2016-10-31' AND shipped_date &lt; '2016-11-29' THEN paid_price</v>
      </c>
      <c r="S305" t="str">
        <f t="shared" si="46"/>
        <v>WHEN fk_mwh_warehouse = '0' AND id_city = '5114' AND shipped_date &gt;= '2016-10-31' AND shipped_date &lt; '2016-11-29' THEN order_nr</v>
      </c>
      <c r="T305" t="str">
        <f t="shared" si="47"/>
        <v>WHEN fk_mwh_warehouse = '0' AND id_city = '5114' AND shipped_date &gt;= '2016-10-31' AND shipped_date &lt; '2016-11-29' THEN 1</v>
      </c>
    </row>
    <row r="306" spans="1:20" x14ac:dyDescent="0.25">
      <c r="A306" s="7" t="str">
        <f t="shared" si="40"/>
        <v>51170</v>
      </c>
      <c r="B306">
        <v>0</v>
      </c>
      <c r="C306">
        <v>5117</v>
      </c>
      <c r="D306">
        <v>101345257.98</v>
      </c>
      <c r="E306">
        <v>98272721.299999997</v>
      </c>
      <c r="F306">
        <v>747</v>
      </c>
      <c r="G306">
        <v>885</v>
      </c>
      <c r="H306">
        <v>20161199430587.602</v>
      </c>
      <c r="I306">
        <v>20161206309823.602</v>
      </c>
      <c r="J306">
        <v>3</v>
      </c>
      <c r="K306">
        <v>2</v>
      </c>
      <c r="L306" t="s">
        <v>36</v>
      </c>
      <c r="M306" s="1">
        <f t="shared" si="41"/>
        <v>42707</v>
      </c>
      <c r="N306" s="1">
        <f t="shared" si="42"/>
        <v>42701</v>
      </c>
      <c r="O306" s="1">
        <f t="shared" si="43"/>
        <v>42709</v>
      </c>
      <c r="P306" t="b">
        <f t="shared" si="39"/>
        <v>0</v>
      </c>
      <c r="Q306" t="str">
        <f t="shared" si="44"/>
        <v>WHEN fk_mwh_warehouse = '0' AND id_city = '5117' AND shipped_date &gt;= '2016-11-27' AND shipped_date &lt; '2016-12-06' THEN unit_price</v>
      </c>
      <c r="R306" t="str">
        <f t="shared" si="45"/>
        <v>WHEN fk_mwh_warehouse = '0' AND id_city = '5117' AND shipped_date &gt;= '2016-11-27' AND shipped_date &lt; '2016-12-06' THEN paid_price</v>
      </c>
      <c r="S306" t="str">
        <f t="shared" si="46"/>
        <v>WHEN fk_mwh_warehouse = '0' AND id_city = '5117' AND shipped_date &gt;= '2016-11-27' AND shipped_date &lt; '2016-12-06' THEN order_nr</v>
      </c>
      <c r="T306" t="str">
        <f t="shared" si="47"/>
        <v>WHEN fk_mwh_warehouse = '0' AND id_city = '5117' AND shipped_date &gt;= '2016-11-27' AND shipped_date &lt; '2016-12-06' THEN 1</v>
      </c>
    </row>
    <row r="307" spans="1:20" x14ac:dyDescent="0.25">
      <c r="A307" s="7" t="str">
        <f t="shared" si="40"/>
        <v>51230</v>
      </c>
      <c r="B307">
        <v>0</v>
      </c>
      <c r="C307">
        <v>5123</v>
      </c>
      <c r="D307">
        <v>5046031.5999999996</v>
      </c>
      <c r="E307">
        <v>5034031.5999999996</v>
      </c>
      <c r="F307">
        <v>47</v>
      </c>
      <c r="G307">
        <v>52</v>
      </c>
      <c r="H307">
        <v>20161184368602.801</v>
      </c>
      <c r="I307">
        <v>20161206833150.102</v>
      </c>
      <c r="J307">
        <v>4</v>
      </c>
      <c r="K307">
        <v>4</v>
      </c>
      <c r="L307" t="s">
        <v>36</v>
      </c>
      <c r="M307" s="1">
        <f t="shared" si="41"/>
        <v>42706</v>
      </c>
      <c r="N307" s="1">
        <f t="shared" si="42"/>
        <v>42694</v>
      </c>
      <c r="O307" s="1">
        <f t="shared" si="43"/>
        <v>42710</v>
      </c>
      <c r="P307" t="b">
        <f t="shared" si="39"/>
        <v>0</v>
      </c>
      <c r="Q307" t="str">
        <f t="shared" si="44"/>
        <v>WHEN fk_mwh_warehouse = '0' AND id_city = '5123' AND shipped_date &gt;= '2016-11-20' AND shipped_date &lt; '2016-12-07' THEN unit_price</v>
      </c>
      <c r="R307" t="str">
        <f t="shared" si="45"/>
        <v>WHEN fk_mwh_warehouse = '0' AND id_city = '5123' AND shipped_date &gt;= '2016-11-20' AND shipped_date &lt; '2016-12-07' THEN paid_price</v>
      </c>
      <c r="S307" t="str">
        <f t="shared" si="46"/>
        <v>WHEN fk_mwh_warehouse = '0' AND id_city = '5123' AND shipped_date &gt;= '2016-11-20' AND shipped_date &lt; '2016-12-07' THEN order_nr</v>
      </c>
      <c r="T307" t="str">
        <f t="shared" si="47"/>
        <v>WHEN fk_mwh_warehouse = '0' AND id_city = '5123' AND shipped_date &gt;= '2016-11-20' AND shipped_date &lt; '2016-12-07' THEN 1</v>
      </c>
    </row>
    <row r="308" spans="1:20" x14ac:dyDescent="0.25">
      <c r="A308" s="7" t="str">
        <f t="shared" si="40"/>
        <v>51270</v>
      </c>
      <c r="B308">
        <v>0</v>
      </c>
      <c r="C308">
        <v>5127</v>
      </c>
      <c r="D308">
        <v>26481223.120000001</v>
      </c>
      <c r="E308">
        <v>26128147.809999999</v>
      </c>
      <c r="F308">
        <v>167</v>
      </c>
      <c r="G308">
        <v>212</v>
      </c>
      <c r="H308">
        <v>20161163208788.699</v>
      </c>
      <c r="I308">
        <v>20161206597664.898</v>
      </c>
      <c r="J308">
        <v>5</v>
      </c>
      <c r="K308">
        <v>4</v>
      </c>
      <c r="L308" t="s">
        <v>36</v>
      </c>
      <c r="M308" s="1">
        <f t="shared" si="41"/>
        <v>42705</v>
      </c>
      <c r="N308" s="1">
        <f t="shared" si="42"/>
        <v>42693</v>
      </c>
      <c r="O308" s="1">
        <f t="shared" si="43"/>
        <v>42709</v>
      </c>
      <c r="P308" t="b">
        <f t="shared" si="39"/>
        <v>0</v>
      </c>
      <c r="Q308" t="str">
        <f t="shared" si="44"/>
        <v>WHEN fk_mwh_warehouse = '0' AND id_city = '5127' AND shipped_date &gt;= '2016-11-19' AND shipped_date &lt; '2016-12-06' THEN unit_price</v>
      </c>
      <c r="R308" t="str">
        <f t="shared" si="45"/>
        <v>WHEN fk_mwh_warehouse = '0' AND id_city = '5127' AND shipped_date &gt;= '2016-11-19' AND shipped_date &lt; '2016-12-06' THEN paid_price</v>
      </c>
      <c r="S308" t="str">
        <f t="shared" si="46"/>
        <v>WHEN fk_mwh_warehouse = '0' AND id_city = '5127' AND shipped_date &gt;= '2016-11-19' AND shipped_date &lt; '2016-12-06' THEN order_nr</v>
      </c>
      <c r="T308" t="str">
        <f t="shared" si="47"/>
        <v>WHEN fk_mwh_warehouse = '0' AND id_city = '5127' AND shipped_date &gt;= '2016-11-19' AND shipped_date &lt; '2016-12-06' THEN 1</v>
      </c>
    </row>
    <row r="309" spans="1:20" x14ac:dyDescent="0.25">
      <c r="A309" s="7" t="str">
        <f t="shared" si="40"/>
        <v>51310</v>
      </c>
      <c r="B309">
        <v>0</v>
      </c>
      <c r="C309">
        <v>5131</v>
      </c>
      <c r="D309">
        <v>5066283</v>
      </c>
      <c r="E309">
        <v>4986283</v>
      </c>
      <c r="F309">
        <v>66</v>
      </c>
      <c r="G309">
        <v>70</v>
      </c>
      <c r="H309">
        <v>20161167428688.301</v>
      </c>
      <c r="I309">
        <v>20161207400866.801</v>
      </c>
      <c r="J309">
        <v>5</v>
      </c>
      <c r="K309">
        <v>3</v>
      </c>
      <c r="L309" t="s">
        <v>35</v>
      </c>
      <c r="M309" s="1">
        <f t="shared" si="41"/>
        <v>42706</v>
      </c>
      <c r="N309" s="1">
        <f t="shared" si="42"/>
        <v>42697</v>
      </c>
      <c r="O309" s="1">
        <f t="shared" si="43"/>
        <v>42709</v>
      </c>
      <c r="P309" t="b">
        <f t="shared" si="39"/>
        <v>0</v>
      </c>
      <c r="Q309" t="str">
        <f t="shared" si="44"/>
        <v>WHEN fk_mwh_warehouse = '0' AND id_city = '5131' AND shipped_date &gt;= '2016-11-23' AND shipped_date &lt; '2016-12-06' THEN unit_price</v>
      </c>
      <c r="R309" t="str">
        <f t="shared" si="45"/>
        <v>WHEN fk_mwh_warehouse = '0' AND id_city = '5131' AND shipped_date &gt;= '2016-11-23' AND shipped_date &lt; '2016-12-06' THEN paid_price</v>
      </c>
      <c r="S309" t="str">
        <f t="shared" si="46"/>
        <v>WHEN fk_mwh_warehouse = '0' AND id_city = '5131' AND shipped_date &gt;= '2016-11-23' AND shipped_date &lt; '2016-12-06' THEN order_nr</v>
      </c>
      <c r="T309" t="str">
        <f t="shared" si="47"/>
        <v>WHEN fk_mwh_warehouse = '0' AND id_city = '5131' AND shipped_date &gt;= '2016-11-23' AND shipped_date &lt; '2016-12-06' THEN 1</v>
      </c>
    </row>
    <row r="310" spans="1:20" x14ac:dyDescent="0.25">
      <c r="A310" s="7" t="str">
        <f t="shared" si="40"/>
        <v>51350</v>
      </c>
      <c r="B310">
        <v>0</v>
      </c>
      <c r="C310">
        <v>5135</v>
      </c>
      <c r="D310">
        <v>6408641.5999999996</v>
      </c>
      <c r="E310">
        <v>6358723.0999999996</v>
      </c>
      <c r="F310">
        <v>51</v>
      </c>
      <c r="G310">
        <v>58</v>
      </c>
      <c r="H310">
        <v>20161172652171.602</v>
      </c>
      <c r="I310">
        <v>20161207088736.199</v>
      </c>
      <c r="J310">
        <v>4</v>
      </c>
      <c r="K310">
        <v>3</v>
      </c>
      <c r="L310" t="s">
        <v>35</v>
      </c>
      <c r="M310" s="1">
        <f t="shared" si="41"/>
        <v>42707</v>
      </c>
      <c r="N310" s="1">
        <f t="shared" si="42"/>
        <v>42698</v>
      </c>
      <c r="O310" s="1">
        <f t="shared" si="43"/>
        <v>42710</v>
      </c>
      <c r="P310" t="b">
        <f t="shared" si="39"/>
        <v>0</v>
      </c>
      <c r="Q310" t="str">
        <f t="shared" si="44"/>
        <v>WHEN fk_mwh_warehouse = '0' AND id_city = '5135' AND shipped_date &gt;= '2016-11-24' AND shipped_date &lt; '2016-12-07' THEN unit_price</v>
      </c>
      <c r="R310" t="str">
        <f t="shared" si="45"/>
        <v>WHEN fk_mwh_warehouse = '0' AND id_city = '5135' AND shipped_date &gt;= '2016-11-24' AND shipped_date &lt; '2016-12-07' THEN paid_price</v>
      </c>
      <c r="S310" t="str">
        <f t="shared" si="46"/>
        <v>WHEN fk_mwh_warehouse = '0' AND id_city = '5135' AND shipped_date &gt;= '2016-11-24' AND shipped_date &lt; '2016-12-07' THEN order_nr</v>
      </c>
      <c r="T310" t="str">
        <f t="shared" si="47"/>
        <v>WHEN fk_mwh_warehouse = '0' AND id_city = '5135' AND shipped_date &gt;= '2016-11-24' AND shipped_date &lt; '2016-12-07' THEN 1</v>
      </c>
    </row>
    <row r="311" spans="1:20" x14ac:dyDescent="0.25">
      <c r="A311" s="7" t="str">
        <f t="shared" si="40"/>
        <v>51390</v>
      </c>
      <c r="B311">
        <v>0</v>
      </c>
      <c r="C311">
        <v>5139</v>
      </c>
      <c r="D311">
        <v>8057844</v>
      </c>
      <c r="E311">
        <v>7745386.3499999996</v>
      </c>
      <c r="F311">
        <v>55</v>
      </c>
      <c r="G311">
        <v>64</v>
      </c>
      <c r="H311">
        <v>20161136458963.199</v>
      </c>
      <c r="I311">
        <v>20161207146498.102</v>
      </c>
      <c r="J311">
        <v>13</v>
      </c>
      <c r="K311">
        <v>6</v>
      </c>
      <c r="L311" t="s">
        <v>35</v>
      </c>
      <c r="M311" s="1">
        <f t="shared" si="41"/>
        <v>42698</v>
      </c>
      <c r="N311" s="1">
        <f t="shared" si="42"/>
        <v>42680</v>
      </c>
      <c r="O311" s="1">
        <f t="shared" si="43"/>
        <v>42704</v>
      </c>
      <c r="P311" t="b">
        <f t="shared" si="39"/>
        <v>0</v>
      </c>
      <c r="Q311" t="str">
        <f t="shared" si="44"/>
        <v>WHEN fk_mwh_warehouse = '0' AND id_city = '5139' AND shipped_date &gt;= '2016-11-06' AND shipped_date &lt; '2016-12-01' THEN unit_price</v>
      </c>
      <c r="R311" t="str">
        <f t="shared" si="45"/>
        <v>WHEN fk_mwh_warehouse = '0' AND id_city = '5139' AND shipped_date &gt;= '2016-11-06' AND shipped_date &lt; '2016-12-01' THEN paid_price</v>
      </c>
      <c r="S311" t="str">
        <f t="shared" si="46"/>
        <v>WHEN fk_mwh_warehouse = '0' AND id_city = '5139' AND shipped_date &gt;= '2016-11-06' AND shipped_date &lt; '2016-12-01' THEN order_nr</v>
      </c>
      <c r="T311" t="str">
        <f t="shared" si="47"/>
        <v>WHEN fk_mwh_warehouse = '0' AND id_city = '5139' AND shipped_date &gt;= '2016-11-06' AND shipped_date &lt; '2016-12-01' THEN 1</v>
      </c>
    </row>
    <row r="312" spans="1:20" x14ac:dyDescent="0.25">
      <c r="A312" s="7" t="str">
        <f t="shared" si="40"/>
        <v>51550</v>
      </c>
      <c r="B312">
        <v>0</v>
      </c>
      <c r="C312">
        <v>5155</v>
      </c>
      <c r="D312">
        <v>3107852.24</v>
      </c>
      <c r="E312">
        <v>3094602.24</v>
      </c>
      <c r="F312">
        <v>33</v>
      </c>
      <c r="G312">
        <v>35</v>
      </c>
      <c r="H312">
        <v>20161188844180.602</v>
      </c>
      <c r="I312">
        <v>20161206447620.699</v>
      </c>
      <c r="J312">
        <v>4</v>
      </c>
      <c r="K312">
        <v>2</v>
      </c>
      <c r="L312" t="s">
        <v>36</v>
      </c>
      <c r="M312" s="1">
        <f t="shared" si="41"/>
        <v>42706</v>
      </c>
      <c r="N312" s="1">
        <f t="shared" si="42"/>
        <v>42700</v>
      </c>
      <c r="O312" s="1">
        <f t="shared" si="43"/>
        <v>42708</v>
      </c>
      <c r="P312" t="b">
        <f t="shared" si="39"/>
        <v>0</v>
      </c>
      <c r="Q312" t="str">
        <f t="shared" si="44"/>
        <v>WHEN fk_mwh_warehouse = '0' AND id_city = '5155' AND shipped_date &gt;= '2016-11-26' AND shipped_date &lt; '2016-12-05' THEN unit_price</v>
      </c>
      <c r="R312" t="str">
        <f t="shared" si="45"/>
        <v>WHEN fk_mwh_warehouse = '0' AND id_city = '5155' AND shipped_date &gt;= '2016-11-26' AND shipped_date &lt; '2016-12-05' THEN paid_price</v>
      </c>
      <c r="S312" t="str">
        <f t="shared" si="46"/>
        <v>WHEN fk_mwh_warehouse = '0' AND id_city = '5155' AND shipped_date &gt;= '2016-11-26' AND shipped_date &lt; '2016-12-05' THEN order_nr</v>
      </c>
      <c r="T312" t="str">
        <f t="shared" si="47"/>
        <v>WHEN fk_mwh_warehouse = '0' AND id_city = '5155' AND shipped_date &gt;= '2016-11-26' AND shipped_date &lt; '2016-12-05' THEN 1</v>
      </c>
    </row>
    <row r="313" spans="1:20" x14ac:dyDescent="0.25">
      <c r="A313" s="7" t="str">
        <f t="shared" si="40"/>
        <v>51810</v>
      </c>
      <c r="B313">
        <v>0</v>
      </c>
      <c r="C313">
        <v>5181</v>
      </c>
      <c r="D313">
        <v>3639205.04</v>
      </c>
      <c r="E313">
        <v>3630739.14</v>
      </c>
      <c r="F313">
        <v>28</v>
      </c>
      <c r="G313">
        <v>31</v>
      </c>
      <c r="H313">
        <v>20161175510451</v>
      </c>
      <c r="I313">
        <v>20161206840412.801</v>
      </c>
      <c r="J313">
        <v>4</v>
      </c>
      <c r="K313">
        <v>3</v>
      </c>
      <c r="L313" t="s">
        <v>36</v>
      </c>
      <c r="M313" s="1">
        <f t="shared" si="41"/>
        <v>42706</v>
      </c>
      <c r="N313" s="1">
        <f t="shared" si="42"/>
        <v>42697</v>
      </c>
      <c r="O313" s="1">
        <f t="shared" si="43"/>
        <v>42709</v>
      </c>
      <c r="P313" t="b">
        <f t="shared" si="39"/>
        <v>0</v>
      </c>
      <c r="Q313" t="str">
        <f t="shared" si="44"/>
        <v>WHEN fk_mwh_warehouse = '0' AND id_city = '5181' AND shipped_date &gt;= '2016-11-23' AND shipped_date &lt; '2016-12-06' THEN unit_price</v>
      </c>
      <c r="R313" t="str">
        <f t="shared" si="45"/>
        <v>WHEN fk_mwh_warehouse = '0' AND id_city = '5181' AND shipped_date &gt;= '2016-11-23' AND shipped_date &lt; '2016-12-06' THEN paid_price</v>
      </c>
      <c r="S313" t="str">
        <f t="shared" si="46"/>
        <v>WHEN fk_mwh_warehouse = '0' AND id_city = '5181' AND shipped_date &gt;= '2016-11-23' AND shipped_date &lt; '2016-12-06' THEN order_nr</v>
      </c>
      <c r="T313" t="str">
        <f t="shared" si="47"/>
        <v>WHEN fk_mwh_warehouse = '0' AND id_city = '5181' AND shipped_date &gt;= '2016-11-23' AND shipped_date &lt; '2016-12-06' THEN 1</v>
      </c>
    </row>
    <row r="314" spans="1:20" x14ac:dyDescent="0.25">
      <c r="A314" s="7" t="str">
        <f t="shared" si="40"/>
        <v>52020</v>
      </c>
      <c r="B314">
        <v>0</v>
      </c>
      <c r="C314">
        <v>5202</v>
      </c>
      <c r="D314">
        <v>6862659.7999999998</v>
      </c>
      <c r="E314">
        <v>6862659.7999999998</v>
      </c>
      <c r="F314">
        <v>28</v>
      </c>
      <c r="G314">
        <v>41</v>
      </c>
      <c r="H314">
        <v>20161188010520.699</v>
      </c>
      <c r="I314">
        <v>20161207129438.602</v>
      </c>
      <c r="J314">
        <v>4</v>
      </c>
      <c r="K314">
        <v>3</v>
      </c>
      <c r="L314" t="s">
        <v>35</v>
      </c>
      <c r="M314" s="1">
        <f t="shared" si="41"/>
        <v>42707</v>
      </c>
      <c r="N314" s="1">
        <f t="shared" si="42"/>
        <v>42698</v>
      </c>
      <c r="O314" s="1">
        <f t="shared" si="43"/>
        <v>42710</v>
      </c>
      <c r="P314" t="b">
        <f t="shared" si="39"/>
        <v>0</v>
      </c>
      <c r="Q314" t="str">
        <f t="shared" si="44"/>
        <v>WHEN fk_mwh_warehouse = '0' AND id_city = '5202' AND shipped_date &gt;= '2016-11-24' AND shipped_date &lt; '2016-12-07' THEN unit_price</v>
      </c>
      <c r="R314" t="str">
        <f t="shared" si="45"/>
        <v>WHEN fk_mwh_warehouse = '0' AND id_city = '5202' AND shipped_date &gt;= '2016-11-24' AND shipped_date &lt; '2016-12-07' THEN paid_price</v>
      </c>
      <c r="S314" t="str">
        <f t="shared" si="46"/>
        <v>WHEN fk_mwh_warehouse = '0' AND id_city = '5202' AND shipped_date &gt;= '2016-11-24' AND shipped_date &lt; '2016-12-07' THEN order_nr</v>
      </c>
      <c r="T314" t="str">
        <f t="shared" si="47"/>
        <v>WHEN fk_mwh_warehouse = '0' AND id_city = '5202' AND shipped_date &gt;= '2016-11-24' AND shipped_date &lt; '2016-12-07' THEN 1</v>
      </c>
    </row>
    <row r="315" spans="1:20" x14ac:dyDescent="0.25">
      <c r="A315" s="7" t="str">
        <f t="shared" si="40"/>
        <v>52210</v>
      </c>
      <c r="B315">
        <v>0</v>
      </c>
      <c r="C315">
        <v>5221</v>
      </c>
      <c r="D315">
        <v>15189072.800000001</v>
      </c>
      <c r="E315">
        <v>15117519.130000001</v>
      </c>
      <c r="F315">
        <v>105</v>
      </c>
      <c r="G315">
        <v>118</v>
      </c>
      <c r="H315">
        <v>20161200291458.5</v>
      </c>
      <c r="I315">
        <v>20161206027686.602</v>
      </c>
      <c r="J315">
        <v>3</v>
      </c>
      <c r="K315">
        <v>2</v>
      </c>
      <c r="L315" t="s">
        <v>36</v>
      </c>
      <c r="M315" s="1">
        <f t="shared" si="41"/>
        <v>42707</v>
      </c>
      <c r="N315" s="1">
        <f t="shared" si="42"/>
        <v>42701</v>
      </c>
      <c r="O315" s="1">
        <f t="shared" si="43"/>
        <v>42709</v>
      </c>
      <c r="P315" t="b">
        <f t="shared" si="39"/>
        <v>0</v>
      </c>
      <c r="Q315" t="str">
        <f t="shared" si="44"/>
        <v>WHEN fk_mwh_warehouse = '0' AND id_city = '5221' AND shipped_date &gt;= '2016-11-27' AND shipped_date &lt; '2016-12-06' THEN unit_price</v>
      </c>
      <c r="R315" t="str">
        <f t="shared" si="45"/>
        <v>WHEN fk_mwh_warehouse = '0' AND id_city = '5221' AND shipped_date &gt;= '2016-11-27' AND shipped_date &lt; '2016-12-06' THEN paid_price</v>
      </c>
      <c r="S315" t="str">
        <f t="shared" si="46"/>
        <v>WHEN fk_mwh_warehouse = '0' AND id_city = '5221' AND shipped_date &gt;= '2016-11-27' AND shipped_date &lt; '2016-12-06' THEN order_nr</v>
      </c>
      <c r="T315" t="str">
        <f t="shared" si="47"/>
        <v>WHEN fk_mwh_warehouse = '0' AND id_city = '5221' AND shipped_date &gt;= '2016-11-27' AND shipped_date &lt; '2016-12-06' THEN 1</v>
      </c>
    </row>
    <row r="316" spans="1:20" x14ac:dyDescent="0.25">
      <c r="A316" s="7" t="str">
        <f t="shared" si="40"/>
        <v>52340</v>
      </c>
      <c r="B316">
        <v>0</v>
      </c>
      <c r="C316">
        <v>5234</v>
      </c>
      <c r="D316">
        <v>9358246.9000000004</v>
      </c>
      <c r="E316">
        <v>9231635.4800000004</v>
      </c>
      <c r="F316">
        <v>54</v>
      </c>
      <c r="G316">
        <v>60</v>
      </c>
      <c r="H316">
        <v>20161199838063.5</v>
      </c>
      <c r="I316">
        <v>20161206335937.602</v>
      </c>
      <c r="J316">
        <v>3</v>
      </c>
      <c r="K316">
        <v>1</v>
      </c>
      <c r="L316" t="s">
        <v>36</v>
      </c>
      <c r="M316" s="1">
        <f t="shared" si="41"/>
        <v>42707</v>
      </c>
      <c r="N316" s="1">
        <f t="shared" si="42"/>
        <v>42704</v>
      </c>
      <c r="O316" s="1">
        <f t="shared" si="43"/>
        <v>42708</v>
      </c>
      <c r="P316" t="b">
        <f t="shared" si="39"/>
        <v>0</v>
      </c>
      <c r="Q316" t="str">
        <f t="shared" si="44"/>
        <v>WHEN fk_mwh_warehouse = '0' AND id_city = '5234' AND shipped_date &gt;= '2016-11-30' AND shipped_date &lt; '2016-12-05' THEN unit_price</v>
      </c>
      <c r="R316" t="str">
        <f t="shared" si="45"/>
        <v>WHEN fk_mwh_warehouse = '0' AND id_city = '5234' AND shipped_date &gt;= '2016-11-30' AND shipped_date &lt; '2016-12-05' THEN paid_price</v>
      </c>
      <c r="S316" t="str">
        <f t="shared" si="46"/>
        <v>WHEN fk_mwh_warehouse = '0' AND id_city = '5234' AND shipped_date &gt;= '2016-11-30' AND shipped_date &lt; '2016-12-05' THEN order_nr</v>
      </c>
      <c r="T316" t="str">
        <f t="shared" si="47"/>
        <v>WHEN fk_mwh_warehouse = '0' AND id_city = '5234' AND shipped_date &gt;= '2016-11-30' AND shipped_date &lt; '2016-12-05' THEN 1</v>
      </c>
    </row>
    <row r="317" spans="1:20" x14ac:dyDescent="0.25">
      <c r="A317" s="7" t="str">
        <f t="shared" si="40"/>
        <v>52550</v>
      </c>
      <c r="B317">
        <v>0</v>
      </c>
      <c r="C317">
        <v>5255</v>
      </c>
      <c r="D317">
        <v>19217040.34</v>
      </c>
      <c r="E317">
        <v>19160480.34</v>
      </c>
      <c r="F317">
        <v>127</v>
      </c>
      <c r="G317">
        <v>159</v>
      </c>
      <c r="H317">
        <v>20161179369154.5</v>
      </c>
      <c r="I317">
        <v>20161206602770.898</v>
      </c>
      <c r="J317">
        <v>4</v>
      </c>
      <c r="K317">
        <v>4</v>
      </c>
      <c r="L317" t="s">
        <v>36</v>
      </c>
      <c r="M317" s="1">
        <f t="shared" si="41"/>
        <v>42706</v>
      </c>
      <c r="N317" s="1">
        <f t="shared" si="42"/>
        <v>42694</v>
      </c>
      <c r="O317" s="1">
        <f t="shared" si="43"/>
        <v>42710</v>
      </c>
      <c r="P317" t="b">
        <f t="shared" si="39"/>
        <v>0</v>
      </c>
      <c r="Q317" t="str">
        <f t="shared" si="44"/>
        <v>WHEN fk_mwh_warehouse = '0' AND id_city = '5255' AND shipped_date &gt;= '2016-11-20' AND shipped_date &lt; '2016-12-07' THEN unit_price</v>
      </c>
      <c r="R317" t="str">
        <f t="shared" si="45"/>
        <v>WHEN fk_mwh_warehouse = '0' AND id_city = '5255' AND shipped_date &gt;= '2016-11-20' AND shipped_date &lt; '2016-12-07' THEN paid_price</v>
      </c>
      <c r="S317" t="str">
        <f t="shared" si="46"/>
        <v>WHEN fk_mwh_warehouse = '0' AND id_city = '5255' AND shipped_date &gt;= '2016-11-20' AND shipped_date &lt; '2016-12-07' THEN order_nr</v>
      </c>
      <c r="T317" t="str">
        <f t="shared" si="47"/>
        <v>WHEN fk_mwh_warehouse = '0' AND id_city = '5255' AND shipped_date &gt;= '2016-11-20' AND shipped_date &lt; '2016-12-07' THEN 1</v>
      </c>
    </row>
    <row r="318" spans="1:20" x14ac:dyDescent="0.25">
      <c r="A318" s="7" t="str">
        <f t="shared" si="40"/>
        <v>52750</v>
      </c>
      <c r="B318">
        <v>0</v>
      </c>
      <c r="C318">
        <v>5275</v>
      </c>
      <c r="D318">
        <v>2526861.34</v>
      </c>
      <c r="E318">
        <v>2496501.34</v>
      </c>
      <c r="F318">
        <v>20</v>
      </c>
      <c r="G318">
        <v>22</v>
      </c>
      <c r="H318">
        <v>20161163862054.801</v>
      </c>
      <c r="I318">
        <v>20161206505065.699</v>
      </c>
      <c r="J318">
        <v>4</v>
      </c>
      <c r="K318">
        <v>3</v>
      </c>
      <c r="L318" t="s">
        <v>36</v>
      </c>
      <c r="M318" s="1">
        <f t="shared" si="41"/>
        <v>42706</v>
      </c>
      <c r="N318" s="1">
        <f t="shared" si="42"/>
        <v>42697</v>
      </c>
      <c r="O318" s="1">
        <f t="shared" si="43"/>
        <v>42709</v>
      </c>
      <c r="P318" t="b">
        <f t="shared" si="39"/>
        <v>0</v>
      </c>
      <c r="Q318" t="str">
        <f t="shared" si="44"/>
        <v>WHEN fk_mwh_warehouse = '0' AND id_city = '5275' AND shipped_date &gt;= '2016-11-23' AND shipped_date &lt; '2016-12-06' THEN unit_price</v>
      </c>
      <c r="R318" t="str">
        <f t="shared" si="45"/>
        <v>WHEN fk_mwh_warehouse = '0' AND id_city = '5275' AND shipped_date &gt;= '2016-11-23' AND shipped_date &lt; '2016-12-06' THEN paid_price</v>
      </c>
      <c r="S318" t="str">
        <f t="shared" si="46"/>
        <v>WHEN fk_mwh_warehouse = '0' AND id_city = '5275' AND shipped_date &gt;= '2016-11-23' AND shipped_date &lt; '2016-12-06' THEN order_nr</v>
      </c>
      <c r="T318" t="str">
        <f t="shared" si="47"/>
        <v>WHEN fk_mwh_warehouse = '0' AND id_city = '5275' AND shipped_date &gt;= '2016-11-23' AND shipped_date &lt; '2016-12-06' THEN 1</v>
      </c>
    </row>
    <row r="319" spans="1:20" x14ac:dyDescent="0.25">
      <c r="A319" s="7" t="str">
        <f t="shared" si="40"/>
        <v>52900</v>
      </c>
      <c r="B319">
        <v>0</v>
      </c>
      <c r="C319">
        <v>5290</v>
      </c>
      <c r="D319">
        <v>6355799</v>
      </c>
      <c r="E319">
        <v>6197315.46</v>
      </c>
      <c r="F319">
        <v>45</v>
      </c>
      <c r="G319">
        <v>50</v>
      </c>
      <c r="H319">
        <v>20161148510259.801</v>
      </c>
      <c r="I319">
        <v>20161207143242</v>
      </c>
      <c r="J319">
        <v>10</v>
      </c>
      <c r="K319">
        <v>6</v>
      </c>
      <c r="L319" t="s">
        <v>35</v>
      </c>
      <c r="M319" s="1">
        <f t="shared" si="41"/>
        <v>42701</v>
      </c>
      <c r="N319" s="1">
        <f t="shared" si="42"/>
        <v>42683</v>
      </c>
      <c r="O319" s="1">
        <f t="shared" si="43"/>
        <v>42707</v>
      </c>
      <c r="P319" t="b">
        <f t="shared" si="39"/>
        <v>0</v>
      </c>
      <c r="Q319" t="str">
        <f t="shared" si="44"/>
        <v>WHEN fk_mwh_warehouse = '0' AND id_city = '5290' AND shipped_date &gt;= '2016-11-09' AND shipped_date &lt; '2016-12-04' THEN unit_price</v>
      </c>
      <c r="R319" t="str">
        <f t="shared" si="45"/>
        <v>WHEN fk_mwh_warehouse = '0' AND id_city = '5290' AND shipped_date &gt;= '2016-11-09' AND shipped_date &lt; '2016-12-04' THEN paid_price</v>
      </c>
      <c r="S319" t="str">
        <f t="shared" si="46"/>
        <v>WHEN fk_mwh_warehouse = '0' AND id_city = '5290' AND shipped_date &gt;= '2016-11-09' AND shipped_date &lt; '2016-12-04' THEN order_nr</v>
      </c>
      <c r="T319" t="str">
        <f t="shared" si="47"/>
        <v>WHEN fk_mwh_warehouse = '0' AND id_city = '5290' AND shipped_date &gt;= '2016-11-09' AND shipped_date &lt; '2016-12-04' THEN 1</v>
      </c>
    </row>
    <row r="320" spans="1:20" x14ac:dyDescent="0.25">
      <c r="A320" s="7" t="str">
        <f t="shared" si="40"/>
        <v>53070</v>
      </c>
      <c r="B320">
        <v>0</v>
      </c>
      <c r="C320">
        <v>5307</v>
      </c>
      <c r="D320">
        <v>4921576.7</v>
      </c>
      <c r="E320">
        <v>4663604.8099999996</v>
      </c>
      <c r="F320">
        <v>35</v>
      </c>
      <c r="G320">
        <v>46</v>
      </c>
      <c r="H320">
        <v>20161164972389</v>
      </c>
      <c r="I320">
        <v>20161206210520</v>
      </c>
      <c r="J320">
        <v>5</v>
      </c>
      <c r="K320">
        <v>3</v>
      </c>
      <c r="L320" t="s">
        <v>36</v>
      </c>
      <c r="M320" s="1">
        <f t="shared" si="41"/>
        <v>42705</v>
      </c>
      <c r="N320" s="1">
        <f t="shared" si="42"/>
        <v>42696</v>
      </c>
      <c r="O320" s="1">
        <f t="shared" si="43"/>
        <v>42708</v>
      </c>
      <c r="P320" t="b">
        <f t="shared" si="39"/>
        <v>0</v>
      </c>
      <c r="Q320" t="str">
        <f t="shared" si="44"/>
        <v>WHEN fk_mwh_warehouse = '0' AND id_city = '5307' AND shipped_date &gt;= '2016-11-22' AND shipped_date &lt; '2016-12-05' THEN unit_price</v>
      </c>
      <c r="R320" t="str">
        <f t="shared" si="45"/>
        <v>WHEN fk_mwh_warehouse = '0' AND id_city = '5307' AND shipped_date &gt;= '2016-11-22' AND shipped_date &lt; '2016-12-05' THEN paid_price</v>
      </c>
      <c r="S320" t="str">
        <f t="shared" si="46"/>
        <v>WHEN fk_mwh_warehouse = '0' AND id_city = '5307' AND shipped_date &gt;= '2016-11-22' AND shipped_date &lt; '2016-12-05' THEN order_nr</v>
      </c>
      <c r="T320" t="str">
        <f t="shared" si="47"/>
        <v>WHEN fk_mwh_warehouse = '0' AND id_city = '5307' AND shipped_date &gt;= '2016-11-22' AND shipped_date &lt; '2016-12-05' THEN 1</v>
      </c>
    </row>
    <row r="321" spans="1:20" x14ac:dyDescent="0.25">
      <c r="A321" s="7" t="str">
        <f t="shared" si="40"/>
        <v>53260</v>
      </c>
      <c r="B321">
        <v>0</v>
      </c>
      <c r="C321">
        <v>5326</v>
      </c>
      <c r="D321">
        <v>6679905</v>
      </c>
      <c r="E321">
        <v>6579847.8099999996</v>
      </c>
      <c r="F321">
        <v>30</v>
      </c>
      <c r="G321">
        <v>37</v>
      </c>
      <c r="H321">
        <v>20161165230070.102</v>
      </c>
      <c r="I321">
        <v>20161206460284.801</v>
      </c>
      <c r="J321">
        <v>5</v>
      </c>
      <c r="K321">
        <v>3</v>
      </c>
      <c r="L321" t="s">
        <v>36</v>
      </c>
      <c r="M321" s="1">
        <f t="shared" si="41"/>
        <v>42705</v>
      </c>
      <c r="N321" s="1">
        <f t="shared" si="42"/>
        <v>42696</v>
      </c>
      <c r="O321" s="1">
        <f t="shared" si="43"/>
        <v>42708</v>
      </c>
      <c r="P321" t="b">
        <f t="shared" si="39"/>
        <v>0</v>
      </c>
      <c r="Q321" t="str">
        <f t="shared" si="44"/>
        <v>WHEN fk_mwh_warehouse = '0' AND id_city = '5326' AND shipped_date &gt;= '2016-11-22' AND shipped_date &lt; '2016-12-05' THEN unit_price</v>
      </c>
      <c r="R321" t="str">
        <f t="shared" si="45"/>
        <v>WHEN fk_mwh_warehouse = '0' AND id_city = '5326' AND shipped_date &gt;= '2016-11-22' AND shipped_date &lt; '2016-12-05' THEN paid_price</v>
      </c>
      <c r="S321" t="str">
        <f t="shared" si="46"/>
        <v>WHEN fk_mwh_warehouse = '0' AND id_city = '5326' AND shipped_date &gt;= '2016-11-22' AND shipped_date &lt; '2016-12-05' THEN order_nr</v>
      </c>
      <c r="T321" t="str">
        <f t="shared" si="47"/>
        <v>WHEN fk_mwh_warehouse = '0' AND id_city = '5326' AND shipped_date &gt;= '2016-11-22' AND shipped_date &lt; '2016-12-05' THEN 1</v>
      </c>
    </row>
    <row r="322" spans="1:20" x14ac:dyDescent="0.25">
      <c r="A322" s="7" t="str">
        <f t="shared" si="40"/>
        <v>53410</v>
      </c>
      <c r="B322">
        <v>0</v>
      </c>
      <c r="C322">
        <v>5341</v>
      </c>
      <c r="D322">
        <v>2916164</v>
      </c>
      <c r="E322">
        <v>2916164</v>
      </c>
      <c r="F322">
        <v>19</v>
      </c>
      <c r="G322">
        <v>24</v>
      </c>
      <c r="H322">
        <v>20161183068856.801</v>
      </c>
      <c r="I322">
        <v>20161206690960.898</v>
      </c>
      <c r="J322">
        <v>3</v>
      </c>
      <c r="K322">
        <v>3</v>
      </c>
      <c r="L322" t="s">
        <v>36</v>
      </c>
      <c r="M322" s="1">
        <f t="shared" si="41"/>
        <v>42707</v>
      </c>
      <c r="N322" s="1">
        <f t="shared" si="42"/>
        <v>42698</v>
      </c>
      <c r="O322" s="1">
        <f t="shared" si="43"/>
        <v>42710</v>
      </c>
      <c r="P322" t="b">
        <f t="shared" si="39"/>
        <v>0</v>
      </c>
      <c r="Q322" t="str">
        <f t="shared" si="44"/>
        <v>WHEN fk_mwh_warehouse = '0' AND id_city = '5341' AND shipped_date &gt;= '2016-11-24' AND shipped_date &lt; '2016-12-07' THEN unit_price</v>
      </c>
      <c r="R322" t="str">
        <f t="shared" si="45"/>
        <v>WHEN fk_mwh_warehouse = '0' AND id_city = '5341' AND shipped_date &gt;= '2016-11-24' AND shipped_date &lt; '2016-12-07' THEN paid_price</v>
      </c>
      <c r="S322" t="str">
        <f t="shared" si="46"/>
        <v>WHEN fk_mwh_warehouse = '0' AND id_city = '5341' AND shipped_date &gt;= '2016-11-24' AND shipped_date &lt; '2016-12-07' THEN order_nr</v>
      </c>
      <c r="T322" t="str">
        <f t="shared" si="47"/>
        <v>WHEN fk_mwh_warehouse = '0' AND id_city = '5341' AND shipped_date &gt;= '2016-11-24' AND shipped_date &lt; '2016-12-07' THEN 1</v>
      </c>
    </row>
    <row r="323" spans="1:20" x14ac:dyDescent="0.25">
      <c r="A323" s="7" t="str">
        <f t="shared" si="40"/>
        <v>53610</v>
      </c>
      <c r="B323">
        <v>0</v>
      </c>
      <c r="C323">
        <v>5361</v>
      </c>
      <c r="D323">
        <v>12537195</v>
      </c>
      <c r="E323">
        <v>12291475.85</v>
      </c>
      <c r="F323">
        <v>88</v>
      </c>
      <c r="G323">
        <v>121</v>
      </c>
      <c r="H323">
        <v>20161163057376</v>
      </c>
      <c r="I323">
        <v>20161206735867</v>
      </c>
      <c r="J323">
        <v>5</v>
      </c>
      <c r="K323">
        <v>4</v>
      </c>
      <c r="L323" t="s">
        <v>36</v>
      </c>
      <c r="M323" s="1">
        <f t="shared" si="41"/>
        <v>42705</v>
      </c>
      <c r="N323" s="1">
        <f t="shared" si="42"/>
        <v>42693</v>
      </c>
      <c r="O323" s="1">
        <f t="shared" si="43"/>
        <v>42709</v>
      </c>
      <c r="P323" t="b">
        <f t="shared" si="39"/>
        <v>0</v>
      </c>
      <c r="Q323" t="str">
        <f t="shared" si="44"/>
        <v>WHEN fk_mwh_warehouse = '0' AND id_city = '5361' AND shipped_date &gt;= '2016-11-19' AND shipped_date &lt; '2016-12-06' THEN unit_price</v>
      </c>
      <c r="R323" t="str">
        <f t="shared" si="45"/>
        <v>WHEN fk_mwh_warehouse = '0' AND id_city = '5361' AND shipped_date &gt;= '2016-11-19' AND shipped_date &lt; '2016-12-06' THEN paid_price</v>
      </c>
      <c r="S323" t="str">
        <f t="shared" si="46"/>
        <v>WHEN fk_mwh_warehouse = '0' AND id_city = '5361' AND shipped_date &gt;= '2016-11-19' AND shipped_date &lt; '2016-12-06' THEN order_nr</v>
      </c>
      <c r="T323" t="str">
        <f t="shared" si="47"/>
        <v>WHEN fk_mwh_warehouse = '0' AND id_city = '5361' AND shipped_date &gt;= '2016-11-19' AND shipped_date &lt; '2016-12-06' THEN 1</v>
      </c>
    </row>
    <row r="324" spans="1:20" x14ac:dyDescent="0.25">
      <c r="A324" s="7" t="str">
        <f t="shared" si="40"/>
        <v>53830</v>
      </c>
      <c r="B324">
        <v>0</v>
      </c>
      <c r="C324">
        <v>5383</v>
      </c>
      <c r="D324">
        <v>20519489.800000001</v>
      </c>
      <c r="E324">
        <v>19947035.600000001</v>
      </c>
      <c r="F324">
        <v>145</v>
      </c>
      <c r="G324">
        <v>180</v>
      </c>
      <c r="H324">
        <v>20161142658675.801</v>
      </c>
      <c r="I324">
        <v>20161207117024.699</v>
      </c>
      <c r="J324">
        <v>11</v>
      </c>
      <c r="K324">
        <v>6</v>
      </c>
      <c r="L324" t="s">
        <v>35</v>
      </c>
      <c r="M324" s="1">
        <f t="shared" si="41"/>
        <v>42700</v>
      </c>
      <c r="N324" s="1">
        <f t="shared" si="42"/>
        <v>42682</v>
      </c>
      <c r="O324" s="1">
        <f t="shared" si="43"/>
        <v>42706</v>
      </c>
      <c r="P324" t="b">
        <f t="shared" si="39"/>
        <v>0</v>
      </c>
      <c r="Q324" t="str">
        <f t="shared" si="44"/>
        <v>WHEN fk_mwh_warehouse = '0' AND id_city = '5383' AND shipped_date &gt;= '2016-11-08' AND shipped_date &lt; '2016-12-03' THEN unit_price</v>
      </c>
      <c r="R324" t="str">
        <f t="shared" si="45"/>
        <v>WHEN fk_mwh_warehouse = '0' AND id_city = '5383' AND shipped_date &gt;= '2016-11-08' AND shipped_date &lt; '2016-12-03' THEN paid_price</v>
      </c>
      <c r="S324" t="str">
        <f t="shared" si="46"/>
        <v>WHEN fk_mwh_warehouse = '0' AND id_city = '5383' AND shipped_date &gt;= '2016-11-08' AND shipped_date &lt; '2016-12-03' THEN order_nr</v>
      </c>
      <c r="T324" t="str">
        <f t="shared" si="47"/>
        <v>WHEN fk_mwh_warehouse = '0' AND id_city = '5383' AND shipped_date &gt;= '2016-11-08' AND shipped_date &lt; '2016-12-03' THEN 1</v>
      </c>
    </row>
    <row r="325" spans="1:20" x14ac:dyDescent="0.25">
      <c r="A325" s="7" t="str">
        <f t="shared" si="40"/>
        <v>54050</v>
      </c>
      <c r="B325">
        <v>0</v>
      </c>
      <c r="C325">
        <v>5405</v>
      </c>
      <c r="D325">
        <v>8842766</v>
      </c>
      <c r="E325">
        <v>8807024.7300000004</v>
      </c>
      <c r="F325">
        <v>48</v>
      </c>
      <c r="G325">
        <v>75</v>
      </c>
      <c r="H325">
        <v>20161201401049.602</v>
      </c>
      <c r="I325">
        <v>20161206785268.898</v>
      </c>
      <c r="J325">
        <v>2</v>
      </c>
      <c r="K325">
        <v>2</v>
      </c>
      <c r="L325" t="s">
        <v>36</v>
      </c>
      <c r="M325" s="1">
        <f t="shared" si="41"/>
        <v>42708</v>
      </c>
      <c r="N325" s="1">
        <f t="shared" si="42"/>
        <v>42702</v>
      </c>
      <c r="O325" s="1">
        <f t="shared" si="43"/>
        <v>42710</v>
      </c>
      <c r="P325" t="b">
        <f t="shared" si="39"/>
        <v>0</v>
      </c>
      <c r="Q325" t="str">
        <f t="shared" si="44"/>
        <v>WHEN fk_mwh_warehouse = '0' AND id_city = '5405' AND shipped_date &gt;= '2016-11-28' AND shipped_date &lt; '2016-12-07' THEN unit_price</v>
      </c>
      <c r="R325" t="str">
        <f t="shared" si="45"/>
        <v>WHEN fk_mwh_warehouse = '0' AND id_city = '5405' AND shipped_date &gt;= '2016-11-28' AND shipped_date &lt; '2016-12-07' THEN paid_price</v>
      </c>
      <c r="S325" t="str">
        <f t="shared" si="46"/>
        <v>WHEN fk_mwh_warehouse = '0' AND id_city = '5405' AND shipped_date &gt;= '2016-11-28' AND shipped_date &lt; '2016-12-07' THEN order_nr</v>
      </c>
      <c r="T325" t="str">
        <f t="shared" si="47"/>
        <v>WHEN fk_mwh_warehouse = '0' AND id_city = '5405' AND shipped_date &gt;= '2016-11-28' AND shipped_date &lt; '2016-12-07' THEN 1</v>
      </c>
    </row>
    <row r="326" spans="1:20" x14ac:dyDescent="0.25">
      <c r="A326" s="7" t="str">
        <f t="shared" si="40"/>
        <v>54150</v>
      </c>
      <c r="B326">
        <v>0</v>
      </c>
      <c r="C326">
        <v>5415</v>
      </c>
      <c r="D326">
        <v>18758006.199999999</v>
      </c>
      <c r="E326">
        <v>18415014.920000002</v>
      </c>
      <c r="F326">
        <v>154</v>
      </c>
      <c r="G326">
        <v>189</v>
      </c>
      <c r="H326">
        <v>20161198114442.102</v>
      </c>
      <c r="I326">
        <v>20161206434085.801</v>
      </c>
      <c r="J326">
        <v>3</v>
      </c>
      <c r="K326">
        <v>2</v>
      </c>
      <c r="L326" t="s">
        <v>36</v>
      </c>
      <c r="M326" s="1">
        <f t="shared" si="41"/>
        <v>42707</v>
      </c>
      <c r="N326" s="1">
        <f t="shared" si="42"/>
        <v>42701</v>
      </c>
      <c r="O326" s="1">
        <f t="shared" si="43"/>
        <v>42709</v>
      </c>
      <c r="P326" t="b">
        <f t="shared" si="39"/>
        <v>0</v>
      </c>
      <c r="Q326" t="str">
        <f t="shared" si="44"/>
        <v>WHEN fk_mwh_warehouse = '0' AND id_city = '5415' AND shipped_date &gt;= '2016-11-27' AND shipped_date &lt; '2016-12-06' THEN unit_price</v>
      </c>
      <c r="R326" t="str">
        <f t="shared" si="45"/>
        <v>WHEN fk_mwh_warehouse = '0' AND id_city = '5415' AND shipped_date &gt;= '2016-11-27' AND shipped_date &lt; '2016-12-06' THEN paid_price</v>
      </c>
      <c r="S326" t="str">
        <f t="shared" si="46"/>
        <v>WHEN fk_mwh_warehouse = '0' AND id_city = '5415' AND shipped_date &gt;= '2016-11-27' AND shipped_date &lt; '2016-12-06' THEN order_nr</v>
      </c>
      <c r="T326" t="str">
        <f t="shared" si="47"/>
        <v>WHEN fk_mwh_warehouse = '0' AND id_city = '5415' AND shipped_date &gt;= '2016-11-27' AND shipped_date &lt; '2016-12-06' THEN 1</v>
      </c>
    </row>
    <row r="327" spans="1:20" x14ac:dyDescent="0.25">
      <c r="A327" s="7" t="str">
        <f t="shared" si="40"/>
        <v>54420</v>
      </c>
      <c r="B327">
        <v>0</v>
      </c>
      <c r="C327">
        <v>5442</v>
      </c>
      <c r="D327">
        <v>3881510.8</v>
      </c>
      <c r="E327">
        <v>3816510.8</v>
      </c>
      <c r="F327">
        <v>35</v>
      </c>
      <c r="G327">
        <v>38</v>
      </c>
      <c r="H327">
        <v>20161179544325.602</v>
      </c>
      <c r="I327">
        <v>20161206634911.199</v>
      </c>
      <c r="J327">
        <v>3</v>
      </c>
      <c r="K327">
        <v>2</v>
      </c>
      <c r="L327" t="s">
        <v>36</v>
      </c>
      <c r="M327" s="1">
        <f t="shared" si="41"/>
        <v>42707</v>
      </c>
      <c r="N327" s="1">
        <f t="shared" si="42"/>
        <v>42701</v>
      </c>
      <c r="O327" s="1">
        <f t="shared" si="43"/>
        <v>42709</v>
      </c>
      <c r="P327" t="b">
        <f t="shared" si="39"/>
        <v>0</v>
      </c>
      <c r="Q327" t="str">
        <f t="shared" si="44"/>
        <v>WHEN fk_mwh_warehouse = '0' AND id_city = '5442' AND shipped_date &gt;= '2016-11-27' AND shipped_date &lt; '2016-12-06' THEN unit_price</v>
      </c>
      <c r="R327" t="str">
        <f t="shared" si="45"/>
        <v>WHEN fk_mwh_warehouse = '0' AND id_city = '5442' AND shipped_date &gt;= '2016-11-27' AND shipped_date &lt; '2016-12-06' THEN paid_price</v>
      </c>
      <c r="S327" t="str">
        <f t="shared" si="46"/>
        <v>WHEN fk_mwh_warehouse = '0' AND id_city = '5442' AND shipped_date &gt;= '2016-11-27' AND shipped_date &lt; '2016-12-06' THEN order_nr</v>
      </c>
      <c r="T327" t="str">
        <f t="shared" si="47"/>
        <v>WHEN fk_mwh_warehouse = '0' AND id_city = '5442' AND shipped_date &gt;= '2016-11-27' AND shipped_date &lt; '2016-12-06' THEN 1</v>
      </c>
    </row>
    <row r="328" spans="1:20" x14ac:dyDescent="0.25">
      <c r="A328" s="7" t="str">
        <f t="shared" si="40"/>
        <v>54630</v>
      </c>
      <c r="B328">
        <v>0</v>
      </c>
      <c r="C328">
        <v>5463</v>
      </c>
      <c r="D328">
        <v>5654991</v>
      </c>
      <c r="E328">
        <v>5654991</v>
      </c>
      <c r="F328">
        <v>32</v>
      </c>
      <c r="G328">
        <v>47</v>
      </c>
      <c r="H328">
        <v>20161173038947.699</v>
      </c>
      <c r="I328">
        <v>20161206773576.5</v>
      </c>
      <c r="J328">
        <v>4</v>
      </c>
      <c r="K328">
        <v>3</v>
      </c>
      <c r="L328" t="s">
        <v>36</v>
      </c>
      <c r="M328" s="1">
        <f t="shared" si="41"/>
        <v>42706</v>
      </c>
      <c r="N328" s="1">
        <f t="shared" si="42"/>
        <v>42697</v>
      </c>
      <c r="O328" s="1">
        <f t="shared" si="43"/>
        <v>42709</v>
      </c>
      <c r="P328" t="b">
        <f t="shared" si="39"/>
        <v>0</v>
      </c>
      <c r="Q328" t="str">
        <f t="shared" si="44"/>
        <v>WHEN fk_mwh_warehouse = '0' AND id_city = '5463' AND shipped_date &gt;= '2016-11-23' AND shipped_date &lt; '2016-12-06' THEN unit_price</v>
      </c>
      <c r="R328" t="str">
        <f t="shared" si="45"/>
        <v>WHEN fk_mwh_warehouse = '0' AND id_city = '5463' AND shipped_date &gt;= '2016-11-23' AND shipped_date &lt; '2016-12-06' THEN paid_price</v>
      </c>
      <c r="S328" t="str">
        <f t="shared" si="46"/>
        <v>WHEN fk_mwh_warehouse = '0' AND id_city = '5463' AND shipped_date &gt;= '2016-11-23' AND shipped_date &lt; '2016-12-06' THEN order_nr</v>
      </c>
      <c r="T328" t="str">
        <f t="shared" si="47"/>
        <v>WHEN fk_mwh_warehouse = '0' AND id_city = '5463' AND shipped_date &gt;= '2016-11-23' AND shipped_date &lt; '2016-12-06' THEN 1</v>
      </c>
    </row>
    <row r="329" spans="1:20" x14ac:dyDescent="0.25">
      <c r="A329" s="7" t="str">
        <f t="shared" si="40"/>
        <v>54900</v>
      </c>
      <c r="B329">
        <v>0</v>
      </c>
      <c r="C329">
        <v>5490</v>
      </c>
      <c r="D329">
        <v>11486442.1</v>
      </c>
      <c r="E329">
        <v>11132402.1</v>
      </c>
      <c r="F329">
        <v>64</v>
      </c>
      <c r="G329">
        <v>82</v>
      </c>
      <c r="H329">
        <v>20161201247974.602</v>
      </c>
      <c r="I329">
        <v>20161206313235.199</v>
      </c>
      <c r="J329">
        <v>3</v>
      </c>
      <c r="K329">
        <v>3</v>
      </c>
      <c r="L329" t="s">
        <v>36</v>
      </c>
      <c r="M329" s="1">
        <f t="shared" si="41"/>
        <v>42707</v>
      </c>
      <c r="N329" s="1">
        <f t="shared" si="42"/>
        <v>42698</v>
      </c>
      <c r="O329" s="1">
        <f t="shared" si="43"/>
        <v>42710</v>
      </c>
      <c r="P329" t="b">
        <f t="shared" si="39"/>
        <v>0</v>
      </c>
      <c r="Q329" t="str">
        <f t="shared" si="44"/>
        <v>WHEN fk_mwh_warehouse = '0' AND id_city = '5490' AND shipped_date &gt;= '2016-11-24' AND shipped_date &lt; '2016-12-07' THEN unit_price</v>
      </c>
      <c r="R329" t="str">
        <f t="shared" si="45"/>
        <v>WHEN fk_mwh_warehouse = '0' AND id_city = '5490' AND shipped_date &gt;= '2016-11-24' AND shipped_date &lt; '2016-12-07' THEN paid_price</v>
      </c>
      <c r="S329" t="str">
        <f t="shared" si="46"/>
        <v>WHEN fk_mwh_warehouse = '0' AND id_city = '5490' AND shipped_date &gt;= '2016-11-24' AND shipped_date &lt; '2016-12-07' THEN order_nr</v>
      </c>
      <c r="T329" t="str">
        <f t="shared" si="47"/>
        <v>WHEN fk_mwh_warehouse = '0' AND id_city = '5490' AND shipped_date &gt;= '2016-11-24' AND shipped_date &lt; '2016-12-07' THEN 1</v>
      </c>
    </row>
    <row r="330" spans="1:20" x14ac:dyDescent="0.25">
      <c r="A330" s="7" t="str">
        <f t="shared" si="40"/>
        <v>55080</v>
      </c>
      <c r="B330">
        <v>0</v>
      </c>
      <c r="C330">
        <v>5508</v>
      </c>
      <c r="D330">
        <v>12676411.800000001</v>
      </c>
      <c r="E330">
        <v>12337228.07</v>
      </c>
      <c r="F330">
        <v>76</v>
      </c>
      <c r="G330">
        <v>99</v>
      </c>
      <c r="H330">
        <v>20161161697136.5</v>
      </c>
      <c r="I330">
        <v>20161206703383.398</v>
      </c>
      <c r="J330">
        <v>5</v>
      </c>
      <c r="K330">
        <v>4</v>
      </c>
      <c r="L330" t="s">
        <v>36</v>
      </c>
      <c r="M330" s="1">
        <f t="shared" si="41"/>
        <v>42705</v>
      </c>
      <c r="N330" s="1">
        <f t="shared" si="42"/>
        <v>42693</v>
      </c>
      <c r="O330" s="1">
        <f t="shared" si="43"/>
        <v>42709</v>
      </c>
      <c r="P330" t="b">
        <f t="shared" ref="P330:P393" si="48">O330&gt;$O$3</f>
        <v>0</v>
      </c>
      <c r="Q330" t="str">
        <f t="shared" si="44"/>
        <v>WHEN fk_mwh_warehouse = '0' AND id_city = '5508' AND shipped_date &gt;= '2016-11-19' AND shipped_date &lt; '2016-12-06' THEN unit_price</v>
      </c>
      <c r="R330" t="str">
        <f t="shared" si="45"/>
        <v>WHEN fk_mwh_warehouse = '0' AND id_city = '5508' AND shipped_date &gt;= '2016-11-19' AND shipped_date &lt; '2016-12-06' THEN paid_price</v>
      </c>
      <c r="S330" t="str">
        <f t="shared" si="46"/>
        <v>WHEN fk_mwh_warehouse = '0' AND id_city = '5508' AND shipped_date &gt;= '2016-11-19' AND shipped_date &lt; '2016-12-06' THEN order_nr</v>
      </c>
      <c r="T330" t="str">
        <f t="shared" si="47"/>
        <v>WHEN fk_mwh_warehouse = '0' AND id_city = '5508' AND shipped_date &gt;= '2016-11-19' AND shipped_date &lt; '2016-12-06' THEN 1</v>
      </c>
    </row>
    <row r="331" spans="1:20" x14ac:dyDescent="0.25">
      <c r="A331" s="7" t="str">
        <f t="shared" ref="A331:A394" si="49">C331&amp;B331</f>
        <v>55250</v>
      </c>
      <c r="B331">
        <v>0</v>
      </c>
      <c r="C331">
        <v>5525</v>
      </c>
      <c r="D331">
        <v>4674514</v>
      </c>
      <c r="E331">
        <v>4634514</v>
      </c>
      <c r="F331">
        <v>30</v>
      </c>
      <c r="G331">
        <v>42</v>
      </c>
      <c r="H331">
        <v>20161172886569.898</v>
      </c>
      <c r="I331">
        <v>20161206717514.199</v>
      </c>
      <c r="J331">
        <v>4</v>
      </c>
      <c r="K331">
        <v>3</v>
      </c>
      <c r="L331" t="s">
        <v>36</v>
      </c>
      <c r="M331" s="1">
        <f t="shared" ref="M331:M394" si="50">L331-J331</f>
        <v>42706</v>
      </c>
      <c r="N331" s="1">
        <f t="shared" ref="N331:N394" si="51">M331-($O$6*K331)</f>
        <v>42697</v>
      </c>
      <c r="O331" s="1">
        <f t="shared" ref="O331:O394" si="52">M331+($O$7*K331)</f>
        <v>42709</v>
      </c>
      <c r="P331" t="b">
        <f t="shared" si="48"/>
        <v>0</v>
      </c>
      <c r="Q331" t="str">
        <f t="shared" ref="Q331:Q394" si="53">"WHEN fk_mwh_warehouse = '"&amp;$B331&amp;"' AND id_city = '"&amp;$C331&amp;"' AND shipped_date &gt;= '"&amp;TEXT($N331,"yyyy-mm-dd")&amp;"' AND shipped_date &lt; '"&amp;TEXT($O331+1,"yyyy-mm-dd")&amp;"' THEN unit_price"</f>
        <v>WHEN fk_mwh_warehouse = '0' AND id_city = '5525' AND shipped_date &gt;= '2016-11-23' AND shipped_date &lt; '2016-12-06' THEN unit_price</v>
      </c>
      <c r="R331" t="str">
        <f t="shared" ref="R331:R394" si="54">"WHEN fk_mwh_warehouse = '"&amp;$B331&amp;"' AND id_city = '"&amp;$C331&amp;"' AND shipped_date &gt;= '"&amp;TEXT($N331,"yyyy-mm-dd")&amp;"' AND shipped_date &lt; '"&amp;TEXT($O331+1,"yyyy-mm-dd")&amp;"' THEN paid_price"</f>
        <v>WHEN fk_mwh_warehouse = '0' AND id_city = '5525' AND shipped_date &gt;= '2016-11-23' AND shipped_date &lt; '2016-12-06' THEN paid_price</v>
      </c>
      <c r="S331" t="str">
        <f t="shared" ref="S331:S394" si="55">"WHEN fk_mwh_warehouse = '"&amp;$B331&amp;"' AND id_city = '"&amp;$C331&amp;"' AND shipped_date &gt;= '"&amp;TEXT($N331,"yyyy-mm-dd")&amp;"' AND shipped_date &lt; '"&amp;TEXT($O331+1,"yyyy-mm-dd")&amp;"' THEN order_nr"</f>
        <v>WHEN fk_mwh_warehouse = '0' AND id_city = '5525' AND shipped_date &gt;= '2016-11-23' AND shipped_date &lt; '2016-12-06' THEN order_nr</v>
      </c>
      <c r="T331" t="str">
        <f t="shared" ref="T331:T394" si="56">"WHEN fk_mwh_warehouse = '"&amp;$B331&amp;"' AND id_city = '"&amp;$C331&amp;"' AND shipped_date &gt;= '"&amp;TEXT($N331,"yyyy-mm-dd")&amp;"' AND shipped_date &lt; '"&amp;TEXT($O331+1,"yyyy-mm-dd")&amp;"' THEN 1"</f>
        <v>WHEN fk_mwh_warehouse = '0' AND id_city = '5525' AND shipped_date &gt;= '2016-11-23' AND shipped_date &lt; '2016-12-06' THEN 1</v>
      </c>
    </row>
    <row r="332" spans="1:20" x14ac:dyDescent="0.25">
      <c r="A332" s="7" t="str">
        <f t="shared" si="49"/>
        <v>55450</v>
      </c>
      <c r="B332">
        <v>0</v>
      </c>
      <c r="C332">
        <v>5545</v>
      </c>
      <c r="D332">
        <v>3915479</v>
      </c>
      <c r="E332">
        <v>3915479</v>
      </c>
      <c r="F332">
        <v>26</v>
      </c>
      <c r="G332">
        <v>30</v>
      </c>
      <c r="H332">
        <v>20161168949076.5</v>
      </c>
      <c r="I332">
        <v>20161206630362</v>
      </c>
      <c r="J332">
        <v>5</v>
      </c>
      <c r="K332">
        <v>5</v>
      </c>
      <c r="L332" t="s">
        <v>36</v>
      </c>
      <c r="M332" s="1">
        <f t="shared" si="50"/>
        <v>42705</v>
      </c>
      <c r="N332" s="1">
        <f t="shared" si="51"/>
        <v>42690</v>
      </c>
      <c r="O332" s="1">
        <f t="shared" si="52"/>
        <v>42710</v>
      </c>
      <c r="P332" t="b">
        <f t="shared" si="48"/>
        <v>0</v>
      </c>
      <c r="Q332" t="str">
        <f t="shared" si="53"/>
        <v>WHEN fk_mwh_warehouse = '0' AND id_city = '5545' AND shipped_date &gt;= '2016-11-16' AND shipped_date &lt; '2016-12-07' THEN unit_price</v>
      </c>
      <c r="R332" t="str">
        <f t="shared" si="54"/>
        <v>WHEN fk_mwh_warehouse = '0' AND id_city = '5545' AND shipped_date &gt;= '2016-11-16' AND shipped_date &lt; '2016-12-07' THEN paid_price</v>
      </c>
      <c r="S332" t="str">
        <f t="shared" si="55"/>
        <v>WHEN fk_mwh_warehouse = '0' AND id_city = '5545' AND shipped_date &gt;= '2016-11-16' AND shipped_date &lt; '2016-12-07' THEN order_nr</v>
      </c>
      <c r="T332" t="str">
        <f t="shared" si="56"/>
        <v>WHEN fk_mwh_warehouse = '0' AND id_city = '5545' AND shipped_date &gt;= '2016-11-16' AND shipped_date &lt; '2016-12-07' THEN 1</v>
      </c>
    </row>
    <row r="333" spans="1:20" x14ac:dyDescent="0.25">
      <c r="A333" s="7" t="str">
        <f t="shared" si="49"/>
        <v>55600</v>
      </c>
      <c r="B333">
        <v>0</v>
      </c>
      <c r="C333">
        <v>5560</v>
      </c>
      <c r="D333">
        <v>10029560.199999999</v>
      </c>
      <c r="E333">
        <v>10009560.199999999</v>
      </c>
      <c r="F333">
        <v>68</v>
      </c>
      <c r="G333">
        <v>86</v>
      </c>
      <c r="H333">
        <v>20161178734414.102</v>
      </c>
      <c r="I333">
        <v>20161206461092.602</v>
      </c>
      <c r="J333">
        <v>4</v>
      </c>
      <c r="K333">
        <v>5</v>
      </c>
      <c r="L333" t="s">
        <v>36</v>
      </c>
      <c r="M333" s="1">
        <f t="shared" si="50"/>
        <v>42706</v>
      </c>
      <c r="N333" s="1">
        <f t="shared" si="51"/>
        <v>42691</v>
      </c>
      <c r="O333" s="1">
        <f t="shared" si="52"/>
        <v>42711</v>
      </c>
      <c r="P333" t="b">
        <f t="shared" si="48"/>
        <v>0</v>
      </c>
      <c r="Q333" t="str">
        <f t="shared" si="53"/>
        <v>WHEN fk_mwh_warehouse = '0' AND id_city = '5560' AND shipped_date &gt;= '2016-11-17' AND shipped_date &lt; '2016-12-08' THEN unit_price</v>
      </c>
      <c r="R333" t="str">
        <f t="shared" si="54"/>
        <v>WHEN fk_mwh_warehouse = '0' AND id_city = '5560' AND shipped_date &gt;= '2016-11-17' AND shipped_date &lt; '2016-12-08' THEN paid_price</v>
      </c>
      <c r="S333" t="str">
        <f t="shared" si="55"/>
        <v>WHEN fk_mwh_warehouse = '0' AND id_city = '5560' AND shipped_date &gt;= '2016-11-17' AND shipped_date &lt; '2016-12-08' THEN order_nr</v>
      </c>
      <c r="T333" t="str">
        <f t="shared" si="56"/>
        <v>WHEN fk_mwh_warehouse = '0' AND id_city = '5560' AND shipped_date &gt;= '2016-11-17' AND shipped_date &lt; '2016-12-08' THEN 1</v>
      </c>
    </row>
    <row r="334" spans="1:20" x14ac:dyDescent="0.25">
      <c r="A334" s="7" t="str">
        <f t="shared" si="49"/>
        <v>55850</v>
      </c>
      <c r="B334">
        <v>0</v>
      </c>
      <c r="C334">
        <v>5585</v>
      </c>
      <c r="D334">
        <v>11996731</v>
      </c>
      <c r="E334">
        <v>11996731</v>
      </c>
      <c r="F334">
        <v>36</v>
      </c>
      <c r="G334">
        <v>47</v>
      </c>
      <c r="H334">
        <v>20161177332395.602</v>
      </c>
      <c r="I334">
        <v>20161206437166</v>
      </c>
      <c r="J334">
        <v>4</v>
      </c>
      <c r="K334">
        <v>3</v>
      </c>
      <c r="L334" t="s">
        <v>36</v>
      </c>
      <c r="M334" s="1">
        <f t="shared" si="50"/>
        <v>42706</v>
      </c>
      <c r="N334" s="1">
        <f t="shared" si="51"/>
        <v>42697</v>
      </c>
      <c r="O334" s="1">
        <f t="shared" si="52"/>
        <v>42709</v>
      </c>
      <c r="P334" t="b">
        <f t="shared" si="48"/>
        <v>0</v>
      </c>
      <c r="Q334" t="str">
        <f t="shared" si="53"/>
        <v>WHEN fk_mwh_warehouse = '0' AND id_city = '5585' AND shipped_date &gt;= '2016-11-23' AND shipped_date &lt; '2016-12-06' THEN unit_price</v>
      </c>
      <c r="R334" t="str">
        <f t="shared" si="54"/>
        <v>WHEN fk_mwh_warehouse = '0' AND id_city = '5585' AND shipped_date &gt;= '2016-11-23' AND shipped_date &lt; '2016-12-06' THEN paid_price</v>
      </c>
      <c r="S334" t="str">
        <f t="shared" si="55"/>
        <v>WHEN fk_mwh_warehouse = '0' AND id_city = '5585' AND shipped_date &gt;= '2016-11-23' AND shipped_date &lt; '2016-12-06' THEN order_nr</v>
      </c>
      <c r="T334" t="str">
        <f t="shared" si="56"/>
        <v>WHEN fk_mwh_warehouse = '0' AND id_city = '5585' AND shipped_date &gt;= '2016-11-23' AND shipped_date &lt; '2016-12-06' THEN 1</v>
      </c>
    </row>
    <row r="335" spans="1:20" x14ac:dyDescent="0.25">
      <c r="A335" s="7" t="str">
        <f t="shared" si="49"/>
        <v>56030</v>
      </c>
      <c r="B335">
        <v>0</v>
      </c>
      <c r="C335">
        <v>5603</v>
      </c>
      <c r="D335">
        <v>7296270</v>
      </c>
      <c r="E335">
        <v>7240144.4900000002</v>
      </c>
      <c r="F335">
        <v>60</v>
      </c>
      <c r="G335">
        <v>67</v>
      </c>
      <c r="H335">
        <v>20161199529996.102</v>
      </c>
      <c r="I335">
        <v>20161206145161.301</v>
      </c>
      <c r="J335">
        <v>3</v>
      </c>
      <c r="K335">
        <v>3</v>
      </c>
      <c r="L335" t="s">
        <v>36</v>
      </c>
      <c r="M335" s="1">
        <f t="shared" si="50"/>
        <v>42707</v>
      </c>
      <c r="N335" s="1">
        <f t="shared" si="51"/>
        <v>42698</v>
      </c>
      <c r="O335" s="1">
        <f t="shared" si="52"/>
        <v>42710</v>
      </c>
      <c r="P335" t="b">
        <f t="shared" si="48"/>
        <v>0</v>
      </c>
      <c r="Q335" t="str">
        <f t="shared" si="53"/>
        <v>WHEN fk_mwh_warehouse = '0' AND id_city = '5603' AND shipped_date &gt;= '2016-11-24' AND shipped_date &lt; '2016-12-07' THEN unit_price</v>
      </c>
      <c r="R335" t="str">
        <f t="shared" si="54"/>
        <v>WHEN fk_mwh_warehouse = '0' AND id_city = '5603' AND shipped_date &gt;= '2016-11-24' AND shipped_date &lt; '2016-12-07' THEN paid_price</v>
      </c>
      <c r="S335" t="str">
        <f t="shared" si="55"/>
        <v>WHEN fk_mwh_warehouse = '0' AND id_city = '5603' AND shipped_date &gt;= '2016-11-24' AND shipped_date &lt; '2016-12-07' THEN order_nr</v>
      </c>
      <c r="T335" t="str">
        <f t="shared" si="56"/>
        <v>WHEN fk_mwh_warehouse = '0' AND id_city = '5603' AND shipped_date &gt;= '2016-11-24' AND shipped_date &lt; '2016-12-07' THEN 1</v>
      </c>
    </row>
    <row r="336" spans="1:20" x14ac:dyDescent="0.25">
      <c r="A336" s="7" t="str">
        <f t="shared" si="49"/>
        <v>56230</v>
      </c>
      <c r="B336">
        <v>0</v>
      </c>
      <c r="C336">
        <v>5623</v>
      </c>
      <c r="D336">
        <v>1719050</v>
      </c>
      <c r="E336">
        <v>1689450</v>
      </c>
      <c r="F336">
        <v>16</v>
      </c>
      <c r="G336">
        <v>18</v>
      </c>
      <c r="H336">
        <v>20161133190634.199</v>
      </c>
      <c r="I336">
        <v>20161206254158.199</v>
      </c>
      <c r="J336">
        <v>7</v>
      </c>
      <c r="K336">
        <v>2</v>
      </c>
      <c r="L336" t="s">
        <v>36</v>
      </c>
      <c r="M336" s="1">
        <f t="shared" si="50"/>
        <v>42703</v>
      </c>
      <c r="N336" s="1">
        <f t="shared" si="51"/>
        <v>42697</v>
      </c>
      <c r="O336" s="1">
        <f t="shared" si="52"/>
        <v>42705</v>
      </c>
      <c r="P336" t="b">
        <f t="shared" si="48"/>
        <v>0</v>
      </c>
      <c r="Q336" t="str">
        <f t="shared" si="53"/>
        <v>WHEN fk_mwh_warehouse = '0' AND id_city = '5623' AND shipped_date &gt;= '2016-11-23' AND shipped_date &lt; '2016-12-02' THEN unit_price</v>
      </c>
      <c r="R336" t="str">
        <f t="shared" si="54"/>
        <v>WHEN fk_mwh_warehouse = '0' AND id_city = '5623' AND shipped_date &gt;= '2016-11-23' AND shipped_date &lt; '2016-12-02' THEN paid_price</v>
      </c>
      <c r="S336" t="str">
        <f t="shared" si="55"/>
        <v>WHEN fk_mwh_warehouse = '0' AND id_city = '5623' AND shipped_date &gt;= '2016-11-23' AND shipped_date &lt; '2016-12-02' THEN order_nr</v>
      </c>
      <c r="T336" t="str">
        <f t="shared" si="56"/>
        <v>WHEN fk_mwh_warehouse = '0' AND id_city = '5623' AND shipped_date &gt;= '2016-11-23' AND shipped_date &lt; '2016-12-02' THEN 1</v>
      </c>
    </row>
    <row r="337" spans="1:20" x14ac:dyDescent="0.25">
      <c r="A337" s="7" t="str">
        <f t="shared" si="49"/>
        <v>56400</v>
      </c>
      <c r="B337">
        <v>0</v>
      </c>
      <c r="C337">
        <v>5640</v>
      </c>
      <c r="D337">
        <v>2335480</v>
      </c>
      <c r="E337">
        <v>2306880</v>
      </c>
      <c r="F337">
        <v>15</v>
      </c>
      <c r="G337">
        <v>19</v>
      </c>
      <c r="H337">
        <v>20161163599690.102</v>
      </c>
      <c r="I337">
        <v>20161206158898.199</v>
      </c>
      <c r="J337">
        <v>6</v>
      </c>
      <c r="K337">
        <v>6</v>
      </c>
      <c r="L337" t="s">
        <v>36</v>
      </c>
      <c r="M337" s="1">
        <f t="shared" si="50"/>
        <v>42704</v>
      </c>
      <c r="N337" s="1">
        <f t="shared" si="51"/>
        <v>42686</v>
      </c>
      <c r="O337" s="1">
        <f t="shared" si="52"/>
        <v>42710</v>
      </c>
      <c r="P337" t="b">
        <f t="shared" si="48"/>
        <v>0</v>
      </c>
      <c r="Q337" t="str">
        <f t="shared" si="53"/>
        <v>WHEN fk_mwh_warehouse = '0' AND id_city = '5640' AND shipped_date &gt;= '2016-11-12' AND shipped_date &lt; '2016-12-07' THEN unit_price</v>
      </c>
      <c r="R337" t="str">
        <f t="shared" si="54"/>
        <v>WHEN fk_mwh_warehouse = '0' AND id_city = '5640' AND shipped_date &gt;= '2016-11-12' AND shipped_date &lt; '2016-12-07' THEN paid_price</v>
      </c>
      <c r="S337" t="str">
        <f t="shared" si="55"/>
        <v>WHEN fk_mwh_warehouse = '0' AND id_city = '5640' AND shipped_date &gt;= '2016-11-12' AND shipped_date &lt; '2016-12-07' THEN order_nr</v>
      </c>
      <c r="T337" t="str">
        <f t="shared" si="56"/>
        <v>WHEN fk_mwh_warehouse = '0' AND id_city = '5640' AND shipped_date &gt;= '2016-11-12' AND shipped_date &lt; '2016-12-07' THEN 1</v>
      </c>
    </row>
    <row r="338" spans="1:20" x14ac:dyDescent="0.25">
      <c r="A338" s="7" t="str">
        <f t="shared" si="49"/>
        <v>56560</v>
      </c>
      <c r="B338">
        <v>0</v>
      </c>
      <c r="C338">
        <v>5656</v>
      </c>
      <c r="D338">
        <v>23082663.18</v>
      </c>
      <c r="E338">
        <v>22843956.280000001</v>
      </c>
      <c r="F338">
        <v>135</v>
      </c>
      <c r="G338">
        <v>188</v>
      </c>
      <c r="H338">
        <v>20161176289373.801</v>
      </c>
      <c r="I338">
        <v>20161206397077</v>
      </c>
      <c r="J338">
        <v>4</v>
      </c>
      <c r="K338">
        <v>3</v>
      </c>
      <c r="L338" t="s">
        <v>36</v>
      </c>
      <c r="M338" s="1">
        <f t="shared" si="50"/>
        <v>42706</v>
      </c>
      <c r="N338" s="1">
        <f t="shared" si="51"/>
        <v>42697</v>
      </c>
      <c r="O338" s="1">
        <f t="shared" si="52"/>
        <v>42709</v>
      </c>
      <c r="P338" t="b">
        <f t="shared" si="48"/>
        <v>0</v>
      </c>
      <c r="Q338" t="str">
        <f t="shared" si="53"/>
        <v>WHEN fk_mwh_warehouse = '0' AND id_city = '5656' AND shipped_date &gt;= '2016-11-23' AND shipped_date &lt; '2016-12-06' THEN unit_price</v>
      </c>
      <c r="R338" t="str">
        <f t="shared" si="54"/>
        <v>WHEN fk_mwh_warehouse = '0' AND id_city = '5656' AND shipped_date &gt;= '2016-11-23' AND shipped_date &lt; '2016-12-06' THEN paid_price</v>
      </c>
      <c r="S338" t="str">
        <f t="shared" si="55"/>
        <v>WHEN fk_mwh_warehouse = '0' AND id_city = '5656' AND shipped_date &gt;= '2016-11-23' AND shipped_date &lt; '2016-12-06' THEN order_nr</v>
      </c>
      <c r="T338" t="str">
        <f t="shared" si="56"/>
        <v>WHEN fk_mwh_warehouse = '0' AND id_city = '5656' AND shipped_date &gt;= '2016-11-23' AND shipped_date &lt; '2016-12-06' THEN 1</v>
      </c>
    </row>
    <row r="339" spans="1:20" x14ac:dyDescent="0.25">
      <c r="A339" s="7" t="str">
        <f t="shared" si="49"/>
        <v>56840</v>
      </c>
      <c r="B339">
        <v>0</v>
      </c>
      <c r="C339">
        <v>5684</v>
      </c>
      <c r="D339">
        <v>8450448</v>
      </c>
      <c r="E339">
        <v>8354737.5300000003</v>
      </c>
      <c r="F339">
        <v>49</v>
      </c>
      <c r="G339">
        <v>60</v>
      </c>
      <c r="H339">
        <v>20161142467080.398</v>
      </c>
      <c r="I339">
        <v>20161207119686</v>
      </c>
      <c r="J339">
        <v>11</v>
      </c>
      <c r="K339">
        <v>7</v>
      </c>
      <c r="L339" t="s">
        <v>35</v>
      </c>
      <c r="M339" s="1">
        <f t="shared" si="50"/>
        <v>42700</v>
      </c>
      <c r="N339" s="1">
        <f t="shared" si="51"/>
        <v>42679</v>
      </c>
      <c r="O339" s="1">
        <f t="shared" si="52"/>
        <v>42707</v>
      </c>
      <c r="P339" t="b">
        <f t="shared" si="48"/>
        <v>0</v>
      </c>
      <c r="Q339" t="str">
        <f t="shared" si="53"/>
        <v>WHEN fk_mwh_warehouse = '0' AND id_city = '5684' AND shipped_date &gt;= '2016-11-05' AND shipped_date &lt; '2016-12-04' THEN unit_price</v>
      </c>
      <c r="R339" t="str">
        <f t="shared" si="54"/>
        <v>WHEN fk_mwh_warehouse = '0' AND id_city = '5684' AND shipped_date &gt;= '2016-11-05' AND shipped_date &lt; '2016-12-04' THEN paid_price</v>
      </c>
      <c r="S339" t="str">
        <f t="shared" si="55"/>
        <v>WHEN fk_mwh_warehouse = '0' AND id_city = '5684' AND shipped_date &gt;= '2016-11-05' AND shipped_date &lt; '2016-12-04' THEN order_nr</v>
      </c>
      <c r="T339" t="str">
        <f t="shared" si="56"/>
        <v>WHEN fk_mwh_warehouse = '0' AND id_city = '5684' AND shipped_date &gt;= '2016-11-05' AND shipped_date &lt; '2016-12-04' THEN 1</v>
      </c>
    </row>
    <row r="340" spans="1:20" x14ac:dyDescent="0.25">
      <c r="A340" s="7" t="str">
        <f t="shared" si="49"/>
        <v>57050</v>
      </c>
      <c r="B340">
        <v>0</v>
      </c>
      <c r="C340">
        <v>5705</v>
      </c>
      <c r="D340">
        <v>8148279</v>
      </c>
      <c r="E340">
        <v>8088279</v>
      </c>
      <c r="F340">
        <v>32</v>
      </c>
      <c r="G340">
        <v>98</v>
      </c>
      <c r="H340">
        <v>20161204060880.199</v>
      </c>
      <c r="I340">
        <v>20161206989616.801</v>
      </c>
      <c r="J340">
        <v>1</v>
      </c>
      <c r="K340">
        <v>1</v>
      </c>
      <c r="L340" t="s">
        <v>36</v>
      </c>
      <c r="M340" s="1">
        <f t="shared" si="50"/>
        <v>42709</v>
      </c>
      <c r="N340" s="1">
        <f t="shared" si="51"/>
        <v>42706</v>
      </c>
      <c r="O340" s="1">
        <f t="shared" si="52"/>
        <v>42710</v>
      </c>
      <c r="P340" t="b">
        <f t="shared" si="48"/>
        <v>0</v>
      </c>
      <c r="Q340" t="str">
        <f t="shared" si="53"/>
        <v>WHEN fk_mwh_warehouse = '0' AND id_city = '5705' AND shipped_date &gt;= '2016-12-02' AND shipped_date &lt; '2016-12-07' THEN unit_price</v>
      </c>
      <c r="R340" t="str">
        <f t="shared" si="54"/>
        <v>WHEN fk_mwh_warehouse = '0' AND id_city = '5705' AND shipped_date &gt;= '2016-12-02' AND shipped_date &lt; '2016-12-07' THEN paid_price</v>
      </c>
      <c r="S340" t="str">
        <f t="shared" si="55"/>
        <v>WHEN fk_mwh_warehouse = '0' AND id_city = '5705' AND shipped_date &gt;= '2016-12-02' AND shipped_date &lt; '2016-12-07' THEN order_nr</v>
      </c>
      <c r="T340" t="str">
        <f t="shared" si="56"/>
        <v>WHEN fk_mwh_warehouse = '0' AND id_city = '5705' AND shipped_date &gt;= '2016-12-02' AND shipped_date &lt; '2016-12-07' THEN 1</v>
      </c>
    </row>
    <row r="341" spans="1:20" x14ac:dyDescent="0.25">
      <c r="A341" s="7" t="str">
        <f t="shared" si="49"/>
        <v>57100</v>
      </c>
      <c r="B341">
        <v>0</v>
      </c>
      <c r="C341">
        <v>5710</v>
      </c>
      <c r="D341">
        <v>33513614.07</v>
      </c>
      <c r="E341">
        <v>33073392.57</v>
      </c>
      <c r="F341">
        <v>272</v>
      </c>
      <c r="G341">
        <v>309</v>
      </c>
      <c r="H341">
        <v>20161200744265.5</v>
      </c>
      <c r="I341">
        <v>20161206398553.102</v>
      </c>
      <c r="J341">
        <v>3</v>
      </c>
      <c r="K341">
        <v>2</v>
      </c>
      <c r="L341" t="s">
        <v>36</v>
      </c>
      <c r="M341" s="1">
        <f t="shared" si="50"/>
        <v>42707</v>
      </c>
      <c r="N341" s="1">
        <f t="shared" si="51"/>
        <v>42701</v>
      </c>
      <c r="O341" s="1">
        <f t="shared" si="52"/>
        <v>42709</v>
      </c>
      <c r="P341" t="b">
        <f t="shared" si="48"/>
        <v>0</v>
      </c>
      <c r="Q341" t="str">
        <f t="shared" si="53"/>
        <v>WHEN fk_mwh_warehouse = '0' AND id_city = '5710' AND shipped_date &gt;= '2016-11-27' AND shipped_date &lt; '2016-12-06' THEN unit_price</v>
      </c>
      <c r="R341" t="str">
        <f t="shared" si="54"/>
        <v>WHEN fk_mwh_warehouse = '0' AND id_city = '5710' AND shipped_date &gt;= '2016-11-27' AND shipped_date &lt; '2016-12-06' THEN paid_price</v>
      </c>
      <c r="S341" t="str">
        <f t="shared" si="55"/>
        <v>WHEN fk_mwh_warehouse = '0' AND id_city = '5710' AND shipped_date &gt;= '2016-11-27' AND shipped_date &lt; '2016-12-06' THEN order_nr</v>
      </c>
      <c r="T341" t="str">
        <f t="shared" si="56"/>
        <v>WHEN fk_mwh_warehouse = '0' AND id_city = '5710' AND shipped_date &gt;= '2016-11-27' AND shipped_date &lt; '2016-12-06' THEN 1</v>
      </c>
    </row>
    <row r="342" spans="1:20" x14ac:dyDescent="0.25">
      <c r="A342" s="7" t="str">
        <f t="shared" si="49"/>
        <v>57160</v>
      </c>
      <c r="B342">
        <v>0</v>
      </c>
      <c r="C342">
        <v>5716</v>
      </c>
      <c r="D342">
        <v>140475264.59999999</v>
      </c>
      <c r="E342">
        <v>138517555.90000001</v>
      </c>
      <c r="F342">
        <v>1040</v>
      </c>
      <c r="G342">
        <v>1241</v>
      </c>
      <c r="H342">
        <v>20161202364593.801</v>
      </c>
      <c r="I342">
        <v>20161206660306.801</v>
      </c>
      <c r="J342">
        <v>3</v>
      </c>
      <c r="K342">
        <v>2</v>
      </c>
      <c r="L342" t="s">
        <v>36</v>
      </c>
      <c r="M342" s="1">
        <f t="shared" si="50"/>
        <v>42707</v>
      </c>
      <c r="N342" s="1">
        <f t="shared" si="51"/>
        <v>42701</v>
      </c>
      <c r="O342" s="1">
        <f t="shared" si="52"/>
        <v>42709</v>
      </c>
      <c r="P342" t="b">
        <f t="shared" si="48"/>
        <v>0</v>
      </c>
      <c r="Q342" t="str">
        <f t="shared" si="53"/>
        <v>WHEN fk_mwh_warehouse = '0' AND id_city = '5716' AND shipped_date &gt;= '2016-11-27' AND shipped_date &lt; '2016-12-06' THEN unit_price</v>
      </c>
      <c r="R342" t="str">
        <f t="shared" si="54"/>
        <v>WHEN fk_mwh_warehouse = '0' AND id_city = '5716' AND shipped_date &gt;= '2016-11-27' AND shipped_date &lt; '2016-12-06' THEN paid_price</v>
      </c>
      <c r="S342" t="str">
        <f t="shared" si="55"/>
        <v>WHEN fk_mwh_warehouse = '0' AND id_city = '5716' AND shipped_date &gt;= '2016-11-27' AND shipped_date &lt; '2016-12-06' THEN order_nr</v>
      </c>
      <c r="T342" t="str">
        <f t="shared" si="56"/>
        <v>WHEN fk_mwh_warehouse = '0' AND id_city = '5716' AND shipped_date &gt;= '2016-11-27' AND shipped_date &lt; '2016-12-06' THEN 1</v>
      </c>
    </row>
    <row r="343" spans="1:20" x14ac:dyDescent="0.25">
      <c r="A343" s="7" t="str">
        <f t="shared" si="49"/>
        <v>57330</v>
      </c>
      <c r="B343">
        <v>0</v>
      </c>
      <c r="C343">
        <v>5733</v>
      </c>
      <c r="D343">
        <v>5594893.9800000004</v>
      </c>
      <c r="E343">
        <v>5579893.9800000004</v>
      </c>
      <c r="F343">
        <v>46</v>
      </c>
      <c r="G343">
        <v>53</v>
      </c>
      <c r="H343">
        <v>20161185019078.699</v>
      </c>
      <c r="I343">
        <v>20161206530584.301</v>
      </c>
      <c r="J343">
        <v>3</v>
      </c>
      <c r="K343">
        <v>4</v>
      </c>
      <c r="L343" t="s">
        <v>36</v>
      </c>
      <c r="M343" s="1">
        <f t="shared" si="50"/>
        <v>42707</v>
      </c>
      <c r="N343" s="1">
        <f t="shared" si="51"/>
        <v>42695</v>
      </c>
      <c r="O343" s="1">
        <f t="shared" si="52"/>
        <v>42711</v>
      </c>
      <c r="P343" t="b">
        <f t="shared" si="48"/>
        <v>0</v>
      </c>
      <c r="Q343" t="str">
        <f t="shared" si="53"/>
        <v>WHEN fk_mwh_warehouse = '0' AND id_city = '5733' AND shipped_date &gt;= '2016-11-21' AND shipped_date &lt; '2016-12-08' THEN unit_price</v>
      </c>
      <c r="R343" t="str">
        <f t="shared" si="54"/>
        <v>WHEN fk_mwh_warehouse = '0' AND id_city = '5733' AND shipped_date &gt;= '2016-11-21' AND shipped_date &lt; '2016-12-08' THEN paid_price</v>
      </c>
      <c r="S343" t="str">
        <f t="shared" si="55"/>
        <v>WHEN fk_mwh_warehouse = '0' AND id_city = '5733' AND shipped_date &gt;= '2016-11-21' AND shipped_date &lt; '2016-12-08' THEN order_nr</v>
      </c>
      <c r="T343" t="str">
        <f t="shared" si="56"/>
        <v>WHEN fk_mwh_warehouse = '0' AND id_city = '5733' AND shipped_date &gt;= '2016-11-21' AND shipped_date &lt; '2016-12-08' THEN 1</v>
      </c>
    </row>
    <row r="344" spans="1:20" x14ac:dyDescent="0.25">
      <c r="A344" s="7" t="str">
        <f t="shared" si="49"/>
        <v>57380</v>
      </c>
      <c r="B344">
        <v>0</v>
      </c>
      <c r="C344">
        <v>5738</v>
      </c>
      <c r="D344">
        <v>5324292</v>
      </c>
      <c r="E344">
        <v>5324292</v>
      </c>
      <c r="F344">
        <v>35</v>
      </c>
      <c r="G344">
        <v>45</v>
      </c>
      <c r="H344">
        <v>20161174906695.301</v>
      </c>
      <c r="I344">
        <v>20161206087036.699</v>
      </c>
      <c r="J344">
        <v>3</v>
      </c>
      <c r="K344">
        <v>3</v>
      </c>
      <c r="L344" t="s">
        <v>36</v>
      </c>
      <c r="M344" s="1">
        <f t="shared" si="50"/>
        <v>42707</v>
      </c>
      <c r="N344" s="1">
        <f t="shared" si="51"/>
        <v>42698</v>
      </c>
      <c r="O344" s="1">
        <f t="shared" si="52"/>
        <v>42710</v>
      </c>
      <c r="P344" t="b">
        <f t="shared" si="48"/>
        <v>0</v>
      </c>
      <c r="Q344" t="str">
        <f t="shared" si="53"/>
        <v>WHEN fk_mwh_warehouse = '0' AND id_city = '5738' AND shipped_date &gt;= '2016-11-24' AND shipped_date &lt; '2016-12-07' THEN unit_price</v>
      </c>
      <c r="R344" t="str">
        <f t="shared" si="54"/>
        <v>WHEN fk_mwh_warehouse = '0' AND id_city = '5738' AND shipped_date &gt;= '2016-11-24' AND shipped_date &lt; '2016-12-07' THEN paid_price</v>
      </c>
      <c r="S344" t="str">
        <f t="shared" si="55"/>
        <v>WHEN fk_mwh_warehouse = '0' AND id_city = '5738' AND shipped_date &gt;= '2016-11-24' AND shipped_date &lt; '2016-12-07' THEN order_nr</v>
      </c>
      <c r="T344" t="str">
        <f t="shared" si="56"/>
        <v>WHEN fk_mwh_warehouse = '0' AND id_city = '5738' AND shipped_date &gt;= '2016-11-24' AND shipped_date &lt; '2016-12-07' THEN 1</v>
      </c>
    </row>
    <row r="345" spans="1:20" x14ac:dyDescent="0.25">
      <c r="A345" s="7" t="str">
        <f t="shared" si="49"/>
        <v>57430</v>
      </c>
      <c r="B345">
        <v>0</v>
      </c>
      <c r="C345">
        <v>5743</v>
      </c>
      <c r="D345">
        <v>15268097.1</v>
      </c>
      <c r="E345">
        <v>15058522.689999999</v>
      </c>
      <c r="F345">
        <v>99</v>
      </c>
      <c r="G345">
        <v>144</v>
      </c>
      <c r="H345">
        <v>20161155487357.602</v>
      </c>
      <c r="I345">
        <v>20161207016751.898</v>
      </c>
      <c r="J345">
        <v>9</v>
      </c>
      <c r="K345">
        <v>7</v>
      </c>
      <c r="L345" t="s">
        <v>35</v>
      </c>
      <c r="M345" s="1">
        <f t="shared" si="50"/>
        <v>42702</v>
      </c>
      <c r="N345" s="1">
        <f t="shared" si="51"/>
        <v>42681</v>
      </c>
      <c r="O345" s="1">
        <f t="shared" si="52"/>
        <v>42709</v>
      </c>
      <c r="P345" t="b">
        <f t="shared" si="48"/>
        <v>0</v>
      </c>
      <c r="Q345" t="str">
        <f t="shared" si="53"/>
        <v>WHEN fk_mwh_warehouse = '0' AND id_city = '5743' AND shipped_date &gt;= '2016-11-07' AND shipped_date &lt; '2016-12-06' THEN unit_price</v>
      </c>
      <c r="R345" t="str">
        <f t="shared" si="54"/>
        <v>WHEN fk_mwh_warehouse = '0' AND id_city = '5743' AND shipped_date &gt;= '2016-11-07' AND shipped_date &lt; '2016-12-06' THEN paid_price</v>
      </c>
      <c r="S345" t="str">
        <f t="shared" si="55"/>
        <v>WHEN fk_mwh_warehouse = '0' AND id_city = '5743' AND shipped_date &gt;= '2016-11-07' AND shipped_date &lt; '2016-12-06' THEN order_nr</v>
      </c>
      <c r="T345" t="str">
        <f t="shared" si="56"/>
        <v>WHEN fk_mwh_warehouse = '0' AND id_city = '5743' AND shipped_date &gt;= '2016-11-07' AND shipped_date &lt; '2016-12-06' THEN 1</v>
      </c>
    </row>
    <row r="346" spans="1:20" x14ac:dyDescent="0.25">
      <c r="A346" s="7" t="str">
        <f t="shared" si="49"/>
        <v>57470</v>
      </c>
      <c r="B346">
        <v>0</v>
      </c>
      <c r="C346">
        <v>5747</v>
      </c>
      <c r="D346">
        <v>8051792.9900000002</v>
      </c>
      <c r="E346">
        <v>7926313.4299999997</v>
      </c>
      <c r="F346">
        <v>67</v>
      </c>
      <c r="G346">
        <v>81</v>
      </c>
      <c r="H346">
        <v>20161162638920.102</v>
      </c>
      <c r="I346">
        <v>20161206858794.102</v>
      </c>
      <c r="J346">
        <v>7</v>
      </c>
      <c r="K346">
        <v>7</v>
      </c>
      <c r="L346" t="s">
        <v>36</v>
      </c>
      <c r="M346" s="1">
        <f t="shared" si="50"/>
        <v>42703</v>
      </c>
      <c r="N346" s="1">
        <f t="shared" si="51"/>
        <v>42682</v>
      </c>
      <c r="O346" s="1">
        <f t="shared" si="52"/>
        <v>42710</v>
      </c>
      <c r="P346" t="b">
        <f t="shared" si="48"/>
        <v>0</v>
      </c>
      <c r="Q346" t="str">
        <f t="shared" si="53"/>
        <v>WHEN fk_mwh_warehouse = '0' AND id_city = '5747' AND shipped_date &gt;= '2016-11-08' AND shipped_date &lt; '2016-12-07' THEN unit_price</v>
      </c>
      <c r="R346" t="str">
        <f t="shared" si="54"/>
        <v>WHEN fk_mwh_warehouse = '0' AND id_city = '5747' AND shipped_date &gt;= '2016-11-08' AND shipped_date &lt; '2016-12-07' THEN paid_price</v>
      </c>
      <c r="S346" t="str">
        <f t="shared" si="55"/>
        <v>WHEN fk_mwh_warehouse = '0' AND id_city = '5747' AND shipped_date &gt;= '2016-11-08' AND shipped_date &lt; '2016-12-07' THEN order_nr</v>
      </c>
      <c r="T346" t="str">
        <f t="shared" si="56"/>
        <v>WHEN fk_mwh_warehouse = '0' AND id_city = '5747' AND shipped_date &gt;= '2016-11-08' AND shipped_date &lt; '2016-12-07' THEN 1</v>
      </c>
    </row>
    <row r="347" spans="1:20" x14ac:dyDescent="0.25">
      <c r="A347" s="7" t="str">
        <f t="shared" si="49"/>
        <v>57870</v>
      </c>
      <c r="B347">
        <v>0</v>
      </c>
      <c r="C347">
        <v>5787</v>
      </c>
      <c r="D347">
        <v>14017817.960000001</v>
      </c>
      <c r="E347">
        <v>13939372.199999999</v>
      </c>
      <c r="F347">
        <v>92</v>
      </c>
      <c r="G347">
        <v>118</v>
      </c>
      <c r="H347">
        <v>20161196637575.199</v>
      </c>
      <c r="I347">
        <v>20161206692211.398</v>
      </c>
      <c r="J347">
        <v>2</v>
      </c>
      <c r="K347">
        <v>3</v>
      </c>
      <c r="L347" t="s">
        <v>36</v>
      </c>
      <c r="M347" s="1">
        <f t="shared" si="50"/>
        <v>42708</v>
      </c>
      <c r="N347" s="1">
        <f t="shared" si="51"/>
        <v>42699</v>
      </c>
      <c r="O347" s="1">
        <f t="shared" si="52"/>
        <v>42711</v>
      </c>
      <c r="P347" t="b">
        <f t="shared" si="48"/>
        <v>0</v>
      </c>
      <c r="Q347" t="str">
        <f t="shared" si="53"/>
        <v>WHEN fk_mwh_warehouse = '0' AND id_city = '5787' AND shipped_date &gt;= '2016-11-25' AND shipped_date &lt; '2016-12-08' THEN unit_price</v>
      </c>
      <c r="R347" t="str">
        <f t="shared" si="54"/>
        <v>WHEN fk_mwh_warehouse = '0' AND id_city = '5787' AND shipped_date &gt;= '2016-11-25' AND shipped_date &lt; '2016-12-08' THEN paid_price</v>
      </c>
      <c r="S347" t="str">
        <f t="shared" si="55"/>
        <v>WHEN fk_mwh_warehouse = '0' AND id_city = '5787' AND shipped_date &gt;= '2016-11-25' AND shipped_date &lt; '2016-12-08' THEN order_nr</v>
      </c>
      <c r="T347" t="str">
        <f t="shared" si="56"/>
        <v>WHEN fk_mwh_warehouse = '0' AND id_city = '5787' AND shipped_date &gt;= '2016-11-25' AND shipped_date &lt; '2016-12-08' THEN 1</v>
      </c>
    </row>
    <row r="348" spans="1:20" x14ac:dyDescent="0.25">
      <c r="A348" s="7" t="str">
        <f t="shared" si="49"/>
        <v>58140</v>
      </c>
      <c r="B348">
        <v>0</v>
      </c>
      <c r="C348">
        <v>5814</v>
      </c>
      <c r="D348">
        <v>14782062.68</v>
      </c>
      <c r="E348">
        <v>14553333.220000001</v>
      </c>
      <c r="F348">
        <v>119</v>
      </c>
      <c r="G348">
        <v>140</v>
      </c>
      <c r="H348">
        <v>20161175731572</v>
      </c>
      <c r="I348">
        <v>20161206853967.898</v>
      </c>
      <c r="J348">
        <v>5</v>
      </c>
      <c r="K348">
        <v>6</v>
      </c>
      <c r="L348" t="s">
        <v>36</v>
      </c>
      <c r="M348" s="1">
        <f t="shared" si="50"/>
        <v>42705</v>
      </c>
      <c r="N348" s="1">
        <f t="shared" si="51"/>
        <v>42687</v>
      </c>
      <c r="O348" s="1">
        <f t="shared" si="52"/>
        <v>42711</v>
      </c>
      <c r="P348" t="b">
        <f t="shared" si="48"/>
        <v>0</v>
      </c>
      <c r="Q348" t="str">
        <f t="shared" si="53"/>
        <v>WHEN fk_mwh_warehouse = '0' AND id_city = '5814' AND shipped_date &gt;= '2016-11-13' AND shipped_date &lt; '2016-12-08' THEN unit_price</v>
      </c>
      <c r="R348" t="str">
        <f t="shared" si="54"/>
        <v>WHEN fk_mwh_warehouse = '0' AND id_city = '5814' AND shipped_date &gt;= '2016-11-13' AND shipped_date &lt; '2016-12-08' THEN paid_price</v>
      </c>
      <c r="S348" t="str">
        <f t="shared" si="55"/>
        <v>WHEN fk_mwh_warehouse = '0' AND id_city = '5814' AND shipped_date &gt;= '2016-11-13' AND shipped_date &lt; '2016-12-08' THEN order_nr</v>
      </c>
      <c r="T348" t="str">
        <f t="shared" si="56"/>
        <v>WHEN fk_mwh_warehouse = '0' AND id_city = '5814' AND shipped_date &gt;= '2016-11-13' AND shipped_date &lt; '2016-12-08' THEN 1</v>
      </c>
    </row>
    <row r="349" spans="1:20" x14ac:dyDescent="0.25">
      <c r="A349" s="7" t="str">
        <f t="shared" si="49"/>
        <v>58620</v>
      </c>
      <c r="B349">
        <v>0</v>
      </c>
      <c r="C349">
        <v>5862</v>
      </c>
      <c r="D349">
        <v>9926854.4299999997</v>
      </c>
      <c r="E349">
        <v>9742533.4299999997</v>
      </c>
      <c r="F349">
        <v>77</v>
      </c>
      <c r="G349">
        <v>99</v>
      </c>
      <c r="H349">
        <v>20161182259019.5</v>
      </c>
      <c r="I349">
        <v>20161206667298</v>
      </c>
      <c r="J349">
        <v>3</v>
      </c>
      <c r="K349">
        <v>3</v>
      </c>
      <c r="L349" t="s">
        <v>36</v>
      </c>
      <c r="M349" s="1">
        <f t="shared" si="50"/>
        <v>42707</v>
      </c>
      <c r="N349" s="1">
        <f t="shared" si="51"/>
        <v>42698</v>
      </c>
      <c r="O349" s="1">
        <f t="shared" si="52"/>
        <v>42710</v>
      </c>
      <c r="P349" t="b">
        <f t="shared" si="48"/>
        <v>0</v>
      </c>
      <c r="Q349" t="str">
        <f t="shared" si="53"/>
        <v>WHEN fk_mwh_warehouse = '0' AND id_city = '5862' AND shipped_date &gt;= '2016-11-24' AND shipped_date &lt; '2016-12-07' THEN unit_price</v>
      </c>
      <c r="R349" t="str">
        <f t="shared" si="54"/>
        <v>WHEN fk_mwh_warehouse = '0' AND id_city = '5862' AND shipped_date &gt;= '2016-11-24' AND shipped_date &lt; '2016-12-07' THEN paid_price</v>
      </c>
      <c r="S349" t="str">
        <f t="shared" si="55"/>
        <v>WHEN fk_mwh_warehouse = '0' AND id_city = '5862' AND shipped_date &gt;= '2016-11-24' AND shipped_date &lt; '2016-12-07' THEN order_nr</v>
      </c>
      <c r="T349" t="str">
        <f t="shared" si="56"/>
        <v>WHEN fk_mwh_warehouse = '0' AND id_city = '5862' AND shipped_date &gt;= '2016-11-24' AND shipped_date &lt; '2016-12-07' THEN 1</v>
      </c>
    </row>
    <row r="350" spans="1:20" x14ac:dyDescent="0.25">
      <c r="A350" s="7" t="str">
        <f t="shared" si="49"/>
        <v>58930</v>
      </c>
      <c r="B350">
        <v>0</v>
      </c>
      <c r="C350">
        <v>5893</v>
      </c>
      <c r="D350">
        <v>11265549</v>
      </c>
      <c r="E350">
        <v>10981098.869999999</v>
      </c>
      <c r="F350">
        <v>93</v>
      </c>
      <c r="G350">
        <v>113</v>
      </c>
      <c r="H350">
        <v>20161180052354.801</v>
      </c>
      <c r="I350">
        <v>20161206370600.301</v>
      </c>
      <c r="J350">
        <v>3</v>
      </c>
      <c r="K350">
        <v>3</v>
      </c>
      <c r="L350" t="s">
        <v>36</v>
      </c>
      <c r="M350" s="1">
        <f t="shared" si="50"/>
        <v>42707</v>
      </c>
      <c r="N350" s="1">
        <f t="shared" si="51"/>
        <v>42698</v>
      </c>
      <c r="O350" s="1">
        <f t="shared" si="52"/>
        <v>42710</v>
      </c>
      <c r="P350" t="b">
        <f t="shared" si="48"/>
        <v>0</v>
      </c>
      <c r="Q350" t="str">
        <f t="shared" si="53"/>
        <v>WHEN fk_mwh_warehouse = '0' AND id_city = '5893' AND shipped_date &gt;= '2016-11-24' AND shipped_date &lt; '2016-12-07' THEN unit_price</v>
      </c>
      <c r="R350" t="str">
        <f t="shared" si="54"/>
        <v>WHEN fk_mwh_warehouse = '0' AND id_city = '5893' AND shipped_date &gt;= '2016-11-24' AND shipped_date &lt; '2016-12-07' THEN paid_price</v>
      </c>
      <c r="S350" t="str">
        <f t="shared" si="55"/>
        <v>WHEN fk_mwh_warehouse = '0' AND id_city = '5893' AND shipped_date &gt;= '2016-11-24' AND shipped_date &lt; '2016-12-07' THEN order_nr</v>
      </c>
      <c r="T350" t="str">
        <f t="shared" si="56"/>
        <v>WHEN fk_mwh_warehouse = '0' AND id_city = '5893' AND shipped_date &gt;= '2016-11-24' AND shipped_date &lt; '2016-12-07' THEN 1</v>
      </c>
    </row>
    <row r="351" spans="1:20" x14ac:dyDescent="0.25">
      <c r="A351" s="7" t="str">
        <f t="shared" si="49"/>
        <v>59110</v>
      </c>
      <c r="B351">
        <v>0</v>
      </c>
      <c r="C351">
        <v>5911</v>
      </c>
      <c r="D351">
        <v>7092686.8600000003</v>
      </c>
      <c r="E351">
        <v>7092686.8600000003</v>
      </c>
      <c r="F351">
        <v>44</v>
      </c>
      <c r="G351">
        <v>64</v>
      </c>
      <c r="H351">
        <v>20161189212655</v>
      </c>
      <c r="I351">
        <v>20161206629376.801</v>
      </c>
      <c r="J351">
        <v>3</v>
      </c>
      <c r="K351">
        <v>4</v>
      </c>
      <c r="L351" t="s">
        <v>36</v>
      </c>
      <c r="M351" s="1">
        <f t="shared" si="50"/>
        <v>42707</v>
      </c>
      <c r="N351" s="1">
        <f t="shared" si="51"/>
        <v>42695</v>
      </c>
      <c r="O351" s="1">
        <f t="shared" si="52"/>
        <v>42711</v>
      </c>
      <c r="P351" t="b">
        <f t="shared" si="48"/>
        <v>0</v>
      </c>
      <c r="Q351" t="str">
        <f t="shared" si="53"/>
        <v>WHEN fk_mwh_warehouse = '0' AND id_city = '5911' AND shipped_date &gt;= '2016-11-21' AND shipped_date &lt; '2016-12-08' THEN unit_price</v>
      </c>
      <c r="R351" t="str">
        <f t="shared" si="54"/>
        <v>WHEN fk_mwh_warehouse = '0' AND id_city = '5911' AND shipped_date &gt;= '2016-11-21' AND shipped_date &lt; '2016-12-08' THEN paid_price</v>
      </c>
      <c r="S351" t="str">
        <f t="shared" si="55"/>
        <v>WHEN fk_mwh_warehouse = '0' AND id_city = '5911' AND shipped_date &gt;= '2016-11-21' AND shipped_date &lt; '2016-12-08' THEN order_nr</v>
      </c>
      <c r="T351" t="str">
        <f t="shared" si="56"/>
        <v>WHEN fk_mwh_warehouse = '0' AND id_city = '5911' AND shipped_date &gt;= '2016-11-21' AND shipped_date &lt; '2016-12-08' THEN 1</v>
      </c>
    </row>
    <row r="352" spans="1:20" x14ac:dyDescent="0.25">
      <c r="A352" s="7" t="str">
        <f t="shared" si="49"/>
        <v>59380</v>
      </c>
      <c r="B352">
        <v>0</v>
      </c>
      <c r="C352">
        <v>5938</v>
      </c>
      <c r="D352">
        <v>7995968</v>
      </c>
      <c r="E352">
        <v>7839068</v>
      </c>
      <c r="F352">
        <v>60</v>
      </c>
      <c r="G352">
        <v>72</v>
      </c>
      <c r="H352">
        <v>20161160217631.898</v>
      </c>
      <c r="I352">
        <v>20161206011982.801</v>
      </c>
      <c r="J352">
        <v>6</v>
      </c>
      <c r="K352">
        <v>5</v>
      </c>
      <c r="L352" t="s">
        <v>36</v>
      </c>
      <c r="M352" s="1">
        <f t="shared" si="50"/>
        <v>42704</v>
      </c>
      <c r="N352" s="1">
        <f t="shared" si="51"/>
        <v>42689</v>
      </c>
      <c r="O352" s="1">
        <f t="shared" si="52"/>
        <v>42709</v>
      </c>
      <c r="P352" t="b">
        <f t="shared" si="48"/>
        <v>0</v>
      </c>
      <c r="Q352" t="str">
        <f t="shared" si="53"/>
        <v>WHEN fk_mwh_warehouse = '0' AND id_city = '5938' AND shipped_date &gt;= '2016-11-15' AND shipped_date &lt; '2016-12-06' THEN unit_price</v>
      </c>
      <c r="R352" t="str">
        <f t="shared" si="54"/>
        <v>WHEN fk_mwh_warehouse = '0' AND id_city = '5938' AND shipped_date &gt;= '2016-11-15' AND shipped_date &lt; '2016-12-06' THEN paid_price</v>
      </c>
      <c r="S352" t="str">
        <f t="shared" si="55"/>
        <v>WHEN fk_mwh_warehouse = '0' AND id_city = '5938' AND shipped_date &gt;= '2016-11-15' AND shipped_date &lt; '2016-12-06' THEN order_nr</v>
      </c>
      <c r="T352" t="str">
        <f t="shared" si="56"/>
        <v>WHEN fk_mwh_warehouse = '0' AND id_city = '5938' AND shipped_date &gt;= '2016-11-15' AND shipped_date &lt; '2016-12-06' THEN 1</v>
      </c>
    </row>
    <row r="353" spans="1:20" x14ac:dyDescent="0.25">
      <c r="A353" s="7" t="str">
        <f t="shared" si="49"/>
        <v>59710</v>
      </c>
      <c r="B353">
        <v>0</v>
      </c>
      <c r="C353">
        <v>5971</v>
      </c>
      <c r="D353">
        <v>54644787.009999998</v>
      </c>
      <c r="E353">
        <v>54155156.369999997</v>
      </c>
      <c r="F353">
        <v>361</v>
      </c>
      <c r="G353">
        <v>430</v>
      </c>
      <c r="H353">
        <v>20161193270734.602</v>
      </c>
      <c r="I353">
        <v>20161206899901.699</v>
      </c>
      <c r="J353">
        <v>3</v>
      </c>
      <c r="K353">
        <v>3</v>
      </c>
      <c r="L353" t="s">
        <v>36</v>
      </c>
      <c r="M353" s="1">
        <f t="shared" si="50"/>
        <v>42707</v>
      </c>
      <c r="N353" s="1">
        <f t="shared" si="51"/>
        <v>42698</v>
      </c>
      <c r="O353" s="1">
        <f t="shared" si="52"/>
        <v>42710</v>
      </c>
      <c r="P353" t="b">
        <f t="shared" si="48"/>
        <v>0</v>
      </c>
      <c r="Q353" t="str">
        <f t="shared" si="53"/>
        <v>WHEN fk_mwh_warehouse = '0' AND id_city = '5971' AND shipped_date &gt;= '2016-11-24' AND shipped_date &lt; '2016-12-07' THEN unit_price</v>
      </c>
      <c r="R353" t="str">
        <f t="shared" si="54"/>
        <v>WHEN fk_mwh_warehouse = '0' AND id_city = '5971' AND shipped_date &gt;= '2016-11-24' AND shipped_date &lt; '2016-12-07' THEN paid_price</v>
      </c>
      <c r="S353" t="str">
        <f t="shared" si="55"/>
        <v>WHEN fk_mwh_warehouse = '0' AND id_city = '5971' AND shipped_date &gt;= '2016-11-24' AND shipped_date &lt; '2016-12-07' THEN order_nr</v>
      </c>
      <c r="T353" t="str">
        <f t="shared" si="56"/>
        <v>WHEN fk_mwh_warehouse = '0' AND id_city = '5971' AND shipped_date &gt;= '2016-11-24' AND shipped_date &lt; '2016-12-07' THEN 1</v>
      </c>
    </row>
    <row r="354" spans="1:20" x14ac:dyDescent="0.25">
      <c r="A354" s="7" t="str">
        <f t="shared" si="49"/>
        <v>60020</v>
      </c>
      <c r="B354">
        <v>0</v>
      </c>
      <c r="C354">
        <v>6002</v>
      </c>
      <c r="D354">
        <v>18441749.039999999</v>
      </c>
      <c r="E354">
        <v>18246841.190000001</v>
      </c>
      <c r="F354">
        <v>113</v>
      </c>
      <c r="G354">
        <v>144</v>
      </c>
      <c r="H354">
        <v>20161175367846</v>
      </c>
      <c r="I354">
        <v>20161206504794.199</v>
      </c>
      <c r="J354">
        <v>4</v>
      </c>
      <c r="K354">
        <v>3</v>
      </c>
      <c r="L354" t="s">
        <v>36</v>
      </c>
      <c r="M354" s="1">
        <f t="shared" si="50"/>
        <v>42706</v>
      </c>
      <c r="N354" s="1">
        <f t="shared" si="51"/>
        <v>42697</v>
      </c>
      <c r="O354" s="1">
        <f t="shared" si="52"/>
        <v>42709</v>
      </c>
      <c r="P354" t="b">
        <f t="shared" si="48"/>
        <v>0</v>
      </c>
      <c r="Q354" t="str">
        <f t="shared" si="53"/>
        <v>WHEN fk_mwh_warehouse = '0' AND id_city = '6002' AND shipped_date &gt;= '2016-11-23' AND shipped_date &lt; '2016-12-06' THEN unit_price</v>
      </c>
      <c r="R354" t="str">
        <f t="shared" si="54"/>
        <v>WHEN fk_mwh_warehouse = '0' AND id_city = '6002' AND shipped_date &gt;= '2016-11-23' AND shipped_date &lt; '2016-12-06' THEN paid_price</v>
      </c>
      <c r="S354" t="str">
        <f t="shared" si="55"/>
        <v>WHEN fk_mwh_warehouse = '0' AND id_city = '6002' AND shipped_date &gt;= '2016-11-23' AND shipped_date &lt; '2016-12-06' THEN order_nr</v>
      </c>
      <c r="T354" t="str">
        <f t="shared" si="56"/>
        <v>WHEN fk_mwh_warehouse = '0' AND id_city = '6002' AND shipped_date &gt;= '2016-11-23' AND shipped_date &lt; '2016-12-06' THEN 1</v>
      </c>
    </row>
    <row r="355" spans="1:20" x14ac:dyDescent="0.25">
      <c r="A355" s="7" t="str">
        <f t="shared" si="49"/>
        <v>60340</v>
      </c>
      <c r="B355">
        <v>0</v>
      </c>
      <c r="C355">
        <v>6034</v>
      </c>
      <c r="D355">
        <v>11054653.84</v>
      </c>
      <c r="E355">
        <v>10762253.84</v>
      </c>
      <c r="F355">
        <v>56</v>
      </c>
      <c r="G355">
        <v>68</v>
      </c>
      <c r="H355">
        <v>20161193316639.699</v>
      </c>
      <c r="I355">
        <v>20161206514182.301</v>
      </c>
      <c r="J355">
        <v>3</v>
      </c>
      <c r="K355">
        <v>5</v>
      </c>
      <c r="L355" t="s">
        <v>36</v>
      </c>
      <c r="M355" s="1">
        <f t="shared" si="50"/>
        <v>42707</v>
      </c>
      <c r="N355" s="1">
        <f t="shared" si="51"/>
        <v>42692</v>
      </c>
      <c r="O355" s="1">
        <f t="shared" si="52"/>
        <v>42712</v>
      </c>
      <c r="P355" t="b">
        <f t="shared" si="48"/>
        <v>0</v>
      </c>
      <c r="Q355" t="str">
        <f t="shared" si="53"/>
        <v>WHEN fk_mwh_warehouse = '0' AND id_city = '6034' AND shipped_date &gt;= '2016-11-18' AND shipped_date &lt; '2016-12-09' THEN unit_price</v>
      </c>
      <c r="R355" t="str">
        <f t="shared" si="54"/>
        <v>WHEN fk_mwh_warehouse = '0' AND id_city = '6034' AND shipped_date &gt;= '2016-11-18' AND shipped_date &lt; '2016-12-09' THEN paid_price</v>
      </c>
      <c r="S355" t="str">
        <f t="shared" si="55"/>
        <v>WHEN fk_mwh_warehouse = '0' AND id_city = '6034' AND shipped_date &gt;= '2016-11-18' AND shipped_date &lt; '2016-12-09' THEN order_nr</v>
      </c>
      <c r="T355" t="str">
        <f t="shared" si="56"/>
        <v>WHEN fk_mwh_warehouse = '0' AND id_city = '6034' AND shipped_date &gt;= '2016-11-18' AND shipped_date &lt; '2016-12-09' THEN 1</v>
      </c>
    </row>
    <row r="356" spans="1:20" x14ac:dyDescent="0.25">
      <c r="A356" s="7" t="str">
        <f t="shared" si="49"/>
        <v>60770</v>
      </c>
      <c r="B356">
        <v>0</v>
      </c>
      <c r="C356">
        <v>6077</v>
      </c>
      <c r="D356">
        <v>18673140.149999999</v>
      </c>
      <c r="E356">
        <v>18441156.170000002</v>
      </c>
      <c r="F356">
        <v>154</v>
      </c>
      <c r="G356">
        <v>176</v>
      </c>
      <c r="H356">
        <v>20161191438555.801</v>
      </c>
      <c r="I356">
        <v>20161206636524.102</v>
      </c>
      <c r="J356">
        <v>3</v>
      </c>
      <c r="K356">
        <v>4</v>
      </c>
      <c r="L356" t="s">
        <v>36</v>
      </c>
      <c r="M356" s="1">
        <f t="shared" si="50"/>
        <v>42707</v>
      </c>
      <c r="N356" s="1">
        <f t="shared" si="51"/>
        <v>42695</v>
      </c>
      <c r="O356" s="1">
        <f t="shared" si="52"/>
        <v>42711</v>
      </c>
      <c r="P356" t="b">
        <f t="shared" si="48"/>
        <v>0</v>
      </c>
      <c r="Q356" t="str">
        <f t="shared" si="53"/>
        <v>WHEN fk_mwh_warehouse = '0' AND id_city = '6077' AND shipped_date &gt;= '2016-11-21' AND shipped_date &lt; '2016-12-08' THEN unit_price</v>
      </c>
      <c r="R356" t="str">
        <f t="shared" si="54"/>
        <v>WHEN fk_mwh_warehouse = '0' AND id_city = '6077' AND shipped_date &gt;= '2016-11-21' AND shipped_date &lt; '2016-12-08' THEN paid_price</v>
      </c>
      <c r="S356" t="str">
        <f t="shared" si="55"/>
        <v>WHEN fk_mwh_warehouse = '0' AND id_city = '6077' AND shipped_date &gt;= '2016-11-21' AND shipped_date &lt; '2016-12-08' THEN order_nr</v>
      </c>
      <c r="T356" t="str">
        <f t="shared" si="56"/>
        <v>WHEN fk_mwh_warehouse = '0' AND id_city = '6077' AND shipped_date &gt;= '2016-11-21' AND shipped_date &lt; '2016-12-08' THEN 1</v>
      </c>
    </row>
    <row r="357" spans="1:20" x14ac:dyDescent="0.25">
      <c r="A357" s="7" t="str">
        <f t="shared" si="49"/>
        <v>61180</v>
      </c>
      <c r="B357">
        <v>0</v>
      </c>
      <c r="C357">
        <v>6118</v>
      </c>
      <c r="D357">
        <v>20362742.23</v>
      </c>
      <c r="E357">
        <v>20232359.460000001</v>
      </c>
      <c r="F357">
        <v>93</v>
      </c>
      <c r="G357">
        <v>131</v>
      </c>
      <c r="H357">
        <v>20161177021351.699</v>
      </c>
      <c r="I357">
        <v>20161206710459.398</v>
      </c>
      <c r="J357">
        <v>5</v>
      </c>
      <c r="K357">
        <v>5</v>
      </c>
      <c r="L357" t="s">
        <v>36</v>
      </c>
      <c r="M357" s="1">
        <f t="shared" si="50"/>
        <v>42705</v>
      </c>
      <c r="N357" s="1">
        <f t="shared" si="51"/>
        <v>42690</v>
      </c>
      <c r="O357" s="1">
        <f t="shared" si="52"/>
        <v>42710</v>
      </c>
      <c r="P357" t="b">
        <f t="shared" si="48"/>
        <v>0</v>
      </c>
      <c r="Q357" t="str">
        <f t="shared" si="53"/>
        <v>WHEN fk_mwh_warehouse = '0' AND id_city = '6118' AND shipped_date &gt;= '2016-11-16' AND shipped_date &lt; '2016-12-07' THEN unit_price</v>
      </c>
      <c r="R357" t="str">
        <f t="shared" si="54"/>
        <v>WHEN fk_mwh_warehouse = '0' AND id_city = '6118' AND shipped_date &gt;= '2016-11-16' AND shipped_date &lt; '2016-12-07' THEN paid_price</v>
      </c>
      <c r="S357" t="str">
        <f t="shared" si="55"/>
        <v>WHEN fk_mwh_warehouse = '0' AND id_city = '6118' AND shipped_date &gt;= '2016-11-16' AND shipped_date &lt; '2016-12-07' THEN order_nr</v>
      </c>
      <c r="T357" t="str">
        <f t="shared" si="56"/>
        <v>WHEN fk_mwh_warehouse = '0' AND id_city = '6118' AND shipped_date &gt;= '2016-11-16' AND shipped_date &lt; '2016-12-07' THEN 1</v>
      </c>
    </row>
    <row r="358" spans="1:20" x14ac:dyDescent="0.25">
      <c r="A358" s="7" t="str">
        <f t="shared" si="49"/>
        <v>61510</v>
      </c>
      <c r="B358">
        <v>0</v>
      </c>
      <c r="C358">
        <v>6151</v>
      </c>
      <c r="D358">
        <v>7625149.0899999999</v>
      </c>
      <c r="E358">
        <v>7551049.0899999999</v>
      </c>
      <c r="F358">
        <v>54</v>
      </c>
      <c r="G358">
        <v>61</v>
      </c>
      <c r="H358">
        <v>20161179767344.102</v>
      </c>
      <c r="I358">
        <v>20161206842232.602</v>
      </c>
      <c r="J358">
        <v>4</v>
      </c>
      <c r="K358">
        <v>4</v>
      </c>
      <c r="L358" t="s">
        <v>36</v>
      </c>
      <c r="M358" s="1">
        <f t="shared" si="50"/>
        <v>42706</v>
      </c>
      <c r="N358" s="1">
        <f t="shared" si="51"/>
        <v>42694</v>
      </c>
      <c r="O358" s="1">
        <f t="shared" si="52"/>
        <v>42710</v>
      </c>
      <c r="P358" t="b">
        <f t="shared" si="48"/>
        <v>0</v>
      </c>
      <c r="Q358" t="str">
        <f t="shared" si="53"/>
        <v>WHEN fk_mwh_warehouse = '0' AND id_city = '6151' AND shipped_date &gt;= '2016-11-20' AND shipped_date &lt; '2016-12-07' THEN unit_price</v>
      </c>
      <c r="R358" t="str">
        <f t="shared" si="54"/>
        <v>WHEN fk_mwh_warehouse = '0' AND id_city = '6151' AND shipped_date &gt;= '2016-11-20' AND shipped_date &lt; '2016-12-07' THEN paid_price</v>
      </c>
      <c r="S358" t="str">
        <f t="shared" si="55"/>
        <v>WHEN fk_mwh_warehouse = '0' AND id_city = '6151' AND shipped_date &gt;= '2016-11-20' AND shipped_date &lt; '2016-12-07' THEN order_nr</v>
      </c>
      <c r="T358" t="str">
        <f t="shared" si="56"/>
        <v>WHEN fk_mwh_warehouse = '0' AND id_city = '6151' AND shipped_date &gt;= '2016-11-20' AND shipped_date &lt; '2016-12-07' THEN 1</v>
      </c>
    </row>
    <row r="359" spans="1:20" x14ac:dyDescent="0.25">
      <c r="A359" s="7" t="str">
        <f t="shared" si="49"/>
        <v>61890</v>
      </c>
      <c r="B359">
        <v>0</v>
      </c>
      <c r="C359">
        <v>6189</v>
      </c>
      <c r="D359">
        <v>211485752.03999999</v>
      </c>
      <c r="E359">
        <v>209116002.78</v>
      </c>
      <c r="F359">
        <v>1663</v>
      </c>
      <c r="G359">
        <v>1901</v>
      </c>
      <c r="H359">
        <v>20161196178631.102</v>
      </c>
      <c r="I359">
        <v>20161206939959.199</v>
      </c>
      <c r="J359">
        <v>3</v>
      </c>
      <c r="K359">
        <v>4</v>
      </c>
      <c r="L359" t="s">
        <v>36</v>
      </c>
      <c r="M359" s="1">
        <f t="shared" si="50"/>
        <v>42707</v>
      </c>
      <c r="N359" s="1">
        <f t="shared" si="51"/>
        <v>42695</v>
      </c>
      <c r="O359" s="1">
        <f t="shared" si="52"/>
        <v>42711</v>
      </c>
      <c r="P359" t="b">
        <f t="shared" si="48"/>
        <v>0</v>
      </c>
      <c r="Q359" t="str">
        <f t="shared" si="53"/>
        <v>WHEN fk_mwh_warehouse = '0' AND id_city = '6189' AND shipped_date &gt;= '2016-11-21' AND shipped_date &lt; '2016-12-08' THEN unit_price</v>
      </c>
      <c r="R359" t="str">
        <f t="shared" si="54"/>
        <v>WHEN fk_mwh_warehouse = '0' AND id_city = '6189' AND shipped_date &gt;= '2016-11-21' AND shipped_date &lt; '2016-12-08' THEN paid_price</v>
      </c>
      <c r="S359" t="str">
        <f t="shared" si="55"/>
        <v>WHEN fk_mwh_warehouse = '0' AND id_city = '6189' AND shipped_date &gt;= '2016-11-21' AND shipped_date &lt; '2016-12-08' THEN order_nr</v>
      </c>
      <c r="T359" t="str">
        <f t="shared" si="56"/>
        <v>WHEN fk_mwh_warehouse = '0' AND id_city = '6189' AND shipped_date &gt;= '2016-11-21' AND shipped_date &lt; '2016-12-08' THEN 1</v>
      </c>
    </row>
    <row r="360" spans="1:20" x14ac:dyDescent="0.25">
      <c r="A360" s="7" t="str">
        <f t="shared" si="49"/>
        <v>62300</v>
      </c>
      <c r="B360">
        <v>0</v>
      </c>
      <c r="C360">
        <v>6230</v>
      </c>
      <c r="D360">
        <v>231325617.47999999</v>
      </c>
      <c r="E360">
        <v>228956775.47999999</v>
      </c>
      <c r="F360">
        <v>1727</v>
      </c>
      <c r="G360">
        <v>2005</v>
      </c>
      <c r="H360">
        <v>20161203729195.898</v>
      </c>
      <c r="I360">
        <v>20161206920073.699</v>
      </c>
      <c r="J360">
        <v>2</v>
      </c>
      <c r="K360">
        <v>2</v>
      </c>
      <c r="L360" t="s">
        <v>36</v>
      </c>
      <c r="M360" s="1">
        <f t="shared" si="50"/>
        <v>42708</v>
      </c>
      <c r="N360" s="1">
        <f t="shared" si="51"/>
        <v>42702</v>
      </c>
      <c r="O360" s="1">
        <f t="shared" si="52"/>
        <v>42710</v>
      </c>
      <c r="P360" t="b">
        <f t="shared" si="48"/>
        <v>0</v>
      </c>
      <c r="Q360" t="str">
        <f t="shared" si="53"/>
        <v>WHEN fk_mwh_warehouse = '0' AND id_city = '6230' AND shipped_date &gt;= '2016-11-28' AND shipped_date &lt; '2016-12-07' THEN unit_price</v>
      </c>
      <c r="R360" t="str">
        <f t="shared" si="54"/>
        <v>WHEN fk_mwh_warehouse = '0' AND id_city = '6230' AND shipped_date &gt;= '2016-11-28' AND shipped_date &lt; '2016-12-07' THEN paid_price</v>
      </c>
      <c r="S360" t="str">
        <f t="shared" si="55"/>
        <v>WHEN fk_mwh_warehouse = '0' AND id_city = '6230' AND shipped_date &gt;= '2016-11-28' AND shipped_date &lt; '2016-12-07' THEN order_nr</v>
      </c>
      <c r="T360" t="str">
        <f t="shared" si="56"/>
        <v>WHEN fk_mwh_warehouse = '0' AND id_city = '6230' AND shipped_date &gt;= '2016-11-28' AND shipped_date &lt; '2016-12-07' THEN 1</v>
      </c>
    </row>
    <row r="361" spans="1:20" x14ac:dyDescent="0.25">
      <c r="A361" s="7" t="str">
        <f t="shared" si="49"/>
        <v>62540</v>
      </c>
      <c r="B361">
        <v>0</v>
      </c>
      <c r="C361">
        <v>6254</v>
      </c>
      <c r="D361">
        <v>60862053.060000002</v>
      </c>
      <c r="E361">
        <v>60247816.210000001</v>
      </c>
      <c r="F361">
        <v>510</v>
      </c>
      <c r="G361">
        <v>604</v>
      </c>
      <c r="H361">
        <v>20161201729555.5</v>
      </c>
      <c r="I361">
        <v>20161206582348</v>
      </c>
      <c r="J361">
        <v>2</v>
      </c>
      <c r="K361">
        <v>2</v>
      </c>
      <c r="L361" t="s">
        <v>36</v>
      </c>
      <c r="M361" s="1">
        <f t="shared" si="50"/>
        <v>42708</v>
      </c>
      <c r="N361" s="1">
        <f t="shared" si="51"/>
        <v>42702</v>
      </c>
      <c r="O361" s="1">
        <f t="shared" si="52"/>
        <v>42710</v>
      </c>
      <c r="P361" t="b">
        <f t="shared" si="48"/>
        <v>0</v>
      </c>
      <c r="Q361" t="str">
        <f t="shared" si="53"/>
        <v>WHEN fk_mwh_warehouse = '0' AND id_city = '6254' AND shipped_date &gt;= '2016-11-28' AND shipped_date &lt; '2016-12-07' THEN unit_price</v>
      </c>
      <c r="R361" t="str">
        <f t="shared" si="54"/>
        <v>WHEN fk_mwh_warehouse = '0' AND id_city = '6254' AND shipped_date &gt;= '2016-11-28' AND shipped_date &lt; '2016-12-07' THEN paid_price</v>
      </c>
      <c r="S361" t="str">
        <f t="shared" si="55"/>
        <v>WHEN fk_mwh_warehouse = '0' AND id_city = '6254' AND shipped_date &gt;= '2016-11-28' AND shipped_date &lt; '2016-12-07' THEN order_nr</v>
      </c>
      <c r="T361" t="str">
        <f t="shared" si="56"/>
        <v>WHEN fk_mwh_warehouse = '0' AND id_city = '6254' AND shipped_date &gt;= '2016-11-28' AND shipped_date &lt; '2016-12-07' THEN 1</v>
      </c>
    </row>
    <row r="362" spans="1:20" x14ac:dyDescent="0.25">
      <c r="A362" s="7" t="str">
        <f t="shared" si="49"/>
        <v>62700</v>
      </c>
      <c r="B362">
        <v>0</v>
      </c>
      <c r="C362">
        <v>6270</v>
      </c>
      <c r="D362">
        <v>129828081.64</v>
      </c>
      <c r="E362">
        <v>128579541.95999999</v>
      </c>
      <c r="F362">
        <v>1121</v>
      </c>
      <c r="G362">
        <v>1319</v>
      </c>
      <c r="H362">
        <v>20161202434341.102</v>
      </c>
      <c r="I362">
        <v>20161206656091.301</v>
      </c>
      <c r="J362">
        <v>2</v>
      </c>
      <c r="K362">
        <v>2</v>
      </c>
      <c r="L362" t="s">
        <v>36</v>
      </c>
      <c r="M362" s="1">
        <f t="shared" si="50"/>
        <v>42708</v>
      </c>
      <c r="N362" s="1">
        <f t="shared" si="51"/>
        <v>42702</v>
      </c>
      <c r="O362" s="1">
        <f t="shared" si="52"/>
        <v>42710</v>
      </c>
      <c r="P362" t="b">
        <f t="shared" si="48"/>
        <v>0</v>
      </c>
      <c r="Q362" t="str">
        <f t="shared" si="53"/>
        <v>WHEN fk_mwh_warehouse = '0' AND id_city = '6270' AND shipped_date &gt;= '2016-11-28' AND shipped_date &lt; '2016-12-07' THEN unit_price</v>
      </c>
      <c r="R362" t="str">
        <f t="shared" si="54"/>
        <v>WHEN fk_mwh_warehouse = '0' AND id_city = '6270' AND shipped_date &gt;= '2016-11-28' AND shipped_date &lt; '2016-12-07' THEN paid_price</v>
      </c>
      <c r="S362" t="str">
        <f t="shared" si="55"/>
        <v>WHEN fk_mwh_warehouse = '0' AND id_city = '6270' AND shipped_date &gt;= '2016-11-28' AND shipped_date &lt; '2016-12-07' THEN order_nr</v>
      </c>
      <c r="T362" t="str">
        <f t="shared" si="56"/>
        <v>WHEN fk_mwh_warehouse = '0' AND id_city = '6270' AND shipped_date &gt;= '2016-11-28' AND shipped_date &lt; '2016-12-07' THEN 1</v>
      </c>
    </row>
    <row r="363" spans="1:20" x14ac:dyDescent="0.25">
      <c r="A363" s="7" t="str">
        <f t="shared" si="49"/>
        <v>63020</v>
      </c>
      <c r="B363">
        <v>0</v>
      </c>
      <c r="C363">
        <v>6302</v>
      </c>
      <c r="D363">
        <v>15931644.689999999</v>
      </c>
      <c r="E363">
        <v>15715817.92</v>
      </c>
      <c r="F363">
        <v>119</v>
      </c>
      <c r="G363">
        <v>135</v>
      </c>
      <c r="H363">
        <v>20161199856396.5</v>
      </c>
      <c r="I363">
        <v>20161206580130.699</v>
      </c>
      <c r="J363">
        <v>2</v>
      </c>
      <c r="K363">
        <v>2</v>
      </c>
      <c r="L363" t="s">
        <v>36</v>
      </c>
      <c r="M363" s="1">
        <f t="shared" si="50"/>
        <v>42708</v>
      </c>
      <c r="N363" s="1">
        <f t="shared" si="51"/>
        <v>42702</v>
      </c>
      <c r="O363" s="1">
        <f t="shared" si="52"/>
        <v>42710</v>
      </c>
      <c r="P363" t="b">
        <f t="shared" si="48"/>
        <v>0</v>
      </c>
      <c r="Q363" t="str">
        <f t="shared" si="53"/>
        <v>WHEN fk_mwh_warehouse = '0' AND id_city = '6302' AND shipped_date &gt;= '2016-11-28' AND shipped_date &lt; '2016-12-07' THEN unit_price</v>
      </c>
      <c r="R363" t="str">
        <f t="shared" si="54"/>
        <v>WHEN fk_mwh_warehouse = '0' AND id_city = '6302' AND shipped_date &gt;= '2016-11-28' AND shipped_date &lt; '2016-12-07' THEN paid_price</v>
      </c>
      <c r="S363" t="str">
        <f t="shared" si="55"/>
        <v>WHEN fk_mwh_warehouse = '0' AND id_city = '6302' AND shipped_date &gt;= '2016-11-28' AND shipped_date &lt; '2016-12-07' THEN order_nr</v>
      </c>
      <c r="T363" t="str">
        <f t="shared" si="56"/>
        <v>WHEN fk_mwh_warehouse = '0' AND id_city = '6302' AND shipped_date &gt;= '2016-11-28' AND shipped_date &lt; '2016-12-07' THEN 1</v>
      </c>
    </row>
    <row r="364" spans="1:20" x14ac:dyDescent="0.25">
      <c r="A364" s="7" t="str">
        <f t="shared" si="49"/>
        <v>63130</v>
      </c>
      <c r="B364">
        <v>0</v>
      </c>
      <c r="C364">
        <v>6313</v>
      </c>
      <c r="D364">
        <v>12150200.800000001</v>
      </c>
      <c r="E364">
        <v>11993975.949999999</v>
      </c>
      <c r="F364">
        <v>85</v>
      </c>
      <c r="G364">
        <v>100</v>
      </c>
      <c r="H364">
        <v>20161197458163.199</v>
      </c>
      <c r="I364">
        <v>20161206997134.602</v>
      </c>
      <c r="J364">
        <v>3</v>
      </c>
      <c r="K364">
        <v>3</v>
      </c>
      <c r="L364" t="s">
        <v>36</v>
      </c>
      <c r="M364" s="1">
        <f t="shared" si="50"/>
        <v>42707</v>
      </c>
      <c r="N364" s="1">
        <f t="shared" si="51"/>
        <v>42698</v>
      </c>
      <c r="O364" s="1">
        <f t="shared" si="52"/>
        <v>42710</v>
      </c>
      <c r="P364" t="b">
        <f t="shared" si="48"/>
        <v>0</v>
      </c>
      <c r="Q364" t="str">
        <f t="shared" si="53"/>
        <v>WHEN fk_mwh_warehouse = '0' AND id_city = '6313' AND shipped_date &gt;= '2016-11-24' AND shipped_date &lt; '2016-12-07' THEN unit_price</v>
      </c>
      <c r="R364" t="str">
        <f t="shared" si="54"/>
        <v>WHEN fk_mwh_warehouse = '0' AND id_city = '6313' AND shipped_date &gt;= '2016-11-24' AND shipped_date &lt; '2016-12-07' THEN paid_price</v>
      </c>
      <c r="S364" t="str">
        <f t="shared" si="55"/>
        <v>WHEN fk_mwh_warehouse = '0' AND id_city = '6313' AND shipped_date &gt;= '2016-11-24' AND shipped_date &lt; '2016-12-07' THEN order_nr</v>
      </c>
      <c r="T364" t="str">
        <f t="shared" si="56"/>
        <v>WHEN fk_mwh_warehouse = '0' AND id_city = '6313' AND shipped_date &gt;= '2016-11-24' AND shipped_date &lt; '2016-12-07' THEN 1</v>
      </c>
    </row>
    <row r="365" spans="1:20" x14ac:dyDescent="0.25">
      <c r="A365" s="7" t="str">
        <f t="shared" si="49"/>
        <v>63210</v>
      </c>
      <c r="B365">
        <v>0</v>
      </c>
      <c r="C365">
        <v>6321</v>
      </c>
      <c r="D365">
        <v>216138182.25</v>
      </c>
      <c r="E365">
        <v>214326787.08000001</v>
      </c>
      <c r="F365">
        <v>1781</v>
      </c>
      <c r="G365">
        <v>2118</v>
      </c>
      <c r="H365">
        <v>20161201912786</v>
      </c>
      <c r="I365">
        <v>20161206804496.301</v>
      </c>
      <c r="J365">
        <v>2</v>
      </c>
      <c r="K365">
        <v>2</v>
      </c>
      <c r="L365" t="s">
        <v>36</v>
      </c>
      <c r="M365" s="1">
        <f t="shared" si="50"/>
        <v>42708</v>
      </c>
      <c r="N365" s="1">
        <f t="shared" si="51"/>
        <v>42702</v>
      </c>
      <c r="O365" s="1">
        <f t="shared" si="52"/>
        <v>42710</v>
      </c>
      <c r="P365" t="b">
        <f t="shared" si="48"/>
        <v>0</v>
      </c>
      <c r="Q365" t="str">
        <f t="shared" si="53"/>
        <v>WHEN fk_mwh_warehouse = '0' AND id_city = '6321' AND shipped_date &gt;= '2016-11-28' AND shipped_date &lt; '2016-12-07' THEN unit_price</v>
      </c>
      <c r="R365" t="str">
        <f t="shared" si="54"/>
        <v>WHEN fk_mwh_warehouse = '0' AND id_city = '6321' AND shipped_date &gt;= '2016-11-28' AND shipped_date &lt; '2016-12-07' THEN paid_price</v>
      </c>
      <c r="S365" t="str">
        <f t="shared" si="55"/>
        <v>WHEN fk_mwh_warehouse = '0' AND id_city = '6321' AND shipped_date &gt;= '2016-11-28' AND shipped_date &lt; '2016-12-07' THEN order_nr</v>
      </c>
      <c r="T365" t="str">
        <f t="shared" si="56"/>
        <v>WHEN fk_mwh_warehouse = '0' AND id_city = '6321' AND shipped_date &gt;= '2016-11-28' AND shipped_date &lt; '2016-12-07' THEN 1</v>
      </c>
    </row>
    <row r="366" spans="1:20" x14ac:dyDescent="0.25">
      <c r="A366" s="7" t="str">
        <f t="shared" si="49"/>
        <v>63280</v>
      </c>
      <c r="B366">
        <v>0</v>
      </c>
      <c r="C366">
        <v>6328</v>
      </c>
      <c r="D366">
        <v>17950224.100000001</v>
      </c>
      <c r="E366">
        <v>17716042.510000002</v>
      </c>
      <c r="F366">
        <v>143</v>
      </c>
      <c r="G366">
        <v>188</v>
      </c>
      <c r="H366">
        <v>20161200017672.102</v>
      </c>
      <c r="I366">
        <v>20161206649382.699</v>
      </c>
      <c r="J366">
        <v>2</v>
      </c>
      <c r="K366">
        <v>3</v>
      </c>
      <c r="L366" t="s">
        <v>36</v>
      </c>
      <c r="M366" s="1">
        <f t="shared" si="50"/>
        <v>42708</v>
      </c>
      <c r="N366" s="1">
        <f t="shared" si="51"/>
        <v>42699</v>
      </c>
      <c r="O366" s="1">
        <f t="shared" si="52"/>
        <v>42711</v>
      </c>
      <c r="P366" t="b">
        <f t="shared" si="48"/>
        <v>0</v>
      </c>
      <c r="Q366" t="str">
        <f t="shared" si="53"/>
        <v>WHEN fk_mwh_warehouse = '0' AND id_city = '6328' AND shipped_date &gt;= '2016-11-25' AND shipped_date &lt; '2016-12-08' THEN unit_price</v>
      </c>
      <c r="R366" t="str">
        <f t="shared" si="54"/>
        <v>WHEN fk_mwh_warehouse = '0' AND id_city = '6328' AND shipped_date &gt;= '2016-11-25' AND shipped_date &lt; '2016-12-08' THEN paid_price</v>
      </c>
      <c r="S366" t="str">
        <f t="shared" si="55"/>
        <v>WHEN fk_mwh_warehouse = '0' AND id_city = '6328' AND shipped_date &gt;= '2016-11-25' AND shipped_date &lt; '2016-12-08' THEN order_nr</v>
      </c>
      <c r="T366" t="str">
        <f t="shared" si="56"/>
        <v>WHEN fk_mwh_warehouse = '0' AND id_city = '6328' AND shipped_date &gt;= '2016-11-25' AND shipped_date &lt; '2016-12-08' THEN 1</v>
      </c>
    </row>
    <row r="367" spans="1:20" x14ac:dyDescent="0.25">
      <c r="A367" s="7" t="str">
        <f t="shared" si="49"/>
        <v>63340</v>
      </c>
      <c r="B367">
        <v>0</v>
      </c>
      <c r="C367">
        <v>6334</v>
      </c>
      <c r="D367">
        <v>49779344.670000002</v>
      </c>
      <c r="E367">
        <v>49172017.049999997</v>
      </c>
      <c r="F367">
        <v>339</v>
      </c>
      <c r="G367">
        <v>400</v>
      </c>
      <c r="H367">
        <v>20161200869857.301</v>
      </c>
      <c r="I367">
        <v>20161206523963.102</v>
      </c>
      <c r="J367">
        <v>2</v>
      </c>
      <c r="K367">
        <v>1</v>
      </c>
      <c r="L367" t="s">
        <v>36</v>
      </c>
      <c r="M367" s="1">
        <f t="shared" si="50"/>
        <v>42708</v>
      </c>
      <c r="N367" s="1">
        <f t="shared" si="51"/>
        <v>42705</v>
      </c>
      <c r="O367" s="1">
        <f t="shared" si="52"/>
        <v>42709</v>
      </c>
      <c r="P367" t="b">
        <f t="shared" si="48"/>
        <v>0</v>
      </c>
      <c r="Q367" t="str">
        <f t="shared" si="53"/>
        <v>WHEN fk_mwh_warehouse = '0' AND id_city = '6334' AND shipped_date &gt;= '2016-12-01' AND shipped_date &lt; '2016-12-06' THEN unit_price</v>
      </c>
      <c r="R367" t="str">
        <f t="shared" si="54"/>
        <v>WHEN fk_mwh_warehouse = '0' AND id_city = '6334' AND shipped_date &gt;= '2016-12-01' AND shipped_date &lt; '2016-12-06' THEN paid_price</v>
      </c>
      <c r="S367" t="str">
        <f t="shared" si="55"/>
        <v>WHEN fk_mwh_warehouse = '0' AND id_city = '6334' AND shipped_date &gt;= '2016-12-01' AND shipped_date &lt; '2016-12-06' THEN order_nr</v>
      </c>
      <c r="T367" t="str">
        <f t="shared" si="56"/>
        <v>WHEN fk_mwh_warehouse = '0' AND id_city = '6334' AND shipped_date &gt;= '2016-12-01' AND shipped_date &lt; '2016-12-06' THEN 1</v>
      </c>
    </row>
    <row r="368" spans="1:20" x14ac:dyDescent="0.25">
      <c r="A368" s="7" t="str">
        <f t="shared" si="49"/>
        <v>63380</v>
      </c>
      <c r="B368">
        <v>0</v>
      </c>
      <c r="C368">
        <v>6338</v>
      </c>
      <c r="D368">
        <v>110020765.40000001</v>
      </c>
      <c r="E368">
        <v>108515157.41</v>
      </c>
      <c r="F368">
        <v>887</v>
      </c>
      <c r="G368">
        <v>1017</v>
      </c>
      <c r="H368">
        <v>20161195834319.301</v>
      </c>
      <c r="I368">
        <v>20161206413225.699</v>
      </c>
      <c r="J368">
        <v>4</v>
      </c>
      <c r="K368">
        <v>3</v>
      </c>
      <c r="L368" t="s">
        <v>36</v>
      </c>
      <c r="M368" s="1">
        <f t="shared" si="50"/>
        <v>42706</v>
      </c>
      <c r="N368" s="1">
        <f t="shared" si="51"/>
        <v>42697</v>
      </c>
      <c r="O368" s="1">
        <f t="shared" si="52"/>
        <v>42709</v>
      </c>
      <c r="P368" t="b">
        <f t="shared" si="48"/>
        <v>0</v>
      </c>
      <c r="Q368" t="str">
        <f t="shared" si="53"/>
        <v>WHEN fk_mwh_warehouse = '0' AND id_city = '6338' AND shipped_date &gt;= '2016-11-23' AND shipped_date &lt; '2016-12-06' THEN unit_price</v>
      </c>
      <c r="R368" t="str">
        <f t="shared" si="54"/>
        <v>WHEN fk_mwh_warehouse = '0' AND id_city = '6338' AND shipped_date &gt;= '2016-11-23' AND shipped_date &lt; '2016-12-06' THEN paid_price</v>
      </c>
      <c r="S368" t="str">
        <f t="shared" si="55"/>
        <v>WHEN fk_mwh_warehouse = '0' AND id_city = '6338' AND shipped_date &gt;= '2016-11-23' AND shipped_date &lt; '2016-12-06' THEN order_nr</v>
      </c>
      <c r="T368" t="str">
        <f t="shared" si="56"/>
        <v>WHEN fk_mwh_warehouse = '0' AND id_city = '6338' AND shipped_date &gt;= '2016-11-23' AND shipped_date &lt; '2016-12-06' THEN 1</v>
      </c>
    </row>
    <row r="369" spans="1:20" x14ac:dyDescent="0.25">
      <c r="A369" s="7" t="str">
        <f t="shared" si="49"/>
        <v>63450</v>
      </c>
      <c r="B369">
        <v>0</v>
      </c>
      <c r="C369">
        <v>6345</v>
      </c>
      <c r="D369">
        <v>271803256.97000003</v>
      </c>
      <c r="E369">
        <v>268657085.08999997</v>
      </c>
      <c r="F369">
        <v>2196</v>
      </c>
      <c r="G369">
        <v>2638</v>
      </c>
      <c r="H369">
        <v>20161204523265.699</v>
      </c>
      <c r="I369">
        <v>20161206797460.602</v>
      </c>
      <c r="J369">
        <v>2</v>
      </c>
      <c r="K369">
        <v>1</v>
      </c>
      <c r="L369" t="s">
        <v>36</v>
      </c>
      <c r="M369" s="1">
        <f t="shared" si="50"/>
        <v>42708</v>
      </c>
      <c r="N369" s="1">
        <f t="shared" si="51"/>
        <v>42705</v>
      </c>
      <c r="O369" s="1">
        <f t="shared" si="52"/>
        <v>42709</v>
      </c>
      <c r="P369" t="b">
        <f t="shared" si="48"/>
        <v>0</v>
      </c>
      <c r="Q369" t="str">
        <f t="shared" si="53"/>
        <v>WHEN fk_mwh_warehouse = '0' AND id_city = '6345' AND shipped_date &gt;= '2016-12-01' AND shipped_date &lt; '2016-12-06' THEN unit_price</v>
      </c>
      <c r="R369" t="str">
        <f t="shared" si="54"/>
        <v>WHEN fk_mwh_warehouse = '0' AND id_city = '6345' AND shipped_date &gt;= '2016-12-01' AND shipped_date &lt; '2016-12-06' THEN paid_price</v>
      </c>
      <c r="S369" t="str">
        <f t="shared" si="55"/>
        <v>WHEN fk_mwh_warehouse = '0' AND id_city = '6345' AND shipped_date &gt;= '2016-12-01' AND shipped_date &lt; '2016-12-06' THEN order_nr</v>
      </c>
      <c r="T369" t="str">
        <f t="shared" si="56"/>
        <v>WHEN fk_mwh_warehouse = '0' AND id_city = '6345' AND shipped_date &gt;= '2016-12-01' AND shipped_date &lt; '2016-12-06' THEN 1</v>
      </c>
    </row>
    <row r="370" spans="1:20" x14ac:dyDescent="0.25">
      <c r="A370" s="7" t="str">
        <f t="shared" si="49"/>
        <v>63580</v>
      </c>
      <c r="B370">
        <v>0</v>
      </c>
      <c r="C370">
        <v>6358</v>
      </c>
      <c r="D370">
        <v>1422494</v>
      </c>
      <c r="E370">
        <v>1410744</v>
      </c>
      <c r="F370">
        <v>13</v>
      </c>
      <c r="G370">
        <v>14</v>
      </c>
      <c r="H370">
        <v>20161165843905.5</v>
      </c>
      <c r="I370">
        <v>20161207183865.699</v>
      </c>
      <c r="J370">
        <v>6</v>
      </c>
      <c r="K370">
        <v>4</v>
      </c>
      <c r="L370" t="s">
        <v>35</v>
      </c>
      <c r="M370" s="1">
        <f t="shared" si="50"/>
        <v>42705</v>
      </c>
      <c r="N370" s="1">
        <f t="shared" si="51"/>
        <v>42693</v>
      </c>
      <c r="O370" s="1">
        <f t="shared" si="52"/>
        <v>42709</v>
      </c>
      <c r="P370" t="b">
        <f t="shared" si="48"/>
        <v>0</v>
      </c>
      <c r="Q370" t="str">
        <f t="shared" si="53"/>
        <v>WHEN fk_mwh_warehouse = '0' AND id_city = '6358' AND shipped_date &gt;= '2016-11-19' AND shipped_date &lt; '2016-12-06' THEN unit_price</v>
      </c>
      <c r="R370" t="str">
        <f t="shared" si="54"/>
        <v>WHEN fk_mwh_warehouse = '0' AND id_city = '6358' AND shipped_date &gt;= '2016-11-19' AND shipped_date &lt; '2016-12-06' THEN paid_price</v>
      </c>
      <c r="S370" t="str">
        <f t="shared" si="55"/>
        <v>WHEN fk_mwh_warehouse = '0' AND id_city = '6358' AND shipped_date &gt;= '2016-11-19' AND shipped_date &lt; '2016-12-06' THEN order_nr</v>
      </c>
      <c r="T370" t="str">
        <f t="shared" si="56"/>
        <v>WHEN fk_mwh_warehouse = '0' AND id_city = '6358' AND shipped_date &gt;= '2016-11-19' AND shipped_date &lt; '2016-12-06' THEN 1</v>
      </c>
    </row>
    <row r="371" spans="1:20" x14ac:dyDescent="0.25">
      <c r="A371" s="7" t="str">
        <f t="shared" si="49"/>
        <v>63630</v>
      </c>
      <c r="B371">
        <v>0</v>
      </c>
      <c r="C371">
        <v>6363</v>
      </c>
      <c r="D371">
        <v>310437446.63</v>
      </c>
      <c r="E371">
        <v>305449575.36000001</v>
      </c>
      <c r="F371">
        <v>2352</v>
      </c>
      <c r="G371">
        <v>2783</v>
      </c>
      <c r="H371">
        <v>20161203347891.699</v>
      </c>
      <c r="I371">
        <v>20161206677682.602</v>
      </c>
      <c r="J371">
        <v>2</v>
      </c>
      <c r="K371">
        <v>2</v>
      </c>
      <c r="L371" t="s">
        <v>36</v>
      </c>
      <c r="M371" s="1">
        <f t="shared" si="50"/>
        <v>42708</v>
      </c>
      <c r="N371" s="1">
        <f t="shared" si="51"/>
        <v>42702</v>
      </c>
      <c r="O371" s="1">
        <f t="shared" si="52"/>
        <v>42710</v>
      </c>
      <c r="P371" t="b">
        <f t="shared" si="48"/>
        <v>0</v>
      </c>
      <c r="Q371" t="str">
        <f t="shared" si="53"/>
        <v>WHEN fk_mwh_warehouse = '0' AND id_city = '6363' AND shipped_date &gt;= '2016-11-28' AND shipped_date &lt; '2016-12-07' THEN unit_price</v>
      </c>
      <c r="R371" t="str">
        <f t="shared" si="54"/>
        <v>WHEN fk_mwh_warehouse = '0' AND id_city = '6363' AND shipped_date &gt;= '2016-11-28' AND shipped_date &lt; '2016-12-07' THEN paid_price</v>
      </c>
      <c r="S371" t="str">
        <f t="shared" si="55"/>
        <v>WHEN fk_mwh_warehouse = '0' AND id_city = '6363' AND shipped_date &gt;= '2016-11-28' AND shipped_date &lt; '2016-12-07' THEN order_nr</v>
      </c>
      <c r="T371" t="str">
        <f t="shared" si="56"/>
        <v>WHEN fk_mwh_warehouse = '0' AND id_city = '6363' AND shipped_date &gt;= '2016-11-28' AND shipped_date &lt; '2016-12-07' THEN 1</v>
      </c>
    </row>
    <row r="372" spans="1:20" x14ac:dyDescent="0.25">
      <c r="A372" s="7" t="str">
        <f t="shared" si="49"/>
        <v>63940</v>
      </c>
      <c r="B372">
        <v>0</v>
      </c>
      <c r="C372">
        <v>6394</v>
      </c>
      <c r="D372">
        <v>1155809</v>
      </c>
      <c r="E372">
        <v>1100633.3</v>
      </c>
      <c r="F372">
        <v>7</v>
      </c>
      <c r="G372">
        <v>8</v>
      </c>
      <c r="H372">
        <v>20161120747049</v>
      </c>
      <c r="I372">
        <v>20161206537844.199</v>
      </c>
      <c r="J372">
        <v>16</v>
      </c>
      <c r="K372">
        <v>6</v>
      </c>
      <c r="L372" t="s">
        <v>36</v>
      </c>
      <c r="M372" s="1">
        <f t="shared" si="50"/>
        <v>42694</v>
      </c>
      <c r="N372" s="1">
        <f t="shared" si="51"/>
        <v>42676</v>
      </c>
      <c r="O372" s="1">
        <f t="shared" si="52"/>
        <v>42700</v>
      </c>
      <c r="P372" t="b">
        <f t="shared" si="48"/>
        <v>0</v>
      </c>
      <c r="Q372" t="str">
        <f t="shared" si="53"/>
        <v>WHEN fk_mwh_warehouse = '0' AND id_city = '6394' AND shipped_date &gt;= '2016-11-02' AND shipped_date &lt; '2016-11-27' THEN unit_price</v>
      </c>
      <c r="R372" t="str">
        <f t="shared" si="54"/>
        <v>WHEN fk_mwh_warehouse = '0' AND id_city = '6394' AND shipped_date &gt;= '2016-11-02' AND shipped_date &lt; '2016-11-27' THEN paid_price</v>
      </c>
      <c r="S372" t="str">
        <f t="shared" si="55"/>
        <v>WHEN fk_mwh_warehouse = '0' AND id_city = '6394' AND shipped_date &gt;= '2016-11-02' AND shipped_date &lt; '2016-11-27' THEN order_nr</v>
      </c>
      <c r="T372" t="str">
        <f t="shared" si="56"/>
        <v>WHEN fk_mwh_warehouse = '0' AND id_city = '6394' AND shipped_date &gt;= '2016-11-02' AND shipped_date &lt; '2016-11-27' THEN 1</v>
      </c>
    </row>
    <row r="373" spans="1:20" x14ac:dyDescent="0.25">
      <c r="A373" s="7" t="str">
        <f t="shared" si="49"/>
        <v>64070</v>
      </c>
      <c r="B373">
        <v>0</v>
      </c>
      <c r="C373">
        <v>6407</v>
      </c>
      <c r="D373">
        <v>185180</v>
      </c>
      <c r="E373">
        <v>74914.820000000007</v>
      </c>
      <c r="F373">
        <v>2</v>
      </c>
      <c r="G373">
        <v>2</v>
      </c>
      <c r="H373">
        <v>20161115681538</v>
      </c>
      <c r="I373">
        <v>20161205681553.5</v>
      </c>
      <c r="J373">
        <v>20</v>
      </c>
      <c r="K373">
        <v>2</v>
      </c>
      <c r="L373" t="s">
        <v>34</v>
      </c>
      <c r="M373" s="1">
        <f t="shared" si="50"/>
        <v>42689</v>
      </c>
      <c r="N373" s="1">
        <f t="shared" si="51"/>
        <v>42683</v>
      </c>
      <c r="O373" s="1">
        <f t="shared" si="52"/>
        <v>42691</v>
      </c>
      <c r="P373" t="b">
        <f t="shared" si="48"/>
        <v>0</v>
      </c>
      <c r="Q373" t="str">
        <f t="shared" si="53"/>
        <v>WHEN fk_mwh_warehouse = '0' AND id_city = '6407' AND shipped_date &gt;= '2016-11-09' AND shipped_date &lt; '2016-11-18' THEN unit_price</v>
      </c>
      <c r="R373" t="str">
        <f t="shared" si="54"/>
        <v>WHEN fk_mwh_warehouse = '0' AND id_city = '6407' AND shipped_date &gt;= '2016-11-09' AND shipped_date &lt; '2016-11-18' THEN paid_price</v>
      </c>
      <c r="S373" t="str">
        <f t="shared" si="55"/>
        <v>WHEN fk_mwh_warehouse = '0' AND id_city = '6407' AND shipped_date &gt;= '2016-11-09' AND shipped_date &lt; '2016-11-18' THEN order_nr</v>
      </c>
      <c r="T373" t="str">
        <f t="shared" si="56"/>
        <v>WHEN fk_mwh_warehouse = '0' AND id_city = '6407' AND shipped_date &gt;= '2016-11-09' AND shipped_date &lt; '2016-11-18' THEN 1</v>
      </c>
    </row>
    <row r="374" spans="1:20" x14ac:dyDescent="0.25">
      <c r="A374" s="7" t="str">
        <f t="shared" si="49"/>
        <v>64190</v>
      </c>
      <c r="B374">
        <v>0</v>
      </c>
      <c r="C374">
        <v>6419</v>
      </c>
      <c r="D374">
        <v>196240</v>
      </c>
      <c r="E374">
        <v>188531.20000000001</v>
      </c>
      <c r="F374">
        <v>2</v>
      </c>
      <c r="G374">
        <v>2</v>
      </c>
      <c r="H374">
        <v>20161121644434.5</v>
      </c>
      <c r="I374">
        <v>20161207161150.5</v>
      </c>
      <c r="J374">
        <v>16</v>
      </c>
      <c r="K374">
        <v>6</v>
      </c>
      <c r="L374" t="s">
        <v>35</v>
      </c>
      <c r="M374" s="1">
        <f t="shared" si="50"/>
        <v>42695</v>
      </c>
      <c r="N374" s="1">
        <f t="shared" si="51"/>
        <v>42677</v>
      </c>
      <c r="O374" s="1">
        <f t="shared" si="52"/>
        <v>42701</v>
      </c>
      <c r="P374" t="b">
        <f t="shared" si="48"/>
        <v>0</v>
      </c>
      <c r="Q374" t="str">
        <f t="shared" si="53"/>
        <v>WHEN fk_mwh_warehouse = '0' AND id_city = '6419' AND shipped_date &gt;= '2016-11-03' AND shipped_date &lt; '2016-11-28' THEN unit_price</v>
      </c>
      <c r="R374" t="str">
        <f t="shared" si="54"/>
        <v>WHEN fk_mwh_warehouse = '0' AND id_city = '6419' AND shipped_date &gt;= '2016-11-03' AND shipped_date &lt; '2016-11-28' THEN paid_price</v>
      </c>
      <c r="S374" t="str">
        <f t="shared" si="55"/>
        <v>WHEN fk_mwh_warehouse = '0' AND id_city = '6419' AND shipped_date &gt;= '2016-11-03' AND shipped_date &lt; '2016-11-28' THEN order_nr</v>
      </c>
      <c r="T374" t="str">
        <f t="shared" si="56"/>
        <v>WHEN fk_mwh_warehouse = '0' AND id_city = '6419' AND shipped_date &gt;= '2016-11-03' AND shipped_date &lt; '2016-11-28' THEN 1</v>
      </c>
    </row>
    <row r="375" spans="1:20" x14ac:dyDescent="0.25">
      <c r="A375" s="7" t="str">
        <f t="shared" si="49"/>
        <v>64330</v>
      </c>
      <c r="B375">
        <v>0</v>
      </c>
      <c r="C375">
        <v>6433</v>
      </c>
      <c r="D375">
        <v>1067760</v>
      </c>
      <c r="E375">
        <v>998160</v>
      </c>
      <c r="F375">
        <v>7</v>
      </c>
      <c r="G375">
        <v>9</v>
      </c>
      <c r="H375">
        <v>20161122347352.199</v>
      </c>
      <c r="I375">
        <v>20161205157184.398</v>
      </c>
      <c r="J375">
        <v>13</v>
      </c>
      <c r="K375">
        <v>2</v>
      </c>
      <c r="L375" t="s">
        <v>34</v>
      </c>
      <c r="M375" s="1">
        <f t="shared" si="50"/>
        <v>42696</v>
      </c>
      <c r="N375" s="1">
        <f t="shared" si="51"/>
        <v>42690</v>
      </c>
      <c r="O375" s="1">
        <f t="shared" si="52"/>
        <v>42698</v>
      </c>
      <c r="P375" t="b">
        <f t="shared" si="48"/>
        <v>0</v>
      </c>
      <c r="Q375" t="str">
        <f t="shared" si="53"/>
        <v>WHEN fk_mwh_warehouse = '0' AND id_city = '6433' AND shipped_date &gt;= '2016-11-16' AND shipped_date &lt; '2016-11-25' THEN unit_price</v>
      </c>
      <c r="R375" t="str">
        <f t="shared" si="54"/>
        <v>WHEN fk_mwh_warehouse = '0' AND id_city = '6433' AND shipped_date &gt;= '2016-11-16' AND shipped_date &lt; '2016-11-25' THEN paid_price</v>
      </c>
      <c r="S375" t="str">
        <f t="shared" si="55"/>
        <v>WHEN fk_mwh_warehouse = '0' AND id_city = '6433' AND shipped_date &gt;= '2016-11-16' AND shipped_date &lt; '2016-11-25' THEN order_nr</v>
      </c>
      <c r="T375" t="str">
        <f t="shared" si="56"/>
        <v>WHEN fk_mwh_warehouse = '0' AND id_city = '6433' AND shipped_date &gt;= '2016-11-16' AND shipped_date &lt; '2016-11-25' THEN 1</v>
      </c>
    </row>
    <row r="376" spans="1:20" x14ac:dyDescent="0.25">
      <c r="A376" s="7" t="str">
        <f t="shared" si="49"/>
        <v>64440</v>
      </c>
      <c r="B376">
        <v>0</v>
      </c>
      <c r="C376">
        <v>6444</v>
      </c>
      <c r="D376">
        <v>150000</v>
      </c>
      <c r="E376">
        <v>150000</v>
      </c>
      <c r="F376">
        <v>1</v>
      </c>
      <c r="G376">
        <v>1</v>
      </c>
      <c r="H376">
        <v>20161129142620</v>
      </c>
      <c r="I376">
        <v>20161206160134</v>
      </c>
      <c r="J376">
        <v>7</v>
      </c>
      <c r="K376">
        <v>0</v>
      </c>
      <c r="L376" t="s">
        <v>36</v>
      </c>
      <c r="M376" s="1">
        <f t="shared" si="50"/>
        <v>42703</v>
      </c>
      <c r="N376" s="1">
        <f t="shared" si="51"/>
        <v>42703</v>
      </c>
      <c r="O376" s="1">
        <f t="shared" si="52"/>
        <v>42703</v>
      </c>
      <c r="P376" t="b">
        <f t="shared" si="48"/>
        <v>0</v>
      </c>
      <c r="Q376" t="str">
        <f t="shared" si="53"/>
        <v>WHEN fk_mwh_warehouse = '0' AND id_city = '6444' AND shipped_date &gt;= '2016-11-29' AND shipped_date &lt; '2016-11-30' THEN unit_price</v>
      </c>
      <c r="R376" t="str">
        <f t="shared" si="54"/>
        <v>WHEN fk_mwh_warehouse = '0' AND id_city = '6444' AND shipped_date &gt;= '2016-11-29' AND shipped_date &lt; '2016-11-30' THEN paid_price</v>
      </c>
      <c r="S376" t="str">
        <f t="shared" si="55"/>
        <v>WHEN fk_mwh_warehouse = '0' AND id_city = '6444' AND shipped_date &gt;= '2016-11-29' AND shipped_date &lt; '2016-11-30' THEN order_nr</v>
      </c>
      <c r="T376" t="str">
        <f t="shared" si="56"/>
        <v>WHEN fk_mwh_warehouse = '0' AND id_city = '6444' AND shipped_date &gt;= '2016-11-29' AND shipped_date &lt; '2016-11-30' THEN 1</v>
      </c>
    </row>
    <row r="377" spans="1:20" x14ac:dyDescent="0.25">
      <c r="A377" s="7" t="str">
        <f t="shared" si="49"/>
        <v>64530</v>
      </c>
      <c r="B377">
        <v>0</v>
      </c>
      <c r="C377">
        <v>6453</v>
      </c>
      <c r="D377">
        <v>100000</v>
      </c>
      <c r="E377">
        <v>88152.78</v>
      </c>
      <c r="F377">
        <v>1</v>
      </c>
      <c r="G377">
        <v>1</v>
      </c>
      <c r="H377">
        <v>20161130172511</v>
      </c>
      <c r="I377">
        <v>20161207173540</v>
      </c>
      <c r="J377">
        <v>7</v>
      </c>
      <c r="K377">
        <v>0</v>
      </c>
      <c r="L377" t="s">
        <v>35</v>
      </c>
      <c r="M377" s="1">
        <f t="shared" si="50"/>
        <v>42704</v>
      </c>
      <c r="N377" s="1">
        <f t="shared" si="51"/>
        <v>42704</v>
      </c>
      <c r="O377" s="1">
        <f t="shared" si="52"/>
        <v>42704</v>
      </c>
      <c r="P377" t="b">
        <f t="shared" si="48"/>
        <v>0</v>
      </c>
      <c r="Q377" t="str">
        <f t="shared" si="53"/>
        <v>WHEN fk_mwh_warehouse = '0' AND id_city = '6453' AND shipped_date &gt;= '2016-11-30' AND shipped_date &lt; '2016-12-01' THEN unit_price</v>
      </c>
      <c r="R377" t="str">
        <f t="shared" si="54"/>
        <v>WHEN fk_mwh_warehouse = '0' AND id_city = '6453' AND shipped_date &gt;= '2016-11-30' AND shipped_date &lt; '2016-12-01' THEN paid_price</v>
      </c>
      <c r="S377" t="str">
        <f t="shared" si="55"/>
        <v>WHEN fk_mwh_warehouse = '0' AND id_city = '6453' AND shipped_date &gt;= '2016-11-30' AND shipped_date &lt; '2016-12-01' THEN order_nr</v>
      </c>
      <c r="T377" t="str">
        <f t="shared" si="56"/>
        <v>WHEN fk_mwh_warehouse = '0' AND id_city = '6453' AND shipped_date &gt;= '2016-11-30' AND shipped_date &lt; '2016-12-01' THEN 1</v>
      </c>
    </row>
    <row r="378" spans="1:20" x14ac:dyDescent="0.25">
      <c r="A378" s="7" t="str">
        <f t="shared" si="49"/>
        <v>64780</v>
      </c>
      <c r="B378">
        <v>0</v>
      </c>
      <c r="C378">
        <v>6478</v>
      </c>
      <c r="D378">
        <v>387389</v>
      </c>
      <c r="E378">
        <v>387389</v>
      </c>
      <c r="F378">
        <v>2</v>
      </c>
      <c r="G378">
        <v>3</v>
      </c>
      <c r="H378">
        <v>20161155479257</v>
      </c>
      <c r="I378">
        <v>20161207159796</v>
      </c>
      <c r="J378">
        <v>5</v>
      </c>
      <c r="K378">
        <v>3</v>
      </c>
      <c r="L378" t="s">
        <v>35</v>
      </c>
      <c r="M378" s="1">
        <f t="shared" si="50"/>
        <v>42706</v>
      </c>
      <c r="N378" s="1">
        <f t="shared" si="51"/>
        <v>42697</v>
      </c>
      <c r="O378" s="1">
        <f t="shared" si="52"/>
        <v>42709</v>
      </c>
      <c r="P378" t="b">
        <f t="shared" si="48"/>
        <v>0</v>
      </c>
      <c r="Q378" t="str">
        <f t="shared" si="53"/>
        <v>WHEN fk_mwh_warehouse = '0' AND id_city = '6478' AND shipped_date &gt;= '2016-11-23' AND shipped_date &lt; '2016-12-06' THEN unit_price</v>
      </c>
      <c r="R378" t="str">
        <f t="shared" si="54"/>
        <v>WHEN fk_mwh_warehouse = '0' AND id_city = '6478' AND shipped_date &gt;= '2016-11-23' AND shipped_date &lt; '2016-12-06' THEN paid_price</v>
      </c>
      <c r="S378" t="str">
        <f t="shared" si="55"/>
        <v>WHEN fk_mwh_warehouse = '0' AND id_city = '6478' AND shipped_date &gt;= '2016-11-23' AND shipped_date &lt; '2016-12-06' THEN order_nr</v>
      </c>
      <c r="T378" t="str">
        <f t="shared" si="56"/>
        <v>WHEN fk_mwh_warehouse = '0' AND id_city = '6478' AND shipped_date &gt;= '2016-11-23' AND shipped_date &lt; '2016-12-06' THEN 1</v>
      </c>
    </row>
    <row r="379" spans="1:20" x14ac:dyDescent="0.25">
      <c r="A379" s="7" t="str">
        <f t="shared" si="49"/>
        <v>64910</v>
      </c>
      <c r="B379">
        <v>0</v>
      </c>
      <c r="C379">
        <v>6491</v>
      </c>
      <c r="D379">
        <v>523800</v>
      </c>
      <c r="E379">
        <v>523800</v>
      </c>
      <c r="F379">
        <v>5</v>
      </c>
      <c r="G379">
        <v>6</v>
      </c>
      <c r="H379">
        <v>20161141104606.801</v>
      </c>
      <c r="I379">
        <v>20161206158826</v>
      </c>
      <c r="J379">
        <v>7</v>
      </c>
      <c r="K379">
        <v>3</v>
      </c>
      <c r="L379" t="s">
        <v>36</v>
      </c>
      <c r="M379" s="1">
        <f t="shared" si="50"/>
        <v>42703</v>
      </c>
      <c r="N379" s="1">
        <f t="shared" si="51"/>
        <v>42694</v>
      </c>
      <c r="O379" s="1">
        <f t="shared" si="52"/>
        <v>42706</v>
      </c>
      <c r="P379" t="b">
        <f t="shared" si="48"/>
        <v>0</v>
      </c>
      <c r="Q379" t="str">
        <f t="shared" si="53"/>
        <v>WHEN fk_mwh_warehouse = '0' AND id_city = '6491' AND shipped_date &gt;= '2016-11-20' AND shipped_date &lt; '2016-12-03' THEN unit_price</v>
      </c>
      <c r="R379" t="str">
        <f t="shared" si="54"/>
        <v>WHEN fk_mwh_warehouse = '0' AND id_city = '6491' AND shipped_date &gt;= '2016-11-20' AND shipped_date &lt; '2016-12-03' THEN paid_price</v>
      </c>
      <c r="S379" t="str">
        <f t="shared" si="55"/>
        <v>WHEN fk_mwh_warehouse = '0' AND id_city = '6491' AND shipped_date &gt;= '2016-11-20' AND shipped_date &lt; '2016-12-03' THEN order_nr</v>
      </c>
      <c r="T379" t="str">
        <f t="shared" si="56"/>
        <v>WHEN fk_mwh_warehouse = '0' AND id_city = '6491' AND shipped_date &gt;= '2016-11-20' AND shipped_date &lt; '2016-12-03' THEN 1</v>
      </c>
    </row>
    <row r="380" spans="1:20" x14ac:dyDescent="0.25">
      <c r="A380" s="7" t="str">
        <f t="shared" si="49"/>
        <v>65090</v>
      </c>
      <c r="B380">
        <v>0</v>
      </c>
      <c r="C380">
        <v>6509</v>
      </c>
      <c r="D380">
        <v>420000</v>
      </c>
      <c r="E380">
        <v>420000</v>
      </c>
      <c r="F380">
        <v>4</v>
      </c>
      <c r="G380">
        <v>4</v>
      </c>
      <c r="H380">
        <v>20161115626505.699</v>
      </c>
      <c r="I380">
        <v>20161206197575</v>
      </c>
      <c r="J380">
        <v>21</v>
      </c>
      <c r="K380">
        <v>5</v>
      </c>
      <c r="L380" t="s">
        <v>36</v>
      </c>
      <c r="M380" s="1">
        <f t="shared" si="50"/>
        <v>42689</v>
      </c>
      <c r="N380" s="1">
        <f t="shared" si="51"/>
        <v>42674</v>
      </c>
      <c r="O380" s="1">
        <f t="shared" si="52"/>
        <v>42694</v>
      </c>
      <c r="P380" t="b">
        <f t="shared" si="48"/>
        <v>0</v>
      </c>
      <c r="Q380" t="str">
        <f t="shared" si="53"/>
        <v>WHEN fk_mwh_warehouse = '0' AND id_city = '6509' AND shipped_date &gt;= '2016-10-31' AND shipped_date &lt; '2016-11-21' THEN unit_price</v>
      </c>
      <c r="R380" t="str">
        <f t="shared" si="54"/>
        <v>WHEN fk_mwh_warehouse = '0' AND id_city = '6509' AND shipped_date &gt;= '2016-10-31' AND shipped_date &lt; '2016-11-21' THEN paid_price</v>
      </c>
      <c r="S380" t="str">
        <f t="shared" si="55"/>
        <v>WHEN fk_mwh_warehouse = '0' AND id_city = '6509' AND shipped_date &gt;= '2016-10-31' AND shipped_date &lt; '2016-11-21' THEN order_nr</v>
      </c>
      <c r="T380" t="str">
        <f t="shared" si="56"/>
        <v>WHEN fk_mwh_warehouse = '0' AND id_city = '6509' AND shipped_date &gt;= '2016-10-31' AND shipped_date &lt; '2016-11-21' THEN 1</v>
      </c>
    </row>
    <row r="381" spans="1:20" x14ac:dyDescent="0.25">
      <c r="A381" s="7" t="str">
        <f t="shared" si="49"/>
        <v>65180</v>
      </c>
      <c r="B381">
        <v>0</v>
      </c>
      <c r="C381">
        <v>6518</v>
      </c>
      <c r="D381">
        <v>2231505</v>
      </c>
      <c r="E381">
        <v>2231505</v>
      </c>
      <c r="F381">
        <v>9</v>
      </c>
      <c r="G381">
        <v>14</v>
      </c>
      <c r="H381">
        <v>20161139851673.898</v>
      </c>
      <c r="I381">
        <v>20161208019535.699</v>
      </c>
      <c r="J381">
        <v>8</v>
      </c>
      <c r="K381">
        <v>3</v>
      </c>
      <c r="L381" t="s">
        <v>37</v>
      </c>
      <c r="M381" s="1">
        <f t="shared" si="50"/>
        <v>42704</v>
      </c>
      <c r="N381" s="1">
        <f t="shared" si="51"/>
        <v>42695</v>
      </c>
      <c r="O381" s="1">
        <f t="shared" si="52"/>
        <v>42707</v>
      </c>
      <c r="P381" t="b">
        <f t="shared" si="48"/>
        <v>0</v>
      </c>
      <c r="Q381" t="str">
        <f t="shared" si="53"/>
        <v>WHEN fk_mwh_warehouse = '0' AND id_city = '6518' AND shipped_date &gt;= '2016-11-21' AND shipped_date &lt; '2016-12-04' THEN unit_price</v>
      </c>
      <c r="R381" t="str">
        <f t="shared" si="54"/>
        <v>WHEN fk_mwh_warehouse = '0' AND id_city = '6518' AND shipped_date &gt;= '2016-11-21' AND shipped_date &lt; '2016-12-04' THEN paid_price</v>
      </c>
      <c r="S381" t="str">
        <f t="shared" si="55"/>
        <v>WHEN fk_mwh_warehouse = '0' AND id_city = '6518' AND shipped_date &gt;= '2016-11-21' AND shipped_date &lt; '2016-12-04' THEN order_nr</v>
      </c>
      <c r="T381" t="str">
        <f t="shared" si="56"/>
        <v>WHEN fk_mwh_warehouse = '0' AND id_city = '6518' AND shipped_date &gt;= '2016-11-21' AND shipped_date &lt; '2016-12-04' THEN 1</v>
      </c>
    </row>
    <row r="382" spans="1:20" x14ac:dyDescent="0.25">
      <c r="A382" s="7" t="str">
        <f t="shared" si="49"/>
        <v>65240</v>
      </c>
      <c r="B382">
        <v>0</v>
      </c>
      <c r="C382">
        <v>6524</v>
      </c>
      <c r="D382">
        <v>28174316.100000001</v>
      </c>
      <c r="E382">
        <v>27808331.449999999</v>
      </c>
      <c r="F382">
        <v>181</v>
      </c>
      <c r="G382">
        <v>228</v>
      </c>
      <c r="H382">
        <v>20161175872464.699</v>
      </c>
      <c r="I382">
        <v>20161206620952.602</v>
      </c>
      <c r="J382">
        <v>5</v>
      </c>
      <c r="K382">
        <v>5</v>
      </c>
      <c r="L382" t="s">
        <v>36</v>
      </c>
      <c r="M382" s="1">
        <f t="shared" si="50"/>
        <v>42705</v>
      </c>
      <c r="N382" s="1">
        <f t="shared" si="51"/>
        <v>42690</v>
      </c>
      <c r="O382" s="1">
        <f t="shared" si="52"/>
        <v>42710</v>
      </c>
      <c r="P382" t="b">
        <f t="shared" si="48"/>
        <v>0</v>
      </c>
      <c r="Q382" t="str">
        <f t="shared" si="53"/>
        <v>WHEN fk_mwh_warehouse = '0' AND id_city = '6524' AND shipped_date &gt;= '2016-11-16' AND shipped_date &lt; '2016-12-07' THEN unit_price</v>
      </c>
      <c r="R382" t="str">
        <f t="shared" si="54"/>
        <v>WHEN fk_mwh_warehouse = '0' AND id_city = '6524' AND shipped_date &gt;= '2016-11-16' AND shipped_date &lt; '2016-12-07' THEN paid_price</v>
      </c>
      <c r="S382" t="str">
        <f t="shared" si="55"/>
        <v>WHEN fk_mwh_warehouse = '0' AND id_city = '6524' AND shipped_date &gt;= '2016-11-16' AND shipped_date &lt; '2016-12-07' THEN order_nr</v>
      </c>
      <c r="T382" t="str">
        <f t="shared" si="56"/>
        <v>WHEN fk_mwh_warehouse = '0' AND id_city = '6524' AND shipped_date &gt;= '2016-11-16' AND shipped_date &lt; '2016-12-07' THEN 1</v>
      </c>
    </row>
    <row r="383" spans="1:20" x14ac:dyDescent="0.25">
      <c r="A383" s="7" t="str">
        <f t="shared" si="49"/>
        <v>65330</v>
      </c>
      <c r="B383">
        <v>0</v>
      </c>
      <c r="C383">
        <v>6533</v>
      </c>
      <c r="D383">
        <v>874000</v>
      </c>
      <c r="E383">
        <v>874000</v>
      </c>
      <c r="F383">
        <v>4</v>
      </c>
      <c r="G383">
        <v>5</v>
      </c>
      <c r="H383">
        <v>20161117591468</v>
      </c>
      <c r="I383">
        <v>20161207381050.602</v>
      </c>
      <c r="J383">
        <v>20</v>
      </c>
      <c r="K383">
        <v>5</v>
      </c>
      <c r="L383" t="s">
        <v>35</v>
      </c>
      <c r="M383" s="1">
        <f t="shared" si="50"/>
        <v>42691</v>
      </c>
      <c r="N383" s="1">
        <f t="shared" si="51"/>
        <v>42676</v>
      </c>
      <c r="O383" s="1">
        <f t="shared" si="52"/>
        <v>42696</v>
      </c>
      <c r="P383" t="b">
        <f t="shared" si="48"/>
        <v>0</v>
      </c>
      <c r="Q383" t="str">
        <f t="shared" si="53"/>
        <v>WHEN fk_mwh_warehouse = '0' AND id_city = '6533' AND shipped_date &gt;= '2016-11-02' AND shipped_date &lt; '2016-11-23' THEN unit_price</v>
      </c>
      <c r="R383" t="str">
        <f t="shared" si="54"/>
        <v>WHEN fk_mwh_warehouse = '0' AND id_city = '6533' AND shipped_date &gt;= '2016-11-02' AND shipped_date &lt; '2016-11-23' THEN paid_price</v>
      </c>
      <c r="S383" t="str">
        <f t="shared" si="55"/>
        <v>WHEN fk_mwh_warehouse = '0' AND id_city = '6533' AND shipped_date &gt;= '2016-11-02' AND shipped_date &lt; '2016-11-23' THEN order_nr</v>
      </c>
      <c r="T383" t="str">
        <f t="shared" si="56"/>
        <v>WHEN fk_mwh_warehouse = '0' AND id_city = '6533' AND shipped_date &gt;= '2016-11-02' AND shipped_date &lt; '2016-11-23' THEN 1</v>
      </c>
    </row>
    <row r="384" spans="1:20" x14ac:dyDescent="0.25">
      <c r="A384" s="7" t="str">
        <f t="shared" si="49"/>
        <v>65470</v>
      </c>
      <c r="B384">
        <v>0</v>
      </c>
      <c r="C384">
        <v>6547</v>
      </c>
      <c r="D384">
        <v>48000</v>
      </c>
      <c r="E384">
        <v>36000</v>
      </c>
      <c r="F384">
        <v>1</v>
      </c>
      <c r="G384">
        <v>1</v>
      </c>
      <c r="H384">
        <v>20161123152624</v>
      </c>
      <c r="I384">
        <v>20161207112547</v>
      </c>
      <c r="J384">
        <v>14</v>
      </c>
      <c r="K384">
        <v>0</v>
      </c>
      <c r="L384" t="s">
        <v>35</v>
      </c>
      <c r="M384" s="1">
        <f t="shared" si="50"/>
        <v>42697</v>
      </c>
      <c r="N384" s="1">
        <f t="shared" si="51"/>
        <v>42697</v>
      </c>
      <c r="O384" s="1">
        <f t="shared" si="52"/>
        <v>42697</v>
      </c>
      <c r="P384" t="b">
        <f t="shared" si="48"/>
        <v>0</v>
      </c>
      <c r="Q384" t="str">
        <f t="shared" si="53"/>
        <v>WHEN fk_mwh_warehouse = '0' AND id_city = '6547' AND shipped_date &gt;= '2016-11-23' AND shipped_date &lt; '2016-11-24' THEN unit_price</v>
      </c>
      <c r="R384" t="str">
        <f t="shared" si="54"/>
        <v>WHEN fk_mwh_warehouse = '0' AND id_city = '6547' AND shipped_date &gt;= '2016-11-23' AND shipped_date &lt; '2016-11-24' THEN paid_price</v>
      </c>
      <c r="S384" t="str">
        <f t="shared" si="55"/>
        <v>WHEN fk_mwh_warehouse = '0' AND id_city = '6547' AND shipped_date &gt;= '2016-11-23' AND shipped_date &lt; '2016-11-24' THEN order_nr</v>
      </c>
      <c r="T384" t="str">
        <f t="shared" si="56"/>
        <v>WHEN fk_mwh_warehouse = '0' AND id_city = '6547' AND shipped_date &gt;= '2016-11-23' AND shipped_date &lt; '2016-11-24' THEN 1</v>
      </c>
    </row>
    <row r="385" spans="1:20" x14ac:dyDescent="0.25">
      <c r="A385" s="7" t="str">
        <f t="shared" si="49"/>
        <v>65530</v>
      </c>
      <c r="B385">
        <v>0</v>
      </c>
      <c r="C385">
        <v>6553</v>
      </c>
      <c r="D385">
        <v>1448360</v>
      </c>
      <c r="E385">
        <v>1448360</v>
      </c>
      <c r="F385">
        <v>8</v>
      </c>
      <c r="G385">
        <v>12</v>
      </c>
      <c r="H385">
        <v>20161167811817.5</v>
      </c>
      <c r="I385">
        <v>20161206895403</v>
      </c>
      <c r="J385">
        <v>4</v>
      </c>
      <c r="K385">
        <v>3</v>
      </c>
      <c r="L385" t="s">
        <v>36</v>
      </c>
      <c r="M385" s="1">
        <f t="shared" si="50"/>
        <v>42706</v>
      </c>
      <c r="N385" s="1">
        <f t="shared" si="51"/>
        <v>42697</v>
      </c>
      <c r="O385" s="1">
        <f t="shared" si="52"/>
        <v>42709</v>
      </c>
      <c r="P385" t="b">
        <f t="shared" si="48"/>
        <v>0</v>
      </c>
      <c r="Q385" t="str">
        <f t="shared" si="53"/>
        <v>WHEN fk_mwh_warehouse = '0' AND id_city = '6553' AND shipped_date &gt;= '2016-11-23' AND shipped_date &lt; '2016-12-06' THEN unit_price</v>
      </c>
      <c r="R385" t="str">
        <f t="shared" si="54"/>
        <v>WHEN fk_mwh_warehouse = '0' AND id_city = '6553' AND shipped_date &gt;= '2016-11-23' AND shipped_date &lt; '2016-12-06' THEN paid_price</v>
      </c>
      <c r="S385" t="str">
        <f t="shared" si="55"/>
        <v>WHEN fk_mwh_warehouse = '0' AND id_city = '6553' AND shipped_date &gt;= '2016-11-23' AND shipped_date &lt; '2016-12-06' THEN order_nr</v>
      </c>
      <c r="T385" t="str">
        <f t="shared" si="56"/>
        <v>WHEN fk_mwh_warehouse = '0' AND id_city = '6553' AND shipped_date &gt;= '2016-11-23' AND shipped_date &lt; '2016-12-06' THEN 1</v>
      </c>
    </row>
    <row r="386" spans="1:20" x14ac:dyDescent="0.25">
      <c r="A386" s="7" t="str">
        <f t="shared" si="49"/>
        <v>65710</v>
      </c>
      <c r="B386">
        <v>0</v>
      </c>
      <c r="C386">
        <v>6571</v>
      </c>
      <c r="D386">
        <v>478950</v>
      </c>
      <c r="E386">
        <v>478950</v>
      </c>
      <c r="F386">
        <v>2</v>
      </c>
      <c r="G386">
        <v>4</v>
      </c>
      <c r="H386">
        <v>20161149144772.5</v>
      </c>
      <c r="I386">
        <v>20161207623322.5</v>
      </c>
      <c r="J386">
        <v>6</v>
      </c>
      <c r="K386">
        <v>3</v>
      </c>
      <c r="L386" t="s">
        <v>35</v>
      </c>
      <c r="M386" s="1">
        <f t="shared" si="50"/>
        <v>42705</v>
      </c>
      <c r="N386" s="1">
        <f t="shared" si="51"/>
        <v>42696</v>
      </c>
      <c r="O386" s="1">
        <f t="shared" si="52"/>
        <v>42708</v>
      </c>
      <c r="P386" t="b">
        <f t="shared" si="48"/>
        <v>0</v>
      </c>
      <c r="Q386" t="str">
        <f t="shared" si="53"/>
        <v>WHEN fk_mwh_warehouse = '0' AND id_city = '6571' AND shipped_date &gt;= '2016-11-22' AND shipped_date &lt; '2016-12-05' THEN unit_price</v>
      </c>
      <c r="R386" t="str">
        <f t="shared" si="54"/>
        <v>WHEN fk_mwh_warehouse = '0' AND id_city = '6571' AND shipped_date &gt;= '2016-11-22' AND shipped_date &lt; '2016-12-05' THEN paid_price</v>
      </c>
      <c r="S386" t="str">
        <f t="shared" si="55"/>
        <v>WHEN fk_mwh_warehouse = '0' AND id_city = '6571' AND shipped_date &gt;= '2016-11-22' AND shipped_date &lt; '2016-12-05' THEN order_nr</v>
      </c>
      <c r="T386" t="str">
        <f t="shared" si="56"/>
        <v>WHEN fk_mwh_warehouse = '0' AND id_city = '6571' AND shipped_date &gt;= '2016-11-22' AND shipped_date &lt; '2016-12-05' THEN 1</v>
      </c>
    </row>
    <row r="387" spans="1:20" x14ac:dyDescent="0.25">
      <c r="A387" s="7" t="str">
        <f t="shared" si="49"/>
        <v>65970</v>
      </c>
      <c r="B387">
        <v>0</v>
      </c>
      <c r="C387">
        <v>6597</v>
      </c>
      <c r="D387">
        <v>8283455.5</v>
      </c>
      <c r="E387">
        <v>8283455.5</v>
      </c>
      <c r="F387">
        <v>52</v>
      </c>
      <c r="G387">
        <v>79</v>
      </c>
      <c r="H387">
        <v>20161172872677.898</v>
      </c>
      <c r="I387">
        <v>20161206636540.602</v>
      </c>
      <c r="J387">
        <v>5</v>
      </c>
      <c r="K387">
        <v>5</v>
      </c>
      <c r="L387" t="s">
        <v>36</v>
      </c>
      <c r="M387" s="1">
        <f t="shared" si="50"/>
        <v>42705</v>
      </c>
      <c r="N387" s="1">
        <f t="shared" si="51"/>
        <v>42690</v>
      </c>
      <c r="O387" s="1">
        <f t="shared" si="52"/>
        <v>42710</v>
      </c>
      <c r="P387" t="b">
        <f t="shared" si="48"/>
        <v>0</v>
      </c>
      <c r="Q387" t="str">
        <f t="shared" si="53"/>
        <v>WHEN fk_mwh_warehouse = '0' AND id_city = '6597' AND shipped_date &gt;= '2016-11-16' AND shipped_date &lt; '2016-12-07' THEN unit_price</v>
      </c>
      <c r="R387" t="str">
        <f t="shared" si="54"/>
        <v>WHEN fk_mwh_warehouse = '0' AND id_city = '6597' AND shipped_date &gt;= '2016-11-16' AND shipped_date &lt; '2016-12-07' THEN paid_price</v>
      </c>
      <c r="S387" t="str">
        <f t="shared" si="55"/>
        <v>WHEN fk_mwh_warehouse = '0' AND id_city = '6597' AND shipped_date &gt;= '2016-11-16' AND shipped_date &lt; '2016-12-07' THEN order_nr</v>
      </c>
      <c r="T387" t="str">
        <f t="shared" si="56"/>
        <v>WHEN fk_mwh_warehouse = '0' AND id_city = '6597' AND shipped_date &gt;= '2016-11-16' AND shipped_date &lt; '2016-12-07' THEN 1</v>
      </c>
    </row>
    <row r="388" spans="1:20" x14ac:dyDescent="0.25">
      <c r="A388" s="7" t="str">
        <f t="shared" si="49"/>
        <v>66040</v>
      </c>
      <c r="B388">
        <v>0</v>
      </c>
      <c r="C388">
        <v>6604</v>
      </c>
      <c r="D388">
        <v>421910</v>
      </c>
      <c r="E388">
        <v>421910</v>
      </c>
      <c r="F388">
        <v>7</v>
      </c>
      <c r="G388">
        <v>7</v>
      </c>
      <c r="H388">
        <v>20161194307001.199</v>
      </c>
      <c r="I388">
        <v>20161206366809.801</v>
      </c>
      <c r="J388">
        <v>2</v>
      </c>
      <c r="K388">
        <v>1</v>
      </c>
      <c r="L388" t="s">
        <v>36</v>
      </c>
      <c r="M388" s="1">
        <f t="shared" si="50"/>
        <v>42708</v>
      </c>
      <c r="N388" s="1">
        <f t="shared" si="51"/>
        <v>42705</v>
      </c>
      <c r="O388" s="1">
        <f t="shared" si="52"/>
        <v>42709</v>
      </c>
      <c r="P388" t="b">
        <f t="shared" si="48"/>
        <v>0</v>
      </c>
      <c r="Q388" t="str">
        <f t="shared" si="53"/>
        <v>WHEN fk_mwh_warehouse = '0' AND id_city = '6604' AND shipped_date &gt;= '2016-12-01' AND shipped_date &lt; '2016-12-06' THEN unit_price</v>
      </c>
      <c r="R388" t="str">
        <f t="shared" si="54"/>
        <v>WHEN fk_mwh_warehouse = '0' AND id_city = '6604' AND shipped_date &gt;= '2016-12-01' AND shipped_date &lt; '2016-12-06' THEN paid_price</v>
      </c>
      <c r="S388" t="str">
        <f t="shared" si="55"/>
        <v>WHEN fk_mwh_warehouse = '0' AND id_city = '6604' AND shipped_date &gt;= '2016-12-01' AND shipped_date &lt; '2016-12-06' THEN order_nr</v>
      </c>
      <c r="T388" t="str">
        <f t="shared" si="56"/>
        <v>WHEN fk_mwh_warehouse = '0' AND id_city = '6604' AND shipped_date &gt;= '2016-12-01' AND shipped_date &lt; '2016-12-06' THEN 1</v>
      </c>
    </row>
    <row r="389" spans="1:20" x14ac:dyDescent="0.25">
      <c r="A389" s="7" t="str">
        <f t="shared" si="49"/>
        <v>66070</v>
      </c>
      <c r="B389">
        <v>0</v>
      </c>
      <c r="C389">
        <v>6607</v>
      </c>
      <c r="D389">
        <v>389151856.63999999</v>
      </c>
      <c r="E389">
        <v>384879457.14999998</v>
      </c>
      <c r="F389">
        <v>2952</v>
      </c>
      <c r="G389">
        <v>3470</v>
      </c>
      <c r="H389">
        <v>20161203885215.699</v>
      </c>
      <c r="I389">
        <v>20161206852408.699</v>
      </c>
      <c r="J389">
        <v>2</v>
      </c>
      <c r="K389">
        <v>2</v>
      </c>
      <c r="L389" t="s">
        <v>36</v>
      </c>
      <c r="M389" s="1">
        <f t="shared" si="50"/>
        <v>42708</v>
      </c>
      <c r="N389" s="1">
        <f t="shared" si="51"/>
        <v>42702</v>
      </c>
      <c r="O389" s="1">
        <f t="shared" si="52"/>
        <v>42710</v>
      </c>
      <c r="P389" t="b">
        <f t="shared" si="48"/>
        <v>0</v>
      </c>
      <c r="Q389" t="str">
        <f t="shared" si="53"/>
        <v>WHEN fk_mwh_warehouse = '0' AND id_city = '6607' AND shipped_date &gt;= '2016-11-28' AND shipped_date &lt; '2016-12-07' THEN unit_price</v>
      </c>
      <c r="R389" t="str">
        <f t="shared" si="54"/>
        <v>WHEN fk_mwh_warehouse = '0' AND id_city = '6607' AND shipped_date &gt;= '2016-11-28' AND shipped_date &lt; '2016-12-07' THEN paid_price</v>
      </c>
      <c r="S389" t="str">
        <f t="shared" si="55"/>
        <v>WHEN fk_mwh_warehouse = '0' AND id_city = '6607' AND shipped_date &gt;= '2016-11-28' AND shipped_date &lt; '2016-12-07' THEN order_nr</v>
      </c>
      <c r="T389" t="str">
        <f t="shared" si="56"/>
        <v>WHEN fk_mwh_warehouse = '0' AND id_city = '6607' AND shipped_date &gt;= '2016-11-28' AND shipped_date &lt; '2016-12-07' THEN 1</v>
      </c>
    </row>
    <row r="390" spans="1:20" x14ac:dyDescent="0.25">
      <c r="A390" s="7" t="str">
        <f t="shared" si="49"/>
        <v>66140</v>
      </c>
      <c r="B390">
        <v>0</v>
      </c>
      <c r="C390">
        <v>6614</v>
      </c>
      <c r="D390">
        <v>443350622.83999997</v>
      </c>
      <c r="E390">
        <v>439518081.94</v>
      </c>
      <c r="F390">
        <v>3514</v>
      </c>
      <c r="G390">
        <v>4124</v>
      </c>
      <c r="H390">
        <v>20161203346495.699</v>
      </c>
      <c r="I390">
        <v>20161206825881.5</v>
      </c>
      <c r="J390">
        <v>2</v>
      </c>
      <c r="K390">
        <v>2</v>
      </c>
      <c r="L390" t="s">
        <v>36</v>
      </c>
      <c r="M390" s="1">
        <f t="shared" si="50"/>
        <v>42708</v>
      </c>
      <c r="N390" s="1">
        <f t="shared" si="51"/>
        <v>42702</v>
      </c>
      <c r="O390" s="1">
        <f t="shared" si="52"/>
        <v>42710</v>
      </c>
      <c r="P390" t="b">
        <f t="shared" si="48"/>
        <v>0</v>
      </c>
      <c r="Q390" t="str">
        <f t="shared" si="53"/>
        <v>WHEN fk_mwh_warehouse = '0' AND id_city = '6614' AND shipped_date &gt;= '2016-11-28' AND shipped_date &lt; '2016-12-07' THEN unit_price</v>
      </c>
      <c r="R390" t="str">
        <f t="shared" si="54"/>
        <v>WHEN fk_mwh_warehouse = '0' AND id_city = '6614' AND shipped_date &gt;= '2016-11-28' AND shipped_date &lt; '2016-12-07' THEN paid_price</v>
      </c>
      <c r="S390" t="str">
        <f t="shared" si="55"/>
        <v>WHEN fk_mwh_warehouse = '0' AND id_city = '6614' AND shipped_date &gt;= '2016-11-28' AND shipped_date &lt; '2016-12-07' THEN order_nr</v>
      </c>
      <c r="T390" t="str">
        <f t="shared" si="56"/>
        <v>WHEN fk_mwh_warehouse = '0' AND id_city = '6614' AND shipped_date &gt;= '2016-11-28' AND shipped_date &lt; '2016-12-07' THEN 1</v>
      </c>
    </row>
    <row r="391" spans="1:20" x14ac:dyDescent="0.25">
      <c r="A391" s="7" t="str">
        <f t="shared" si="49"/>
        <v>66250</v>
      </c>
      <c r="B391">
        <v>0</v>
      </c>
      <c r="C391">
        <v>6625</v>
      </c>
      <c r="D391">
        <v>729550710.64999998</v>
      </c>
      <c r="E391">
        <v>722720111.51999998</v>
      </c>
      <c r="F391">
        <v>5442</v>
      </c>
      <c r="G391">
        <v>6578</v>
      </c>
      <c r="H391">
        <v>20161203084402.602</v>
      </c>
      <c r="I391">
        <v>20161206755287.602</v>
      </c>
      <c r="J391">
        <v>2</v>
      </c>
      <c r="K391">
        <v>2</v>
      </c>
      <c r="L391" t="s">
        <v>36</v>
      </c>
      <c r="M391" s="1">
        <f t="shared" si="50"/>
        <v>42708</v>
      </c>
      <c r="N391" s="1">
        <f t="shared" si="51"/>
        <v>42702</v>
      </c>
      <c r="O391" s="1">
        <f t="shared" si="52"/>
        <v>42710</v>
      </c>
      <c r="P391" t="b">
        <f t="shared" si="48"/>
        <v>0</v>
      </c>
      <c r="Q391" t="str">
        <f t="shared" si="53"/>
        <v>WHEN fk_mwh_warehouse = '0' AND id_city = '6625' AND shipped_date &gt;= '2016-11-28' AND shipped_date &lt; '2016-12-07' THEN unit_price</v>
      </c>
      <c r="R391" t="str">
        <f t="shared" si="54"/>
        <v>WHEN fk_mwh_warehouse = '0' AND id_city = '6625' AND shipped_date &gt;= '2016-11-28' AND shipped_date &lt; '2016-12-07' THEN paid_price</v>
      </c>
      <c r="S391" t="str">
        <f t="shared" si="55"/>
        <v>WHEN fk_mwh_warehouse = '0' AND id_city = '6625' AND shipped_date &gt;= '2016-11-28' AND shipped_date &lt; '2016-12-07' THEN order_nr</v>
      </c>
      <c r="T391" t="str">
        <f t="shared" si="56"/>
        <v>WHEN fk_mwh_warehouse = '0' AND id_city = '6625' AND shipped_date &gt;= '2016-11-28' AND shipped_date &lt; '2016-12-07' THEN 1</v>
      </c>
    </row>
    <row r="392" spans="1:20" x14ac:dyDescent="0.25">
      <c r="A392" s="7" t="str">
        <f t="shared" si="49"/>
        <v>66360</v>
      </c>
      <c r="B392">
        <v>0</v>
      </c>
      <c r="C392">
        <v>6636</v>
      </c>
      <c r="D392">
        <v>386748407.02999997</v>
      </c>
      <c r="E392">
        <v>383740352.42000002</v>
      </c>
      <c r="F392">
        <v>2814</v>
      </c>
      <c r="G392">
        <v>3394</v>
      </c>
      <c r="H392">
        <v>20161202685538.602</v>
      </c>
      <c r="I392">
        <v>20161206713154</v>
      </c>
      <c r="J392">
        <v>2</v>
      </c>
      <c r="K392">
        <v>3</v>
      </c>
      <c r="L392" t="s">
        <v>36</v>
      </c>
      <c r="M392" s="1">
        <f t="shared" si="50"/>
        <v>42708</v>
      </c>
      <c r="N392" s="1">
        <f t="shared" si="51"/>
        <v>42699</v>
      </c>
      <c r="O392" s="1">
        <f t="shared" si="52"/>
        <v>42711</v>
      </c>
      <c r="P392" t="b">
        <f t="shared" si="48"/>
        <v>0</v>
      </c>
      <c r="Q392" t="str">
        <f t="shared" si="53"/>
        <v>WHEN fk_mwh_warehouse = '0' AND id_city = '6636' AND shipped_date &gt;= '2016-11-25' AND shipped_date &lt; '2016-12-08' THEN unit_price</v>
      </c>
      <c r="R392" t="str">
        <f t="shared" si="54"/>
        <v>WHEN fk_mwh_warehouse = '0' AND id_city = '6636' AND shipped_date &gt;= '2016-11-25' AND shipped_date &lt; '2016-12-08' THEN paid_price</v>
      </c>
      <c r="S392" t="str">
        <f t="shared" si="55"/>
        <v>WHEN fk_mwh_warehouse = '0' AND id_city = '6636' AND shipped_date &gt;= '2016-11-25' AND shipped_date &lt; '2016-12-08' THEN order_nr</v>
      </c>
      <c r="T392" t="str">
        <f t="shared" si="56"/>
        <v>WHEN fk_mwh_warehouse = '0' AND id_city = '6636' AND shipped_date &gt;= '2016-11-25' AND shipped_date &lt; '2016-12-08' THEN 1</v>
      </c>
    </row>
    <row r="393" spans="1:20" x14ac:dyDescent="0.25">
      <c r="A393" s="7" t="str">
        <f t="shared" si="49"/>
        <v>66450</v>
      </c>
      <c r="B393">
        <v>0</v>
      </c>
      <c r="C393">
        <v>6645</v>
      </c>
      <c r="D393">
        <v>471576115.36000001</v>
      </c>
      <c r="E393">
        <v>466715956.30000001</v>
      </c>
      <c r="F393">
        <v>3694</v>
      </c>
      <c r="G393">
        <v>4392</v>
      </c>
      <c r="H393">
        <v>20161203452224.801</v>
      </c>
      <c r="I393">
        <v>20161206824497.199</v>
      </c>
      <c r="J393">
        <v>2</v>
      </c>
      <c r="K393">
        <v>2</v>
      </c>
      <c r="L393" t="s">
        <v>36</v>
      </c>
      <c r="M393" s="1">
        <f t="shared" si="50"/>
        <v>42708</v>
      </c>
      <c r="N393" s="1">
        <f t="shared" si="51"/>
        <v>42702</v>
      </c>
      <c r="O393" s="1">
        <f t="shared" si="52"/>
        <v>42710</v>
      </c>
      <c r="P393" t="b">
        <f t="shared" si="48"/>
        <v>0</v>
      </c>
      <c r="Q393" t="str">
        <f t="shared" si="53"/>
        <v>WHEN fk_mwh_warehouse = '0' AND id_city = '6645' AND shipped_date &gt;= '2016-11-28' AND shipped_date &lt; '2016-12-07' THEN unit_price</v>
      </c>
      <c r="R393" t="str">
        <f t="shared" si="54"/>
        <v>WHEN fk_mwh_warehouse = '0' AND id_city = '6645' AND shipped_date &gt;= '2016-11-28' AND shipped_date &lt; '2016-12-07' THEN paid_price</v>
      </c>
      <c r="S393" t="str">
        <f t="shared" si="55"/>
        <v>WHEN fk_mwh_warehouse = '0' AND id_city = '6645' AND shipped_date &gt;= '2016-11-28' AND shipped_date &lt; '2016-12-07' THEN order_nr</v>
      </c>
      <c r="T393" t="str">
        <f t="shared" si="56"/>
        <v>WHEN fk_mwh_warehouse = '0' AND id_city = '6645' AND shipped_date &gt;= '2016-11-28' AND shipped_date &lt; '2016-12-07' THEN 1</v>
      </c>
    </row>
    <row r="394" spans="1:20" x14ac:dyDescent="0.25">
      <c r="A394" s="7" t="str">
        <f t="shared" si="49"/>
        <v>66540</v>
      </c>
      <c r="B394">
        <v>0</v>
      </c>
      <c r="C394">
        <v>6654</v>
      </c>
      <c r="D394">
        <v>86447136.870000005</v>
      </c>
      <c r="E394">
        <v>85101353.239999995</v>
      </c>
      <c r="F394">
        <v>612</v>
      </c>
      <c r="G394">
        <v>748</v>
      </c>
      <c r="H394">
        <v>20161202094011.699</v>
      </c>
      <c r="I394">
        <v>20161206345786.301</v>
      </c>
      <c r="J394">
        <v>3</v>
      </c>
      <c r="K394">
        <v>2</v>
      </c>
      <c r="L394" t="s">
        <v>36</v>
      </c>
      <c r="M394" s="1">
        <f t="shared" si="50"/>
        <v>42707</v>
      </c>
      <c r="N394" s="1">
        <f t="shared" si="51"/>
        <v>42701</v>
      </c>
      <c r="O394" s="1">
        <f t="shared" si="52"/>
        <v>42709</v>
      </c>
      <c r="P394" t="b">
        <f t="shared" ref="P394:P457" si="57">O394&gt;$O$3</f>
        <v>0</v>
      </c>
      <c r="Q394" t="str">
        <f t="shared" si="53"/>
        <v>WHEN fk_mwh_warehouse = '0' AND id_city = '6654' AND shipped_date &gt;= '2016-11-27' AND shipped_date &lt; '2016-12-06' THEN unit_price</v>
      </c>
      <c r="R394" t="str">
        <f t="shared" si="54"/>
        <v>WHEN fk_mwh_warehouse = '0' AND id_city = '6654' AND shipped_date &gt;= '2016-11-27' AND shipped_date &lt; '2016-12-06' THEN paid_price</v>
      </c>
      <c r="S394" t="str">
        <f t="shared" si="55"/>
        <v>WHEN fk_mwh_warehouse = '0' AND id_city = '6654' AND shipped_date &gt;= '2016-11-27' AND shipped_date &lt; '2016-12-06' THEN order_nr</v>
      </c>
      <c r="T394" t="str">
        <f t="shared" si="56"/>
        <v>WHEN fk_mwh_warehouse = '0' AND id_city = '6654' AND shipped_date &gt;= '2016-11-27' AND shipped_date &lt; '2016-12-06' THEN 1</v>
      </c>
    </row>
    <row r="395" spans="1:20" x14ac:dyDescent="0.25">
      <c r="A395" s="7" t="str">
        <f t="shared" ref="A395:A458" si="58">C395&amp;B395</f>
        <v>66720</v>
      </c>
      <c r="B395">
        <v>0</v>
      </c>
      <c r="C395">
        <v>6672</v>
      </c>
      <c r="D395">
        <v>4648307</v>
      </c>
      <c r="E395">
        <v>4597807</v>
      </c>
      <c r="F395">
        <v>49</v>
      </c>
      <c r="G395">
        <v>55</v>
      </c>
      <c r="H395">
        <v>20161201974494.5</v>
      </c>
      <c r="I395">
        <v>20161206357305.898</v>
      </c>
      <c r="J395">
        <v>3</v>
      </c>
      <c r="K395">
        <v>3</v>
      </c>
      <c r="L395" t="s">
        <v>36</v>
      </c>
      <c r="M395" s="1">
        <f t="shared" ref="M395:M458" si="59">L395-J395</f>
        <v>42707</v>
      </c>
      <c r="N395" s="1">
        <f t="shared" ref="N395:N458" si="60">M395-($O$6*K395)</f>
        <v>42698</v>
      </c>
      <c r="O395" s="1">
        <f t="shared" ref="O395:O458" si="61">M395+($O$7*K395)</f>
        <v>42710</v>
      </c>
      <c r="P395" t="b">
        <f t="shared" si="57"/>
        <v>0</v>
      </c>
      <c r="Q395" t="str">
        <f t="shared" ref="Q395:Q458" si="62">"WHEN fk_mwh_warehouse = '"&amp;$B395&amp;"' AND id_city = '"&amp;$C395&amp;"' AND shipped_date &gt;= '"&amp;TEXT($N395,"yyyy-mm-dd")&amp;"' AND shipped_date &lt; '"&amp;TEXT($O395+1,"yyyy-mm-dd")&amp;"' THEN unit_price"</f>
        <v>WHEN fk_mwh_warehouse = '0' AND id_city = '6672' AND shipped_date &gt;= '2016-11-24' AND shipped_date &lt; '2016-12-07' THEN unit_price</v>
      </c>
      <c r="R395" t="str">
        <f t="shared" ref="R395:R458" si="63">"WHEN fk_mwh_warehouse = '"&amp;$B395&amp;"' AND id_city = '"&amp;$C395&amp;"' AND shipped_date &gt;= '"&amp;TEXT($N395,"yyyy-mm-dd")&amp;"' AND shipped_date &lt; '"&amp;TEXT($O395+1,"yyyy-mm-dd")&amp;"' THEN paid_price"</f>
        <v>WHEN fk_mwh_warehouse = '0' AND id_city = '6672' AND shipped_date &gt;= '2016-11-24' AND shipped_date &lt; '2016-12-07' THEN paid_price</v>
      </c>
      <c r="S395" t="str">
        <f t="shared" ref="S395:S458" si="64">"WHEN fk_mwh_warehouse = '"&amp;$B395&amp;"' AND id_city = '"&amp;$C395&amp;"' AND shipped_date &gt;= '"&amp;TEXT($N395,"yyyy-mm-dd")&amp;"' AND shipped_date &lt; '"&amp;TEXT($O395+1,"yyyy-mm-dd")&amp;"' THEN order_nr"</f>
        <v>WHEN fk_mwh_warehouse = '0' AND id_city = '6672' AND shipped_date &gt;= '2016-11-24' AND shipped_date &lt; '2016-12-07' THEN order_nr</v>
      </c>
      <c r="T395" t="str">
        <f t="shared" ref="T395:T458" si="65">"WHEN fk_mwh_warehouse = '"&amp;$B395&amp;"' AND id_city = '"&amp;$C395&amp;"' AND shipped_date &gt;= '"&amp;TEXT($N395,"yyyy-mm-dd")&amp;"' AND shipped_date &lt; '"&amp;TEXT($O395+1,"yyyy-mm-dd")&amp;"' THEN 1"</f>
        <v>WHEN fk_mwh_warehouse = '0' AND id_city = '6672' AND shipped_date &gt;= '2016-11-24' AND shipped_date &lt; '2016-12-07' THEN 1</v>
      </c>
    </row>
    <row r="396" spans="1:20" x14ac:dyDescent="0.25">
      <c r="A396" s="7" t="str">
        <f t="shared" si="58"/>
        <v>66850</v>
      </c>
      <c r="B396">
        <v>0</v>
      </c>
      <c r="C396">
        <v>6685</v>
      </c>
      <c r="D396">
        <v>11511801.109999999</v>
      </c>
      <c r="E396">
        <v>11281850</v>
      </c>
      <c r="F396">
        <v>96</v>
      </c>
      <c r="G396">
        <v>118</v>
      </c>
      <c r="H396">
        <v>20161126108210</v>
      </c>
      <c r="I396">
        <v>20161207224675.602</v>
      </c>
      <c r="J396">
        <v>14</v>
      </c>
      <c r="K396">
        <v>5</v>
      </c>
      <c r="L396" t="s">
        <v>35</v>
      </c>
      <c r="M396" s="1">
        <f t="shared" si="59"/>
        <v>42697</v>
      </c>
      <c r="N396" s="1">
        <f t="shared" si="60"/>
        <v>42682</v>
      </c>
      <c r="O396" s="1">
        <f t="shared" si="61"/>
        <v>42702</v>
      </c>
      <c r="P396" t="b">
        <f t="shared" si="57"/>
        <v>0</v>
      </c>
      <c r="Q396" t="str">
        <f t="shared" si="62"/>
        <v>WHEN fk_mwh_warehouse = '0' AND id_city = '6685' AND shipped_date &gt;= '2016-11-08' AND shipped_date &lt; '2016-11-29' THEN unit_price</v>
      </c>
      <c r="R396" t="str">
        <f t="shared" si="63"/>
        <v>WHEN fk_mwh_warehouse = '0' AND id_city = '6685' AND shipped_date &gt;= '2016-11-08' AND shipped_date &lt; '2016-11-29' THEN paid_price</v>
      </c>
      <c r="S396" t="str">
        <f t="shared" si="64"/>
        <v>WHEN fk_mwh_warehouse = '0' AND id_city = '6685' AND shipped_date &gt;= '2016-11-08' AND shipped_date &lt; '2016-11-29' THEN order_nr</v>
      </c>
      <c r="T396" t="str">
        <f t="shared" si="65"/>
        <v>WHEN fk_mwh_warehouse = '0' AND id_city = '6685' AND shipped_date &gt;= '2016-11-08' AND shipped_date &lt; '2016-11-29' THEN 1</v>
      </c>
    </row>
    <row r="397" spans="1:20" x14ac:dyDescent="0.25">
      <c r="A397" s="7" t="str">
        <f t="shared" si="58"/>
        <v>67040</v>
      </c>
      <c r="B397">
        <v>0</v>
      </c>
      <c r="C397">
        <v>6704</v>
      </c>
      <c r="D397">
        <v>29839688.98</v>
      </c>
      <c r="E397">
        <v>29529731.190000001</v>
      </c>
      <c r="F397">
        <v>263</v>
      </c>
      <c r="G397">
        <v>300</v>
      </c>
      <c r="H397">
        <v>20161202123766.102</v>
      </c>
      <c r="I397">
        <v>20161206347705.398</v>
      </c>
      <c r="J397">
        <v>3</v>
      </c>
      <c r="K397">
        <v>3</v>
      </c>
      <c r="L397" t="s">
        <v>36</v>
      </c>
      <c r="M397" s="1">
        <f t="shared" si="59"/>
        <v>42707</v>
      </c>
      <c r="N397" s="1">
        <f t="shared" si="60"/>
        <v>42698</v>
      </c>
      <c r="O397" s="1">
        <f t="shared" si="61"/>
        <v>42710</v>
      </c>
      <c r="P397" t="b">
        <f t="shared" si="57"/>
        <v>0</v>
      </c>
      <c r="Q397" t="str">
        <f t="shared" si="62"/>
        <v>WHEN fk_mwh_warehouse = '0' AND id_city = '6704' AND shipped_date &gt;= '2016-11-24' AND shipped_date &lt; '2016-12-07' THEN unit_price</v>
      </c>
      <c r="R397" t="str">
        <f t="shared" si="63"/>
        <v>WHEN fk_mwh_warehouse = '0' AND id_city = '6704' AND shipped_date &gt;= '2016-11-24' AND shipped_date &lt; '2016-12-07' THEN paid_price</v>
      </c>
      <c r="S397" t="str">
        <f t="shared" si="64"/>
        <v>WHEN fk_mwh_warehouse = '0' AND id_city = '6704' AND shipped_date &gt;= '2016-11-24' AND shipped_date &lt; '2016-12-07' THEN order_nr</v>
      </c>
      <c r="T397" t="str">
        <f t="shared" si="65"/>
        <v>WHEN fk_mwh_warehouse = '0' AND id_city = '6704' AND shipped_date &gt;= '2016-11-24' AND shipped_date &lt; '2016-12-07' THEN 1</v>
      </c>
    </row>
    <row r="398" spans="1:20" x14ac:dyDescent="0.25">
      <c r="A398" s="7" t="str">
        <f t="shared" si="58"/>
        <v>67220</v>
      </c>
      <c r="B398">
        <v>0</v>
      </c>
      <c r="C398">
        <v>6722</v>
      </c>
      <c r="D398">
        <v>40391598.189999998</v>
      </c>
      <c r="E398">
        <v>39928225.25</v>
      </c>
      <c r="F398">
        <v>342</v>
      </c>
      <c r="G398">
        <v>407</v>
      </c>
      <c r="H398">
        <v>20161201817002.199</v>
      </c>
      <c r="I398">
        <v>20161206458106.801</v>
      </c>
      <c r="J398">
        <v>3</v>
      </c>
      <c r="K398">
        <v>2</v>
      </c>
      <c r="L398" t="s">
        <v>36</v>
      </c>
      <c r="M398" s="1">
        <f t="shared" si="59"/>
        <v>42707</v>
      </c>
      <c r="N398" s="1">
        <f t="shared" si="60"/>
        <v>42701</v>
      </c>
      <c r="O398" s="1">
        <f t="shared" si="61"/>
        <v>42709</v>
      </c>
      <c r="P398" t="b">
        <f t="shared" si="57"/>
        <v>0</v>
      </c>
      <c r="Q398" t="str">
        <f t="shared" si="62"/>
        <v>WHEN fk_mwh_warehouse = '0' AND id_city = '6722' AND shipped_date &gt;= '2016-11-27' AND shipped_date &lt; '2016-12-06' THEN unit_price</v>
      </c>
      <c r="R398" t="str">
        <f t="shared" si="63"/>
        <v>WHEN fk_mwh_warehouse = '0' AND id_city = '6722' AND shipped_date &gt;= '2016-11-27' AND shipped_date &lt; '2016-12-06' THEN paid_price</v>
      </c>
      <c r="S398" t="str">
        <f t="shared" si="64"/>
        <v>WHEN fk_mwh_warehouse = '0' AND id_city = '6722' AND shipped_date &gt;= '2016-11-27' AND shipped_date &lt; '2016-12-06' THEN order_nr</v>
      </c>
      <c r="T398" t="str">
        <f t="shared" si="65"/>
        <v>WHEN fk_mwh_warehouse = '0' AND id_city = '6722' AND shipped_date &gt;= '2016-11-27' AND shipped_date &lt; '2016-12-06' THEN 1</v>
      </c>
    </row>
    <row r="399" spans="1:20" x14ac:dyDescent="0.25">
      <c r="A399" s="7" t="str">
        <f t="shared" si="58"/>
        <v>67370</v>
      </c>
      <c r="B399">
        <v>0</v>
      </c>
      <c r="C399">
        <v>6737</v>
      </c>
      <c r="D399">
        <v>162000</v>
      </c>
      <c r="E399">
        <v>153760</v>
      </c>
      <c r="F399">
        <v>2</v>
      </c>
      <c r="G399">
        <v>2</v>
      </c>
      <c r="H399">
        <v>20161110163988</v>
      </c>
      <c r="I399">
        <v>20161206210103.5</v>
      </c>
      <c r="J399">
        <v>26</v>
      </c>
      <c r="K399">
        <v>0</v>
      </c>
      <c r="L399" t="s">
        <v>36</v>
      </c>
      <c r="M399" s="1">
        <f t="shared" si="59"/>
        <v>42684</v>
      </c>
      <c r="N399" s="1">
        <f t="shared" si="60"/>
        <v>42684</v>
      </c>
      <c r="O399" s="1">
        <f t="shared" si="61"/>
        <v>42684</v>
      </c>
      <c r="P399" t="b">
        <f t="shared" si="57"/>
        <v>0</v>
      </c>
      <c r="Q399" t="str">
        <f t="shared" si="62"/>
        <v>WHEN fk_mwh_warehouse = '0' AND id_city = '6737' AND shipped_date &gt;= '2016-11-10' AND shipped_date &lt; '2016-11-11' THEN unit_price</v>
      </c>
      <c r="R399" t="str">
        <f t="shared" si="63"/>
        <v>WHEN fk_mwh_warehouse = '0' AND id_city = '6737' AND shipped_date &gt;= '2016-11-10' AND shipped_date &lt; '2016-11-11' THEN paid_price</v>
      </c>
      <c r="S399" t="str">
        <f t="shared" si="64"/>
        <v>WHEN fk_mwh_warehouse = '0' AND id_city = '6737' AND shipped_date &gt;= '2016-11-10' AND shipped_date &lt; '2016-11-11' THEN order_nr</v>
      </c>
      <c r="T399" t="str">
        <f t="shared" si="65"/>
        <v>WHEN fk_mwh_warehouse = '0' AND id_city = '6737' AND shipped_date &gt;= '2016-11-10' AND shipped_date &lt; '2016-11-11' THEN 1</v>
      </c>
    </row>
    <row r="400" spans="1:20" x14ac:dyDescent="0.25">
      <c r="A400" s="7" t="str">
        <f t="shared" si="58"/>
        <v>67520</v>
      </c>
      <c r="B400">
        <v>0</v>
      </c>
      <c r="C400">
        <v>6752</v>
      </c>
      <c r="D400">
        <v>2718450</v>
      </c>
      <c r="E400">
        <v>2718450</v>
      </c>
      <c r="F400">
        <v>6</v>
      </c>
      <c r="G400">
        <v>12</v>
      </c>
      <c r="H400">
        <v>20161135648807.801</v>
      </c>
      <c r="I400">
        <v>20161208033953.102</v>
      </c>
      <c r="J400">
        <v>8</v>
      </c>
      <c r="K400">
        <v>2</v>
      </c>
      <c r="L400" t="s">
        <v>37</v>
      </c>
      <c r="M400" s="1">
        <f t="shared" si="59"/>
        <v>42704</v>
      </c>
      <c r="N400" s="1">
        <f t="shared" si="60"/>
        <v>42698</v>
      </c>
      <c r="O400" s="1">
        <f t="shared" si="61"/>
        <v>42706</v>
      </c>
      <c r="P400" t="b">
        <f t="shared" si="57"/>
        <v>0</v>
      </c>
      <c r="Q400" t="str">
        <f t="shared" si="62"/>
        <v>WHEN fk_mwh_warehouse = '0' AND id_city = '6752' AND shipped_date &gt;= '2016-11-24' AND shipped_date &lt; '2016-12-03' THEN unit_price</v>
      </c>
      <c r="R400" t="str">
        <f t="shared" si="63"/>
        <v>WHEN fk_mwh_warehouse = '0' AND id_city = '6752' AND shipped_date &gt;= '2016-11-24' AND shipped_date &lt; '2016-12-03' THEN paid_price</v>
      </c>
      <c r="S400" t="str">
        <f t="shared" si="64"/>
        <v>WHEN fk_mwh_warehouse = '0' AND id_city = '6752' AND shipped_date &gt;= '2016-11-24' AND shipped_date &lt; '2016-12-03' THEN order_nr</v>
      </c>
      <c r="T400" t="str">
        <f t="shared" si="65"/>
        <v>WHEN fk_mwh_warehouse = '0' AND id_city = '6752' AND shipped_date &gt;= '2016-11-24' AND shipped_date &lt; '2016-12-03' THEN 1</v>
      </c>
    </row>
    <row r="401" spans="1:20" x14ac:dyDescent="0.25">
      <c r="A401" s="7" t="str">
        <f t="shared" si="58"/>
        <v>67680</v>
      </c>
      <c r="B401">
        <v>0</v>
      </c>
      <c r="C401">
        <v>6768</v>
      </c>
      <c r="D401">
        <v>663000</v>
      </c>
      <c r="E401">
        <v>663000</v>
      </c>
      <c r="F401">
        <v>5</v>
      </c>
      <c r="G401">
        <v>5</v>
      </c>
      <c r="H401">
        <v>20161139554249.801</v>
      </c>
      <c r="I401">
        <v>20161206940199.602</v>
      </c>
      <c r="J401">
        <v>11</v>
      </c>
      <c r="K401">
        <v>5</v>
      </c>
      <c r="L401" t="s">
        <v>36</v>
      </c>
      <c r="M401" s="1">
        <f t="shared" si="59"/>
        <v>42699</v>
      </c>
      <c r="N401" s="1">
        <f t="shared" si="60"/>
        <v>42684</v>
      </c>
      <c r="O401" s="1">
        <f t="shared" si="61"/>
        <v>42704</v>
      </c>
      <c r="P401" t="b">
        <f t="shared" si="57"/>
        <v>0</v>
      </c>
      <c r="Q401" t="str">
        <f t="shared" si="62"/>
        <v>WHEN fk_mwh_warehouse = '0' AND id_city = '6768' AND shipped_date &gt;= '2016-11-10' AND shipped_date &lt; '2016-12-01' THEN unit_price</v>
      </c>
      <c r="R401" t="str">
        <f t="shared" si="63"/>
        <v>WHEN fk_mwh_warehouse = '0' AND id_city = '6768' AND shipped_date &gt;= '2016-11-10' AND shipped_date &lt; '2016-12-01' THEN paid_price</v>
      </c>
      <c r="S401" t="str">
        <f t="shared" si="64"/>
        <v>WHEN fk_mwh_warehouse = '0' AND id_city = '6768' AND shipped_date &gt;= '2016-11-10' AND shipped_date &lt; '2016-12-01' THEN order_nr</v>
      </c>
      <c r="T401" t="str">
        <f t="shared" si="65"/>
        <v>WHEN fk_mwh_warehouse = '0' AND id_city = '6768' AND shipped_date &gt;= '2016-11-10' AND shipped_date &lt; '2016-12-01' THEN 1</v>
      </c>
    </row>
    <row r="402" spans="1:20" x14ac:dyDescent="0.25">
      <c r="A402" s="7" t="str">
        <f t="shared" si="58"/>
        <v>67840</v>
      </c>
      <c r="B402">
        <v>0</v>
      </c>
      <c r="C402">
        <v>6784</v>
      </c>
      <c r="D402">
        <v>1046433.33</v>
      </c>
      <c r="E402">
        <v>1046433.33</v>
      </c>
      <c r="F402">
        <v>5</v>
      </c>
      <c r="G402">
        <v>6</v>
      </c>
      <c r="H402">
        <v>20161152485465</v>
      </c>
      <c r="I402">
        <v>20161207652461.5</v>
      </c>
      <c r="J402">
        <v>9</v>
      </c>
      <c r="K402">
        <v>5</v>
      </c>
      <c r="L402" t="s">
        <v>35</v>
      </c>
      <c r="M402" s="1">
        <f t="shared" si="59"/>
        <v>42702</v>
      </c>
      <c r="N402" s="1">
        <f t="shared" si="60"/>
        <v>42687</v>
      </c>
      <c r="O402" s="1">
        <f t="shared" si="61"/>
        <v>42707</v>
      </c>
      <c r="P402" t="b">
        <f t="shared" si="57"/>
        <v>0</v>
      </c>
      <c r="Q402" t="str">
        <f t="shared" si="62"/>
        <v>WHEN fk_mwh_warehouse = '0' AND id_city = '6784' AND shipped_date &gt;= '2016-11-13' AND shipped_date &lt; '2016-12-04' THEN unit_price</v>
      </c>
      <c r="R402" t="str">
        <f t="shared" si="63"/>
        <v>WHEN fk_mwh_warehouse = '0' AND id_city = '6784' AND shipped_date &gt;= '2016-11-13' AND shipped_date &lt; '2016-12-04' THEN paid_price</v>
      </c>
      <c r="S402" t="str">
        <f t="shared" si="64"/>
        <v>WHEN fk_mwh_warehouse = '0' AND id_city = '6784' AND shipped_date &gt;= '2016-11-13' AND shipped_date &lt; '2016-12-04' THEN order_nr</v>
      </c>
      <c r="T402" t="str">
        <f t="shared" si="65"/>
        <v>WHEN fk_mwh_warehouse = '0' AND id_city = '6784' AND shipped_date &gt;= '2016-11-13' AND shipped_date &lt; '2016-12-04' THEN 1</v>
      </c>
    </row>
    <row r="403" spans="1:20" x14ac:dyDescent="0.25">
      <c r="A403" s="7" t="str">
        <f t="shared" si="58"/>
        <v>67900</v>
      </c>
      <c r="B403">
        <v>0</v>
      </c>
      <c r="C403">
        <v>6790</v>
      </c>
      <c r="D403">
        <v>1013400</v>
      </c>
      <c r="E403">
        <v>974581.82</v>
      </c>
      <c r="F403">
        <v>8</v>
      </c>
      <c r="G403">
        <v>10</v>
      </c>
      <c r="H403">
        <v>20161188958041.102</v>
      </c>
      <c r="I403">
        <v>20161207534583.398</v>
      </c>
      <c r="J403">
        <v>5</v>
      </c>
      <c r="K403">
        <v>5</v>
      </c>
      <c r="L403" t="s">
        <v>35</v>
      </c>
      <c r="M403" s="1">
        <f t="shared" si="59"/>
        <v>42706</v>
      </c>
      <c r="N403" s="1">
        <f t="shared" si="60"/>
        <v>42691</v>
      </c>
      <c r="O403" s="1">
        <f t="shared" si="61"/>
        <v>42711</v>
      </c>
      <c r="P403" t="b">
        <f t="shared" si="57"/>
        <v>0</v>
      </c>
      <c r="Q403" t="str">
        <f t="shared" si="62"/>
        <v>WHEN fk_mwh_warehouse = '0' AND id_city = '6790' AND shipped_date &gt;= '2016-11-17' AND shipped_date &lt; '2016-12-08' THEN unit_price</v>
      </c>
      <c r="R403" t="str">
        <f t="shared" si="63"/>
        <v>WHEN fk_mwh_warehouse = '0' AND id_city = '6790' AND shipped_date &gt;= '2016-11-17' AND shipped_date &lt; '2016-12-08' THEN paid_price</v>
      </c>
      <c r="S403" t="str">
        <f t="shared" si="64"/>
        <v>WHEN fk_mwh_warehouse = '0' AND id_city = '6790' AND shipped_date &gt;= '2016-11-17' AND shipped_date &lt; '2016-12-08' THEN order_nr</v>
      </c>
      <c r="T403" t="str">
        <f t="shared" si="65"/>
        <v>WHEN fk_mwh_warehouse = '0' AND id_city = '6790' AND shipped_date &gt;= '2016-11-17' AND shipped_date &lt; '2016-12-08' THEN 1</v>
      </c>
    </row>
    <row r="404" spans="1:20" x14ac:dyDescent="0.25">
      <c r="A404" s="7" t="str">
        <f t="shared" si="58"/>
        <v>67990</v>
      </c>
      <c r="B404">
        <v>0</v>
      </c>
      <c r="C404">
        <v>6799</v>
      </c>
      <c r="D404">
        <v>413402</v>
      </c>
      <c r="E404">
        <v>413402</v>
      </c>
      <c r="F404">
        <v>3</v>
      </c>
      <c r="G404">
        <v>4</v>
      </c>
      <c r="H404">
        <v>20161124600444.699</v>
      </c>
      <c r="I404">
        <v>20161208112599.199</v>
      </c>
      <c r="J404">
        <v>14</v>
      </c>
      <c r="K404">
        <v>2</v>
      </c>
      <c r="L404" t="s">
        <v>37</v>
      </c>
      <c r="M404" s="1">
        <f t="shared" si="59"/>
        <v>42698</v>
      </c>
      <c r="N404" s="1">
        <f t="shared" si="60"/>
        <v>42692</v>
      </c>
      <c r="O404" s="1">
        <f t="shared" si="61"/>
        <v>42700</v>
      </c>
      <c r="P404" t="b">
        <f t="shared" si="57"/>
        <v>0</v>
      </c>
      <c r="Q404" t="str">
        <f t="shared" si="62"/>
        <v>WHEN fk_mwh_warehouse = '0' AND id_city = '6799' AND shipped_date &gt;= '2016-11-18' AND shipped_date &lt; '2016-11-27' THEN unit_price</v>
      </c>
      <c r="R404" t="str">
        <f t="shared" si="63"/>
        <v>WHEN fk_mwh_warehouse = '0' AND id_city = '6799' AND shipped_date &gt;= '2016-11-18' AND shipped_date &lt; '2016-11-27' THEN paid_price</v>
      </c>
      <c r="S404" t="str">
        <f t="shared" si="64"/>
        <v>WHEN fk_mwh_warehouse = '0' AND id_city = '6799' AND shipped_date &gt;= '2016-11-18' AND shipped_date &lt; '2016-11-27' THEN order_nr</v>
      </c>
      <c r="T404" t="str">
        <f t="shared" si="65"/>
        <v>WHEN fk_mwh_warehouse = '0' AND id_city = '6799' AND shipped_date &gt;= '2016-11-18' AND shipped_date &lt; '2016-11-27' THEN 1</v>
      </c>
    </row>
    <row r="405" spans="1:20" x14ac:dyDescent="0.25">
      <c r="A405" s="7" t="str">
        <f t="shared" si="58"/>
        <v>68150</v>
      </c>
      <c r="B405">
        <v>0</v>
      </c>
      <c r="C405">
        <v>6815</v>
      </c>
      <c r="D405">
        <v>1836217</v>
      </c>
      <c r="E405">
        <v>1836217</v>
      </c>
      <c r="F405">
        <v>9</v>
      </c>
      <c r="G405">
        <v>12</v>
      </c>
      <c r="H405">
        <v>20161125908613.801</v>
      </c>
      <c r="I405">
        <v>20161205242472.5</v>
      </c>
      <c r="J405">
        <v>9</v>
      </c>
      <c r="K405">
        <v>2</v>
      </c>
      <c r="L405" t="s">
        <v>34</v>
      </c>
      <c r="M405" s="1">
        <f t="shared" si="59"/>
        <v>42700</v>
      </c>
      <c r="N405" s="1">
        <f t="shared" si="60"/>
        <v>42694</v>
      </c>
      <c r="O405" s="1">
        <f t="shared" si="61"/>
        <v>42702</v>
      </c>
      <c r="P405" t="b">
        <f t="shared" si="57"/>
        <v>0</v>
      </c>
      <c r="Q405" t="str">
        <f t="shared" si="62"/>
        <v>WHEN fk_mwh_warehouse = '0' AND id_city = '6815' AND shipped_date &gt;= '2016-11-20' AND shipped_date &lt; '2016-11-29' THEN unit_price</v>
      </c>
      <c r="R405" t="str">
        <f t="shared" si="63"/>
        <v>WHEN fk_mwh_warehouse = '0' AND id_city = '6815' AND shipped_date &gt;= '2016-11-20' AND shipped_date &lt; '2016-11-29' THEN paid_price</v>
      </c>
      <c r="S405" t="str">
        <f t="shared" si="64"/>
        <v>WHEN fk_mwh_warehouse = '0' AND id_city = '6815' AND shipped_date &gt;= '2016-11-20' AND shipped_date &lt; '2016-11-29' THEN order_nr</v>
      </c>
      <c r="T405" t="str">
        <f t="shared" si="65"/>
        <v>WHEN fk_mwh_warehouse = '0' AND id_city = '6815' AND shipped_date &gt;= '2016-11-20' AND shipped_date &lt; '2016-11-29' THEN 1</v>
      </c>
    </row>
    <row r="406" spans="1:20" x14ac:dyDescent="0.25">
      <c r="A406" s="7" t="str">
        <f t="shared" si="58"/>
        <v>68280</v>
      </c>
      <c r="B406">
        <v>0</v>
      </c>
      <c r="C406">
        <v>6828</v>
      </c>
      <c r="D406">
        <v>100000</v>
      </c>
      <c r="E406">
        <v>100000</v>
      </c>
      <c r="F406">
        <v>1</v>
      </c>
      <c r="G406">
        <v>1</v>
      </c>
      <c r="H406">
        <v>20161129142940</v>
      </c>
      <c r="I406">
        <v>20161206160341</v>
      </c>
      <c r="J406">
        <v>7</v>
      </c>
      <c r="K406">
        <v>0</v>
      </c>
      <c r="L406" t="s">
        <v>36</v>
      </c>
      <c r="M406" s="1">
        <f t="shared" si="59"/>
        <v>42703</v>
      </c>
      <c r="N406" s="1">
        <f t="shared" si="60"/>
        <v>42703</v>
      </c>
      <c r="O406" s="1">
        <f t="shared" si="61"/>
        <v>42703</v>
      </c>
      <c r="P406" t="b">
        <f t="shared" si="57"/>
        <v>0</v>
      </c>
      <c r="Q406" t="str">
        <f t="shared" si="62"/>
        <v>WHEN fk_mwh_warehouse = '0' AND id_city = '6828' AND shipped_date &gt;= '2016-11-29' AND shipped_date &lt; '2016-11-30' THEN unit_price</v>
      </c>
      <c r="R406" t="str">
        <f t="shared" si="63"/>
        <v>WHEN fk_mwh_warehouse = '0' AND id_city = '6828' AND shipped_date &gt;= '2016-11-29' AND shipped_date &lt; '2016-11-30' THEN paid_price</v>
      </c>
      <c r="S406" t="str">
        <f t="shared" si="64"/>
        <v>WHEN fk_mwh_warehouse = '0' AND id_city = '6828' AND shipped_date &gt;= '2016-11-29' AND shipped_date &lt; '2016-11-30' THEN order_nr</v>
      </c>
      <c r="T406" t="str">
        <f t="shared" si="65"/>
        <v>WHEN fk_mwh_warehouse = '0' AND id_city = '6828' AND shipped_date &gt;= '2016-11-29' AND shipped_date &lt; '2016-11-30' THEN 1</v>
      </c>
    </row>
    <row r="407" spans="1:20" x14ac:dyDescent="0.25">
      <c r="A407" s="7" t="str">
        <f t="shared" si="58"/>
        <v>68350</v>
      </c>
      <c r="B407">
        <v>0</v>
      </c>
      <c r="C407">
        <v>6835</v>
      </c>
      <c r="D407">
        <v>441391.3</v>
      </c>
      <c r="E407">
        <v>441391.3</v>
      </c>
      <c r="F407">
        <v>3</v>
      </c>
      <c r="G407">
        <v>4</v>
      </c>
      <c r="H407">
        <v>20161167897028.699</v>
      </c>
      <c r="I407">
        <v>20161207876847.199</v>
      </c>
      <c r="J407">
        <v>5</v>
      </c>
      <c r="K407">
        <v>4</v>
      </c>
      <c r="L407" t="s">
        <v>35</v>
      </c>
      <c r="M407" s="1">
        <f t="shared" si="59"/>
        <v>42706</v>
      </c>
      <c r="N407" s="1">
        <f t="shared" si="60"/>
        <v>42694</v>
      </c>
      <c r="O407" s="1">
        <f t="shared" si="61"/>
        <v>42710</v>
      </c>
      <c r="P407" t="b">
        <f t="shared" si="57"/>
        <v>0</v>
      </c>
      <c r="Q407" t="str">
        <f t="shared" si="62"/>
        <v>WHEN fk_mwh_warehouse = '0' AND id_city = '6835' AND shipped_date &gt;= '2016-11-20' AND shipped_date &lt; '2016-12-07' THEN unit_price</v>
      </c>
      <c r="R407" t="str">
        <f t="shared" si="63"/>
        <v>WHEN fk_mwh_warehouse = '0' AND id_city = '6835' AND shipped_date &gt;= '2016-11-20' AND shipped_date &lt; '2016-12-07' THEN paid_price</v>
      </c>
      <c r="S407" t="str">
        <f t="shared" si="64"/>
        <v>WHEN fk_mwh_warehouse = '0' AND id_city = '6835' AND shipped_date &gt;= '2016-11-20' AND shipped_date &lt; '2016-12-07' THEN order_nr</v>
      </c>
      <c r="T407" t="str">
        <f t="shared" si="65"/>
        <v>WHEN fk_mwh_warehouse = '0' AND id_city = '6835' AND shipped_date &gt;= '2016-11-20' AND shipped_date &lt; '2016-12-07' THEN 1</v>
      </c>
    </row>
    <row r="408" spans="1:20" x14ac:dyDescent="0.25">
      <c r="A408" s="7" t="str">
        <f t="shared" si="58"/>
        <v>68470</v>
      </c>
      <c r="B408">
        <v>0</v>
      </c>
      <c r="C408">
        <v>6847</v>
      </c>
      <c r="D408">
        <v>17880110</v>
      </c>
      <c r="E408">
        <v>17627855.899999999</v>
      </c>
      <c r="F408">
        <v>95</v>
      </c>
      <c r="G408">
        <v>125</v>
      </c>
      <c r="H408">
        <v>20161181247444.898</v>
      </c>
      <c r="I408">
        <v>20161206697729.699</v>
      </c>
      <c r="J408">
        <v>4</v>
      </c>
      <c r="K408">
        <v>6</v>
      </c>
      <c r="L408" t="s">
        <v>36</v>
      </c>
      <c r="M408" s="1">
        <f t="shared" si="59"/>
        <v>42706</v>
      </c>
      <c r="N408" s="1">
        <f t="shared" si="60"/>
        <v>42688</v>
      </c>
      <c r="O408" s="1">
        <f t="shared" si="61"/>
        <v>42712</v>
      </c>
      <c r="P408" t="b">
        <f t="shared" si="57"/>
        <v>0</v>
      </c>
      <c r="Q408" t="str">
        <f t="shared" si="62"/>
        <v>WHEN fk_mwh_warehouse = '0' AND id_city = '6847' AND shipped_date &gt;= '2016-11-14' AND shipped_date &lt; '2016-12-09' THEN unit_price</v>
      </c>
      <c r="R408" t="str">
        <f t="shared" si="63"/>
        <v>WHEN fk_mwh_warehouse = '0' AND id_city = '6847' AND shipped_date &gt;= '2016-11-14' AND shipped_date &lt; '2016-12-09' THEN paid_price</v>
      </c>
      <c r="S408" t="str">
        <f t="shared" si="64"/>
        <v>WHEN fk_mwh_warehouse = '0' AND id_city = '6847' AND shipped_date &gt;= '2016-11-14' AND shipped_date &lt; '2016-12-09' THEN order_nr</v>
      </c>
      <c r="T408" t="str">
        <f t="shared" si="65"/>
        <v>WHEN fk_mwh_warehouse = '0' AND id_city = '6847' AND shipped_date &gt;= '2016-11-14' AND shipped_date &lt; '2016-12-09' THEN 1</v>
      </c>
    </row>
    <row r="409" spans="1:20" x14ac:dyDescent="0.25">
      <c r="A409" s="7" t="str">
        <f t="shared" si="58"/>
        <v>68560</v>
      </c>
      <c r="B409">
        <v>0</v>
      </c>
      <c r="C409">
        <v>6856</v>
      </c>
      <c r="D409">
        <v>195314160.72999999</v>
      </c>
      <c r="E409">
        <v>193703078.78999999</v>
      </c>
      <c r="F409">
        <v>1719</v>
      </c>
      <c r="G409">
        <v>1996</v>
      </c>
      <c r="H409">
        <v>20161201825886</v>
      </c>
      <c r="I409">
        <v>20161206795993.801</v>
      </c>
      <c r="J409">
        <v>2</v>
      </c>
      <c r="K409">
        <v>3</v>
      </c>
      <c r="L409" t="s">
        <v>36</v>
      </c>
      <c r="M409" s="1">
        <f t="shared" si="59"/>
        <v>42708</v>
      </c>
      <c r="N409" s="1">
        <f t="shared" si="60"/>
        <v>42699</v>
      </c>
      <c r="O409" s="1">
        <f t="shared" si="61"/>
        <v>42711</v>
      </c>
      <c r="P409" t="b">
        <f t="shared" si="57"/>
        <v>0</v>
      </c>
      <c r="Q409" t="str">
        <f t="shared" si="62"/>
        <v>WHEN fk_mwh_warehouse = '0' AND id_city = '6856' AND shipped_date &gt;= '2016-11-25' AND shipped_date &lt; '2016-12-08' THEN unit_price</v>
      </c>
      <c r="R409" t="str">
        <f t="shared" si="63"/>
        <v>WHEN fk_mwh_warehouse = '0' AND id_city = '6856' AND shipped_date &gt;= '2016-11-25' AND shipped_date &lt; '2016-12-08' THEN paid_price</v>
      </c>
      <c r="S409" t="str">
        <f t="shared" si="64"/>
        <v>WHEN fk_mwh_warehouse = '0' AND id_city = '6856' AND shipped_date &gt;= '2016-11-25' AND shipped_date &lt; '2016-12-08' THEN order_nr</v>
      </c>
      <c r="T409" t="str">
        <f t="shared" si="65"/>
        <v>WHEN fk_mwh_warehouse = '0' AND id_city = '6856' AND shipped_date &gt;= '2016-11-25' AND shipped_date &lt; '2016-12-08' THEN 1</v>
      </c>
    </row>
    <row r="410" spans="1:20" x14ac:dyDescent="0.25">
      <c r="A410" s="7" t="str">
        <f t="shared" si="58"/>
        <v>68860</v>
      </c>
      <c r="B410">
        <v>0</v>
      </c>
      <c r="C410">
        <v>6886</v>
      </c>
      <c r="D410">
        <v>17362956.41</v>
      </c>
      <c r="E410">
        <v>17269099.579999998</v>
      </c>
      <c r="F410">
        <v>124</v>
      </c>
      <c r="G410">
        <v>143</v>
      </c>
      <c r="H410">
        <v>20161183430171.199</v>
      </c>
      <c r="I410">
        <v>20161206361723.102</v>
      </c>
      <c r="J410">
        <v>3</v>
      </c>
      <c r="K410">
        <v>4</v>
      </c>
      <c r="L410" t="s">
        <v>36</v>
      </c>
      <c r="M410" s="1">
        <f t="shared" si="59"/>
        <v>42707</v>
      </c>
      <c r="N410" s="1">
        <f t="shared" si="60"/>
        <v>42695</v>
      </c>
      <c r="O410" s="1">
        <f t="shared" si="61"/>
        <v>42711</v>
      </c>
      <c r="P410" t="b">
        <f t="shared" si="57"/>
        <v>0</v>
      </c>
      <c r="Q410" t="str">
        <f t="shared" si="62"/>
        <v>WHEN fk_mwh_warehouse = '0' AND id_city = '6886' AND shipped_date &gt;= '2016-11-21' AND shipped_date &lt; '2016-12-08' THEN unit_price</v>
      </c>
      <c r="R410" t="str">
        <f t="shared" si="63"/>
        <v>WHEN fk_mwh_warehouse = '0' AND id_city = '6886' AND shipped_date &gt;= '2016-11-21' AND shipped_date &lt; '2016-12-08' THEN paid_price</v>
      </c>
      <c r="S410" t="str">
        <f t="shared" si="64"/>
        <v>WHEN fk_mwh_warehouse = '0' AND id_city = '6886' AND shipped_date &gt;= '2016-11-21' AND shipped_date &lt; '2016-12-08' THEN order_nr</v>
      </c>
      <c r="T410" t="str">
        <f t="shared" si="65"/>
        <v>WHEN fk_mwh_warehouse = '0' AND id_city = '6886' AND shipped_date &gt;= '2016-11-21' AND shipped_date &lt; '2016-12-08' THEN 1</v>
      </c>
    </row>
    <row r="411" spans="1:20" x14ac:dyDescent="0.25">
      <c r="A411" s="7" t="str">
        <f t="shared" si="58"/>
        <v>69150</v>
      </c>
      <c r="B411">
        <v>0</v>
      </c>
      <c r="C411">
        <v>6915</v>
      </c>
      <c r="D411">
        <v>8596485</v>
      </c>
      <c r="E411">
        <v>8518969.3200000003</v>
      </c>
      <c r="F411">
        <v>85</v>
      </c>
      <c r="G411">
        <v>100</v>
      </c>
      <c r="H411">
        <v>20161138256664.602</v>
      </c>
      <c r="I411">
        <v>20161207062055.102</v>
      </c>
      <c r="J411">
        <v>12</v>
      </c>
      <c r="K411">
        <v>6</v>
      </c>
      <c r="L411" t="s">
        <v>35</v>
      </c>
      <c r="M411" s="1">
        <f t="shared" si="59"/>
        <v>42699</v>
      </c>
      <c r="N411" s="1">
        <f t="shared" si="60"/>
        <v>42681</v>
      </c>
      <c r="O411" s="1">
        <f t="shared" si="61"/>
        <v>42705</v>
      </c>
      <c r="P411" t="b">
        <f t="shared" si="57"/>
        <v>0</v>
      </c>
      <c r="Q411" t="str">
        <f t="shared" si="62"/>
        <v>WHEN fk_mwh_warehouse = '0' AND id_city = '6915' AND shipped_date &gt;= '2016-11-07' AND shipped_date &lt; '2016-12-02' THEN unit_price</v>
      </c>
      <c r="R411" t="str">
        <f t="shared" si="63"/>
        <v>WHEN fk_mwh_warehouse = '0' AND id_city = '6915' AND shipped_date &gt;= '2016-11-07' AND shipped_date &lt; '2016-12-02' THEN paid_price</v>
      </c>
      <c r="S411" t="str">
        <f t="shared" si="64"/>
        <v>WHEN fk_mwh_warehouse = '0' AND id_city = '6915' AND shipped_date &gt;= '2016-11-07' AND shipped_date &lt; '2016-12-02' THEN order_nr</v>
      </c>
      <c r="T411" t="str">
        <f t="shared" si="65"/>
        <v>WHEN fk_mwh_warehouse = '0' AND id_city = '6915' AND shipped_date &gt;= '2016-11-07' AND shipped_date &lt; '2016-12-02' THEN 1</v>
      </c>
    </row>
    <row r="412" spans="1:20" x14ac:dyDescent="0.25">
      <c r="A412" s="7" t="str">
        <f t="shared" si="58"/>
        <v>69510</v>
      </c>
      <c r="B412">
        <v>0</v>
      </c>
      <c r="C412">
        <v>6951</v>
      </c>
      <c r="D412">
        <v>10927377.9</v>
      </c>
      <c r="E412">
        <v>10805059.24</v>
      </c>
      <c r="F412">
        <v>83</v>
      </c>
      <c r="G412">
        <v>100</v>
      </c>
      <c r="H412">
        <v>20161133378002.801</v>
      </c>
      <c r="I412">
        <v>20161206377642.102</v>
      </c>
      <c r="J412">
        <v>12</v>
      </c>
      <c r="K412">
        <v>6</v>
      </c>
      <c r="L412" t="s">
        <v>36</v>
      </c>
      <c r="M412" s="1">
        <f t="shared" si="59"/>
        <v>42698</v>
      </c>
      <c r="N412" s="1">
        <f t="shared" si="60"/>
        <v>42680</v>
      </c>
      <c r="O412" s="1">
        <f t="shared" si="61"/>
        <v>42704</v>
      </c>
      <c r="P412" t="b">
        <f t="shared" si="57"/>
        <v>0</v>
      </c>
      <c r="Q412" t="str">
        <f t="shared" si="62"/>
        <v>WHEN fk_mwh_warehouse = '0' AND id_city = '6951' AND shipped_date &gt;= '2016-11-06' AND shipped_date &lt; '2016-12-01' THEN unit_price</v>
      </c>
      <c r="R412" t="str">
        <f t="shared" si="63"/>
        <v>WHEN fk_mwh_warehouse = '0' AND id_city = '6951' AND shipped_date &gt;= '2016-11-06' AND shipped_date &lt; '2016-12-01' THEN paid_price</v>
      </c>
      <c r="S412" t="str">
        <f t="shared" si="64"/>
        <v>WHEN fk_mwh_warehouse = '0' AND id_city = '6951' AND shipped_date &gt;= '2016-11-06' AND shipped_date &lt; '2016-12-01' THEN order_nr</v>
      </c>
      <c r="T412" t="str">
        <f t="shared" si="65"/>
        <v>WHEN fk_mwh_warehouse = '0' AND id_city = '6951' AND shipped_date &gt;= '2016-11-06' AND shipped_date &lt; '2016-12-01' THEN 1</v>
      </c>
    </row>
    <row r="413" spans="1:20" x14ac:dyDescent="0.25">
      <c r="A413" s="7" t="str">
        <f t="shared" si="58"/>
        <v>69800</v>
      </c>
      <c r="B413">
        <v>0</v>
      </c>
      <c r="C413">
        <v>6980</v>
      </c>
      <c r="D413">
        <v>251262078.44999999</v>
      </c>
      <c r="E413">
        <v>248986702.61000001</v>
      </c>
      <c r="F413">
        <v>2016</v>
      </c>
      <c r="G413">
        <v>2334</v>
      </c>
      <c r="H413">
        <v>20161203663847</v>
      </c>
      <c r="I413">
        <v>20161206877828.398</v>
      </c>
      <c r="J413">
        <v>2</v>
      </c>
      <c r="K413">
        <v>2</v>
      </c>
      <c r="L413" t="s">
        <v>36</v>
      </c>
      <c r="M413" s="1">
        <f t="shared" si="59"/>
        <v>42708</v>
      </c>
      <c r="N413" s="1">
        <f t="shared" si="60"/>
        <v>42702</v>
      </c>
      <c r="O413" s="1">
        <f t="shared" si="61"/>
        <v>42710</v>
      </c>
      <c r="P413" t="b">
        <f t="shared" si="57"/>
        <v>0</v>
      </c>
      <c r="Q413" t="str">
        <f t="shared" si="62"/>
        <v>WHEN fk_mwh_warehouse = '0' AND id_city = '6980' AND shipped_date &gt;= '2016-11-28' AND shipped_date &lt; '2016-12-07' THEN unit_price</v>
      </c>
      <c r="R413" t="str">
        <f t="shared" si="63"/>
        <v>WHEN fk_mwh_warehouse = '0' AND id_city = '6980' AND shipped_date &gt;= '2016-11-28' AND shipped_date &lt; '2016-12-07' THEN paid_price</v>
      </c>
      <c r="S413" t="str">
        <f t="shared" si="64"/>
        <v>WHEN fk_mwh_warehouse = '0' AND id_city = '6980' AND shipped_date &gt;= '2016-11-28' AND shipped_date &lt; '2016-12-07' THEN order_nr</v>
      </c>
      <c r="T413" t="str">
        <f t="shared" si="65"/>
        <v>WHEN fk_mwh_warehouse = '0' AND id_city = '6980' AND shipped_date &gt;= '2016-11-28' AND shipped_date &lt; '2016-12-07' THEN 1</v>
      </c>
    </row>
    <row r="414" spans="1:20" x14ac:dyDescent="0.25">
      <c r="A414" s="7" t="str">
        <f t="shared" si="58"/>
        <v>69880</v>
      </c>
      <c r="B414">
        <v>0</v>
      </c>
      <c r="C414">
        <v>6988</v>
      </c>
      <c r="D414">
        <v>238941875.91999999</v>
      </c>
      <c r="E414">
        <v>236303194.28999999</v>
      </c>
      <c r="F414">
        <v>2127</v>
      </c>
      <c r="G414">
        <v>2429</v>
      </c>
      <c r="H414">
        <v>20161200337212.102</v>
      </c>
      <c r="I414">
        <v>20161206829451.301</v>
      </c>
      <c r="J414">
        <v>2</v>
      </c>
      <c r="K414">
        <v>3</v>
      </c>
      <c r="L414" t="s">
        <v>36</v>
      </c>
      <c r="M414" s="1">
        <f t="shared" si="59"/>
        <v>42708</v>
      </c>
      <c r="N414" s="1">
        <f t="shared" si="60"/>
        <v>42699</v>
      </c>
      <c r="O414" s="1">
        <f t="shared" si="61"/>
        <v>42711</v>
      </c>
      <c r="P414" t="b">
        <f t="shared" si="57"/>
        <v>0</v>
      </c>
      <c r="Q414" t="str">
        <f t="shared" si="62"/>
        <v>WHEN fk_mwh_warehouse = '0' AND id_city = '6988' AND shipped_date &gt;= '2016-11-25' AND shipped_date &lt; '2016-12-08' THEN unit_price</v>
      </c>
      <c r="R414" t="str">
        <f t="shared" si="63"/>
        <v>WHEN fk_mwh_warehouse = '0' AND id_city = '6988' AND shipped_date &gt;= '2016-11-25' AND shipped_date &lt; '2016-12-08' THEN paid_price</v>
      </c>
      <c r="S414" t="str">
        <f t="shared" si="64"/>
        <v>WHEN fk_mwh_warehouse = '0' AND id_city = '6988' AND shipped_date &gt;= '2016-11-25' AND shipped_date &lt; '2016-12-08' THEN order_nr</v>
      </c>
      <c r="T414" t="str">
        <f t="shared" si="65"/>
        <v>WHEN fk_mwh_warehouse = '0' AND id_city = '6988' AND shipped_date &gt;= '2016-11-25' AND shipped_date &lt; '2016-12-08' THEN 1</v>
      </c>
    </row>
    <row r="415" spans="1:20" x14ac:dyDescent="0.25">
      <c r="A415" s="7" t="str">
        <f t="shared" si="58"/>
        <v>70020</v>
      </c>
      <c r="B415">
        <v>0</v>
      </c>
      <c r="C415">
        <v>7002</v>
      </c>
      <c r="D415">
        <v>22765370.949999999</v>
      </c>
      <c r="E415">
        <v>22514000.420000002</v>
      </c>
      <c r="F415">
        <v>160</v>
      </c>
      <c r="G415">
        <v>203</v>
      </c>
      <c r="H415">
        <v>20161188798528.398</v>
      </c>
      <c r="I415">
        <v>20161206613703.801</v>
      </c>
      <c r="J415">
        <v>3</v>
      </c>
      <c r="K415">
        <v>5</v>
      </c>
      <c r="L415" t="s">
        <v>36</v>
      </c>
      <c r="M415" s="1">
        <f t="shared" si="59"/>
        <v>42707</v>
      </c>
      <c r="N415" s="1">
        <f t="shared" si="60"/>
        <v>42692</v>
      </c>
      <c r="O415" s="1">
        <f t="shared" si="61"/>
        <v>42712</v>
      </c>
      <c r="P415" t="b">
        <f t="shared" si="57"/>
        <v>0</v>
      </c>
      <c r="Q415" t="str">
        <f t="shared" si="62"/>
        <v>WHEN fk_mwh_warehouse = '0' AND id_city = '7002' AND shipped_date &gt;= '2016-11-18' AND shipped_date &lt; '2016-12-09' THEN unit_price</v>
      </c>
      <c r="R415" t="str">
        <f t="shared" si="63"/>
        <v>WHEN fk_mwh_warehouse = '0' AND id_city = '7002' AND shipped_date &gt;= '2016-11-18' AND shipped_date &lt; '2016-12-09' THEN paid_price</v>
      </c>
      <c r="S415" t="str">
        <f t="shared" si="64"/>
        <v>WHEN fk_mwh_warehouse = '0' AND id_city = '7002' AND shipped_date &gt;= '2016-11-18' AND shipped_date &lt; '2016-12-09' THEN order_nr</v>
      </c>
      <c r="T415" t="str">
        <f t="shared" si="65"/>
        <v>WHEN fk_mwh_warehouse = '0' AND id_city = '7002' AND shipped_date &gt;= '2016-11-18' AND shipped_date &lt; '2016-12-09' THEN 1</v>
      </c>
    </row>
    <row r="416" spans="1:20" x14ac:dyDescent="0.25">
      <c r="A416" s="7" t="str">
        <f t="shared" si="58"/>
        <v>70090</v>
      </c>
      <c r="B416">
        <v>0</v>
      </c>
      <c r="C416">
        <v>7009</v>
      </c>
      <c r="D416">
        <v>20336584.800000001</v>
      </c>
      <c r="E416">
        <v>20095029.82</v>
      </c>
      <c r="F416">
        <v>160</v>
      </c>
      <c r="G416">
        <v>194</v>
      </c>
      <c r="H416">
        <v>20161176675502.102</v>
      </c>
      <c r="I416">
        <v>20161206446808.699</v>
      </c>
      <c r="J416">
        <v>4</v>
      </c>
      <c r="K416">
        <v>5</v>
      </c>
      <c r="L416" t="s">
        <v>36</v>
      </c>
      <c r="M416" s="1">
        <f t="shared" si="59"/>
        <v>42706</v>
      </c>
      <c r="N416" s="1">
        <f t="shared" si="60"/>
        <v>42691</v>
      </c>
      <c r="O416" s="1">
        <f t="shared" si="61"/>
        <v>42711</v>
      </c>
      <c r="P416" t="b">
        <f t="shared" si="57"/>
        <v>0</v>
      </c>
      <c r="Q416" t="str">
        <f t="shared" si="62"/>
        <v>WHEN fk_mwh_warehouse = '0' AND id_city = '7009' AND shipped_date &gt;= '2016-11-17' AND shipped_date &lt; '2016-12-08' THEN unit_price</v>
      </c>
      <c r="R416" t="str">
        <f t="shared" si="63"/>
        <v>WHEN fk_mwh_warehouse = '0' AND id_city = '7009' AND shipped_date &gt;= '2016-11-17' AND shipped_date &lt; '2016-12-08' THEN paid_price</v>
      </c>
      <c r="S416" t="str">
        <f t="shared" si="64"/>
        <v>WHEN fk_mwh_warehouse = '0' AND id_city = '7009' AND shipped_date &gt;= '2016-11-17' AND shipped_date &lt; '2016-12-08' THEN order_nr</v>
      </c>
      <c r="T416" t="str">
        <f t="shared" si="65"/>
        <v>WHEN fk_mwh_warehouse = '0' AND id_city = '7009' AND shipped_date &gt;= '2016-11-17' AND shipped_date &lt; '2016-12-08' THEN 1</v>
      </c>
    </row>
    <row r="417" spans="1:20" x14ac:dyDescent="0.25">
      <c r="A417" s="7" t="str">
        <f t="shared" si="58"/>
        <v>70180</v>
      </c>
      <c r="B417">
        <v>0</v>
      </c>
      <c r="C417">
        <v>7018</v>
      </c>
      <c r="D417">
        <v>380000</v>
      </c>
      <c r="E417">
        <v>380000</v>
      </c>
      <c r="F417">
        <v>2</v>
      </c>
      <c r="G417">
        <v>3</v>
      </c>
      <c r="H417">
        <v>20161122833994.301</v>
      </c>
      <c r="I417">
        <v>20161206160249.301</v>
      </c>
      <c r="J417">
        <v>13</v>
      </c>
      <c r="K417">
        <v>0</v>
      </c>
      <c r="L417" t="s">
        <v>36</v>
      </c>
      <c r="M417" s="1">
        <f t="shared" si="59"/>
        <v>42697</v>
      </c>
      <c r="N417" s="1">
        <f t="shared" si="60"/>
        <v>42697</v>
      </c>
      <c r="O417" s="1">
        <f t="shared" si="61"/>
        <v>42697</v>
      </c>
      <c r="P417" t="b">
        <f t="shared" si="57"/>
        <v>0</v>
      </c>
      <c r="Q417" t="str">
        <f t="shared" si="62"/>
        <v>WHEN fk_mwh_warehouse = '0' AND id_city = '7018' AND shipped_date &gt;= '2016-11-23' AND shipped_date &lt; '2016-11-24' THEN unit_price</v>
      </c>
      <c r="R417" t="str">
        <f t="shared" si="63"/>
        <v>WHEN fk_mwh_warehouse = '0' AND id_city = '7018' AND shipped_date &gt;= '2016-11-23' AND shipped_date &lt; '2016-11-24' THEN paid_price</v>
      </c>
      <c r="S417" t="str">
        <f t="shared" si="64"/>
        <v>WHEN fk_mwh_warehouse = '0' AND id_city = '7018' AND shipped_date &gt;= '2016-11-23' AND shipped_date &lt; '2016-11-24' THEN order_nr</v>
      </c>
      <c r="T417" t="str">
        <f t="shared" si="65"/>
        <v>WHEN fk_mwh_warehouse = '0' AND id_city = '7018' AND shipped_date &gt;= '2016-11-23' AND shipped_date &lt; '2016-11-24' THEN 1</v>
      </c>
    </row>
    <row r="418" spans="1:20" x14ac:dyDescent="0.25">
      <c r="A418" s="7" t="str">
        <f t="shared" si="58"/>
        <v>70230</v>
      </c>
      <c r="B418">
        <v>0</v>
      </c>
      <c r="C418">
        <v>7023</v>
      </c>
      <c r="D418">
        <v>4143942.59</v>
      </c>
      <c r="E418">
        <v>4143942.59</v>
      </c>
      <c r="F418">
        <v>30</v>
      </c>
      <c r="G418">
        <v>38</v>
      </c>
      <c r="H418">
        <v>20161190963707.898</v>
      </c>
      <c r="I418">
        <v>20161206842186.398</v>
      </c>
      <c r="J418">
        <v>3</v>
      </c>
      <c r="K418">
        <v>3</v>
      </c>
      <c r="L418" t="s">
        <v>36</v>
      </c>
      <c r="M418" s="1">
        <f t="shared" si="59"/>
        <v>42707</v>
      </c>
      <c r="N418" s="1">
        <f t="shared" si="60"/>
        <v>42698</v>
      </c>
      <c r="O418" s="1">
        <f t="shared" si="61"/>
        <v>42710</v>
      </c>
      <c r="P418" t="b">
        <f t="shared" si="57"/>
        <v>0</v>
      </c>
      <c r="Q418" t="str">
        <f t="shared" si="62"/>
        <v>WHEN fk_mwh_warehouse = '0' AND id_city = '7023' AND shipped_date &gt;= '2016-11-24' AND shipped_date &lt; '2016-12-07' THEN unit_price</v>
      </c>
      <c r="R418" t="str">
        <f t="shared" si="63"/>
        <v>WHEN fk_mwh_warehouse = '0' AND id_city = '7023' AND shipped_date &gt;= '2016-11-24' AND shipped_date &lt; '2016-12-07' THEN paid_price</v>
      </c>
      <c r="S418" t="str">
        <f t="shared" si="64"/>
        <v>WHEN fk_mwh_warehouse = '0' AND id_city = '7023' AND shipped_date &gt;= '2016-11-24' AND shipped_date &lt; '2016-12-07' THEN order_nr</v>
      </c>
      <c r="T418" t="str">
        <f t="shared" si="65"/>
        <v>WHEN fk_mwh_warehouse = '0' AND id_city = '7023' AND shipped_date &gt;= '2016-11-24' AND shipped_date &lt; '2016-12-07' THEN 1</v>
      </c>
    </row>
    <row r="419" spans="1:20" x14ac:dyDescent="0.25">
      <c r="A419" s="7" t="str">
        <f t="shared" si="58"/>
        <v>70290</v>
      </c>
      <c r="B419">
        <v>0</v>
      </c>
      <c r="C419">
        <v>7029</v>
      </c>
      <c r="D419">
        <v>489000</v>
      </c>
      <c r="E419">
        <v>489000</v>
      </c>
      <c r="F419">
        <v>4</v>
      </c>
      <c r="G419">
        <v>4</v>
      </c>
      <c r="H419">
        <v>20161185146064.5</v>
      </c>
      <c r="I419">
        <v>20161207617686.699</v>
      </c>
      <c r="J419">
        <v>5</v>
      </c>
      <c r="K419">
        <v>2</v>
      </c>
      <c r="L419" t="s">
        <v>35</v>
      </c>
      <c r="M419" s="1">
        <f t="shared" si="59"/>
        <v>42706</v>
      </c>
      <c r="N419" s="1">
        <f t="shared" si="60"/>
        <v>42700</v>
      </c>
      <c r="O419" s="1">
        <f t="shared" si="61"/>
        <v>42708</v>
      </c>
      <c r="P419" t="b">
        <f t="shared" si="57"/>
        <v>0</v>
      </c>
      <c r="Q419" t="str">
        <f t="shared" si="62"/>
        <v>WHEN fk_mwh_warehouse = '0' AND id_city = '7029' AND shipped_date &gt;= '2016-11-26' AND shipped_date &lt; '2016-12-05' THEN unit_price</v>
      </c>
      <c r="R419" t="str">
        <f t="shared" si="63"/>
        <v>WHEN fk_mwh_warehouse = '0' AND id_city = '7029' AND shipped_date &gt;= '2016-11-26' AND shipped_date &lt; '2016-12-05' THEN paid_price</v>
      </c>
      <c r="S419" t="str">
        <f t="shared" si="64"/>
        <v>WHEN fk_mwh_warehouse = '0' AND id_city = '7029' AND shipped_date &gt;= '2016-11-26' AND shipped_date &lt; '2016-12-05' THEN order_nr</v>
      </c>
      <c r="T419" t="str">
        <f t="shared" si="65"/>
        <v>WHEN fk_mwh_warehouse = '0' AND id_city = '7029' AND shipped_date &gt;= '2016-11-26' AND shipped_date &lt; '2016-12-05' THEN 1</v>
      </c>
    </row>
    <row r="420" spans="1:20" x14ac:dyDescent="0.25">
      <c r="A420" s="7" t="str">
        <f t="shared" si="58"/>
        <v>70360</v>
      </c>
      <c r="B420">
        <v>0</v>
      </c>
      <c r="C420">
        <v>7036</v>
      </c>
      <c r="D420">
        <v>419600</v>
      </c>
      <c r="E420">
        <v>371280</v>
      </c>
      <c r="F420">
        <v>3</v>
      </c>
      <c r="G420">
        <v>6</v>
      </c>
      <c r="H420">
        <v>20161129153278.602</v>
      </c>
      <c r="I420">
        <v>20161205159406.102</v>
      </c>
      <c r="J420">
        <v>6</v>
      </c>
      <c r="K420">
        <v>0</v>
      </c>
      <c r="L420" t="s">
        <v>34</v>
      </c>
      <c r="M420" s="1">
        <f t="shared" si="59"/>
        <v>42703</v>
      </c>
      <c r="N420" s="1">
        <f t="shared" si="60"/>
        <v>42703</v>
      </c>
      <c r="O420" s="1">
        <f t="shared" si="61"/>
        <v>42703</v>
      </c>
      <c r="P420" t="b">
        <f t="shared" si="57"/>
        <v>0</v>
      </c>
      <c r="Q420" t="str">
        <f t="shared" si="62"/>
        <v>WHEN fk_mwh_warehouse = '0' AND id_city = '7036' AND shipped_date &gt;= '2016-11-29' AND shipped_date &lt; '2016-11-30' THEN unit_price</v>
      </c>
      <c r="R420" t="str">
        <f t="shared" si="63"/>
        <v>WHEN fk_mwh_warehouse = '0' AND id_city = '7036' AND shipped_date &gt;= '2016-11-29' AND shipped_date &lt; '2016-11-30' THEN paid_price</v>
      </c>
      <c r="S420" t="str">
        <f t="shared" si="64"/>
        <v>WHEN fk_mwh_warehouse = '0' AND id_city = '7036' AND shipped_date &gt;= '2016-11-29' AND shipped_date &lt; '2016-11-30' THEN order_nr</v>
      </c>
      <c r="T420" t="str">
        <f t="shared" si="65"/>
        <v>WHEN fk_mwh_warehouse = '0' AND id_city = '7036' AND shipped_date &gt;= '2016-11-29' AND shipped_date &lt; '2016-11-30' THEN 1</v>
      </c>
    </row>
    <row r="421" spans="1:20" x14ac:dyDescent="0.25">
      <c r="A421" s="7" t="str">
        <f t="shared" si="58"/>
        <v>70440</v>
      </c>
      <c r="B421">
        <v>0</v>
      </c>
      <c r="C421">
        <v>7044</v>
      </c>
      <c r="D421">
        <v>1829568.05</v>
      </c>
      <c r="E421">
        <v>1829568.05</v>
      </c>
      <c r="F421">
        <v>14</v>
      </c>
      <c r="G421">
        <v>15</v>
      </c>
      <c r="H421">
        <v>20161121672609.199</v>
      </c>
      <c r="I421">
        <v>20161205299292.398</v>
      </c>
      <c r="J421">
        <v>14</v>
      </c>
      <c r="K421">
        <v>5</v>
      </c>
      <c r="L421" t="s">
        <v>34</v>
      </c>
      <c r="M421" s="1">
        <f t="shared" si="59"/>
        <v>42695</v>
      </c>
      <c r="N421" s="1">
        <f t="shared" si="60"/>
        <v>42680</v>
      </c>
      <c r="O421" s="1">
        <f t="shared" si="61"/>
        <v>42700</v>
      </c>
      <c r="P421" t="b">
        <f t="shared" si="57"/>
        <v>0</v>
      </c>
      <c r="Q421" t="str">
        <f t="shared" si="62"/>
        <v>WHEN fk_mwh_warehouse = '0' AND id_city = '7044' AND shipped_date &gt;= '2016-11-06' AND shipped_date &lt; '2016-11-27' THEN unit_price</v>
      </c>
      <c r="R421" t="str">
        <f t="shared" si="63"/>
        <v>WHEN fk_mwh_warehouse = '0' AND id_city = '7044' AND shipped_date &gt;= '2016-11-06' AND shipped_date &lt; '2016-11-27' THEN paid_price</v>
      </c>
      <c r="S421" t="str">
        <f t="shared" si="64"/>
        <v>WHEN fk_mwh_warehouse = '0' AND id_city = '7044' AND shipped_date &gt;= '2016-11-06' AND shipped_date &lt; '2016-11-27' THEN order_nr</v>
      </c>
      <c r="T421" t="str">
        <f t="shared" si="65"/>
        <v>WHEN fk_mwh_warehouse = '0' AND id_city = '7044' AND shipped_date &gt;= '2016-11-06' AND shipped_date &lt; '2016-11-27' THEN 1</v>
      </c>
    </row>
    <row r="422" spans="1:20" x14ac:dyDescent="0.25">
      <c r="A422" s="7" t="str">
        <f t="shared" si="58"/>
        <v>70500</v>
      </c>
      <c r="B422">
        <v>0</v>
      </c>
      <c r="C422">
        <v>7050</v>
      </c>
      <c r="D422">
        <v>9060334.6699999999</v>
      </c>
      <c r="E422">
        <v>9032650.9499999993</v>
      </c>
      <c r="F422">
        <v>46</v>
      </c>
      <c r="G422">
        <v>73</v>
      </c>
      <c r="H422">
        <v>20161135270622.102</v>
      </c>
      <c r="I422">
        <v>20161206985875.5</v>
      </c>
      <c r="J422">
        <v>11</v>
      </c>
      <c r="K422">
        <v>6</v>
      </c>
      <c r="L422" t="s">
        <v>36</v>
      </c>
      <c r="M422" s="1">
        <f t="shared" si="59"/>
        <v>42699</v>
      </c>
      <c r="N422" s="1">
        <f t="shared" si="60"/>
        <v>42681</v>
      </c>
      <c r="O422" s="1">
        <f t="shared" si="61"/>
        <v>42705</v>
      </c>
      <c r="P422" t="b">
        <f t="shared" si="57"/>
        <v>0</v>
      </c>
      <c r="Q422" t="str">
        <f t="shared" si="62"/>
        <v>WHEN fk_mwh_warehouse = '0' AND id_city = '7050' AND shipped_date &gt;= '2016-11-07' AND shipped_date &lt; '2016-12-02' THEN unit_price</v>
      </c>
      <c r="R422" t="str">
        <f t="shared" si="63"/>
        <v>WHEN fk_mwh_warehouse = '0' AND id_city = '7050' AND shipped_date &gt;= '2016-11-07' AND shipped_date &lt; '2016-12-02' THEN paid_price</v>
      </c>
      <c r="S422" t="str">
        <f t="shared" si="64"/>
        <v>WHEN fk_mwh_warehouse = '0' AND id_city = '7050' AND shipped_date &gt;= '2016-11-07' AND shipped_date &lt; '2016-12-02' THEN order_nr</v>
      </c>
      <c r="T422" t="str">
        <f t="shared" si="65"/>
        <v>WHEN fk_mwh_warehouse = '0' AND id_city = '7050' AND shipped_date &gt;= '2016-11-07' AND shipped_date &lt; '2016-12-02' THEN 1</v>
      </c>
    </row>
    <row r="423" spans="1:20" x14ac:dyDescent="0.25">
      <c r="A423" s="7" t="str">
        <f t="shared" si="58"/>
        <v>70590</v>
      </c>
      <c r="B423">
        <v>0</v>
      </c>
      <c r="C423">
        <v>7059</v>
      </c>
      <c r="D423">
        <v>25262341.199999999</v>
      </c>
      <c r="E423">
        <v>25032560.239999998</v>
      </c>
      <c r="F423">
        <v>179</v>
      </c>
      <c r="G423">
        <v>214</v>
      </c>
      <c r="H423">
        <v>20161180516263.602</v>
      </c>
      <c r="I423">
        <v>20161206546851</v>
      </c>
      <c r="J423">
        <v>3</v>
      </c>
      <c r="K423">
        <v>4</v>
      </c>
      <c r="L423" t="s">
        <v>36</v>
      </c>
      <c r="M423" s="1">
        <f t="shared" si="59"/>
        <v>42707</v>
      </c>
      <c r="N423" s="1">
        <f t="shared" si="60"/>
        <v>42695</v>
      </c>
      <c r="O423" s="1">
        <f t="shared" si="61"/>
        <v>42711</v>
      </c>
      <c r="P423" t="b">
        <f t="shared" si="57"/>
        <v>0</v>
      </c>
      <c r="Q423" t="str">
        <f t="shared" si="62"/>
        <v>WHEN fk_mwh_warehouse = '0' AND id_city = '7059' AND shipped_date &gt;= '2016-11-21' AND shipped_date &lt; '2016-12-08' THEN unit_price</v>
      </c>
      <c r="R423" t="str">
        <f t="shared" si="63"/>
        <v>WHEN fk_mwh_warehouse = '0' AND id_city = '7059' AND shipped_date &gt;= '2016-11-21' AND shipped_date &lt; '2016-12-08' THEN paid_price</v>
      </c>
      <c r="S423" t="str">
        <f t="shared" si="64"/>
        <v>WHEN fk_mwh_warehouse = '0' AND id_city = '7059' AND shipped_date &gt;= '2016-11-21' AND shipped_date &lt; '2016-12-08' THEN order_nr</v>
      </c>
      <c r="T423" t="str">
        <f t="shared" si="65"/>
        <v>WHEN fk_mwh_warehouse = '0' AND id_city = '7059' AND shipped_date &gt;= '2016-11-21' AND shipped_date &lt; '2016-12-08' THEN 1</v>
      </c>
    </row>
    <row r="424" spans="1:20" x14ac:dyDescent="0.25">
      <c r="A424" s="7" t="str">
        <f t="shared" si="58"/>
        <v>70650</v>
      </c>
      <c r="B424">
        <v>0</v>
      </c>
      <c r="C424">
        <v>7065</v>
      </c>
      <c r="D424">
        <v>3360529</v>
      </c>
      <c r="E424">
        <v>3360529</v>
      </c>
      <c r="F424">
        <v>31</v>
      </c>
      <c r="G424">
        <v>37</v>
      </c>
      <c r="H424">
        <v>20161172391920.5</v>
      </c>
      <c r="I424">
        <v>20161206779582</v>
      </c>
      <c r="J424">
        <v>6</v>
      </c>
      <c r="K424">
        <v>6</v>
      </c>
      <c r="L424" t="s">
        <v>36</v>
      </c>
      <c r="M424" s="1">
        <f t="shared" si="59"/>
        <v>42704</v>
      </c>
      <c r="N424" s="1">
        <f t="shared" si="60"/>
        <v>42686</v>
      </c>
      <c r="O424" s="1">
        <f t="shared" si="61"/>
        <v>42710</v>
      </c>
      <c r="P424" t="b">
        <f t="shared" si="57"/>
        <v>0</v>
      </c>
      <c r="Q424" t="str">
        <f t="shared" si="62"/>
        <v>WHEN fk_mwh_warehouse = '0' AND id_city = '7065' AND shipped_date &gt;= '2016-11-12' AND shipped_date &lt; '2016-12-07' THEN unit_price</v>
      </c>
      <c r="R424" t="str">
        <f t="shared" si="63"/>
        <v>WHEN fk_mwh_warehouse = '0' AND id_city = '7065' AND shipped_date &gt;= '2016-11-12' AND shipped_date &lt; '2016-12-07' THEN paid_price</v>
      </c>
      <c r="S424" t="str">
        <f t="shared" si="64"/>
        <v>WHEN fk_mwh_warehouse = '0' AND id_city = '7065' AND shipped_date &gt;= '2016-11-12' AND shipped_date &lt; '2016-12-07' THEN order_nr</v>
      </c>
      <c r="T424" t="str">
        <f t="shared" si="65"/>
        <v>WHEN fk_mwh_warehouse = '0' AND id_city = '7065' AND shipped_date &gt;= '2016-11-12' AND shipped_date &lt; '2016-12-07' THEN 1</v>
      </c>
    </row>
    <row r="425" spans="1:20" x14ac:dyDescent="0.25">
      <c r="A425" s="7" t="str">
        <f t="shared" si="58"/>
        <v>70760</v>
      </c>
      <c r="B425">
        <v>0</v>
      </c>
      <c r="C425">
        <v>7076</v>
      </c>
      <c r="D425">
        <v>910390</v>
      </c>
      <c r="E425">
        <v>910390</v>
      </c>
      <c r="F425">
        <v>6</v>
      </c>
      <c r="G425">
        <v>8</v>
      </c>
      <c r="H425">
        <v>20161127625536.5</v>
      </c>
      <c r="I425">
        <v>20161207373985.801</v>
      </c>
      <c r="J425">
        <v>10</v>
      </c>
      <c r="K425">
        <v>2</v>
      </c>
      <c r="L425" t="s">
        <v>35</v>
      </c>
      <c r="M425" s="1">
        <f t="shared" si="59"/>
        <v>42701</v>
      </c>
      <c r="N425" s="1">
        <f t="shared" si="60"/>
        <v>42695</v>
      </c>
      <c r="O425" s="1">
        <f t="shared" si="61"/>
        <v>42703</v>
      </c>
      <c r="P425" t="b">
        <f t="shared" si="57"/>
        <v>0</v>
      </c>
      <c r="Q425" t="str">
        <f t="shared" si="62"/>
        <v>WHEN fk_mwh_warehouse = '0' AND id_city = '7076' AND shipped_date &gt;= '2016-11-21' AND shipped_date &lt; '2016-11-30' THEN unit_price</v>
      </c>
      <c r="R425" t="str">
        <f t="shared" si="63"/>
        <v>WHEN fk_mwh_warehouse = '0' AND id_city = '7076' AND shipped_date &gt;= '2016-11-21' AND shipped_date &lt; '2016-11-30' THEN paid_price</v>
      </c>
      <c r="S425" t="str">
        <f t="shared" si="64"/>
        <v>WHEN fk_mwh_warehouse = '0' AND id_city = '7076' AND shipped_date &gt;= '2016-11-21' AND shipped_date &lt; '2016-11-30' THEN order_nr</v>
      </c>
      <c r="T425" t="str">
        <f t="shared" si="65"/>
        <v>WHEN fk_mwh_warehouse = '0' AND id_city = '7076' AND shipped_date &gt;= '2016-11-21' AND shipped_date &lt; '2016-11-30' THEN 1</v>
      </c>
    </row>
    <row r="426" spans="1:20" x14ac:dyDescent="0.25">
      <c r="A426" s="7" t="str">
        <f t="shared" si="58"/>
        <v>70810</v>
      </c>
      <c r="B426">
        <v>0</v>
      </c>
      <c r="C426">
        <v>7081</v>
      </c>
      <c r="D426">
        <v>447501.15</v>
      </c>
      <c r="E426">
        <v>447501.15</v>
      </c>
      <c r="F426">
        <v>3</v>
      </c>
      <c r="G426">
        <v>4</v>
      </c>
      <c r="H426">
        <v>20161120398457.199</v>
      </c>
      <c r="I426">
        <v>20161206185058</v>
      </c>
      <c r="J426">
        <v>16</v>
      </c>
      <c r="K426">
        <v>9</v>
      </c>
      <c r="L426" t="s">
        <v>36</v>
      </c>
      <c r="M426" s="1">
        <f t="shared" si="59"/>
        <v>42694</v>
      </c>
      <c r="N426" s="1">
        <f t="shared" si="60"/>
        <v>42667</v>
      </c>
      <c r="O426" s="1">
        <f t="shared" si="61"/>
        <v>42703</v>
      </c>
      <c r="P426" t="b">
        <f t="shared" si="57"/>
        <v>0</v>
      </c>
      <c r="Q426" t="str">
        <f t="shared" si="62"/>
        <v>WHEN fk_mwh_warehouse = '0' AND id_city = '7081' AND shipped_date &gt;= '2016-10-24' AND shipped_date &lt; '2016-11-30' THEN unit_price</v>
      </c>
      <c r="R426" t="str">
        <f t="shared" si="63"/>
        <v>WHEN fk_mwh_warehouse = '0' AND id_city = '7081' AND shipped_date &gt;= '2016-10-24' AND shipped_date &lt; '2016-11-30' THEN paid_price</v>
      </c>
      <c r="S426" t="str">
        <f t="shared" si="64"/>
        <v>WHEN fk_mwh_warehouse = '0' AND id_city = '7081' AND shipped_date &gt;= '2016-10-24' AND shipped_date &lt; '2016-11-30' THEN order_nr</v>
      </c>
      <c r="T426" t="str">
        <f t="shared" si="65"/>
        <v>WHEN fk_mwh_warehouse = '0' AND id_city = '7081' AND shipped_date &gt;= '2016-10-24' AND shipped_date &lt; '2016-11-30' THEN 1</v>
      </c>
    </row>
    <row r="427" spans="1:20" x14ac:dyDescent="0.25">
      <c r="A427" s="7" t="str">
        <f t="shared" si="58"/>
        <v>70900</v>
      </c>
      <c r="B427">
        <v>0</v>
      </c>
      <c r="C427">
        <v>7090</v>
      </c>
      <c r="D427">
        <v>60000</v>
      </c>
      <c r="E427">
        <v>60000</v>
      </c>
      <c r="F427">
        <v>1</v>
      </c>
      <c r="G427">
        <v>1</v>
      </c>
      <c r="H427">
        <v>20161112113728</v>
      </c>
      <c r="I427">
        <v>20161206210113</v>
      </c>
      <c r="J427">
        <v>24</v>
      </c>
      <c r="K427">
        <v>0</v>
      </c>
      <c r="L427" t="s">
        <v>36</v>
      </c>
      <c r="M427" s="1">
        <f t="shared" si="59"/>
        <v>42686</v>
      </c>
      <c r="N427" s="1">
        <f t="shared" si="60"/>
        <v>42686</v>
      </c>
      <c r="O427" s="1">
        <f t="shared" si="61"/>
        <v>42686</v>
      </c>
      <c r="P427" t="b">
        <f t="shared" si="57"/>
        <v>0</v>
      </c>
      <c r="Q427" t="str">
        <f t="shared" si="62"/>
        <v>WHEN fk_mwh_warehouse = '0' AND id_city = '7090' AND shipped_date &gt;= '2016-11-12' AND shipped_date &lt; '2016-11-13' THEN unit_price</v>
      </c>
      <c r="R427" t="str">
        <f t="shared" si="63"/>
        <v>WHEN fk_mwh_warehouse = '0' AND id_city = '7090' AND shipped_date &gt;= '2016-11-12' AND shipped_date &lt; '2016-11-13' THEN paid_price</v>
      </c>
      <c r="S427" t="str">
        <f t="shared" si="64"/>
        <v>WHEN fk_mwh_warehouse = '0' AND id_city = '7090' AND shipped_date &gt;= '2016-11-12' AND shipped_date &lt; '2016-11-13' THEN order_nr</v>
      </c>
      <c r="T427" t="str">
        <f t="shared" si="65"/>
        <v>WHEN fk_mwh_warehouse = '0' AND id_city = '7090' AND shipped_date &gt;= '2016-11-12' AND shipped_date &lt; '2016-11-13' THEN 1</v>
      </c>
    </row>
    <row r="428" spans="1:20" x14ac:dyDescent="0.25">
      <c r="A428" s="7" t="str">
        <f t="shared" si="58"/>
        <v>70960</v>
      </c>
      <c r="B428">
        <v>0</v>
      </c>
      <c r="C428">
        <v>7096</v>
      </c>
      <c r="D428">
        <v>7923535.9800000004</v>
      </c>
      <c r="E428">
        <v>7906285.9800000004</v>
      </c>
      <c r="F428">
        <v>59</v>
      </c>
      <c r="G428">
        <v>79</v>
      </c>
      <c r="H428">
        <v>20161164706027.5</v>
      </c>
      <c r="I428">
        <v>20161206978183.602</v>
      </c>
      <c r="J428">
        <v>6</v>
      </c>
      <c r="K428">
        <v>5</v>
      </c>
      <c r="L428" t="s">
        <v>36</v>
      </c>
      <c r="M428" s="1">
        <f t="shared" si="59"/>
        <v>42704</v>
      </c>
      <c r="N428" s="1">
        <f t="shared" si="60"/>
        <v>42689</v>
      </c>
      <c r="O428" s="1">
        <f t="shared" si="61"/>
        <v>42709</v>
      </c>
      <c r="P428" t="b">
        <f t="shared" si="57"/>
        <v>0</v>
      </c>
      <c r="Q428" t="str">
        <f t="shared" si="62"/>
        <v>WHEN fk_mwh_warehouse = '0' AND id_city = '7096' AND shipped_date &gt;= '2016-11-15' AND shipped_date &lt; '2016-12-06' THEN unit_price</v>
      </c>
      <c r="R428" t="str">
        <f t="shared" si="63"/>
        <v>WHEN fk_mwh_warehouse = '0' AND id_city = '7096' AND shipped_date &gt;= '2016-11-15' AND shipped_date &lt; '2016-12-06' THEN paid_price</v>
      </c>
      <c r="S428" t="str">
        <f t="shared" si="64"/>
        <v>WHEN fk_mwh_warehouse = '0' AND id_city = '7096' AND shipped_date &gt;= '2016-11-15' AND shipped_date &lt; '2016-12-06' THEN order_nr</v>
      </c>
      <c r="T428" t="str">
        <f t="shared" si="65"/>
        <v>WHEN fk_mwh_warehouse = '0' AND id_city = '7096' AND shipped_date &gt;= '2016-11-15' AND shipped_date &lt; '2016-12-06' THEN 1</v>
      </c>
    </row>
    <row r="429" spans="1:20" x14ac:dyDescent="0.25">
      <c r="A429" s="7" t="str">
        <f t="shared" si="58"/>
        <v>71040</v>
      </c>
      <c r="B429">
        <v>0</v>
      </c>
      <c r="C429">
        <v>7104</v>
      </c>
      <c r="D429">
        <v>3530470.6</v>
      </c>
      <c r="E429">
        <v>3430470.6</v>
      </c>
      <c r="F429">
        <v>22</v>
      </c>
      <c r="G429">
        <v>26</v>
      </c>
      <c r="H429">
        <v>20161130168656.801</v>
      </c>
      <c r="I429">
        <v>20161206720383</v>
      </c>
      <c r="J429">
        <v>12</v>
      </c>
      <c r="K429">
        <v>8</v>
      </c>
      <c r="L429" t="s">
        <v>36</v>
      </c>
      <c r="M429" s="1">
        <f t="shared" si="59"/>
        <v>42698</v>
      </c>
      <c r="N429" s="1">
        <f t="shared" si="60"/>
        <v>42674</v>
      </c>
      <c r="O429" s="1">
        <f t="shared" si="61"/>
        <v>42706</v>
      </c>
      <c r="P429" t="b">
        <f t="shared" si="57"/>
        <v>0</v>
      </c>
      <c r="Q429" t="str">
        <f t="shared" si="62"/>
        <v>WHEN fk_mwh_warehouse = '0' AND id_city = '7104' AND shipped_date &gt;= '2016-10-31' AND shipped_date &lt; '2016-12-03' THEN unit_price</v>
      </c>
      <c r="R429" t="str">
        <f t="shared" si="63"/>
        <v>WHEN fk_mwh_warehouse = '0' AND id_city = '7104' AND shipped_date &gt;= '2016-10-31' AND shipped_date &lt; '2016-12-03' THEN paid_price</v>
      </c>
      <c r="S429" t="str">
        <f t="shared" si="64"/>
        <v>WHEN fk_mwh_warehouse = '0' AND id_city = '7104' AND shipped_date &gt;= '2016-10-31' AND shipped_date &lt; '2016-12-03' THEN order_nr</v>
      </c>
      <c r="T429" t="str">
        <f t="shared" si="65"/>
        <v>WHEN fk_mwh_warehouse = '0' AND id_city = '7104' AND shipped_date &gt;= '2016-10-31' AND shipped_date &lt; '2016-12-03' THEN 1</v>
      </c>
    </row>
    <row r="430" spans="1:20" x14ac:dyDescent="0.25">
      <c r="A430" s="7" t="str">
        <f t="shared" si="58"/>
        <v>71140</v>
      </c>
      <c r="B430">
        <v>0</v>
      </c>
      <c r="C430">
        <v>7114</v>
      </c>
      <c r="D430">
        <v>147000</v>
      </c>
      <c r="E430">
        <v>147000</v>
      </c>
      <c r="F430">
        <v>2</v>
      </c>
      <c r="G430">
        <v>2</v>
      </c>
      <c r="H430">
        <v>20161116182308</v>
      </c>
      <c r="I430">
        <v>20161207161255.5</v>
      </c>
      <c r="J430">
        <v>21</v>
      </c>
      <c r="K430">
        <v>5</v>
      </c>
      <c r="L430" t="s">
        <v>35</v>
      </c>
      <c r="M430" s="1">
        <f t="shared" si="59"/>
        <v>42690</v>
      </c>
      <c r="N430" s="1">
        <f t="shared" si="60"/>
        <v>42675</v>
      </c>
      <c r="O430" s="1">
        <f t="shared" si="61"/>
        <v>42695</v>
      </c>
      <c r="P430" t="b">
        <f t="shared" si="57"/>
        <v>0</v>
      </c>
      <c r="Q430" t="str">
        <f t="shared" si="62"/>
        <v>WHEN fk_mwh_warehouse = '0' AND id_city = '7114' AND shipped_date &gt;= '2016-11-01' AND shipped_date &lt; '2016-11-22' THEN unit_price</v>
      </c>
      <c r="R430" t="str">
        <f t="shared" si="63"/>
        <v>WHEN fk_mwh_warehouse = '0' AND id_city = '7114' AND shipped_date &gt;= '2016-11-01' AND shipped_date &lt; '2016-11-22' THEN paid_price</v>
      </c>
      <c r="S430" t="str">
        <f t="shared" si="64"/>
        <v>WHEN fk_mwh_warehouse = '0' AND id_city = '7114' AND shipped_date &gt;= '2016-11-01' AND shipped_date &lt; '2016-11-22' THEN order_nr</v>
      </c>
      <c r="T430" t="str">
        <f t="shared" si="65"/>
        <v>WHEN fk_mwh_warehouse = '0' AND id_city = '7114' AND shipped_date &gt;= '2016-11-01' AND shipped_date &lt; '2016-11-22' THEN 1</v>
      </c>
    </row>
    <row r="431" spans="1:20" x14ac:dyDescent="0.25">
      <c r="A431" s="7" t="str">
        <f t="shared" si="58"/>
        <v>71190</v>
      </c>
      <c r="B431">
        <v>0</v>
      </c>
      <c r="C431">
        <v>7119</v>
      </c>
      <c r="D431">
        <v>110626363.34</v>
      </c>
      <c r="E431">
        <v>109564157.02</v>
      </c>
      <c r="F431">
        <v>826</v>
      </c>
      <c r="G431">
        <v>1097</v>
      </c>
      <c r="H431">
        <v>20161200108693.699</v>
      </c>
      <c r="I431">
        <v>20161206470148.398</v>
      </c>
      <c r="J431">
        <v>3</v>
      </c>
      <c r="K431">
        <v>2</v>
      </c>
      <c r="L431" t="s">
        <v>36</v>
      </c>
      <c r="M431" s="1">
        <f t="shared" si="59"/>
        <v>42707</v>
      </c>
      <c r="N431" s="1">
        <f t="shared" si="60"/>
        <v>42701</v>
      </c>
      <c r="O431" s="1">
        <f t="shared" si="61"/>
        <v>42709</v>
      </c>
      <c r="P431" t="b">
        <f t="shared" si="57"/>
        <v>0</v>
      </c>
      <c r="Q431" t="str">
        <f t="shared" si="62"/>
        <v>WHEN fk_mwh_warehouse = '0' AND id_city = '7119' AND shipped_date &gt;= '2016-11-27' AND shipped_date &lt; '2016-12-06' THEN unit_price</v>
      </c>
      <c r="R431" t="str">
        <f t="shared" si="63"/>
        <v>WHEN fk_mwh_warehouse = '0' AND id_city = '7119' AND shipped_date &gt;= '2016-11-27' AND shipped_date &lt; '2016-12-06' THEN paid_price</v>
      </c>
      <c r="S431" t="str">
        <f t="shared" si="64"/>
        <v>WHEN fk_mwh_warehouse = '0' AND id_city = '7119' AND shipped_date &gt;= '2016-11-27' AND shipped_date &lt; '2016-12-06' THEN order_nr</v>
      </c>
      <c r="T431" t="str">
        <f t="shared" si="65"/>
        <v>WHEN fk_mwh_warehouse = '0' AND id_city = '7119' AND shipped_date &gt;= '2016-11-27' AND shipped_date &lt; '2016-12-06' THEN 1</v>
      </c>
    </row>
    <row r="432" spans="1:20" x14ac:dyDescent="0.25">
      <c r="A432" s="7" t="str">
        <f t="shared" si="58"/>
        <v>71260</v>
      </c>
      <c r="B432">
        <v>0</v>
      </c>
      <c r="C432">
        <v>7126</v>
      </c>
      <c r="D432">
        <v>171534248.02000001</v>
      </c>
      <c r="E432">
        <v>170396200.06</v>
      </c>
      <c r="F432">
        <v>1277</v>
      </c>
      <c r="G432">
        <v>1515</v>
      </c>
      <c r="H432">
        <v>20161199911581.699</v>
      </c>
      <c r="I432">
        <v>20161206337058.602</v>
      </c>
      <c r="J432">
        <v>3</v>
      </c>
      <c r="K432">
        <v>2</v>
      </c>
      <c r="L432" t="s">
        <v>36</v>
      </c>
      <c r="M432" s="1">
        <f t="shared" si="59"/>
        <v>42707</v>
      </c>
      <c r="N432" s="1">
        <f t="shared" si="60"/>
        <v>42701</v>
      </c>
      <c r="O432" s="1">
        <f t="shared" si="61"/>
        <v>42709</v>
      </c>
      <c r="P432" t="b">
        <f t="shared" si="57"/>
        <v>0</v>
      </c>
      <c r="Q432" t="str">
        <f t="shared" si="62"/>
        <v>WHEN fk_mwh_warehouse = '0' AND id_city = '7126' AND shipped_date &gt;= '2016-11-27' AND shipped_date &lt; '2016-12-06' THEN unit_price</v>
      </c>
      <c r="R432" t="str">
        <f t="shared" si="63"/>
        <v>WHEN fk_mwh_warehouse = '0' AND id_city = '7126' AND shipped_date &gt;= '2016-11-27' AND shipped_date &lt; '2016-12-06' THEN paid_price</v>
      </c>
      <c r="S432" t="str">
        <f t="shared" si="64"/>
        <v>WHEN fk_mwh_warehouse = '0' AND id_city = '7126' AND shipped_date &gt;= '2016-11-27' AND shipped_date &lt; '2016-12-06' THEN order_nr</v>
      </c>
      <c r="T432" t="str">
        <f t="shared" si="65"/>
        <v>WHEN fk_mwh_warehouse = '0' AND id_city = '7126' AND shipped_date &gt;= '2016-11-27' AND shipped_date &lt; '2016-12-06' THEN 1</v>
      </c>
    </row>
    <row r="433" spans="1:20" x14ac:dyDescent="0.25">
      <c r="A433" s="7" t="str">
        <f t="shared" si="58"/>
        <v>176300</v>
      </c>
      <c r="B433">
        <v>0</v>
      </c>
      <c r="C433">
        <v>17630</v>
      </c>
      <c r="D433">
        <v>1382350</v>
      </c>
      <c r="E433">
        <v>1382350</v>
      </c>
      <c r="F433">
        <v>6</v>
      </c>
      <c r="G433">
        <v>8</v>
      </c>
      <c r="H433">
        <v>20161121100252.199</v>
      </c>
      <c r="I433">
        <v>20161205783436.801</v>
      </c>
      <c r="J433">
        <v>15</v>
      </c>
      <c r="K433">
        <v>3</v>
      </c>
      <c r="L433" t="s">
        <v>34</v>
      </c>
      <c r="M433" s="1">
        <f t="shared" si="59"/>
        <v>42694</v>
      </c>
      <c r="N433" s="1">
        <f t="shared" si="60"/>
        <v>42685</v>
      </c>
      <c r="O433" s="1">
        <f t="shared" si="61"/>
        <v>42697</v>
      </c>
      <c r="P433" t="b">
        <f t="shared" si="57"/>
        <v>0</v>
      </c>
      <c r="Q433" t="str">
        <f t="shared" si="62"/>
        <v>WHEN fk_mwh_warehouse = '0' AND id_city = '17630' AND shipped_date &gt;= '2016-11-11' AND shipped_date &lt; '2016-11-24' THEN unit_price</v>
      </c>
      <c r="R433" t="str">
        <f t="shared" si="63"/>
        <v>WHEN fk_mwh_warehouse = '0' AND id_city = '17630' AND shipped_date &gt;= '2016-11-11' AND shipped_date &lt; '2016-11-24' THEN paid_price</v>
      </c>
      <c r="S433" t="str">
        <f t="shared" si="64"/>
        <v>WHEN fk_mwh_warehouse = '0' AND id_city = '17630' AND shipped_date &gt;= '2016-11-11' AND shipped_date &lt; '2016-11-24' THEN order_nr</v>
      </c>
      <c r="T433" t="str">
        <f t="shared" si="65"/>
        <v>WHEN fk_mwh_warehouse = '0' AND id_city = '17630' AND shipped_date &gt;= '2016-11-11' AND shipped_date &lt; '2016-11-24' THEN 1</v>
      </c>
    </row>
    <row r="434" spans="1:20" x14ac:dyDescent="0.25">
      <c r="A434" s="7" t="str">
        <f t="shared" si="58"/>
        <v>176370</v>
      </c>
      <c r="B434">
        <v>0</v>
      </c>
      <c r="C434">
        <v>17637</v>
      </c>
      <c r="D434">
        <v>182000</v>
      </c>
      <c r="E434">
        <v>182000</v>
      </c>
      <c r="F434">
        <v>1</v>
      </c>
      <c r="G434">
        <v>1</v>
      </c>
      <c r="H434">
        <v>20161130142122</v>
      </c>
      <c r="I434">
        <v>20161208112750</v>
      </c>
      <c r="J434">
        <v>8</v>
      </c>
      <c r="K434">
        <v>0</v>
      </c>
      <c r="L434" t="s">
        <v>37</v>
      </c>
      <c r="M434" s="1">
        <f t="shared" si="59"/>
        <v>42704</v>
      </c>
      <c r="N434" s="1">
        <f t="shared" si="60"/>
        <v>42704</v>
      </c>
      <c r="O434" s="1">
        <f t="shared" si="61"/>
        <v>42704</v>
      </c>
      <c r="P434" t="b">
        <f t="shared" si="57"/>
        <v>0</v>
      </c>
      <c r="Q434" t="str">
        <f t="shared" si="62"/>
        <v>WHEN fk_mwh_warehouse = '0' AND id_city = '17637' AND shipped_date &gt;= '2016-11-30' AND shipped_date &lt; '2016-12-01' THEN unit_price</v>
      </c>
      <c r="R434" t="str">
        <f t="shared" si="63"/>
        <v>WHEN fk_mwh_warehouse = '0' AND id_city = '17637' AND shipped_date &gt;= '2016-11-30' AND shipped_date &lt; '2016-12-01' THEN paid_price</v>
      </c>
      <c r="S434" t="str">
        <f t="shared" si="64"/>
        <v>WHEN fk_mwh_warehouse = '0' AND id_city = '17637' AND shipped_date &gt;= '2016-11-30' AND shipped_date &lt; '2016-12-01' THEN order_nr</v>
      </c>
      <c r="T434" t="str">
        <f t="shared" si="65"/>
        <v>WHEN fk_mwh_warehouse = '0' AND id_city = '17637' AND shipped_date &gt;= '2016-11-30' AND shipped_date &lt; '2016-12-01' THEN 1</v>
      </c>
    </row>
    <row r="435" spans="1:20" x14ac:dyDescent="0.25">
      <c r="A435" s="7" t="str">
        <f t="shared" si="58"/>
        <v>176710</v>
      </c>
      <c r="B435">
        <v>0</v>
      </c>
      <c r="C435">
        <v>17671</v>
      </c>
      <c r="D435">
        <v>148000</v>
      </c>
      <c r="E435">
        <v>148000</v>
      </c>
      <c r="F435">
        <v>1</v>
      </c>
      <c r="G435">
        <v>1</v>
      </c>
      <c r="H435">
        <v>20161119132853</v>
      </c>
      <c r="I435">
        <v>20161205160037</v>
      </c>
      <c r="J435">
        <v>16</v>
      </c>
      <c r="K435">
        <v>0</v>
      </c>
      <c r="L435" t="s">
        <v>34</v>
      </c>
      <c r="M435" s="1">
        <f t="shared" si="59"/>
        <v>42693</v>
      </c>
      <c r="N435" s="1">
        <f t="shared" si="60"/>
        <v>42693</v>
      </c>
      <c r="O435" s="1">
        <f t="shared" si="61"/>
        <v>42693</v>
      </c>
      <c r="P435" t="b">
        <f t="shared" si="57"/>
        <v>0</v>
      </c>
      <c r="Q435" t="str">
        <f t="shared" si="62"/>
        <v>WHEN fk_mwh_warehouse = '0' AND id_city = '17671' AND shipped_date &gt;= '2016-11-19' AND shipped_date &lt; '2016-11-20' THEN unit_price</v>
      </c>
      <c r="R435" t="str">
        <f t="shared" si="63"/>
        <v>WHEN fk_mwh_warehouse = '0' AND id_city = '17671' AND shipped_date &gt;= '2016-11-19' AND shipped_date &lt; '2016-11-20' THEN paid_price</v>
      </c>
      <c r="S435" t="str">
        <f t="shared" si="64"/>
        <v>WHEN fk_mwh_warehouse = '0' AND id_city = '17671' AND shipped_date &gt;= '2016-11-19' AND shipped_date &lt; '2016-11-20' THEN order_nr</v>
      </c>
      <c r="T435" t="str">
        <f t="shared" si="65"/>
        <v>WHEN fk_mwh_warehouse = '0' AND id_city = '17671' AND shipped_date &gt;= '2016-11-19' AND shipped_date &lt; '2016-11-20' THEN 1</v>
      </c>
    </row>
    <row r="436" spans="1:20" x14ac:dyDescent="0.25">
      <c r="A436" s="7" t="str">
        <f t="shared" si="58"/>
        <v>NULL1</v>
      </c>
      <c r="B436">
        <v>1</v>
      </c>
      <c r="C436" t="s">
        <v>10</v>
      </c>
      <c r="D436">
        <v>137900</v>
      </c>
      <c r="E436">
        <v>137900</v>
      </c>
      <c r="F436">
        <v>2</v>
      </c>
      <c r="G436">
        <v>3</v>
      </c>
      <c r="H436">
        <v>20161178762468.602</v>
      </c>
      <c r="I436">
        <v>20161206136939.301</v>
      </c>
      <c r="J436">
        <v>4</v>
      </c>
      <c r="K436">
        <v>2</v>
      </c>
      <c r="L436" t="s">
        <v>36</v>
      </c>
      <c r="M436" s="1">
        <f t="shared" si="59"/>
        <v>42706</v>
      </c>
      <c r="N436" s="1">
        <f t="shared" si="60"/>
        <v>42700</v>
      </c>
      <c r="O436" s="1">
        <f t="shared" si="61"/>
        <v>42708</v>
      </c>
      <c r="P436" t="b">
        <f t="shared" si="57"/>
        <v>0</v>
      </c>
      <c r="Q436" t="str">
        <f t="shared" si="62"/>
        <v>WHEN fk_mwh_warehouse = '1' AND id_city = 'NULL' AND shipped_date &gt;= '2016-11-26' AND shipped_date &lt; '2016-12-05' THEN unit_price</v>
      </c>
      <c r="R436" t="str">
        <f t="shared" si="63"/>
        <v>WHEN fk_mwh_warehouse = '1' AND id_city = 'NULL' AND shipped_date &gt;= '2016-11-26' AND shipped_date &lt; '2016-12-05' THEN paid_price</v>
      </c>
      <c r="S436" t="str">
        <f t="shared" si="64"/>
        <v>WHEN fk_mwh_warehouse = '1' AND id_city = 'NULL' AND shipped_date &gt;= '2016-11-26' AND shipped_date &lt; '2016-12-05' THEN order_nr</v>
      </c>
      <c r="T436" t="str">
        <f t="shared" si="65"/>
        <v>WHEN fk_mwh_warehouse = '1' AND id_city = 'NULL' AND shipped_date &gt;= '2016-11-26' AND shipped_date &lt; '2016-12-05' THEN 1</v>
      </c>
    </row>
    <row r="437" spans="1:20" x14ac:dyDescent="0.25">
      <c r="A437" s="7" t="str">
        <f t="shared" si="58"/>
        <v>191</v>
      </c>
      <c r="B437">
        <v>1</v>
      </c>
      <c r="C437">
        <v>19</v>
      </c>
      <c r="D437">
        <v>86500</v>
      </c>
      <c r="E437">
        <v>77850</v>
      </c>
      <c r="F437">
        <v>1</v>
      </c>
      <c r="G437">
        <v>1</v>
      </c>
      <c r="H437">
        <v>20161124001918</v>
      </c>
      <c r="I437">
        <v>20161207105521</v>
      </c>
      <c r="J437">
        <v>13</v>
      </c>
      <c r="K437">
        <v>0</v>
      </c>
      <c r="L437" t="s">
        <v>35</v>
      </c>
      <c r="M437" s="1">
        <f t="shared" si="59"/>
        <v>42698</v>
      </c>
      <c r="N437" s="1">
        <f t="shared" si="60"/>
        <v>42698</v>
      </c>
      <c r="O437" s="1">
        <f t="shared" si="61"/>
        <v>42698</v>
      </c>
      <c r="P437" t="b">
        <f t="shared" si="57"/>
        <v>0</v>
      </c>
      <c r="Q437" t="str">
        <f t="shared" si="62"/>
        <v>WHEN fk_mwh_warehouse = '1' AND id_city = '19' AND shipped_date &gt;= '2016-11-24' AND shipped_date &lt; '2016-11-25' THEN unit_price</v>
      </c>
      <c r="R437" t="str">
        <f t="shared" si="63"/>
        <v>WHEN fk_mwh_warehouse = '1' AND id_city = '19' AND shipped_date &gt;= '2016-11-24' AND shipped_date &lt; '2016-11-25' THEN paid_price</v>
      </c>
      <c r="S437" t="str">
        <f t="shared" si="64"/>
        <v>WHEN fk_mwh_warehouse = '1' AND id_city = '19' AND shipped_date &gt;= '2016-11-24' AND shipped_date &lt; '2016-11-25' THEN order_nr</v>
      </c>
      <c r="T437" t="str">
        <f t="shared" si="65"/>
        <v>WHEN fk_mwh_warehouse = '1' AND id_city = '19' AND shipped_date &gt;= '2016-11-24' AND shipped_date &lt; '2016-11-25' THEN 1</v>
      </c>
    </row>
    <row r="438" spans="1:20" x14ac:dyDescent="0.25">
      <c r="A438" s="7" t="str">
        <f t="shared" si="58"/>
        <v>201</v>
      </c>
      <c r="B438">
        <v>1</v>
      </c>
      <c r="C438">
        <v>20</v>
      </c>
      <c r="D438">
        <v>239500</v>
      </c>
      <c r="E438">
        <v>239500</v>
      </c>
      <c r="F438">
        <v>1</v>
      </c>
      <c r="G438">
        <v>1</v>
      </c>
      <c r="H438">
        <v>20161203224239</v>
      </c>
      <c r="I438">
        <v>20161207185133</v>
      </c>
      <c r="J438">
        <v>4</v>
      </c>
      <c r="K438">
        <v>0</v>
      </c>
      <c r="L438" t="s">
        <v>35</v>
      </c>
      <c r="M438" s="1">
        <f t="shared" si="59"/>
        <v>42707</v>
      </c>
      <c r="N438" s="1">
        <f t="shared" si="60"/>
        <v>42707</v>
      </c>
      <c r="O438" s="1">
        <f t="shared" si="61"/>
        <v>42707</v>
      </c>
      <c r="P438" t="b">
        <f t="shared" si="57"/>
        <v>0</v>
      </c>
      <c r="Q438" t="str">
        <f t="shared" si="62"/>
        <v>WHEN fk_mwh_warehouse = '1' AND id_city = '20' AND shipped_date &gt;= '2016-12-03' AND shipped_date &lt; '2016-12-04' THEN unit_price</v>
      </c>
      <c r="R438" t="str">
        <f t="shared" si="63"/>
        <v>WHEN fk_mwh_warehouse = '1' AND id_city = '20' AND shipped_date &gt;= '2016-12-03' AND shipped_date &lt; '2016-12-04' THEN paid_price</v>
      </c>
      <c r="S438" t="str">
        <f t="shared" si="64"/>
        <v>WHEN fk_mwh_warehouse = '1' AND id_city = '20' AND shipped_date &gt;= '2016-12-03' AND shipped_date &lt; '2016-12-04' THEN order_nr</v>
      </c>
      <c r="T438" t="str">
        <f t="shared" si="65"/>
        <v>WHEN fk_mwh_warehouse = '1' AND id_city = '20' AND shipped_date &gt;= '2016-12-03' AND shipped_date &lt; '2016-12-04' THEN 1</v>
      </c>
    </row>
    <row r="439" spans="1:20" x14ac:dyDescent="0.25">
      <c r="A439" s="7" t="str">
        <f t="shared" si="58"/>
        <v>221</v>
      </c>
      <c r="B439">
        <v>1</v>
      </c>
      <c r="C439">
        <v>22</v>
      </c>
      <c r="D439">
        <v>569399</v>
      </c>
      <c r="E439">
        <v>569399</v>
      </c>
      <c r="F439">
        <v>6</v>
      </c>
      <c r="G439">
        <v>6</v>
      </c>
      <c r="H439">
        <v>20161203608444.5</v>
      </c>
      <c r="I439">
        <v>20161205792806</v>
      </c>
      <c r="J439">
        <v>2</v>
      </c>
      <c r="K439">
        <v>2</v>
      </c>
      <c r="L439" t="s">
        <v>34</v>
      </c>
      <c r="M439" s="1">
        <f t="shared" si="59"/>
        <v>42707</v>
      </c>
      <c r="N439" s="1">
        <f t="shared" si="60"/>
        <v>42701</v>
      </c>
      <c r="O439" s="1">
        <f t="shared" si="61"/>
        <v>42709</v>
      </c>
      <c r="P439" t="b">
        <f t="shared" si="57"/>
        <v>0</v>
      </c>
      <c r="Q439" t="str">
        <f t="shared" si="62"/>
        <v>WHEN fk_mwh_warehouse = '1' AND id_city = '22' AND shipped_date &gt;= '2016-11-27' AND shipped_date &lt; '2016-12-06' THEN unit_price</v>
      </c>
      <c r="R439" t="str">
        <f t="shared" si="63"/>
        <v>WHEN fk_mwh_warehouse = '1' AND id_city = '22' AND shipped_date &gt;= '2016-11-27' AND shipped_date &lt; '2016-12-06' THEN paid_price</v>
      </c>
      <c r="S439" t="str">
        <f t="shared" si="64"/>
        <v>WHEN fk_mwh_warehouse = '1' AND id_city = '22' AND shipped_date &gt;= '2016-11-27' AND shipped_date &lt; '2016-12-06' THEN order_nr</v>
      </c>
      <c r="T439" t="str">
        <f t="shared" si="65"/>
        <v>WHEN fk_mwh_warehouse = '1' AND id_city = '22' AND shipped_date &gt;= '2016-11-27' AND shipped_date &lt; '2016-12-06' THEN 1</v>
      </c>
    </row>
    <row r="440" spans="1:20" x14ac:dyDescent="0.25">
      <c r="A440" s="7" t="str">
        <f t="shared" si="58"/>
        <v>231</v>
      </c>
      <c r="B440">
        <v>1</v>
      </c>
      <c r="C440">
        <v>23</v>
      </c>
      <c r="D440">
        <v>331300</v>
      </c>
      <c r="E440">
        <v>288900</v>
      </c>
      <c r="F440">
        <v>3</v>
      </c>
      <c r="G440">
        <v>4</v>
      </c>
      <c r="H440">
        <v>20161167344563.199</v>
      </c>
      <c r="I440">
        <v>20161207922961.699</v>
      </c>
      <c r="J440">
        <v>6</v>
      </c>
      <c r="K440">
        <v>5</v>
      </c>
      <c r="L440" t="s">
        <v>35</v>
      </c>
      <c r="M440" s="1">
        <f t="shared" si="59"/>
        <v>42705</v>
      </c>
      <c r="N440" s="1">
        <f t="shared" si="60"/>
        <v>42690</v>
      </c>
      <c r="O440" s="1">
        <f t="shared" si="61"/>
        <v>42710</v>
      </c>
      <c r="P440" t="b">
        <f t="shared" si="57"/>
        <v>0</v>
      </c>
      <c r="Q440" t="str">
        <f t="shared" si="62"/>
        <v>WHEN fk_mwh_warehouse = '1' AND id_city = '23' AND shipped_date &gt;= '2016-11-16' AND shipped_date &lt; '2016-12-07' THEN unit_price</v>
      </c>
      <c r="R440" t="str">
        <f t="shared" si="63"/>
        <v>WHEN fk_mwh_warehouse = '1' AND id_city = '23' AND shipped_date &gt;= '2016-11-16' AND shipped_date &lt; '2016-12-07' THEN paid_price</v>
      </c>
      <c r="S440" t="str">
        <f t="shared" si="64"/>
        <v>WHEN fk_mwh_warehouse = '1' AND id_city = '23' AND shipped_date &gt;= '2016-11-16' AND shipped_date &lt; '2016-12-07' THEN order_nr</v>
      </c>
      <c r="T440" t="str">
        <f t="shared" si="65"/>
        <v>WHEN fk_mwh_warehouse = '1' AND id_city = '23' AND shipped_date &gt;= '2016-11-16' AND shipped_date &lt; '2016-12-07' THEN 1</v>
      </c>
    </row>
    <row r="441" spans="1:20" x14ac:dyDescent="0.25">
      <c r="A441" s="7" t="str">
        <f t="shared" si="58"/>
        <v>241</v>
      </c>
      <c r="B441">
        <v>1</v>
      </c>
      <c r="C441">
        <v>24</v>
      </c>
      <c r="D441">
        <v>462050</v>
      </c>
      <c r="E441">
        <v>462050</v>
      </c>
      <c r="F441">
        <v>5</v>
      </c>
      <c r="G441">
        <v>6</v>
      </c>
      <c r="H441">
        <v>20161141669451.5</v>
      </c>
      <c r="I441">
        <v>20161206012896.102</v>
      </c>
      <c r="J441">
        <v>6</v>
      </c>
      <c r="K441">
        <v>1</v>
      </c>
      <c r="L441" t="s">
        <v>36</v>
      </c>
      <c r="M441" s="1">
        <f t="shared" si="59"/>
        <v>42704</v>
      </c>
      <c r="N441" s="1">
        <f t="shared" si="60"/>
        <v>42701</v>
      </c>
      <c r="O441" s="1">
        <f t="shared" si="61"/>
        <v>42705</v>
      </c>
      <c r="P441" t="b">
        <f t="shared" si="57"/>
        <v>0</v>
      </c>
      <c r="Q441" t="str">
        <f t="shared" si="62"/>
        <v>WHEN fk_mwh_warehouse = '1' AND id_city = '24' AND shipped_date &gt;= '2016-11-27' AND shipped_date &lt; '2016-12-02' THEN unit_price</v>
      </c>
      <c r="R441" t="str">
        <f t="shared" si="63"/>
        <v>WHEN fk_mwh_warehouse = '1' AND id_city = '24' AND shipped_date &gt;= '2016-11-27' AND shipped_date &lt; '2016-12-02' THEN paid_price</v>
      </c>
      <c r="S441" t="str">
        <f t="shared" si="64"/>
        <v>WHEN fk_mwh_warehouse = '1' AND id_city = '24' AND shipped_date &gt;= '2016-11-27' AND shipped_date &lt; '2016-12-02' THEN order_nr</v>
      </c>
      <c r="T441" t="str">
        <f t="shared" si="65"/>
        <v>WHEN fk_mwh_warehouse = '1' AND id_city = '24' AND shipped_date &gt;= '2016-11-27' AND shipped_date &lt; '2016-12-02' THEN 1</v>
      </c>
    </row>
    <row r="442" spans="1:20" x14ac:dyDescent="0.25">
      <c r="A442" s="7" t="str">
        <f t="shared" si="58"/>
        <v>311</v>
      </c>
      <c r="B442">
        <v>1</v>
      </c>
      <c r="C442">
        <v>31</v>
      </c>
      <c r="D442">
        <v>69000</v>
      </c>
      <c r="E442">
        <v>69000</v>
      </c>
      <c r="F442">
        <v>1</v>
      </c>
      <c r="G442">
        <v>1</v>
      </c>
      <c r="H442">
        <v>20161202131300</v>
      </c>
      <c r="I442">
        <v>20161207022921</v>
      </c>
      <c r="J442">
        <v>5</v>
      </c>
      <c r="K442">
        <v>0</v>
      </c>
      <c r="L442" t="s">
        <v>35</v>
      </c>
      <c r="M442" s="1">
        <f t="shared" si="59"/>
        <v>42706</v>
      </c>
      <c r="N442" s="1">
        <f t="shared" si="60"/>
        <v>42706</v>
      </c>
      <c r="O442" s="1">
        <f t="shared" si="61"/>
        <v>42706</v>
      </c>
      <c r="P442" t="b">
        <f t="shared" si="57"/>
        <v>0</v>
      </c>
      <c r="Q442" t="str">
        <f t="shared" si="62"/>
        <v>WHEN fk_mwh_warehouse = '1' AND id_city = '31' AND shipped_date &gt;= '2016-12-02' AND shipped_date &lt; '2016-12-03' THEN unit_price</v>
      </c>
      <c r="R442" t="str">
        <f t="shared" si="63"/>
        <v>WHEN fk_mwh_warehouse = '1' AND id_city = '31' AND shipped_date &gt;= '2016-12-02' AND shipped_date &lt; '2016-12-03' THEN paid_price</v>
      </c>
      <c r="S442" t="str">
        <f t="shared" si="64"/>
        <v>WHEN fk_mwh_warehouse = '1' AND id_city = '31' AND shipped_date &gt;= '2016-12-02' AND shipped_date &lt; '2016-12-03' THEN order_nr</v>
      </c>
      <c r="T442" t="str">
        <f t="shared" si="65"/>
        <v>WHEN fk_mwh_warehouse = '1' AND id_city = '31' AND shipped_date &gt;= '2016-12-02' AND shipped_date &lt; '2016-12-03' THEN 1</v>
      </c>
    </row>
    <row r="443" spans="1:20" x14ac:dyDescent="0.25">
      <c r="A443" s="7" t="str">
        <f t="shared" si="58"/>
        <v>351</v>
      </c>
      <c r="B443">
        <v>1</v>
      </c>
      <c r="C443">
        <v>35</v>
      </c>
      <c r="D443">
        <v>591000</v>
      </c>
      <c r="E443">
        <v>533500</v>
      </c>
      <c r="F443">
        <v>4</v>
      </c>
      <c r="G443">
        <v>4</v>
      </c>
      <c r="H443">
        <v>20161182360811.199</v>
      </c>
      <c r="I443">
        <v>20161206937533.5</v>
      </c>
      <c r="J443">
        <v>7</v>
      </c>
      <c r="K443">
        <v>10</v>
      </c>
      <c r="L443" t="s">
        <v>36</v>
      </c>
      <c r="M443" s="1">
        <f t="shared" si="59"/>
        <v>42703</v>
      </c>
      <c r="N443" s="1">
        <f t="shared" si="60"/>
        <v>42673</v>
      </c>
      <c r="O443" s="1">
        <f t="shared" si="61"/>
        <v>42713</v>
      </c>
      <c r="P443" t="b">
        <f t="shared" si="57"/>
        <v>0</v>
      </c>
      <c r="Q443" t="str">
        <f t="shared" si="62"/>
        <v>WHEN fk_mwh_warehouse = '1' AND id_city = '35' AND shipped_date &gt;= '2016-10-30' AND shipped_date &lt; '2016-12-10' THEN unit_price</v>
      </c>
      <c r="R443" t="str">
        <f t="shared" si="63"/>
        <v>WHEN fk_mwh_warehouse = '1' AND id_city = '35' AND shipped_date &gt;= '2016-10-30' AND shipped_date &lt; '2016-12-10' THEN paid_price</v>
      </c>
      <c r="S443" t="str">
        <f t="shared" si="64"/>
        <v>WHEN fk_mwh_warehouse = '1' AND id_city = '35' AND shipped_date &gt;= '2016-10-30' AND shipped_date &lt; '2016-12-10' THEN order_nr</v>
      </c>
      <c r="T443" t="str">
        <f t="shared" si="65"/>
        <v>WHEN fk_mwh_warehouse = '1' AND id_city = '35' AND shipped_date &gt;= '2016-10-30' AND shipped_date &lt; '2016-12-10' THEN 1</v>
      </c>
    </row>
    <row r="444" spans="1:20" x14ac:dyDescent="0.25">
      <c r="A444" s="7" t="str">
        <f t="shared" si="58"/>
        <v>361</v>
      </c>
      <c r="B444">
        <v>1</v>
      </c>
      <c r="C444">
        <v>36</v>
      </c>
      <c r="D444">
        <v>235898</v>
      </c>
      <c r="E444">
        <v>235898</v>
      </c>
      <c r="F444">
        <v>3</v>
      </c>
      <c r="G444">
        <v>5</v>
      </c>
      <c r="H444">
        <v>20161168316378.398</v>
      </c>
      <c r="I444">
        <v>20161206935659</v>
      </c>
      <c r="J444">
        <v>11</v>
      </c>
      <c r="K444">
        <v>9</v>
      </c>
      <c r="L444" t="s">
        <v>36</v>
      </c>
      <c r="M444" s="1">
        <f t="shared" si="59"/>
        <v>42699</v>
      </c>
      <c r="N444" s="1">
        <f t="shared" si="60"/>
        <v>42672</v>
      </c>
      <c r="O444" s="1">
        <f t="shared" si="61"/>
        <v>42708</v>
      </c>
      <c r="P444" t="b">
        <f t="shared" si="57"/>
        <v>0</v>
      </c>
      <c r="Q444" t="str">
        <f t="shared" si="62"/>
        <v>WHEN fk_mwh_warehouse = '1' AND id_city = '36' AND shipped_date &gt;= '2016-10-29' AND shipped_date &lt; '2016-12-05' THEN unit_price</v>
      </c>
      <c r="R444" t="str">
        <f t="shared" si="63"/>
        <v>WHEN fk_mwh_warehouse = '1' AND id_city = '36' AND shipped_date &gt;= '2016-10-29' AND shipped_date &lt; '2016-12-05' THEN paid_price</v>
      </c>
      <c r="S444" t="str">
        <f t="shared" si="64"/>
        <v>WHEN fk_mwh_warehouse = '1' AND id_city = '36' AND shipped_date &gt;= '2016-10-29' AND shipped_date &lt; '2016-12-05' THEN order_nr</v>
      </c>
      <c r="T444" t="str">
        <f t="shared" si="65"/>
        <v>WHEN fk_mwh_warehouse = '1' AND id_city = '36' AND shipped_date &gt;= '2016-10-29' AND shipped_date &lt; '2016-12-05' THEN 1</v>
      </c>
    </row>
    <row r="445" spans="1:20" x14ac:dyDescent="0.25">
      <c r="A445" s="7" t="str">
        <f t="shared" si="58"/>
        <v>421</v>
      </c>
      <c r="B445">
        <v>1</v>
      </c>
      <c r="C445">
        <v>42</v>
      </c>
      <c r="D445">
        <v>69000</v>
      </c>
      <c r="E445">
        <v>69000</v>
      </c>
      <c r="F445">
        <v>1</v>
      </c>
      <c r="G445">
        <v>1</v>
      </c>
      <c r="H445">
        <v>20161125155127</v>
      </c>
      <c r="I445">
        <v>20161207092752</v>
      </c>
      <c r="J445">
        <v>12</v>
      </c>
      <c r="K445">
        <v>0</v>
      </c>
      <c r="L445" t="s">
        <v>35</v>
      </c>
      <c r="M445" s="1">
        <f t="shared" si="59"/>
        <v>42699</v>
      </c>
      <c r="N445" s="1">
        <f t="shared" si="60"/>
        <v>42699</v>
      </c>
      <c r="O445" s="1">
        <f t="shared" si="61"/>
        <v>42699</v>
      </c>
      <c r="P445" t="b">
        <f t="shared" si="57"/>
        <v>0</v>
      </c>
      <c r="Q445" t="str">
        <f t="shared" si="62"/>
        <v>WHEN fk_mwh_warehouse = '1' AND id_city = '42' AND shipped_date &gt;= '2016-11-25' AND shipped_date &lt; '2016-11-26' THEN unit_price</v>
      </c>
      <c r="R445" t="str">
        <f t="shared" si="63"/>
        <v>WHEN fk_mwh_warehouse = '1' AND id_city = '42' AND shipped_date &gt;= '2016-11-25' AND shipped_date &lt; '2016-11-26' THEN paid_price</v>
      </c>
      <c r="S445" t="str">
        <f t="shared" si="64"/>
        <v>WHEN fk_mwh_warehouse = '1' AND id_city = '42' AND shipped_date &gt;= '2016-11-25' AND shipped_date &lt; '2016-11-26' THEN order_nr</v>
      </c>
      <c r="T445" t="str">
        <f t="shared" si="65"/>
        <v>WHEN fk_mwh_warehouse = '1' AND id_city = '42' AND shipped_date &gt;= '2016-11-25' AND shipped_date &lt; '2016-11-26' THEN 1</v>
      </c>
    </row>
    <row r="446" spans="1:20" x14ac:dyDescent="0.25">
      <c r="A446" s="7" t="str">
        <f t="shared" si="58"/>
        <v>451</v>
      </c>
      <c r="B446">
        <v>1</v>
      </c>
      <c r="C446">
        <v>45</v>
      </c>
      <c r="D446">
        <v>569964</v>
      </c>
      <c r="E446">
        <v>569964</v>
      </c>
      <c r="F446">
        <v>1</v>
      </c>
      <c r="G446">
        <v>3</v>
      </c>
      <c r="H446">
        <v>20161153791226.301</v>
      </c>
      <c r="I446">
        <v>20161207385265</v>
      </c>
      <c r="J446">
        <v>7</v>
      </c>
      <c r="K446">
        <v>1</v>
      </c>
      <c r="L446" t="s">
        <v>35</v>
      </c>
      <c r="M446" s="1">
        <f t="shared" si="59"/>
        <v>42704</v>
      </c>
      <c r="N446" s="1">
        <f t="shared" si="60"/>
        <v>42701</v>
      </c>
      <c r="O446" s="1">
        <f t="shared" si="61"/>
        <v>42705</v>
      </c>
      <c r="P446" t="b">
        <f t="shared" si="57"/>
        <v>0</v>
      </c>
      <c r="Q446" t="str">
        <f t="shared" si="62"/>
        <v>WHEN fk_mwh_warehouse = '1' AND id_city = '45' AND shipped_date &gt;= '2016-11-27' AND shipped_date &lt; '2016-12-02' THEN unit_price</v>
      </c>
      <c r="R446" t="str">
        <f t="shared" si="63"/>
        <v>WHEN fk_mwh_warehouse = '1' AND id_city = '45' AND shipped_date &gt;= '2016-11-27' AND shipped_date &lt; '2016-12-02' THEN paid_price</v>
      </c>
      <c r="S446" t="str">
        <f t="shared" si="64"/>
        <v>WHEN fk_mwh_warehouse = '1' AND id_city = '45' AND shipped_date &gt;= '2016-11-27' AND shipped_date &lt; '2016-12-02' THEN order_nr</v>
      </c>
      <c r="T446" t="str">
        <f t="shared" si="65"/>
        <v>WHEN fk_mwh_warehouse = '1' AND id_city = '45' AND shipped_date &gt;= '2016-11-27' AND shipped_date &lt; '2016-12-02' THEN 1</v>
      </c>
    </row>
    <row r="447" spans="1:20" x14ac:dyDescent="0.25">
      <c r="A447" s="7" t="str">
        <f t="shared" si="58"/>
        <v>461</v>
      </c>
      <c r="B447">
        <v>1</v>
      </c>
      <c r="C447">
        <v>46</v>
      </c>
      <c r="D447">
        <v>443649</v>
      </c>
      <c r="E447">
        <v>419899</v>
      </c>
      <c r="F447">
        <v>5</v>
      </c>
      <c r="G447">
        <v>5</v>
      </c>
      <c r="H447">
        <v>20161160293546.801</v>
      </c>
      <c r="I447">
        <v>20161207318262.199</v>
      </c>
      <c r="J447">
        <v>5</v>
      </c>
      <c r="K447">
        <v>3</v>
      </c>
      <c r="L447" t="s">
        <v>35</v>
      </c>
      <c r="M447" s="1">
        <f t="shared" si="59"/>
        <v>42706</v>
      </c>
      <c r="N447" s="1">
        <f t="shared" si="60"/>
        <v>42697</v>
      </c>
      <c r="O447" s="1">
        <f t="shared" si="61"/>
        <v>42709</v>
      </c>
      <c r="P447" t="b">
        <f t="shared" si="57"/>
        <v>0</v>
      </c>
      <c r="Q447" t="str">
        <f t="shared" si="62"/>
        <v>WHEN fk_mwh_warehouse = '1' AND id_city = '46' AND shipped_date &gt;= '2016-11-23' AND shipped_date &lt; '2016-12-06' THEN unit_price</v>
      </c>
      <c r="R447" t="str">
        <f t="shared" si="63"/>
        <v>WHEN fk_mwh_warehouse = '1' AND id_city = '46' AND shipped_date &gt;= '2016-11-23' AND shipped_date &lt; '2016-12-06' THEN paid_price</v>
      </c>
      <c r="S447" t="str">
        <f t="shared" si="64"/>
        <v>WHEN fk_mwh_warehouse = '1' AND id_city = '46' AND shipped_date &gt;= '2016-11-23' AND shipped_date &lt; '2016-12-06' THEN order_nr</v>
      </c>
      <c r="T447" t="str">
        <f t="shared" si="65"/>
        <v>WHEN fk_mwh_warehouse = '1' AND id_city = '46' AND shipped_date &gt;= '2016-11-23' AND shipped_date &lt; '2016-12-06' THEN 1</v>
      </c>
    </row>
    <row r="448" spans="1:20" x14ac:dyDescent="0.25">
      <c r="A448" s="7" t="str">
        <f t="shared" si="58"/>
        <v>491</v>
      </c>
      <c r="B448">
        <v>1</v>
      </c>
      <c r="C448">
        <v>49</v>
      </c>
      <c r="D448">
        <v>2325000</v>
      </c>
      <c r="E448">
        <v>2225000</v>
      </c>
      <c r="F448">
        <v>1</v>
      </c>
      <c r="G448">
        <v>1</v>
      </c>
      <c r="H448">
        <v>20161109042826</v>
      </c>
      <c r="I448">
        <v>20161206095935</v>
      </c>
      <c r="J448">
        <v>27</v>
      </c>
      <c r="K448">
        <v>0</v>
      </c>
      <c r="L448" t="s">
        <v>36</v>
      </c>
      <c r="M448" s="1">
        <f t="shared" si="59"/>
        <v>42683</v>
      </c>
      <c r="N448" s="1">
        <f t="shared" si="60"/>
        <v>42683</v>
      </c>
      <c r="O448" s="1">
        <f t="shared" si="61"/>
        <v>42683</v>
      </c>
      <c r="P448" t="b">
        <f t="shared" si="57"/>
        <v>0</v>
      </c>
      <c r="Q448" t="str">
        <f t="shared" si="62"/>
        <v>WHEN fk_mwh_warehouse = '1' AND id_city = '49' AND shipped_date &gt;= '2016-11-09' AND shipped_date &lt; '2016-11-10' THEN unit_price</v>
      </c>
      <c r="R448" t="str">
        <f t="shared" si="63"/>
        <v>WHEN fk_mwh_warehouse = '1' AND id_city = '49' AND shipped_date &gt;= '2016-11-09' AND shipped_date &lt; '2016-11-10' THEN paid_price</v>
      </c>
      <c r="S448" t="str">
        <f t="shared" si="64"/>
        <v>WHEN fk_mwh_warehouse = '1' AND id_city = '49' AND shipped_date &gt;= '2016-11-09' AND shipped_date &lt; '2016-11-10' THEN order_nr</v>
      </c>
      <c r="T448" t="str">
        <f t="shared" si="65"/>
        <v>WHEN fk_mwh_warehouse = '1' AND id_city = '49' AND shipped_date &gt;= '2016-11-09' AND shipped_date &lt; '2016-11-10' THEN 1</v>
      </c>
    </row>
    <row r="449" spans="1:20" x14ac:dyDescent="0.25">
      <c r="A449" s="7" t="str">
        <f t="shared" si="58"/>
        <v>1441</v>
      </c>
      <c r="B449">
        <v>1</v>
      </c>
      <c r="C449">
        <v>144</v>
      </c>
      <c r="D449">
        <v>7779100</v>
      </c>
      <c r="E449">
        <v>7779100</v>
      </c>
      <c r="F449">
        <v>13</v>
      </c>
      <c r="G449">
        <v>16</v>
      </c>
      <c r="H449">
        <v>20161167257718.398</v>
      </c>
      <c r="I449">
        <v>20161206996092.398</v>
      </c>
      <c r="J449">
        <v>9</v>
      </c>
      <c r="K449">
        <v>8</v>
      </c>
      <c r="L449" t="s">
        <v>36</v>
      </c>
      <c r="M449" s="1">
        <f t="shared" si="59"/>
        <v>42701</v>
      </c>
      <c r="N449" s="1">
        <f t="shared" si="60"/>
        <v>42677</v>
      </c>
      <c r="O449" s="1">
        <f t="shared" si="61"/>
        <v>42709</v>
      </c>
      <c r="P449" t="b">
        <f t="shared" si="57"/>
        <v>0</v>
      </c>
      <c r="Q449" t="str">
        <f t="shared" si="62"/>
        <v>WHEN fk_mwh_warehouse = '1' AND id_city = '144' AND shipped_date &gt;= '2016-11-03' AND shipped_date &lt; '2016-12-06' THEN unit_price</v>
      </c>
      <c r="R449" t="str">
        <f t="shared" si="63"/>
        <v>WHEN fk_mwh_warehouse = '1' AND id_city = '144' AND shipped_date &gt;= '2016-11-03' AND shipped_date &lt; '2016-12-06' THEN paid_price</v>
      </c>
      <c r="S449" t="str">
        <f t="shared" si="64"/>
        <v>WHEN fk_mwh_warehouse = '1' AND id_city = '144' AND shipped_date &gt;= '2016-11-03' AND shipped_date &lt; '2016-12-06' THEN order_nr</v>
      </c>
      <c r="T449" t="str">
        <f t="shared" si="65"/>
        <v>WHEN fk_mwh_warehouse = '1' AND id_city = '144' AND shipped_date &gt;= '2016-11-03' AND shipped_date &lt; '2016-12-06' THEN 1</v>
      </c>
    </row>
    <row r="450" spans="1:20" x14ac:dyDescent="0.25">
      <c r="A450" s="7" t="str">
        <f t="shared" si="58"/>
        <v>1591</v>
      </c>
      <c r="B450">
        <v>1</v>
      </c>
      <c r="C450">
        <v>159</v>
      </c>
      <c r="D450">
        <v>2738000</v>
      </c>
      <c r="E450">
        <v>2718155.1</v>
      </c>
      <c r="F450">
        <v>12</v>
      </c>
      <c r="G450">
        <v>12</v>
      </c>
      <c r="H450">
        <v>20161143279770.699</v>
      </c>
      <c r="I450">
        <v>20161205889063.699</v>
      </c>
      <c r="J450">
        <v>10</v>
      </c>
      <c r="K450">
        <v>6</v>
      </c>
      <c r="L450" t="s">
        <v>34</v>
      </c>
      <c r="M450" s="1">
        <f t="shared" si="59"/>
        <v>42699</v>
      </c>
      <c r="N450" s="1">
        <f t="shared" si="60"/>
        <v>42681</v>
      </c>
      <c r="O450" s="1">
        <f t="shared" si="61"/>
        <v>42705</v>
      </c>
      <c r="P450" t="b">
        <f t="shared" si="57"/>
        <v>0</v>
      </c>
      <c r="Q450" t="str">
        <f t="shared" si="62"/>
        <v>WHEN fk_mwh_warehouse = '1' AND id_city = '159' AND shipped_date &gt;= '2016-11-07' AND shipped_date &lt; '2016-12-02' THEN unit_price</v>
      </c>
      <c r="R450" t="str">
        <f t="shared" si="63"/>
        <v>WHEN fk_mwh_warehouse = '1' AND id_city = '159' AND shipped_date &gt;= '2016-11-07' AND shipped_date &lt; '2016-12-02' THEN paid_price</v>
      </c>
      <c r="S450" t="str">
        <f t="shared" si="64"/>
        <v>WHEN fk_mwh_warehouse = '1' AND id_city = '159' AND shipped_date &gt;= '2016-11-07' AND shipped_date &lt; '2016-12-02' THEN order_nr</v>
      </c>
      <c r="T450" t="str">
        <f t="shared" si="65"/>
        <v>WHEN fk_mwh_warehouse = '1' AND id_city = '159' AND shipped_date &gt;= '2016-11-07' AND shipped_date &lt; '2016-12-02' THEN 1</v>
      </c>
    </row>
    <row r="451" spans="1:20" x14ac:dyDescent="0.25">
      <c r="A451" s="7" t="str">
        <f t="shared" si="58"/>
        <v>1751</v>
      </c>
      <c r="B451">
        <v>1</v>
      </c>
      <c r="C451">
        <v>175</v>
      </c>
      <c r="D451">
        <v>7901115</v>
      </c>
      <c r="E451">
        <v>7870425.5199999996</v>
      </c>
      <c r="F451">
        <v>21</v>
      </c>
      <c r="G451">
        <v>29</v>
      </c>
      <c r="H451">
        <v>20161159183646.602</v>
      </c>
      <c r="I451">
        <v>20161206857914.398</v>
      </c>
      <c r="J451">
        <v>9</v>
      </c>
      <c r="K451">
        <v>7</v>
      </c>
      <c r="L451" t="s">
        <v>36</v>
      </c>
      <c r="M451" s="1">
        <f t="shared" si="59"/>
        <v>42701</v>
      </c>
      <c r="N451" s="1">
        <f t="shared" si="60"/>
        <v>42680</v>
      </c>
      <c r="O451" s="1">
        <f t="shared" si="61"/>
        <v>42708</v>
      </c>
      <c r="P451" t="b">
        <f t="shared" si="57"/>
        <v>0</v>
      </c>
      <c r="Q451" t="str">
        <f t="shared" si="62"/>
        <v>WHEN fk_mwh_warehouse = '1' AND id_city = '175' AND shipped_date &gt;= '2016-11-06' AND shipped_date &lt; '2016-12-05' THEN unit_price</v>
      </c>
      <c r="R451" t="str">
        <f t="shared" si="63"/>
        <v>WHEN fk_mwh_warehouse = '1' AND id_city = '175' AND shipped_date &gt;= '2016-11-06' AND shipped_date &lt; '2016-12-05' THEN paid_price</v>
      </c>
      <c r="S451" t="str">
        <f t="shared" si="64"/>
        <v>WHEN fk_mwh_warehouse = '1' AND id_city = '175' AND shipped_date &gt;= '2016-11-06' AND shipped_date &lt; '2016-12-05' THEN order_nr</v>
      </c>
      <c r="T451" t="str">
        <f t="shared" si="65"/>
        <v>WHEN fk_mwh_warehouse = '1' AND id_city = '175' AND shipped_date &gt;= '2016-11-06' AND shipped_date &lt; '2016-12-05' THEN 1</v>
      </c>
    </row>
    <row r="452" spans="1:20" x14ac:dyDescent="0.25">
      <c r="A452" s="7" t="str">
        <f t="shared" si="58"/>
        <v>1961</v>
      </c>
      <c r="B452">
        <v>1</v>
      </c>
      <c r="C452">
        <v>196</v>
      </c>
      <c r="D452">
        <v>1574250</v>
      </c>
      <c r="E452">
        <v>1556437.5</v>
      </c>
      <c r="F452">
        <v>4</v>
      </c>
      <c r="G452">
        <v>4</v>
      </c>
      <c r="H452">
        <v>20161161152909.699</v>
      </c>
      <c r="I452">
        <v>20161206933773.699</v>
      </c>
      <c r="J452">
        <v>11</v>
      </c>
      <c r="K452">
        <v>8</v>
      </c>
      <c r="L452" t="s">
        <v>36</v>
      </c>
      <c r="M452" s="1">
        <f t="shared" si="59"/>
        <v>42699</v>
      </c>
      <c r="N452" s="1">
        <f t="shared" si="60"/>
        <v>42675</v>
      </c>
      <c r="O452" s="1">
        <f t="shared" si="61"/>
        <v>42707</v>
      </c>
      <c r="P452" t="b">
        <f t="shared" si="57"/>
        <v>0</v>
      </c>
      <c r="Q452" t="str">
        <f t="shared" si="62"/>
        <v>WHEN fk_mwh_warehouse = '1' AND id_city = '196' AND shipped_date &gt;= '2016-11-01' AND shipped_date &lt; '2016-12-04' THEN unit_price</v>
      </c>
      <c r="R452" t="str">
        <f t="shared" si="63"/>
        <v>WHEN fk_mwh_warehouse = '1' AND id_city = '196' AND shipped_date &gt;= '2016-11-01' AND shipped_date &lt; '2016-12-04' THEN paid_price</v>
      </c>
      <c r="S452" t="str">
        <f t="shared" si="64"/>
        <v>WHEN fk_mwh_warehouse = '1' AND id_city = '196' AND shipped_date &gt;= '2016-11-01' AND shipped_date &lt; '2016-12-04' THEN order_nr</v>
      </c>
      <c r="T452" t="str">
        <f t="shared" si="65"/>
        <v>WHEN fk_mwh_warehouse = '1' AND id_city = '196' AND shipped_date &gt;= '2016-11-01' AND shipped_date &lt; '2016-12-04' THEN 1</v>
      </c>
    </row>
    <row r="453" spans="1:20" x14ac:dyDescent="0.25">
      <c r="A453" s="7" t="str">
        <f t="shared" si="58"/>
        <v>2081</v>
      </c>
      <c r="B453">
        <v>1</v>
      </c>
      <c r="C453">
        <v>208</v>
      </c>
      <c r="D453">
        <v>2728993</v>
      </c>
      <c r="E453">
        <v>2728993</v>
      </c>
      <c r="F453">
        <v>13</v>
      </c>
      <c r="G453">
        <v>17</v>
      </c>
      <c r="H453">
        <v>20161144254425.301</v>
      </c>
      <c r="I453">
        <v>20161206429354</v>
      </c>
      <c r="J453">
        <v>9</v>
      </c>
      <c r="K453">
        <v>4</v>
      </c>
      <c r="L453" t="s">
        <v>36</v>
      </c>
      <c r="M453" s="1">
        <f t="shared" si="59"/>
        <v>42701</v>
      </c>
      <c r="N453" s="1">
        <f t="shared" si="60"/>
        <v>42689</v>
      </c>
      <c r="O453" s="1">
        <f t="shared" si="61"/>
        <v>42705</v>
      </c>
      <c r="P453" t="b">
        <f t="shared" si="57"/>
        <v>0</v>
      </c>
      <c r="Q453" t="str">
        <f t="shared" si="62"/>
        <v>WHEN fk_mwh_warehouse = '1' AND id_city = '208' AND shipped_date &gt;= '2016-11-15' AND shipped_date &lt; '2016-12-02' THEN unit_price</v>
      </c>
      <c r="R453" t="str">
        <f t="shared" si="63"/>
        <v>WHEN fk_mwh_warehouse = '1' AND id_city = '208' AND shipped_date &gt;= '2016-11-15' AND shipped_date &lt; '2016-12-02' THEN paid_price</v>
      </c>
      <c r="S453" t="str">
        <f t="shared" si="64"/>
        <v>WHEN fk_mwh_warehouse = '1' AND id_city = '208' AND shipped_date &gt;= '2016-11-15' AND shipped_date &lt; '2016-12-02' THEN order_nr</v>
      </c>
      <c r="T453" t="str">
        <f t="shared" si="65"/>
        <v>WHEN fk_mwh_warehouse = '1' AND id_city = '208' AND shipped_date &gt;= '2016-11-15' AND shipped_date &lt; '2016-12-02' THEN 1</v>
      </c>
    </row>
    <row r="454" spans="1:20" x14ac:dyDescent="0.25">
      <c r="A454" s="7" t="str">
        <f t="shared" si="58"/>
        <v>2401</v>
      </c>
      <c r="B454">
        <v>1</v>
      </c>
      <c r="C454">
        <v>240</v>
      </c>
      <c r="D454">
        <v>12726998</v>
      </c>
      <c r="E454">
        <v>12714198</v>
      </c>
      <c r="F454">
        <v>21</v>
      </c>
      <c r="G454">
        <v>29</v>
      </c>
      <c r="H454">
        <v>20161169538195.699</v>
      </c>
      <c r="I454">
        <v>20161207025971.102</v>
      </c>
      <c r="J454">
        <v>6</v>
      </c>
      <c r="K454">
        <v>3</v>
      </c>
      <c r="L454" t="s">
        <v>35</v>
      </c>
      <c r="M454" s="1">
        <f t="shared" si="59"/>
        <v>42705</v>
      </c>
      <c r="N454" s="1">
        <f t="shared" si="60"/>
        <v>42696</v>
      </c>
      <c r="O454" s="1">
        <f t="shared" si="61"/>
        <v>42708</v>
      </c>
      <c r="P454" t="b">
        <f t="shared" si="57"/>
        <v>0</v>
      </c>
      <c r="Q454" t="str">
        <f t="shared" si="62"/>
        <v>WHEN fk_mwh_warehouse = '1' AND id_city = '240' AND shipped_date &gt;= '2016-11-22' AND shipped_date &lt; '2016-12-05' THEN unit_price</v>
      </c>
      <c r="R454" t="str">
        <f t="shared" si="63"/>
        <v>WHEN fk_mwh_warehouse = '1' AND id_city = '240' AND shipped_date &gt;= '2016-11-22' AND shipped_date &lt; '2016-12-05' THEN paid_price</v>
      </c>
      <c r="S454" t="str">
        <f t="shared" si="64"/>
        <v>WHEN fk_mwh_warehouse = '1' AND id_city = '240' AND shipped_date &gt;= '2016-11-22' AND shipped_date &lt; '2016-12-05' THEN order_nr</v>
      </c>
      <c r="T454" t="str">
        <f t="shared" si="65"/>
        <v>WHEN fk_mwh_warehouse = '1' AND id_city = '240' AND shipped_date &gt;= '2016-11-22' AND shipped_date &lt; '2016-12-05' THEN 1</v>
      </c>
    </row>
    <row r="455" spans="1:20" x14ac:dyDescent="0.25">
      <c r="A455" s="7" t="str">
        <f t="shared" si="58"/>
        <v>2581</v>
      </c>
      <c r="B455">
        <v>1</v>
      </c>
      <c r="C455">
        <v>258</v>
      </c>
      <c r="D455">
        <v>1580173</v>
      </c>
      <c r="E455">
        <v>1580173</v>
      </c>
      <c r="F455">
        <v>4</v>
      </c>
      <c r="G455">
        <v>6</v>
      </c>
      <c r="H455">
        <v>20161122890994.301</v>
      </c>
      <c r="I455">
        <v>20161206165087.301</v>
      </c>
      <c r="J455">
        <v>13</v>
      </c>
      <c r="K455">
        <v>5</v>
      </c>
      <c r="L455" t="s">
        <v>36</v>
      </c>
      <c r="M455" s="1">
        <f t="shared" si="59"/>
        <v>42697</v>
      </c>
      <c r="N455" s="1">
        <f t="shared" si="60"/>
        <v>42682</v>
      </c>
      <c r="O455" s="1">
        <f t="shared" si="61"/>
        <v>42702</v>
      </c>
      <c r="P455" t="b">
        <f t="shared" si="57"/>
        <v>0</v>
      </c>
      <c r="Q455" t="str">
        <f t="shared" si="62"/>
        <v>WHEN fk_mwh_warehouse = '1' AND id_city = '258' AND shipped_date &gt;= '2016-11-08' AND shipped_date &lt; '2016-11-29' THEN unit_price</v>
      </c>
      <c r="R455" t="str">
        <f t="shared" si="63"/>
        <v>WHEN fk_mwh_warehouse = '1' AND id_city = '258' AND shipped_date &gt;= '2016-11-08' AND shipped_date &lt; '2016-11-29' THEN paid_price</v>
      </c>
      <c r="S455" t="str">
        <f t="shared" si="64"/>
        <v>WHEN fk_mwh_warehouse = '1' AND id_city = '258' AND shipped_date &gt;= '2016-11-08' AND shipped_date &lt; '2016-11-29' THEN order_nr</v>
      </c>
      <c r="T455" t="str">
        <f t="shared" si="65"/>
        <v>WHEN fk_mwh_warehouse = '1' AND id_city = '258' AND shipped_date &gt;= '2016-11-08' AND shipped_date &lt; '2016-11-29' THEN 1</v>
      </c>
    </row>
    <row r="456" spans="1:20" x14ac:dyDescent="0.25">
      <c r="A456" s="7" t="str">
        <f t="shared" si="58"/>
        <v>2681</v>
      </c>
      <c r="B456">
        <v>1</v>
      </c>
      <c r="C456">
        <v>268</v>
      </c>
      <c r="D456">
        <v>135000</v>
      </c>
      <c r="E456">
        <v>135000</v>
      </c>
      <c r="F456">
        <v>1</v>
      </c>
      <c r="G456">
        <v>1</v>
      </c>
      <c r="H456">
        <v>20161129180109</v>
      </c>
      <c r="I456">
        <v>20161208154756</v>
      </c>
      <c r="J456">
        <v>9</v>
      </c>
      <c r="K456">
        <v>0</v>
      </c>
      <c r="L456" t="s">
        <v>37</v>
      </c>
      <c r="M456" s="1">
        <f t="shared" si="59"/>
        <v>42703</v>
      </c>
      <c r="N456" s="1">
        <f t="shared" si="60"/>
        <v>42703</v>
      </c>
      <c r="O456" s="1">
        <f t="shared" si="61"/>
        <v>42703</v>
      </c>
      <c r="P456" t="b">
        <f t="shared" si="57"/>
        <v>0</v>
      </c>
      <c r="Q456" t="str">
        <f t="shared" si="62"/>
        <v>WHEN fk_mwh_warehouse = '1' AND id_city = '268' AND shipped_date &gt;= '2016-11-29' AND shipped_date &lt; '2016-11-30' THEN unit_price</v>
      </c>
      <c r="R456" t="str">
        <f t="shared" si="63"/>
        <v>WHEN fk_mwh_warehouse = '1' AND id_city = '268' AND shipped_date &gt;= '2016-11-29' AND shipped_date &lt; '2016-11-30' THEN paid_price</v>
      </c>
      <c r="S456" t="str">
        <f t="shared" si="64"/>
        <v>WHEN fk_mwh_warehouse = '1' AND id_city = '268' AND shipped_date &gt;= '2016-11-29' AND shipped_date &lt; '2016-11-30' THEN order_nr</v>
      </c>
      <c r="T456" t="str">
        <f t="shared" si="65"/>
        <v>WHEN fk_mwh_warehouse = '1' AND id_city = '268' AND shipped_date &gt;= '2016-11-29' AND shipped_date &lt; '2016-11-30' THEN 1</v>
      </c>
    </row>
    <row r="457" spans="1:20" x14ac:dyDescent="0.25">
      <c r="A457" s="7" t="str">
        <f t="shared" si="58"/>
        <v>2771</v>
      </c>
      <c r="B457">
        <v>1</v>
      </c>
      <c r="C457">
        <v>277</v>
      </c>
      <c r="D457">
        <v>269390</v>
      </c>
      <c r="E457">
        <v>269390</v>
      </c>
      <c r="F457">
        <v>2</v>
      </c>
      <c r="G457">
        <v>2</v>
      </c>
      <c r="H457">
        <v>20161164641877.5</v>
      </c>
      <c r="I457">
        <v>20161206683130</v>
      </c>
      <c r="J457">
        <v>7</v>
      </c>
      <c r="K457">
        <v>2</v>
      </c>
      <c r="L457" t="s">
        <v>36</v>
      </c>
      <c r="M457" s="1">
        <f t="shared" si="59"/>
        <v>42703</v>
      </c>
      <c r="N457" s="1">
        <f t="shared" si="60"/>
        <v>42697</v>
      </c>
      <c r="O457" s="1">
        <f t="shared" si="61"/>
        <v>42705</v>
      </c>
      <c r="P457" t="b">
        <f t="shared" si="57"/>
        <v>0</v>
      </c>
      <c r="Q457" t="str">
        <f t="shared" si="62"/>
        <v>WHEN fk_mwh_warehouse = '1' AND id_city = '277' AND shipped_date &gt;= '2016-11-23' AND shipped_date &lt; '2016-12-02' THEN unit_price</v>
      </c>
      <c r="R457" t="str">
        <f t="shared" si="63"/>
        <v>WHEN fk_mwh_warehouse = '1' AND id_city = '277' AND shipped_date &gt;= '2016-11-23' AND shipped_date &lt; '2016-12-02' THEN paid_price</v>
      </c>
      <c r="S457" t="str">
        <f t="shared" si="64"/>
        <v>WHEN fk_mwh_warehouse = '1' AND id_city = '277' AND shipped_date &gt;= '2016-11-23' AND shipped_date &lt; '2016-12-02' THEN order_nr</v>
      </c>
      <c r="T457" t="str">
        <f t="shared" si="65"/>
        <v>WHEN fk_mwh_warehouse = '1' AND id_city = '277' AND shipped_date &gt;= '2016-11-23' AND shipped_date &lt; '2016-12-02' THEN 1</v>
      </c>
    </row>
    <row r="458" spans="1:20" x14ac:dyDescent="0.25">
      <c r="A458" s="7" t="str">
        <f t="shared" si="58"/>
        <v>2871</v>
      </c>
      <c r="B458">
        <v>1</v>
      </c>
      <c r="C458">
        <v>287</v>
      </c>
      <c r="D458">
        <v>5377100</v>
      </c>
      <c r="E458">
        <v>5367120</v>
      </c>
      <c r="F458">
        <v>9</v>
      </c>
      <c r="G458">
        <v>10</v>
      </c>
      <c r="H458">
        <v>20161125179466.102</v>
      </c>
      <c r="I458">
        <v>20161205766975.102</v>
      </c>
      <c r="J458">
        <v>11</v>
      </c>
      <c r="K458">
        <v>6</v>
      </c>
      <c r="L458" t="s">
        <v>34</v>
      </c>
      <c r="M458" s="1">
        <f t="shared" si="59"/>
        <v>42698</v>
      </c>
      <c r="N458" s="1">
        <f t="shared" si="60"/>
        <v>42680</v>
      </c>
      <c r="O458" s="1">
        <f t="shared" si="61"/>
        <v>42704</v>
      </c>
      <c r="P458" t="b">
        <f t="shared" ref="P458:P521" si="66">O458&gt;$O$3</f>
        <v>0</v>
      </c>
      <c r="Q458" t="str">
        <f t="shared" si="62"/>
        <v>WHEN fk_mwh_warehouse = '1' AND id_city = '287' AND shipped_date &gt;= '2016-11-06' AND shipped_date &lt; '2016-12-01' THEN unit_price</v>
      </c>
      <c r="R458" t="str">
        <f t="shared" si="63"/>
        <v>WHEN fk_mwh_warehouse = '1' AND id_city = '287' AND shipped_date &gt;= '2016-11-06' AND shipped_date &lt; '2016-12-01' THEN paid_price</v>
      </c>
      <c r="S458" t="str">
        <f t="shared" si="64"/>
        <v>WHEN fk_mwh_warehouse = '1' AND id_city = '287' AND shipped_date &gt;= '2016-11-06' AND shipped_date &lt; '2016-12-01' THEN order_nr</v>
      </c>
      <c r="T458" t="str">
        <f t="shared" si="65"/>
        <v>WHEN fk_mwh_warehouse = '1' AND id_city = '287' AND shipped_date &gt;= '2016-11-06' AND shipped_date &lt; '2016-12-01' THEN 1</v>
      </c>
    </row>
    <row r="459" spans="1:20" x14ac:dyDescent="0.25">
      <c r="A459" s="7" t="str">
        <f t="shared" ref="A459:A522" si="67">C459&amp;B459</f>
        <v>3091</v>
      </c>
      <c r="B459">
        <v>1</v>
      </c>
      <c r="C459">
        <v>309</v>
      </c>
      <c r="D459">
        <v>1814200</v>
      </c>
      <c r="E459">
        <v>1814200</v>
      </c>
      <c r="F459">
        <v>11</v>
      </c>
      <c r="G459">
        <v>13</v>
      </c>
      <c r="H459">
        <v>20161136375654.199</v>
      </c>
      <c r="I459">
        <v>20161206389099.199</v>
      </c>
      <c r="J459">
        <v>11</v>
      </c>
      <c r="K459">
        <v>7</v>
      </c>
      <c r="L459" t="s">
        <v>36</v>
      </c>
      <c r="M459" s="1">
        <f t="shared" ref="M459:M522" si="68">L459-J459</f>
        <v>42699</v>
      </c>
      <c r="N459" s="1">
        <f t="shared" ref="N459:N522" si="69">M459-($O$6*K459)</f>
        <v>42678</v>
      </c>
      <c r="O459" s="1">
        <f t="shared" ref="O459:O522" si="70">M459+($O$7*K459)</f>
        <v>42706</v>
      </c>
      <c r="P459" t="b">
        <f t="shared" si="66"/>
        <v>0</v>
      </c>
      <c r="Q459" t="str">
        <f t="shared" ref="Q459:Q522" si="71">"WHEN fk_mwh_warehouse = '"&amp;$B459&amp;"' AND id_city = '"&amp;$C459&amp;"' AND shipped_date &gt;= '"&amp;TEXT($N459,"yyyy-mm-dd")&amp;"' AND shipped_date &lt; '"&amp;TEXT($O459+1,"yyyy-mm-dd")&amp;"' THEN unit_price"</f>
        <v>WHEN fk_mwh_warehouse = '1' AND id_city = '309' AND shipped_date &gt;= '2016-11-04' AND shipped_date &lt; '2016-12-03' THEN unit_price</v>
      </c>
      <c r="R459" t="str">
        <f t="shared" ref="R459:R522" si="72">"WHEN fk_mwh_warehouse = '"&amp;$B459&amp;"' AND id_city = '"&amp;$C459&amp;"' AND shipped_date &gt;= '"&amp;TEXT($N459,"yyyy-mm-dd")&amp;"' AND shipped_date &lt; '"&amp;TEXT($O459+1,"yyyy-mm-dd")&amp;"' THEN paid_price"</f>
        <v>WHEN fk_mwh_warehouse = '1' AND id_city = '309' AND shipped_date &gt;= '2016-11-04' AND shipped_date &lt; '2016-12-03' THEN paid_price</v>
      </c>
      <c r="S459" t="str">
        <f t="shared" ref="S459:S522" si="73">"WHEN fk_mwh_warehouse = '"&amp;$B459&amp;"' AND id_city = '"&amp;$C459&amp;"' AND shipped_date &gt;= '"&amp;TEXT($N459,"yyyy-mm-dd")&amp;"' AND shipped_date &lt; '"&amp;TEXT($O459+1,"yyyy-mm-dd")&amp;"' THEN order_nr"</f>
        <v>WHEN fk_mwh_warehouse = '1' AND id_city = '309' AND shipped_date &gt;= '2016-11-04' AND shipped_date &lt; '2016-12-03' THEN order_nr</v>
      </c>
      <c r="T459" t="str">
        <f t="shared" ref="T459:T522" si="74">"WHEN fk_mwh_warehouse = '"&amp;$B459&amp;"' AND id_city = '"&amp;$C459&amp;"' AND shipped_date &gt;= '"&amp;TEXT($N459,"yyyy-mm-dd")&amp;"' AND shipped_date &lt; '"&amp;TEXT($O459+1,"yyyy-mm-dd")&amp;"' THEN 1"</f>
        <v>WHEN fk_mwh_warehouse = '1' AND id_city = '309' AND shipped_date &gt;= '2016-11-04' AND shipped_date &lt; '2016-12-03' THEN 1</v>
      </c>
    </row>
    <row r="460" spans="1:20" x14ac:dyDescent="0.25">
      <c r="A460" s="7" t="str">
        <f t="shared" si="67"/>
        <v>3271</v>
      </c>
      <c r="B460">
        <v>1</v>
      </c>
      <c r="C460">
        <v>327</v>
      </c>
      <c r="D460">
        <v>89800</v>
      </c>
      <c r="E460">
        <v>89800</v>
      </c>
      <c r="F460">
        <v>1</v>
      </c>
      <c r="G460">
        <v>1</v>
      </c>
      <c r="H460">
        <v>20161125155128</v>
      </c>
      <c r="I460">
        <v>20161208173945</v>
      </c>
      <c r="J460">
        <v>13</v>
      </c>
      <c r="K460">
        <v>0</v>
      </c>
      <c r="L460" t="s">
        <v>37</v>
      </c>
      <c r="M460" s="1">
        <f t="shared" si="68"/>
        <v>42699</v>
      </c>
      <c r="N460" s="1">
        <f t="shared" si="69"/>
        <v>42699</v>
      </c>
      <c r="O460" s="1">
        <f t="shared" si="70"/>
        <v>42699</v>
      </c>
      <c r="P460" t="b">
        <f t="shared" si="66"/>
        <v>0</v>
      </c>
      <c r="Q460" t="str">
        <f t="shared" si="71"/>
        <v>WHEN fk_mwh_warehouse = '1' AND id_city = '327' AND shipped_date &gt;= '2016-11-25' AND shipped_date &lt; '2016-11-26' THEN unit_price</v>
      </c>
      <c r="R460" t="str">
        <f t="shared" si="72"/>
        <v>WHEN fk_mwh_warehouse = '1' AND id_city = '327' AND shipped_date &gt;= '2016-11-25' AND shipped_date &lt; '2016-11-26' THEN paid_price</v>
      </c>
      <c r="S460" t="str">
        <f t="shared" si="73"/>
        <v>WHEN fk_mwh_warehouse = '1' AND id_city = '327' AND shipped_date &gt;= '2016-11-25' AND shipped_date &lt; '2016-11-26' THEN order_nr</v>
      </c>
      <c r="T460" t="str">
        <f t="shared" si="74"/>
        <v>WHEN fk_mwh_warehouse = '1' AND id_city = '327' AND shipped_date &gt;= '2016-11-25' AND shipped_date &lt; '2016-11-26' THEN 1</v>
      </c>
    </row>
    <row r="461" spans="1:20" x14ac:dyDescent="0.25">
      <c r="A461" s="7" t="str">
        <f t="shared" si="67"/>
        <v>3371</v>
      </c>
      <c r="B461">
        <v>1</v>
      </c>
      <c r="C461">
        <v>337</v>
      </c>
      <c r="D461">
        <v>59000</v>
      </c>
      <c r="E461">
        <v>53463.21</v>
      </c>
      <c r="F461">
        <v>1</v>
      </c>
      <c r="G461">
        <v>1</v>
      </c>
      <c r="H461">
        <v>20161129132604</v>
      </c>
      <c r="I461">
        <v>20161206191120</v>
      </c>
      <c r="J461">
        <v>7</v>
      </c>
      <c r="K461">
        <v>0</v>
      </c>
      <c r="L461" t="s">
        <v>36</v>
      </c>
      <c r="M461" s="1">
        <f t="shared" si="68"/>
        <v>42703</v>
      </c>
      <c r="N461" s="1">
        <f t="shared" si="69"/>
        <v>42703</v>
      </c>
      <c r="O461" s="1">
        <f t="shared" si="70"/>
        <v>42703</v>
      </c>
      <c r="P461" t="b">
        <f t="shared" si="66"/>
        <v>0</v>
      </c>
      <c r="Q461" t="str">
        <f t="shared" si="71"/>
        <v>WHEN fk_mwh_warehouse = '1' AND id_city = '337' AND shipped_date &gt;= '2016-11-29' AND shipped_date &lt; '2016-11-30' THEN unit_price</v>
      </c>
      <c r="R461" t="str">
        <f t="shared" si="72"/>
        <v>WHEN fk_mwh_warehouse = '1' AND id_city = '337' AND shipped_date &gt;= '2016-11-29' AND shipped_date &lt; '2016-11-30' THEN paid_price</v>
      </c>
      <c r="S461" t="str">
        <f t="shared" si="73"/>
        <v>WHEN fk_mwh_warehouse = '1' AND id_city = '337' AND shipped_date &gt;= '2016-11-29' AND shipped_date &lt; '2016-11-30' THEN order_nr</v>
      </c>
      <c r="T461" t="str">
        <f t="shared" si="74"/>
        <v>WHEN fk_mwh_warehouse = '1' AND id_city = '337' AND shipped_date &gt;= '2016-11-29' AND shipped_date &lt; '2016-11-30' THEN 1</v>
      </c>
    </row>
    <row r="462" spans="1:20" x14ac:dyDescent="0.25">
      <c r="A462" s="7" t="str">
        <f t="shared" si="67"/>
        <v>3611</v>
      </c>
      <c r="B462">
        <v>1</v>
      </c>
      <c r="C462">
        <v>361</v>
      </c>
      <c r="D462">
        <v>6663591</v>
      </c>
      <c r="E462">
        <v>6554941.5999999996</v>
      </c>
      <c r="F462">
        <v>20</v>
      </c>
      <c r="G462">
        <v>30</v>
      </c>
      <c r="H462">
        <v>20161150425028.398</v>
      </c>
      <c r="I462">
        <v>20161207008643.199</v>
      </c>
      <c r="J462">
        <v>12</v>
      </c>
      <c r="K462">
        <v>7</v>
      </c>
      <c r="L462" t="s">
        <v>35</v>
      </c>
      <c r="M462" s="1">
        <f t="shared" si="68"/>
        <v>42699</v>
      </c>
      <c r="N462" s="1">
        <f t="shared" si="69"/>
        <v>42678</v>
      </c>
      <c r="O462" s="1">
        <f t="shared" si="70"/>
        <v>42706</v>
      </c>
      <c r="P462" t="b">
        <f t="shared" si="66"/>
        <v>0</v>
      </c>
      <c r="Q462" t="str">
        <f t="shared" si="71"/>
        <v>WHEN fk_mwh_warehouse = '1' AND id_city = '361' AND shipped_date &gt;= '2016-11-04' AND shipped_date &lt; '2016-12-03' THEN unit_price</v>
      </c>
      <c r="R462" t="str">
        <f t="shared" si="72"/>
        <v>WHEN fk_mwh_warehouse = '1' AND id_city = '361' AND shipped_date &gt;= '2016-11-04' AND shipped_date &lt; '2016-12-03' THEN paid_price</v>
      </c>
      <c r="S462" t="str">
        <f t="shared" si="73"/>
        <v>WHEN fk_mwh_warehouse = '1' AND id_city = '361' AND shipped_date &gt;= '2016-11-04' AND shipped_date &lt; '2016-12-03' THEN order_nr</v>
      </c>
      <c r="T462" t="str">
        <f t="shared" si="74"/>
        <v>WHEN fk_mwh_warehouse = '1' AND id_city = '361' AND shipped_date &gt;= '2016-11-04' AND shipped_date &lt; '2016-12-03' THEN 1</v>
      </c>
    </row>
    <row r="463" spans="1:20" x14ac:dyDescent="0.25">
      <c r="A463" s="7" t="str">
        <f t="shared" si="67"/>
        <v>3851</v>
      </c>
      <c r="B463">
        <v>1</v>
      </c>
      <c r="C463">
        <v>385</v>
      </c>
      <c r="D463">
        <v>7838099</v>
      </c>
      <c r="E463">
        <v>7838099</v>
      </c>
      <c r="F463">
        <v>14</v>
      </c>
      <c r="G463">
        <v>16</v>
      </c>
      <c r="H463">
        <v>20161141691226</v>
      </c>
      <c r="I463">
        <v>20161206457334.602</v>
      </c>
      <c r="J463">
        <v>12</v>
      </c>
      <c r="K463">
        <v>8</v>
      </c>
      <c r="L463" t="s">
        <v>36</v>
      </c>
      <c r="M463" s="1">
        <f t="shared" si="68"/>
        <v>42698</v>
      </c>
      <c r="N463" s="1">
        <f t="shared" si="69"/>
        <v>42674</v>
      </c>
      <c r="O463" s="1">
        <f t="shared" si="70"/>
        <v>42706</v>
      </c>
      <c r="P463" t="b">
        <f t="shared" si="66"/>
        <v>0</v>
      </c>
      <c r="Q463" t="str">
        <f t="shared" si="71"/>
        <v>WHEN fk_mwh_warehouse = '1' AND id_city = '385' AND shipped_date &gt;= '2016-10-31' AND shipped_date &lt; '2016-12-03' THEN unit_price</v>
      </c>
      <c r="R463" t="str">
        <f t="shared" si="72"/>
        <v>WHEN fk_mwh_warehouse = '1' AND id_city = '385' AND shipped_date &gt;= '2016-10-31' AND shipped_date &lt; '2016-12-03' THEN paid_price</v>
      </c>
      <c r="S463" t="str">
        <f t="shared" si="73"/>
        <v>WHEN fk_mwh_warehouse = '1' AND id_city = '385' AND shipped_date &gt;= '2016-10-31' AND shipped_date &lt; '2016-12-03' THEN order_nr</v>
      </c>
      <c r="T463" t="str">
        <f t="shared" si="74"/>
        <v>WHEN fk_mwh_warehouse = '1' AND id_city = '385' AND shipped_date &gt;= '2016-10-31' AND shipped_date &lt; '2016-12-03' THEN 1</v>
      </c>
    </row>
    <row r="464" spans="1:20" x14ac:dyDescent="0.25">
      <c r="A464" s="7" t="str">
        <f t="shared" si="67"/>
        <v>3941</v>
      </c>
      <c r="B464">
        <v>1</v>
      </c>
      <c r="C464">
        <v>394</v>
      </c>
      <c r="D464">
        <v>1856500</v>
      </c>
      <c r="E464">
        <v>1856500</v>
      </c>
      <c r="F464">
        <v>8</v>
      </c>
      <c r="G464">
        <v>12</v>
      </c>
      <c r="H464">
        <v>20161127235828.102</v>
      </c>
      <c r="I464">
        <v>20161207056586.398</v>
      </c>
      <c r="J464">
        <v>16</v>
      </c>
      <c r="K464">
        <v>6</v>
      </c>
      <c r="L464" t="s">
        <v>35</v>
      </c>
      <c r="M464" s="1">
        <f t="shared" si="68"/>
        <v>42695</v>
      </c>
      <c r="N464" s="1">
        <f t="shared" si="69"/>
        <v>42677</v>
      </c>
      <c r="O464" s="1">
        <f t="shared" si="70"/>
        <v>42701</v>
      </c>
      <c r="P464" t="b">
        <f t="shared" si="66"/>
        <v>0</v>
      </c>
      <c r="Q464" t="str">
        <f t="shared" si="71"/>
        <v>WHEN fk_mwh_warehouse = '1' AND id_city = '394' AND shipped_date &gt;= '2016-11-03' AND shipped_date &lt; '2016-11-28' THEN unit_price</v>
      </c>
      <c r="R464" t="str">
        <f t="shared" si="72"/>
        <v>WHEN fk_mwh_warehouse = '1' AND id_city = '394' AND shipped_date &gt;= '2016-11-03' AND shipped_date &lt; '2016-11-28' THEN paid_price</v>
      </c>
      <c r="S464" t="str">
        <f t="shared" si="73"/>
        <v>WHEN fk_mwh_warehouse = '1' AND id_city = '394' AND shipped_date &gt;= '2016-11-03' AND shipped_date &lt; '2016-11-28' THEN order_nr</v>
      </c>
      <c r="T464" t="str">
        <f t="shared" si="74"/>
        <v>WHEN fk_mwh_warehouse = '1' AND id_city = '394' AND shipped_date &gt;= '2016-11-03' AND shipped_date &lt; '2016-11-28' THEN 1</v>
      </c>
    </row>
    <row r="465" spans="1:20" x14ac:dyDescent="0.25">
      <c r="A465" s="7" t="str">
        <f t="shared" si="67"/>
        <v>4001</v>
      </c>
      <c r="B465">
        <v>1</v>
      </c>
      <c r="C465">
        <v>400</v>
      </c>
      <c r="D465">
        <v>7002800</v>
      </c>
      <c r="E465">
        <v>7002800</v>
      </c>
      <c r="F465">
        <v>19</v>
      </c>
      <c r="G465">
        <v>22</v>
      </c>
      <c r="H465">
        <v>20161143209813.898</v>
      </c>
      <c r="I465">
        <v>20161206828199.102</v>
      </c>
      <c r="J465">
        <v>13</v>
      </c>
      <c r="K465">
        <v>7</v>
      </c>
      <c r="L465" t="s">
        <v>36</v>
      </c>
      <c r="M465" s="1">
        <f t="shared" si="68"/>
        <v>42697</v>
      </c>
      <c r="N465" s="1">
        <f t="shared" si="69"/>
        <v>42676</v>
      </c>
      <c r="O465" s="1">
        <f t="shared" si="70"/>
        <v>42704</v>
      </c>
      <c r="P465" t="b">
        <f t="shared" si="66"/>
        <v>0</v>
      </c>
      <c r="Q465" t="str">
        <f t="shared" si="71"/>
        <v>WHEN fk_mwh_warehouse = '1' AND id_city = '400' AND shipped_date &gt;= '2016-11-02' AND shipped_date &lt; '2016-12-01' THEN unit_price</v>
      </c>
      <c r="R465" t="str">
        <f t="shared" si="72"/>
        <v>WHEN fk_mwh_warehouse = '1' AND id_city = '400' AND shipped_date &gt;= '2016-11-02' AND shipped_date &lt; '2016-12-01' THEN paid_price</v>
      </c>
      <c r="S465" t="str">
        <f t="shared" si="73"/>
        <v>WHEN fk_mwh_warehouse = '1' AND id_city = '400' AND shipped_date &gt;= '2016-11-02' AND shipped_date &lt; '2016-12-01' THEN order_nr</v>
      </c>
      <c r="T465" t="str">
        <f t="shared" si="74"/>
        <v>WHEN fk_mwh_warehouse = '1' AND id_city = '400' AND shipped_date &gt;= '2016-11-02' AND shipped_date &lt; '2016-12-01' THEN 1</v>
      </c>
    </row>
    <row r="466" spans="1:20" x14ac:dyDescent="0.25">
      <c r="A466" s="7" t="str">
        <f t="shared" si="67"/>
        <v>4101</v>
      </c>
      <c r="B466">
        <v>1</v>
      </c>
      <c r="C466">
        <v>410</v>
      </c>
      <c r="D466">
        <v>5976456</v>
      </c>
      <c r="E466">
        <v>5915614.4299999997</v>
      </c>
      <c r="F466">
        <v>29</v>
      </c>
      <c r="G466">
        <v>34</v>
      </c>
      <c r="H466">
        <v>20161158618200.801</v>
      </c>
      <c r="I466">
        <v>20161207415859</v>
      </c>
      <c r="J466">
        <v>10</v>
      </c>
      <c r="K466">
        <v>7</v>
      </c>
      <c r="L466" t="s">
        <v>35</v>
      </c>
      <c r="M466" s="1">
        <f t="shared" si="68"/>
        <v>42701</v>
      </c>
      <c r="N466" s="1">
        <f t="shared" si="69"/>
        <v>42680</v>
      </c>
      <c r="O466" s="1">
        <f t="shared" si="70"/>
        <v>42708</v>
      </c>
      <c r="P466" t="b">
        <f t="shared" si="66"/>
        <v>0</v>
      </c>
      <c r="Q466" t="str">
        <f t="shared" si="71"/>
        <v>WHEN fk_mwh_warehouse = '1' AND id_city = '410' AND shipped_date &gt;= '2016-11-06' AND shipped_date &lt; '2016-12-05' THEN unit_price</v>
      </c>
      <c r="R466" t="str">
        <f t="shared" si="72"/>
        <v>WHEN fk_mwh_warehouse = '1' AND id_city = '410' AND shipped_date &gt;= '2016-11-06' AND shipped_date &lt; '2016-12-05' THEN paid_price</v>
      </c>
      <c r="S466" t="str">
        <f t="shared" si="73"/>
        <v>WHEN fk_mwh_warehouse = '1' AND id_city = '410' AND shipped_date &gt;= '2016-11-06' AND shipped_date &lt; '2016-12-05' THEN order_nr</v>
      </c>
      <c r="T466" t="str">
        <f t="shared" si="74"/>
        <v>WHEN fk_mwh_warehouse = '1' AND id_city = '410' AND shipped_date &gt;= '2016-11-06' AND shipped_date &lt; '2016-12-05' THEN 1</v>
      </c>
    </row>
    <row r="467" spans="1:20" x14ac:dyDescent="0.25">
      <c r="A467" s="7" t="str">
        <f t="shared" si="67"/>
        <v>4281</v>
      </c>
      <c r="B467">
        <v>1</v>
      </c>
      <c r="C467">
        <v>428</v>
      </c>
      <c r="D467">
        <v>1000975.8</v>
      </c>
      <c r="E467">
        <v>1000975.8</v>
      </c>
      <c r="F467">
        <v>7</v>
      </c>
      <c r="G467">
        <v>7</v>
      </c>
      <c r="H467">
        <v>20161165075672.398</v>
      </c>
      <c r="I467">
        <v>20161206900374.699</v>
      </c>
      <c r="J467">
        <v>12</v>
      </c>
      <c r="K467">
        <v>10</v>
      </c>
      <c r="L467" t="s">
        <v>36</v>
      </c>
      <c r="M467" s="1">
        <f t="shared" si="68"/>
        <v>42698</v>
      </c>
      <c r="N467" s="1">
        <f t="shared" si="69"/>
        <v>42668</v>
      </c>
      <c r="O467" s="1">
        <f t="shared" si="70"/>
        <v>42708</v>
      </c>
      <c r="P467" t="b">
        <f t="shared" si="66"/>
        <v>0</v>
      </c>
      <c r="Q467" t="str">
        <f t="shared" si="71"/>
        <v>WHEN fk_mwh_warehouse = '1' AND id_city = '428' AND shipped_date &gt;= '2016-10-25' AND shipped_date &lt; '2016-12-05' THEN unit_price</v>
      </c>
      <c r="R467" t="str">
        <f t="shared" si="72"/>
        <v>WHEN fk_mwh_warehouse = '1' AND id_city = '428' AND shipped_date &gt;= '2016-10-25' AND shipped_date &lt; '2016-12-05' THEN paid_price</v>
      </c>
      <c r="S467" t="str">
        <f t="shared" si="73"/>
        <v>WHEN fk_mwh_warehouse = '1' AND id_city = '428' AND shipped_date &gt;= '2016-10-25' AND shipped_date &lt; '2016-12-05' THEN order_nr</v>
      </c>
      <c r="T467" t="str">
        <f t="shared" si="74"/>
        <v>WHEN fk_mwh_warehouse = '1' AND id_city = '428' AND shipped_date &gt;= '2016-10-25' AND shipped_date &lt; '2016-12-05' THEN 1</v>
      </c>
    </row>
    <row r="468" spans="1:20" x14ac:dyDescent="0.25">
      <c r="A468" s="7" t="str">
        <f t="shared" si="67"/>
        <v>4391</v>
      </c>
      <c r="B468">
        <v>1</v>
      </c>
      <c r="C468">
        <v>439</v>
      </c>
      <c r="D468">
        <v>24826417</v>
      </c>
      <c r="E468">
        <v>24670583.550000001</v>
      </c>
      <c r="F468">
        <v>84</v>
      </c>
      <c r="G468">
        <v>94</v>
      </c>
      <c r="H468">
        <v>20161160687085.301</v>
      </c>
      <c r="I468">
        <v>20161206815240.301</v>
      </c>
      <c r="J468">
        <v>10</v>
      </c>
      <c r="K468">
        <v>8</v>
      </c>
      <c r="L468" t="s">
        <v>36</v>
      </c>
      <c r="M468" s="1">
        <f t="shared" si="68"/>
        <v>42700</v>
      </c>
      <c r="N468" s="1">
        <f t="shared" si="69"/>
        <v>42676</v>
      </c>
      <c r="O468" s="1">
        <f t="shared" si="70"/>
        <v>42708</v>
      </c>
      <c r="P468" t="b">
        <f t="shared" si="66"/>
        <v>0</v>
      </c>
      <c r="Q468" t="str">
        <f t="shared" si="71"/>
        <v>WHEN fk_mwh_warehouse = '1' AND id_city = '439' AND shipped_date &gt;= '2016-11-02' AND shipped_date &lt; '2016-12-05' THEN unit_price</v>
      </c>
      <c r="R468" t="str">
        <f t="shared" si="72"/>
        <v>WHEN fk_mwh_warehouse = '1' AND id_city = '439' AND shipped_date &gt;= '2016-11-02' AND shipped_date &lt; '2016-12-05' THEN paid_price</v>
      </c>
      <c r="S468" t="str">
        <f t="shared" si="73"/>
        <v>WHEN fk_mwh_warehouse = '1' AND id_city = '439' AND shipped_date &gt;= '2016-11-02' AND shipped_date &lt; '2016-12-05' THEN order_nr</v>
      </c>
      <c r="T468" t="str">
        <f t="shared" si="74"/>
        <v>WHEN fk_mwh_warehouse = '1' AND id_city = '439' AND shipped_date &gt;= '2016-11-02' AND shipped_date &lt; '2016-12-05' THEN 1</v>
      </c>
    </row>
    <row r="469" spans="1:20" x14ac:dyDescent="0.25">
      <c r="A469" s="7" t="str">
        <f t="shared" si="67"/>
        <v>4621</v>
      </c>
      <c r="B469">
        <v>1</v>
      </c>
      <c r="C469">
        <v>462</v>
      </c>
      <c r="D469">
        <v>5267114</v>
      </c>
      <c r="E469">
        <v>5201563.2</v>
      </c>
      <c r="F469">
        <v>14</v>
      </c>
      <c r="G469">
        <v>22</v>
      </c>
      <c r="H469">
        <v>20161142793781.199</v>
      </c>
      <c r="I469">
        <v>20161206336328.199</v>
      </c>
      <c r="J469">
        <v>16</v>
      </c>
      <c r="K469">
        <v>9</v>
      </c>
      <c r="L469" t="s">
        <v>36</v>
      </c>
      <c r="M469" s="1">
        <f t="shared" si="68"/>
        <v>42694</v>
      </c>
      <c r="N469" s="1">
        <f t="shared" si="69"/>
        <v>42667</v>
      </c>
      <c r="O469" s="1">
        <f t="shared" si="70"/>
        <v>42703</v>
      </c>
      <c r="P469" t="b">
        <f t="shared" si="66"/>
        <v>0</v>
      </c>
      <c r="Q469" t="str">
        <f t="shared" si="71"/>
        <v>WHEN fk_mwh_warehouse = '1' AND id_city = '462' AND shipped_date &gt;= '2016-10-24' AND shipped_date &lt; '2016-11-30' THEN unit_price</v>
      </c>
      <c r="R469" t="str">
        <f t="shared" si="72"/>
        <v>WHEN fk_mwh_warehouse = '1' AND id_city = '462' AND shipped_date &gt;= '2016-10-24' AND shipped_date &lt; '2016-11-30' THEN paid_price</v>
      </c>
      <c r="S469" t="str">
        <f t="shared" si="73"/>
        <v>WHEN fk_mwh_warehouse = '1' AND id_city = '462' AND shipped_date &gt;= '2016-10-24' AND shipped_date &lt; '2016-11-30' THEN order_nr</v>
      </c>
      <c r="T469" t="str">
        <f t="shared" si="74"/>
        <v>WHEN fk_mwh_warehouse = '1' AND id_city = '462' AND shipped_date &gt;= '2016-10-24' AND shipped_date &lt; '2016-11-30' THEN 1</v>
      </c>
    </row>
    <row r="470" spans="1:20" x14ac:dyDescent="0.25">
      <c r="A470" s="7" t="str">
        <f t="shared" si="67"/>
        <v>4781</v>
      </c>
      <c r="B470">
        <v>1</v>
      </c>
      <c r="C470">
        <v>478</v>
      </c>
      <c r="D470">
        <v>1310390.5</v>
      </c>
      <c r="E470">
        <v>1310390.5</v>
      </c>
      <c r="F470">
        <v>8</v>
      </c>
      <c r="G470">
        <v>10</v>
      </c>
      <c r="H470">
        <v>20161179926883.699</v>
      </c>
      <c r="I470">
        <v>20161206434381.102</v>
      </c>
      <c r="J470">
        <v>6</v>
      </c>
      <c r="K470">
        <v>5</v>
      </c>
      <c r="L470" t="s">
        <v>36</v>
      </c>
      <c r="M470" s="1">
        <f t="shared" si="68"/>
        <v>42704</v>
      </c>
      <c r="N470" s="1">
        <f t="shared" si="69"/>
        <v>42689</v>
      </c>
      <c r="O470" s="1">
        <f t="shared" si="70"/>
        <v>42709</v>
      </c>
      <c r="P470" t="b">
        <f t="shared" si="66"/>
        <v>0</v>
      </c>
      <c r="Q470" t="str">
        <f t="shared" si="71"/>
        <v>WHEN fk_mwh_warehouse = '1' AND id_city = '478' AND shipped_date &gt;= '2016-11-15' AND shipped_date &lt; '2016-12-06' THEN unit_price</v>
      </c>
      <c r="R470" t="str">
        <f t="shared" si="72"/>
        <v>WHEN fk_mwh_warehouse = '1' AND id_city = '478' AND shipped_date &gt;= '2016-11-15' AND shipped_date &lt; '2016-12-06' THEN paid_price</v>
      </c>
      <c r="S470" t="str">
        <f t="shared" si="73"/>
        <v>WHEN fk_mwh_warehouse = '1' AND id_city = '478' AND shipped_date &gt;= '2016-11-15' AND shipped_date &lt; '2016-12-06' THEN order_nr</v>
      </c>
      <c r="T470" t="str">
        <f t="shared" si="74"/>
        <v>WHEN fk_mwh_warehouse = '1' AND id_city = '478' AND shipped_date &gt;= '2016-11-15' AND shipped_date &lt; '2016-12-06' THEN 1</v>
      </c>
    </row>
    <row r="471" spans="1:20" x14ac:dyDescent="0.25">
      <c r="A471" s="7" t="str">
        <f t="shared" si="67"/>
        <v>4861</v>
      </c>
      <c r="B471">
        <v>1</v>
      </c>
      <c r="C471">
        <v>486</v>
      </c>
      <c r="D471">
        <v>4393557.8</v>
      </c>
      <c r="E471">
        <v>4231387.8</v>
      </c>
      <c r="F471">
        <v>28</v>
      </c>
      <c r="G471">
        <v>32</v>
      </c>
      <c r="H471">
        <v>20161148094446.602</v>
      </c>
      <c r="I471">
        <v>20161207349860.801</v>
      </c>
      <c r="J471">
        <v>11</v>
      </c>
      <c r="K471">
        <v>7</v>
      </c>
      <c r="L471" t="s">
        <v>35</v>
      </c>
      <c r="M471" s="1">
        <f t="shared" si="68"/>
        <v>42700</v>
      </c>
      <c r="N471" s="1">
        <f t="shared" si="69"/>
        <v>42679</v>
      </c>
      <c r="O471" s="1">
        <f t="shared" si="70"/>
        <v>42707</v>
      </c>
      <c r="P471" t="b">
        <f t="shared" si="66"/>
        <v>0</v>
      </c>
      <c r="Q471" t="str">
        <f t="shared" si="71"/>
        <v>WHEN fk_mwh_warehouse = '1' AND id_city = '486' AND shipped_date &gt;= '2016-11-05' AND shipped_date &lt; '2016-12-04' THEN unit_price</v>
      </c>
      <c r="R471" t="str">
        <f t="shared" si="72"/>
        <v>WHEN fk_mwh_warehouse = '1' AND id_city = '486' AND shipped_date &gt;= '2016-11-05' AND shipped_date &lt; '2016-12-04' THEN paid_price</v>
      </c>
      <c r="S471" t="str">
        <f t="shared" si="73"/>
        <v>WHEN fk_mwh_warehouse = '1' AND id_city = '486' AND shipped_date &gt;= '2016-11-05' AND shipped_date &lt; '2016-12-04' THEN order_nr</v>
      </c>
      <c r="T471" t="str">
        <f t="shared" si="74"/>
        <v>WHEN fk_mwh_warehouse = '1' AND id_city = '486' AND shipped_date &gt;= '2016-11-05' AND shipped_date &lt; '2016-12-04' THEN 1</v>
      </c>
    </row>
    <row r="472" spans="1:20" x14ac:dyDescent="0.25">
      <c r="A472" s="7" t="str">
        <f t="shared" si="67"/>
        <v>5121</v>
      </c>
      <c r="B472">
        <v>1</v>
      </c>
      <c r="C472">
        <v>512</v>
      </c>
      <c r="D472">
        <v>4431787.5</v>
      </c>
      <c r="E472">
        <v>4431787.5</v>
      </c>
      <c r="F472">
        <v>12</v>
      </c>
      <c r="G472">
        <v>14</v>
      </c>
      <c r="H472">
        <v>20161151136964.199</v>
      </c>
      <c r="I472">
        <v>20161206666301.199</v>
      </c>
      <c r="J472">
        <v>11</v>
      </c>
      <c r="K472">
        <v>7</v>
      </c>
      <c r="L472" t="s">
        <v>36</v>
      </c>
      <c r="M472" s="1">
        <f t="shared" si="68"/>
        <v>42699</v>
      </c>
      <c r="N472" s="1">
        <f t="shared" si="69"/>
        <v>42678</v>
      </c>
      <c r="O472" s="1">
        <f t="shared" si="70"/>
        <v>42706</v>
      </c>
      <c r="P472" t="b">
        <f t="shared" si="66"/>
        <v>0</v>
      </c>
      <c r="Q472" t="str">
        <f t="shared" si="71"/>
        <v>WHEN fk_mwh_warehouse = '1' AND id_city = '512' AND shipped_date &gt;= '2016-11-04' AND shipped_date &lt; '2016-12-03' THEN unit_price</v>
      </c>
      <c r="R472" t="str">
        <f t="shared" si="72"/>
        <v>WHEN fk_mwh_warehouse = '1' AND id_city = '512' AND shipped_date &gt;= '2016-11-04' AND shipped_date &lt; '2016-12-03' THEN paid_price</v>
      </c>
      <c r="S472" t="str">
        <f t="shared" si="73"/>
        <v>WHEN fk_mwh_warehouse = '1' AND id_city = '512' AND shipped_date &gt;= '2016-11-04' AND shipped_date &lt; '2016-12-03' THEN order_nr</v>
      </c>
      <c r="T472" t="str">
        <f t="shared" si="74"/>
        <v>WHEN fk_mwh_warehouse = '1' AND id_city = '512' AND shipped_date &gt;= '2016-11-04' AND shipped_date &lt; '2016-12-03' THEN 1</v>
      </c>
    </row>
    <row r="473" spans="1:20" x14ac:dyDescent="0.25">
      <c r="A473" s="7" t="str">
        <f t="shared" si="67"/>
        <v>5181</v>
      </c>
      <c r="B473">
        <v>1</v>
      </c>
      <c r="C473">
        <v>518</v>
      </c>
      <c r="D473">
        <v>5384345</v>
      </c>
      <c r="E473">
        <v>5373995</v>
      </c>
      <c r="F473">
        <v>13</v>
      </c>
      <c r="G473">
        <v>17</v>
      </c>
      <c r="H473">
        <v>20161148890701.699</v>
      </c>
      <c r="I473">
        <v>20161206874663.301</v>
      </c>
      <c r="J473">
        <v>9</v>
      </c>
      <c r="K473">
        <v>5</v>
      </c>
      <c r="L473" t="s">
        <v>36</v>
      </c>
      <c r="M473" s="1">
        <f t="shared" si="68"/>
        <v>42701</v>
      </c>
      <c r="N473" s="1">
        <f t="shared" si="69"/>
        <v>42686</v>
      </c>
      <c r="O473" s="1">
        <f t="shared" si="70"/>
        <v>42706</v>
      </c>
      <c r="P473" t="b">
        <f t="shared" si="66"/>
        <v>0</v>
      </c>
      <c r="Q473" t="str">
        <f t="shared" si="71"/>
        <v>WHEN fk_mwh_warehouse = '1' AND id_city = '518' AND shipped_date &gt;= '2016-11-12' AND shipped_date &lt; '2016-12-03' THEN unit_price</v>
      </c>
      <c r="R473" t="str">
        <f t="shared" si="72"/>
        <v>WHEN fk_mwh_warehouse = '1' AND id_city = '518' AND shipped_date &gt;= '2016-11-12' AND shipped_date &lt; '2016-12-03' THEN paid_price</v>
      </c>
      <c r="S473" t="str">
        <f t="shared" si="73"/>
        <v>WHEN fk_mwh_warehouse = '1' AND id_city = '518' AND shipped_date &gt;= '2016-11-12' AND shipped_date &lt; '2016-12-03' THEN order_nr</v>
      </c>
      <c r="T473" t="str">
        <f t="shared" si="74"/>
        <v>WHEN fk_mwh_warehouse = '1' AND id_city = '518' AND shipped_date &gt;= '2016-11-12' AND shipped_date &lt; '2016-12-03' THEN 1</v>
      </c>
    </row>
    <row r="474" spans="1:20" x14ac:dyDescent="0.25">
      <c r="A474" s="7" t="str">
        <f t="shared" si="67"/>
        <v>5251</v>
      </c>
      <c r="B474">
        <v>1</v>
      </c>
      <c r="C474">
        <v>525</v>
      </c>
      <c r="D474">
        <v>8326345</v>
      </c>
      <c r="E474">
        <v>8247345</v>
      </c>
      <c r="F474">
        <v>13</v>
      </c>
      <c r="G474">
        <v>17</v>
      </c>
      <c r="H474">
        <v>20161184255669.199</v>
      </c>
      <c r="I474">
        <v>20161206588753.301</v>
      </c>
      <c r="J474">
        <v>6</v>
      </c>
      <c r="K474">
        <v>5</v>
      </c>
      <c r="L474" t="s">
        <v>36</v>
      </c>
      <c r="M474" s="1">
        <f t="shared" si="68"/>
        <v>42704</v>
      </c>
      <c r="N474" s="1">
        <f t="shared" si="69"/>
        <v>42689</v>
      </c>
      <c r="O474" s="1">
        <f t="shared" si="70"/>
        <v>42709</v>
      </c>
      <c r="P474" t="b">
        <f t="shared" si="66"/>
        <v>0</v>
      </c>
      <c r="Q474" t="str">
        <f t="shared" si="71"/>
        <v>WHEN fk_mwh_warehouse = '1' AND id_city = '525' AND shipped_date &gt;= '2016-11-15' AND shipped_date &lt; '2016-12-06' THEN unit_price</v>
      </c>
      <c r="R474" t="str">
        <f t="shared" si="72"/>
        <v>WHEN fk_mwh_warehouse = '1' AND id_city = '525' AND shipped_date &gt;= '2016-11-15' AND shipped_date &lt; '2016-12-06' THEN paid_price</v>
      </c>
      <c r="S474" t="str">
        <f t="shared" si="73"/>
        <v>WHEN fk_mwh_warehouse = '1' AND id_city = '525' AND shipped_date &gt;= '2016-11-15' AND shipped_date &lt; '2016-12-06' THEN order_nr</v>
      </c>
      <c r="T474" t="str">
        <f t="shared" si="74"/>
        <v>WHEN fk_mwh_warehouse = '1' AND id_city = '525' AND shipped_date &gt;= '2016-11-15' AND shipped_date &lt; '2016-12-06' THEN 1</v>
      </c>
    </row>
    <row r="475" spans="1:20" x14ac:dyDescent="0.25">
      <c r="A475" s="7" t="str">
        <f t="shared" si="67"/>
        <v>5301</v>
      </c>
      <c r="B475">
        <v>1</v>
      </c>
      <c r="C475">
        <v>530</v>
      </c>
      <c r="D475">
        <v>17469744</v>
      </c>
      <c r="E475">
        <v>17429744</v>
      </c>
      <c r="F475">
        <v>50</v>
      </c>
      <c r="G475">
        <v>59</v>
      </c>
      <c r="H475">
        <v>20161170272872.5</v>
      </c>
      <c r="I475">
        <v>20161206528432.699</v>
      </c>
      <c r="J475">
        <v>8</v>
      </c>
      <c r="K475">
        <v>6</v>
      </c>
      <c r="L475" t="s">
        <v>36</v>
      </c>
      <c r="M475" s="1">
        <f t="shared" si="68"/>
        <v>42702</v>
      </c>
      <c r="N475" s="1">
        <f t="shared" si="69"/>
        <v>42684</v>
      </c>
      <c r="O475" s="1">
        <f t="shared" si="70"/>
        <v>42708</v>
      </c>
      <c r="P475" t="b">
        <f t="shared" si="66"/>
        <v>0</v>
      </c>
      <c r="Q475" t="str">
        <f t="shared" si="71"/>
        <v>WHEN fk_mwh_warehouse = '1' AND id_city = '530' AND shipped_date &gt;= '2016-11-10' AND shipped_date &lt; '2016-12-05' THEN unit_price</v>
      </c>
      <c r="R475" t="str">
        <f t="shared" si="72"/>
        <v>WHEN fk_mwh_warehouse = '1' AND id_city = '530' AND shipped_date &gt;= '2016-11-10' AND shipped_date &lt; '2016-12-05' THEN paid_price</v>
      </c>
      <c r="S475" t="str">
        <f t="shared" si="73"/>
        <v>WHEN fk_mwh_warehouse = '1' AND id_city = '530' AND shipped_date &gt;= '2016-11-10' AND shipped_date &lt; '2016-12-05' THEN order_nr</v>
      </c>
      <c r="T475" t="str">
        <f t="shared" si="74"/>
        <v>WHEN fk_mwh_warehouse = '1' AND id_city = '530' AND shipped_date &gt;= '2016-11-10' AND shipped_date &lt; '2016-12-05' THEN 1</v>
      </c>
    </row>
    <row r="476" spans="1:20" x14ac:dyDescent="0.25">
      <c r="A476" s="7" t="str">
        <f t="shared" si="67"/>
        <v>5371</v>
      </c>
      <c r="B476">
        <v>1</v>
      </c>
      <c r="C476">
        <v>537</v>
      </c>
      <c r="D476">
        <v>13552843</v>
      </c>
      <c r="E476">
        <v>10333168</v>
      </c>
      <c r="F476">
        <v>26</v>
      </c>
      <c r="G476">
        <v>40</v>
      </c>
      <c r="H476">
        <v>20161156144306.398</v>
      </c>
      <c r="I476">
        <v>20161207149963.898</v>
      </c>
      <c r="J476">
        <v>11</v>
      </c>
      <c r="K476">
        <v>7</v>
      </c>
      <c r="L476" t="s">
        <v>35</v>
      </c>
      <c r="M476" s="1">
        <f t="shared" si="68"/>
        <v>42700</v>
      </c>
      <c r="N476" s="1">
        <f t="shared" si="69"/>
        <v>42679</v>
      </c>
      <c r="O476" s="1">
        <f t="shared" si="70"/>
        <v>42707</v>
      </c>
      <c r="P476" t="b">
        <f t="shared" si="66"/>
        <v>0</v>
      </c>
      <c r="Q476" t="str">
        <f t="shared" si="71"/>
        <v>WHEN fk_mwh_warehouse = '1' AND id_city = '537' AND shipped_date &gt;= '2016-11-05' AND shipped_date &lt; '2016-12-04' THEN unit_price</v>
      </c>
      <c r="R476" t="str">
        <f t="shared" si="72"/>
        <v>WHEN fk_mwh_warehouse = '1' AND id_city = '537' AND shipped_date &gt;= '2016-11-05' AND shipped_date &lt; '2016-12-04' THEN paid_price</v>
      </c>
      <c r="S476" t="str">
        <f t="shared" si="73"/>
        <v>WHEN fk_mwh_warehouse = '1' AND id_city = '537' AND shipped_date &gt;= '2016-11-05' AND shipped_date &lt; '2016-12-04' THEN order_nr</v>
      </c>
      <c r="T476" t="str">
        <f t="shared" si="74"/>
        <v>WHEN fk_mwh_warehouse = '1' AND id_city = '537' AND shipped_date &gt;= '2016-11-05' AND shipped_date &lt; '2016-12-04' THEN 1</v>
      </c>
    </row>
    <row r="477" spans="1:20" x14ac:dyDescent="0.25">
      <c r="A477" s="7" t="str">
        <f t="shared" si="67"/>
        <v>5441</v>
      </c>
      <c r="B477">
        <v>1</v>
      </c>
      <c r="C477">
        <v>544</v>
      </c>
      <c r="D477">
        <v>2048636873.1900001</v>
      </c>
      <c r="E477">
        <v>2019202289.6500001</v>
      </c>
      <c r="F477">
        <v>16937</v>
      </c>
      <c r="G477">
        <v>23895</v>
      </c>
      <c r="H477">
        <v>20161198303685</v>
      </c>
      <c r="I477">
        <v>20161206733518.5</v>
      </c>
      <c r="J477">
        <v>3</v>
      </c>
      <c r="K477">
        <v>3</v>
      </c>
      <c r="L477" t="s">
        <v>36</v>
      </c>
      <c r="M477" s="1">
        <f t="shared" si="68"/>
        <v>42707</v>
      </c>
      <c r="N477" s="1">
        <f t="shared" si="69"/>
        <v>42698</v>
      </c>
      <c r="O477" s="1">
        <f t="shared" si="70"/>
        <v>42710</v>
      </c>
      <c r="P477" t="b">
        <f t="shared" si="66"/>
        <v>0</v>
      </c>
      <c r="Q477" t="str">
        <f t="shared" si="71"/>
        <v>WHEN fk_mwh_warehouse = '1' AND id_city = '544' AND shipped_date &gt;= '2016-11-24' AND shipped_date &lt; '2016-12-07' THEN unit_price</v>
      </c>
      <c r="R477" t="str">
        <f t="shared" si="72"/>
        <v>WHEN fk_mwh_warehouse = '1' AND id_city = '544' AND shipped_date &gt;= '2016-11-24' AND shipped_date &lt; '2016-12-07' THEN paid_price</v>
      </c>
      <c r="S477" t="str">
        <f t="shared" si="73"/>
        <v>WHEN fk_mwh_warehouse = '1' AND id_city = '544' AND shipped_date &gt;= '2016-11-24' AND shipped_date &lt; '2016-12-07' THEN order_nr</v>
      </c>
      <c r="T477" t="str">
        <f t="shared" si="74"/>
        <v>WHEN fk_mwh_warehouse = '1' AND id_city = '544' AND shipped_date &gt;= '2016-11-24' AND shipped_date &lt; '2016-12-07' THEN 1</v>
      </c>
    </row>
    <row r="478" spans="1:20" x14ac:dyDescent="0.25">
      <c r="A478" s="7" t="str">
        <f t="shared" si="67"/>
        <v>5661</v>
      </c>
      <c r="B478">
        <v>1</v>
      </c>
      <c r="C478">
        <v>566</v>
      </c>
      <c r="D478">
        <v>11558687</v>
      </c>
      <c r="E478">
        <v>11418763.02</v>
      </c>
      <c r="F478">
        <v>30</v>
      </c>
      <c r="G478">
        <v>34</v>
      </c>
      <c r="H478">
        <v>20161158530747.898</v>
      </c>
      <c r="I478">
        <v>20161206735147.102</v>
      </c>
      <c r="J478">
        <v>9</v>
      </c>
      <c r="K478">
        <v>7</v>
      </c>
      <c r="L478" t="s">
        <v>36</v>
      </c>
      <c r="M478" s="1">
        <f t="shared" si="68"/>
        <v>42701</v>
      </c>
      <c r="N478" s="1">
        <f t="shared" si="69"/>
        <v>42680</v>
      </c>
      <c r="O478" s="1">
        <f t="shared" si="70"/>
        <v>42708</v>
      </c>
      <c r="P478" t="b">
        <f t="shared" si="66"/>
        <v>0</v>
      </c>
      <c r="Q478" t="str">
        <f t="shared" si="71"/>
        <v>WHEN fk_mwh_warehouse = '1' AND id_city = '566' AND shipped_date &gt;= '2016-11-06' AND shipped_date &lt; '2016-12-05' THEN unit_price</v>
      </c>
      <c r="R478" t="str">
        <f t="shared" si="72"/>
        <v>WHEN fk_mwh_warehouse = '1' AND id_city = '566' AND shipped_date &gt;= '2016-11-06' AND shipped_date &lt; '2016-12-05' THEN paid_price</v>
      </c>
      <c r="S478" t="str">
        <f t="shared" si="73"/>
        <v>WHEN fk_mwh_warehouse = '1' AND id_city = '566' AND shipped_date &gt;= '2016-11-06' AND shipped_date &lt; '2016-12-05' THEN order_nr</v>
      </c>
      <c r="T478" t="str">
        <f t="shared" si="74"/>
        <v>WHEN fk_mwh_warehouse = '1' AND id_city = '566' AND shipped_date &gt;= '2016-11-06' AND shipped_date &lt; '2016-12-05' THEN 1</v>
      </c>
    </row>
    <row r="479" spans="1:20" x14ac:dyDescent="0.25">
      <c r="A479" s="7" t="str">
        <f t="shared" si="67"/>
        <v>5731</v>
      </c>
      <c r="B479">
        <v>1</v>
      </c>
      <c r="C479">
        <v>573</v>
      </c>
      <c r="D479">
        <v>15567107</v>
      </c>
      <c r="E479">
        <v>15532294.029999999</v>
      </c>
      <c r="F479">
        <v>42</v>
      </c>
      <c r="G479">
        <v>55</v>
      </c>
      <c r="H479">
        <v>20161191738191.801</v>
      </c>
      <c r="I479">
        <v>20161206896201.5</v>
      </c>
      <c r="J479">
        <v>4</v>
      </c>
      <c r="K479">
        <v>4</v>
      </c>
      <c r="L479" t="s">
        <v>36</v>
      </c>
      <c r="M479" s="1">
        <f t="shared" si="68"/>
        <v>42706</v>
      </c>
      <c r="N479" s="1">
        <f t="shared" si="69"/>
        <v>42694</v>
      </c>
      <c r="O479" s="1">
        <f t="shared" si="70"/>
        <v>42710</v>
      </c>
      <c r="P479" t="b">
        <f t="shared" si="66"/>
        <v>0</v>
      </c>
      <c r="Q479" t="str">
        <f t="shared" si="71"/>
        <v>WHEN fk_mwh_warehouse = '1' AND id_city = '573' AND shipped_date &gt;= '2016-11-20' AND shipped_date &lt; '2016-12-07' THEN unit_price</v>
      </c>
      <c r="R479" t="str">
        <f t="shared" si="72"/>
        <v>WHEN fk_mwh_warehouse = '1' AND id_city = '573' AND shipped_date &gt;= '2016-11-20' AND shipped_date &lt; '2016-12-07' THEN paid_price</v>
      </c>
      <c r="S479" t="str">
        <f t="shared" si="73"/>
        <v>WHEN fk_mwh_warehouse = '1' AND id_city = '573' AND shipped_date &gt;= '2016-11-20' AND shipped_date &lt; '2016-12-07' THEN order_nr</v>
      </c>
      <c r="T479" t="str">
        <f t="shared" si="74"/>
        <v>WHEN fk_mwh_warehouse = '1' AND id_city = '573' AND shipped_date &gt;= '2016-11-20' AND shipped_date &lt; '2016-12-07' THEN 1</v>
      </c>
    </row>
    <row r="480" spans="1:20" x14ac:dyDescent="0.25">
      <c r="A480" s="7" t="str">
        <f t="shared" si="67"/>
        <v>5791</v>
      </c>
      <c r="B480">
        <v>1</v>
      </c>
      <c r="C480">
        <v>579</v>
      </c>
      <c r="D480">
        <v>4917588.0199999996</v>
      </c>
      <c r="E480">
        <v>4773022.21</v>
      </c>
      <c r="F480">
        <v>15</v>
      </c>
      <c r="G480">
        <v>21</v>
      </c>
      <c r="H480">
        <v>20161166830106.801</v>
      </c>
      <c r="I480">
        <v>20161206585112.199</v>
      </c>
      <c r="J480">
        <v>6</v>
      </c>
      <c r="K480">
        <v>4</v>
      </c>
      <c r="L480" t="s">
        <v>36</v>
      </c>
      <c r="M480" s="1">
        <f t="shared" si="68"/>
        <v>42704</v>
      </c>
      <c r="N480" s="1">
        <f t="shared" si="69"/>
        <v>42692</v>
      </c>
      <c r="O480" s="1">
        <f t="shared" si="70"/>
        <v>42708</v>
      </c>
      <c r="P480" t="b">
        <f t="shared" si="66"/>
        <v>0</v>
      </c>
      <c r="Q480" t="str">
        <f t="shared" si="71"/>
        <v>WHEN fk_mwh_warehouse = '1' AND id_city = '579' AND shipped_date &gt;= '2016-11-18' AND shipped_date &lt; '2016-12-05' THEN unit_price</v>
      </c>
      <c r="R480" t="str">
        <f t="shared" si="72"/>
        <v>WHEN fk_mwh_warehouse = '1' AND id_city = '579' AND shipped_date &gt;= '2016-11-18' AND shipped_date &lt; '2016-12-05' THEN paid_price</v>
      </c>
      <c r="S480" t="str">
        <f t="shared" si="73"/>
        <v>WHEN fk_mwh_warehouse = '1' AND id_city = '579' AND shipped_date &gt;= '2016-11-18' AND shipped_date &lt; '2016-12-05' THEN order_nr</v>
      </c>
      <c r="T480" t="str">
        <f t="shared" si="74"/>
        <v>WHEN fk_mwh_warehouse = '1' AND id_city = '579' AND shipped_date &gt;= '2016-11-18' AND shipped_date &lt; '2016-12-05' THEN 1</v>
      </c>
    </row>
    <row r="481" spans="1:20" x14ac:dyDescent="0.25">
      <c r="A481" s="7" t="str">
        <f t="shared" si="67"/>
        <v>6001</v>
      </c>
      <c r="B481">
        <v>1</v>
      </c>
      <c r="C481">
        <v>600</v>
      </c>
      <c r="D481">
        <v>2015603.1</v>
      </c>
      <c r="E481">
        <v>1997353.1</v>
      </c>
      <c r="F481">
        <v>8</v>
      </c>
      <c r="G481">
        <v>9</v>
      </c>
      <c r="H481">
        <v>20161127572754.5</v>
      </c>
      <c r="I481">
        <v>20161207116476.301</v>
      </c>
      <c r="J481">
        <v>17</v>
      </c>
      <c r="K481">
        <v>6</v>
      </c>
      <c r="L481" t="s">
        <v>35</v>
      </c>
      <c r="M481" s="1">
        <f t="shared" si="68"/>
        <v>42694</v>
      </c>
      <c r="N481" s="1">
        <f t="shared" si="69"/>
        <v>42676</v>
      </c>
      <c r="O481" s="1">
        <f t="shared" si="70"/>
        <v>42700</v>
      </c>
      <c r="P481" t="b">
        <f t="shared" si="66"/>
        <v>0</v>
      </c>
      <c r="Q481" t="str">
        <f t="shared" si="71"/>
        <v>WHEN fk_mwh_warehouse = '1' AND id_city = '600' AND shipped_date &gt;= '2016-11-02' AND shipped_date &lt; '2016-11-27' THEN unit_price</v>
      </c>
      <c r="R481" t="str">
        <f t="shared" si="72"/>
        <v>WHEN fk_mwh_warehouse = '1' AND id_city = '600' AND shipped_date &gt;= '2016-11-02' AND shipped_date &lt; '2016-11-27' THEN paid_price</v>
      </c>
      <c r="S481" t="str">
        <f t="shared" si="73"/>
        <v>WHEN fk_mwh_warehouse = '1' AND id_city = '600' AND shipped_date &gt;= '2016-11-02' AND shipped_date &lt; '2016-11-27' THEN order_nr</v>
      </c>
      <c r="T481" t="str">
        <f t="shared" si="74"/>
        <v>WHEN fk_mwh_warehouse = '1' AND id_city = '600' AND shipped_date &gt;= '2016-11-02' AND shipped_date &lt; '2016-11-27' THEN 1</v>
      </c>
    </row>
    <row r="482" spans="1:20" x14ac:dyDescent="0.25">
      <c r="A482" s="7" t="str">
        <f t="shared" si="67"/>
        <v>6201</v>
      </c>
      <c r="B482">
        <v>1</v>
      </c>
      <c r="C482">
        <v>620</v>
      </c>
      <c r="D482">
        <v>12578932</v>
      </c>
      <c r="E482">
        <v>12539452</v>
      </c>
      <c r="F482">
        <v>34</v>
      </c>
      <c r="G482">
        <v>43</v>
      </c>
      <c r="H482">
        <v>20161183247083.301</v>
      </c>
      <c r="I482">
        <v>20161206572693.699</v>
      </c>
      <c r="J482">
        <v>5</v>
      </c>
      <c r="K482">
        <v>3</v>
      </c>
      <c r="L482" t="s">
        <v>36</v>
      </c>
      <c r="M482" s="1">
        <f t="shared" si="68"/>
        <v>42705</v>
      </c>
      <c r="N482" s="1">
        <f t="shared" si="69"/>
        <v>42696</v>
      </c>
      <c r="O482" s="1">
        <f t="shared" si="70"/>
        <v>42708</v>
      </c>
      <c r="P482" t="b">
        <f t="shared" si="66"/>
        <v>0</v>
      </c>
      <c r="Q482" t="str">
        <f t="shared" si="71"/>
        <v>WHEN fk_mwh_warehouse = '1' AND id_city = '620' AND shipped_date &gt;= '2016-11-22' AND shipped_date &lt; '2016-12-05' THEN unit_price</v>
      </c>
      <c r="R482" t="str">
        <f t="shared" si="72"/>
        <v>WHEN fk_mwh_warehouse = '1' AND id_city = '620' AND shipped_date &gt;= '2016-11-22' AND shipped_date &lt; '2016-12-05' THEN paid_price</v>
      </c>
      <c r="S482" t="str">
        <f t="shared" si="73"/>
        <v>WHEN fk_mwh_warehouse = '1' AND id_city = '620' AND shipped_date &gt;= '2016-11-22' AND shipped_date &lt; '2016-12-05' THEN order_nr</v>
      </c>
      <c r="T482" t="str">
        <f t="shared" si="74"/>
        <v>WHEN fk_mwh_warehouse = '1' AND id_city = '620' AND shipped_date &gt;= '2016-11-22' AND shipped_date &lt; '2016-12-05' THEN 1</v>
      </c>
    </row>
    <row r="483" spans="1:20" x14ac:dyDescent="0.25">
      <c r="A483" s="7" t="str">
        <f t="shared" si="67"/>
        <v>6321</v>
      </c>
      <c r="B483">
        <v>1</v>
      </c>
      <c r="C483">
        <v>632</v>
      </c>
      <c r="D483">
        <v>3567840</v>
      </c>
      <c r="E483">
        <v>3511240</v>
      </c>
      <c r="F483">
        <v>12</v>
      </c>
      <c r="G483">
        <v>15</v>
      </c>
      <c r="H483">
        <v>20161159836444.801</v>
      </c>
      <c r="I483">
        <v>20161206891366.898</v>
      </c>
      <c r="J483">
        <v>10</v>
      </c>
      <c r="K483">
        <v>6</v>
      </c>
      <c r="L483" t="s">
        <v>36</v>
      </c>
      <c r="M483" s="1">
        <f t="shared" si="68"/>
        <v>42700</v>
      </c>
      <c r="N483" s="1">
        <f t="shared" si="69"/>
        <v>42682</v>
      </c>
      <c r="O483" s="1">
        <f t="shared" si="70"/>
        <v>42706</v>
      </c>
      <c r="P483" t="b">
        <f t="shared" si="66"/>
        <v>0</v>
      </c>
      <c r="Q483" t="str">
        <f t="shared" si="71"/>
        <v>WHEN fk_mwh_warehouse = '1' AND id_city = '632' AND shipped_date &gt;= '2016-11-08' AND shipped_date &lt; '2016-12-03' THEN unit_price</v>
      </c>
      <c r="R483" t="str">
        <f t="shared" si="72"/>
        <v>WHEN fk_mwh_warehouse = '1' AND id_city = '632' AND shipped_date &gt;= '2016-11-08' AND shipped_date &lt; '2016-12-03' THEN paid_price</v>
      </c>
      <c r="S483" t="str">
        <f t="shared" si="73"/>
        <v>WHEN fk_mwh_warehouse = '1' AND id_city = '632' AND shipped_date &gt;= '2016-11-08' AND shipped_date &lt; '2016-12-03' THEN order_nr</v>
      </c>
      <c r="T483" t="str">
        <f t="shared" si="74"/>
        <v>WHEN fk_mwh_warehouse = '1' AND id_city = '632' AND shipped_date &gt;= '2016-11-08' AND shipped_date &lt; '2016-12-03' THEN 1</v>
      </c>
    </row>
    <row r="484" spans="1:20" x14ac:dyDescent="0.25">
      <c r="A484" s="7" t="str">
        <f t="shared" si="67"/>
        <v>6511</v>
      </c>
      <c r="B484">
        <v>1</v>
      </c>
      <c r="C484">
        <v>651</v>
      </c>
      <c r="D484">
        <v>9610080.1999999993</v>
      </c>
      <c r="E484">
        <v>9564730.1999999993</v>
      </c>
      <c r="F484">
        <v>21</v>
      </c>
      <c r="G484">
        <v>21</v>
      </c>
      <c r="H484">
        <v>20161135540758.199</v>
      </c>
      <c r="I484">
        <v>20161206648708.398</v>
      </c>
      <c r="J484">
        <v>11</v>
      </c>
      <c r="K484">
        <v>7</v>
      </c>
      <c r="L484" t="s">
        <v>36</v>
      </c>
      <c r="M484" s="1">
        <f t="shared" si="68"/>
        <v>42699</v>
      </c>
      <c r="N484" s="1">
        <f t="shared" si="69"/>
        <v>42678</v>
      </c>
      <c r="O484" s="1">
        <f t="shared" si="70"/>
        <v>42706</v>
      </c>
      <c r="P484" t="b">
        <f t="shared" si="66"/>
        <v>0</v>
      </c>
      <c r="Q484" t="str">
        <f t="shared" si="71"/>
        <v>WHEN fk_mwh_warehouse = '1' AND id_city = '651' AND shipped_date &gt;= '2016-11-04' AND shipped_date &lt; '2016-12-03' THEN unit_price</v>
      </c>
      <c r="R484" t="str">
        <f t="shared" si="72"/>
        <v>WHEN fk_mwh_warehouse = '1' AND id_city = '651' AND shipped_date &gt;= '2016-11-04' AND shipped_date &lt; '2016-12-03' THEN paid_price</v>
      </c>
      <c r="S484" t="str">
        <f t="shared" si="73"/>
        <v>WHEN fk_mwh_warehouse = '1' AND id_city = '651' AND shipped_date &gt;= '2016-11-04' AND shipped_date &lt; '2016-12-03' THEN order_nr</v>
      </c>
      <c r="T484" t="str">
        <f t="shared" si="74"/>
        <v>WHEN fk_mwh_warehouse = '1' AND id_city = '651' AND shipped_date &gt;= '2016-11-04' AND shipped_date &lt; '2016-12-03' THEN 1</v>
      </c>
    </row>
    <row r="485" spans="1:20" x14ac:dyDescent="0.25">
      <c r="A485" s="7" t="str">
        <f t="shared" si="67"/>
        <v>6681</v>
      </c>
      <c r="B485">
        <v>1</v>
      </c>
      <c r="C485">
        <v>668</v>
      </c>
      <c r="D485">
        <v>1786516</v>
      </c>
      <c r="E485">
        <v>1786516</v>
      </c>
      <c r="F485">
        <v>6</v>
      </c>
      <c r="G485">
        <v>10</v>
      </c>
      <c r="H485">
        <v>20161157213370.102</v>
      </c>
      <c r="I485">
        <v>20161206683735.102</v>
      </c>
      <c r="J485">
        <v>7</v>
      </c>
      <c r="K485">
        <v>3</v>
      </c>
      <c r="L485" t="s">
        <v>36</v>
      </c>
      <c r="M485" s="1">
        <f t="shared" si="68"/>
        <v>42703</v>
      </c>
      <c r="N485" s="1">
        <f t="shared" si="69"/>
        <v>42694</v>
      </c>
      <c r="O485" s="1">
        <f t="shared" si="70"/>
        <v>42706</v>
      </c>
      <c r="P485" t="b">
        <f t="shared" si="66"/>
        <v>0</v>
      </c>
      <c r="Q485" t="str">
        <f t="shared" si="71"/>
        <v>WHEN fk_mwh_warehouse = '1' AND id_city = '668' AND shipped_date &gt;= '2016-11-20' AND shipped_date &lt; '2016-12-03' THEN unit_price</v>
      </c>
      <c r="R485" t="str">
        <f t="shared" si="72"/>
        <v>WHEN fk_mwh_warehouse = '1' AND id_city = '668' AND shipped_date &gt;= '2016-11-20' AND shipped_date &lt; '2016-12-03' THEN paid_price</v>
      </c>
      <c r="S485" t="str">
        <f t="shared" si="73"/>
        <v>WHEN fk_mwh_warehouse = '1' AND id_city = '668' AND shipped_date &gt;= '2016-11-20' AND shipped_date &lt; '2016-12-03' THEN order_nr</v>
      </c>
      <c r="T485" t="str">
        <f t="shared" si="74"/>
        <v>WHEN fk_mwh_warehouse = '1' AND id_city = '668' AND shipped_date &gt;= '2016-11-20' AND shipped_date &lt; '2016-12-03' THEN 1</v>
      </c>
    </row>
    <row r="486" spans="1:20" x14ac:dyDescent="0.25">
      <c r="A486" s="7" t="str">
        <f t="shared" si="67"/>
        <v>6901</v>
      </c>
      <c r="B486">
        <v>1</v>
      </c>
      <c r="C486">
        <v>690</v>
      </c>
      <c r="D486">
        <v>5395576</v>
      </c>
      <c r="E486">
        <v>5363576</v>
      </c>
      <c r="F486">
        <v>26</v>
      </c>
      <c r="G486">
        <v>28</v>
      </c>
      <c r="H486">
        <v>20161157218027.301</v>
      </c>
      <c r="I486">
        <v>20161206433497.102</v>
      </c>
      <c r="J486">
        <v>9</v>
      </c>
      <c r="K486">
        <v>7</v>
      </c>
      <c r="L486" t="s">
        <v>36</v>
      </c>
      <c r="M486" s="1">
        <f t="shared" si="68"/>
        <v>42701</v>
      </c>
      <c r="N486" s="1">
        <f t="shared" si="69"/>
        <v>42680</v>
      </c>
      <c r="O486" s="1">
        <f t="shared" si="70"/>
        <v>42708</v>
      </c>
      <c r="P486" t="b">
        <f t="shared" si="66"/>
        <v>0</v>
      </c>
      <c r="Q486" t="str">
        <f t="shared" si="71"/>
        <v>WHEN fk_mwh_warehouse = '1' AND id_city = '690' AND shipped_date &gt;= '2016-11-06' AND shipped_date &lt; '2016-12-05' THEN unit_price</v>
      </c>
      <c r="R486" t="str">
        <f t="shared" si="72"/>
        <v>WHEN fk_mwh_warehouse = '1' AND id_city = '690' AND shipped_date &gt;= '2016-11-06' AND shipped_date &lt; '2016-12-05' THEN paid_price</v>
      </c>
      <c r="S486" t="str">
        <f t="shared" si="73"/>
        <v>WHEN fk_mwh_warehouse = '1' AND id_city = '690' AND shipped_date &gt;= '2016-11-06' AND shipped_date &lt; '2016-12-05' THEN order_nr</v>
      </c>
      <c r="T486" t="str">
        <f t="shared" si="74"/>
        <v>WHEN fk_mwh_warehouse = '1' AND id_city = '690' AND shipped_date &gt;= '2016-11-06' AND shipped_date &lt; '2016-12-05' THEN 1</v>
      </c>
    </row>
    <row r="487" spans="1:20" x14ac:dyDescent="0.25">
      <c r="A487" s="7" t="str">
        <f t="shared" si="67"/>
        <v>7021</v>
      </c>
      <c r="B487">
        <v>1</v>
      </c>
      <c r="C487">
        <v>702</v>
      </c>
      <c r="D487">
        <v>17134997.120000001</v>
      </c>
      <c r="E487">
        <v>17092830.260000002</v>
      </c>
      <c r="F487">
        <v>61</v>
      </c>
      <c r="G487">
        <v>74</v>
      </c>
      <c r="H487">
        <v>20161160360757.301</v>
      </c>
      <c r="I487">
        <v>20161206288885.102</v>
      </c>
      <c r="J487">
        <v>8</v>
      </c>
      <c r="K487">
        <v>6</v>
      </c>
      <c r="L487" t="s">
        <v>36</v>
      </c>
      <c r="M487" s="1">
        <f t="shared" si="68"/>
        <v>42702</v>
      </c>
      <c r="N487" s="1">
        <f t="shared" si="69"/>
        <v>42684</v>
      </c>
      <c r="O487" s="1">
        <f t="shared" si="70"/>
        <v>42708</v>
      </c>
      <c r="P487" t="b">
        <f t="shared" si="66"/>
        <v>0</v>
      </c>
      <c r="Q487" t="str">
        <f t="shared" si="71"/>
        <v>WHEN fk_mwh_warehouse = '1' AND id_city = '702' AND shipped_date &gt;= '2016-11-10' AND shipped_date &lt; '2016-12-05' THEN unit_price</v>
      </c>
      <c r="R487" t="str">
        <f t="shared" si="72"/>
        <v>WHEN fk_mwh_warehouse = '1' AND id_city = '702' AND shipped_date &gt;= '2016-11-10' AND shipped_date &lt; '2016-12-05' THEN paid_price</v>
      </c>
      <c r="S487" t="str">
        <f t="shared" si="73"/>
        <v>WHEN fk_mwh_warehouse = '1' AND id_city = '702' AND shipped_date &gt;= '2016-11-10' AND shipped_date &lt; '2016-12-05' THEN order_nr</v>
      </c>
      <c r="T487" t="str">
        <f t="shared" si="74"/>
        <v>WHEN fk_mwh_warehouse = '1' AND id_city = '702' AND shipped_date &gt;= '2016-11-10' AND shipped_date &lt; '2016-12-05' THEN 1</v>
      </c>
    </row>
    <row r="488" spans="1:20" x14ac:dyDescent="0.25">
      <c r="A488" s="7" t="str">
        <f t="shared" si="67"/>
        <v>7251</v>
      </c>
      <c r="B488">
        <v>1</v>
      </c>
      <c r="C488">
        <v>725</v>
      </c>
      <c r="D488">
        <v>21751322.879999999</v>
      </c>
      <c r="E488">
        <v>21737912.879999999</v>
      </c>
      <c r="F488">
        <v>41</v>
      </c>
      <c r="G488">
        <v>51</v>
      </c>
      <c r="H488">
        <v>20161143196145.301</v>
      </c>
      <c r="I488">
        <v>20161207049347.102</v>
      </c>
      <c r="J488">
        <v>13</v>
      </c>
      <c r="K488">
        <v>8</v>
      </c>
      <c r="L488" t="s">
        <v>35</v>
      </c>
      <c r="M488" s="1">
        <f t="shared" si="68"/>
        <v>42698</v>
      </c>
      <c r="N488" s="1">
        <f t="shared" si="69"/>
        <v>42674</v>
      </c>
      <c r="O488" s="1">
        <f t="shared" si="70"/>
        <v>42706</v>
      </c>
      <c r="P488" t="b">
        <f t="shared" si="66"/>
        <v>0</v>
      </c>
      <c r="Q488" t="str">
        <f t="shared" si="71"/>
        <v>WHEN fk_mwh_warehouse = '1' AND id_city = '725' AND shipped_date &gt;= '2016-10-31' AND shipped_date &lt; '2016-12-03' THEN unit_price</v>
      </c>
      <c r="R488" t="str">
        <f t="shared" si="72"/>
        <v>WHEN fk_mwh_warehouse = '1' AND id_city = '725' AND shipped_date &gt;= '2016-10-31' AND shipped_date &lt; '2016-12-03' THEN paid_price</v>
      </c>
      <c r="S488" t="str">
        <f t="shared" si="73"/>
        <v>WHEN fk_mwh_warehouse = '1' AND id_city = '725' AND shipped_date &gt;= '2016-10-31' AND shipped_date &lt; '2016-12-03' THEN order_nr</v>
      </c>
      <c r="T488" t="str">
        <f t="shared" si="74"/>
        <v>WHEN fk_mwh_warehouse = '1' AND id_city = '725' AND shipped_date &gt;= '2016-10-31' AND shipped_date &lt; '2016-12-03' THEN 1</v>
      </c>
    </row>
    <row r="489" spans="1:20" x14ac:dyDescent="0.25">
      <c r="A489" s="7" t="str">
        <f t="shared" si="67"/>
        <v>7431</v>
      </c>
      <c r="B489">
        <v>1</v>
      </c>
      <c r="C489">
        <v>743</v>
      </c>
      <c r="D489">
        <v>1627221.4</v>
      </c>
      <c r="E489">
        <v>1621562.16</v>
      </c>
      <c r="F489">
        <v>9</v>
      </c>
      <c r="G489">
        <v>10</v>
      </c>
      <c r="H489">
        <v>20161156211205</v>
      </c>
      <c r="I489">
        <v>20161206485887.301</v>
      </c>
      <c r="J489">
        <v>8</v>
      </c>
      <c r="K489">
        <v>7</v>
      </c>
      <c r="L489" t="s">
        <v>36</v>
      </c>
      <c r="M489" s="1">
        <f t="shared" si="68"/>
        <v>42702</v>
      </c>
      <c r="N489" s="1">
        <f t="shared" si="69"/>
        <v>42681</v>
      </c>
      <c r="O489" s="1">
        <f t="shared" si="70"/>
        <v>42709</v>
      </c>
      <c r="P489" t="b">
        <f t="shared" si="66"/>
        <v>0</v>
      </c>
      <c r="Q489" t="str">
        <f t="shared" si="71"/>
        <v>WHEN fk_mwh_warehouse = '1' AND id_city = '743' AND shipped_date &gt;= '2016-11-07' AND shipped_date &lt; '2016-12-06' THEN unit_price</v>
      </c>
      <c r="R489" t="str">
        <f t="shared" si="72"/>
        <v>WHEN fk_mwh_warehouse = '1' AND id_city = '743' AND shipped_date &gt;= '2016-11-07' AND shipped_date &lt; '2016-12-06' THEN paid_price</v>
      </c>
      <c r="S489" t="str">
        <f t="shared" si="73"/>
        <v>WHEN fk_mwh_warehouse = '1' AND id_city = '743' AND shipped_date &gt;= '2016-11-07' AND shipped_date &lt; '2016-12-06' THEN order_nr</v>
      </c>
      <c r="T489" t="str">
        <f t="shared" si="74"/>
        <v>WHEN fk_mwh_warehouse = '1' AND id_city = '743' AND shipped_date &gt;= '2016-11-07' AND shipped_date &lt; '2016-12-06' THEN 1</v>
      </c>
    </row>
    <row r="490" spans="1:20" x14ac:dyDescent="0.25">
      <c r="A490" s="7" t="str">
        <f t="shared" si="67"/>
        <v>7511</v>
      </c>
      <c r="B490">
        <v>1</v>
      </c>
      <c r="C490">
        <v>751</v>
      </c>
      <c r="D490">
        <v>3240158</v>
      </c>
      <c r="E490">
        <v>3240158</v>
      </c>
      <c r="F490">
        <v>18</v>
      </c>
      <c r="G490">
        <v>21</v>
      </c>
      <c r="H490">
        <v>20161172041668.602</v>
      </c>
      <c r="I490">
        <v>20161207632917.699</v>
      </c>
      <c r="J490">
        <v>9</v>
      </c>
      <c r="K490">
        <v>7</v>
      </c>
      <c r="L490" t="s">
        <v>35</v>
      </c>
      <c r="M490" s="1">
        <f t="shared" si="68"/>
        <v>42702</v>
      </c>
      <c r="N490" s="1">
        <f t="shared" si="69"/>
        <v>42681</v>
      </c>
      <c r="O490" s="1">
        <f t="shared" si="70"/>
        <v>42709</v>
      </c>
      <c r="P490" t="b">
        <f t="shared" si="66"/>
        <v>0</v>
      </c>
      <c r="Q490" t="str">
        <f t="shared" si="71"/>
        <v>WHEN fk_mwh_warehouse = '1' AND id_city = '751' AND shipped_date &gt;= '2016-11-07' AND shipped_date &lt; '2016-12-06' THEN unit_price</v>
      </c>
      <c r="R490" t="str">
        <f t="shared" si="72"/>
        <v>WHEN fk_mwh_warehouse = '1' AND id_city = '751' AND shipped_date &gt;= '2016-11-07' AND shipped_date &lt; '2016-12-06' THEN paid_price</v>
      </c>
      <c r="S490" t="str">
        <f t="shared" si="73"/>
        <v>WHEN fk_mwh_warehouse = '1' AND id_city = '751' AND shipped_date &gt;= '2016-11-07' AND shipped_date &lt; '2016-12-06' THEN order_nr</v>
      </c>
      <c r="T490" t="str">
        <f t="shared" si="74"/>
        <v>WHEN fk_mwh_warehouse = '1' AND id_city = '751' AND shipped_date &gt;= '2016-11-07' AND shipped_date &lt; '2016-12-06' THEN 1</v>
      </c>
    </row>
    <row r="491" spans="1:20" x14ac:dyDescent="0.25">
      <c r="A491" s="7" t="str">
        <f t="shared" si="67"/>
        <v>7671</v>
      </c>
      <c r="B491">
        <v>1</v>
      </c>
      <c r="C491">
        <v>767</v>
      </c>
      <c r="D491">
        <v>10881498</v>
      </c>
      <c r="E491">
        <v>10707938</v>
      </c>
      <c r="F491">
        <v>54</v>
      </c>
      <c r="G491">
        <v>65</v>
      </c>
      <c r="H491">
        <v>20161157556622.398</v>
      </c>
      <c r="I491">
        <v>20161206389800.5</v>
      </c>
      <c r="J491">
        <v>10</v>
      </c>
      <c r="K491">
        <v>7</v>
      </c>
      <c r="L491" t="s">
        <v>36</v>
      </c>
      <c r="M491" s="1">
        <f t="shared" si="68"/>
        <v>42700</v>
      </c>
      <c r="N491" s="1">
        <f t="shared" si="69"/>
        <v>42679</v>
      </c>
      <c r="O491" s="1">
        <f t="shared" si="70"/>
        <v>42707</v>
      </c>
      <c r="P491" t="b">
        <f t="shared" si="66"/>
        <v>0</v>
      </c>
      <c r="Q491" t="str">
        <f t="shared" si="71"/>
        <v>WHEN fk_mwh_warehouse = '1' AND id_city = '767' AND shipped_date &gt;= '2016-11-05' AND shipped_date &lt; '2016-12-04' THEN unit_price</v>
      </c>
      <c r="R491" t="str">
        <f t="shared" si="72"/>
        <v>WHEN fk_mwh_warehouse = '1' AND id_city = '767' AND shipped_date &gt;= '2016-11-05' AND shipped_date &lt; '2016-12-04' THEN paid_price</v>
      </c>
      <c r="S491" t="str">
        <f t="shared" si="73"/>
        <v>WHEN fk_mwh_warehouse = '1' AND id_city = '767' AND shipped_date &gt;= '2016-11-05' AND shipped_date &lt; '2016-12-04' THEN order_nr</v>
      </c>
      <c r="T491" t="str">
        <f t="shared" si="74"/>
        <v>WHEN fk_mwh_warehouse = '1' AND id_city = '767' AND shipped_date &gt;= '2016-11-05' AND shipped_date &lt; '2016-12-04' THEN 1</v>
      </c>
    </row>
    <row r="492" spans="1:20" x14ac:dyDescent="0.25">
      <c r="A492" s="7" t="str">
        <f t="shared" si="67"/>
        <v>7741</v>
      </c>
      <c r="B492">
        <v>1</v>
      </c>
      <c r="C492">
        <v>774</v>
      </c>
      <c r="D492">
        <v>1053346570.16</v>
      </c>
      <c r="E492">
        <v>1038030035.88</v>
      </c>
      <c r="F492">
        <v>8214</v>
      </c>
      <c r="G492">
        <v>11940</v>
      </c>
      <c r="H492">
        <v>20161194470057.301</v>
      </c>
      <c r="I492">
        <v>20161206702349.699</v>
      </c>
      <c r="J492">
        <v>4</v>
      </c>
      <c r="K492">
        <v>3</v>
      </c>
      <c r="L492" t="s">
        <v>36</v>
      </c>
      <c r="M492" s="1">
        <f t="shared" si="68"/>
        <v>42706</v>
      </c>
      <c r="N492" s="1">
        <f t="shared" si="69"/>
        <v>42697</v>
      </c>
      <c r="O492" s="1">
        <f t="shared" si="70"/>
        <v>42709</v>
      </c>
      <c r="P492" t="b">
        <f t="shared" si="66"/>
        <v>0</v>
      </c>
      <c r="Q492" t="str">
        <f t="shared" si="71"/>
        <v>WHEN fk_mwh_warehouse = '1' AND id_city = '774' AND shipped_date &gt;= '2016-11-23' AND shipped_date &lt; '2016-12-06' THEN unit_price</v>
      </c>
      <c r="R492" t="str">
        <f t="shared" si="72"/>
        <v>WHEN fk_mwh_warehouse = '1' AND id_city = '774' AND shipped_date &gt;= '2016-11-23' AND shipped_date &lt; '2016-12-06' THEN paid_price</v>
      </c>
      <c r="S492" t="str">
        <f t="shared" si="73"/>
        <v>WHEN fk_mwh_warehouse = '1' AND id_city = '774' AND shipped_date &gt;= '2016-11-23' AND shipped_date &lt; '2016-12-06' THEN order_nr</v>
      </c>
      <c r="T492" t="str">
        <f t="shared" si="74"/>
        <v>WHEN fk_mwh_warehouse = '1' AND id_city = '774' AND shipped_date &gt;= '2016-11-23' AND shipped_date &lt; '2016-12-06' THEN 1</v>
      </c>
    </row>
    <row r="493" spans="1:20" x14ac:dyDescent="0.25">
      <c r="A493" s="7" t="str">
        <f t="shared" si="67"/>
        <v>7911</v>
      </c>
      <c r="B493">
        <v>1</v>
      </c>
      <c r="C493">
        <v>791</v>
      </c>
      <c r="D493">
        <v>4486911</v>
      </c>
      <c r="E493">
        <v>4410162.79</v>
      </c>
      <c r="F493">
        <v>11</v>
      </c>
      <c r="G493">
        <v>16</v>
      </c>
      <c r="H493">
        <v>20161163081601.398</v>
      </c>
      <c r="I493">
        <v>20161206652711.898</v>
      </c>
      <c r="J493">
        <v>9</v>
      </c>
      <c r="K493">
        <v>7</v>
      </c>
      <c r="L493" t="s">
        <v>36</v>
      </c>
      <c r="M493" s="1">
        <f t="shared" si="68"/>
        <v>42701</v>
      </c>
      <c r="N493" s="1">
        <f t="shared" si="69"/>
        <v>42680</v>
      </c>
      <c r="O493" s="1">
        <f t="shared" si="70"/>
        <v>42708</v>
      </c>
      <c r="P493" t="b">
        <f t="shared" si="66"/>
        <v>0</v>
      </c>
      <c r="Q493" t="str">
        <f t="shared" si="71"/>
        <v>WHEN fk_mwh_warehouse = '1' AND id_city = '791' AND shipped_date &gt;= '2016-11-06' AND shipped_date &lt; '2016-12-05' THEN unit_price</v>
      </c>
      <c r="R493" t="str">
        <f t="shared" si="72"/>
        <v>WHEN fk_mwh_warehouse = '1' AND id_city = '791' AND shipped_date &gt;= '2016-11-06' AND shipped_date &lt; '2016-12-05' THEN paid_price</v>
      </c>
      <c r="S493" t="str">
        <f t="shared" si="73"/>
        <v>WHEN fk_mwh_warehouse = '1' AND id_city = '791' AND shipped_date &gt;= '2016-11-06' AND shipped_date &lt; '2016-12-05' THEN order_nr</v>
      </c>
      <c r="T493" t="str">
        <f t="shared" si="74"/>
        <v>WHEN fk_mwh_warehouse = '1' AND id_city = '791' AND shipped_date &gt;= '2016-11-06' AND shipped_date &lt; '2016-12-05' THEN 1</v>
      </c>
    </row>
    <row r="494" spans="1:20" x14ac:dyDescent="0.25">
      <c r="A494" s="7" t="str">
        <f t="shared" si="67"/>
        <v>7971</v>
      </c>
      <c r="B494">
        <v>1</v>
      </c>
      <c r="C494">
        <v>797</v>
      </c>
      <c r="D494">
        <v>7224246</v>
      </c>
      <c r="E494">
        <v>7099512.5099999998</v>
      </c>
      <c r="F494">
        <v>43</v>
      </c>
      <c r="G494">
        <v>53</v>
      </c>
      <c r="H494">
        <v>20161174842156.5</v>
      </c>
      <c r="I494">
        <v>20161207049492.699</v>
      </c>
      <c r="J494">
        <v>6</v>
      </c>
      <c r="K494">
        <v>4</v>
      </c>
      <c r="L494" t="s">
        <v>35</v>
      </c>
      <c r="M494" s="1">
        <f t="shared" si="68"/>
        <v>42705</v>
      </c>
      <c r="N494" s="1">
        <f t="shared" si="69"/>
        <v>42693</v>
      </c>
      <c r="O494" s="1">
        <f t="shared" si="70"/>
        <v>42709</v>
      </c>
      <c r="P494" t="b">
        <f t="shared" si="66"/>
        <v>0</v>
      </c>
      <c r="Q494" t="str">
        <f t="shared" si="71"/>
        <v>WHEN fk_mwh_warehouse = '1' AND id_city = '797' AND shipped_date &gt;= '2016-11-19' AND shipped_date &lt; '2016-12-06' THEN unit_price</v>
      </c>
      <c r="R494" t="str">
        <f t="shared" si="72"/>
        <v>WHEN fk_mwh_warehouse = '1' AND id_city = '797' AND shipped_date &gt;= '2016-11-19' AND shipped_date &lt; '2016-12-06' THEN paid_price</v>
      </c>
      <c r="S494" t="str">
        <f t="shared" si="73"/>
        <v>WHEN fk_mwh_warehouse = '1' AND id_city = '797' AND shipped_date &gt;= '2016-11-19' AND shipped_date &lt; '2016-12-06' THEN order_nr</v>
      </c>
      <c r="T494" t="str">
        <f t="shared" si="74"/>
        <v>WHEN fk_mwh_warehouse = '1' AND id_city = '797' AND shipped_date &gt;= '2016-11-19' AND shipped_date &lt; '2016-12-06' THEN 1</v>
      </c>
    </row>
    <row r="495" spans="1:20" x14ac:dyDescent="0.25">
      <c r="A495" s="7" t="str">
        <f t="shared" si="67"/>
        <v>8061</v>
      </c>
      <c r="B495">
        <v>1</v>
      </c>
      <c r="C495">
        <v>806</v>
      </c>
      <c r="D495">
        <v>7000999</v>
      </c>
      <c r="E495">
        <v>7000999</v>
      </c>
      <c r="F495">
        <v>15</v>
      </c>
      <c r="G495">
        <v>16</v>
      </c>
      <c r="H495">
        <v>20161159833807.5</v>
      </c>
      <c r="I495">
        <v>20161206460126.301</v>
      </c>
      <c r="J495">
        <v>7</v>
      </c>
      <c r="K495">
        <v>4</v>
      </c>
      <c r="L495" t="s">
        <v>36</v>
      </c>
      <c r="M495" s="1">
        <f t="shared" si="68"/>
        <v>42703</v>
      </c>
      <c r="N495" s="1">
        <f t="shared" si="69"/>
        <v>42691</v>
      </c>
      <c r="O495" s="1">
        <f t="shared" si="70"/>
        <v>42707</v>
      </c>
      <c r="P495" t="b">
        <f t="shared" si="66"/>
        <v>0</v>
      </c>
      <c r="Q495" t="str">
        <f t="shared" si="71"/>
        <v>WHEN fk_mwh_warehouse = '1' AND id_city = '806' AND shipped_date &gt;= '2016-11-17' AND shipped_date &lt; '2016-12-04' THEN unit_price</v>
      </c>
      <c r="R495" t="str">
        <f t="shared" si="72"/>
        <v>WHEN fk_mwh_warehouse = '1' AND id_city = '806' AND shipped_date &gt;= '2016-11-17' AND shipped_date &lt; '2016-12-04' THEN paid_price</v>
      </c>
      <c r="S495" t="str">
        <f t="shared" si="73"/>
        <v>WHEN fk_mwh_warehouse = '1' AND id_city = '806' AND shipped_date &gt;= '2016-11-17' AND shipped_date &lt; '2016-12-04' THEN order_nr</v>
      </c>
      <c r="T495" t="str">
        <f t="shared" si="74"/>
        <v>WHEN fk_mwh_warehouse = '1' AND id_city = '806' AND shipped_date &gt;= '2016-11-17' AND shipped_date &lt; '2016-12-04' THEN 1</v>
      </c>
    </row>
    <row r="496" spans="1:20" x14ac:dyDescent="0.25">
      <c r="A496" s="7" t="str">
        <f t="shared" si="67"/>
        <v>8211</v>
      </c>
      <c r="B496">
        <v>1</v>
      </c>
      <c r="C496">
        <v>821</v>
      </c>
      <c r="D496">
        <v>971800</v>
      </c>
      <c r="E496">
        <v>971800</v>
      </c>
      <c r="F496">
        <v>6</v>
      </c>
      <c r="G496">
        <v>7</v>
      </c>
      <c r="H496">
        <v>20161171722148.5</v>
      </c>
      <c r="I496">
        <v>20161207161804.398</v>
      </c>
      <c r="J496">
        <v>5</v>
      </c>
      <c r="K496">
        <v>2</v>
      </c>
      <c r="L496" t="s">
        <v>35</v>
      </c>
      <c r="M496" s="1">
        <f t="shared" si="68"/>
        <v>42706</v>
      </c>
      <c r="N496" s="1">
        <f t="shared" si="69"/>
        <v>42700</v>
      </c>
      <c r="O496" s="1">
        <f t="shared" si="70"/>
        <v>42708</v>
      </c>
      <c r="P496" t="b">
        <f t="shared" si="66"/>
        <v>0</v>
      </c>
      <c r="Q496" t="str">
        <f t="shared" si="71"/>
        <v>WHEN fk_mwh_warehouse = '1' AND id_city = '821' AND shipped_date &gt;= '2016-11-26' AND shipped_date &lt; '2016-12-05' THEN unit_price</v>
      </c>
      <c r="R496" t="str">
        <f t="shared" si="72"/>
        <v>WHEN fk_mwh_warehouse = '1' AND id_city = '821' AND shipped_date &gt;= '2016-11-26' AND shipped_date &lt; '2016-12-05' THEN paid_price</v>
      </c>
      <c r="S496" t="str">
        <f t="shared" si="73"/>
        <v>WHEN fk_mwh_warehouse = '1' AND id_city = '821' AND shipped_date &gt;= '2016-11-26' AND shipped_date &lt; '2016-12-05' THEN order_nr</v>
      </c>
      <c r="T496" t="str">
        <f t="shared" si="74"/>
        <v>WHEN fk_mwh_warehouse = '1' AND id_city = '821' AND shipped_date &gt;= '2016-11-26' AND shipped_date &lt; '2016-12-05' THEN 1</v>
      </c>
    </row>
    <row r="497" spans="1:20" x14ac:dyDescent="0.25">
      <c r="A497" s="7" t="str">
        <f t="shared" si="67"/>
        <v>8291</v>
      </c>
      <c r="B497">
        <v>1</v>
      </c>
      <c r="C497">
        <v>829</v>
      </c>
      <c r="D497">
        <v>6815690</v>
      </c>
      <c r="E497">
        <v>6773330</v>
      </c>
      <c r="F497">
        <v>10</v>
      </c>
      <c r="G497">
        <v>13</v>
      </c>
      <c r="H497">
        <v>20161152347985.301</v>
      </c>
      <c r="I497">
        <v>20161206353149.301</v>
      </c>
      <c r="J497">
        <v>11</v>
      </c>
      <c r="K497">
        <v>7</v>
      </c>
      <c r="L497" t="s">
        <v>36</v>
      </c>
      <c r="M497" s="1">
        <f t="shared" si="68"/>
        <v>42699</v>
      </c>
      <c r="N497" s="1">
        <f t="shared" si="69"/>
        <v>42678</v>
      </c>
      <c r="O497" s="1">
        <f t="shared" si="70"/>
        <v>42706</v>
      </c>
      <c r="P497" t="b">
        <f t="shared" si="66"/>
        <v>0</v>
      </c>
      <c r="Q497" t="str">
        <f t="shared" si="71"/>
        <v>WHEN fk_mwh_warehouse = '1' AND id_city = '829' AND shipped_date &gt;= '2016-11-04' AND shipped_date &lt; '2016-12-03' THEN unit_price</v>
      </c>
      <c r="R497" t="str">
        <f t="shared" si="72"/>
        <v>WHEN fk_mwh_warehouse = '1' AND id_city = '829' AND shipped_date &gt;= '2016-11-04' AND shipped_date &lt; '2016-12-03' THEN paid_price</v>
      </c>
      <c r="S497" t="str">
        <f t="shared" si="73"/>
        <v>WHEN fk_mwh_warehouse = '1' AND id_city = '829' AND shipped_date &gt;= '2016-11-04' AND shipped_date &lt; '2016-12-03' THEN order_nr</v>
      </c>
      <c r="T497" t="str">
        <f t="shared" si="74"/>
        <v>WHEN fk_mwh_warehouse = '1' AND id_city = '829' AND shipped_date &gt;= '2016-11-04' AND shipped_date &lt; '2016-12-03' THEN 1</v>
      </c>
    </row>
    <row r="498" spans="1:20" x14ac:dyDescent="0.25">
      <c r="A498" s="7" t="str">
        <f t="shared" si="67"/>
        <v>8441</v>
      </c>
      <c r="B498">
        <v>1</v>
      </c>
      <c r="C498">
        <v>844</v>
      </c>
      <c r="D498">
        <v>2953750</v>
      </c>
      <c r="E498">
        <v>2913750</v>
      </c>
      <c r="F498">
        <v>7</v>
      </c>
      <c r="G498">
        <v>8</v>
      </c>
      <c r="H498">
        <v>20161193755047</v>
      </c>
      <c r="I498">
        <v>20161206930529.301</v>
      </c>
      <c r="J498">
        <v>4</v>
      </c>
      <c r="K498">
        <v>2</v>
      </c>
      <c r="L498" t="s">
        <v>36</v>
      </c>
      <c r="M498" s="1">
        <f t="shared" si="68"/>
        <v>42706</v>
      </c>
      <c r="N498" s="1">
        <f t="shared" si="69"/>
        <v>42700</v>
      </c>
      <c r="O498" s="1">
        <f t="shared" si="70"/>
        <v>42708</v>
      </c>
      <c r="P498" t="b">
        <f t="shared" si="66"/>
        <v>0</v>
      </c>
      <c r="Q498" t="str">
        <f t="shared" si="71"/>
        <v>WHEN fk_mwh_warehouse = '1' AND id_city = '844' AND shipped_date &gt;= '2016-11-26' AND shipped_date &lt; '2016-12-05' THEN unit_price</v>
      </c>
      <c r="R498" t="str">
        <f t="shared" si="72"/>
        <v>WHEN fk_mwh_warehouse = '1' AND id_city = '844' AND shipped_date &gt;= '2016-11-26' AND shipped_date &lt; '2016-12-05' THEN paid_price</v>
      </c>
      <c r="S498" t="str">
        <f t="shared" si="73"/>
        <v>WHEN fk_mwh_warehouse = '1' AND id_city = '844' AND shipped_date &gt;= '2016-11-26' AND shipped_date &lt; '2016-12-05' THEN order_nr</v>
      </c>
      <c r="T498" t="str">
        <f t="shared" si="74"/>
        <v>WHEN fk_mwh_warehouse = '1' AND id_city = '844' AND shipped_date &gt;= '2016-11-26' AND shipped_date &lt; '2016-12-05' THEN 1</v>
      </c>
    </row>
    <row r="499" spans="1:20" x14ac:dyDescent="0.25">
      <c r="A499" s="7" t="str">
        <f t="shared" si="67"/>
        <v>8531</v>
      </c>
      <c r="B499">
        <v>1</v>
      </c>
      <c r="C499">
        <v>853</v>
      </c>
      <c r="D499">
        <v>8445200</v>
      </c>
      <c r="E499">
        <v>8445200</v>
      </c>
      <c r="F499">
        <v>10</v>
      </c>
      <c r="G499">
        <v>11</v>
      </c>
      <c r="H499">
        <v>20161159033265.699</v>
      </c>
      <c r="I499">
        <v>20161207249472.199</v>
      </c>
      <c r="J499">
        <v>10</v>
      </c>
      <c r="K499">
        <v>8</v>
      </c>
      <c r="L499" t="s">
        <v>35</v>
      </c>
      <c r="M499" s="1">
        <f t="shared" si="68"/>
        <v>42701</v>
      </c>
      <c r="N499" s="1">
        <f t="shared" si="69"/>
        <v>42677</v>
      </c>
      <c r="O499" s="1">
        <f t="shared" si="70"/>
        <v>42709</v>
      </c>
      <c r="P499" t="b">
        <f t="shared" si="66"/>
        <v>0</v>
      </c>
      <c r="Q499" t="str">
        <f t="shared" si="71"/>
        <v>WHEN fk_mwh_warehouse = '1' AND id_city = '853' AND shipped_date &gt;= '2016-11-03' AND shipped_date &lt; '2016-12-06' THEN unit_price</v>
      </c>
      <c r="R499" t="str">
        <f t="shared" si="72"/>
        <v>WHEN fk_mwh_warehouse = '1' AND id_city = '853' AND shipped_date &gt;= '2016-11-03' AND shipped_date &lt; '2016-12-06' THEN paid_price</v>
      </c>
      <c r="S499" t="str">
        <f t="shared" si="73"/>
        <v>WHEN fk_mwh_warehouse = '1' AND id_city = '853' AND shipped_date &gt;= '2016-11-03' AND shipped_date &lt; '2016-12-06' THEN order_nr</v>
      </c>
      <c r="T499" t="str">
        <f t="shared" si="74"/>
        <v>WHEN fk_mwh_warehouse = '1' AND id_city = '853' AND shipped_date &gt;= '2016-11-03' AND shipped_date &lt; '2016-12-06' THEN 1</v>
      </c>
    </row>
    <row r="500" spans="1:20" x14ac:dyDescent="0.25">
      <c r="A500" s="7" t="str">
        <f t="shared" si="67"/>
        <v>8661</v>
      </c>
      <c r="B500">
        <v>1</v>
      </c>
      <c r="C500">
        <v>866</v>
      </c>
      <c r="D500">
        <v>4719687</v>
      </c>
      <c r="E500">
        <v>4705287</v>
      </c>
      <c r="F500">
        <v>22</v>
      </c>
      <c r="G500">
        <v>29</v>
      </c>
      <c r="H500">
        <v>20161150268330.398</v>
      </c>
      <c r="I500">
        <v>20161206180779.801</v>
      </c>
      <c r="J500">
        <v>10</v>
      </c>
      <c r="K500">
        <v>6</v>
      </c>
      <c r="L500" t="s">
        <v>36</v>
      </c>
      <c r="M500" s="1">
        <f t="shared" si="68"/>
        <v>42700</v>
      </c>
      <c r="N500" s="1">
        <f t="shared" si="69"/>
        <v>42682</v>
      </c>
      <c r="O500" s="1">
        <f t="shared" si="70"/>
        <v>42706</v>
      </c>
      <c r="P500" t="b">
        <f t="shared" si="66"/>
        <v>0</v>
      </c>
      <c r="Q500" t="str">
        <f t="shared" si="71"/>
        <v>WHEN fk_mwh_warehouse = '1' AND id_city = '866' AND shipped_date &gt;= '2016-11-08' AND shipped_date &lt; '2016-12-03' THEN unit_price</v>
      </c>
      <c r="R500" t="str">
        <f t="shared" si="72"/>
        <v>WHEN fk_mwh_warehouse = '1' AND id_city = '866' AND shipped_date &gt;= '2016-11-08' AND shipped_date &lt; '2016-12-03' THEN paid_price</v>
      </c>
      <c r="S500" t="str">
        <f t="shared" si="73"/>
        <v>WHEN fk_mwh_warehouse = '1' AND id_city = '866' AND shipped_date &gt;= '2016-11-08' AND shipped_date &lt; '2016-12-03' THEN order_nr</v>
      </c>
      <c r="T500" t="str">
        <f t="shared" si="74"/>
        <v>WHEN fk_mwh_warehouse = '1' AND id_city = '866' AND shipped_date &gt;= '2016-11-08' AND shipped_date &lt; '2016-12-03' THEN 1</v>
      </c>
    </row>
    <row r="501" spans="1:20" x14ac:dyDescent="0.25">
      <c r="A501" s="7" t="str">
        <f t="shared" si="67"/>
        <v>8781</v>
      </c>
      <c r="B501">
        <v>1</v>
      </c>
      <c r="C501">
        <v>878</v>
      </c>
      <c r="D501">
        <v>4682100</v>
      </c>
      <c r="E501">
        <v>4682100</v>
      </c>
      <c r="F501">
        <v>7</v>
      </c>
      <c r="G501">
        <v>12</v>
      </c>
      <c r="H501">
        <v>20161165375778.199</v>
      </c>
      <c r="I501">
        <v>20161205832123.398</v>
      </c>
      <c r="J501">
        <v>5</v>
      </c>
      <c r="K501">
        <v>2</v>
      </c>
      <c r="L501" t="s">
        <v>34</v>
      </c>
      <c r="M501" s="1">
        <f t="shared" si="68"/>
        <v>42704</v>
      </c>
      <c r="N501" s="1">
        <f t="shared" si="69"/>
        <v>42698</v>
      </c>
      <c r="O501" s="1">
        <f t="shared" si="70"/>
        <v>42706</v>
      </c>
      <c r="P501" t="b">
        <f t="shared" si="66"/>
        <v>0</v>
      </c>
      <c r="Q501" t="str">
        <f t="shared" si="71"/>
        <v>WHEN fk_mwh_warehouse = '1' AND id_city = '878' AND shipped_date &gt;= '2016-11-24' AND shipped_date &lt; '2016-12-03' THEN unit_price</v>
      </c>
      <c r="R501" t="str">
        <f t="shared" si="72"/>
        <v>WHEN fk_mwh_warehouse = '1' AND id_city = '878' AND shipped_date &gt;= '2016-11-24' AND shipped_date &lt; '2016-12-03' THEN paid_price</v>
      </c>
      <c r="S501" t="str">
        <f t="shared" si="73"/>
        <v>WHEN fk_mwh_warehouse = '1' AND id_city = '878' AND shipped_date &gt;= '2016-11-24' AND shipped_date &lt; '2016-12-03' THEN order_nr</v>
      </c>
      <c r="T501" t="str">
        <f t="shared" si="74"/>
        <v>WHEN fk_mwh_warehouse = '1' AND id_city = '878' AND shipped_date &gt;= '2016-11-24' AND shipped_date &lt; '2016-12-03' THEN 1</v>
      </c>
    </row>
    <row r="502" spans="1:20" x14ac:dyDescent="0.25">
      <c r="A502" s="7" t="str">
        <f t="shared" si="67"/>
        <v>8911</v>
      </c>
      <c r="B502">
        <v>1</v>
      </c>
      <c r="C502">
        <v>891</v>
      </c>
      <c r="D502">
        <v>4964500</v>
      </c>
      <c r="E502">
        <v>4929550</v>
      </c>
      <c r="F502">
        <v>12</v>
      </c>
      <c r="G502">
        <v>12</v>
      </c>
      <c r="H502">
        <v>20161136453968.602</v>
      </c>
      <c r="I502">
        <v>20161206482706.898</v>
      </c>
      <c r="J502">
        <v>12</v>
      </c>
      <c r="K502">
        <v>7</v>
      </c>
      <c r="L502" t="s">
        <v>36</v>
      </c>
      <c r="M502" s="1">
        <f t="shared" si="68"/>
        <v>42698</v>
      </c>
      <c r="N502" s="1">
        <f t="shared" si="69"/>
        <v>42677</v>
      </c>
      <c r="O502" s="1">
        <f t="shared" si="70"/>
        <v>42705</v>
      </c>
      <c r="P502" t="b">
        <f t="shared" si="66"/>
        <v>0</v>
      </c>
      <c r="Q502" t="str">
        <f t="shared" si="71"/>
        <v>WHEN fk_mwh_warehouse = '1' AND id_city = '891' AND shipped_date &gt;= '2016-11-03' AND shipped_date &lt; '2016-12-02' THEN unit_price</v>
      </c>
      <c r="R502" t="str">
        <f t="shared" si="72"/>
        <v>WHEN fk_mwh_warehouse = '1' AND id_city = '891' AND shipped_date &gt;= '2016-11-03' AND shipped_date &lt; '2016-12-02' THEN paid_price</v>
      </c>
      <c r="S502" t="str">
        <f t="shared" si="73"/>
        <v>WHEN fk_mwh_warehouse = '1' AND id_city = '891' AND shipped_date &gt;= '2016-11-03' AND shipped_date &lt; '2016-12-02' THEN order_nr</v>
      </c>
      <c r="T502" t="str">
        <f t="shared" si="74"/>
        <v>WHEN fk_mwh_warehouse = '1' AND id_city = '891' AND shipped_date &gt;= '2016-11-03' AND shipped_date &lt; '2016-12-02' THEN 1</v>
      </c>
    </row>
    <row r="503" spans="1:20" x14ac:dyDescent="0.25">
      <c r="A503" s="7" t="str">
        <f t="shared" si="67"/>
        <v>9091</v>
      </c>
      <c r="B503">
        <v>1</v>
      </c>
      <c r="C503">
        <v>909</v>
      </c>
      <c r="D503">
        <v>840676</v>
      </c>
      <c r="E503">
        <v>840676</v>
      </c>
      <c r="F503">
        <v>7</v>
      </c>
      <c r="G503">
        <v>11</v>
      </c>
      <c r="H503">
        <v>20161128743825</v>
      </c>
      <c r="I503">
        <v>20161205348799.699</v>
      </c>
      <c r="J503">
        <v>13</v>
      </c>
      <c r="K503">
        <v>7</v>
      </c>
      <c r="L503" t="s">
        <v>34</v>
      </c>
      <c r="M503" s="1">
        <f t="shared" si="68"/>
        <v>42696</v>
      </c>
      <c r="N503" s="1">
        <f t="shared" si="69"/>
        <v>42675</v>
      </c>
      <c r="O503" s="1">
        <f t="shared" si="70"/>
        <v>42703</v>
      </c>
      <c r="P503" t="b">
        <f t="shared" si="66"/>
        <v>0</v>
      </c>
      <c r="Q503" t="str">
        <f t="shared" si="71"/>
        <v>WHEN fk_mwh_warehouse = '1' AND id_city = '909' AND shipped_date &gt;= '2016-11-01' AND shipped_date &lt; '2016-11-30' THEN unit_price</v>
      </c>
      <c r="R503" t="str">
        <f t="shared" si="72"/>
        <v>WHEN fk_mwh_warehouse = '1' AND id_city = '909' AND shipped_date &gt;= '2016-11-01' AND shipped_date &lt; '2016-11-30' THEN paid_price</v>
      </c>
      <c r="S503" t="str">
        <f t="shared" si="73"/>
        <v>WHEN fk_mwh_warehouse = '1' AND id_city = '909' AND shipped_date &gt;= '2016-11-01' AND shipped_date &lt; '2016-11-30' THEN order_nr</v>
      </c>
      <c r="T503" t="str">
        <f t="shared" si="74"/>
        <v>WHEN fk_mwh_warehouse = '1' AND id_city = '909' AND shipped_date &gt;= '2016-11-01' AND shipped_date &lt; '2016-11-30' THEN 1</v>
      </c>
    </row>
    <row r="504" spans="1:20" x14ac:dyDescent="0.25">
      <c r="A504" s="7" t="str">
        <f t="shared" si="67"/>
        <v>9201</v>
      </c>
      <c r="B504">
        <v>1</v>
      </c>
      <c r="C504">
        <v>920</v>
      </c>
      <c r="D504">
        <v>1869488.2</v>
      </c>
      <c r="E504">
        <v>1869488.2</v>
      </c>
      <c r="F504">
        <v>9</v>
      </c>
      <c r="G504">
        <v>10</v>
      </c>
      <c r="H504">
        <v>20161137505980.699</v>
      </c>
      <c r="I504">
        <v>20161205827550.699</v>
      </c>
      <c r="J504">
        <v>12</v>
      </c>
      <c r="K504">
        <v>6</v>
      </c>
      <c r="L504" t="s">
        <v>34</v>
      </c>
      <c r="M504" s="1">
        <f t="shared" si="68"/>
        <v>42697</v>
      </c>
      <c r="N504" s="1">
        <f t="shared" si="69"/>
        <v>42679</v>
      </c>
      <c r="O504" s="1">
        <f t="shared" si="70"/>
        <v>42703</v>
      </c>
      <c r="P504" t="b">
        <f t="shared" si="66"/>
        <v>0</v>
      </c>
      <c r="Q504" t="str">
        <f t="shared" si="71"/>
        <v>WHEN fk_mwh_warehouse = '1' AND id_city = '920' AND shipped_date &gt;= '2016-11-05' AND shipped_date &lt; '2016-11-30' THEN unit_price</v>
      </c>
      <c r="R504" t="str">
        <f t="shared" si="72"/>
        <v>WHEN fk_mwh_warehouse = '1' AND id_city = '920' AND shipped_date &gt;= '2016-11-05' AND shipped_date &lt; '2016-11-30' THEN paid_price</v>
      </c>
      <c r="S504" t="str">
        <f t="shared" si="73"/>
        <v>WHEN fk_mwh_warehouse = '1' AND id_city = '920' AND shipped_date &gt;= '2016-11-05' AND shipped_date &lt; '2016-11-30' THEN order_nr</v>
      </c>
      <c r="T504" t="str">
        <f t="shared" si="74"/>
        <v>WHEN fk_mwh_warehouse = '1' AND id_city = '920' AND shipped_date &gt;= '2016-11-05' AND shipped_date &lt; '2016-11-30' THEN 1</v>
      </c>
    </row>
    <row r="505" spans="1:20" x14ac:dyDescent="0.25">
      <c r="A505" s="7" t="str">
        <f t="shared" si="67"/>
        <v>9321</v>
      </c>
      <c r="B505">
        <v>1</v>
      </c>
      <c r="C505">
        <v>932</v>
      </c>
      <c r="D505">
        <v>4814943</v>
      </c>
      <c r="E505">
        <v>4773643</v>
      </c>
      <c r="F505">
        <v>23</v>
      </c>
      <c r="G505">
        <v>30</v>
      </c>
      <c r="H505">
        <v>20161173379137.398</v>
      </c>
      <c r="I505">
        <v>20161206490195.699</v>
      </c>
      <c r="J505">
        <v>5</v>
      </c>
      <c r="K505">
        <v>2</v>
      </c>
      <c r="L505" t="s">
        <v>36</v>
      </c>
      <c r="M505" s="1">
        <f t="shared" si="68"/>
        <v>42705</v>
      </c>
      <c r="N505" s="1">
        <f t="shared" si="69"/>
        <v>42699</v>
      </c>
      <c r="O505" s="1">
        <f t="shared" si="70"/>
        <v>42707</v>
      </c>
      <c r="P505" t="b">
        <f t="shared" si="66"/>
        <v>0</v>
      </c>
      <c r="Q505" t="str">
        <f t="shared" si="71"/>
        <v>WHEN fk_mwh_warehouse = '1' AND id_city = '932' AND shipped_date &gt;= '2016-11-25' AND shipped_date &lt; '2016-12-04' THEN unit_price</v>
      </c>
      <c r="R505" t="str">
        <f t="shared" si="72"/>
        <v>WHEN fk_mwh_warehouse = '1' AND id_city = '932' AND shipped_date &gt;= '2016-11-25' AND shipped_date &lt; '2016-12-04' THEN paid_price</v>
      </c>
      <c r="S505" t="str">
        <f t="shared" si="73"/>
        <v>WHEN fk_mwh_warehouse = '1' AND id_city = '932' AND shipped_date &gt;= '2016-11-25' AND shipped_date &lt; '2016-12-04' THEN order_nr</v>
      </c>
      <c r="T505" t="str">
        <f t="shared" si="74"/>
        <v>WHEN fk_mwh_warehouse = '1' AND id_city = '932' AND shipped_date &gt;= '2016-11-25' AND shipped_date &lt; '2016-12-04' THEN 1</v>
      </c>
    </row>
    <row r="506" spans="1:20" x14ac:dyDescent="0.25">
      <c r="A506" s="7" t="str">
        <f t="shared" si="67"/>
        <v>9491</v>
      </c>
      <c r="B506">
        <v>1</v>
      </c>
      <c r="C506">
        <v>949</v>
      </c>
      <c r="D506">
        <v>5317540</v>
      </c>
      <c r="E506">
        <v>5317540</v>
      </c>
      <c r="F506">
        <v>7</v>
      </c>
      <c r="G506">
        <v>9</v>
      </c>
      <c r="H506">
        <v>20161203574221.699</v>
      </c>
      <c r="I506">
        <v>20161206830814</v>
      </c>
      <c r="J506">
        <v>3</v>
      </c>
      <c r="K506">
        <v>1</v>
      </c>
      <c r="L506" t="s">
        <v>36</v>
      </c>
      <c r="M506" s="1">
        <f t="shared" si="68"/>
        <v>42707</v>
      </c>
      <c r="N506" s="1">
        <f t="shared" si="69"/>
        <v>42704</v>
      </c>
      <c r="O506" s="1">
        <f t="shared" si="70"/>
        <v>42708</v>
      </c>
      <c r="P506" t="b">
        <f t="shared" si="66"/>
        <v>0</v>
      </c>
      <c r="Q506" t="str">
        <f t="shared" si="71"/>
        <v>WHEN fk_mwh_warehouse = '1' AND id_city = '949' AND shipped_date &gt;= '2016-11-30' AND shipped_date &lt; '2016-12-05' THEN unit_price</v>
      </c>
      <c r="R506" t="str">
        <f t="shared" si="72"/>
        <v>WHEN fk_mwh_warehouse = '1' AND id_city = '949' AND shipped_date &gt;= '2016-11-30' AND shipped_date &lt; '2016-12-05' THEN paid_price</v>
      </c>
      <c r="S506" t="str">
        <f t="shared" si="73"/>
        <v>WHEN fk_mwh_warehouse = '1' AND id_city = '949' AND shipped_date &gt;= '2016-11-30' AND shipped_date &lt; '2016-12-05' THEN order_nr</v>
      </c>
      <c r="T506" t="str">
        <f t="shared" si="74"/>
        <v>WHEN fk_mwh_warehouse = '1' AND id_city = '949' AND shipped_date &gt;= '2016-11-30' AND shipped_date &lt; '2016-12-05' THEN 1</v>
      </c>
    </row>
    <row r="507" spans="1:20" x14ac:dyDescent="0.25">
      <c r="A507" s="7" t="str">
        <f t="shared" si="67"/>
        <v>9521</v>
      </c>
      <c r="B507">
        <v>1</v>
      </c>
      <c r="C507">
        <v>952</v>
      </c>
      <c r="D507">
        <v>5826100</v>
      </c>
      <c r="E507">
        <v>5826100</v>
      </c>
      <c r="F507">
        <v>4</v>
      </c>
      <c r="G507">
        <v>4</v>
      </c>
      <c r="H507">
        <v>20161165144698.699</v>
      </c>
      <c r="I507">
        <v>20161206940548.199</v>
      </c>
      <c r="J507">
        <v>7</v>
      </c>
      <c r="K507">
        <v>4</v>
      </c>
      <c r="L507" t="s">
        <v>36</v>
      </c>
      <c r="M507" s="1">
        <f t="shared" si="68"/>
        <v>42703</v>
      </c>
      <c r="N507" s="1">
        <f t="shared" si="69"/>
        <v>42691</v>
      </c>
      <c r="O507" s="1">
        <f t="shared" si="70"/>
        <v>42707</v>
      </c>
      <c r="P507" t="b">
        <f t="shared" si="66"/>
        <v>0</v>
      </c>
      <c r="Q507" t="str">
        <f t="shared" si="71"/>
        <v>WHEN fk_mwh_warehouse = '1' AND id_city = '952' AND shipped_date &gt;= '2016-11-17' AND shipped_date &lt; '2016-12-04' THEN unit_price</v>
      </c>
      <c r="R507" t="str">
        <f t="shared" si="72"/>
        <v>WHEN fk_mwh_warehouse = '1' AND id_city = '952' AND shipped_date &gt;= '2016-11-17' AND shipped_date &lt; '2016-12-04' THEN paid_price</v>
      </c>
      <c r="S507" t="str">
        <f t="shared" si="73"/>
        <v>WHEN fk_mwh_warehouse = '1' AND id_city = '952' AND shipped_date &gt;= '2016-11-17' AND shipped_date &lt; '2016-12-04' THEN order_nr</v>
      </c>
      <c r="T507" t="str">
        <f t="shared" si="74"/>
        <v>WHEN fk_mwh_warehouse = '1' AND id_city = '952' AND shipped_date &gt;= '2016-11-17' AND shipped_date &lt; '2016-12-04' THEN 1</v>
      </c>
    </row>
    <row r="508" spans="1:20" x14ac:dyDescent="0.25">
      <c r="A508" s="7" t="str">
        <f t="shared" si="67"/>
        <v>9571</v>
      </c>
      <c r="B508">
        <v>1</v>
      </c>
      <c r="C508">
        <v>957</v>
      </c>
      <c r="D508">
        <v>19730487.5</v>
      </c>
      <c r="E508">
        <v>19680487.5</v>
      </c>
      <c r="F508">
        <v>36</v>
      </c>
      <c r="G508">
        <v>48</v>
      </c>
      <c r="H508">
        <v>20161165781038.801</v>
      </c>
      <c r="I508">
        <v>20161206738903.102</v>
      </c>
      <c r="J508">
        <v>6</v>
      </c>
      <c r="K508">
        <v>3</v>
      </c>
      <c r="L508" t="s">
        <v>36</v>
      </c>
      <c r="M508" s="1">
        <f t="shared" si="68"/>
        <v>42704</v>
      </c>
      <c r="N508" s="1">
        <f t="shared" si="69"/>
        <v>42695</v>
      </c>
      <c r="O508" s="1">
        <f t="shared" si="70"/>
        <v>42707</v>
      </c>
      <c r="P508" t="b">
        <f t="shared" si="66"/>
        <v>0</v>
      </c>
      <c r="Q508" t="str">
        <f t="shared" si="71"/>
        <v>WHEN fk_mwh_warehouse = '1' AND id_city = '957' AND shipped_date &gt;= '2016-11-21' AND shipped_date &lt; '2016-12-04' THEN unit_price</v>
      </c>
      <c r="R508" t="str">
        <f t="shared" si="72"/>
        <v>WHEN fk_mwh_warehouse = '1' AND id_city = '957' AND shipped_date &gt;= '2016-11-21' AND shipped_date &lt; '2016-12-04' THEN paid_price</v>
      </c>
      <c r="S508" t="str">
        <f t="shared" si="73"/>
        <v>WHEN fk_mwh_warehouse = '1' AND id_city = '957' AND shipped_date &gt;= '2016-11-21' AND shipped_date &lt; '2016-12-04' THEN order_nr</v>
      </c>
      <c r="T508" t="str">
        <f t="shared" si="74"/>
        <v>WHEN fk_mwh_warehouse = '1' AND id_city = '957' AND shipped_date &gt;= '2016-11-21' AND shipped_date &lt; '2016-12-04' THEN 1</v>
      </c>
    </row>
    <row r="509" spans="1:20" x14ac:dyDescent="0.25">
      <c r="A509" s="7" t="str">
        <f t="shared" si="67"/>
        <v>9631</v>
      </c>
      <c r="B509">
        <v>1</v>
      </c>
      <c r="C509">
        <v>963</v>
      </c>
      <c r="D509">
        <v>820500</v>
      </c>
      <c r="E509">
        <v>820500</v>
      </c>
      <c r="F509">
        <v>6</v>
      </c>
      <c r="G509">
        <v>9</v>
      </c>
      <c r="H509">
        <v>20161194873236.801</v>
      </c>
      <c r="I509">
        <v>20161206273341.5</v>
      </c>
      <c r="J509">
        <v>4</v>
      </c>
      <c r="K509">
        <v>3</v>
      </c>
      <c r="L509" t="s">
        <v>36</v>
      </c>
      <c r="M509" s="1">
        <f t="shared" si="68"/>
        <v>42706</v>
      </c>
      <c r="N509" s="1">
        <f t="shared" si="69"/>
        <v>42697</v>
      </c>
      <c r="O509" s="1">
        <f t="shared" si="70"/>
        <v>42709</v>
      </c>
      <c r="P509" t="b">
        <f t="shared" si="66"/>
        <v>0</v>
      </c>
      <c r="Q509" t="str">
        <f t="shared" si="71"/>
        <v>WHEN fk_mwh_warehouse = '1' AND id_city = '963' AND shipped_date &gt;= '2016-11-23' AND shipped_date &lt; '2016-12-06' THEN unit_price</v>
      </c>
      <c r="R509" t="str">
        <f t="shared" si="72"/>
        <v>WHEN fk_mwh_warehouse = '1' AND id_city = '963' AND shipped_date &gt;= '2016-11-23' AND shipped_date &lt; '2016-12-06' THEN paid_price</v>
      </c>
      <c r="S509" t="str">
        <f t="shared" si="73"/>
        <v>WHEN fk_mwh_warehouse = '1' AND id_city = '963' AND shipped_date &gt;= '2016-11-23' AND shipped_date &lt; '2016-12-06' THEN order_nr</v>
      </c>
      <c r="T509" t="str">
        <f t="shared" si="74"/>
        <v>WHEN fk_mwh_warehouse = '1' AND id_city = '963' AND shipped_date &gt;= '2016-11-23' AND shipped_date &lt; '2016-12-06' THEN 1</v>
      </c>
    </row>
    <row r="510" spans="1:20" x14ac:dyDescent="0.25">
      <c r="A510" s="7" t="str">
        <f t="shared" si="67"/>
        <v>9671</v>
      </c>
      <c r="B510">
        <v>1</v>
      </c>
      <c r="C510">
        <v>967</v>
      </c>
      <c r="D510">
        <v>4099729.12</v>
      </c>
      <c r="E510">
        <v>4099729.12</v>
      </c>
      <c r="F510">
        <v>19</v>
      </c>
      <c r="G510">
        <v>24</v>
      </c>
      <c r="H510">
        <v>20161166666373.602</v>
      </c>
      <c r="I510">
        <v>20161206611891.801</v>
      </c>
      <c r="J510">
        <v>8</v>
      </c>
      <c r="K510">
        <v>4</v>
      </c>
      <c r="L510" t="s">
        <v>36</v>
      </c>
      <c r="M510" s="1">
        <f t="shared" si="68"/>
        <v>42702</v>
      </c>
      <c r="N510" s="1">
        <f t="shared" si="69"/>
        <v>42690</v>
      </c>
      <c r="O510" s="1">
        <f t="shared" si="70"/>
        <v>42706</v>
      </c>
      <c r="P510" t="b">
        <f t="shared" si="66"/>
        <v>0</v>
      </c>
      <c r="Q510" t="str">
        <f t="shared" si="71"/>
        <v>WHEN fk_mwh_warehouse = '1' AND id_city = '967' AND shipped_date &gt;= '2016-11-16' AND shipped_date &lt; '2016-12-03' THEN unit_price</v>
      </c>
      <c r="R510" t="str">
        <f t="shared" si="72"/>
        <v>WHEN fk_mwh_warehouse = '1' AND id_city = '967' AND shipped_date &gt;= '2016-11-16' AND shipped_date &lt; '2016-12-03' THEN paid_price</v>
      </c>
      <c r="S510" t="str">
        <f t="shared" si="73"/>
        <v>WHEN fk_mwh_warehouse = '1' AND id_city = '967' AND shipped_date &gt;= '2016-11-16' AND shipped_date &lt; '2016-12-03' THEN order_nr</v>
      </c>
      <c r="T510" t="str">
        <f t="shared" si="74"/>
        <v>WHEN fk_mwh_warehouse = '1' AND id_city = '967' AND shipped_date &gt;= '2016-11-16' AND shipped_date &lt; '2016-12-03' THEN 1</v>
      </c>
    </row>
    <row r="511" spans="1:20" x14ac:dyDescent="0.25">
      <c r="A511" s="7" t="str">
        <f t="shared" si="67"/>
        <v>9701</v>
      </c>
      <c r="B511">
        <v>1</v>
      </c>
      <c r="C511">
        <v>970</v>
      </c>
      <c r="D511">
        <v>950890753.38999999</v>
      </c>
      <c r="E511">
        <v>936760910.70000005</v>
      </c>
      <c r="F511">
        <v>7468</v>
      </c>
      <c r="G511">
        <v>10951</v>
      </c>
      <c r="H511">
        <v>20161199571854.5</v>
      </c>
      <c r="I511">
        <v>20161206842995.102</v>
      </c>
      <c r="J511">
        <v>3</v>
      </c>
      <c r="K511">
        <v>2</v>
      </c>
      <c r="L511" t="s">
        <v>36</v>
      </c>
      <c r="M511" s="1">
        <f t="shared" si="68"/>
        <v>42707</v>
      </c>
      <c r="N511" s="1">
        <f t="shared" si="69"/>
        <v>42701</v>
      </c>
      <c r="O511" s="1">
        <f t="shared" si="70"/>
        <v>42709</v>
      </c>
      <c r="P511" t="b">
        <f t="shared" si="66"/>
        <v>0</v>
      </c>
      <c r="Q511" t="str">
        <f t="shared" si="71"/>
        <v>WHEN fk_mwh_warehouse = '1' AND id_city = '970' AND shipped_date &gt;= '2016-11-27' AND shipped_date &lt; '2016-12-06' THEN unit_price</v>
      </c>
      <c r="R511" t="str">
        <f t="shared" si="72"/>
        <v>WHEN fk_mwh_warehouse = '1' AND id_city = '970' AND shipped_date &gt;= '2016-11-27' AND shipped_date &lt; '2016-12-06' THEN paid_price</v>
      </c>
      <c r="S511" t="str">
        <f t="shared" si="73"/>
        <v>WHEN fk_mwh_warehouse = '1' AND id_city = '970' AND shipped_date &gt;= '2016-11-27' AND shipped_date &lt; '2016-12-06' THEN order_nr</v>
      </c>
      <c r="T511" t="str">
        <f t="shared" si="74"/>
        <v>WHEN fk_mwh_warehouse = '1' AND id_city = '970' AND shipped_date &gt;= '2016-11-27' AND shipped_date &lt; '2016-12-06' THEN 1</v>
      </c>
    </row>
    <row r="512" spans="1:20" x14ac:dyDescent="0.25">
      <c r="A512" s="7" t="str">
        <f t="shared" si="67"/>
        <v>9821</v>
      </c>
      <c r="B512">
        <v>1</v>
      </c>
      <c r="C512">
        <v>982</v>
      </c>
      <c r="D512">
        <v>36840443</v>
      </c>
      <c r="E512">
        <v>36335538</v>
      </c>
      <c r="F512">
        <v>70</v>
      </c>
      <c r="G512">
        <v>90</v>
      </c>
      <c r="H512">
        <v>20161157923258.301</v>
      </c>
      <c r="I512">
        <v>20161206326934.398</v>
      </c>
      <c r="J512">
        <v>7</v>
      </c>
      <c r="K512">
        <v>4</v>
      </c>
      <c r="L512" t="s">
        <v>36</v>
      </c>
      <c r="M512" s="1">
        <f t="shared" si="68"/>
        <v>42703</v>
      </c>
      <c r="N512" s="1">
        <f t="shared" si="69"/>
        <v>42691</v>
      </c>
      <c r="O512" s="1">
        <f t="shared" si="70"/>
        <v>42707</v>
      </c>
      <c r="P512" t="b">
        <f t="shared" si="66"/>
        <v>0</v>
      </c>
      <c r="Q512" t="str">
        <f t="shared" si="71"/>
        <v>WHEN fk_mwh_warehouse = '1' AND id_city = '982' AND shipped_date &gt;= '2016-11-17' AND shipped_date &lt; '2016-12-04' THEN unit_price</v>
      </c>
      <c r="R512" t="str">
        <f t="shared" si="72"/>
        <v>WHEN fk_mwh_warehouse = '1' AND id_city = '982' AND shipped_date &gt;= '2016-11-17' AND shipped_date &lt; '2016-12-04' THEN paid_price</v>
      </c>
      <c r="S512" t="str">
        <f t="shared" si="73"/>
        <v>WHEN fk_mwh_warehouse = '1' AND id_city = '982' AND shipped_date &gt;= '2016-11-17' AND shipped_date &lt; '2016-12-04' THEN order_nr</v>
      </c>
      <c r="T512" t="str">
        <f t="shared" si="74"/>
        <v>WHEN fk_mwh_warehouse = '1' AND id_city = '982' AND shipped_date &gt;= '2016-11-17' AND shipped_date &lt; '2016-12-04' THEN 1</v>
      </c>
    </row>
    <row r="513" spans="1:20" x14ac:dyDescent="0.25">
      <c r="A513" s="7" t="str">
        <f t="shared" si="67"/>
        <v>9861</v>
      </c>
      <c r="B513">
        <v>1</v>
      </c>
      <c r="C513">
        <v>986</v>
      </c>
      <c r="D513">
        <v>5578800</v>
      </c>
      <c r="E513">
        <v>5578800</v>
      </c>
      <c r="F513">
        <v>3</v>
      </c>
      <c r="G513">
        <v>3</v>
      </c>
      <c r="H513">
        <v>20161153832568.301</v>
      </c>
      <c r="I513">
        <v>20161206180231.301</v>
      </c>
      <c r="J513">
        <v>6</v>
      </c>
      <c r="K513">
        <v>0</v>
      </c>
      <c r="L513" t="s">
        <v>36</v>
      </c>
      <c r="M513" s="1">
        <f t="shared" si="68"/>
        <v>42704</v>
      </c>
      <c r="N513" s="1">
        <f t="shared" si="69"/>
        <v>42704</v>
      </c>
      <c r="O513" s="1">
        <f t="shared" si="70"/>
        <v>42704</v>
      </c>
      <c r="P513" t="b">
        <f t="shared" si="66"/>
        <v>0</v>
      </c>
      <c r="Q513" t="str">
        <f t="shared" si="71"/>
        <v>WHEN fk_mwh_warehouse = '1' AND id_city = '986' AND shipped_date &gt;= '2016-11-30' AND shipped_date &lt; '2016-12-01' THEN unit_price</v>
      </c>
      <c r="R513" t="str">
        <f t="shared" si="72"/>
        <v>WHEN fk_mwh_warehouse = '1' AND id_city = '986' AND shipped_date &gt;= '2016-11-30' AND shipped_date &lt; '2016-12-01' THEN paid_price</v>
      </c>
      <c r="S513" t="str">
        <f t="shared" si="73"/>
        <v>WHEN fk_mwh_warehouse = '1' AND id_city = '986' AND shipped_date &gt;= '2016-11-30' AND shipped_date &lt; '2016-12-01' THEN order_nr</v>
      </c>
      <c r="T513" t="str">
        <f t="shared" si="74"/>
        <v>WHEN fk_mwh_warehouse = '1' AND id_city = '986' AND shipped_date &gt;= '2016-11-30' AND shipped_date &lt; '2016-12-01' THEN 1</v>
      </c>
    </row>
    <row r="514" spans="1:20" x14ac:dyDescent="0.25">
      <c r="A514" s="7" t="str">
        <f t="shared" si="67"/>
        <v>10001</v>
      </c>
      <c r="B514">
        <v>1</v>
      </c>
      <c r="C514">
        <v>1000</v>
      </c>
      <c r="D514">
        <v>1233288</v>
      </c>
      <c r="E514">
        <v>1233288</v>
      </c>
      <c r="F514">
        <v>8</v>
      </c>
      <c r="G514">
        <v>10</v>
      </c>
      <c r="H514">
        <v>20161174634115.5</v>
      </c>
      <c r="I514">
        <v>20161206559052.5</v>
      </c>
      <c r="J514">
        <v>4</v>
      </c>
      <c r="K514">
        <v>2</v>
      </c>
      <c r="L514" t="s">
        <v>36</v>
      </c>
      <c r="M514" s="1">
        <f t="shared" si="68"/>
        <v>42706</v>
      </c>
      <c r="N514" s="1">
        <f t="shared" si="69"/>
        <v>42700</v>
      </c>
      <c r="O514" s="1">
        <f t="shared" si="70"/>
        <v>42708</v>
      </c>
      <c r="P514" t="b">
        <f t="shared" si="66"/>
        <v>0</v>
      </c>
      <c r="Q514" t="str">
        <f t="shared" si="71"/>
        <v>WHEN fk_mwh_warehouse = '1' AND id_city = '1000' AND shipped_date &gt;= '2016-11-26' AND shipped_date &lt; '2016-12-05' THEN unit_price</v>
      </c>
      <c r="R514" t="str">
        <f t="shared" si="72"/>
        <v>WHEN fk_mwh_warehouse = '1' AND id_city = '1000' AND shipped_date &gt;= '2016-11-26' AND shipped_date &lt; '2016-12-05' THEN paid_price</v>
      </c>
      <c r="S514" t="str">
        <f t="shared" si="73"/>
        <v>WHEN fk_mwh_warehouse = '1' AND id_city = '1000' AND shipped_date &gt;= '2016-11-26' AND shipped_date &lt; '2016-12-05' THEN order_nr</v>
      </c>
      <c r="T514" t="str">
        <f t="shared" si="74"/>
        <v>WHEN fk_mwh_warehouse = '1' AND id_city = '1000' AND shipped_date &gt;= '2016-11-26' AND shipped_date &lt; '2016-12-05' THEN 1</v>
      </c>
    </row>
    <row r="515" spans="1:20" x14ac:dyDescent="0.25">
      <c r="A515" s="7" t="str">
        <f t="shared" si="67"/>
        <v>10111</v>
      </c>
      <c r="B515">
        <v>1</v>
      </c>
      <c r="C515">
        <v>1011</v>
      </c>
      <c r="D515">
        <v>19990</v>
      </c>
      <c r="E515">
        <v>0</v>
      </c>
      <c r="F515">
        <v>1</v>
      </c>
      <c r="G515">
        <v>1</v>
      </c>
      <c r="H515">
        <v>20161130021705</v>
      </c>
      <c r="I515">
        <v>20161208082759</v>
      </c>
      <c r="J515">
        <v>8</v>
      </c>
      <c r="K515">
        <v>0</v>
      </c>
      <c r="L515" t="s">
        <v>37</v>
      </c>
      <c r="M515" s="1">
        <f t="shared" si="68"/>
        <v>42704</v>
      </c>
      <c r="N515" s="1">
        <f t="shared" si="69"/>
        <v>42704</v>
      </c>
      <c r="O515" s="1">
        <f t="shared" si="70"/>
        <v>42704</v>
      </c>
      <c r="P515" t="b">
        <f t="shared" si="66"/>
        <v>0</v>
      </c>
      <c r="Q515" t="str">
        <f t="shared" si="71"/>
        <v>WHEN fk_mwh_warehouse = '1' AND id_city = '1011' AND shipped_date &gt;= '2016-11-30' AND shipped_date &lt; '2016-12-01' THEN unit_price</v>
      </c>
      <c r="R515" t="str">
        <f t="shared" si="72"/>
        <v>WHEN fk_mwh_warehouse = '1' AND id_city = '1011' AND shipped_date &gt;= '2016-11-30' AND shipped_date &lt; '2016-12-01' THEN paid_price</v>
      </c>
      <c r="S515" t="str">
        <f t="shared" si="73"/>
        <v>WHEN fk_mwh_warehouse = '1' AND id_city = '1011' AND shipped_date &gt;= '2016-11-30' AND shipped_date &lt; '2016-12-01' THEN order_nr</v>
      </c>
      <c r="T515" t="str">
        <f t="shared" si="74"/>
        <v>WHEN fk_mwh_warehouse = '1' AND id_city = '1011' AND shipped_date &gt;= '2016-11-30' AND shipped_date &lt; '2016-12-01' THEN 1</v>
      </c>
    </row>
    <row r="516" spans="1:20" x14ac:dyDescent="0.25">
      <c r="A516" s="7" t="str">
        <f t="shared" si="67"/>
        <v>10181</v>
      </c>
      <c r="B516">
        <v>1</v>
      </c>
      <c r="C516">
        <v>1018</v>
      </c>
      <c r="D516">
        <v>230900</v>
      </c>
      <c r="E516">
        <v>230900</v>
      </c>
      <c r="F516">
        <v>4</v>
      </c>
      <c r="G516">
        <v>4</v>
      </c>
      <c r="H516">
        <v>20161144380691.5</v>
      </c>
      <c r="I516">
        <v>20161206920674.699</v>
      </c>
      <c r="J516">
        <v>10</v>
      </c>
      <c r="K516">
        <v>5</v>
      </c>
      <c r="L516" t="s">
        <v>36</v>
      </c>
      <c r="M516" s="1">
        <f t="shared" si="68"/>
        <v>42700</v>
      </c>
      <c r="N516" s="1">
        <f t="shared" si="69"/>
        <v>42685</v>
      </c>
      <c r="O516" s="1">
        <f t="shared" si="70"/>
        <v>42705</v>
      </c>
      <c r="P516" t="b">
        <f t="shared" si="66"/>
        <v>0</v>
      </c>
      <c r="Q516" t="str">
        <f t="shared" si="71"/>
        <v>WHEN fk_mwh_warehouse = '1' AND id_city = '1018' AND shipped_date &gt;= '2016-11-11' AND shipped_date &lt; '2016-12-02' THEN unit_price</v>
      </c>
      <c r="R516" t="str">
        <f t="shared" si="72"/>
        <v>WHEN fk_mwh_warehouse = '1' AND id_city = '1018' AND shipped_date &gt;= '2016-11-11' AND shipped_date &lt; '2016-12-02' THEN paid_price</v>
      </c>
      <c r="S516" t="str">
        <f t="shared" si="73"/>
        <v>WHEN fk_mwh_warehouse = '1' AND id_city = '1018' AND shipped_date &gt;= '2016-11-11' AND shipped_date &lt; '2016-12-02' THEN order_nr</v>
      </c>
      <c r="T516" t="str">
        <f t="shared" si="74"/>
        <v>WHEN fk_mwh_warehouse = '1' AND id_city = '1018' AND shipped_date &gt;= '2016-11-11' AND shipped_date &lt; '2016-12-02' THEN 1</v>
      </c>
    </row>
    <row r="517" spans="1:20" x14ac:dyDescent="0.25">
      <c r="A517" s="7" t="str">
        <f t="shared" si="67"/>
        <v>10361</v>
      </c>
      <c r="B517">
        <v>1</v>
      </c>
      <c r="C517">
        <v>1036</v>
      </c>
      <c r="D517">
        <v>861722</v>
      </c>
      <c r="E517">
        <v>861722</v>
      </c>
      <c r="F517">
        <v>7</v>
      </c>
      <c r="G517">
        <v>7</v>
      </c>
      <c r="H517">
        <v>20161148565166.199</v>
      </c>
      <c r="I517">
        <v>20161206157662.801</v>
      </c>
      <c r="J517">
        <v>8</v>
      </c>
      <c r="K517">
        <v>6</v>
      </c>
      <c r="L517" t="s">
        <v>36</v>
      </c>
      <c r="M517" s="1">
        <f t="shared" si="68"/>
        <v>42702</v>
      </c>
      <c r="N517" s="1">
        <f t="shared" si="69"/>
        <v>42684</v>
      </c>
      <c r="O517" s="1">
        <f t="shared" si="70"/>
        <v>42708</v>
      </c>
      <c r="P517" t="b">
        <f t="shared" si="66"/>
        <v>0</v>
      </c>
      <c r="Q517" t="str">
        <f t="shared" si="71"/>
        <v>WHEN fk_mwh_warehouse = '1' AND id_city = '1036' AND shipped_date &gt;= '2016-11-10' AND shipped_date &lt; '2016-12-05' THEN unit_price</v>
      </c>
      <c r="R517" t="str">
        <f t="shared" si="72"/>
        <v>WHEN fk_mwh_warehouse = '1' AND id_city = '1036' AND shipped_date &gt;= '2016-11-10' AND shipped_date &lt; '2016-12-05' THEN paid_price</v>
      </c>
      <c r="S517" t="str">
        <f t="shared" si="73"/>
        <v>WHEN fk_mwh_warehouse = '1' AND id_city = '1036' AND shipped_date &gt;= '2016-11-10' AND shipped_date &lt; '2016-12-05' THEN order_nr</v>
      </c>
      <c r="T517" t="str">
        <f t="shared" si="74"/>
        <v>WHEN fk_mwh_warehouse = '1' AND id_city = '1036' AND shipped_date &gt;= '2016-11-10' AND shipped_date &lt; '2016-12-05' THEN 1</v>
      </c>
    </row>
    <row r="518" spans="1:20" x14ac:dyDescent="0.25">
      <c r="A518" s="7" t="str">
        <f t="shared" si="67"/>
        <v>10561</v>
      </c>
      <c r="B518">
        <v>1</v>
      </c>
      <c r="C518">
        <v>1056</v>
      </c>
      <c r="D518">
        <v>617980</v>
      </c>
      <c r="E518">
        <v>617980</v>
      </c>
      <c r="F518">
        <v>5</v>
      </c>
      <c r="G518">
        <v>6</v>
      </c>
      <c r="H518">
        <v>20161124106831.5</v>
      </c>
      <c r="I518">
        <v>20161207986032.301</v>
      </c>
      <c r="J518">
        <v>14</v>
      </c>
      <c r="K518">
        <v>5</v>
      </c>
      <c r="L518" t="s">
        <v>35</v>
      </c>
      <c r="M518" s="1">
        <f t="shared" si="68"/>
        <v>42697</v>
      </c>
      <c r="N518" s="1">
        <f t="shared" si="69"/>
        <v>42682</v>
      </c>
      <c r="O518" s="1">
        <f t="shared" si="70"/>
        <v>42702</v>
      </c>
      <c r="P518" t="b">
        <f t="shared" si="66"/>
        <v>0</v>
      </c>
      <c r="Q518" t="str">
        <f t="shared" si="71"/>
        <v>WHEN fk_mwh_warehouse = '1' AND id_city = '1056' AND shipped_date &gt;= '2016-11-08' AND shipped_date &lt; '2016-11-29' THEN unit_price</v>
      </c>
      <c r="R518" t="str">
        <f t="shared" si="72"/>
        <v>WHEN fk_mwh_warehouse = '1' AND id_city = '1056' AND shipped_date &gt;= '2016-11-08' AND shipped_date &lt; '2016-11-29' THEN paid_price</v>
      </c>
      <c r="S518" t="str">
        <f t="shared" si="73"/>
        <v>WHEN fk_mwh_warehouse = '1' AND id_city = '1056' AND shipped_date &gt;= '2016-11-08' AND shipped_date &lt; '2016-11-29' THEN order_nr</v>
      </c>
      <c r="T518" t="str">
        <f t="shared" si="74"/>
        <v>WHEN fk_mwh_warehouse = '1' AND id_city = '1056' AND shipped_date &gt;= '2016-11-08' AND shipped_date &lt; '2016-11-29' THEN 1</v>
      </c>
    </row>
    <row r="519" spans="1:20" x14ac:dyDescent="0.25">
      <c r="A519" s="7" t="str">
        <f t="shared" si="67"/>
        <v>10871</v>
      </c>
      <c r="B519">
        <v>1</v>
      </c>
      <c r="C519">
        <v>1087</v>
      </c>
      <c r="D519">
        <v>1694199</v>
      </c>
      <c r="E519">
        <v>1694199</v>
      </c>
      <c r="F519">
        <v>11</v>
      </c>
      <c r="G519">
        <v>15</v>
      </c>
      <c r="H519">
        <v>20161145611031.199</v>
      </c>
      <c r="I519">
        <v>20161207256464.801</v>
      </c>
      <c r="J519">
        <v>10</v>
      </c>
      <c r="K519">
        <v>6</v>
      </c>
      <c r="L519" t="s">
        <v>35</v>
      </c>
      <c r="M519" s="1">
        <f t="shared" si="68"/>
        <v>42701</v>
      </c>
      <c r="N519" s="1">
        <f t="shared" si="69"/>
        <v>42683</v>
      </c>
      <c r="O519" s="1">
        <f t="shared" si="70"/>
        <v>42707</v>
      </c>
      <c r="P519" t="b">
        <f t="shared" si="66"/>
        <v>0</v>
      </c>
      <c r="Q519" t="str">
        <f t="shared" si="71"/>
        <v>WHEN fk_mwh_warehouse = '1' AND id_city = '1087' AND shipped_date &gt;= '2016-11-09' AND shipped_date &lt; '2016-12-04' THEN unit_price</v>
      </c>
      <c r="R519" t="str">
        <f t="shared" si="72"/>
        <v>WHEN fk_mwh_warehouse = '1' AND id_city = '1087' AND shipped_date &gt;= '2016-11-09' AND shipped_date &lt; '2016-12-04' THEN paid_price</v>
      </c>
      <c r="S519" t="str">
        <f t="shared" si="73"/>
        <v>WHEN fk_mwh_warehouse = '1' AND id_city = '1087' AND shipped_date &gt;= '2016-11-09' AND shipped_date &lt; '2016-12-04' THEN order_nr</v>
      </c>
      <c r="T519" t="str">
        <f t="shared" si="74"/>
        <v>WHEN fk_mwh_warehouse = '1' AND id_city = '1087' AND shipped_date &gt;= '2016-11-09' AND shipped_date &lt; '2016-12-04' THEN 1</v>
      </c>
    </row>
    <row r="520" spans="1:20" x14ac:dyDescent="0.25">
      <c r="A520" s="7" t="str">
        <f t="shared" si="67"/>
        <v>11021</v>
      </c>
      <c r="B520">
        <v>1</v>
      </c>
      <c r="C520">
        <v>1102</v>
      </c>
      <c r="D520">
        <v>241999</v>
      </c>
      <c r="E520">
        <v>241999</v>
      </c>
      <c r="F520">
        <v>2</v>
      </c>
      <c r="G520">
        <v>2</v>
      </c>
      <c r="H520">
        <v>20161125158128</v>
      </c>
      <c r="I520">
        <v>20161207139674.5</v>
      </c>
      <c r="J520">
        <v>12</v>
      </c>
      <c r="K520">
        <v>5</v>
      </c>
      <c r="L520" t="s">
        <v>35</v>
      </c>
      <c r="M520" s="1">
        <f t="shared" si="68"/>
        <v>42699</v>
      </c>
      <c r="N520" s="1">
        <f t="shared" si="69"/>
        <v>42684</v>
      </c>
      <c r="O520" s="1">
        <f t="shared" si="70"/>
        <v>42704</v>
      </c>
      <c r="P520" t="b">
        <f t="shared" si="66"/>
        <v>0</v>
      </c>
      <c r="Q520" t="str">
        <f t="shared" si="71"/>
        <v>WHEN fk_mwh_warehouse = '1' AND id_city = '1102' AND shipped_date &gt;= '2016-11-10' AND shipped_date &lt; '2016-12-01' THEN unit_price</v>
      </c>
      <c r="R520" t="str">
        <f t="shared" si="72"/>
        <v>WHEN fk_mwh_warehouse = '1' AND id_city = '1102' AND shipped_date &gt;= '2016-11-10' AND shipped_date &lt; '2016-12-01' THEN paid_price</v>
      </c>
      <c r="S520" t="str">
        <f t="shared" si="73"/>
        <v>WHEN fk_mwh_warehouse = '1' AND id_city = '1102' AND shipped_date &gt;= '2016-11-10' AND shipped_date &lt; '2016-12-01' THEN order_nr</v>
      </c>
      <c r="T520" t="str">
        <f t="shared" si="74"/>
        <v>WHEN fk_mwh_warehouse = '1' AND id_city = '1102' AND shipped_date &gt;= '2016-11-10' AND shipped_date &lt; '2016-12-01' THEN 1</v>
      </c>
    </row>
    <row r="521" spans="1:20" x14ac:dyDescent="0.25">
      <c r="A521" s="7" t="str">
        <f t="shared" si="67"/>
        <v>11091</v>
      </c>
      <c r="B521">
        <v>1</v>
      </c>
      <c r="C521">
        <v>1109</v>
      </c>
      <c r="D521">
        <v>513300</v>
      </c>
      <c r="E521">
        <v>513300</v>
      </c>
      <c r="F521">
        <v>5</v>
      </c>
      <c r="G521">
        <v>5</v>
      </c>
      <c r="H521">
        <v>20161156732887.602</v>
      </c>
      <c r="I521">
        <v>20161206365558.602</v>
      </c>
      <c r="J521">
        <v>8</v>
      </c>
      <c r="K521">
        <v>4</v>
      </c>
      <c r="L521" t="s">
        <v>36</v>
      </c>
      <c r="M521" s="1">
        <f t="shared" si="68"/>
        <v>42702</v>
      </c>
      <c r="N521" s="1">
        <f t="shared" si="69"/>
        <v>42690</v>
      </c>
      <c r="O521" s="1">
        <f t="shared" si="70"/>
        <v>42706</v>
      </c>
      <c r="P521" t="b">
        <f t="shared" si="66"/>
        <v>0</v>
      </c>
      <c r="Q521" t="str">
        <f t="shared" si="71"/>
        <v>WHEN fk_mwh_warehouse = '1' AND id_city = '1109' AND shipped_date &gt;= '2016-11-16' AND shipped_date &lt; '2016-12-03' THEN unit_price</v>
      </c>
      <c r="R521" t="str">
        <f t="shared" si="72"/>
        <v>WHEN fk_mwh_warehouse = '1' AND id_city = '1109' AND shipped_date &gt;= '2016-11-16' AND shipped_date &lt; '2016-12-03' THEN paid_price</v>
      </c>
      <c r="S521" t="str">
        <f t="shared" si="73"/>
        <v>WHEN fk_mwh_warehouse = '1' AND id_city = '1109' AND shipped_date &gt;= '2016-11-16' AND shipped_date &lt; '2016-12-03' THEN order_nr</v>
      </c>
      <c r="T521" t="str">
        <f t="shared" si="74"/>
        <v>WHEN fk_mwh_warehouse = '1' AND id_city = '1109' AND shipped_date &gt;= '2016-11-16' AND shipped_date &lt; '2016-12-03' THEN 1</v>
      </c>
    </row>
    <row r="522" spans="1:20" x14ac:dyDescent="0.25">
      <c r="A522" s="7" t="str">
        <f t="shared" si="67"/>
        <v>11151</v>
      </c>
      <c r="B522">
        <v>1</v>
      </c>
      <c r="C522">
        <v>1115</v>
      </c>
      <c r="D522">
        <v>52470</v>
      </c>
      <c r="E522">
        <v>52470</v>
      </c>
      <c r="F522">
        <v>1</v>
      </c>
      <c r="G522">
        <v>1</v>
      </c>
      <c r="H522">
        <v>20161129013303</v>
      </c>
      <c r="I522">
        <v>20161205171404</v>
      </c>
      <c r="J522">
        <v>6</v>
      </c>
      <c r="K522">
        <v>0</v>
      </c>
      <c r="L522" t="s">
        <v>34</v>
      </c>
      <c r="M522" s="1">
        <f t="shared" si="68"/>
        <v>42703</v>
      </c>
      <c r="N522" s="1">
        <f t="shared" si="69"/>
        <v>42703</v>
      </c>
      <c r="O522" s="1">
        <f t="shared" si="70"/>
        <v>42703</v>
      </c>
      <c r="P522" t="b">
        <f t="shared" ref="P522:P585" si="75">O522&gt;$O$3</f>
        <v>0</v>
      </c>
      <c r="Q522" t="str">
        <f t="shared" si="71"/>
        <v>WHEN fk_mwh_warehouse = '1' AND id_city = '1115' AND shipped_date &gt;= '2016-11-29' AND shipped_date &lt; '2016-11-30' THEN unit_price</v>
      </c>
      <c r="R522" t="str">
        <f t="shared" si="72"/>
        <v>WHEN fk_mwh_warehouse = '1' AND id_city = '1115' AND shipped_date &gt;= '2016-11-29' AND shipped_date &lt; '2016-11-30' THEN paid_price</v>
      </c>
      <c r="S522" t="str">
        <f t="shared" si="73"/>
        <v>WHEN fk_mwh_warehouse = '1' AND id_city = '1115' AND shipped_date &gt;= '2016-11-29' AND shipped_date &lt; '2016-11-30' THEN order_nr</v>
      </c>
      <c r="T522" t="str">
        <f t="shared" si="74"/>
        <v>WHEN fk_mwh_warehouse = '1' AND id_city = '1115' AND shipped_date &gt;= '2016-11-29' AND shipped_date &lt; '2016-11-30' THEN 1</v>
      </c>
    </row>
    <row r="523" spans="1:20" x14ac:dyDescent="0.25">
      <c r="A523" s="7" t="str">
        <f t="shared" ref="A523:A586" si="76">C523&amp;B523</f>
        <v>11211</v>
      </c>
      <c r="B523">
        <v>1</v>
      </c>
      <c r="C523">
        <v>1121</v>
      </c>
      <c r="D523">
        <v>78400</v>
      </c>
      <c r="E523">
        <v>78400</v>
      </c>
      <c r="F523">
        <v>1</v>
      </c>
      <c r="G523">
        <v>1</v>
      </c>
      <c r="H523">
        <v>20161129013307</v>
      </c>
      <c r="I523">
        <v>20161207164434</v>
      </c>
      <c r="J523">
        <v>8</v>
      </c>
      <c r="K523">
        <v>0</v>
      </c>
      <c r="L523" t="s">
        <v>35</v>
      </c>
      <c r="M523" s="1">
        <f t="shared" ref="M523:M586" si="77">L523-J523</f>
        <v>42703</v>
      </c>
      <c r="N523" s="1">
        <f t="shared" ref="N523:N586" si="78">M523-($O$6*K523)</f>
        <v>42703</v>
      </c>
      <c r="O523" s="1">
        <f t="shared" ref="O523:O586" si="79">M523+($O$7*K523)</f>
        <v>42703</v>
      </c>
      <c r="P523" t="b">
        <f t="shared" si="75"/>
        <v>0</v>
      </c>
      <c r="Q523" t="str">
        <f t="shared" ref="Q523:Q586" si="80">"WHEN fk_mwh_warehouse = '"&amp;$B523&amp;"' AND id_city = '"&amp;$C523&amp;"' AND shipped_date &gt;= '"&amp;TEXT($N523,"yyyy-mm-dd")&amp;"' AND shipped_date &lt; '"&amp;TEXT($O523+1,"yyyy-mm-dd")&amp;"' THEN unit_price"</f>
        <v>WHEN fk_mwh_warehouse = '1' AND id_city = '1121' AND shipped_date &gt;= '2016-11-29' AND shipped_date &lt; '2016-11-30' THEN unit_price</v>
      </c>
      <c r="R523" t="str">
        <f t="shared" ref="R523:R586" si="81">"WHEN fk_mwh_warehouse = '"&amp;$B523&amp;"' AND id_city = '"&amp;$C523&amp;"' AND shipped_date &gt;= '"&amp;TEXT($N523,"yyyy-mm-dd")&amp;"' AND shipped_date &lt; '"&amp;TEXT($O523+1,"yyyy-mm-dd")&amp;"' THEN paid_price"</f>
        <v>WHEN fk_mwh_warehouse = '1' AND id_city = '1121' AND shipped_date &gt;= '2016-11-29' AND shipped_date &lt; '2016-11-30' THEN paid_price</v>
      </c>
      <c r="S523" t="str">
        <f t="shared" ref="S523:S586" si="82">"WHEN fk_mwh_warehouse = '"&amp;$B523&amp;"' AND id_city = '"&amp;$C523&amp;"' AND shipped_date &gt;= '"&amp;TEXT($N523,"yyyy-mm-dd")&amp;"' AND shipped_date &lt; '"&amp;TEXT($O523+1,"yyyy-mm-dd")&amp;"' THEN order_nr"</f>
        <v>WHEN fk_mwh_warehouse = '1' AND id_city = '1121' AND shipped_date &gt;= '2016-11-29' AND shipped_date &lt; '2016-11-30' THEN order_nr</v>
      </c>
      <c r="T523" t="str">
        <f t="shared" ref="T523:T586" si="83">"WHEN fk_mwh_warehouse = '"&amp;$B523&amp;"' AND id_city = '"&amp;$C523&amp;"' AND shipped_date &gt;= '"&amp;TEXT($N523,"yyyy-mm-dd")&amp;"' AND shipped_date &lt; '"&amp;TEXT($O523+1,"yyyy-mm-dd")&amp;"' THEN 1"</f>
        <v>WHEN fk_mwh_warehouse = '1' AND id_city = '1121' AND shipped_date &gt;= '2016-11-29' AND shipped_date &lt; '2016-11-30' THEN 1</v>
      </c>
    </row>
    <row r="524" spans="1:20" x14ac:dyDescent="0.25">
      <c r="A524" s="7" t="str">
        <f t="shared" si="76"/>
        <v>11341</v>
      </c>
      <c r="B524">
        <v>1</v>
      </c>
      <c r="C524">
        <v>1134</v>
      </c>
      <c r="D524">
        <v>3189500</v>
      </c>
      <c r="E524">
        <v>3189500</v>
      </c>
      <c r="F524">
        <v>10</v>
      </c>
      <c r="G524">
        <v>14</v>
      </c>
      <c r="H524">
        <v>20161147935376.699</v>
      </c>
      <c r="I524">
        <v>20161206878730.699</v>
      </c>
      <c r="J524">
        <v>9</v>
      </c>
      <c r="K524">
        <v>4</v>
      </c>
      <c r="L524" t="s">
        <v>36</v>
      </c>
      <c r="M524" s="1">
        <f t="shared" si="77"/>
        <v>42701</v>
      </c>
      <c r="N524" s="1">
        <f t="shared" si="78"/>
        <v>42689</v>
      </c>
      <c r="O524" s="1">
        <f t="shared" si="79"/>
        <v>42705</v>
      </c>
      <c r="P524" t="b">
        <f t="shared" si="75"/>
        <v>0</v>
      </c>
      <c r="Q524" t="str">
        <f t="shared" si="80"/>
        <v>WHEN fk_mwh_warehouse = '1' AND id_city = '1134' AND shipped_date &gt;= '2016-11-15' AND shipped_date &lt; '2016-12-02' THEN unit_price</v>
      </c>
      <c r="R524" t="str">
        <f t="shared" si="81"/>
        <v>WHEN fk_mwh_warehouse = '1' AND id_city = '1134' AND shipped_date &gt;= '2016-11-15' AND shipped_date &lt; '2016-12-02' THEN paid_price</v>
      </c>
      <c r="S524" t="str">
        <f t="shared" si="82"/>
        <v>WHEN fk_mwh_warehouse = '1' AND id_city = '1134' AND shipped_date &gt;= '2016-11-15' AND shipped_date &lt; '2016-12-02' THEN order_nr</v>
      </c>
      <c r="T524" t="str">
        <f t="shared" si="83"/>
        <v>WHEN fk_mwh_warehouse = '1' AND id_city = '1134' AND shipped_date &gt;= '2016-11-15' AND shipped_date &lt; '2016-12-02' THEN 1</v>
      </c>
    </row>
    <row r="525" spans="1:20" x14ac:dyDescent="0.25">
      <c r="A525" s="7" t="str">
        <f t="shared" si="76"/>
        <v>11401</v>
      </c>
      <c r="B525">
        <v>1</v>
      </c>
      <c r="C525">
        <v>1140</v>
      </c>
      <c r="D525">
        <v>136466138.68000001</v>
      </c>
      <c r="E525">
        <v>135861253.74000001</v>
      </c>
      <c r="F525">
        <v>432</v>
      </c>
      <c r="G525">
        <v>549</v>
      </c>
      <c r="H525">
        <v>20161172169392.801</v>
      </c>
      <c r="I525">
        <v>20161206942757.699</v>
      </c>
      <c r="J525">
        <v>6</v>
      </c>
      <c r="K525">
        <v>3</v>
      </c>
      <c r="L525" t="s">
        <v>36</v>
      </c>
      <c r="M525" s="1">
        <f t="shared" si="77"/>
        <v>42704</v>
      </c>
      <c r="N525" s="1">
        <f t="shared" si="78"/>
        <v>42695</v>
      </c>
      <c r="O525" s="1">
        <f t="shared" si="79"/>
        <v>42707</v>
      </c>
      <c r="P525" t="b">
        <f t="shared" si="75"/>
        <v>0</v>
      </c>
      <c r="Q525" t="str">
        <f t="shared" si="80"/>
        <v>WHEN fk_mwh_warehouse = '1' AND id_city = '1140' AND shipped_date &gt;= '2016-11-21' AND shipped_date &lt; '2016-12-04' THEN unit_price</v>
      </c>
      <c r="R525" t="str">
        <f t="shared" si="81"/>
        <v>WHEN fk_mwh_warehouse = '1' AND id_city = '1140' AND shipped_date &gt;= '2016-11-21' AND shipped_date &lt; '2016-12-04' THEN paid_price</v>
      </c>
      <c r="S525" t="str">
        <f t="shared" si="82"/>
        <v>WHEN fk_mwh_warehouse = '1' AND id_city = '1140' AND shipped_date &gt;= '2016-11-21' AND shipped_date &lt; '2016-12-04' THEN order_nr</v>
      </c>
      <c r="T525" t="str">
        <f t="shared" si="83"/>
        <v>WHEN fk_mwh_warehouse = '1' AND id_city = '1140' AND shipped_date &gt;= '2016-11-21' AND shipped_date &lt; '2016-12-04' THEN 1</v>
      </c>
    </row>
    <row r="526" spans="1:20" x14ac:dyDescent="0.25">
      <c r="A526" s="7" t="str">
        <f t="shared" si="76"/>
        <v>11501</v>
      </c>
      <c r="B526">
        <v>1</v>
      </c>
      <c r="C526">
        <v>1150</v>
      </c>
      <c r="D526">
        <v>8463566</v>
      </c>
      <c r="E526">
        <v>8438591</v>
      </c>
      <c r="F526">
        <v>15</v>
      </c>
      <c r="G526">
        <v>24</v>
      </c>
      <c r="H526">
        <v>20161146740326.801</v>
      </c>
      <c r="I526">
        <v>20161206818022.301</v>
      </c>
      <c r="J526">
        <v>10</v>
      </c>
      <c r="K526">
        <v>6</v>
      </c>
      <c r="L526" t="s">
        <v>36</v>
      </c>
      <c r="M526" s="1">
        <f t="shared" si="77"/>
        <v>42700</v>
      </c>
      <c r="N526" s="1">
        <f t="shared" si="78"/>
        <v>42682</v>
      </c>
      <c r="O526" s="1">
        <f t="shared" si="79"/>
        <v>42706</v>
      </c>
      <c r="P526" t="b">
        <f t="shared" si="75"/>
        <v>0</v>
      </c>
      <c r="Q526" t="str">
        <f t="shared" si="80"/>
        <v>WHEN fk_mwh_warehouse = '1' AND id_city = '1150' AND shipped_date &gt;= '2016-11-08' AND shipped_date &lt; '2016-12-03' THEN unit_price</v>
      </c>
      <c r="R526" t="str">
        <f t="shared" si="81"/>
        <v>WHEN fk_mwh_warehouse = '1' AND id_city = '1150' AND shipped_date &gt;= '2016-11-08' AND shipped_date &lt; '2016-12-03' THEN paid_price</v>
      </c>
      <c r="S526" t="str">
        <f t="shared" si="82"/>
        <v>WHEN fk_mwh_warehouse = '1' AND id_city = '1150' AND shipped_date &gt;= '2016-11-08' AND shipped_date &lt; '2016-12-03' THEN order_nr</v>
      </c>
      <c r="T526" t="str">
        <f t="shared" si="83"/>
        <v>WHEN fk_mwh_warehouse = '1' AND id_city = '1150' AND shipped_date &gt;= '2016-11-08' AND shipped_date &lt; '2016-12-03' THEN 1</v>
      </c>
    </row>
    <row r="527" spans="1:20" x14ac:dyDescent="0.25">
      <c r="A527" s="7" t="str">
        <f t="shared" si="76"/>
        <v>11551</v>
      </c>
      <c r="B527">
        <v>1</v>
      </c>
      <c r="C527">
        <v>1155</v>
      </c>
      <c r="D527">
        <v>11258638</v>
      </c>
      <c r="E527">
        <v>11125138</v>
      </c>
      <c r="F527">
        <v>23</v>
      </c>
      <c r="G527">
        <v>25</v>
      </c>
      <c r="H527">
        <v>20161169182730</v>
      </c>
      <c r="I527">
        <v>20161207326974.398</v>
      </c>
      <c r="J527">
        <v>7</v>
      </c>
      <c r="K527">
        <v>6</v>
      </c>
      <c r="L527" t="s">
        <v>35</v>
      </c>
      <c r="M527" s="1">
        <f t="shared" si="77"/>
        <v>42704</v>
      </c>
      <c r="N527" s="1">
        <f t="shared" si="78"/>
        <v>42686</v>
      </c>
      <c r="O527" s="1">
        <f t="shared" si="79"/>
        <v>42710</v>
      </c>
      <c r="P527" t="b">
        <f t="shared" si="75"/>
        <v>0</v>
      </c>
      <c r="Q527" t="str">
        <f t="shared" si="80"/>
        <v>WHEN fk_mwh_warehouse = '1' AND id_city = '1155' AND shipped_date &gt;= '2016-11-12' AND shipped_date &lt; '2016-12-07' THEN unit_price</v>
      </c>
      <c r="R527" t="str">
        <f t="shared" si="81"/>
        <v>WHEN fk_mwh_warehouse = '1' AND id_city = '1155' AND shipped_date &gt;= '2016-11-12' AND shipped_date &lt; '2016-12-07' THEN paid_price</v>
      </c>
      <c r="S527" t="str">
        <f t="shared" si="82"/>
        <v>WHEN fk_mwh_warehouse = '1' AND id_city = '1155' AND shipped_date &gt;= '2016-11-12' AND shipped_date &lt; '2016-12-07' THEN order_nr</v>
      </c>
      <c r="T527" t="str">
        <f t="shared" si="83"/>
        <v>WHEN fk_mwh_warehouse = '1' AND id_city = '1155' AND shipped_date &gt;= '2016-11-12' AND shipped_date &lt; '2016-12-07' THEN 1</v>
      </c>
    </row>
    <row r="528" spans="1:20" x14ac:dyDescent="0.25">
      <c r="A528" s="7" t="str">
        <f t="shared" si="76"/>
        <v>11641</v>
      </c>
      <c r="B528">
        <v>1</v>
      </c>
      <c r="C528">
        <v>1164</v>
      </c>
      <c r="D528">
        <v>1698000</v>
      </c>
      <c r="E528">
        <v>1698000</v>
      </c>
      <c r="F528">
        <v>1</v>
      </c>
      <c r="G528">
        <v>1</v>
      </c>
      <c r="H528">
        <v>20161129173125</v>
      </c>
      <c r="I528">
        <v>20161205170559</v>
      </c>
      <c r="J528">
        <v>6</v>
      </c>
      <c r="K528">
        <v>0</v>
      </c>
      <c r="L528" t="s">
        <v>34</v>
      </c>
      <c r="M528" s="1">
        <f t="shared" si="77"/>
        <v>42703</v>
      </c>
      <c r="N528" s="1">
        <f t="shared" si="78"/>
        <v>42703</v>
      </c>
      <c r="O528" s="1">
        <f t="shared" si="79"/>
        <v>42703</v>
      </c>
      <c r="P528" t="b">
        <f t="shared" si="75"/>
        <v>0</v>
      </c>
      <c r="Q528" t="str">
        <f t="shared" si="80"/>
        <v>WHEN fk_mwh_warehouse = '1' AND id_city = '1164' AND shipped_date &gt;= '2016-11-29' AND shipped_date &lt; '2016-11-30' THEN unit_price</v>
      </c>
      <c r="R528" t="str">
        <f t="shared" si="81"/>
        <v>WHEN fk_mwh_warehouse = '1' AND id_city = '1164' AND shipped_date &gt;= '2016-11-29' AND shipped_date &lt; '2016-11-30' THEN paid_price</v>
      </c>
      <c r="S528" t="str">
        <f t="shared" si="82"/>
        <v>WHEN fk_mwh_warehouse = '1' AND id_city = '1164' AND shipped_date &gt;= '2016-11-29' AND shipped_date &lt; '2016-11-30' THEN order_nr</v>
      </c>
      <c r="T528" t="str">
        <f t="shared" si="83"/>
        <v>WHEN fk_mwh_warehouse = '1' AND id_city = '1164' AND shipped_date &gt;= '2016-11-29' AND shipped_date &lt; '2016-11-30' THEN 1</v>
      </c>
    </row>
    <row r="529" spans="1:20" x14ac:dyDescent="0.25">
      <c r="A529" s="7" t="str">
        <f t="shared" si="76"/>
        <v>11731</v>
      </c>
      <c r="B529">
        <v>1</v>
      </c>
      <c r="C529">
        <v>1173</v>
      </c>
      <c r="D529">
        <v>1970370</v>
      </c>
      <c r="E529">
        <v>1945370</v>
      </c>
      <c r="F529">
        <v>3</v>
      </c>
      <c r="G529">
        <v>3</v>
      </c>
      <c r="H529">
        <v>20161128507838.602</v>
      </c>
      <c r="I529">
        <v>20161205796758.301</v>
      </c>
      <c r="J529">
        <v>7</v>
      </c>
      <c r="K529">
        <v>2</v>
      </c>
      <c r="L529" t="s">
        <v>34</v>
      </c>
      <c r="M529" s="1">
        <f t="shared" si="77"/>
        <v>42702</v>
      </c>
      <c r="N529" s="1">
        <f t="shared" si="78"/>
        <v>42696</v>
      </c>
      <c r="O529" s="1">
        <f t="shared" si="79"/>
        <v>42704</v>
      </c>
      <c r="P529" t="b">
        <f t="shared" si="75"/>
        <v>0</v>
      </c>
      <c r="Q529" t="str">
        <f t="shared" si="80"/>
        <v>WHEN fk_mwh_warehouse = '1' AND id_city = '1173' AND shipped_date &gt;= '2016-11-22' AND shipped_date &lt; '2016-12-01' THEN unit_price</v>
      </c>
      <c r="R529" t="str">
        <f t="shared" si="81"/>
        <v>WHEN fk_mwh_warehouse = '1' AND id_city = '1173' AND shipped_date &gt;= '2016-11-22' AND shipped_date &lt; '2016-12-01' THEN paid_price</v>
      </c>
      <c r="S529" t="str">
        <f t="shared" si="82"/>
        <v>WHEN fk_mwh_warehouse = '1' AND id_city = '1173' AND shipped_date &gt;= '2016-11-22' AND shipped_date &lt; '2016-12-01' THEN order_nr</v>
      </c>
      <c r="T529" t="str">
        <f t="shared" si="83"/>
        <v>WHEN fk_mwh_warehouse = '1' AND id_city = '1173' AND shipped_date &gt;= '2016-11-22' AND shipped_date &lt; '2016-12-01' THEN 1</v>
      </c>
    </row>
    <row r="530" spans="1:20" x14ac:dyDescent="0.25">
      <c r="A530" s="7" t="str">
        <f t="shared" si="76"/>
        <v>12061</v>
      </c>
      <c r="B530">
        <v>1</v>
      </c>
      <c r="C530">
        <v>1206</v>
      </c>
      <c r="D530">
        <v>469999</v>
      </c>
      <c r="E530">
        <v>469999</v>
      </c>
      <c r="F530">
        <v>4</v>
      </c>
      <c r="G530">
        <v>4</v>
      </c>
      <c r="H530">
        <v>20161124166448</v>
      </c>
      <c r="I530">
        <v>20161205908184.699</v>
      </c>
      <c r="J530">
        <v>12</v>
      </c>
      <c r="K530">
        <v>6</v>
      </c>
      <c r="L530" t="s">
        <v>34</v>
      </c>
      <c r="M530" s="1">
        <f t="shared" si="77"/>
        <v>42697</v>
      </c>
      <c r="N530" s="1">
        <f t="shared" si="78"/>
        <v>42679</v>
      </c>
      <c r="O530" s="1">
        <f t="shared" si="79"/>
        <v>42703</v>
      </c>
      <c r="P530" t="b">
        <f t="shared" si="75"/>
        <v>0</v>
      </c>
      <c r="Q530" t="str">
        <f t="shared" si="80"/>
        <v>WHEN fk_mwh_warehouse = '1' AND id_city = '1206' AND shipped_date &gt;= '2016-11-05' AND shipped_date &lt; '2016-11-30' THEN unit_price</v>
      </c>
      <c r="R530" t="str">
        <f t="shared" si="81"/>
        <v>WHEN fk_mwh_warehouse = '1' AND id_city = '1206' AND shipped_date &gt;= '2016-11-05' AND shipped_date &lt; '2016-11-30' THEN paid_price</v>
      </c>
      <c r="S530" t="str">
        <f t="shared" si="82"/>
        <v>WHEN fk_mwh_warehouse = '1' AND id_city = '1206' AND shipped_date &gt;= '2016-11-05' AND shipped_date &lt; '2016-11-30' THEN order_nr</v>
      </c>
      <c r="T530" t="str">
        <f t="shared" si="83"/>
        <v>WHEN fk_mwh_warehouse = '1' AND id_city = '1206' AND shipped_date &gt;= '2016-11-05' AND shipped_date &lt; '2016-11-30' THEN 1</v>
      </c>
    </row>
    <row r="531" spans="1:20" x14ac:dyDescent="0.25">
      <c r="A531" s="7" t="str">
        <f t="shared" si="76"/>
        <v>12291</v>
      </c>
      <c r="B531">
        <v>1</v>
      </c>
      <c r="C531">
        <v>1229</v>
      </c>
      <c r="D531">
        <v>2097000</v>
      </c>
      <c r="E531">
        <v>2097000</v>
      </c>
      <c r="F531">
        <v>3</v>
      </c>
      <c r="G531">
        <v>3</v>
      </c>
      <c r="H531">
        <v>20161152745759.602</v>
      </c>
      <c r="I531">
        <v>20161206805991</v>
      </c>
      <c r="J531">
        <v>7</v>
      </c>
      <c r="K531">
        <v>2</v>
      </c>
      <c r="L531" t="s">
        <v>36</v>
      </c>
      <c r="M531" s="1">
        <f t="shared" si="77"/>
        <v>42703</v>
      </c>
      <c r="N531" s="1">
        <f t="shared" si="78"/>
        <v>42697</v>
      </c>
      <c r="O531" s="1">
        <f t="shared" si="79"/>
        <v>42705</v>
      </c>
      <c r="P531" t="b">
        <f t="shared" si="75"/>
        <v>0</v>
      </c>
      <c r="Q531" t="str">
        <f t="shared" si="80"/>
        <v>WHEN fk_mwh_warehouse = '1' AND id_city = '1229' AND shipped_date &gt;= '2016-11-23' AND shipped_date &lt; '2016-12-02' THEN unit_price</v>
      </c>
      <c r="R531" t="str">
        <f t="shared" si="81"/>
        <v>WHEN fk_mwh_warehouse = '1' AND id_city = '1229' AND shipped_date &gt;= '2016-11-23' AND shipped_date &lt; '2016-12-02' THEN paid_price</v>
      </c>
      <c r="S531" t="str">
        <f t="shared" si="82"/>
        <v>WHEN fk_mwh_warehouse = '1' AND id_city = '1229' AND shipped_date &gt;= '2016-11-23' AND shipped_date &lt; '2016-12-02' THEN order_nr</v>
      </c>
      <c r="T531" t="str">
        <f t="shared" si="83"/>
        <v>WHEN fk_mwh_warehouse = '1' AND id_city = '1229' AND shipped_date &gt;= '2016-11-23' AND shipped_date &lt; '2016-12-02' THEN 1</v>
      </c>
    </row>
    <row r="532" spans="1:20" x14ac:dyDescent="0.25">
      <c r="A532" s="7" t="str">
        <f t="shared" si="76"/>
        <v>12561</v>
      </c>
      <c r="B532">
        <v>1</v>
      </c>
      <c r="C532">
        <v>1256</v>
      </c>
      <c r="D532">
        <v>453400</v>
      </c>
      <c r="E532">
        <v>453400</v>
      </c>
      <c r="F532">
        <v>3</v>
      </c>
      <c r="G532">
        <v>3</v>
      </c>
      <c r="H532">
        <v>20161151761252.301</v>
      </c>
      <c r="I532">
        <v>20161206166193</v>
      </c>
      <c r="J532">
        <v>8</v>
      </c>
      <c r="K532">
        <v>4</v>
      </c>
      <c r="L532" t="s">
        <v>36</v>
      </c>
      <c r="M532" s="1">
        <f t="shared" si="77"/>
        <v>42702</v>
      </c>
      <c r="N532" s="1">
        <f t="shared" si="78"/>
        <v>42690</v>
      </c>
      <c r="O532" s="1">
        <f t="shared" si="79"/>
        <v>42706</v>
      </c>
      <c r="P532" t="b">
        <f t="shared" si="75"/>
        <v>0</v>
      </c>
      <c r="Q532" t="str">
        <f t="shared" si="80"/>
        <v>WHEN fk_mwh_warehouse = '1' AND id_city = '1256' AND shipped_date &gt;= '2016-11-16' AND shipped_date &lt; '2016-12-03' THEN unit_price</v>
      </c>
      <c r="R532" t="str">
        <f t="shared" si="81"/>
        <v>WHEN fk_mwh_warehouse = '1' AND id_city = '1256' AND shipped_date &gt;= '2016-11-16' AND shipped_date &lt; '2016-12-03' THEN paid_price</v>
      </c>
      <c r="S532" t="str">
        <f t="shared" si="82"/>
        <v>WHEN fk_mwh_warehouse = '1' AND id_city = '1256' AND shipped_date &gt;= '2016-11-16' AND shipped_date &lt; '2016-12-03' THEN order_nr</v>
      </c>
      <c r="T532" t="str">
        <f t="shared" si="83"/>
        <v>WHEN fk_mwh_warehouse = '1' AND id_city = '1256' AND shipped_date &gt;= '2016-11-16' AND shipped_date &lt; '2016-12-03' THEN 1</v>
      </c>
    </row>
    <row r="533" spans="1:20" x14ac:dyDescent="0.25">
      <c r="A533" s="7" t="str">
        <f t="shared" si="76"/>
        <v>12701</v>
      </c>
      <c r="B533">
        <v>1</v>
      </c>
      <c r="C533">
        <v>1270</v>
      </c>
      <c r="D533">
        <v>1287266</v>
      </c>
      <c r="E533">
        <v>1287266</v>
      </c>
      <c r="F533">
        <v>9</v>
      </c>
      <c r="G533">
        <v>16</v>
      </c>
      <c r="H533">
        <v>20161144307375.898</v>
      </c>
      <c r="I533">
        <v>20161207542436.602</v>
      </c>
      <c r="J533">
        <v>11</v>
      </c>
      <c r="K533">
        <v>5</v>
      </c>
      <c r="L533" t="s">
        <v>35</v>
      </c>
      <c r="M533" s="1">
        <f t="shared" si="77"/>
        <v>42700</v>
      </c>
      <c r="N533" s="1">
        <f t="shared" si="78"/>
        <v>42685</v>
      </c>
      <c r="O533" s="1">
        <f t="shared" si="79"/>
        <v>42705</v>
      </c>
      <c r="P533" t="b">
        <f t="shared" si="75"/>
        <v>0</v>
      </c>
      <c r="Q533" t="str">
        <f t="shared" si="80"/>
        <v>WHEN fk_mwh_warehouse = '1' AND id_city = '1270' AND shipped_date &gt;= '2016-11-11' AND shipped_date &lt; '2016-12-02' THEN unit_price</v>
      </c>
      <c r="R533" t="str">
        <f t="shared" si="81"/>
        <v>WHEN fk_mwh_warehouse = '1' AND id_city = '1270' AND shipped_date &gt;= '2016-11-11' AND shipped_date &lt; '2016-12-02' THEN paid_price</v>
      </c>
      <c r="S533" t="str">
        <f t="shared" si="82"/>
        <v>WHEN fk_mwh_warehouse = '1' AND id_city = '1270' AND shipped_date &gt;= '2016-11-11' AND shipped_date &lt; '2016-12-02' THEN order_nr</v>
      </c>
      <c r="T533" t="str">
        <f t="shared" si="83"/>
        <v>WHEN fk_mwh_warehouse = '1' AND id_city = '1270' AND shipped_date &gt;= '2016-11-11' AND shipped_date &lt; '2016-12-02' THEN 1</v>
      </c>
    </row>
    <row r="534" spans="1:20" x14ac:dyDescent="0.25">
      <c r="A534" s="7" t="str">
        <f t="shared" si="76"/>
        <v>12911</v>
      </c>
      <c r="B534">
        <v>1</v>
      </c>
      <c r="C534">
        <v>1291</v>
      </c>
      <c r="D534">
        <v>6298500</v>
      </c>
      <c r="E534">
        <v>6298500</v>
      </c>
      <c r="F534">
        <v>3</v>
      </c>
      <c r="G534">
        <v>3</v>
      </c>
      <c r="H534">
        <v>20161127761090</v>
      </c>
      <c r="I534">
        <v>20161207174528.301</v>
      </c>
      <c r="J534">
        <v>9</v>
      </c>
      <c r="K534">
        <v>1</v>
      </c>
      <c r="L534" t="s">
        <v>35</v>
      </c>
      <c r="M534" s="1">
        <f t="shared" si="77"/>
        <v>42702</v>
      </c>
      <c r="N534" s="1">
        <f t="shared" si="78"/>
        <v>42699</v>
      </c>
      <c r="O534" s="1">
        <f t="shared" si="79"/>
        <v>42703</v>
      </c>
      <c r="P534" t="b">
        <f t="shared" si="75"/>
        <v>0</v>
      </c>
      <c r="Q534" t="str">
        <f t="shared" si="80"/>
        <v>WHEN fk_mwh_warehouse = '1' AND id_city = '1291' AND shipped_date &gt;= '2016-11-25' AND shipped_date &lt; '2016-11-30' THEN unit_price</v>
      </c>
      <c r="R534" t="str">
        <f t="shared" si="81"/>
        <v>WHEN fk_mwh_warehouse = '1' AND id_city = '1291' AND shipped_date &gt;= '2016-11-25' AND shipped_date &lt; '2016-11-30' THEN paid_price</v>
      </c>
      <c r="S534" t="str">
        <f t="shared" si="82"/>
        <v>WHEN fk_mwh_warehouse = '1' AND id_city = '1291' AND shipped_date &gt;= '2016-11-25' AND shipped_date &lt; '2016-11-30' THEN order_nr</v>
      </c>
      <c r="T534" t="str">
        <f t="shared" si="83"/>
        <v>WHEN fk_mwh_warehouse = '1' AND id_city = '1291' AND shipped_date &gt;= '2016-11-25' AND shipped_date &lt; '2016-11-30' THEN 1</v>
      </c>
    </row>
    <row r="535" spans="1:20" x14ac:dyDescent="0.25">
      <c r="A535" s="7" t="str">
        <f t="shared" si="76"/>
        <v>13201</v>
      </c>
      <c r="B535">
        <v>1</v>
      </c>
      <c r="C535">
        <v>1320</v>
      </c>
      <c r="D535">
        <v>7621450</v>
      </c>
      <c r="E535">
        <v>7610325</v>
      </c>
      <c r="F535">
        <v>5</v>
      </c>
      <c r="G535">
        <v>5</v>
      </c>
      <c r="H535">
        <v>20161128358663.398</v>
      </c>
      <c r="I535">
        <v>20161207346950.398</v>
      </c>
      <c r="J535">
        <v>9</v>
      </c>
      <c r="K535">
        <v>2</v>
      </c>
      <c r="L535" t="s">
        <v>35</v>
      </c>
      <c r="M535" s="1">
        <f t="shared" si="77"/>
        <v>42702</v>
      </c>
      <c r="N535" s="1">
        <f t="shared" si="78"/>
        <v>42696</v>
      </c>
      <c r="O535" s="1">
        <f t="shared" si="79"/>
        <v>42704</v>
      </c>
      <c r="P535" t="b">
        <f t="shared" si="75"/>
        <v>0</v>
      </c>
      <c r="Q535" t="str">
        <f t="shared" si="80"/>
        <v>WHEN fk_mwh_warehouse = '1' AND id_city = '1320' AND shipped_date &gt;= '2016-11-22' AND shipped_date &lt; '2016-12-01' THEN unit_price</v>
      </c>
      <c r="R535" t="str">
        <f t="shared" si="81"/>
        <v>WHEN fk_mwh_warehouse = '1' AND id_city = '1320' AND shipped_date &gt;= '2016-11-22' AND shipped_date &lt; '2016-12-01' THEN paid_price</v>
      </c>
      <c r="S535" t="str">
        <f t="shared" si="82"/>
        <v>WHEN fk_mwh_warehouse = '1' AND id_city = '1320' AND shipped_date &gt;= '2016-11-22' AND shipped_date &lt; '2016-12-01' THEN order_nr</v>
      </c>
      <c r="T535" t="str">
        <f t="shared" si="83"/>
        <v>WHEN fk_mwh_warehouse = '1' AND id_city = '1320' AND shipped_date &gt;= '2016-11-22' AND shipped_date &lt; '2016-12-01' THEN 1</v>
      </c>
    </row>
    <row r="536" spans="1:20" x14ac:dyDescent="0.25">
      <c r="A536" s="7" t="str">
        <f t="shared" si="76"/>
        <v>13431</v>
      </c>
      <c r="B536">
        <v>1</v>
      </c>
      <c r="C536">
        <v>1343</v>
      </c>
      <c r="D536">
        <v>33346694.02</v>
      </c>
      <c r="E536">
        <v>33187508.32</v>
      </c>
      <c r="F536">
        <v>92</v>
      </c>
      <c r="G536">
        <v>121</v>
      </c>
      <c r="H536">
        <v>20161170811753.699</v>
      </c>
      <c r="I536">
        <v>20161206747155</v>
      </c>
      <c r="J536">
        <v>6</v>
      </c>
      <c r="K536">
        <v>4</v>
      </c>
      <c r="L536" t="s">
        <v>36</v>
      </c>
      <c r="M536" s="1">
        <f t="shared" si="77"/>
        <v>42704</v>
      </c>
      <c r="N536" s="1">
        <f t="shared" si="78"/>
        <v>42692</v>
      </c>
      <c r="O536" s="1">
        <f t="shared" si="79"/>
        <v>42708</v>
      </c>
      <c r="P536" t="b">
        <f t="shared" si="75"/>
        <v>0</v>
      </c>
      <c r="Q536" t="str">
        <f t="shared" si="80"/>
        <v>WHEN fk_mwh_warehouse = '1' AND id_city = '1343' AND shipped_date &gt;= '2016-11-18' AND shipped_date &lt; '2016-12-05' THEN unit_price</v>
      </c>
      <c r="R536" t="str">
        <f t="shared" si="81"/>
        <v>WHEN fk_mwh_warehouse = '1' AND id_city = '1343' AND shipped_date &gt;= '2016-11-18' AND shipped_date &lt; '2016-12-05' THEN paid_price</v>
      </c>
      <c r="S536" t="str">
        <f t="shared" si="82"/>
        <v>WHEN fk_mwh_warehouse = '1' AND id_city = '1343' AND shipped_date &gt;= '2016-11-18' AND shipped_date &lt; '2016-12-05' THEN order_nr</v>
      </c>
      <c r="T536" t="str">
        <f t="shared" si="83"/>
        <v>WHEN fk_mwh_warehouse = '1' AND id_city = '1343' AND shipped_date &gt;= '2016-11-18' AND shipped_date &lt; '2016-12-05' THEN 1</v>
      </c>
    </row>
    <row r="537" spans="1:20" x14ac:dyDescent="0.25">
      <c r="A537" s="7" t="str">
        <f t="shared" si="76"/>
        <v>13541</v>
      </c>
      <c r="B537">
        <v>1</v>
      </c>
      <c r="C537">
        <v>1354</v>
      </c>
      <c r="D537">
        <v>19393550</v>
      </c>
      <c r="E537">
        <v>19393550</v>
      </c>
      <c r="F537">
        <v>14</v>
      </c>
      <c r="G537">
        <v>15</v>
      </c>
      <c r="H537">
        <v>20161141014087.801</v>
      </c>
      <c r="I537">
        <v>20161207942987.801</v>
      </c>
      <c r="J537">
        <v>11</v>
      </c>
      <c r="K537">
        <v>5</v>
      </c>
      <c r="L537" t="s">
        <v>35</v>
      </c>
      <c r="M537" s="1">
        <f t="shared" si="77"/>
        <v>42700</v>
      </c>
      <c r="N537" s="1">
        <f t="shared" si="78"/>
        <v>42685</v>
      </c>
      <c r="O537" s="1">
        <f t="shared" si="79"/>
        <v>42705</v>
      </c>
      <c r="P537" t="b">
        <f t="shared" si="75"/>
        <v>0</v>
      </c>
      <c r="Q537" t="str">
        <f t="shared" si="80"/>
        <v>WHEN fk_mwh_warehouse = '1' AND id_city = '1354' AND shipped_date &gt;= '2016-11-11' AND shipped_date &lt; '2016-12-02' THEN unit_price</v>
      </c>
      <c r="R537" t="str">
        <f t="shared" si="81"/>
        <v>WHEN fk_mwh_warehouse = '1' AND id_city = '1354' AND shipped_date &gt;= '2016-11-11' AND shipped_date &lt; '2016-12-02' THEN paid_price</v>
      </c>
      <c r="S537" t="str">
        <f t="shared" si="82"/>
        <v>WHEN fk_mwh_warehouse = '1' AND id_city = '1354' AND shipped_date &gt;= '2016-11-11' AND shipped_date &lt; '2016-12-02' THEN order_nr</v>
      </c>
      <c r="T537" t="str">
        <f t="shared" si="83"/>
        <v>WHEN fk_mwh_warehouse = '1' AND id_city = '1354' AND shipped_date &gt;= '2016-11-11' AND shipped_date &lt; '2016-12-02' THEN 1</v>
      </c>
    </row>
    <row r="538" spans="1:20" x14ac:dyDescent="0.25">
      <c r="A538" s="7" t="str">
        <f t="shared" si="76"/>
        <v>13611</v>
      </c>
      <c r="B538">
        <v>1</v>
      </c>
      <c r="C538">
        <v>1361</v>
      </c>
      <c r="D538">
        <v>2240104</v>
      </c>
      <c r="E538">
        <v>2212050</v>
      </c>
      <c r="F538">
        <v>13</v>
      </c>
      <c r="G538">
        <v>37</v>
      </c>
      <c r="H538">
        <v>20161136695521.898</v>
      </c>
      <c r="I538">
        <v>20161207401066.898</v>
      </c>
      <c r="J538">
        <v>10</v>
      </c>
      <c r="K538">
        <v>5</v>
      </c>
      <c r="L538" t="s">
        <v>35</v>
      </c>
      <c r="M538" s="1">
        <f t="shared" si="77"/>
        <v>42701</v>
      </c>
      <c r="N538" s="1">
        <f t="shared" si="78"/>
        <v>42686</v>
      </c>
      <c r="O538" s="1">
        <f t="shared" si="79"/>
        <v>42706</v>
      </c>
      <c r="P538" t="b">
        <f t="shared" si="75"/>
        <v>0</v>
      </c>
      <c r="Q538" t="str">
        <f t="shared" si="80"/>
        <v>WHEN fk_mwh_warehouse = '1' AND id_city = '1361' AND shipped_date &gt;= '2016-11-12' AND shipped_date &lt; '2016-12-03' THEN unit_price</v>
      </c>
      <c r="R538" t="str">
        <f t="shared" si="81"/>
        <v>WHEN fk_mwh_warehouse = '1' AND id_city = '1361' AND shipped_date &gt;= '2016-11-12' AND shipped_date &lt; '2016-12-03' THEN paid_price</v>
      </c>
      <c r="S538" t="str">
        <f t="shared" si="82"/>
        <v>WHEN fk_mwh_warehouse = '1' AND id_city = '1361' AND shipped_date &gt;= '2016-11-12' AND shipped_date &lt; '2016-12-03' THEN order_nr</v>
      </c>
      <c r="T538" t="str">
        <f t="shared" si="83"/>
        <v>WHEN fk_mwh_warehouse = '1' AND id_city = '1361' AND shipped_date &gt;= '2016-11-12' AND shipped_date &lt; '2016-12-03' THEN 1</v>
      </c>
    </row>
    <row r="539" spans="1:20" x14ac:dyDescent="0.25">
      <c r="A539" s="7" t="str">
        <f t="shared" si="76"/>
        <v>13721</v>
      </c>
      <c r="B539">
        <v>1</v>
      </c>
      <c r="C539">
        <v>1372</v>
      </c>
      <c r="D539">
        <v>2906991.5</v>
      </c>
      <c r="E539">
        <v>2806991.5</v>
      </c>
      <c r="F539">
        <v>6</v>
      </c>
      <c r="G539">
        <v>6</v>
      </c>
      <c r="H539">
        <v>20161132447561.5</v>
      </c>
      <c r="I539">
        <v>20161206820618</v>
      </c>
      <c r="J539">
        <v>16</v>
      </c>
      <c r="K539">
        <v>9</v>
      </c>
      <c r="L539" t="s">
        <v>36</v>
      </c>
      <c r="M539" s="1">
        <f t="shared" si="77"/>
        <v>42694</v>
      </c>
      <c r="N539" s="1">
        <f t="shared" si="78"/>
        <v>42667</v>
      </c>
      <c r="O539" s="1">
        <f t="shared" si="79"/>
        <v>42703</v>
      </c>
      <c r="P539" t="b">
        <f t="shared" si="75"/>
        <v>0</v>
      </c>
      <c r="Q539" t="str">
        <f t="shared" si="80"/>
        <v>WHEN fk_mwh_warehouse = '1' AND id_city = '1372' AND shipped_date &gt;= '2016-10-24' AND shipped_date &lt; '2016-11-30' THEN unit_price</v>
      </c>
      <c r="R539" t="str">
        <f t="shared" si="81"/>
        <v>WHEN fk_mwh_warehouse = '1' AND id_city = '1372' AND shipped_date &gt;= '2016-10-24' AND shipped_date &lt; '2016-11-30' THEN paid_price</v>
      </c>
      <c r="S539" t="str">
        <f t="shared" si="82"/>
        <v>WHEN fk_mwh_warehouse = '1' AND id_city = '1372' AND shipped_date &gt;= '2016-10-24' AND shipped_date &lt; '2016-11-30' THEN order_nr</v>
      </c>
      <c r="T539" t="str">
        <f t="shared" si="83"/>
        <v>WHEN fk_mwh_warehouse = '1' AND id_city = '1372' AND shipped_date &gt;= '2016-10-24' AND shipped_date &lt; '2016-11-30' THEN 1</v>
      </c>
    </row>
    <row r="540" spans="1:20" x14ac:dyDescent="0.25">
      <c r="A540" s="7" t="str">
        <f t="shared" si="76"/>
        <v>13821</v>
      </c>
      <c r="B540">
        <v>1</v>
      </c>
      <c r="C540">
        <v>1382</v>
      </c>
      <c r="D540">
        <v>192900</v>
      </c>
      <c r="E540">
        <v>192900</v>
      </c>
      <c r="F540">
        <v>1</v>
      </c>
      <c r="G540">
        <v>1</v>
      </c>
      <c r="H540">
        <v>20161127131347</v>
      </c>
      <c r="I540">
        <v>20161206161447</v>
      </c>
      <c r="J540">
        <v>9</v>
      </c>
      <c r="K540">
        <v>0</v>
      </c>
      <c r="L540" t="s">
        <v>36</v>
      </c>
      <c r="M540" s="1">
        <f t="shared" si="77"/>
        <v>42701</v>
      </c>
      <c r="N540" s="1">
        <f t="shared" si="78"/>
        <v>42701</v>
      </c>
      <c r="O540" s="1">
        <f t="shared" si="79"/>
        <v>42701</v>
      </c>
      <c r="P540" t="b">
        <f t="shared" si="75"/>
        <v>0</v>
      </c>
      <c r="Q540" t="str">
        <f t="shared" si="80"/>
        <v>WHEN fk_mwh_warehouse = '1' AND id_city = '1382' AND shipped_date &gt;= '2016-11-27' AND shipped_date &lt; '2016-11-28' THEN unit_price</v>
      </c>
      <c r="R540" t="str">
        <f t="shared" si="81"/>
        <v>WHEN fk_mwh_warehouse = '1' AND id_city = '1382' AND shipped_date &gt;= '2016-11-27' AND shipped_date &lt; '2016-11-28' THEN paid_price</v>
      </c>
      <c r="S540" t="str">
        <f t="shared" si="82"/>
        <v>WHEN fk_mwh_warehouse = '1' AND id_city = '1382' AND shipped_date &gt;= '2016-11-27' AND shipped_date &lt; '2016-11-28' THEN order_nr</v>
      </c>
      <c r="T540" t="str">
        <f t="shared" si="83"/>
        <v>WHEN fk_mwh_warehouse = '1' AND id_city = '1382' AND shipped_date &gt;= '2016-11-27' AND shipped_date &lt; '2016-11-28' THEN 1</v>
      </c>
    </row>
    <row r="541" spans="1:20" x14ac:dyDescent="0.25">
      <c r="A541" s="7" t="str">
        <f t="shared" si="76"/>
        <v>13981</v>
      </c>
      <c r="B541">
        <v>1</v>
      </c>
      <c r="C541">
        <v>1398</v>
      </c>
      <c r="D541">
        <v>756699</v>
      </c>
      <c r="E541">
        <v>756699</v>
      </c>
      <c r="F541">
        <v>7</v>
      </c>
      <c r="G541">
        <v>8</v>
      </c>
      <c r="H541">
        <v>20161166636304.301</v>
      </c>
      <c r="I541">
        <v>20161207278928.301</v>
      </c>
      <c r="J541">
        <v>6</v>
      </c>
      <c r="K541">
        <v>3</v>
      </c>
      <c r="L541" t="s">
        <v>35</v>
      </c>
      <c r="M541" s="1">
        <f t="shared" si="77"/>
        <v>42705</v>
      </c>
      <c r="N541" s="1">
        <f t="shared" si="78"/>
        <v>42696</v>
      </c>
      <c r="O541" s="1">
        <f t="shared" si="79"/>
        <v>42708</v>
      </c>
      <c r="P541" t="b">
        <f t="shared" si="75"/>
        <v>0</v>
      </c>
      <c r="Q541" t="str">
        <f t="shared" si="80"/>
        <v>WHEN fk_mwh_warehouse = '1' AND id_city = '1398' AND shipped_date &gt;= '2016-11-22' AND shipped_date &lt; '2016-12-05' THEN unit_price</v>
      </c>
      <c r="R541" t="str">
        <f t="shared" si="81"/>
        <v>WHEN fk_mwh_warehouse = '1' AND id_city = '1398' AND shipped_date &gt;= '2016-11-22' AND shipped_date &lt; '2016-12-05' THEN paid_price</v>
      </c>
      <c r="S541" t="str">
        <f t="shared" si="82"/>
        <v>WHEN fk_mwh_warehouse = '1' AND id_city = '1398' AND shipped_date &gt;= '2016-11-22' AND shipped_date &lt; '2016-12-05' THEN order_nr</v>
      </c>
      <c r="T541" t="str">
        <f t="shared" si="83"/>
        <v>WHEN fk_mwh_warehouse = '1' AND id_city = '1398' AND shipped_date &gt;= '2016-11-22' AND shipped_date &lt; '2016-12-05' THEN 1</v>
      </c>
    </row>
    <row r="542" spans="1:20" x14ac:dyDescent="0.25">
      <c r="A542" s="7" t="str">
        <f t="shared" si="76"/>
        <v>14171</v>
      </c>
      <c r="B542">
        <v>1</v>
      </c>
      <c r="C542">
        <v>1417</v>
      </c>
      <c r="D542">
        <v>256099</v>
      </c>
      <c r="E542">
        <v>256099</v>
      </c>
      <c r="F542">
        <v>5</v>
      </c>
      <c r="G542">
        <v>5</v>
      </c>
      <c r="H542">
        <v>20161122332479</v>
      </c>
      <c r="I542">
        <v>20161205712091.199</v>
      </c>
      <c r="J542">
        <v>13</v>
      </c>
      <c r="K542">
        <v>5</v>
      </c>
      <c r="L542" t="s">
        <v>34</v>
      </c>
      <c r="M542" s="1">
        <f t="shared" si="77"/>
        <v>42696</v>
      </c>
      <c r="N542" s="1">
        <f t="shared" si="78"/>
        <v>42681</v>
      </c>
      <c r="O542" s="1">
        <f t="shared" si="79"/>
        <v>42701</v>
      </c>
      <c r="P542" t="b">
        <f t="shared" si="75"/>
        <v>0</v>
      </c>
      <c r="Q542" t="str">
        <f t="shared" si="80"/>
        <v>WHEN fk_mwh_warehouse = '1' AND id_city = '1417' AND shipped_date &gt;= '2016-11-07' AND shipped_date &lt; '2016-11-28' THEN unit_price</v>
      </c>
      <c r="R542" t="str">
        <f t="shared" si="81"/>
        <v>WHEN fk_mwh_warehouse = '1' AND id_city = '1417' AND shipped_date &gt;= '2016-11-07' AND shipped_date &lt; '2016-11-28' THEN paid_price</v>
      </c>
      <c r="S542" t="str">
        <f t="shared" si="82"/>
        <v>WHEN fk_mwh_warehouse = '1' AND id_city = '1417' AND shipped_date &gt;= '2016-11-07' AND shipped_date &lt; '2016-11-28' THEN order_nr</v>
      </c>
      <c r="T542" t="str">
        <f t="shared" si="83"/>
        <v>WHEN fk_mwh_warehouse = '1' AND id_city = '1417' AND shipped_date &gt;= '2016-11-07' AND shipped_date &lt; '2016-11-28' THEN 1</v>
      </c>
    </row>
    <row r="543" spans="1:20" x14ac:dyDescent="0.25">
      <c r="A543" s="7" t="str">
        <f t="shared" si="76"/>
        <v>14381</v>
      </c>
      <c r="B543">
        <v>1</v>
      </c>
      <c r="C543">
        <v>1438</v>
      </c>
      <c r="D543">
        <v>3107400</v>
      </c>
      <c r="E543">
        <v>3107400</v>
      </c>
      <c r="F543">
        <v>2</v>
      </c>
      <c r="G543">
        <v>2</v>
      </c>
      <c r="H543">
        <v>20161125604217.5</v>
      </c>
      <c r="I543">
        <v>20161206177778.5</v>
      </c>
      <c r="J543">
        <v>11</v>
      </c>
      <c r="K543">
        <v>2</v>
      </c>
      <c r="L543" t="s">
        <v>36</v>
      </c>
      <c r="M543" s="1">
        <f t="shared" si="77"/>
        <v>42699</v>
      </c>
      <c r="N543" s="1">
        <f t="shared" si="78"/>
        <v>42693</v>
      </c>
      <c r="O543" s="1">
        <f t="shared" si="79"/>
        <v>42701</v>
      </c>
      <c r="P543" t="b">
        <f t="shared" si="75"/>
        <v>0</v>
      </c>
      <c r="Q543" t="str">
        <f t="shared" si="80"/>
        <v>WHEN fk_mwh_warehouse = '1' AND id_city = '1438' AND shipped_date &gt;= '2016-11-19' AND shipped_date &lt; '2016-11-28' THEN unit_price</v>
      </c>
      <c r="R543" t="str">
        <f t="shared" si="81"/>
        <v>WHEN fk_mwh_warehouse = '1' AND id_city = '1438' AND shipped_date &gt;= '2016-11-19' AND shipped_date &lt; '2016-11-28' THEN paid_price</v>
      </c>
      <c r="S543" t="str">
        <f t="shared" si="82"/>
        <v>WHEN fk_mwh_warehouse = '1' AND id_city = '1438' AND shipped_date &gt;= '2016-11-19' AND shipped_date &lt; '2016-11-28' THEN order_nr</v>
      </c>
      <c r="T543" t="str">
        <f t="shared" si="83"/>
        <v>WHEN fk_mwh_warehouse = '1' AND id_city = '1438' AND shipped_date &gt;= '2016-11-19' AND shipped_date &lt; '2016-11-28' THEN 1</v>
      </c>
    </row>
    <row r="544" spans="1:20" x14ac:dyDescent="0.25">
      <c r="A544" s="7" t="str">
        <f t="shared" si="76"/>
        <v>14521</v>
      </c>
      <c r="B544">
        <v>1</v>
      </c>
      <c r="C544">
        <v>1452</v>
      </c>
      <c r="D544">
        <v>50000</v>
      </c>
      <c r="E544">
        <v>50000</v>
      </c>
      <c r="F544">
        <v>1</v>
      </c>
      <c r="G544">
        <v>2</v>
      </c>
      <c r="H544">
        <v>20161204044759</v>
      </c>
      <c r="I544">
        <v>20161208195735</v>
      </c>
      <c r="J544">
        <v>4</v>
      </c>
      <c r="K544">
        <v>0</v>
      </c>
      <c r="L544" t="s">
        <v>37</v>
      </c>
      <c r="M544" s="1">
        <f t="shared" si="77"/>
        <v>42708</v>
      </c>
      <c r="N544" s="1">
        <f t="shared" si="78"/>
        <v>42708</v>
      </c>
      <c r="O544" s="1">
        <f t="shared" si="79"/>
        <v>42708</v>
      </c>
      <c r="P544" t="b">
        <f t="shared" si="75"/>
        <v>0</v>
      </c>
      <c r="Q544" t="str">
        <f t="shared" si="80"/>
        <v>WHEN fk_mwh_warehouse = '1' AND id_city = '1452' AND shipped_date &gt;= '2016-12-04' AND shipped_date &lt; '2016-12-05' THEN unit_price</v>
      </c>
      <c r="R544" t="str">
        <f t="shared" si="81"/>
        <v>WHEN fk_mwh_warehouse = '1' AND id_city = '1452' AND shipped_date &gt;= '2016-12-04' AND shipped_date &lt; '2016-12-05' THEN paid_price</v>
      </c>
      <c r="S544" t="str">
        <f t="shared" si="82"/>
        <v>WHEN fk_mwh_warehouse = '1' AND id_city = '1452' AND shipped_date &gt;= '2016-12-04' AND shipped_date &lt; '2016-12-05' THEN order_nr</v>
      </c>
      <c r="T544" t="str">
        <f t="shared" si="83"/>
        <v>WHEN fk_mwh_warehouse = '1' AND id_city = '1452' AND shipped_date &gt;= '2016-12-04' AND shipped_date &lt; '2016-12-05' THEN 1</v>
      </c>
    </row>
    <row r="545" spans="1:20" x14ac:dyDescent="0.25">
      <c r="A545" s="7" t="str">
        <f t="shared" si="76"/>
        <v>14681</v>
      </c>
      <c r="B545">
        <v>1</v>
      </c>
      <c r="C545">
        <v>1468</v>
      </c>
      <c r="D545">
        <v>5179283</v>
      </c>
      <c r="E545">
        <v>5179283</v>
      </c>
      <c r="F545">
        <v>8</v>
      </c>
      <c r="G545">
        <v>9</v>
      </c>
      <c r="H545">
        <v>20161152375380.301</v>
      </c>
      <c r="I545">
        <v>20161206197132.398</v>
      </c>
      <c r="J545">
        <v>7</v>
      </c>
      <c r="K545">
        <v>5</v>
      </c>
      <c r="L545" t="s">
        <v>36</v>
      </c>
      <c r="M545" s="1">
        <f t="shared" si="77"/>
        <v>42703</v>
      </c>
      <c r="N545" s="1">
        <f t="shared" si="78"/>
        <v>42688</v>
      </c>
      <c r="O545" s="1">
        <f t="shared" si="79"/>
        <v>42708</v>
      </c>
      <c r="P545" t="b">
        <f t="shared" si="75"/>
        <v>0</v>
      </c>
      <c r="Q545" t="str">
        <f t="shared" si="80"/>
        <v>WHEN fk_mwh_warehouse = '1' AND id_city = '1468' AND shipped_date &gt;= '2016-11-14' AND shipped_date &lt; '2016-12-05' THEN unit_price</v>
      </c>
      <c r="R545" t="str">
        <f t="shared" si="81"/>
        <v>WHEN fk_mwh_warehouse = '1' AND id_city = '1468' AND shipped_date &gt;= '2016-11-14' AND shipped_date &lt; '2016-12-05' THEN paid_price</v>
      </c>
      <c r="S545" t="str">
        <f t="shared" si="82"/>
        <v>WHEN fk_mwh_warehouse = '1' AND id_city = '1468' AND shipped_date &gt;= '2016-11-14' AND shipped_date &lt; '2016-12-05' THEN order_nr</v>
      </c>
      <c r="T545" t="str">
        <f t="shared" si="83"/>
        <v>WHEN fk_mwh_warehouse = '1' AND id_city = '1468' AND shipped_date &gt;= '2016-11-14' AND shipped_date &lt; '2016-12-05' THEN 1</v>
      </c>
    </row>
    <row r="546" spans="1:20" x14ac:dyDescent="0.25">
      <c r="A546" s="7" t="str">
        <f t="shared" si="76"/>
        <v>14801</v>
      </c>
      <c r="B546">
        <v>1</v>
      </c>
      <c r="C546">
        <v>1480</v>
      </c>
      <c r="D546">
        <v>259500</v>
      </c>
      <c r="E546">
        <v>259500</v>
      </c>
      <c r="F546">
        <v>2</v>
      </c>
      <c r="G546">
        <v>2</v>
      </c>
      <c r="H546">
        <v>20161201643576</v>
      </c>
      <c r="I546">
        <v>20161208192191</v>
      </c>
      <c r="J546">
        <v>7</v>
      </c>
      <c r="K546">
        <v>0</v>
      </c>
      <c r="L546" t="s">
        <v>37</v>
      </c>
      <c r="M546" s="1">
        <f t="shared" si="77"/>
        <v>42705</v>
      </c>
      <c r="N546" s="1">
        <f t="shared" si="78"/>
        <v>42705</v>
      </c>
      <c r="O546" s="1">
        <f t="shared" si="79"/>
        <v>42705</v>
      </c>
      <c r="P546" t="b">
        <f t="shared" si="75"/>
        <v>0</v>
      </c>
      <c r="Q546" t="str">
        <f t="shared" si="80"/>
        <v>WHEN fk_mwh_warehouse = '1' AND id_city = '1480' AND shipped_date &gt;= '2016-12-01' AND shipped_date &lt; '2016-12-02' THEN unit_price</v>
      </c>
      <c r="R546" t="str">
        <f t="shared" si="81"/>
        <v>WHEN fk_mwh_warehouse = '1' AND id_city = '1480' AND shipped_date &gt;= '2016-12-01' AND shipped_date &lt; '2016-12-02' THEN paid_price</v>
      </c>
      <c r="S546" t="str">
        <f t="shared" si="82"/>
        <v>WHEN fk_mwh_warehouse = '1' AND id_city = '1480' AND shipped_date &gt;= '2016-12-01' AND shipped_date &lt; '2016-12-02' THEN order_nr</v>
      </c>
      <c r="T546" t="str">
        <f t="shared" si="83"/>
        <v>WHEN fk_mwh_warehouse = '1' AND id_city = '1480' AND shipped_date &gt;= '2016-12-01' AND shipped_date &lt; '2016-12-02' THEN 1</v>
      </c>
    </row>
    <row r="547" spans="1:20" x14ac:dyDescent="0.25">
      <c r="A547" s="7" t="str">
        <f t="shared" si="76"/>
        <v>15001</v>
      </c>
      <c r="B547">
        <v>1</v>
      </c>
      <c r="C547">
        <v>1500</v>
      </c>
      <c r="D547">
        <v>5145798</v>
      </c>
      <c r="E547">
        <v>5145798</v>
      </c>
      <c r="F547">
        <v>18</v>
      </c>
      <c r="G547">
        <v>21</v>
      </c>
      <c r="H547">
        <v>20161156050692.801</v>
      </c>
      <c r="I547">
        <v>20161206577635.301</v>
      </c>
      <c r="J547">
        <v>7</v>
      </c>
      <c r="K547">
        <v>3</v>
      </c>
      <c r="L547" t="s">
        <v>36</v>
      </c>
      <c r="M547" s="1">
        <f t="shared" si="77"/>
        <v>42703</v>
      </c>
      <c r="N547" s="1">
        <f t="shared" si="78"/>
        <v>42694</v>
      </c>
      <c r="O547" s="1">
        <f t="shared" si="79"/>
        <v>42706</v>
      </c>
      <c r="P547" t="b">
        <f t="shared" si="75"/>
        <v>0</v>
      </c>
      <c r="Q547" t="str">
        <f t="shared" si="80"/>
        <v>WHEN fk_mwh_warehouse = '1' AND id_city = '1500' AND shipped_date &gt;= '2016-11-20' AND shipped_date &lt; '2016-12-03' THEN unit_price</v>
      </c>
      <c r="R547" t="str">
        <f t="shared" si="81"/>
        <v>WHEN fk_mwh_warehouse = '1' AND id_city = '1500' AND shipped_date &gt;= '2016-11-20' AND shipped_date &lt; '2016-12-03' THEN paid_price</v>
      </c>
      <c r="S547" t="str">
        <f t="shared" si="82"/>
        <v>WHEN fk_mwh_warehouse = '1' AND id_city = '1500' AND shipped_date &gt;= '2016-11-20' AND shipped_date &lt; '2016-12-03' THEN order_nr</v>
      </c>
      <c r="T547" t="str">
        <f t="shared" si="83"/>
        <v>WHEN fk_mwh_warehouse = '1' AND id_city = '1500' AND shipped_date &gt;= '2016-11-20' AND shipped_date &lt; '2016-12-03' THEN 1</v>
      </c>
    </row>
    <row r="548" spans="1:20" x14ac:dyDescent="0.25">
      <c r="A548" s="7" t="str">
        <f t="shared" si="76"/>
        <v>15141</v>
      </c>
      <c r="B548">
        <v>1</v>
      </c>
      <c r="C548">
        <v>1514</v>
      </c>
      <c r="D548">
        <v>57110904</v>
      </c>
      <c r="E548">
        <v>56908524</v>
      </c>
      <c r="F548">
        <v>202</v>
      </c>
      <c r="G548">
        <v>250</v>
      </c>
      <c r="H548">
        <v>20161172086344.5</v>
      </c>
      <c r="I548">
        <v>20161206803808.199</v>
      </c>
      <c r="J548">
        <v>7</v>
      </c>
      <c r="K548">
        <v>5</v>
      </c>
      <c r="L548" t="s">
        <v>36</v>
      </c>
      <c r="M548" s="1">
        <f t="shared" si="77"/>
        <v>42703</v>
      </c>
      <c r="N548" s="1">
        <f t="shared" si="78"/>
        <v>42688</v>
      </c>
      <c r="O548" s="1">
        <f t="shared" si="79"/>
        <v>42708</v>
      </c>
      <c r="P548" t="b">
        <f t="shared" si="75"/>
        <v>0</v>
      </c>
      <c r="Q548" t="str">
        <f t="shared" si="80"/>
        <v>WHEN fk_mwh_warehouse = '1' AND id_city = '1514' AND shipped_date &gt;= '2016-11-14' AND shipped_date &lt; '2016-12-05' THEN unit_price</v>
      </c>
      <c r="R548" t="str">
        <f t="shared" si="81"/>
        <v>WHEN fk_mwh_warehouse = '1' AND id_city = '1514' AND shipped_date &gt;= '2016-11-14' AND shipped_date &lt; '2016-12-05' THEN paid_price</v>
      </c>
      <c r="S548" t="str">
        <f t="shared" si="82"/>
        <v>WHEN fk_mwh_warehouse = '1' AND id_city = '1514' AND shipped_date &gt;= '2016-11-14' AND shipped_date &lt; '2016-12-05' THEN order_nr</v>
      </c>
      <c r="T548" t="str">
        <f t="shared" si="83"/>
        <v>WHEN fk_mwh_warehouse = '1' AND id_city = '1514' AND shipped_date &gt;= '2016-11-14' AND shipped_date &lt; '2016-12-05' THEN 1</v>
      </c>
    </row>
    <row r="549" spans="1:20" x14ac:dyDescent="0.25">
      <c r="A549" s="7" t="str">
        <f t="shared" si="76"/>
        <v>15191</v>
      </c>
      <c r="B549">
        <v>1</v>
      </c>
      <c r="C549">
        <v>1519</v>
      </c>
      <c r="D549">
        <v>1794800</v>
      </c>
      <c r="E549">
        <v>1794800</v>
      </c>
      <c r="F549">
        <v>6</v>
      </c>
      <c r="G549">
        <v>7</v>
      </c>
      <c r="H549">
        <v>20161171244128</v>
      </c>
      <c r="I549">
        <v>20161206735200.102</v>
      </c>
      <c r="J549">
        <v>5</v>
      </c>
      <c r="K549">
        <v>3</v>
      </c>
      <c r="L549" t="s">
        <v>36</v>
      </c>
      <c r="M549" s="1">
        <f t="shared" si="77"/>
        <v>42705</v>
      </c>
      <c r="N549" s="1">
        <f t="shared" si="78"/>
        <v>42696</v>
      </c>
      <c r="O549" s="1">
        <f t="shared" si="79"/>
        <v>42708</v>
      </c>
      <c r="P549" t="b">
        <f t="shared" si="75"/>
        <v>0</v>
      </c>
      <c r="Q549" t="str">
        <f t="shared" si="80"/>
        <v>WHEN fk_mwh_warehouse = '1' AND id_city = '1519' AND shipped_date &gt;= '2016-11-22' AND shipped_date &lt; '2016-12-05' THEN unit_price</v>
      </c>
      <c r="R549" t="str">
        <f t="shared" si="81"/>
        <v>WHEN fk_mwh_warehouse = '1' AND id_city = '1519' AND shipped_date &gt;= '2016-11-22' AND shipped_date &lt; '2016-12-05' THEN paid_price</v>
      </c>
      <c r="S549" t="str">
        <f t="shared" si="82"/>
        <v>WHEN fk_mwh_warehouse = '1' AND id_city = '1519' AND shipped_date &gt;= '2016-11-22' AND shipped_date &lt; '2016-12-05' THEN order_nr</v>
      </c>
      <c r="T549" t="str">
        <f t="shared" si="83"/>
        <v>WHEN fk_mwh_warehouse = '1' AND id_city = '1519' AND shipped_date &gt;= '2016-11-22' AND shipped_date &lt; '2016-12-05' THEN 1</v>
      </c>
    </row>
    <row r="550" spans="1:20" x14ac:dyDescent="0.25">
      <c r="A550" s="7" t="str">
        <f t="shared" si="76"/>
        <v>15341</v>
      </c>
      <c r="B550">
        <v>1</v>
      </c>
      <c r="C550">
        <v>1534</v>
      </c>
      <c r="D550">
        <v>800800</v>
      </c>
      <c r="E550">
        <v>800800</v>
      </c>
      <c r="F550">
        <v>6</v>
      </c>
      <c r="G550">
        <v>7</v>
      </c>
      <c r="H550">
        <v>20161142398863.801</v>
      </c>
      <c r="I550">
        <v>20161206687920.102</v>
      </c>
      <c r="J550">
        <v>14</v>
      </c>
      <c r="K550">
        <v>10</v>
      </c>
      <c r="L550" t="s">
        <v>36</v>
      </c>
      <c r="M550" s="1">
        <f t="shared" si="77"/>
        <v>42696</v>
      </c>
      <c r="N550" s="1">
        <f t="shared" si="78"/>
        <v>42666</v>
      </c>
      <c r="O550" s="1">
        <f t="shared" si="79"/>
        <v>42706</v>
      </c>
      <c r="P550" t="b">
        <f t="shared" si="75"/>
        <v>0</v>
      </c>
      <c r="Q550" t="str">
        <f t="shared" si="80"/>
        <v>WHEN fk_mwh_warehouse = '1' AND id_city = '1534' AND shipped_date &gt;= '2016-10-23' AND shipped_date &lt; '2016-12-03' THEN unit_price</v>
      </c>
      <c r="R550" t="str">
        <f t="shared" si="81"/>
        <v>WHEN fk_mwh_warehouse = '1' AND id_city = '1534' AND shipped_date &gt;= '2016-10-23' AND shipped_date &lt; '2016-12-03' THEN paid_price</v>
      </c>
      <c r="S550" t="str">
        <f t="shared" si="82"/>
        <v>WHEN fk_mwh_warehouse = '1' AND id_city = '1534' AND shipped_date &gt;= '2016-10-23' AND shipped_date &lt; '2016-12-03' THEN order_nr</v>
      </c>
      <c r="T550" t="str">
        <f t="shared" si="83"/>
        <v>WHEN fk_mwh_warehouse = '1' AND id_city = '1534' AND shipped_date &gt;= '2016-10-23' AND shipped_date &lt; '2016-12-03' THEN 1</v>
      </c>
    </row>
    <row r="551" spans="1:20" x14ac:dyDescent="0.25">
      <c r="A551" s="7" t="str">
        <f t="shared" si="76"/>
        <v>15571</v>
      </c>
      <c r="B551">
        <v>1</v>
      </c>
      <c r="C551">
        <v>1557</v>
      </c>
      <c r="D551">
        <v>4867237.5</v>
      </c>
      <c r="E551">
        <v>4842237.5</v>
      </c>
      <c r="F551">
        <v>10</v>
      </c>
      <c r="G551">
        <v>13</v>
      </c>
      <c r="H551">
        <v>20161144821566.602</v>
      </c>
      <c r="I551">
        <v>20161206379496.699</v>
      </c>
      <c r="J551">
        <v>8</v>
      </c>
      <c r="K551">
        <v>5</v>
      </c>
      <c r="L551" t="s">
        <v>36</v>
      </c>
      <c r="M551" s="1">
        <f t="shared" si="77"/>
        <v>42702</v>
      </c>
      <c r="N551" s="1">
        <f t="shared" si="78"/>
        <v>42687</v>
      </c>
      <c r="O551" s="1">
        <f t="shared" si="79"/>
        <v>42707</v>
      </c>
      <c r="P551" t="b">
        <f t="shared" si="75"/>
        <v>0</v>
      </c>
      <c r="Q551" t="str">
        <f t="shared" si="80"/>
        <v>WHEN fk_mwh_warehouse = '1' AND id_city = '1557' AND shipped_date &gt;= '2016-11-13' AND shipped_date &lt; '2016-12-04' THEN unit_price</v>
      </c>
      <c r="R551" t="str">
        <f t="shared" si="81"/>
        <v>WHEN fk_mwh_warehouse = '1' AND id_city = '1557' AND shipped_date &gt;= '2016-11-13' AND shipped_date &lt; '2016-12-04' THEN paid_price</v>
      </c>
      <c r="S551" t="str">
        <f t="shared" si="82"/>
        <v>WHEN fk_mwh_warehouse = '1' AND id_city = '1557' AND shipped_date &gt;= '2016-11-13' AND shipped_date &lt; '2016-12-04' THEN order_nr</v>
      </c>
      <c r="T551" t="str">
        <f t="shared" si="83"/>
        <v>WHEN fk_mwh_warehouse = '1' AND id_city = '1557' AND shipped_date &gt;= '2016-11-13' AND shipped_date &lt; '2016-12-04' THEN 1</v>
      </c>
    </row>
    <row r="552" spans="1:20" x14ac:dyDescent="0.25">
      <c r="A552" s="7" t="str">
        <f t="shared" si="76"/>
        <v>15761</v>
      </c>
      <c r="B552">
        <v>1</v>
      </c>
      <c r="C552">
        <v>1576</v>
      </c>
      <c r="D552">
        <v>1016200</v>
      </c>
      <c r="E552">
        <v>1016200</v>
      </c>
      <c r="F552">
        <v>6</v>
      </c>
      <c r="G552">
        <v>6</v>
      </c>
      <c r="H552">
        <v>20161153476564.602</v>
      </c>
      <c r="I552">
        <v>20161206310069.801</v>
      </c>
      <c r="J552">
        <v>6</v>
      </c>
      <c r="K552">
        <v>1</v>
      </c>
      <c r="L552" t="s">
        <v>36</v>
      </c>
      <c r="M552" s="1">
        <f t="shared" si="77"/>
        <v>42704</v>
      </c>
      <c r="N552" s="1">
        <f t="shared" si="78"/>
        <v>42701</v>
      </c>
      <c r="O552" s="1">
        <f t="shared" si="79"/>
        <v>42705</v>
      </c>
      <c r="P552" t="b">
        <f t="shared" si="75"/>
        <v>0</v>
      </c>
      <c r="Q552" t="str">
        <f t="shared" si="80"/>
        <v>WHEN fk_mwh_warehouse = '1' AND id_city = '1576' AND shipped_date &gt;= '2016-11-27' AND shipped_date &lt; '2016-12-02' THEN unit_price</v>
      </c>
      <c r="R552" t="str">
        <f t="shared" si="81"/>
        <v>WHEN fk_mwh_warehouse = '1' AND id_city = '1576' AND shipped_date &gt;= '2016-11-27' AND shipped_date &lt; '2016-12-02' THEN paid_price</v>
      </c>
      <c r="S552" t="str">
        <f t="shared" si="82"/>
        <v>WHEN fk_mwh_warehouse = '1' AND id_city = '1576' AND shipped_date &gt;= '2016-11-27' AND shipped_date &lt; '2016-12-02' THEN order_nr</v>
      </c>
      <c r="T552" t="str">
        <f t="shared" si="83"/>
        <v>WHEN fk_mwh_warehouse = '1' AND id_city = '1576' AND shipped_date &gt;= '2016-11-27' AND shipped_date &lt; '2016-12-02' THEN 1</v>
      </c>
    </row>
    <row r="553" spans="1:20" x14ac:dyDescent="0.25">
      <c r="A553" s="7" t="str">
        <f t="shared" si="76"/>
        <v>15861</v>
      </c>
      <c r="B553">
        <v>1</v>
      </c>
      <c r="C553">
        <v>1586</v>
      </c>
      <c r="D553">
        <v>2124219</v>
      </c>
      <c r="E553">
        <v>2124219</v>
      </c>
      <c r="F553">
        <v>11</v>
      </c>
      <c r="G553">
        <v>13</v>
      </c>
      <c r="H553">
        <v>20161144816630</v>
      </c>
      <c r="I553">
        <v>20161207522319</v>
      </c>
      <c r="J553">
        <v>9</v>
      </c>
      <c r="K553">
        <v>2</v>
      </c>
      <c r="L553" t="s">
        <v>35</v>
      </c>
      <c r="M553" s="1">
        <f t="shared" si="77"/>
        <v>42702</v>
      </c>
      <c r="N553" s="1">
        <f t="shared" si="78"/>
        <v>42696</v>
      </c>
      <c r="O553" s="1">
        <f t="shared" si="79"/>
        <v>42704</v>
      </c>
      <c r="P553" t="b">
        <f t="shared" si="75"/>
        <v>0</v>
      </c>
      <c r="Q553" t="str">
        <f t="shared" si="80"/>
        <v>WHEN fk_mwh_warehouse = '1' AND id_city = '1586' AND shipped_date &gt;= '2016-11-22' AND shipped_date &lt; '2016-12-01' THEN unit_price</v>
      </c>
      <c r="R553" t="str">
        <f t="shared" si="81"/>
        <v>WHEN fk_mwh_warehouse = '1' AND id_city = '1586' AND shipped_date &gt;= '2016-11-22' AND shipped_date &lt; '2016-12-01' THEN paid_price</v>
      </c>
      <c r="S553" t="str">
        <f t="shared" si="82"/>
        <v>WHEN fk_mwh_warehouse = '1' AND id_city = '1586' AND shipped_date &gt;= '2016-11-22' AND shipped_date &lt; '2016-12-01' THEN order_nr</v>
      </c>
      <c r="T553" t="str">
        <f t="shared" si="83"/>
        <v>WHEN fk_mwh_warehouse = '1' AND id_city = '1586' AND shipped_date &gt;= '2016-11-22' AND shipped_date &lt; '2016-12-01' THEN 1</v>
      </c>
    </row>
    <row r="554" spans="1:20" x14ac:dyDescent="0.25">
      <c r="A554" s="7" t="str">
        <f t="shared" si="76"/>
        <v>15951</v>
      </c>
      <c r="B554">
        <v>1</v>
      </c>
      <c r="C554">
        <v>1595</v>
      </c>
      <c r="D554">
        <v>141999</v>
      </c>
      <c r="E554">
        <v>141999</v>
      </c>
      <c r="F554">
        <v>2</v>
      </c>
      <c r="G554">
        <v>2</v>
      </c>
      <c r="H554">
        <v>20161160093796</v>
      </c>
      <c r="I554">
        <v>20161207057383</v>
      </c>
      <c r="J554">
        <v>12</v>
      </c>
      <c r="K554">
        <v>7</v>
      </c>
      <c r="L554" t="s">
        <v>35</v>
      </c>
      <c r="M554" s="1">
        <f t="shared" si="77"/>
        <v>42699</v>
      </c>
      <c r="N554" s="1">
        <f t="shared" si="78"/>
        <v>42678</v>
      </c>
      <c r="O554" s="1">
        <f t="shared" si="79"/>
        <v>42706</v>
      </c>
      <c r="P554" t="b">
        <f t="shared" si="75"/>
        <v>0</v>
      </c>
      <c r="Q554" t="str">
        <f t="shared" si="80"/>
        <v>WHEN fk_mwh_warehouse = '1' AND id_city = '1595' AND shipped_date &gt;= '2016-11-04' AND shipped_date &lt; '2016-12-03' THEN unit_price</v>
      </c>
      <c r="R554" t="str">
        <f t="shared" si="81"/>
        <v>WHEN fk_mwh_warehouse = '1' AND id_city = '1595' AND shipped_date &gt;= '2016-11-04' AND shipped_date &lt; '2016-12-03' THEN paid_price</v>
      </c>
      <c r="S554" t="str">
        <f t="shared" si="82"/>
        <v>WHEN fk_mwh_warehouse = '1' AND id_city = '1595' AND shipped_date &gt;= '2016-11-04' AND shipped_date &lt; '2016-12-03' THEN order_nr</v>
      </c>
      <c r="T554" t="str">
        <f t="shared" si="83"/>
        <v>WHEN fk_mwh_warehouse = '1' AND id_city = '1595' AND shipped_date &gt;= '2016-11-04' AND shipped_date &lt; '2016-12-03' THEN 1</v>
      </c>
    </row>
    <row r="555" spans="1:20" x14ac:dyDescent="0.25">
      <c r="A555" s="7" t="str">
        <f t="shared" si="76"/>
        <v>16051</v>
      </c>
      <c r="B555">
        <v>1</v>
      </c>
      <c r="C555">
        <v>1605</v>
      </c>
      <c r="D555">
        <v>10796740</v>
      </c>
      <c r="E555">
        <v>10716405.66</v>
      </c>
      <c r="F555">
        <v>14</v>
      </c>
      <c r="G555">
        <v>19</v>
      </c>
      <c r="H555">
        <v>20161143029368.699</v>
      </c>
      <c r="I555">
        <v>20161206721750</v>
      </c>
      <c r="J555">
        <v>8</v>
      </c>
      <c r="K555">
        <v>2</v>
      </c>
      <c r="L555" t="s">
        <v>36</v>
      </c>
      <c r="M555" s="1">
        <f t="shared" si="77"/>
        <v>42702</v>
      </c>
      <c r="N555" s="1">
        <f t="shared" si="78"/>
        <v>42696</v>
      </c>
      <c r="O555" s="1">
        <f t="shared" si="79"/>
        <v>42704</v>
      </c>
      <c r="P555" t="b">
        <f t="shared" si="75"/>
        <v>0</v>
      </c>
      <c r="Q555" t="str">
        <f t="shared" si="80"/>
        <v>WHEN fk_mwh_warehouse = '1' AND id_city = '1605' AND shipped_date &gt;= '2016-11-22' AND shipped_date &lt; '2016-12-01' THEN unit_price</v>
      </c>
      <c r="R555" t="str">
        <f t="shared" si="81"/>
        <v>WHEN fk_mwh_warehouse = '1' AND id_city = '1605' AND shipped_date &gt;= '2016-11-22' AND shipped_date &lt; '2016-12-01' THEN paid_price</v>
      </c>
      <c r="S555" t="str">
        <f t="shared" si="82"/>
        <v>WHEN fk_mwh_warehouse = '1' AND id_city = '1605' AND shipped_date &gt;= '2016-11-22' AND shipped_date &lt; '2016-12-01' THEN order_nr</v>
      </c>
      <c r="T555" t="str">
        <f t="shared" si="83"/>
        <v>WHEN fk_mwh_warehouse = '1' AND id_city = '1605' AND shipped_date &gt;= '2016-11-22' AND shipped_date &lt; '2016-12-01' THEN 1</v>
      </c>
    </row>
    <row r="556" spans="1:20" x14ac:dyDescent="0.25">
      <c r="A556" s="7" t="str">
        <f t="shared" si="76"/>
        <v>16171</v>
      </c>
      <c r="B556">
        <v>1</v>
      </c>
      <c r="C556">
        <v>1617</v>
      </c>
      <c r="D556">
        <v>1333850</v>
      </c>
      <c r="E556">
        <v>1333850</v>
      </c>
      <c r="F556">
        <v>7</v>
      </c>
      <c r="G556">
        <v>8</v>
      </c>
      <c r="H556">
        <v>20161155515675.801</v>
      </c>
      <c r="I556">
        <v>20161207023836.699</v>
      </c>
      <c r="J556">
        <v>8</v>
      </c>
      <c r="K556">
        <v>5</v>
      </c>
      <c r="L556" t="s">
        <v>35</v>
      </c>
      <c r="M556" s="1">
        <f t="shared" si="77"/>
        <v>42703</v>
      </c>
      <c r="N556" s="1">
        <f t="shared" si="78"/>
        <v>42688</v>
      </c>
      <c r="O556" s="1">
        <f t="shared" si="79"/>
        <v>42708</v>
      </c>
      <c r="P556" t="b">
        <f t="shared" si="75"/>
        <v>0</v>
      </c>
      <c r="Q556" t="str">
        <f t="shared" si="80"/>
        <v>WHEN fk_mwh_warehouse = '1' AND id_city = '1617' AND shipped_date &gt;= '2016-11-14' AND shipped_date &lt; '2016-12-05' THEN unit_price</v>
      </c>
      <c r="R556" t="str">
        <f t="shared" si="81"/>
        <v>WHEN fk_mwh_warehouse = '1' AND id_city = '1617' AND shipped_date &gt;= '2016-11-14' AND shipped_date &lt; '2016-12-05' THEN paid_price</v>
      </c>
      <c r="S556" t="str">
        <f t="shared" si="82"/>
        <v>WHEN fk_mwh_warehouse = '1' AND id_city = '1617' AND shipped_date &gt;= '2016-11-14' AND shipped_date &lt; '2016-12-05' THEN order_nr</v>
      </c>
      <c r="T556" t="str">
        <f t="shared" si="83"/>
        <v>WHEN fk_mwh_warehouse = '1' AND id_city = '1617' AND shipped_date &gt;= '2016-11-14' AND shipped_date &lt; '2016-12-05' THEN 1</v>
      </c>
    </row>
    <row r="557" spans="1:20" x14ac:dyDescent="0.25">
      <c r="A557" s="7" t="str">
        <f t="shared" si="76"/>
        <v>16291</v>
      </c>
      <c r="B557">
        <v>1</v>
      </c>
      <c r="C557">
        <v>1629</v>
      </c>
      <c r="D557">
        <v>2615000</v>
      </c>
      <c r="E557">
        <v>2615000</v>
      </c>
      <c r="F557">
        <v>6</v>
      </c>
      <c r="G557">
        <v>6</v>
      </c>
      <c r="H557">
        <v>20161126640275</v>
      </c>
      <c r="I557">
        <v>20161207321173.5</v>
      </c>
      <c r="J557">
        <v>11</v>
      </c>
      <c r="K557">
        <v>3</v>
      </c>
      <c r="L557" t="s">
        <v>35</v>
      </c>
      <c r="M557" s="1">
        <f t="shared" si="77"/>
        <v>42700</v>
      </c>
      <c r="N557" s="1">
        <f t="shared" si="78"/>
        <v>42691</v>
      </c>
      <c r="O557" s="1">
        <f t="shared" si="79"/>
        <v>42703</v>
      </c>
      <c r="P557" t="b">
        <f t="shared" si="75"/>
        <v>0</v>
      </c>
      <c r="Q557" t="str">
        <f t="shared" si="80"/>
        <v>WHEN fk_mwh_warehouse = '1' AND id_city = '1629' AND shipped_date &gt;= '2016-11-17' AND shipped_date &lt; '2016-11-30' THEN unit_price</v>
      </c>
      <c r="R557" t="str">
        <f t="shared" si="81"/>
        <v>WHEN fk_mwh_warehouse = '1' AND id_city = '1629' AND shipped_date &gt;= '2016-11-17' AND shipped_date &lt; '2016-11-30' THEN paid_price</v>
      </c>
      <c r="S557" t="str">
        <f t="shared" si="82"/>
        <v>WHEN fk_mwh_warehouse = '1' AND id_city = '1629' AND shipped_date &gt;= '2016-11-17' AND shipped_date &lt; '2016-11-30' THEN order_nr</v>
      </c>
      <c r="T557" t="str">
        <f t="shared" si="83"/>
        <v>WHEN fk_mwh_warehouse = '1' AND id_city = '1629' AND shipped_date &gt;= '2016-11-17' AND shipped_date &lt; '2016-11-30' THEN 1</v>
      </c>
    </row>
    <row r="558" spans="1:20" x14ac:dyDescent="0.25">
      <c r="A558" s="7" t="str">
        <f t="shared" si="76"/>
        <v>16421</v>
      </c>
      <c r="B558">
        <v>1</v>
      </c>
      <c r="C558">
        <v>1642</v>
      </c>
      <c r="D558">
        <v>10241800</v>
      </c>
      <c r="E558">
        <v>10241800</v>
      </c>
      <c r="F558">
        <v>5</v>
      </c>
      <c r="G558">
        <v>5</v>
      </c>
      <c r="H558">
        <v>20161157518498.801</v>
      </c>
      <c r="I558">
        <v>20161205934936.199</v>
      </c>
      <c r="J558">
        <v>6</v>
      </c>
      <c r="K558">
        <v>2</v>
      </c>
      <c r="L558" t="s">
        <v>34</v>
      </c>
      <c r="M558" s="1">
        <f t="shared" si="77"/>
        <v>42703</v>
      </c>
      <c r="N558" s="1">
        <f t="shared" si="78"/>
        <v>42697</v>
      </c>
      <c r="O558" s="1">
        <f t="shared" si="79"/>
        <v>42705</v>
      </c>
      <c r="P558" t="b">
        <f t="shared" si="75"/>
        <v>0</v>
      </c>
      <c r="Q558" t="str">
        <f t="shared" si="80"/>
        <v>WHEN fk_mwh_warehouse = '1' AND id_city = '1642' AND shipped_date &gt;= '2016-11-23' AND shipped_date &lt; '2016-12-02' THEN unit_price</v>
      </c>
      <c r="R558" t="str">
        <f t="shared" si="81"/>
        <v>WHEN fk_mwh_warehouse = '1' AND id_city = '1642' AND shipped_date &gt;= '2016-11-23' AND shipped_date &lt; '2016-12-02' THEN paid_price</v>
      </c>
      <c r="S558" t="str">
        <f t="shared" si="82"/>
        <v>WHEN fk_mwh_warehouse = '1' AND id_city = '1642' AND shipped_date &gt;= '2016-11-23' AND shipped_date &lt; '2016-12-02' THEN order_nr</v>
      </c>
      <c r="T558" t="str">
        <f t="shared" si="83"/>
        <v>WHEN fk_mwh_warehouse = '1' AND id_city = '1642' AND shipped_date &gt;= '2016-11-23' AND shipped_date &lt; '2016-12-02' THEN 1</v>
      </c>
    </row>
    <row r="559" spans="1:20" x14ac:dyDescent="0.25">
      <c r="A559" s="7" t="str">
        <f t="shared" si="76"/>
        <v>16551</v>
      </c>
      <c r="B559">
        <v>1</v>
      </c>
      <c r="C559">
        <v>1655</v>
      </c>
      <c r="D559">
        <v>12905027.800000001</v>
      </c>
      <c r="E559">
        <v>12898072.73</v>
      </c>
      <c r="F559">
        <v>47</v>
      </c>
      <c r="G559">
        <v>57</v>
      </c>
      <c r="H559">
        <v>20161134991302</v>
      </c>
      <c r="I559">
        <v>20161206188526.699</v>
      </c>
      <c r="J559">
        <v>10</v>
      </c>
      <c r="K559">
        <v>5</v>
      </c>
      <c r="L559" t="s">
        <v>36</v>
      </c>
      <c r="M559" s="1">
        <f t="shared" si="77"/>
        <v>42700</v>
      </c>
      <c r="N559" s="1">
        <f t="shared" si="78"/>
        <v>42685</v>
      </c>
      <c r="O559" s="1">
        <f t="shared" si="79"/>
        <v>42705</v>
      </c>
      <c r="P559" t="b">
        <f t="shared" si="75"/>
        <v>0</v>
      </c>
      <c r="Q559" t="str">
        <f t="shared" si="80"/>
        <v>WHEN fk_mwh_warehouse = '1' AND id_city = '1655' AND shipped_date &gt;= '2016-11-11' AND shipped_date &lt; '2016-12-02' THEN unit_price</v>
      </c>
      <c r="R559" t="str">
        <f t="shared" si="81"/>
        <v>WHEN fk_mwh_warehouse = '1' AND id_city = '1655' AND shipped_date &gt;= '2016-11-11' AND shipped_date &lt; '2016-12-02' THEN paid_price</v>
      </c>
      <c r="S559" t="str">
        <f t="shared" si="82"/>
        <v>WHEN fk_mwh_warehouse = '1' AND id_city = '1655' AND shipped_date &gt;= '2016-11-11' AND shipped_date &lt; '2016-12-02' THEN order_nr</v>
      </c>
      <c r="T559" t="str">
        <f t="shared" si="83"/>
        <v>WHEN fk_mwh_warehouse = '1' AND id_city = '1655' AND shipped_date &gt;= '2016-11-11' AND shipped_date &lt; '2016-12-02' THEN 1</v>
      </c>
    </row>
    <row r="560" spans="1:20" x14ac:dyDescent="0.25">
      <c r="A560" s="7" t="str">
        <f t="shared" si="76"/>
        <v>16701</v>
      </c>
      <c r="B560">
        <v>1</v>
      </c>
      <c r="C560">
        <v>1670</v>
      </c>
      <c r="D560">
        <v>227400</v>
      </c>
      <c r="E560">
        <v>227400</v>
      </c>
      <c r="F560">
        <v>2</v>
      </c>
      <c r="G560">
        <v>2</v>
      </c>
      <c r="H560">
        <v>20161128648352</v>
      </c>
      <c r="I560">
        <v>20161207089770.5</v>
      </c>
      <c r="J560">
        <v>9</v>
      </c>
      <c r="K560">
        <v>0</v>
      </c>
      <c r="L560" t="s">
        <v>35</v>
      </c>
      <c r="M560" s="1">
        <f t="shared" si="77"/>
        <v>42702</v>
      </c>
      <c r="N560" s="1">
        <f t="shared" si="78"/>
        <v>42702</v>
      </c>
      <c r="O560" s="1">
        <f t="shared" si="79"/>
        <v>42702</v>
      </c>
      <c r="P560" t="b">
        <f t="shared" si="75"/>
        <v>0</v>
      </c>
      <c r="Q560" t="str">
        <f t="shared" si="80"/>
        <v>WHEN fk_mwh_warehouse = '1' AND id_city = '1670' AND shipped_date &gt;= '2016-11-28' AND shipped_date &lt; '2016-11-29' THEN unit_price</v>
      </c>
      <c r="R560" t="str">
        <f t="shared" si="81"/>
        <v>WHEN fk_mwh_warehouse = '1' AND id_city = '1670' AND shipped_date &gt;= '2016-11-28' AND shipped_date &lt; '2016-11-29' THEN paid_price</v>
      </c>
      <c r="S560" t="str">
        <f t="shared" si="82"/>
        <v>WHEN fk_mwh_warehouse = '1' AND id_city = '1670' AND shipped_date &gt;= '2016-11-28' AND shipped_date &lt; '2016-11-29' THEN order_nr</v>
      </c>
      <c r="T560" t="str">
        <f t="shared" si="83"/>
        <v>WHEN fk_mwh_warehouse = '1' AND id_city = '1670' AND shipped_date &gt;= '2016-11-28' AND shipped_date &lt; '2016-11-29' THEN 1</v>
      </c>
    </row>
    <row r="561" spans="1:20" x14ac:dyDescent="0.25">
      <c r="A561" s="7" t="str">
        <f t="shared" si="76"/>
        <v>16821</v>
      </c>
      <c r="B561">
        <v>1</v>
      </c>
      <c r="C561">
        <v>1682</v>
      </c>
      <c r="D561">
        <v>3922721.1</v>
      </c>
      <c r="E561">
        <v>3922721.1</v>
      </c>
      <c r="F561">
        <v>16</v>
      </c>
      <c r="G561">
        <v>17</v>
      </c>
      <c r="H561">
        <v>20161127174660.801</v>
      </c>
      <c r="I561">
        <v>20161206682108.699</v>
      </c>
      <c r="J561">
        <v>14</v>
      </c>
      <c r="K561">
        <v>8</v>
      </c>
      <c r="L561" t="s">
        <v>36</v>
      </c>
      <c r="M561" s="1">
        <f t="shared" si="77"/>
        <v>42696</v>
      </c>
      <c r="N561" s="1">
        <f t="shared" si="78"/>
        <v>42672</v>
      </c>
      <c r="O561" s="1">
        <f t="shared" si="79"/>
        <v>42704</v>
      </c>
      <c r="P561" t="b">
        <f t="shared" si="75"/>
        <v>0</v>
      </c>
      <c r="Q561" t="str">
        <f t="shared" si="80"/>
        <v>WHEN fk_mwh_warehouse = '1' AND id_city = '1682' AND shipped_date &gt;= '2016-10-29' AND shipped_date &lt; '2016-12-01' THEN unit_price</v>
      </c>
      <c r="R561" t="str">
        <f t="shared" si="81"/>
        <v>WHEN fk_mwh_warehouse = '1' AND id_city = '1682' AND shipped_date &gt;= '2016-10-29' AND shipped_date &lt; '2016-12-01' THEN paid_price</v>
      </c>
      <c r="S561" t="str">
        <f t="shared" si="82"/>
        <v>WHEN fk_mwh_warehouse = '1' AND id_city = '1682' AND shipped_date &gt;= '2016-10-29' AND shipped_date &lt; '2016-12-01' THEN order_nr</v>
      </c>
      <c r="T561" t="str">
        <f t="shared" si="83"/>
        <v>WHEN fk_mwh_warehouse = '1' AND id_city = '1682' AND shipped_date &gt;= '2016-10-29' AND shipped_date &lt; '2016-12-01' THEN 1</v>
      </c>
    </row>
    <row r="562" spans="1:20" x14ac:dyDescent="0.25">
      <c r="A562" s="7" t="str">
        <f t="shared" si="76"/>
        <v>16941</v>
      </c>
      <c r="B562">
        <v>1</v>
      </c>
      <c r="C562">
        <v>1694</v>
      </c>
      <c r="D562">
        <v>222450</v>
      </c>
      <c r="E562">
        <v>222450</v>
      </c>
      <c r="F562">
        <v>3</v>
      </c>
      <c r="G562">
        <v>3</v>
      </c>
      <c r="H562">
        <v>20161121774829.301</v>
      </c>
      <c r="I562">
        <v>20161206769120</v>
      </c>
      <c r="J562">
        <v>15</v>
      </c>
      <c r="K562">
        <v>5</v>
      </c>
      <c r="L562" t="s">
        <v>36</v>
      </c>
      <c r="M562" s="1">
        <f t="shared" si="77"/>
        <v>42695</v>
      </c>
      <c r="N562" s="1">
        <f t="shared" si="78"/>
        <v>42680</v>
      </c>
      <c r="O562" s="1">
        <f t="shared" si="79"/>
        <v>42700</v>
      </c>
      <c r="P562" t="b">
        <f t="shared" si="75"/>
        <v>0</v>
      </c>
      <c r="Q562" t="str">
        <f t="shared" si="80"/>
        <v>WHEN fk_mwh_warehouse = '1' AND id_city = '1694' AND shipped_date &gt;= '2016-11-06' AND shipped_date &lt; '2016-11-27' THEN unit_price</v>
      </c>
      <c r="R562" t="str">
        <f t="shared" si="81"/>
        <v>WHEN fk_mwh_warehouse = '1' AND id_city = '1694' AND shipped_date &gt;= '2016-11-06' AND shipped_date &lt; '2016-11-27' THEN paid_price</v>
      </c>
      <c r="S562" t="str">
        <f t="shared" si="82"/>
        <v>WHEN fk_mwh_warehouse = '1' AND id_city = '1694' AND shipped_date &gt;= '2016-11-06' AND shipped_date &lt; '2016-11-27' THEN order_nr</v>
      </c>
      <c r="T562" t="str">
        <f t="shared" si="83"/>
        <v>WHEN fk_mwh_warehouse = '1' AND id_city = '1694' AND shipped_date &gt;= '2016-11-06' AND shipped_date &lt; '2016-11-27' THEN 1</v>
      </c>
    </row>
    <row r="563" spans="1:20" x14ac:dyDescent="0.25">
      <c r="A563" s="7" t="str">
        <f t="shared" si="76"/>
        <v>17161</v>
      </c>
      <c r="B563">
        <v>1</v>
      </c>
      <c r="C563">
        <v>1716</v>
      </c>
      <c r="D563">
        <v>305000</v>
      </c>
      <c r="E563">
        <v>305000</v>
      </c>
      <c r="F563">
        <v>3</v>
      </c>
      <c r="G563">
        <v>3</v>
      </c>
      <c r="H563">
        <v>20161127468773</v>
      </c>
      <c r="I563">
        <v>20161207154445.301</v>
      </c>
      <c r="J563">
        <v>10</v>
      </c>
      <c r="K563">
        <v>4</v>
      </c>
      <c r="L563" t="s">
        <v>35</v>
      </c>
      <c r="M563" s="1">
        <f t="shared" si="77"/>
        <v>42701</v>
      </c>
      <c r="N563" s="1">
        <f t="shared" si="78"/>
        <v>42689</v>
      </c>
      <c r="O563" s="1">
        <f t="shared" si="79"/>
        <v>42705</v>
      </c>
      <c r="P563" t="b">
        <f t="shared" si="75"/>
        <v>0</v>
      </c>
      <c r="Q563" t="str">
        <f t="shared" si="80"/>
        <v>WHEN fk_mwh_warehouse = '1' AND id_city = '1716' AND shipped_date &gt;= '2016-11-15' AND shipped_date &lt; '2016-12-02' THEN unit_price</v>
      </c>
      <c r="R563" t="str">
        <f t="shared" si="81"/>
        <v>WHEN fk_mwh_warehouse = '1' AND id_city = '1716' AND shipped_date &gt;= '2016-11-15' AND shipped_date &lt; '2016-12-02' THEN paid_price</v>
      </c>
      <c r="S563" t="str">
        <f t="shared" si="82"/>
        <v>WHEN fk_mwh_warehouse = '1' AND id_city = '1716' AND shipped_date &gt;= '2016-11-15' AND shipped_date &lt; '2016-12-02' THEN order_nr</v>
      </c>
      <c r="T563" t="str">
        <f t="shared" si="83"/>
        <v>WHEN fk_mwh_warehouse = '1' AND id_city = '1716' AND shipped_date &gt;= '2016-11-15' AND shipped_date &lt; '2016-12-02' THEN 1</v>
      </c>
    </row>
    <row r="564" spans="1:20" x14ac:dyDescent="0.25">
      <c r="A564" s="7" t="str">
        <f t="shared" si="76"/>
        <v>17281</v>
      </c>
      <c r="B564">
        <v>1</v>
      </c>
      <c r="C564">
        <v>1728</v>
      </c>
      <c r="D564">
        <v>24207112</v>
      </c>
      <c r="E564">
        <v>23883644.800000001</v>
      </c>
      <c r="F564">
        <v>149</v>
      </c>
      <c r="G564">
        <v>283</v>
      </c>
      <c r="H564">
        <v>20161159768127.301</v>
      </c>
      <c r="I564">
        <v>20161206835306.5</v>
      </c>
      <c r="J564">
        <v>7</v>
      </c>
      <c r="K564">
        <v>3</v>
      </c>
      <c r="L564" t="s">
        <v>36</v>
      </c>
      <c r="M564" s="1">
        <f t="shared" si="77"/>
        <v>42703</v>
      </c>
      <c r="N564" s="1">
        <f t="shared" si="78"/>
        <v>42694</v>
      </c>
      <c r="O564" s="1">
        <f t="shared" si="79"/>
        <v>42706</v>
      </c>
      <c r="P564" t="b">
        <f t="shared" si="75"/>
        <v>0</v>
      </c>
      <c r="Q564" t="str">
        <f t="shared" si="80"/>
        <v>WHEN fk_mwh_warehouse = '1' AND id_city = '1728' AND shipped_date &gt;= '2016-11-20' AND shipped_date &lt; '2016-12-03' THEN unit_price</v>
      </c>
      <c r="R564" t="str">
        <f t="shared" si="81"/>
        <v>WHEN fk_mwh_warehouse = '1' AND id_city = '1728' AND shipped_date &gt;= '2016-11-20' AND shipped_date &lt; '2016-12-03' THEN paid_price</v>
      </c>
      <c r="S564" t="str">
        <f t="shared" si="82"/>
        <v>WHEN fk_mwh_warehouse = '1' AND id_city = '1728' AND shipped_date &gt;= '2016-11-20' AND shipped_date &lt; '2016-12-03' THEN order_nr</v>
      </c>
      <c r="T564" t="str">
        <f t="shared" si="83"/>
        <v>WHEN fk_mwh_warehouse = '1' AND id_city = '1728' AND shipped_date &gt;= '2016-11-20' AND shipped_date &lt; '2016-12-03' THEN 1</v>
      </c>
    </row>
    <row r="565" spans="1:20" x14ac:dyDescent="0.25">
      <c r="A565" s="7" t="str">
        <f t="shared" si="76"/>
        <v>17471</v>
      </c>
      <c r="B565">
        <v>1</v>
      </c>
      <c r="C565">
        <v>1747</v>
      </c>
      <c r="D565">
        <v>1968000</v>
      </c>
      <c r="E565">
        <v>1968000</v>
      </c>
      <c r="F565">
        <v>4</v>
      </c>
      <c r="G565">
        <v>5</v>
      </c>
      <c r="H565">
        <v>20161189761040.602</v>
      </c>
      <c r="I565">
        <v>20161207344468.602</v>
      </c>
      <c r="J565">
        <v>4</v>
      </c>
      <c r="K565">
        <v>3</v>
      </c>
      <c r="L565" t="s">
        <v>35</v>
      </c>
      <c r="M565" s="1">
        <f t="shared" si="77"/>
        <v>42707</v>
      </c>
      <c r="N565" s="1">
        <f t="shared" si="78"/>
        <v>42698</v>
      </c>
      <c r="O565" s="1">
        <f t="shared" si="79"/>
        <v>42710</v>
      </c>
      <c r="P565" t="b">
        <f t="shared" si="75"/>
        <v>0</v>
      </c>
      <c r="Q565" t="str">
        <f t="shared" si="80"/>
        <v>WHEN fk_mwh_warehouse = '1' AND id_city = '1747' AND shipped_date &gt;= '2016-11-24' AND shipped_date &lt; '2016-12-07' THEN unit_price</v>
      </c>
      <c r="R565" t="str">
        <f t="shared" si="81"/>
        <v>WHEN fk_mwh_warehouse = '1' AND id_city = '1747' AND shipped_date &gt;= '2016-11-24' AND shipped_date &lt; '2016-12-07' THEN paid_price</v>
      </c>
      <c r="S565" t="str">
        <f t="shared" si="82"/>
        <v>WHEN fk_mwh_warehouse = '1' AND id_city = '1747' AND shipped_date &gt;= '2016-11-24' AND shipped_date &lt; '2016-12-07' THEN order_nr</v>
      </c>
      <c r="T565" t="str">
        <f t="shared" si="83"/>
        <v>WHEN fk_mwh_warehouse = '1' AND id_city = '1747' AND shipped_date &gt;= '2016-11-24' AND shipped_date &lt; '2016-12-07' THEN 1</v>
      </c>
    </row>
    <row r="566" spans="1:20" x14ac:dyDescent="0.25">
      <c r="A566" s="7" t="str">
        <f t="shared" si="76"/>
        <v>17601</v>
      </c>
      <c r="B566">
        <v>1</v>
      </c>
      <c r="C566">
        <v>1760</v>
      </c>
      <c r="D566">
        <v>1248900</v>
      </c>
      <c r="E566">
        <v>1248900</v>
      </c>
      <c r="F566">
        <v>7</v>
      </c>
      <c r="G566">
        <v>9</v>
      </c>
      <c r="H566">
        <v>20161149945605.398</v>
      </c>
      <c r="I566">
        <v>20161207041306.602</v>
      </c>
      <c r="J566">
        <v>10</v>
      </c>
      <c r="K566">
        <v>8</v>
      </c>
      <c r="L566" t="s">
        <v>35</v>
      </c>
      <c r="M566" s="1">
        <f t="shared" si="77"/>
        <v>42701</v>
      </c>
      <c r="N566" s="1">
        <f t="shared" si="78"/>
        <v>42677</v>
      </c>
      <c r="O566" s="1">
        <f t="shared" si="79"/>
        <v>42709</v>
      </c>
      <c r="P566" t="b">
        <f t="shared" si="75"/>
        <v>0</v>
      </c>
      <c r="Q566" t="str">
        <f t="shared" si="80"/>
        <v>WHEN fk_mwh_warehouse = '1' AND id_city = '1760' AND shipped_date &gt;= '2016-11-03' AND shipped_date &lt; '2016-12-06' THEN unit_price</v>
      </c>
      <c r="R566" t="str">
        <f t="shared" si="81"/>
        <v>WHEN fk_mwh_warehouse = '1' AND id_city = '1760' AND shipped_date &gt;= '2016-11-03' AND shipped_date &lt; '2016-12-06' THEN paid_price</v>
      </c>
      <c r="S566" t="str">
        <f t="shared" si="82"/>
        <v>WHEN fk_mwh_warehouse = '1' AND id_city = '1760' AND shipped_date &gt;= '2016-11-03' AND shipped_date &lt; '2016-12-06' THEN order_nr</v>
      </c>
      <c r="T566" t="str">
        <f t="shared" si="83"/>
        <v>WHEN fk_mwh_warehouse = '1' AND id_city = '1760' AND shipped_date &gt;= '2016-11-03' AND shipped_date &lt; '2016-12-06' THEN 1</v>
      </c>
    </row>
    <row r="567" spans="1:20" x14ac:dyDescent="0.25">
      <c r="A567" s="7" t="str">
        <f t="shared" si="76"/>
        <v>17711</v>
      </c>
      <c r="B567">
        <v>1</v>
      </c>
      <c r="C567">
        <v>1771</v>
      </c>
      <c r="D567">
        <v>3732089.1</v>
      </c>
      <c r="E567">
        <v>3707089.1</v>
      </c>
      <c r="F567">
        <v>17</v>
      </c>
      <c r="G567">
        <v>17</v>
      </c>
      <c r="H567">
        <v>20161172103821</v>
      </c>
      <c r="I567">
        <v>20161207120404.398</v>
      </c>
      <c r="J567">
        <v>6</v>
      </c>
      <c r="K567">
        <v>3</v>
      </c>
      <c r="L567" t="s">
        <v>35</v>
      </c>
      <c r="M567" s="1">
        <f t="shared" si="77"/>
        <v>42705</v>
      </c>
      <c r="N567" s="1">
        <f t="shared" si="78"/>
        <v>42696</v>
      </c>
      <c r="O567" s="1">
        <f t="shared" si="79"/>
        <v>42708</v>
      </c>
      <c r="P567" t="b">
        <f t="shared" si="75"/>
        <v>0</v>
      </c>
      <c r="Q567" t="str">
        <f t="shared" si="80"/>
        <v>WHEN fk_mwh_warehouse = '1' AND id_city = '1771' AND shipped_date &gt;= '2016-11-22' AND shipped_date &lt; '2016-12-05' THEN unit_price</v>
      </c>
      <c r="R567" t="str">
        <f t="shared" si="81"/>
        <v>WHEN fk_mwh_warehouse = '1' AND id_city = '1771' AND shipped_date &gt;= '2016-11-22' AND shipped_date &lt; '2016-12-05' THEN paid_price</v>
      </c>
      <c r="S567" t="str">
        <f t="shared" si="82"/>
        <v>WHEN fk_mwh_warehouse = '1' AND id_city = '1771' AND shipped_date &gt;= '2016-11-22' AND shipped_date &lt; '2016-12-05' THEN order_nr</v>
      </c>
      <c r="T567" t="str">
        <f t="shared" si="83"/>
        <v>WHEN fk_mwh_warehouse = '1' AND id_city = '1771' AND shipped_date &gt;= '2016-11-22' AND shipped_date &lt; '2016-12-05' THEN 1</v>
      </c>
    </row>
    <row r="568" spans="1:20" x14ac:dyDescent="0.25">
      <c r="A568" s="7" t="str">
        <f t="shared" si="76"/>
        <v>17991</v>
      </c>
      <c r="B568">
        <v>1</v>
      </c>
      <c r="C568">
        <v>1799</v>
      </c>
      <c r="D568">
        <v>1322700</v>
      </c>
      <c r="E568">
        <v>1322700</v>
      </c>
      <c r="F568">
        <v>2</v>
      </c>
      <c r="G568">
        <v>2</v>
      </c>
      <c r="H568">
        <v>20161127116210</v>
      </c>
      <c r="I568">
        <v>20161207117516.5</v>
      </c>
      <c r="J568">
        <v>10</v>
      </c>
      <c r="K568">
        <v>3</v>
      </c>
      <c r="L568" t="s">
        <v>35</v>
      </c>
      <c r="M568" s="1">
        <f t="shared" si="77"/>
        <v>42701</v>
      </c>
      <c r="N568" s="1">
        <f t="shared" si="78"/>
        <v>42692</v>
      </c>
      <c r="O568" s="1">
        <f t="shared" si="79"/>
        <v>42704</v>
      </c>
      <c r="P568" t="b">
        <f t="shared" si="75"/>
        <v>0</v>
      </c>
      <c r="Q568" t="str">
        <f t="shared" si="80"/>
        <v>WHEN fk_mwh_warehouse = '1' AND id_city = '1799' AND shipped_date &gt;= '2016-11-18' AND shipped_date &lt; '2016-12-01' THEN unit_price</v>
      </c>
      <c r="R568" t="str">
        <f t="shared" si="81"/>
        <v>WHEN fk_mwh_warehouse = '1' AND id_city = '1799' AND shipped_date &gt;= '2016-11-18' AND shipped_date &lt; '2016-12-01' THEN paid_price</v>
      </c>
      <c r="S568" t="str">
        <f t="shared" si="82"/>
        <v>WHEN fk_mwh_warehouse = '1' AND id_city = '1799' AND shipped_date &gt;= '2016-11-18' AND shipped_date &lt; '2016-12-01' THEN order_nr</v>
      </c>
      <c r="T568" t="str">
        <f t="shared" si="83"/>
        <v>WHEN fk_mwh_warehouse = '1' AND id_city = '1799' AND shipped_date &gt;= '2016-11-18' AND shipped_date &lt; '2016-12-01' THEN 1</v>
      </c>
    </row>
    <row r="569" spans="1:20" x14ac:dyDescent="0.25">
      <c r="A569" s="7" t="str">
        <f t="shared" si="76"/>
        <v>18071</v>
      </c>
      <c r="B569">
        <v>1</v>
      </c>
      <c r="C569">
        <v>1807</v>
      </c>
      <c r="D569">
        <v>2009500</v>
      </c>
      <c r="E569">
        <v>1992720</v>
      </c>
      <c r="F569">
        <v>3</v>
      </c>
      <c r="G569">
        <v>4</v>
      </c>
      <c r="H569">
        <v>20161183905608.699</v>
      </c>
      <c r="I569">
        <v>20161208112192.199</v>
      </c>
      <c r="J569">
        <v>7</v>
      </c>
      <c r="K569">
        <v>1</v>
      </c>
      <c r="L569" t="s">
        <v>37</v>
      </c>
      <c r="M569" s="1">
        <f t="shared" si="77"/>
        <v>42705</v>
      </c>
      <c r="N569" s="1">
        <f t="shared" si="78"/>
        <v>42702</v>
      </c>
      <c r="O569" s="1">
        <f t="shared" si="79"/>
        <v>42706</v>
      </c>
      <c r="P569" t="b">
        <f t="shared" si="75"/>
        <v>0</v>
      </c>
      <c r="Q569" t="str">
        <f t="shared" si="80"/>
        <v>WHEN fk_mwh_warehouse = '1' AND id_city = '1807' AND shipped_date &gt;= '2016-11-28' AND shipped_date &lt; '2016-12-03' THEN unit_price</v>
      </c>
      <c r="R569" t="str">
        <f t="shared" si="81"/>
        <v>WHEN fk_mwh_warehouse = '1' AND id_city = '1807' AND shipped_date &gt;= '2016-11-28' AND shipped_date &lt; '2016-12-03' THEN paid_price</v>
      </c>
      <c r="S569" t="str">
        <f t="shared" si="82"/>
        <v>WHEN fk_mwh_warehouse = '1' AND id_city = '1807' AND shipped_date &gt;= '2016-11-28' AND shipped_date &lt; '2016-12-03' THEN order_nr</v>
      </c>
      <c r="T569" t="str">
        <f t="shared" si="83"/>
        <v>WHEN fk_mwh_warehouse = '1' AND id_city = '1807' AND shipped_date &gt;= '2016-11-28' AND shipped_date &lt; '2016-12-03' THEN 1</v>
      </c>
    </row>
    <row r="570" spans="1:20" x14ac:dyDescent="0.25">
      <c r="A570" s="7" t="str">
        <f t="shared" si="76"/>
        <v>18161</v>
      </c>
      <c r="B570">
        <v>1</v>
      </c>
      <c r="C570">
        <v>1816</v>
      </c>
      <c r="D570">
        <v>11174074</v>
      </c>
      <c r="E570">
        <v>11074074</v>
      </c>
      <c r="F570">
        <v>24</v>
      </c>
      <c r="G570">
        <v>30</v>
      </c>
      <c r="H570">
        <v>20161182181402.602</v>
      </c>
      <c r="I570">
        <v>20161206915037.602</v>
      </c>
      <c r="J570">
        <v>6</v>
      </c>
      <c r="K570">
        <v>2</v>
      </c>
      <c r="L570" t="s">
        <v>36</v>
      </c>
      <c r="M570" s="1">
        <f t="shared" si="77"/>
        <v>42704</v>
      </c>
      <c r="N570" s="1">
        <f t="shared" si="78"/>
        <v>42698</v>
      </c>
      <c r="O570" s="1">
        <f t="shared" si="79"/>
        <v>42706</v>
      </c>
      <c r="P570" t="b">
        <f t="shared" si="75"/>
        <v>0</v>
      </c>
      <c r="Q570" t="str">
        <f t="shared" si="80"/>
        <v>WHEN fk_mwh_warehouse = '1' AND id_city = '1816' AND shipped_date &gt;= '2016-11-24' AND shipped_date &lt; '2016-12-03' THEN unit_price</v>
      </c>
      <c r="R570" t="str">
        <f t="shared" si="81"/>
        <v>WHEN fk_mwh_warehouse = '1' AND id_city = '1816' AND shipped_date &gt;= '2016-11-24' AND shipped_date &lt; '2016-12-03' THEN paid_price</v>
      </c>
      <c r="S570" t="str">
        <f t="shared" si="82"/>
        <v>WHEN fk_mwh_warehouse = '1' AND id_city = '1816' AND shipped_date &gt;= '2016-11-24' AND shipped_date &lt; '2016-12-03' THEN order_nr</v>
      </c>
      <c r="T570" t="str">
        <f t="shared" si="83"/>
        <v>WHEN fk_mwh_warehouse = '1' AND id_city = '1816' AND shipped_date &gt;= '2016-11-24' AND shipped_date &lt; '2016-12-03' THEN 1</v>
      </c>
    </row>
    <row r="571" spans="1:20" x14ac:dyDescent="0.25">
      <c r="A571" s="7" t="str">
        <f t="shared" si="76"/>
        <v>18211</v>
      </c>
      <c r="B571">
        <v>1</v>
      </c>
      <c r="C571">
        <v>1821</v>
      </c>
      <c r="D571">
        <v>10960005.48</v>
      </c>
      <c r="E571">
        <v>10919910.42</v>
      </c>
      <c r="F571">
        <v>31</v>
      </c>
      <c r="G571">
        <v>50</v>
      </c>
      <c r="H571">
        <v>20161172349117.199</v>
      </c>
      <c r="I571">
        <v>20161206873634.199</v>
      </c>
      <c r="J571">
        <v>8</v>
      </c>
      <c r="K571">
        <v>6</v>
      </c>
      <c r="L571" t="s">
        <v>36</v>
      </c>
      <c r="M571" s="1">
        <f t="shared" si="77"/>
        <v>42702</v>
      </c>
      <c r="N571" s="1">
        <f t="shared" si="78"/>
        <v>42684</v>
      </c>
      <c r="O571" s="1">
        <f t="shared" si="79"/>
        <v>42708</v>
      </c>
      <c r="P571" t="b">
        <f t="shared" si="75"/>
        <v>0</v>
      </c>
      <c r="Q571" t="str">
        <f t="shared" si="80"/>
        <v>WHEN fk_mwh_warehouse = '1' AND id_city = '1821' AND shipped_date &gt;= '2016-11-10' AND shipped_date &lt; '2016-12-05' THEN unit_price</v>
      </c>
      <c r="R571" t="str">
        <f t="shared" si="81"/>
        <v>WHEN fk_mwh_warehouse = '1' AND id_city = '1821' AND shipped_date &gt;= '2016-11-10' AND shipped_date &lt; '2016-12-05' THEN paid_price</v>
      </c>
      <c r="S571" t="str">
        <f t="shared" si="82"/>
        <v>WHEN fk_mwh_warehouse = '1' AND id_city = '1821' AND shipped_date &gt;= '2016-11-10' AND shipped_date &lt; '2016-12-05' THEN order_nr</v>
      </c>
      <c r="T571" t="str">
        <f t="shared" si="83"/>
        <v>WHEN fk_mwh_warehouse = '1' AND id_city = '1821' AND shipped_date &gt;= '2016-11-10' AND shipped_date &lt; '2016-12-05' THEN 1</v>
      </c>
    </row>
    <row r="572" spans="1:20" x14ac:dyDescent="0.25">
      <c r="A572" s="7" t="str">
        <f t="shared" si="76"/>
        <v>18311</v>
      </c>
      <c r="B572">
        <v>1</v>
      </c>
      <c r="C572">
        <v>1831</v>
      </c>
      <c r="D572">
        <v>1645101327.6300001</v>
      </c>
      <c r="E572">
        <v>1626949638.8499999</v>
      </c>
      <c r="F572">
        <v>11054</v>
      </c>
      <c r="G572">
        <v>16663</v>
      </c>
      <c r="H572">
        <v>20161199353681.602</v>
      </c>
      <c r="I572">
        <v>20161206613770.102</v>
      </c>
      <c r="J572">
        <v>3</v>
      </c>
      <c r="K572">
        <v>2</v>
      </c>
      <c r="L572" t="s">
        <v>36</v>
      </c>
      <c r="M572" s="1">
        <f t="shared" si="77"/>
        <v>42707</v>
      </c>
      <c r="N572" s="1">
        <f t="shared" si="78"/>
        <v>42701</v>
      </c>
      <c r="O572" s="1">
        <f t="shared" si="79"/>
        <v>42709</v>
      </c>
      <c r="P572" t="b">
        <f t="shared" si="75"/>
        <v>0</v>
      </c>
      <c r="Q572" t="str">
        <f t="shared" si="80"/>
        <v>WHEN fk_mwh_warehouse = '1' AND id_city = '1831' AND shipped_date &gt;= '2016-11-27' AND shipped_date &lt; '2016-12-06' THEN unit_price</v>
      </c>
      <c r="R572" t="str">
        <f t="shared" si="81"/>
        <v>WHEN fk_mwh_warehouse = '1' AND id_city = '1831' AND shipped_date &gt;= '2016-11-27' AND shipped_date &lt; '2016-12-06' THEN paid_price</v>
      </c>
      <c r="S572" t="str">
        <f t="shared" si="82"/>
        <v>WHEN fk_mwh_warehouse = '1' AND id_city = '1831' AND shipped_date &gt;= '2016-11-27' AND shipped_date &lt; '2016-12-06' THEN order_nr</v>
      </c>
      <c r="T572" t="str">
        <f t="shared" si="83"/>
        <v>WHEN fk_mwh_warehouse = '1' AND id_city = '1831' AND shipped_date &gt;= '2016-11-27' AND shipped_date &lt; '2016-12-06' THEN 1</v>
      </c>
    </row>
    <row r="573" spans="1:20" x14ac:dyDescent="0.25">
      <c r="A573" s="7" t="str">
        <f t="shared" si="76"/>
        <v>18461</v>
      </c>
      <c r="B573">
        <v>1</v>
      </c>
      <c r="C573">
        <v>1846</v>
      </c>
      <c r="D573">
        <v>3281779</v>
      </c>
      <c r="E573">
        <v>3281779</v>
      </c>
      <c r="F573">
        <v>13</v>
      </c>
      <c r="G573">
        <v>15</v>
      </c>
      <c r="H573">
        <v>20161152661001</v>
      </c>
      <c r="I573">
        <v>20161206942719</v>
      </c>
      <c r="J573">
        <v>8</v>
      </c>
      <c r="K573">
        <v>3</v>
      </c>
      <c r="L573" t="s">
        <v>36</v>
      </c>
      <c r="M573" s="1">
        <f t="shared" si="77"/>
        <v>42702</v>
      </c>
      <c r="N573" s="1">
        <f t="shared" si="78"/>
        <v>42693</v>
      </c>
      <c r="O573" s="1">
        <f t="shared" si="79"/>
        <v>42705</v>
      </c>
      <c r="P573" t="b">
        <f t="shared" si="75"/>
        <v>0</v>
      </c>
      <c r="Q573" t="str">
        <f t="shared" si="80"/>
        <v>WHEN fk_mwh_warehouse = '1' AND id_city = '1846' AND shipped_date &gt;= '2016-11-19' AND shipped_date &lt; '2016-12-02' THEN unit_price</v>
      </c>
      <c r="R573" t="str">
        <f t="shared" si="81"/>
        <v>WHEN fk_mwh_warehouse = '1' AND id_city = '1846' AND shipped_date &gt;= '2016-11-19' AND shipped_date &lt; '2016-12-02' THEN paid_price</v>
      </c>
      <c r="S573" t="str">
        <f t="shared" si="82"/>
        <v>WHEN fk_mwh_warehouse = '1' AND id_city = '1846' AND shipped_date &gt;= '2016-11-19' AND shipped_date &lt; '2016-12-02' THEN order_nr</v>
      </c>
      <c r="T573" t="str">
        <f t="shared" si="83"/>
        <v>WHEN fk_mwh_warehouse = '1' AND id_city = '1846' AND shipped_date &gt;= '2016-11-19' AND shipped_date &lt; '2016-12-02' THEN 1</v>
      </c>
    </row>
    <row r="574" spans="1:20" x14ac:dyDescent="0.25">
      <c r="A574" s="7" t="str">
        <f t="shared" si="76"/>
        <v>18631</v>
      </c>
      <c r="B574">
        <v>1</v>
      </c>
      <c r="C574">
        <v>1863</v>
      </c>
      <c r="D574">
        <v>610500</v>
      </c>
      <c r="E574">
        <v>610500</v>
      </c>
      <c r="F574">
        <v>4</v>
      </c>
      <c r="G574">
        <v>4</v>
      </c>
      <c r="H574">
        <v>20161148132227</v>
      </c>
      <c r="I574">
        <v>20161205922894</v>
      </c>
      <c r="J574">
        <v>5</v>
      </c>
      <c r="K574">
        <v>1</v>
      </c>
      <c r="L574" t="s">
        <v>34</v>
      </c>
      <c r="M574" s="1">
        <f t="shared" si="77"/>
        <v>42704</v>
      </c>
      <c r="N574" s="1">
        <f t="shared" si="78"/>
        <v>42701</v>
      </c>
      <c r="O574" s="1">
        <f t="shared" si="79"/>
        <v>42705</v>
      </c>
      <c r="P574" t="b">
        <f t="shared" si="75"/>
        <v>0</v>
      </c>
      <c r="Q574" t="str">
        <f t="shared" si="80"/>
        <v>WHEN fk_mwh_warehouse = '1' AND id_city = '1863' AND shipped_date &gt;= '2016-11-27' AND shipped_date &lt; '2016-12-02' THEN unit_price</v>
      </c>
      <c r="R574" t="str">
        <f t="shared" si="81"/>
        <v>WHEN fk_mwh_warehouse = '1' AND id_city = '1863' AND shipped_date &gt;= '2016-11-27' AND shipped_date &lt; '2016-12-02' THEN paid_price</v>
      </c>
      <c r="S574" t="str">
        <f t="shared" si="82"/>
        <v>WHEN fk_mwh_warehouse = '1' AND id_city = '1863' AND shipped_date &gt;= '2016-11-27' AND shipped_date &lt; '2016-12-02' THEN order_nr</v>
      </c>
      <c r="T574" t="str">
        <f t="shared" si="83"/>
        <v>WHEN fk_mwh_warehouse = '1' AND id_city = '1863' AND shipped_date &gt;= '2016-11-27' AND shipped_date &lt; '2016-12-02' THEN 1</v>
      </c>
    </row>
    <row r="575" spans="1:20" x14ac:dyDescent="0.25">
      <c r="A575" s="7" t="str">
        <f t="shared" si="76"/>
        <v>18751</v>
      </c>
      <c r="B575">
        <v>1</v>
      </c>
      <c r="C575">
        <v>1875</v>
      </c>
      <c r="D575">
        <v>10281445.9</v>
      </c>
      <c r="E575">
        <v>10281445.9</v>
      </c>
      <c r="F575">
        <v>27</v>
      </c>
      <c r="G575">
        <v>33</v>
      </c>
      <c r="H575">
        <v>20161152313344.801</v>
      </c>
      <c r="I575">
        <v>20161206686343.602</v>
      </c>
      <c r="J575">
        <v>8</v>
      </c>
      <c r="K575">
        <v>4</v>
      </c>
      <c r="L575" t="s">
        <v>36</v>
      </c>
      <c r="M575" s="1">
        <f t="shared" si="77"/>
        <v>42702</v>
      </c>
      <c r="N575" s="1">
        <f t="shared" si="78"/>
        <v>42690</v>
      </c>
      <c r="O575" s="1">
        <f t="shared" si="79"/>
        <v>42706</v>
      </c>
      <c r="P575" t="b">
        <f t="shared" si="75"/>
        <v>0</v>
      </c>
      <c r="Q575" t="str">
        <f t="shared" si="80"/>
        <v>WHEN fk_mwh_warehouse = '1' AND id_city = '1875' AND shipped_date &gt;= '2016-11-16' AND shipped_date &lt; '2016-12-03' THEN unit_price</v>
      </c>
      <c r="R575" t="str">
        <f t="shared" si="81"/>
        <v>WHEN fk_mwh_warehouse = '1' AND id_city = '1875' AND shipped_date &gt;= '2016-11-16' AND shipped_date &lt; '2016-12-03' THEN paid_price</v>
      </c>
      <c r="S575" t="str">
        <f t="shared" si="82"/>
        <v>WHEN fk_mwh_warehouse = '1' AND id_city = '1875' AND shipped_date &gt;= '2016-11-16' AND shipped_date &lt; '2016-12-03' THEN order_nr</v>
      </c>
      <c r="T575" t="str">
        <f t="shared" si="83"/>
        <v>WHEN fk_mwh_warehouse = '1' AND id_city = '1875' AND shipped_date &gt;= '2016-11-16' AND shipped_date &lt; '2016-12-03' THEN 1</v>
      </c>
    </row>
    <row r="576" spans="1:20" x14ac:dyDescent="0.25">
      <c r="A576" s="7" t="str">
        <f t="shared" si="76"/>
        <v>18911</v>
      </c>
      <c r="B576">
        <v>1</v>
      </c>
      <c r="C576">
        <v>1891</v>
      </c>
      <c r="D576">
        <v>1486000</v>
      </c>
      <c r="E576">
        <v>1486000</v>
      </c>
      <c r="F576">
        <v>1</v>
      </c>
      <c r="G576">
        <v>1</v>
      </c>
      <c r="H576">
        <v>20161125151345</v>
      </c>
      <c r="I576">
        <v>20161206153814</v>
      </c>
      <c r="J576">
        <v>11</v>
      </c>
      <c r="K576">
        <v>0</v>
      </c>
      <c r="L576" t="s">
        <v>36</v>
      </c>
      <c r="M576" s="1">
        <f t="shared" si="77"/>
        <v>42699</v>
      </c>
      <c r="N576" s="1">
        <f t="shared" si="78"/>
        <v>42699</v>
      </c>
      <c r="O576" s="1">
        <f t="shared" si="79"/>
        <v>42699</v>
      </c>
      <c r="P576" t="b">
        <f t="shared" si="75"/>
        <v>0</v>
      </c>
      <c r="Q576" t="str">
        <f t="shared" si="80"/>
        <v>WHEN fk_mwh_warehouse = '1' AND id_city = '1891' AND shipped_date &gt;= '2016-11-25' AND shipped_date &lt; '2016-11-26' THEN unit_price</v>
      </c>
      <c r="R576" t="str">
        <f t="shared" si="81"/>
        <v>WHEN fk_mwh_warehouse = '1' AND id_city = '1891' AND shipped_date &gt;= '2016-11-25' AND shipped_date &lt; '2016-11-26' THEN paid_price</v>
      </c>
      <c r="S576" t="str">
        <f t="shared" si="82"/>
        <v>WHEN fk_mwh_warehouse = '1' AND id_city = '1891' AND shipped_date &gt;= '2016-11-25' AND shipped_date &lt; '2016-11-26' THEN order_nr</v>
      </c>
      <c r="T576" t="str">
        <f t="shared" si="83"/>
        <v>WHEN fk_mwh_warehouse = '1' AND id_city = '1891' AND shipped_date &gt;= '2016-11-25' AND shipped_date &lt; '2016-11-26' THEN 1</v>
      </c>
    </row>
    <row r="577" spans="1:20" x14ac:dyDescent="0.25">
      <c r="A577" s="7" t="str">
        <f t="shared" si="76"/>
        <v>19071</v>
      </c>
      <c r="B577">
        <v>1</v>
      </c>
      <c r="C577">
        <v>1907</v>
      </c>
      <c r="D577">
        <v>253900</v>
      </c>
      <c r="E577">
        <v>253900</v>
      </c>
      <c r="F577">
        <v>3</v>
      </c>
      <c r="G577">
        <v>3</v>
      </c>
      <c r="H577">
        <v>20161202072731.602</v>
      </c>
      <c r="I577">
        <v>20161206509627.301</v>
      </c>
      <c r="J577">
        <v>4</v>
      </c>
      <c r="K577">
        <v>0</v>
      </c>
      <c r="L577" t="s">
        <v>36</v>
      </c>
      <c r="M577" s="1">
        <f t="shared" si="77"/>
        <v>42706</v>
      </c>
      <c r="N577" s="1">
        <f t="shared" si="78"/>
        <v>42706</v>
      </c>
      <c r="O577" s="1">
        <f t="shared" si="79"/>
        <v>42706</v>
      </c>
      <c r="P577" t="b">
        <f t="shared" si="75"/>
        <v>0</v>
      </c>
      <c r="Q577" t="str">
        <f t="shared" si="80"/>
        <v>WHEN fk_mwh_warehouse = '1' AND id_city = '1907' AND shipped_date &gt;= '2016-12-02' AND shipped_date &lt; '2016-12-03' THEN unit_price</v>
      </c>
      <c r="R577" t="str">
        <f t="shared" si="81"/>
        <v>WHEN fk_mwh_warehouse = '1' AND id_city = '1907' AND shipped_date &gt;= '2016-12-02' AND shipped_date &lt; '2016-12-03' THEN paid_price</v>
      </c>
      <c r="S577" t="str">
        <f t="shared" si="82"/>
        <v>WHEN fk_mwh_warehouse = '1' AND id_city = '1907' AND shipped_date &gt;= '2016-12-02' AND shipped_date &lt; '2016-12-03' THEN order_nr</v>
      </c>
      <c r="T577" t="str">
        <f t="shared" si="83"/>
        <v>WHEN fk_mwh_warehouse = '1' AND id_city = '1907' AND shipped_date &gt;= '2016-12-02' AND shipped_date &lt; '2016-12-03' THEN 1</v>
      </c>
    </row>
    <row r="578" spans="1:20" x14ac:dyDescent="0.25">
      <c r="A578" s="7" t="str">
        <f t="shared" si="76"/>
        <v>19161</v>
      </c>
      <c r="B578">
        <v>1</v>
      </c>
      <c r="C578">
        <v>1916</v>
      </c>
      <c r="D578">
        <v>12377084.1</v>
      </c>
      <c r="E578">
        <v>12327334.1</v>
      </c>
      <c r="F578">
        <v>21</v>
      </c>
      <c r="G578">
        <v>21</v>
      </c>
      <c r="H578">
        <v>20161167592612.801</v>
      </c>
      <c r="I578">
        <v>20161206485933.898</v>
      </c>
      <c r="J578">
        <v>9</v>
      </c>
      <c r="K578">
        <v>7</v>
      </c>
      <c r="L578" t="s">
        <v>36</v>
      </c>
      <c r="M578" s="1">
        <f t="shared" si="77"/>
        <v>42701</v>
      </c>
      <c r="N578" s="1">
        <f t="shared" si="78"/>
        <v>42680</v>
      </c>
      <c r="O578" s="1">
        <f t="shared" si="79"/>
        <v>42708</v>
      </c>
      <c r="P578" t="b">
        <f t="shared" si="75"/>
        <v>0</v>
      </c>
      <c r="Q578" t="str">
        <f t="shared" si="80"/>
        <v>WHEN fk_mwh_warehouse = '1' AND id_city = '1916' AND shipped_date &gt;= '2016-11-06' AND shipped_date &lt; '2016-12-05' THEN unit_price</v>
      </c>
      <c r="R578" t="str">
        <f t="shared" si="81"/>
        <v>WHEN fk_mwh_warehouse = '1' AND id_city = '1916' AND shipped_date &gt;= '2016-11-06' AND shipped_date &lt; '2016-12-05' THEN paid_price</v>
      </c>
      <c r="S578" t="str">
        <f t="shared" si="82"/>
        <v>WHEN fk_mwh_warehouse = '1' AND id_city = '1916' AND shipped_date &gt;= '2016-11-06' AND shipped_date &lt; '2016-12-05' THEN order_nr</v>
      </c>
      <c r="T578" t="str">
        <f t="shared" si="83"/>
        <v>WHEN fk_mwh_warehouse = '1' AND id_city = '1916' AND shipped_date &gt;= '2016-11-06' AND shipped_date &lt; '2016-12-05' THEN 1</v>
      </c>
    </row>
    <row r="579" spans="1:20" x14ac:dyDescent="0.25">
      <c r="A579" s="7" t="str">
        <f t="shared" si="76"/>
        <v>19311</v>
      </c>
      <c r="B579">
        <v>1</v>
      </c>
      <c r="C579">
        <v>1931</v>
      </c>
      <c r="D579">
        <v>1068400</v>
      </c>
      <c r="E579">
        <v>1068400</v>
      </c>
      <c r="F579">
        <v>7</v>
      </c>
      <c r="G579">
        <v>7</v>
      </c>
      <c r="H579">
        <v>20161122437947.801</v>
      </c>
      <c r="I579">
        <v>20161206025172.199</v>
      </c>
      <c r="J579">
        <v>14</v>
      </c>
      <c r="K579">
        <v>7</v>
      </c>
      <c r="L579" t="s">
        <v>36</v>
      </c>
      <c r="M579" s="1">
        <f t="shared" si="77"/>
        <v>42696</v>
      </c>
      <c r="N579" s="1">
        <f t="shared" si="78"/>
        <v>42675</v>
      </c>
      <c r="O579" s="1">
        <f t="shared" si="79"/>
        <v>42703</v>
      </c>
      <c r="P579" t="b">
        <f t="shared" si="75"/>
        <v>0</v>
      </c>
      <c r="Q579" t="str">
        <f t="shared" si="80"/>
        <v>WHEN fk_mwh_warehouse = '1' AND id_city = '1931' AND shipped_date &gt;= '2016-11-01' AND shipped_date &lt; '2016-11-30' THEN unit_price</v>
      </c>
      <c r="R579" t="str">
        <f t="shared" si="81"/>
        <v>WHEN fk_mwh_warehouse = '1' AND id_city = '1931' AND shipped_date &gt;= '2016-11-01' AND shipped_date &lt; '2016-11-30' THEN paid_price</v>
      </c>
      <c r="S579" t="str">
        <f t="shared" si="82"/>
        <v>WHEN fk_mwh_warehouse = '1' AND id_city = '1931' AND shipped_date &gt;= '2016-11-01' AND shipped_date &lt; '2016-11-30' THEN order_nr</v>
      </c>
      <c r="T579" t="str">
        <f t="shared" si="83"/>
        <v>WHEN fk_mwh_warehouse = '1' AND id_city = '1931' AND shipped_date &gt;= '2016-11-01' AND shipped_date &lt; '2016-11-30' THEN 1</v>
      </c>
    </row>
    <row r="580" spans="1:20" x14ac:dyDescent="0.25">
      <c r="A580" s="7" t="str">
        <f t="shared" si="76"/>
        <v>19481</v>
      </c>
      <c r="B580">
        <v>1</v>
      </c>
      <c r="C580">
        <v>1948</v>
      </c>
      <c r="D580">
        <v>2808080</v>
      </c>
      <c r="E580">
        <v>2783280</v>
      </c>
      <c r="F580">
        <v>21</v>
      </c>
      <c r="G580">
        <v>24</v>
      </c>
      <c r="H580">
        <v>20161147395991.699</v>
      </c>
      <c r="I580">
        <v>20161206901202</v>
      </c>
      <c r="J580">
        <v>10</v>
      </c>
      <c r="K580">
        <v>6</v>
      </c>
      <c r="L580" t="s">
        <v>36</v>
      </c>
      <c r="M580" s="1">
        <f t="shared" si="77"/>
        <v>42700</v>
      </c>
      <c r="N580" s="1">
        <f t="shared" si="78"/>
        <v>42682</v>
      </c>
      <c r="O580" s="1">
        <f t="shared" si="79"/>
        <v>42706</v>
      </c>
      <c r="P580" t="b">
        <f t="shared" si="75"/>
        <v>0</v>
      </c>
      <c r="Q580" t="str">
        <f t="shared" si="80"/>
        <v>WHEN fk_mwh_warehouse = '1' AND id_city = '1948' AND shipped_date &gt;= '2016-11-08' AND shipped_date &lt; '2016-12-03' THEN unit_price</v>
      </c>
      <c r="R580" t="str">
        <f t="shared" si="81"/>
        <v>WHEN fk_mwh_warehouse = '1' AND id_city = '1948' AND shipped_date &gt;= '2016-11-08' AND shipped_date &lt; '2016-12-03' THEN paid_price</v>
      </c>
      <c r="S580" t="str">
        <f t="shared" si="82"/>
        <v>WHEN fk_mwh_warehouse = '1' AND id_city = '1948' AND shipped_date &gt;= '2016-11-08' AND shipped_date &lt; '2016-12-03' THEN order_nr</v>
      </c>
      <c r="T580" t="str">
        <f t="shared" si="83"/>
        <v>WHEN fk_mwh_warehouse = '1' AND id_city = '1948' AND shipped_date &gt;= '2016-11-08' AND shipped_date &lt; '2016-12-03' THEN 1</v>
      </c>
    </row>
    <row r="581" spans="1:20" x14ac:dyDescent="0.25">
      <c r="A581" s="7" t="str">
        <f t="shared" si="76"/>
        <v>19621</v>
      </c>
      <c r="B581">
        <v>1</v>
      </c>
      <c r="C581">
        <v>1962</v>
      </c>
      <c r="D581">
        <v>4747189</v>
      </c>
      <c r="E581">
        <v>4639439</v>
      </c>
      <c r="F581">
        <v>28</v>
      </c>
      <c r="G581">
        <v>33</v>
      </c>
      <c r="H581">
        <v>20161145861356.699</v>
      </c>
      <c r="I581">
        <v>20161206873134.5</v>
      </c>
      <c r="J581">
        <v>10</v>
      </c>
      <c r="K581">
        <v>5</v>
      </c>
      <c r="L581" t="s">
        <v>36</v>
      </c>
      <c r="M581" s="1">
        <f t="shared" si="77"/>
        <v>42700</v>
      </c>
      <c r="N581" s="1">
        <f t="shared" si="78"/>
        <v>42685</v>
      </c>
      <c r="O581" s="1">
        <f t="shared" si="79"/>
        <v>42705</v>
      </c>
      <c r="P581" t="b">
        <f t="shared" si="75"/>
        <v>0</v>
      </c>
      <c r="Q581" t="str">
        <f t="shared" si="80"/>
        <v>WHEN fk_mwh_warehouse = '1' AND id_city = '1962' AND shipped_date &gt;= '2016-11-11' AND shipped_date &lt; '2016-12-02' THEN unit_price</v>
      </c>
      <c r="R581" t="str">
        <f t="shared" si="81"/>
        <v>WHEN fk_mwh_warehouse = '1' AND id_city = '1962' AND shipped_date &gt;= '2016-11-11' AND shipped_date &lt; '2016-12-02' THEN paid_price</v>
      </c>
      <c r="S581" t="str">
        <f t="shared" si="82"/>
        <v>WHEN fk_mwh_warehouse = '1' AND id_city = '1962' AND shipped_date &gt;= '2016-11-11' AND shipped_date &lt; '2016-12-02' THEN order_nr</v>
      </c>
      <c r="T581" t="str">
        <f t="shared" si="83"/>
        <v>WHEN fk_mwh_warehouse = '1' AND id_city = '1962' AND shipped_date &gt;= '2016-11-11' AND shipped_date &lt; '2016-12-02' THEN 1</v>
      </c>
    </row>
    <row r="582" spans="1:20" x14ac:dyDescent="0.25">
      <c r="A582" s="7" t="str">
        <f t="shared" si="76"/>
        <v>19751</v>
      </c>
      <c r="B582">
        <v>1</v>
      </c>
      <c r="C582">
        <v>1975</v>
      </c>
      <c r="D582">
        <v>2842075.82</v>
      </c>
      <c r="E582">
        <v>2723845.82</v>
      </c>
      <c r="F582">
        <v>14</v>
      </c>
      <c r="G582">
        <v>15</v>
      </c>
      <c r="H582">
        <v>20161137884852.301</v>
      </c>
      <c r="I582">
        <v>20161206776733</v>
      </c>
      <c r="J582">
        <v>8</v>
      </c>
      <c r="K582">
        <v>5</v>
      </c>
      <c r="L582" t="s">
        <v>36</v>
      </c>
      <c r="M582" s="1">
        <f t="shared" si="77"/>
        <v>42702</v>
      </c>
      <c r="N582" s="1">
        <f t="shared" si="78"/>
        <v>42687</v>
      </c>
      <c r="O582" s="1">
        <f t="shared" si="79"/>
        <v>42707</v>
      </c>
      <c r="P582" t="b">
        <f t="shared" si="75"/>
        <v>0</v>
      </c>
      <c r="Q582" t="str">
        <f t="shared" si="80"/>
        <v>WHEN fk_mwh_warehouse = '1' AND id_city = '1975' AND shipped_date &gt;= '2016-11-13' AND shipped_date &lt; '2016-12-04' THEN unit_price</v>
      </c>
      <c r="R582" t="str">
        <f t="shared" si="81"/>
        <v>WHEN fk_mwh_warehouse = '1' AND id_city = '1975' AND shipped_date &gt;= '2016-11-13' AND shipped_date &lt; '2016-12-04' THEN paid_price</v>
      </c>
      <c r="S582" t="str">
        <f t="shared" si="82"/>
        <v>WHEN fk_mwh_warehouse = '1' AND id_city = '1975' AND shipped_date &gt;= '2016-11-13' AND shipped_date &lt; '2016-12-04' THEN order_nr</v>
      </c>
      <c r="T582" t="str">
        <f t="shared" si="83"/>
        <v>WHEN fk_mwh_warehouse = '1' AND id_city = '1975' AND shipped_date &gt;= '2016-11-13' AND shipped_date &lt; '2016-12-04' THEN 1</v>
      </c>
    </row>
    <row r="583" spans="1:20" x14ac:dyDescent="0.25">
      <c r="A583" s="7" t="str">
        <f t="shared" si="76"/>
        <v>19881</v>
      </c>
      <c r="B583">
        <v>1</v>
      </c>
      <c r="C583">
        <v>1988</v>
      </c>
      <c r="D583">
        <v>923388</v>
      </c>
      <c r="E583">
        <v>923388</v>
      </c>
      <c r="F583">
        <v>7</v>
      </c>
      <c r="G583">
        <v>10</v>
      </c>
      <c r="H583">
        <v>20161157628876.199</v>
      </c>
      <c r="I583">
        <v>20161206953918</v>
      </c>
      <c r="J583">
        <v>7</v>
      </c>
      <c r="K583">
        <v>6</v>
      </c>
      <c r="L583" t="s">
        <v>36</v>
      </c>
      <c r="M583" s="1">
        <f t="shared" si="77"/>
        <v>42703</v>
      </c>
      <c r="N583" s="1">
        <f t="shared" si="78"/>
        <v>42685</v>
      </c>
      <c r="O583" s="1">
        <f t="shared" si="79"/>
        <v>42709</v>
      </c>
      <c r="P583" t="b">
        <f t="shared" si="75"/>
        <v>0</v>
      </c>
      <c r="Q583" t="str">
        <f t="shared" si="80"/>
        <v>WHEN fk_mwh_warehouse = '1' AND id_city = '1988' AND shipped_date &gt;= '2016-11-11' AND shipped_date &lt; '2016-12-06' THEN unit_price</v>
      </c>
      <c r="R583" t="str">
        <f t="shared" si="81"/>
        <v>WHEN fk_mwh_warehouse = '1' AND id_city = '1988' AND shipped_date &gt;= '2016-11-11' AND shipped_date &lt; '2016-12-06' THEN paid_price</v>
      </c>
      <c r="S583" t="str">
        <f t="shared" si="82"/>
        <v>WHEN fk_mwh_warehouse = '1' AND id_city = '1988' AND shipped_date &gt;= '2016-11-11' AND shipped_date &lt; '2016-12-06' THEN order_nr</v>
      </c>
      <c r="T583" t="str">
        <f t="shared" si="83"/>
        <v>WHEN fk_mwh_warehouse = '1' AND id_city = '1988' AND shipped_date &gt;= '2016-11-11' AND shipped_date &lt; '2016-12-06' THEN 1</v>
      </c>
    </row>
    <row r="584" spans="1:20" x14ac:dyDescent="0.25">
      <c r="A584" s="7" t="str">
        <f t="shared" si="76"/>
        <v>19941</v>
      </c>
      <c r="B584">
        <v>1</v>
      </c>
      <c r="C584">
        <v>1994</v>
      </c>
      <c r="D584">
        <v>8281202</v>
      </c>
      <c r="E584">
        <v>8181202</v>
      </c>
      <c r="F584">
        <v>29</v>
      </c>
      <c r="G584">
        <v>37</v>
      </c>
      <c r="H584">
        <v>20161138013385.898</v>
      </c>
      <c r="I584">
        <v>20161206828423.199</v>
      </c>
      <c r="J584">
        <v>10</v>
      </c>
      <c r="K584">
        <v>6</v>
      </c>
      <c r="L584" t="s">
        <v>36</v>
      </c>
      <c r="M584" s="1">
        <f t="shared" si="77"/>
        <v>42700</v>
      </c>
      <c r="N584" s="1">
        <f t="shared" si="78"/>
        <v>42682</v>
      </c>
      <c r="O584" s="1">
        <f t="shared" si="79"/>
        <v>42706</v>
      </c>
      <c r="P584" t="b">
        <f t="shared" si="75"/>
        <v>0</v>
      </c>
      <c r="Q584" t="str">
        <f t="shared" si="80"/>
        <v>WHEN fk_mwh_warehouse = '1' AND id_city = '1994' AND shipped_date &gt;= '2016-11-08' AND shipped_date &lt; '2016-12-03' THEN unit_price</v>
      </c>
      <c r="R584" t="str">
        <f t="shared" si="81"/>
        <v>WHEN fk_mwh_warehouse = '1' AND id_city = '1994' AND shipped_date &gt;= '2016-11-08' AND shipped_date &lt; '2016-12-03' THEN paid_price</v>
      </c>
      <c r="S584" t="str">
        <f t="shared" si="82"/>
        <v>WHEN fk_mwh_warehouse = '1' AND id_city = '1994' AND shipped_date &gt;= '2016-11-08' AND shipped_date &lt; '2016-12-03' THEN order_nr</v>
      </c>
      <c r="T584" t="str">
        <f t="shared" si="83"/>
        <v>WHEN fk_mwh_warehouse = '1' AND id_city = '1994' AND shipped_date &gt;= '2016-11-08' AND shipped_date &lt; '2016-12-03' THEN 1</v>
      </c>
    </row>
    <row r="585" spans="1:20" x14ac:dyDescent="0.25">
      <c r="A585" s="7" t="str">
        <f t="shared" si="76"/>
        <v>20151</v>
      </c>
      <c r="B585">
        <v>1</v>
      </c>
      <c r="C585">
        <v>2015</v>
      </c>
      <c r="D585">
        <v>10735678</v>
      </c>
      <c r="E585">
        <v>10488678</v>
      </c>
      <c r="F585">
        <v>37</v>
      </c>
      <c r="G585">
        <v>40</v>
      </c>
      <c r="H585">
        <v>20161153879979</v>
      </c>
      <c r="I585">
        <v>20161207157096.801</v>
      </c>
      <c r="J585">
        <v>8</v>
      </c>
      <c r="K585">
        <v>3</v>
      </c>
      <c r="L585" t="s">
        <v>35</v>
      </c>
      <c r="M585" s="1">
        <f t="shared" si="77"/>
        <v>42703</v>
      </c>
      <c r="N585" s="1">
        <f t="shared" si="78"/>
        <v>42694</v>
      </c>
      <c r="O585" s="1">
        <f t="shared" si="79"/>
        <v>42706</v>
      </c>
      <c r="P585" t="b">
        <f t="shared" si="75"/>
        <v>0</v>
      </c>
      <c r="Q585" t="str">
        <f t="shared" si="80"/>
        <v>WHEN fk_mwh_warehouse = '1' AND id_city = '2015' AND shipped_date &gt;= '2016-11-20' AND shipped_date &lt; '2016-12-03' THEN unit_price</v>
      </c>
      <c r="R585" t="str">
        <f t="shared" si="81"/>
        <v>WHEN fk_mwh_warehouse = '1' AND id_city = '2015' AND shipped_date &gt;= '2016-11-20' AND shipped_date &lt; '2016-12-03' THEN paid_price</v>
      </c>
      <c r="S585" t="str">
        <f t="shared" si="82"/>
        <v>WHEN fk_mwh_warehouse = '1' AND id_city = '2015' AND shipped_date &gt;= '2016-11-20' AND shipped_date &lt; '2016-12-03' THEN order_nr</v>
      </c>
      <c r="T585" t="str">
        <f t="shared" si="83"/>
        <v>WHEN fk_mwh_warehouse = '1' AND id_city = '2015' AND shipped_date &gt;= '2016-11-20' AND shipped_date &lt; '2016-12-03' THEN 1</v>
      </c>
    </row>
    <row r="586" spans="1:20" x14ac:dyDescent="0.25">
      <c r="A586" s="7" t="str">
        <f t="shared" si="76"/>
        <v>20301</v>
      </c>
      <c r="B586">
        <v>1</v>
      </c>
      <c r="C586">
        <v>2030</v>
      </c>
      <c r="D586">
        <v>5640750</v>
      </c>
      <c r="E586">
        <v>5640750</v>
      </c>
      <c r="F586">
        <v>17</v>
      </c>
      <c r="G586">
        <v>25</v>
      </c>
      <c r="H586">
        <v>20161148913157.199</v>
      </c>
      <c r="I586">
        <v>20161206686124.5</v>
      </c>
      <c r="J586">
        <v>7</v>
      </c>
      <c r="K586">
        <v>3</v>
      </c>
      <c r="L586" t="s">
        <v>36</v>
      </c>
      <c r="M586" s="1">
        <f t="shared" si="77"/>
        <v>42703</v>
      </c>
      <c r="N586" s="1">
        <f t="shared" si="78"/>
        <v>42694</v>
      </c>
      <c r="O586" s="1">
        <f t="shared" si="79"/>
        <v>42706</v>
      </c>
      <c r="P586" t="b">
        <f t="shared" ref="P586:P649" si="84">O586&gt;$O$3</f>
        <v>0</v>
      </c>
      <c r="Q586" t="str">
        <f t="shared" si="80"/>
        <v>WHEN fk_mwh_warehouse = '1' AND id_city = '2030' AND shipped_date &gt;= '2016-11-20' AND shipped_date &lt; '2016-12-03' THEN unit_price</v>
      </c>
      <c r="R586" t="str">
        <f t="shared" si="81"/>
        <v>WHEN fk_mwh_warehouse = '1' AND id_city = '2030' AND shipped_date &gt;= '2016-11-20' AND shipped_date &lt; '2016-12-03' THEN paid_price</v>
      </c>
      <c r="S586" t="str">
        <f t="shared" si="82"/>
        <v>WHEN fk_mwh_warehouse = '1' AND id_city = '2030' AND shipped_date &gt;= '2016-11-20' AND shipped_date &lt; '2016-12-03' THEN order_nr</v>
      </c>
      <c r="T586" t="str">
        <f t="shared" si="83"/>
        <v>WHEN fk_mwh_warehouse = '1' AND id_city = '2030' AND shipped_date &gt;= '2016-11-20' AND shipped_date &lt; '2016-12-03' THEN 1</v>
      </c>
    </row>
    <row r="587" spans="1:20" x14ac:dyDescent="0.25">
      <c r="A587" s="7" t="str">
        <f t="shared" ref="A587:A650" si="85">C587&amp;B587</f>
        <v>20511</v>
      </c>
      <c r="B587">
        <v>1</v>
      </c>
      <c r="C587">
        <v>2051</v>
      </c>
      <c r="D587">
        <v>21428782.199999999</v>
      </c>
      <c r="E587">
        <v>21017974.32</v>
      </c>
      <c r="F587">
        <v>59</v>
      </c>
      <c r="G587">
        <v>77</v>
      </c>
      <c r="H587">
        <v>20161153620030.199</v>
      </c>
      <c r="I587">
        <v>20161207476029.398</v>
      </c>
      <c r="J587">
        <v>8</v>
      </c>
      <c r="K587">
        <v>4</v>
      </c>
      <c r="L587" t="s">
        <v>35</v>
      </c>
      <c r="M587" s="1">
        <f t="shared" ref="M587:M650" si="86">L587-J587</f>
        <v>42703</v>
      </c>
      <c r="N587" s="1">
        <f t="shared" ref="N587:N650" si="87">M587-($O$6*K587)</f>
        <v>42691</v>
      </c>
      <c r="O587" s="1">
        <f t="shared" ref="O587:O650" si="88">M587+($O$7*K587)</f>
        <v>42707</v>
      </c>
      <c r="P587" t="b">
        <f t="shared" si="84"/>
        <v>0</v>
      </c>
      <c r="Q587" t="str">
        <f t="shared" ref="Q587:Q650" si="89">"WHEN fk_mwh_warehouse = '"&amp;$B587&amp;"' AND id_city = '"&amp;$C587&amp;"' AND shipped_date &gt;= '"&amp;TEXT($N587,"yyyy-mm-dd")&amp;"' AND shipped_date &lt; '"&amp;TEXT($O587+1,"yyyy-mm-dd")&amp;"' THEN unit_price"</f>
        <v>WHEN fk_mwh_warehouse = '1' AND id_city = '2051' AND shipped_date &gt;= '2016-11-17' AND shipped_date &lt; '2016-12-04' THEN unit_price</v>
      </c>
      <c r="R587" t="str">
        <f t="shared" ref="R587:R650" si="90">"WHEN fk_mwh_warehouse = '"&amp;$B587&amp;"' AND id_city = '"&amp;$C587&amp;"' AND shipped_date &gt;= '"&amp;TEXT($N587,"yyyy-mm-dd")&amp;"' AND shipped_date &lt; '"&amp;TEXT($O587+1,"yyyy-mm-dd")&amp;"' THEN paid_price"</f>
        <v>WHEN fk_mwh_warehouse = '1' AND id_city = '2051' AND shipped_date &gt;= '2016-11-17' AND shipped_date &lt; '2016-12-04' THEN paid_price</v>
      </c>
      <c r="S587" t="str">
        <f t="shared" ref="S587:S650" si="91">"WHEN fk_mwh_warehouse = '"&amp;$B587&amp;"' AND id_city = '"&amp;$C587&amp;"' AND shipped_date &gt;= '"&amp;TEXT($N587,"yyyy-mm-dd")&amp;"' AND shipped_date &lt; '"&amp;TEXT($O587+1,"yyyy-mm-dd")&amp;"' THEN order_nr"</f>
        <v>WHEN fk_mwh_warehouse = '1' AND id_city = '2051' AND shipped_date &gt;= '2016-11-17' AND shipped_date &lt; '2016-12-04' THEN order_nr</v>
      </c>
      <c r="T587" t="str">
        <f t="shared" ref="T587:T650" si="92">"WHEN fk_mwh_warehouse = '"&amp;$B587&amp;"' AND id_city = '"&amp;$C587&amp;"' AND shipped_date &gt;= '"&amp;TEXT($N587,"yyyy-mm-dd")&amp;"' AND shipped_date &lt; '"&amp;TEXT($O587+1,"yyyy-mm-dd")&amp;"' THEN 1"</f>
        <v>WHEN fk_mwh_warehouse = '1' AND id_city = '2051' AND shipped_date &gt;= '2016-11-17' AND shipped_date &lt; '2016-12-04' THEN 1</v>
      </c>
    </row>
    <row r="588" spans="1:20" x14ac:dyDescent="0.25">
      <c r="A588" s="7" t="str">
        <f t="shared" si="85"/>
        <v>20601</v>
      </c>
      <c r="B588">
        <v>1</v>
      </c>
      <c r="C588">
        <v>2060</v>
      </c>
      <c r="D588">
        <v>813061569.48000002</v>
      </c>
      <c r="E588">
        <v>803911982.90999997</v>
      </c>
      <c r="F588">
        <v>6040</v>
      </c>
      <c r="G588">
        <v>8504</v>
      </c>
      <c r="H588">
        <v>20161191539253.898</v>
      </c>
      <c r="I588">
        <v>20161206536537.301</v>
      </c>
      <c r="J588">
        <v>4</v>
      </c>
      <c r="K588">
        <v>4</v>
      </c>
      <c r="L588" t="s">
        <v>36</v>
      </c>
      <c r="M588" s="1">
        <f t="shared" si="86"/>
        <v>42706</v>
      </c>
      <c r="N588" s="1">
        <f t="shared" si="87"/>
        <v>42694</v>
      </c>
      <c r="O588" s="1">
        <f t="shared" si="88"/>
        <v>42710</v>
      </c>
      <c r="P588" t="b">
        <f t="shared" si="84"/>
        <v>0</v>
      </c>
      <c r="Q588" t="str">
        <f t="shared" si="89"/>
        <v>WHEN fk_mwh_warehouse = '1' AND id_city = '2060' AND shipped_date &gt;= '2016-11-20' AND shipped_date &lt; '2016-12-07' THEN unit_price</v>
      </c>
      <c r="R588" t="str">
        <f t="shared" si="90"/>
        <v>WHEN fk_mwh_warehouse = '1' AND id_city = '2060' AND shipped_date &gt;= '2016-11-20' AND shipped_date &lt; '2016-12-07' THEN paid_price</v>
      </c>
      <c r="S588" t="str">
        <f t="shared" si="91"/>
        <v>WHEN fk_mwh_warehouse = '1' AND id_city = '2060' AND shipped_date &gt;= '2016-11-20' AND shipped_date &lt; '2016-12-07' THEN order_nr</v>
      </c>
      <c r="T588" t="str">
        <f t="shared" si="92"/>
        <v>WHEN fk_mwh_warehouse = '1' AND id_city = '2060' AND shipped_date &gt;= '2016-11-20' AND shipped_date &lt; '2016-12-07' THEN 1</v>
      </c>
    </row>
    <row r="589" spans="1:20" x14ac:dyDescent="0.25">
      <c r="A589" s="7" t="str">
        <f t="shared" si="85"/>
        <v>20731</v>
      </c>
      <c r="B589">
        <v>1</v>
      </c>
      <c r="C589">
        <v>2073</v>
      </c>
      <c r="D589">
        <v>11490541.1</v>
      </c>
      <c r="E589">
        <v>11432094.59</v>
      </c>
      <c r="F589">
        <v>44</v>
      </c>
      <c r="G589">
        <v>91</v>
      </c>
      <c r="H589">
        <v>20161138153499.102</v>
      </c>
      <c r="I589">
        <v>20161207080589.699</v>
      </c>
      <c r="J589">
        <v>9</v>
      </c>
      <c r="K589">
        <v>4</v>
      </c>
      <c r="L589" t="s">
        <v>35</v>
      </c>
      <c r="M589" s="1">
        <f t="shared" si="86"/>
        <v>42702</v>
      </c>
      <c r="N589" s="1">
        <f t="shared" si="87"/>
        <v>42690</v>
      </c>
      <c r="O589" s="1">
        <f t="shared" si="88"/>
        <v>42706</v>
      </c>
      <c r="P589" t="b">
        <f t="shared" si="84"/>
        <v>0</v>
      </c>
      <c r="Q589" t="str">
        <f t="shared" si="89"/>
        <v>WHEN fk_mwh_warehouse = '1' AND id_city = '2073' AND shipped_date &gt;= '2016-11-16' AND shipped_date &lt; '2016-12-03' THEN unit_price</v>
      </c>
      <c r="R589" t="str">
        <f t="shared" si="90"/>
        <v>WHEN fk_mwh_warehouse = '1' AND id_city = '2073' AND shipped_date &gt;= '2016-11-16' AND shipped_date &lt; '2016-12-03' THEN paid_price</v>
      </c>
      <c r="S589" t="str">
        <f t="shared" si="91"/>
        <v>WHEN fk_mwh_warehouse = '1' AND id_city = '2073' AND shipped_date &gt;= '2016-11-16' AND shipped_date &lt; '2016-12-03' THEN order_nr</v>
      </c>
      <c r="T589" t="str">
        <f t="shared" si="92"/>
        <v>WHEN fk_mwh_warehouse = '1' AND id_city = '2073' AND shipped_date &gt;= '2016-11-16' AND shipped_date &lt; '2016-12-03' THEN 1</v>
      </c>
    </row>
    <row r="590" spans="1:20" x14ac:dyDescent="0.25">
      <c r="A590" s="7" t="str">
        <f t="shared" si="85"/>
        <v>21321</v>
      </c>
      <c r="B590">
        <v>1</v>
      </c>
      <c r="C590">
        <v>2132</v>
      </c>
      <c r="D590">
        <v>116600</v>
      </c>
      <c r="E590">
        <v>116600</v>
      </c>
      <c r="F590">
        <v>2</v>
      </c>
      <c r="G590">
        <v>3</v>
      </c>
      <c r="H590">
        <v>20161203791882</v>
      </c>
      <c r="I590">
        <v>20161208199092.602</v>
      </c>
      <c r="J590">
        <v>4</v>
      </c>
      <c r="K590">
        <v>0</v>
      </c>
      <c r="L590" t="s">
        <v>37</v>
      </c>
      <c r="M590" s="1">
        <f t="shared" si="86"/>
        <v>42708</v>
      </c>
      <c r="N590" s="1">
        <f t="shared" si="87"/>
        <v>42708</v>
      </c>
      <c r="O590" s="1">
        <f t="shared" si="88"/>
        <v>42708</v>
      </c>
      <c r="P590" t="b">
        <f t="shared" si="84"/>
        <v>0</v>
      </c>
      <c r="Q590" t="str">
        <f t="shared" si="89"/>
        <v>WHEN fk_mwh_warehouse = '1' AND id_city = '2132' AND shipped_date &gt;= '2016-12-04' AND shipped_date &lt; '2016-12-05' THEN unit_price</v>
      </c>
      <c r="R590" t="str">
        <f t="shared" si="90"/>
        <v>WHEN fk_mwh_warehouse = '1' AND id_city = '2132' AND shipped_date &gt;= '2016-12-04' AND shipped_date &lt; '2016-12-05' THEN paid_price</v>
      </c>
      <c r="S590" t="str">
        <f t="shared" si="91"/>
        <v>WHEN fk_mwh_warehouse = '1' AND id_city = '2132' AND shipped_date &gt;= '2016-12-04' AND shipped_date &lt; '2016-12-05' THEN order_nr</v>
      </c>
      <c r="T590" t="str">
        <f t="shared" si="92"/>
        <v>WHEN fk_mwh_warehouse = '1' AND id_city = '2132' AND shipped_date &gt;= '2016-12-04' AND shipped_date &lt; '2016-12-05' THEN 1</v>
      </c>
    </row>
    <row r="591" spans="1:20" x14ac:dyDescent="0.25">
      <c r="A591" s="7" t="str">
        <f t="shared" si="85"/>
        <v>21431</v>
      </c>
      <c r="B591">
        <v>1</v>
      </c>
      <c r="C591">
        <v>2143</v>
      </c>
      <c r="D591">
        <v>551500</v>
      </c>
      <c r="E591">
        <v>551500</v>
      </c>
      <c r="F591">
        <v>3</v>
      </c>
      <c r="G591">
        <v>4</v>
      </c>
      <c r="H591">
        <v>20161148155272.5</v>
      </c>
      <c r="I591">
        <v>20161206674390.699</v>
      </c>
      <c r="J591">
        <v>6</v>
      </c>
      <c r="K591">
        <v>1</v>
      </c>
      <c r="L591" t="s">
        <v>36</v>
      </c>
      <c r="M591" s="1">
        <f t="shared" si="86"/>
        <v>42704</v>
      </c>
      <c r="N591" s="1">
        <f t="shared" si="87"/>
        <v>42701</v>
      </c>
      <c r="O591" s="1">
        <f t="shared" si="88"/>
        <v>42705</v>
      </c>
      <c r="P591" t="b">
        <f t="shared" si="84"/>
        <v>0</v>
      </c>
      <c r="Q591" t="str">
        <f t="shared" si="89"/>
        <v>WHEN fk_mwh_warehouse = '1' AND id_city = '2143' AND shipped_date &gt;= '2016-11-27' AND shipped_date &lt; '2016-12-02' THEN unit_price</v>
      </c>
      <c r="R591" t="str">
        <f t="shared" si="90"/>
        <v>WHEN fk_mwh_warehouse = '1' AND id_city = '2143' AND shipped_date &gt;= '2016-11-27' AND shipped_date &lt; '2016-12-02' THEN paid_price</v>
      </c>
      <c r="S591" t="str">
        <f t="shared" si="91"/>
        <v>WHEN fk_mwh_warehouse = '1' AND id_city = '2143' AND shipped_date &gt;= '2016-11-27' AND shipped_date &lt; '2016-12-02' THEN order_nr</v>
      </c>
      <c r="T591" t="str">
        <f t="shared" si="92"/>
        <v>WHEN fk_mwh_warehouse = '1' AND id_city = '2143' AND shipped_date &gt;= '2016-11-27' AND shipped_date &lt; '2016-12-02' THEN 1</v>
      </c>
    </row>
    <row r="592" spans="1:20" x14ac:dyDescent="0.25">
      <c r="A592" s="7" t="str">
        <f t="shared" si="85"/>
        <v>21671</v>
      </c>
      <c r="B592">
        <v>1</v>
      </c>
      <c r="C592">
        <v>2167</v>
      </c>
      <c r="D592">
        <v>2348783</v>
      </c>
      <c r="E592">
        <v>2348783</v>
      </c>
      <c r="F592">
        <v>13</v>
      </c>
      <c r="G592">
        <v>16</v>
      </c>
      <c r="H592">
        <v>20161189433434.199</v>
      </c>
      <c r="I592">
        <v>20161206489067.102</v>
      </c>
      <c r="J592">
        <v>4</v>
      </c>
      <c r="K592">
        <v>3</v>
      </c>
      <c r="L592" t="s">
        <v>36</v>
      </c>
      <c r="M592" s="1">
        <f t="shared" si="86"/>
        <v>42706</v>
      </c>
      <c r="N592" s="1">
        <f t="shared" si="87"/>
        <v>42697</v>
      </c>
      <c r="O592" s="1">
        <f t="shared" si="88"/>
        <v>42709</v>
      </c>
      <c r="P592" t="b">
        <f t="shared" si="84"/>
        <v>0</v>
      </c>
      <c r="Q592" t="str">
        <f t="shared" si="89"/>
        <v>WHEN fk_mwh_warehouse = '1' AND id_city = '2167' AND shipped_date &gt;= '2016-11-23' AND shipped_date &lt; '2016-12-06' THEN unit_price</v>
      </c>
      <c r="R592" t="str">
        <f t="shared" si="90"/>
        <v>WHEN fk_mwh_warehouse = '1' AND id_city = '2167' AND shipped_date &gt;= '2016-11-23' AND shipped_date &lt; '2016-12-06' THEN paid_price</v>
      </c>
      <c r="S592" t="str">
        <f t="shared" si="91"/>
        <v>WHEN fk_mwh_warehouse = '1' AND id_city = '2167' AND shipped_date &gt;= '2016-11-23' AND shipped_date &lt; '2016-12-06' THEN order_nr</v>
      </c>
      <c r="T592" t="str">
        <f t="shared" si="92"/>
        <v>WHEN fk_mwh_warehouse = '1' AND id_city = '2167' AND shipped_date &gt;= '2016-11-23' AND shipped_date &lt; '2016-12-06' THEN 1</v>
      </c>
    </row>
    <row r="593" spans="1:20" x14ac:dyDescent="0.25">
      <c r="A593" s="7" t="str">
        <f t="shared" si="85"/>
        <v>21931</v>
      </c>
      <c r="B593">
        <v>1</v>
      </c>
      <c r="C593">
        <v>2193</v>
      </c>
      <c r="D593">
        <v>2378000</v>
      </c>
      <c r="E593">
        <v>2378000</v>
      </c>
      <c r="F593">
        <v>1</v>
      </c>
      <c r="G593">
        <v>1</v>
      </c>
      <c r="H593">
        <v>20161124171628</v>
      </c>
      <c r="I593">
        <v>20161208115454</v>
      </c>
      <c r="J593">
        <v>14</v>
      </c>
      <c r="K593">
        <v>0</v>
      </c>
      <c r="L593" t="s">
        <v>37</v>
      </c>
      <c r="M593" s="1">
        <f t="shared" si="86"/>
        <v>42698</v>
      </c>
      <c r="N593" s="1">
        <f t="shared" si="87"/>
        <v>42698</v>
      </c>
      <c r="O593" s="1">
        <f t="shared" si="88"/>
        <v>42698</v>
      </c>
      <c r="P593" t="b">
        <f t="shared" si="84"/>
        <v>0</v>
      </c>
      <c r="Q593" t="str">
        <f t="shared" si="89"/>
        <v>WHEN fk_mwh_warehouse = '1' AND id_city = '2193' AND shipped_date &gt;= '2016-11-24' AND shipped_date &lt; '2016-11-25' THEN unit_price</v>
      </c>
      <c r="R593" t="str">
        <f t="shared" si="90"/>
        <v>WHEN fk_mwh_warehouse = '1' AND id_city = '2193' AND shipped_date &gt;= '2016-11-24' AND shipped_date &lt; '2016-11-25' THEN paid_price</v>
      </c>
      <c r="S593" t="str">
        <f t="shared" si="91"/>
        <v>WHEN fk_mwh_warehouse = '1' AND id_city = '2193' AND shipped_date &gt;= '2016-11-24' AND shipped_date &lt; '2016-11-25' THEN order_nr</v>
      </c>
      <c r="T593" t="str">
        <f t="shared" si="92"/>
        <v>WHEN fk_mwh_warehouse = '1' AND id_city = '2193' AND shipped_date &gt;= '2016-11-24' AND shipped_date &lt; '2016-11-25' THEN 1</v>
      </c>
    </row>
    <row r="594" spans="1:20" x14ac:dyDescent="0.25">
      <c r="A594" s="7" t="str">
        <f t="shared" si="85"/>
        <v>22011</v>
      </c>
      <c r="B594">
        <v>1</v>
      </c>
      <c r="C594">
        <v>2201</v>
      </c>
      <c r="D594">
        <v>2147023</v>
      </c>
      <c r="E594">
        <v>253023</v>
      </c>
      <c r="F594">
        <v>4</v>
      </c>
      <c r="G594">
        <v>9</v>
      </c>
      <c r="H594">
        <v>20161140471470.398</v>
      </c>
      <c r="I594">
        <v>20161207798749</v>
      </c>
      <c r="J594">
        <v>13</v>
      </c>
      <c r="K594">
        <v>6</v>
      </c>
      <c r="L594" t="s">
        <v>35</v>
      </c>
      <c r="M594" s="1">
        <f t="shared" si="86"/>
        <v>42698</v>
      </c>
      <c r="N594" s="1">
        <f t="shared" si="87"/>
        <v>42680</v>
      </c>
      <c r="O594" s="1">
        <f t="shared" si="88"/>
        <v>42704</v>
      </c>
      <c r="P594" t="b">
        <f t="shared" si="84"/>
        <v>0</v>
      </c>
      <c r="Q594" t="str">
        <f t="shared" si="89"/>
        <v>WHEN fk_mwh_warehouse = '1' AND id_city = '2201' AND shipped_date &gt;= '2016-11-06' AND shipped_date &lt; '2016-12-01' THEN unit_price</v>
      </c>
      <c r="R594" t="str">
        <f t="shared" si="90"/>
        <v>WHEN fk_mwh_warehouse = '1' AND id_city = '2201' AND shipped_date &gt;= '2016-11-06' AND shipped_date &lt; '2016-12-01' THEN paid_price</v>
      </c>
      <c r="S594" t="str">
        <f t="shared" si="91"/>
        <v>WHEN fk_mwh_warehouse = '1' AND id_city = '2201' AND shipped_date &gt;= '2016-11-06' AND shipped_date &lt; '2016-12-01' THEN order_nr</v>
      </c>
      <c r="T594" t="str">
        <f t="shared" si="92"/>
        <v>WHEN fk_mwh_warehouse = '1' AND id_city = '2201' AND shipped_date &gt;= '2016-11-06' AND shipped_date &lt; '2016-12-01' THEN 1</v>
      </c>
    </row>
    <row r="595" spans="1:20" x14ac:dyDescent="0.25">
      <c r="A595" s="7" t="str">
        <f t="shared" si="85"/>
        <v>22111</v>
      </c>
      <c r="B595">
        <v>1</v>
      </c>
      <c r="C595">
        <v>2211</v>
      </c>
      <c r="D595">
        <v>17813734.140000001</v>
      </c>
      <c r="E595">
        <v>17789259.140000001</v>
      </c>
      <c r="F595">
        <v>63</v>
      </c>
      <c r="G595">
        <v>86</v>
      </c>
      <c r="H595">
        <v>20161182563595.801</v>
      </c>
      <c r="I595">
        <v>20161206477760.801</v>
      </c>
      <c r="J595">
        <v>5</v>
      </c>
      <c r="K595">
        <v>3</v>
      </c>
      <c r="L595" t="s">
        <v>36</v>
      </c>
      <c r="M595" s="1">
        <f t="shared" si="86"/>
        <v>42705</v>
      </c>
      <c r="N595" s="1">
        <f t="shared" si="87"/>
        <v>42696</v>
      </c>
      <c r="O595" s="1">
        <f t="shared" si="88"/>
        <v>42708</v>
      </c>
      <c r="P595" t="b">
        <f t="shared" si="84"/>
        <v>0</v>
      </c>
      <c r="Q595" t="str">
        <f t="shared" si="89"/>
        <v>WHEN fk_mwh_warehouse = '1' AND id_city = '2211' AND shipped_date &gt;= '2016-11-22' AND shipped_date &lt; '2016-12-05' THEN unit_price</v>
      </c>
      <c r="R595" t="str">
        <f t="shared" si="90"/>
        <v>WHEN fk_mwh_warehouse = '1' AND id_city = '2211' AND shipped_date &gt;= '2016-11-22' AND shipped_date &lt; '2016-12-05' THEN paid_price</v>
      </c>
      <c r="S595" t="str">
        <f t="shared" si="91"/>
        <v>WHEN fk_mwh_warehouse = '1' AND id_city = '2211' AND shipped_date &gt;= '2016-11-22' AND shipped_date &lt; '2016-12-05' THEN order_nr</v>
      </c>
      <c r="T595" t="str">
        <f t="shared" si="92"/>
        <v>WHEN fk_mwh_warehouse = '1' AND id_city = '2211' AND shipped_date &gt;= '2016-11-22' AND shipped_date &lt; '2016-12-05' THEN 1</v>
      </c>
    </row>
    <row r="596" spans="1:20" x14ac:dyDescent="0.25">
      <c r="A596" s="7" t="str">
        <f t="shared" si="85"/>
        <v>23231</v>
      </c>
      <c r="B596">
        <v>1</v>
      </c>
      <c r="C596">
        <v>2323</v>
      </c>
      <c r="D596">
        <v>125000</v>
      </c>
      <c r="E596">
        <v>125000</v>
      </c>
      <c r="F596">
        <v>1</v>
      </c>
      <c r="G596">
        <v>1</v>
      </c>
      <c r="H596">
        <v>20161121235805</v>
      </c>
      <c r="I596">
        <v>20161207160527</v>
      </c>
      <c r="J596">
        <v>16</v>
      </c>
      <c r="K596">
        <v>0</v>
      </c>
      <c r="L596" t="s">
        <v>35</v>
      </c>
      <c r="M596" s="1">
        <f t="shared" si="86"/>
        <v>42695</v>
      </c>
      <c r="N596" s="1">
        <f t="shared" si="87"/>
        <v>42695</v>
      </c>
      <c r="O596" s="1">
        <f t="shared" si="88"/>
        <v>42695</v>
      </c>
      <c r="P596" t="b">
        <f t="shared" si="84"/>
        <v>0</v>
      </c>
      <c r="Q596" t="str">
        <f t="shared" si="89"/>
        <v>WHEN fk_mwh_warehouse = '1' AND id_city = '2323' AND shipped_date &gt;= '2016-11-21' AND shipped_date &lt; '2016-11-22' THEN unit_price</v>
      </c>
      <c r="R596" t="str">
        <f t="shared" si="90"/>
        <v>WHEN fk_mwh_warehouse = '1' AND id_city = '2323' AND shipped_date &gt;= '2016-11-21' AND shipped_date &lt; '2016-11-22' THEN paid_price</v>
      </c>
      <c r="S596" t="str">
        <f t="shared" si="91"/>
        <v>WHEN fk_mwh_warehouse = '1' AND id_city = '2323' AND shipped_date &gt;= '2016-11-21' AND shipped_date &lt; '2016-11-22' THEN order_nr</v>
      </c>
      <c r="T596" t="str">
        <f t="shared" si="92"/>
        <v>WHEN fk_mwh_warehouse = '1' AND id_city = '2323' AND shipped_date &gt;= '2016-11-21' AND shipped_date &lt; '2016-11-22' THEN 1</v>
      </c>
    </row>
    <row r="597" spans="1:20" x14ac:dyDescent="0.25">
      <c r="A597" s="7" t="str">
        <f t="shared" si="85"/>
        <v>23831</v>
      </c>
      <c r="B597">
        <v>1</v>
      </c>
      <c r="C597">
        <v>2383</v>
      </c>
      <c r="D597">
        <v>7420124</v>
      </c>
      <c r="E597">
        <v>7420124</v>
      </c>
      <c r="F597">
        <v>9</v>
      </c>
      <c r="G597">
        <v>11</v>
      </c>
      <c r="H597">
        <v>20161180569945.398</v>
      </c>
      <c r="I597">
        <v>20161206246914.102</v>
      </c>
      <c r="J597">
        <v>7</v>
      </c>
      <c r="K597">
        <v>5</v>
      </c>
      <c r="L597" t="s">
        <v>36</v>
      </c>
      <c r="M597" s="1">
        <f t="shared" si="86"/>
        <v>42703</v>
      </c>
      <c r="N597" s="1">
        <f t="shared" si="87"/>
        <v>42688</v>
      </c>
      <c r="O597" s="1">
        <f t="shared" si="88"/>
        <v>42708</v>
      </c>
      <c r="P597" t="b">
        <f t="shared" si="84"/>
        <v>0</v>
      </c>
      <c r="Q597" t="str">
        <f t="shared" si="89"/>
        <v>WHEN fk_mwh_warehouse = '1' AND id_city = '2383' AND shipped_date &gt;= '2016-11-14' AND shipped_date &lt; '2016-12-05' THEN unit_price</v>
      </c>
      <c r="R597" t="str">
        <f t="shared" si="90"/>
        <v>WHEN fk_mwh_warehouse = '1' AND id_city = '2383' AND shipped_date &gt;= '2016-11-14' AND shipped_date &lt; '2016-12-05' THEN paid_price</v>
      </c>
      <c r="S597" t="str">
        <f t="shared" si="91"/>
        <v>WHEN fk_mwh_warehouse = '1' AND id_city = '2383' AND shipped_date &gt;= '2016-11-14' AND shipped_date &lt; '2016-12-05' THEN order_nr</v>
      </c>
      <c r="T597" t="str">
        <f t="shared" si="92"/>
        <v>WHEN fk_mwh_warehouse = '1' AND id_city = '2383' AND shipped_date &gt;= '2016-11-14' AND shipped_date &lt; '2016-12-05' THEN 1</v>
      </c>
    </row>
    <row r="598" spans="1:20" x14ac:dyDescent="0.25">
      <c r="A598" s="7" t="str">
        <f t="shared" si="85"/>
        <v>23961</v>
      </c>
      <c r="B598">
        <v>1</v>
      </c>
      <c r="C598">
        <v>2396</v>
      </c>
      <c r="D598">
        <v>7433543</v>
      </c>
      <c r="E598">
        <v>7393543</v>
      </c>
      <c r="F598">
        <v>17</v>
      </c>
      <c r="G598">
        <v>21</v>
      </c>
      <c r="H598">
        <v>20161168844339</v>
      </c>
      <c r="I598">
        <v>20161207109431.602</v>
      </c>
      <c r="J598">
        <v>8</v>
      </c>
      <c r="K598">
        <v>6</v>
      </c>
      <c r="L598" t="s">
        <v>35</v>
      </c>
      <c r="M598" s="1">
        <f t="shared" si="86"/>
        <v>42703</v>
      </c>
      <c r="N598" s="1">
        <f t="shared" si="87"/>
        <v>42685</v>
      </c>
      <c r="O598" s="1">
        <f t="shared" si="88"/>
        <v>42709</v>
      </c>
      <c r="P598" t="b">
        <f t="shared" si="84"/>
        <v>0</v>
      </c>
      <c r="Q598" t="str">
        <f t="shared" si="89"/>
        <v>WHEN fk_mwh_warehouse = '1' AND id_city = '2396' AND shipped_date &gt;= '2016-11-11' AND shipped_date &lt; '2016-12-06' THEN unit_price</v>
      </c>
      <c r="R598" t="str">
        <f t="shared" si="90"/>
        <v>WHEN fk_mwh_warehouse = '1' AND id_city = '2396' AND shipped_date &gt;= '2016-11-11' AND shipped_date &lt; '2016-12-06' THEN paid_price</v>
      </c>
      <c r="S598" t="str">
        <f t="shared" si="91"/>
        <v>WHEN fk_mwh_warehouse = '1' AND id_city = '2396' AND shipped_date &gt;= '2016-11-11' AND shipped_date &lt; '2016-12-06' THEN order_nr</v>
      </c>
      <c r="T598" t="str">
        <f t="shared" si="92"/>
        <v>WHEN fk_mwh_warehouse = '1' AND id_city = '2396' AND shipped_date &gt;= '2016-11-11' AND shipped_date &lt; '2016-12-06' THEN 1</v>
      </c>
    </row>
    <row r="599" spans="1:20" x14ac:dyDescent="0.25">
      <c r="A599" s="7" t="str">
        <f t="shared" si="85"/>
        <v>24091</v>
      </c>
      <c r="B599">
        <v>1</v>
      </c>
      <c r="C599">
        <v>2409</v>
      </c>
      <c r="D599">
        <v>11104264</v>
      </c>
      <c r="E599">
        <v>11079012.439999999</v>
      </c>
      <c r="F599">
        <v>21</v>
      </c>
      <c r="G599">
        <v>36</v>
      </c>
      <c r="H599">
        <v>20161187426971.5</v>
      </c>
      <c r="I599">
        <v>20161206407555.301</v>
      </c>
      <c r="J599">
        <v>5</v>
      </c>
      <c r="K599">
        <v>4</v>
      </c>
      <c r="L599" t="s">
        <v>36</v>
      </c>
      <c r="M599" s="1">
        <f t="shared" si="86"/>
        <v>42705</v>
      </c>
      <c r="N599" s="1">
        <f t="shared" si="87"/>
        <v>42693</v>
      </c>
      <c r="O599" s="1">
        <f t="shared" si="88"/>
        <v>42709</v>
      </c>
      <c r="P599" t="b">
        <f t="shared" si="84"/>
        <v>0</v>
      </c>
      <c r="Q599" t="str">
        <f t="shared" si="89"/>
        <v>WHEN fk_mwh_warehouse = '1' AND id_city = '2409' AND shipped_date &gt;= '2016-11-19' AND shipped_date &lt; '2016-12-06' THEN unit_price</v>
      </c>
      <c r="R599" t="str">
        <f t="shared" si="90"/>
        <v>WHEN fk_mwh_warehouse = '1' AND id_city = '2409' AND shipped_date &gt;= '2016-11-19' AND shipped_date &lt; '2016-12-06' THEN paid_price</v>
      </c>
      <c r="S599" t="str">
        <f t="shared" si="91"/>
        <v>WHEN fk_mwh_warehouse = '1' AND id_city = '2409' AND shipped_date &gt;= '2016-11-19' AND shipped_date &lt; '2016-12-06' THEN order_nr</v>
      </c>
      <c r="T599" t="str">
        <f t="shared" si="92"/>
        <v>WHEN fk_mwh_warehouse = '1' AND id_city = '2409' AND shipped_date &gt;= '2016-11-19' AND shipped_date &lt; '2016-12-06' THEN 1</v>
      </c>
    </row>
    <row r="600" spans="1:20" x14ac:dyDescent="0.25">
      <c r="A600" s="7" t="str">
        <f t="shared" si="85"/>
        <v>24621</v>
      </c>
      <c r="B600">
        <v>1</v>
      </c>
      <c r="C600">
        <v>2462</v>
      </c>
      <c r="D600">
        <v>4618000</v>
      </c>
      <c r="E600">
        <v>4618000</v>
      </c>
      <c r="F600">
        <v>2</v>
      </c>
      <c r="G600">
        <v>2</v>
      </c>
      <c r="H600">
        <v>20161128186841.5</v>
      </c>
      <c r="I600">
        <v>20161208115737.5</v>
      </c>
      <c r="J600">
        <v>10</v>
      </c>
      <c r="K600">
        <v>0</v>
      </c>
      <c r="L600" t="s">
        <v>37</v>
      </c>
      <c r="M600" s="1">
        <f t="shared" si="86"/>
        <v>42702</v>
      </c>
      <c r="N600" s="1">
        <f t="shared" si="87"/>
        <v>42702</v>
      </c>
      <c r="O600" s="1">
        <f t="shared" si="88"/>
        <v>42702</v>
      </c>
      <c r="P600" t="b">
        <f t="shared" si="84"/>
        <v>0</v>
      </c>
      <c r="Q600" t="str">
        <f t="shared" si="89"/>
        <v>WHEN fk_mwh_warehouse = '1' AND id_city = '2462' AND shipped_date &gt;= '2016-11-28' AND shipped_date &lt; '2016-11-29' THEN unit_price</v>
      </c>
      <c r="R600" t="str">
        <f t="shared" si="90"/>
        <v>WHEN fk_mwh_warehouse = '1' AND id_city = '2462' AND shipped_date &gt;= '2016-11-28' AND shipped_date &lt; '2016-11-29' THEN paid_price</v>
      </c>
      <c r="S600" t="str">
        <f t="shared" si="91"/>
        <v>WHEN fk_mwh_warehouse = '1' AND id_city = '2462' AND shipped_date &gt;= '2016-11-28' AND shipped_date &lt; '2016-11-29' THEN order_nr</v>
      </c>
      <c r="T600" t="str">
        <f t="shared" si="92"/>
        <v>WHEN fk_mwh_warehouse = '1' AND id_city = '2462' AND shipped_date &gt;= '2016-11-28' AND shipped_date &lt; '2016-11-29' THEN 1</v>
      </c>
    </row>
    <row r="601" spans="1:20" x14ac:dyDescent="0.25">
      <c r="A601" s="7" t="str">
        <f t="shared" si="85"/>
        <v>24831</v>
      </c>
      <c r="B601">
        <v>1</v>
      </c>
      <c r="C601">
        <v>2483</v>
      </c>
      <c r="D601">
        <v>6568300</v>
      </c>
      <c r="E601">
        <v>6518300</v>
      </c>
      <c r="F601">
        <v>6</v>
      </c>
      <c r="G601">
        <v>11</v>
      </c>
      <c r="H601">
        <v>20161179328701.199</v>
      </c>
      <c r="I601">
        <v>20161207076181.801</v>
      </c>
      <c r="J601">
        <v>9</v>
      </c>
      <c r="K601">
        <v>6</v>
      </c>
      <c r="L601" t="s">
        <v>35</v>
      </c>
      <c r="M601" s="1">
        <f t="shared" si="86"/>
        <v>42702</v>
      </c>
      <c r="N601" s="1">
        <f t="shared" si="87"/>
        <v>42684</v>
      </c>
      <c r="O601" s="1">
        <f t="shared" si="88"/>
        <v>42708</v>
      </c>
      <c r="P601" t="b">
        <f t="shared" si="84"/>
        <v>0</v>
      </c>
      <c r="Q601" t="str">
        <f t="shared" si="89"/>
        <v>WHEN fk_mwh_warehouse = '1' AND id_city = '2483' AND shipped_date &gt;= '2016-11-10' AND shipped_date &lt; '2016-12-05' THEN unit_price</v>
      </c>
      <c r="R601" t="str">
        <f t="shared" si="90"/>
        <v>WHEN fk_mwh_warehouse = '1' AND id_city = '2483' AND shipped_date &gt;= '2016-11-10' AND shipped_date &lt; '2016-12-05' THEN paid_price</v>
      </c>
      <c r="S601" t="str">
        <f t="shared" si="91"/>
        <v>WHEN fk_mwh_warehouse = '1' AND id_city = '2483' AND shipped_date &gt;= '2016-11-10' AND shipped_date &lt; '2016-12-05' THEN order_nr</v>
      </c>
      <c r="T601" t="str">
        <f t="shared" si="92"/>
        <v>WHEN fk_mwh_warehouse = '1' AND id_city = '2483' AND shipped_date &gt;= '2016-11-10' AND shipped_date &lt; '2016-12-05' THEN 1</v>
      </c>
    </row>
    <row r="602" spans="1:20" x14ac:dyDescent="0.25">
      <c r="A602" s="7" t="str">
        <f t="shared" si="85"/>
        <v>24961</v>
      </c>
      <c r="B602">
        <v>1</v>
      </c>
      <c r="C602">
        <v>2496</v>
      </c>
      <c r="D602">
        <v>5305253</v>
      </c>
      <c r="E602">
        <v>5205253</v>
      </c>
      <c r="F602">
        <v>15</v>
      </c>
      <c r="G602">
        <v>21</v>
      </c>
      <c r="H602">
        <v>20161184524879.699</v>
      </c>
      <c r="I602">
        <v>20161207105391.801</v>
      </c>
      <c r="J602">
        <v>6</v>
      </c>
      <c r="K602">
        <v>4</v>
      </c>
      <c r="L602" t="s">
        <v>35</v>
      </c>
      <c r="M602" s="1">
        <f t="shared" si="86"/>
        <v>42705</v>
      </c>
      <c r="N602" s="1">
        <f t="shared" si="87"/>
        <v>42693</v>
      </c>
      <c r="O602" s="1">
        <f t="shared" si="88"/>
        <v>42709</v>
      </c>
      <c r="P602" t="b">
        <f t="shared" si="84"/>
        <v>0</v>
      </c>
      <c r="Q602" t="str">
        <f t="shared" si="89"/>
        <v>WHEN fk_mwh_warehouse = '1' AND id_city = '2496' AND shipped_date &gt;= '2016-11-19' AND shipped_date &lt; '2016-12-06' THEN unit_price</v>
      </c>
      <c r="R602" t="str">
        <f t="shared" si="90"/>
        <v>WHEN fk_mwh_warehouse = '1' AND id_city = '2496' AND shipped_date &gt;= '2016-11-19' AND shipped_date &lt; '2016-12-06' THEN paid_price</v>
      </c>
      <c r="S602" t="str">
        <f t="shared" si="91"/>
        <v>WHEN fk_mwh_warehouse = '1' AND id_city = '2496' AND shipped_date &gt;= '2016-11-19' AND shipped_date &lt; '2016-12-06' THEN order_nr</v>
      </c>
      <c r="T602" t="str">
        <f t="shared" si="92"/>
        <v>WHEN fk_mwh_warehouse = '1' AND id_city = '2496' AND shipped_date &gt;= '2016-11-19' AND shipped_date &lt; '2016-12-06' THEN 1</v>
      </c>
    </row>
    <row r="603" spans="1:20" x14ac:dyDescent="0.25">
      <c r="A603" s="7" t="str">
        <f t="shared" si="85"/>
        <v>25401</v>
      </c>
      <c r="B603">
        <v>1</v>
      </c>
      <c r="C603">
        <v>2540</v>
      </c>
      <c r="D603">
        <v>755248</v>
      </c>
      <c r="E603">
        <v>755248</v>
      </c>
      <c r="F603">
        <v>3</v>
      </c>
      <c r="G603">
        <v>5</v>
      </c>
      <c r="H603">
        <v>20161141338301.602</v>
      </c>
      <c r="I603">
        <v>20161207560245</v>
      </c>
      <c r="J603">
        <v>10</v>
      </c>
      <c r="K603">
        <v>5</v>
      </c>
      <c r="L603" t="s">
        <v>35</v>
      </c>
      <c r="M603" s="1">
        <f t="shared" si="86"/>
        <v>42701</v>
      </c>
      <c r="N603" s="1">
        <f t="shared" si="87"/>
        <v>42686</v>
      </c>
      <c r="O603" s="1">
        <f t="shared" si="88"/>
        <v>42706</v>
      </c>
      <c r="P603" t="b">
        <f t="shared" si="84"/>
        <v>0</v>
      </c>
      <c r="Q603" t="str">
        <f t="shared" si="89"/>
        <v>WHEN fk_mwh_warehouse = '1' AND id_city = '2540' AND shipped_date &gt;= '2016-11-12' AND shipped_date &lt; '2016-12-03' THEN unit_price</v>
      </c>
      <c r="R603" t="str">
        <f t="shared" si="90"/>
        <v>WHEN fk_mwh_warehouse = '1' AND id_city = '2540' AND shipped_date &gt;= '2016-11-12' AND shipped_date &lt; '2016-12-03' THEN paid_price</v>
      </c>
      <c r="S603" t="str">
        <f t="shared" si="91"/>
        <v>WHEN fk_mwh_warehouse = '1' AND id_city = '2540' AND shipped_date &gt;= '2016-11-12' AND shipped_date &lt; '2016-12-03' THEN order_nr</v>
      </c>
      <c r="T603" t="str">
        <f t="shared" si="92"/>
        <v>WHEN fk_mwh_warehouse = '1' AND id_city = '2540' AND shipped_date &gt;= '2016-11-12' AND shipped_date &lt; '2016-12-03' THEN 1</v>
      </c>
    </row>
    <row r="604" spans="1:20" x14ac:dyDescent="0.25">
      <c r="A604" s="7" t="str">
        <f t="shared" si="85"/>
        <v>25561</v>
      </c>
      <c r="B604">
        <v>1</v>
      </c>
      <c r="C604">
        <v>2556</v>
      </c>
      <c r="D604">
        <v>2572500</v>
      </c>
      <c r="E604">
        <v>2572500</v>
      </c>
      <c r="F604">
        <v>6</v>
      </c>
      <c r="G604">
        <v>6</v>
      </c>
      <c r="H604">
        <v>20161150297288.5</v>
      </c>
      <c r="I604">
        <v>20161207324250</v>
      </c>
      <c r="J604">
        <v>10</v>
      </c>
      <c r="K604">
        <v>7</v>
      </c>
      <c r="L604" t="s">
        <v>35</v>
      </c>
      <c r="M604" s="1">
        <f t="shared" si="86"/>
        <v>42701</v>
      </c>
      <c r="N604" s="1">
        <f t="shared" si="87"/>
        <v>42680</v>
      </c>
      <c r="O604" s="1">
        <f t="shared" si="88"/>
        <v>42708</v>
      </c>
      <c r="P604" t="b">
        <f t="shared" si="84"/>
        <v>0</v>
      </c>
      <c r="Q604" t="str">
        <f t="shared" si="89"/>
        <v>WHEN fk_mwh_warehouse = '1' AND id_city = '2556' AND shipped_date &gt;= '2016-11-06' AND shipped_date &lt; '2016-12-05' THEN unit_price</v>
      </c>
      <c r="R604" t="str">
        <f t="shared" si="90"/>
        <v>WHEN fk_mwh_warehouse = '1' AND id_city = '2556' AND shipped_date &gt;= '2016-11-06' AND shipped_date &lt; '2016-12-05' THEN paid_price</v>
      </c>
      <c r="S604" t="str">
        <f t="shared" si="91"/>
        <v>WHEN fk_mwh_warehouse = '1' AND id_city = '2556' AND shipped_date &gt;= '2016-11-06' AND shipped_date &lt; '2016-12-05' THEN order_nr</v>
      </c>
      <c r="T604" t="str">
        <f t="shared" si="92"/>
        <v>WHEN fk_mwh_warehouse = '1' AND id_city = '2556' AND shipped_date &gt;= '2016-11-06' AND shipped_date &lt; '2016-12-05' THEN 1</v>
      </c>
    </row>
    <row r="605" spans="1:20" x14ac:dyDescent="0.25">
      <c r="A605" s="7" t="str">
        <f t="shared" si="85"/>
        <v>25841</v>
      </c>
      <c r="B605">
        <v>1</v>
      </c>
      <c r="C605">
        <v>2584</v>
      </c>
      <c r="D605">
        <v>32899659.199999999</v>
      </c>
      <c r="E605">
        <v>32641697.890000001</v>
      </c>
      <c r="F605">
        <v>98</v>
      </c>
      <c r="G605">
        <v>127</v>
      </c>
      <c r="H605">
        <v>20161182836608.602</v>
      </c>
      <c r="I605">
        <v>20161206790781.898</v>
      </c>
      <c r="J605">
        <v>5</v>
      </c>
      <c r="K605">
        <v>2</v>
      </c>
      <c r="L605" t="s">
        <v>36</v>
      </c>
      <c r="M605" s="1">
        <f t="shared" si="86"/>
        <v>42705</v>
      </c>
      <c r="N605" s="1">
        <f t="shared" si="87"/>
        <v>42699</v>
      </c>
      <c r="O605" s="1">
        <f t="shared" si="88"/>
        <v>42707</v>
      </c>
      <c r="P605" t="b">
        <f t="shared" si="84"/>
        <v>0</v>
      </c>
      <c r="Q605" t="str">
        <f t="shared" si="89"/>
        <v>WHEN fk_mwh_warehouse = '1' AND id_city = '2584' AND shipped_date &gt;= '2016-11-25' AND shipped_date &lt; '2016-12-04' THEN unit_price</v>
      </c>
      <c r="R605" t="str">
        <f t="shared" si="90"/>
        <v>WHEN fk_mwh_warehouse = '1' AND id_city = '2584' AND shipped_date &gt;= '2016-11-25' AND shipped_date &lt; '2016-12-04' THEN paid_price</v>
      </c>
      <c r="S605" t="str">
        <f t="shared" si="91"/>
        <v>WHEN fk_mwh_warehouse = '1' AND id_city = '2584' AND shipped_date &gt;= '2016-11-25' AND shipped_date &lt; '2016-12-04' THEN order_nr</v>
      </c>
      <c r="T605" t="str">
        <f t="shared" si="92"/>
        <v>WHEN fk_mwh_warehouse = '1' AND id_city = '2584' AND shipped_date &gt;= '2016-11-25' AND shipped_date &lt; '2016-12-04' THEN 1</v>
      </c>
    </row>
    <row r="606" spans="1:20" x14ac:dyDescent="0.25">
      <c r="A606" s="7" t="str">
        <f t="shared" si="85"/>
        <v>25911</v>
      </c>
      <c r="B606">
        <v>1</v>
      </c>
      <c r="C606">
        <v>2591</v>
      </c>
      <c r="D606">
        <v>1039820</v>
      </c>
      <c r="E606">
        <v>1039820</v>
      </c>
      <c r="F606">
        <v>5</v>
      </c>
      <c r="G606">
        <v>6</v>
      </c>
      <c r="H606">
        <v>20161178334685</v>
      </c>
      <c r="I606">
        <v>20161207000998</v>
      </c>
      <c r="J606">
        <v>5</v>
      </c>
      <c r="K606">
        <v>2</v>
      </c>
      <c r="L606" t="s">
        <v>35</v>
      </c>
      <c r="M606" s="1">
        <f t="shared" si="86"/>
        <v>42706</v>
      </c>
      <c r="N606" s="1">
        <f t="shared" si="87"/>
        <v>42700</v>
      </c>
      <c r="O606" s="1">
        <f t="shared" si="88"/>
        <v>42708</v>
      </c>
      <c r="P606" t="b">
        <f t="shared" si="84"/>
        <v>0</v>
      </c>
      <c r="Q606" t="str">
        <f t="shared" si="89"/>
        <v>WHEN fk_mwh_warehouse = '1' AND id_city = '2591' AND shipped_date &gt;= '2016-11-26' AND shipped_date &lt; '2016-12-05' THEN unit_price</v>
      </c>
      <c r="R606" t="str">
        <f t="shared" si="90"/>
        <v>WHEN fk_mwh_warehouse = '1' AND id_city = '2591' AND shipped_date &gt;= '2016-11-26' AND shipped_date &lt; '2016-12-05' THEN paid_price</v>
      </c>
      <c r="S606" t="str">
        <f t="shared" si="91"/>
        <v>WHEN fk_mwh_warehouse = '1' AND id_city = '2591' AND shipped_date &gt;= '2016-11-26' AND shipped_date &lt; '2016-12-05' THEN order_nr</v>
      </c>
      <c r="T606" t="str">
        <f t="shared" si="92"/>
        <v>WHEN fk_mwh_warehouse = '1' AND id_city = '2591' AND shipped_date &gt;= '2016-11-26' AND shipped_date &lt; '2016-12-05' THEN 1</v>
      </c>
    </row>
    <row r="607" spans="1:20" x14ac:dyDescent="0.25">
      <c r="A607" s="7" t="str">
        <f t="shared" si="85"/>
        <v>26161</v>
      </c>
      <c r="B607">
        <v>1</v>
      </c>
      <c r="C607">
        <v>2616</v>
      </c>
      <c r="D607">
        <v>300700</v>
      </c>
      <c r="E607">
        <v>300700</v>
      </c>
      <c r="F607">
        <v>3</v>
      </c>
      <c r="G607">
        <v>3</v>
      </c>
      <c r="H607">
        <v>20161178157346</v>
      </c>
      <c r="I607">
        <v>20161208188773.301</v>
      </c>
      <c r="J607">
        <v>7</v>
      </c>
      <c r="K607">
        <v>1</v>
      </c>
      <c r="L607" t="s">
        <v>37</v>
      </c>
      <c r="M607" s="1">
        <f t="shared" si="86"/>
        <v>42705</v>
      </c>
      <c r="N607" s="1">
        <f t="shared" si="87"/>
        <v>42702</v>
      </c>
      <c r="O607" s="1">
        <f t="shared" si="88"/>
        <v>42706</v>
      </c>
      <c r="P607" t="b">
        <f t="shared" si="84"/>
        <v>0</v>
      </c>
      <c r="Q607" t="str">
        <f t="shared" si="89"/>
        <v>WHEN fk_mwh_warehouse = '1' AND id_city = '2616' AND shipped_date &gt;= '2016-11-28' AND shipped_date &lt; '2016-12-03' THEN unit_price</v>
      </c>
      <c r="R607" t="str">
        <f t="shared" si="90"/>
        <v>WHEN fk_mwh_warehouse = '1' AND id_city = '2616' AND shipped_date &gt;= '2016-11-28' AND shipped_date &lt; '2016-12-03' THEN paid_price</v>
      </c>
      <c r="S607" t="str">
        <f t="shared" si="91"/>
        <v>WHEN fk_mwh_warehouse = '1' AND id_city = '2616' AND shipped_date &gt;= '2016-11-28' AND shipped_date &lt; '2016-12-03' THEN order_nr</v>
      </c>
      <c r="T607" t="str">
        <f t="shared" si="92"/>
        <v>WHEN fk_mwh_warehouse = '1' AND id_city = '2616' AND shipped_date &gt;= '2016-11-28' AND shipped_date &lt; '2016-12-03' THEN 1</v>
      </c>
    </row>
    <row r="608" spans="1:20" x14ac:dyDescent="0.25">
      <c r="A608" s="7" t="str">
        <f t="shared" si="85"/>
        <v>26491</v>
      </c>
      <c r="B608">
        <v>1</v>
      </c>
      <c r="C608">
        <v>2649</v>
      </c>
      <c r="D608">
        <v>10942340</v>
      </c>
      <c r="E608">
        <v>10892340</v>
      </c>
      <c r="F608">
        <v>14</v>
      </c>
      <c r="G608">
        <v>20</v>
      </c>
      <c r="H608">
        <v>20161176439785.102</v>
      </c>
      <c r="I608">
        <v>20161207016438.699</v>
      </c>
      <c r="J608">
        <v>6</v>
      </c>
      <c r="K608">
        <v>2</v>
      </c>
      <c r="L608" t="s">
        <v>35</v>
      </c>
      <c r="M608" s="1">
        <f t="shared" si="86"/>
        <v>42705</v>
      </c>
      <c r="N608" s="1">
        <f t="shared" si="87"/>
        <v>42699</v>
      </c>
      <c r="O608" s="1">
        <f t="shared" si="88"/>
        <v>42707</v>
      </c>
      <c r="P608" t="b">
        <f t="shared" si="84"/>
        <v>0</v>
      </c>
      <c r="Q608" t="str">
        <f t="shared" si="89"/>
        <v>WHEN fk_mwh_warehouse = '1' AND id_city = '2649' AND shipped_date &gt;= '2016-11-25' AND shipped_date &lt; '2016-12-04' THEN unit_price</v>
      </c>
      <c r="R608" t="str">
        <f t="shared" si="90"/>
        <v>WHEN fk_mwh_warehouse = '1' AND id_city = '2649' AND shipped_date &gt;= '2016-11-25' AND shipped_date &lt; '2016-12-04' THEN paid_price</v>
      </c>
      <c r="S608" t="str">
        <f t="shared" si="91"/>
        <v>WHEN fk_mwh_warehouse = '1' AND id_city = '2649' AND shipped_date &gt;= '2016-11-25' AND shipped_date &lt; '2016-12-04' THEN order_nr</v>
      </c>
      <c r="T608" t="str">
        <f t="shared" si="92"/>
        <v>WHEN fk_mwh_warehouse = '1' AND id_city = '2649' AND shipped_date &gt;= '2016-11-25' AND shipped_date &lt; '2016-12-04' THEN 1</v>
      </c>
    </row>
    <row r="609" spans="1:20" x14ac:dyDescent="0.25">
      <c r="A609" s="7" t="str">
        <f t="shared" si="85"/>
        <v>26771</v>
      </c>
      <c r="B609">
        <v>1</v>
      </c>
      <c r="C609">
        <v>2677</v>
      </c>
      <c r="D609">
        <v>1292050</v>
      </c>
      <c r="E609">
        <v>1292050</v>
      </c>
      <c r="F609">
        <v>1</v>
      </c>
      <c r="G609">
        <v>4</v>
      </c>
      <c r="H609">
        <v>20161202357811.699</v>
      </c>
      <c r="I609">
        <v>20161206176167.699</v>
      </c>
      <c r="J609">
        <v>4</v>
      </c>
      <c r="K609">
        <v>0</v>
      </c>
      <c r="L609" t="s">
        <v>36</v>
      </c>
      <c r="M609" s="1">
        <f t="shared" si="86"/>
        <v>42706</v>
      </c>
      <c r="N609" s="1">
        <f t="shared" si="87"/>
        <v>42706</v>
      </c>
      <c r="O609" s="1">
        <f t="shared" si="88"/>
        <v>42706</v>
      </c>
      <c r="P609" t="b">
        <f t="shared" si="84"/>
        <v>0</v>
      </c>
      <c r="Q609" t="str">
        <f t="shared" si="89"/>
        <v>WHEN fk_mwh_warehouse = '1' AND id_city = '2677' AND shipped_date &gt;= '2016-12-02' AND shipped_date &lt; '2016-12-03' THEN unit_price</v>
      </c>
      <c r="R609" t="str">
        <f t="shared" si="90"/>
        <v>WHEN fk_mwh_warehouse = '1' AND id_city = '2677' AND shipped_date &gt;= '2016-12-02' AND shipped_date &lt; '2016-12-03' THEN paid_price</v>
      </c>
      <c r="S609" t="str">
        <f t="shared" si="91"/>
        <v>WHEN fk_mwh_warehouse = '1' AND id_city = '2677' AND shipped_date &gt;= '2016-12-02' AND shipped_date &lt; '2016-12-03' THEN order_nr</v>
      </c>
      <c r="T609" t="str">
        <f t="shared" si="92"/>
        <v>WHEN fk_mwh_warehouse = '1' AND id_city = '2677' AND shipped_date &gt;= '2016-12-02' AND shipped_date &lt; '2016-12-03' THEN 1</v>
      </c>
    </row>
    <row r="610" spans="1:20" x14ac:dyDescent="0.25">
      <c r="A610" s="7" t="str">
        <f t="shared" si="85"/>
        <v>26861</v>
      </c>
      <c r="B610">
        <v>1</v>
      </c>
      <c r="C610">
        <v>2686</v>
      </c>
      <c r="D610">
        <v>2246600</v>
      </c>
      <c r="E610">
        <v>2246600</v>
      </c>
      <c r="F610">
        <v>2</v>
      </c>
      <c r="G610">
        <v>3</v>
      </c>
      <c r="H610">
        <v>20161153516621</v>
      </c>
      <c r="I610">
        <v>20161206775062</v>
      </c>
      <c r="J610">
        <v>7</v>
      </c>
      <c r="K610">
        <v>1</v>
      </c>
      <c r="L610" t="s">
        <v>36</v>
      </c>
      <c r="M610" s="1">
        <f t="shared" si="86"/>
        <v>42703</v>
      </c>
      <c r="N610" s="1">
        <f t="shared" si="87"/>
        <v>42700</v>
      </c>
      <c r="O610" s="1">
        <f t="shared" si="88"/>
        <v>42704</v>
      </c>
      <c r="P610" t="b">
        <f t="shared" si="84"/>
        <v>0</v>
      </c>
      <c r="Q610" t="str">
        <f t="shared" si="89"/>
        <v>WHEN fk_mwh_warehouse = '1' AND id_city = '2686' AND shipped_date &gt;= '2016-11-26' AND shipped_date &lt; '2016-12-01' THEN unit_price</v>
      </c>
      <c r="R610" t="str">
        <f t="shared" si="90"/>
        <v>WHEN fk_mwh_warehouse = '1' AND id_city = '2686' AND shipped_date &gt;= '2016-11-26' AND shipped_date &lt; '2016-12-01' THEN paid_price</v>
      </c>
      <c r="S610" t="str">
        <f t="shared" si="91"/>
        <v>WHEN fk_mwh_warehouse = '1' AND id_city = '2686' AND shipped_date &gt;= '2016-11-26' AND shipped_date &lt; '2016-12-01' THEN order_nr</v>
      </c>
      <c r="T610" t="str">
        <f t="shared" si="92"/>
        <v>WHEN fk_mwh_warehouse = '1' AND id_city = '2686' AND shipped_date &gt;= '2016-11-26' AND shipped_date &lt; '2016-12-01' THEN 1</v>
      </c>
    </row>
    <row r="611" spans="1:20" x14ac:dyDescent="0.25">
      <c r="A611" s="7" t="str">
        <f t="shared" si="85"/>
        <v>26931</v>
      </c>
      <c r="B611">
        <v>1</v>
      </c>
      <c r="C611">
        <v>2693</v>
      </c>
      <c r="D611">
        <v>1252999</v>
      </c>
      <c r="E611">
        <v>1252999</v>
      </c>
      <c r="F611">
        <v>4</v>
      </c>
      <c r="G611">
        <v>6</v>
      </c>
      <c r="H611">
        <v>20161190150863.602</v>
      </c>
      <c r="I611">
        <v>20161206320455.5</v>
      </c>
      <c r="J611">
        <v>5</v>
      </c>
      <c r="K611">
        <v>2</v>
      </c>
      <c r="L611" t="s">
        <v>36</v>
      </c>
      <c r="M611" s="1">
        <f t="shared" si="86"/>
        <v>42705</v>
      </c>
      <c r="N611" s="1">
        <f t="shared" si="87"/>
        <v>42699</v>
      </c>
      <c r="O611" s="1">
        <f t="shared" si="88"/>
        <v>42707</v>
      </c>
      <c r="P611" t="b">
        <f t="shared" si="84"/>
        <v>0</v>
      </c>
      <c r="Q611" t="str">
        <f t="shared" si="89"/>
        <v>WHEN fk_mwh_warehouse = '1' AND id_city = '2693' AND shipped_date &gt;= '2016-11-25' AND shipped_date &lt; '2016-12-04' THEN unit_price</v>
      </c>
      <c r="R611" t="str">
        <f t="shared" si="90"/>
        <v>WHEN fk_mwh_warehouse = '1' AND id_city = '2693' AND shipped_date &gt;= '2016-11-25' AND shipped_date &lt; '2016-12-04' THEN paid_price</v>
      </c>
      <c r="S611" t="str">
        <f t="shared" si="91"/>
        <v>WHEN fk_mwh_warehouse = '1' AND id_city = '2693' AND shipped_date &gt;= '2016-11-25' AND shipped_date &lt; '2016-12-04' THEN order_nr</v>
      </c>
      <c r="T611" t="str">
        <f t="shared" si="92"/>
        <v>WHEN fk_mwh_warehouse = '1' AND id_city = '2693' AND shipped_date &gt;= '2016-11-25' AND shipped_date &lt; '2016-12-04' THEN 1</v>
      </c>
    </row>
    <row r="612" spans="1:20" x14ac:dyDescent="0.25">
      <c r="A612" s="7" t="str">
        <f t="shared" si="85"/>
        <v>27221</v>
      </c>
      <c r="B612">
        <v>1</v>
      </c>
      <c r="C612">
        <v>2722</v>
      </c>
      <c r="D612">
        <v>251700</v>
      </c>
      <c r="E612">
        <v>251700</v>
      </c>
      <c r="F612">
        <v>2</v>
      </c>
      <c r="G612">
        <v>2</v>
      </c>
      <c r="H612">
        <v>20161165647176</v>
      </c>
      <c r="I612">
        <v>20161205078478.5</v>
      </c>
      <c r="J612">
        <v>5</v>
      </c>
      <c r="K612">
        <v>2</v>
      </c>
      <c r="L612" t="s">
        <v>34</v>
      </c>
      <c r="M612" s="1">
        <f t="shared" si="86"/>
        <v>42704</v>
      </c>
      <c r="N612" s="1">
        <f t="shared" si="87"/>
        <v>42698</v>
      </c>
      <c r="O612" s="1">
        <f t="shared" si="88"/>
        <v>42706</v>
      </c>
      <c r="P612" t="b">
        <f t="shared" si="84"/>
        <v>0</v>
      </c>
      <c r="Q612" t="str">
        <f t="shared" si="89"/>
        <v>WHEN fk_mwh_warehouse = '1' AND id_city = '2722' AND shipped_date &gt;= '2016-11-24' AND shipped_date &lt; '2016-12-03' THEN unit_price</v>
      </c>
      <c r="R612" t="str">
        <f t="shared" si="90"/>
        <v>WHEN fk_mwh_warehouse = '1' AND id_city = '2722' AND shipped_date &gt;= '2016-11-24' AND shipped_date &lt; '2016-12-03' THEN paid_price</v>
      </c>
      <c r="S612" t="str">
        <f t="shared" si="91"/>
        <v>WHEN fk_mwh_warehouse = '1' AND id_city = '2722' AND shipped_date &gt;= '2016-11-24' AND shipped_date &lt; '2016-12-03' THEN order_nr</v>
      </c>
      <c r="T612" t="str">
        <f t="shared" si="92"/>
        <v>WHEN fk_mwh_warehouse = '1' AND id_city = '2722' AND shipped_date &gt;= '2016-11-24' AND shipped_date &lt; '2016-12-03' THEN 1</v>
      </c>
    </row>
    <row r="613" spans="1:20" x14ac:dyDescent="0.25">
      <c r="A613" s="7" t="str">
        <f t="shared" si="85"/>
        <v>27411</v>
      </c>
      <c r="B613">
        <v>1</v>
      </c>
      <c r="C613">
        <v>2741</v>
      </c>
      <c r="D613">
        <v>35500</v>
      </c>
      <c r="E613">
        <v>35500</v>
      </c>
      <c r="F613">
        <v>1</v>
      </c>
      <c r="G613">
        <v>1</v>
      </c>
      <c r="H613">
        <v>20161202114034</v>
      </c>
      <c r="I613">
        <v>20161208182816</v>
      </c>
      <c r="J613">
        <v>6</v>
      </c>
      <c r="K613">
        <v>0</v>
      </c>
      <c r="L613" t="s">
        <v>37</v>
      </c>
      <c r="M613" s="1">
        <f t="shared" si="86"/>
        <v>42706</v>
      </c>
      <c r="N613" s="1">
        <f t="shared" si="87"/>
        <v>42706</v>
      </c>
      <c r="O613" s="1">
        <f t="shared" si="88"/>
        <v>42706</v>
      </c>
      <c r="P613" t="b">
        <f t="shared" si="84"/>
        <v>0</v>
      </c>
      <c r="Q613" t="str">
        <f t="shared" si="89"/>
        <v>WHEN fk_mwh_warehouse = '1' AND id_city = '2741' AND shipped_date &gt;= '2016-12-02' AND shipped_date &lt; '2016-12-03' THEN unit_price</v>
      </c>
      <c r="R613" t="str">
        <f t="shared" si="90"/>
        <v>WHEN fk_mwh_warehouse = '1' AND id_city = '2741' AND shipped_date &gt;= '2016-12-02' AND shipped_date &lt; '2016-12-03' THEN paid_price</v>
      </c>
      <c r="S613" t="str">
        <f t="shared" si="91"/>
        <v>WHEN fk_mwh_warehouse = '1' AND id_city = '2741' AND shipped_date &gt;= '2016-12-02' AND shipped_date &lt; '2016-12-03' THEN order_nr</v>
      </c>
      <c r="T613" t="str">
        <f t="shared" si="92"/>
        <v>WHEN fk_mwh_warehouse = '1' AND id_city = '2741' AND shipped_date &gt;= '2016-12-02' AND shipped_date &lt; '2016-12-03' THEN 1</v>
      </c>
    </row>
    <row r="614" spans="1:20" x14ac:dyDescent="0.25">
      <c r="A614" s="7" t="str">
        <f t="shared" si="85"/>
        <v>27561</v>
      </c>
      <c r="B614">
        <v>1</v>
      </c>
      <c r="C614">
        <v>2756</v>
      </c>
      <c r="D614">
        <v>1215200</v>
      </c>
      <c r="E614">
        <v>1215200</v>
      </c>
      <c r="F614">
        <v>6</v>
      </c>
      <c r="G614">
        <v>6</v>
      </c>
      <c r="H614">
        <v>20161152643812.801</v>
      </c>
      <c r="I614">
        <v>20161205522598.602</v>
      </c>
      <c r="J614">
        <v>6</v>
      </c>
      <c r="K614">
        <v>2</v>
      </c>
      <c r="L614" t="s">
        <v>34</v>
      </c>
      <c r="M614" s="1">
        <f t="shared" si="86"/>
        <v>42703</v>
      </c>
      <c r="N614" s="1">
        <f t="shared" si="87"/>
        <v>42697</v>
      </c>
      <c r="O614" s="1">
        <f t="shared" si="88"/>
        <v>42705</v>
      </c>
      <c r="P614" t="b">
        <f t="shared" si="84"/>
        <v>0</v>
      </c>
      <c r="Q614" t="str">
        <f t="shared" si="89"/>
        <v>WHEN fk_mwh_warehouse = '1' AND id_city = '2756' AND shipped_date &gt;= '2016-11-23' AND shipped_date &lt; '2016-12-02' THEN unit_price</v>
      </c>
      <c r="R614" t="str">
        <f t="shared" si="90"/>
        <v>WHEN fk_mwh_warehouse = '1' AND id_city = '2756' AND shipped_date &gt;= '2016-11-23' AND shipped_date &lt; '2016-12-02' THEN paid_price</v>
      </c>
      <c r="S614" t="str">
        <f t="shared" si="91"/>
        <v>WHEN fk_mwh_warehouse = '1' AND id_city = '2756' AND shipped_date &gt;= '2016-11-23' AND shipped_date &lt; '2016-12-02' THEN order_nr</v>
      </c>
      <c r="T614" t="str">
        <f t="shared" si="92"/>
        <v>WHEN fk_mwh_warehouse = '1' AND id_city = '2756' AND shipped_date &gt;= '2016-11-23' AND shipped_date &lt; '2016-12-02' THEN 1</v>
      </c>
    </row>
    <row r="615" spans="1:20" x14ac:dyDescent="0.25">
      <c r="A615" s="7" t="str">
        <f t="shared" si="85"/>
        <v>27641</v>
      </c>
      <c r="B615">
        <v>1</v>
      </c>
      <c r="C615">
        <v>2764</v>
      </c>
      <c r="D615">
        <v>2775100</v>
      </c>
      <c r="E615">
        <v>2775100</v>
      </c>
      <c r="F615">
        <v>9</v>
      </c>
      <c r="G615">
        <v>16</v>
      </c>
      <c r="H615">
        <v>20161165464992.699</v>
      </c>
      <c r="I615">
        <v>20161207189947.5</v>
      </c>
      <c r="J615">
        <v>11</v>
      </c>
      <c r="K615">
        <v>8</v>
      </c>
      <c r="L615" t="s">
        <v>35</v>
      </c>
      <c r="M615" s="1">
        <f t="shared" si="86"/>
        <v>42700</v>
      </c>
      <c r="N615" s="1">
        <f t="shared" si="87"/>
        <v>42676</v>
      </c>
      <c r="O615" s="1">
        <f t="shared" si="88"/>
        <v>42708</v>
      </c>
      <c r="P615" t="b">
        <f t="shared" si="84"/>
        <v>0</v>
      </c>
      <c r="Q615" t="str">
        <f t="shared" si="89"/>
        <v>WHEN fk_mwh_warehouse = '1' AND id_city = '2764' AND shipped_date &gt;= '2016-11-02' AND shipped_date &lt; '2016-12-05' THEN unit_price</v>
      </c>
      <c r="R615" t="str">
        <f t="shared" si="90"/>
        <v>WHEN fk_mwh_warehouse = '1' AND id_city = '2764' AND shipped_date &gt;= '2016-11-02' AND shipped_date &lt; '2016-12-05' THEN paid_price</v>
      </c>
      <c r="S615" t="str">
        <f t="shared" si="91"/>
        <v>WHEN fk_mwh_warehouse = '1' AND id_city = '2764' AND shipped_date &gt;= '2016-11-02' AND shipped_date &lt; '2016-12-05' THEN order_nr</v>
      </c>
      <c r="T615" t="str">
        <f t="shared" si="92"/>
        <v>WHEN fk_mwh_warehouse = '1' AND id_city = '2764' AND shipped_date &gt;= '2016-11-02' AND shipped_date &lt; '2016-12-05' THEN 1</v>
      </c>
    </row>
    <row r="616" spans="1:20" x14ac:dyDescent="0.25">
      <c r="A616" s="7" t="str">
        <f t="shared" si="85"/>
        <v>27741</v>
      </c>
      <c r="B616">
        <v>1</v>
      </c>
      <c r="C616">
        <v>2774</v>
      </c>
      <c r="D616">
        <v>179000</v>
      </c>
      <c r="E616">
        <v>179000</v>
      </c>
      <c r="F616">
        <v>1</v>
      </c>
      <c r="G616">
        <v>1</v>
      </c>
      <c r="H616">
        <v>20161123013444</v>
      </c>
      <c r="I616">
        <v>20161208164646</v>
      </c>
      <c r="J616">
        <v>15</v>
      </c>
      <c r="K616">
        <v>0</v>
      </c>
      <c r="L616" t="s">
        <v>37</v>
      </c>
      <c r="M616" s="1">
        <f t="shared" si="86"/>
        <v>42697</v>
      </c>
      <c r="N616" s="1">
        <f t="shared" si="87"/>
        <v>42697</v>
      </c>
      <c r="O616" s="1">
        <f t="shared" si="88"/>
        <v>42697</v>
      </c>
      <c r="P616" t="b">
        <f t="shared" si="84"/>
        <v>0</v>
      </c>
      <c r="Q616" t="str">
        <f t="shared" si="89"/>
        <v>WHEN fk_mwh_warehouse = '1' AND id_city = '2774' AND shipped_date &gt;= '2016-11-23' AND shipped_date &lt; '2016-11-24' THEN unit_price</v>
      </c>
      <c r="R616" t="str">
        <f t="shared" si="90"/>
        <v>WHEN fk_mwh_warehouse = '1' AND id_city = '2774' AND shipped_date &gt;= '2016-11-23' AND shipped_date &lt; '2016-11-24' THEN paid_price</v>
      </c>
      <c r="S616" t="str">
        <f t="shared" si="91"/>
        <v>WHEN fk_mwh_warehouse = '1' AND id_city = '2774' AND shipped_date &gt;= '2016-11-23' AND shipped_date &lt; '2016-11-24' THEN order_nr</v>
      </c>
      <c r="T616" t="str">
        <f t="shared" si="92"/>
        <v>WHEN fk_mwh_warehouse = '1' AND id_city = '2774' AND shipped_date &gt;= '2016-11-23' AND shipped_date &lt; '2016-11-24' THEN 1</v>
      </c>
    </row>
    <row r="617" spans="1:20" x14ac:dyDescent="0.25">
      <c r="A617" s="7" t="str">
        <f t="shared" si="85"/>
        <v>27841</v>
      </c>
      <c r="B617">
        <v>1</v>
      </c>
      <c r="C617">
        <v>2784</v>
      </c>
      <c r="D617">
        <v>173300</v>
      </c>
      <c r="E617">
        <v>173300</v>
      </c>
      <c r="F617">
        <v>2</v>
      </c>
      <c r="G617">
        <v>2</v>
      </c>
      <c r="H617">
        <v>20161202198097.5</v>
      </c>
      <c r="I617">
        <v>20161205152415.5</v>
      </c>
      <c r="J617">
        <v>3</v>
      </c>
      <c r="K617">
        <v>0</v>
      </c>
      <c r="L617" t="s">
        <v>34</v>
      </c>
      <c r="M617" s="1">
        <f t="shared" si="86"/>
        <v>42706</v>
      </c>
      <c r="N617" s="1">
        <f t="shared" si="87"/>
        <v>42706</v>
      </c>
      <c r="O617" s="1">
        <f t="shared" si="88"/>
        <v>42706</v>
      </c>
      <c r="P617" t="b">
        <f t="shared" si="84"/>
        <v>0</v>
      </c>
      <c r="Q617" t="str">
        <f t="shared" si="89"/>
        <v>WHEN fk_mwh_warehouse = '1' AND id_city = '2784' AND shipped_date &gt;= '2016-12-02' AND shipped_date &lt; '2016-12-03' THEN unit_price</v>
      </c>
      <c r="R617" t="str">
        <f t="shared" si="90"/>
        <v>WHEN fk_mwh_warehouse = '1' AND id_city = '2784' AND shipped_date &gt;= '2016-12-02' AND shipped_date &lt; '2016-12-03' THEN paid_price</v>
      </c>
      <c r="S617" t="str">
        <f t="shared" si="91"/>
        <v>WHEN fk_mwh_warehouse = '1' AND id_city = '2784' AND shipped_date &gt;= '2016-12-02' AND shipped_date &lt; '2016-12-03' THEN order_nr</v>
      </c>
      <c r="T617" t="str">
        <f t="shared" si="92"/>
        <v>WHEN fk_mwh_warehouse = '1' AND id_city = '2784' AND shipped_date &gt;= '2016-12-02' AND shipped_date &lt; '2016-12-03' THEN 1</v>
      </c>
    </row>
    <row r="618" spans="1:20" x14ac:dyDescent="0.25">
      <c r="A618" s="7" t="str">
        <f t="shared" si="85"/>
        <v>28081</v>
      </c>
      <c r="B618">
        <v>1</v>
      </c>
      <c r="C618">
        <v>2808</v>
      </c>
      <c r="D618">
        <v>1724710</v>
      </c>
      <c r="E618">
        <v>1724710</v>
      </c>
      <c r="F618">
        <v>4</v>
      </c>
      <c r="G618">
        <v>8</v>
      </c>
      <c r="H618">
        <v>20161192756809</v>
      </c>
      <c r="I618">
        <v>20161207801082.699</v>
      </c>
      <c r="J618">
        <v>6</v>
      </c>
      <c r="K618">
        <v>1</v>
      </c>
      <c r="L618" t="s">
        <v>35</v>
      </c>
      <c r="M618" s="1">
        <f t="shared" si="86"/>
        <v>42705</v>
      </c>
      <c r="N618" s="1">
        <f t="shared" si="87"/>
        <v>42702</v>
      </c>
      <c r="O618" s="1">
        <f t="shared" si="88"/>
        <v>42706</v>
      </c>
      <c r="P618" t="b">
        <f t="shared" si="84"/>
        <v>0</v>
      </c>
      <c r="Q618" t="str">
        <f t="shared" si="89"/>
        <v>WHEN fk_mwh_warehouse = '1' AND id_city = '2808' AND shipped_date &gt;= '2016-11-28' AND shipped_date &lt; '2016-12-03' THEN unit_price</v>
      </c>
      <c r="R618" t="str">
        <f t="shared" si="90"/>
        <v>WHEN fk_mwh_warehouse = '1' AND id_city = '2808' AND shipped_date &gt;= '2016-11-28' AND shipped_date &lt; '2016-12-03' THEN paid_price</v>
      </c>
      <c r="S618" t="str">
        <f t="shared" si="91"/>
        <v>WHEN fk_mwh_warehouse = '1' AND id_city = '2808' AND shipped_date &gt;= '2016-11-28' AND shipped_date &lt; '2016-12-03' THEN order_nr</v>
      </c>
      <c r="T618" t="str">
        <f t="shared" si="92"/>
        <v>WHEN fk_mwh_warehouse = '1' AND id_city = '2808' AND shipped_date &gt;= '2016-11-28' AND shipped_date &lt; '2016-12-03' THEN 1</v>
      </c>
    </row>
    <row r="619" spans="1:20" x14ac:dyDescent="0.25">
      <c r="A619" s="7" t="str">
        <f t="shared" si="85"/>
        <v>28271</v>
      </c>
      <c r="B619">
        <v>1</v>
      </c>
      <c r="C619">
        <v>2827</v>
      </c>
      <c r="D619">
        <v>4299534.88</v>
      </c>
      <c r="E619">
        <v>4299534.88</v>
      </c>
      <c r="F619">
        <v>14</v>
      </c>
      <c r="G619">
        <v>15</v>
      </c>
      <c r="H619">
        <v>20161175148828.398</v>
      </c>
      <c r="I619">
        <v>20161207365093.898</v>
      </c>
      <c r="J619">
        <v>9</v>
      </c>
      <c r="K619">
        <v>8</v>
      </c>
      <c r="L619" t="s">
        <v>35</v>
      </c>
      <c r="M619" s="1">
        <f t="shared" si="86"/>
        <v>42702</v>
      </c>
      <c r="N619" s="1">
        <f t="shared" si="87"/>
        <v>42678</v>
      </c>
      <c r="O619" s="1">
        <f t="shared" si="88"/>
        <v>42710</v>
      </c>
      <c r="P619" t="b">
        <f t="shared" si="84"/>
        <v>0</v>
      </c>
      <c r="Q619" t="str">
        <f t="shared" si="89"/>
        <v>WHEN fk_mwh_warehouse = '1' AND id_city = '2827' AND shipped_date &gt;= '2016-11-04' AND shipped_date &lt; '2016-12-07' THEN unit_price</v>
      </c>
      <c r="R619" t="str">
        <f t="shared" si="90"/>
        <v>WHEN fk_mwh_warehouse = '1' AND id_city = '2827' AND shipped_date &gt;= '2016-11-04' AND shipped_date &lt; '2016-12-07' THEN paid_price</v>
      </c>
      <c r="S619" t="str">
        <f t="shared" si="91"/>
        <v>WHEN fk_mwh_warehouse = '1' AND id_city = '2827' AND shipped_date &gt;= '2016-11-04' AND shipped_date &lt; '2016-12-07' THEN order_nr</v>
      </c>
      <c r="T619" t="str">
        <f t="shared" si="92"/>
        <v>WHEN fk_mwh_warehouse = '1' AND id_city = '2827' AND shipped_date &gt;= '2016-11-04' AND shipped_date &lt; '2016-12-07' THEN 1</v>
      </c>
    </row>
    <row r="620" spans="1:20" x14ac:dyDescent="0.25">
      <c r="A620" s="7" t="str">
        <f t="shared" si="85"/>
        <v>28481</v>
      </c>
      <c r="B620">
        <v>1</v>
      </c>
      <c r="C620">
        <v>2848</v>
      </c>
      <c r="D620">
        <v>3767888</v>
      </c>
      <c r="E620">
        <v>3767888</v>
      </c>
      <c r="F620">
        <v>10</v>
      </c>
      <c r="G620">
        <v>12</v>
      </c>
      <c r="H620">
        <v>20161190103963.398</v>
      </c>
      <c r="I620">
        <v>20161207499449</v>
      </c>
      <c r="J620">
        <v>6</v>
      </c>
      <c r="K620">
        <v>3</v>
      </c>
      <c r="L620" t="s">
        <v>35</v>
      </c>
      <c r="M620" s="1">
        <f t="shared" si="86"/>
        <v>42705</v>
      </c>
      <c r="N620" s="1">
        <f t="shared" si="87"/>
        <v>42696</v>
      </c>
      <c r="O620" s="1">
        <f t="shared" si="88"/>
        <v>42708</v>
      </c>
      <c r="P620" t="b">
        <f t="shared" si="84"/>
        <v>0</v>
      </c>
      <c r="Q620" t="str">
        <f t="shared" si="89"/>
        <v>WHEN fk_mwh_warehouse = '1' AND id_city = '2848' AND shipped_date &gt;= '2016-11-22' AND shipped_date &lt; '2016-12-05' THEN unit_price</v>
      </c>
      <c r="R620" t="str">
        <f t="shared" si="90"/>
        <v>WHEN fk_mwh_warehouse = '1' AND id_city = '2848' AND shipped_date &gt;= '2016-11-22' AND shipped_date &lt; '2016-12-05' THEN paid_price</v>
      </c>
      <c r="S620" t="str">
        <f t="shared" si="91"/>
        <v>WHEN fk_mwh_warehouse = '1' AND id_city = '2848' AND shipped_date &gt;= '2016-11-22' AND shipped_date &lt; '2016-12-05' THEN order_nr</v>
      </c>
      <c r="T620" t="str">
        <f t="shared" si="92"/>
        <v>WHEN fk_mwh_warehouse = '1' AND id_city = '2848' AND shipped_date &gt;= '2016-11-22' AND shipped_date &lt; '2016-12-05' THEN 1</v>
      </c>
    </row>
    <row r="621" spans="1:20" x14ac:dyDescent="0.25">
      <c r="A621" s="7" t="str">
        <f t="shared" si="85"/>
        <v>28731</v>
      </c>
      <c r="B621">
        <v>1</v>
      </c>
      <c r="C621">
        <v>2873</v>
      </c>
      <c r="D621">
        <v>3171900</v>
      </c>
      <c r="E621">
        <v>3171900</v>
      </c>
      <c r="F621">
        <v>3</v>
      </c>
      <c r="G621">
        <v>4</v>
      </c>
      <c r="H621">
        <v>20161183128688</v>
      </c>
      <c r="I621">
        <v>20161207417654.199</v>
      </c>
      <c r="J621">
        <v>7</v>
      </c>
      <c r="K621">
        <v>2</v>
      </c>
      <c r="L621" t="s">
        <v>35</v>
      </c>
      <c r="M621" s="1">
        <f t="shared" si="86"/>
        <v>42704</v>
      </c>
      <c r="N621" s="1">
        <f t="shared" si="87"/>
        <v>42698</v>
      </c>
      <c r="O621" s="1">
        <f t="shared" si="88"/>
        <v>42706</v>
      </c>
      <c r="P621" t="b">
        <f t="shared" si="84"/>
        <v>0</v>
      </c>
      <c r="Q621" t="str">
        <f t="shared" si="89"/>
        <v>WHEN fk_mwh_warehouse = '1' AND id_city = '2873' AND shipped_date &gt;= '2016-11-24' AND shipped_date &lt; '2016-12-03' THEN unit_price</v>
      </c>
      <c r="R621" t="str">
        <f t="shared" si="90"/>
        <v>WHEN fk_mwh_warehouse = '1' AND id_city = '2873' AND shipped_date &gt;= '2016-11-24' AND shipped_date &lt; '2016-12-03' THEN paid_price</v>
      </c>
      <c r="S621" t="str">
        <f t="shared" si="91"/>
        <v>WHEN fk_mwh_warehouse = '1' AND id_city = '2873' AND shipped_date &gt;= '2016-11-24' AND shipped_date &lt; '2016-12-03' THEN order_nr</v>
      </c>
      <c r="T621" t="str">
        <f t="shared" si="92"/>
        <v>WHEN fk_mwh_warehouse = '1' AND id_city = '2873' AND shipped_date &gt;= '2016-11-24' AND shipped_date &lt; '2016-12-03' THEN 1</v>
      </c>
    </row>
    <row r="622" spans="1:20" x14ac:dyDescent="0.25">
      <c r="A622" s="7" t="str">
        <f t="shared" si="85"/>
        <v>28911</v>
      </c>
      <c r="B622">
        <v>1</v>
      </c>
      <c r="C622">
        <v>2891</v>
      </c>
      <c r="D622">
        <v>69042460.019999996</v>
      </c>
      <c r="E622">
        <v>68922460.019999996</v>
      </c>
      <c r="F622">
        <v>154</v>
      </c>
      <c r="G622">
        <v>198</v>
      </c>
      <c r="H622">
        <v>20161191537575</v>
      </c>
      <c r="I622">
        <v>20161206560003.699</v>
      </c>
      <c r="J622">
        <v>4</v>
      </c>
      <c r="K622">
        <v>3</v>
      </c>
      <c r="L622" t="s">
        <v>36</v>
      </c>
      <c r="M622" s="1">
        <f t="shared" si="86"/>
        <v>42706</v>
      </c>
      <c r="N622" s="1">
        <f t="shared" si="87"/>
        <v>42697</v>
      </c>
      <c r="O622" s="1">
        <f t="shared" si="88"/>
        <v>42709</v>
      </c>
      <c r="P622" t="b">
        <f t="shared" si="84"/>
        <v>0</v>
      </c>
      <c r="Q622" t="str">
        <f t="shared" si="89"/>
        <v>WHEN fk_mwh_warehouse = '1' AND id_city = '2891' AND shipped_date &gt;= '2016-11-23' AND shipped_date &lt; '2016-12-06' THEN unit_price</v>
      </c>
      <c r="R622" t="str">
        <f t="shared" si="90"/>
        <v>WHEN fk_mwh_warehouse = '1' AND id_city = '2891' AND shipped_date &gt;= '2016-11-23' AND shipped_date &lt; '2016-12-06' THEN paid_price</v>
      </c>
      <c r="S622" t="str">
        <f t="shared" si="91"/>
        <v>WHEN fk_mwh_warehouse = '1' AND id_city = '2891' AND shipped_date &gt;= '2016-11-23' AND shipped_date &lt; '2016-12-06' THEN order_nr</v>
      </c>
      <c r="T622" t="str">
        <f t="shared" si="92"/>
        <v>WHEN fk_mwh_warehouse = '1' AND id_city = '2891' AND shipped_date &gt;= '2016-11-23' AND shipped_date &lt; '2016-12-06' THEN 1</v>
      </c>
    </row>
    <row r="623" spans="1:20" x14ac:dyDescent="0.25">
      <c r="A623" s="7" t="str">
        <f t="shared" si="85"/>
        <v>28971</v>
      </c>
      <c r="B623">
        <v>1</v>
      </c>
      <c r="C623">
        <v>2897</v>
      </c>
      <c r="D623">
        <v>5657440</v>
      </c>
      <c r="E623">
        <v>5657440</v>
      </c>
      <c r="F623">
        <v>9</v>
      </c>
      <c r="G623">
        <v>10</v>
      </c>
      <c r="H623">
        <v>20161139948961.199</v>
      </c>
      <c r="I623">
        <v>20161205881120.301</v>
      </c>
      <c r="J623">
        <v>10</v>
      </c>
      <c r="K623">
        <v>7</v>
      </c>
      <c r="L623" t="s">
        <v>34</v>
      </c>
      <c r="M623" s="1">
        <f t="shared" si="86"/>
        <v>42699</v>
      </c>
      <c r="N623" s="1">
        <f t="shared" si="87"/>
        <v>42678</v>
      </c>
      <c r="O623" s="1">
        <f t="shared" si="88"/>
        <v>42706</v>
      </c>
      <c r="P623" t="b">
        <f t="shared" si="84"/>
        <v>0</v>
      </c>
      <c r="Q623" t="str">
        <f t="shared" si="89"/>
        <v>WHEN fk_mwh_warehouse = '1' AND id_city = '2897' AND shipped_date &gt;= '2016-11-04' AND shipped_date &lt; '2016-12-03' THEN unit_price</v>
      </c>
      <c r="R623" t="str">
        <f t="shared" si="90"/>
        <v>WHEN fk_mwh_warehouse = '1' AND id_city = '2897' AND shipped_date &gt;= '2016-11-04' AND shipped_date &lt; '2016-12-03' THEN paid_price</v>
      </c>
      <c r="S623" t="str">
        <f t="shared" si="91"/>
        <v>WHEN fk_mwh_warehouse = '1' AND id_city = '2897' AND shipped_date &gt;= '2016-11-04' AND shipped_date &lt; '2016-12-03' THEN order_nr</v>
      </c>
      <c r="T623" t="str">
        <f t="shared" si="92"/>
        <v>WHEN fk_mwh_warehouse = '1' AND id_city = '2897' AND shipped_date &gt;= '2016-11-04' AND shipped_date &lt; '2016-12-03' THEN 1</v>
      </c>
    </row>
    <row r="624" spans="1:20" x14ac:dyDescent="0.25">
      <c r="A624" s="7" t="str">
        <f t="shared" si="85"/>
        <v>29061</v>
      </c>
      <c r="B624">
        <v>1</v>
      </c>
      <c r="C624">
        <v>2906</v>
      </c>
      <c r="D624">
        <v>26853590.5</v>
      </c>
      <c r="E624">
        <v>26831195.030000001</v>
      </c>
      <c r="F624">
        <v>30</v>
      </c>
      <c r="G624">
        <v>40</v>
      </c>
      <c r="H624">
        <v>20161184116191.5</v>
      </c>
      <c r="I624">
        <v>20161206605898</v>
      </c>
      <c r="J624">
        <v>7</v>
      </c>
      <c r="K624">
        <v>7</v>
      </c>
      <c r="L624" t="s">
        <v>36</v>
      </c>
      <c r="M624" s="1">
        <f t="shared" si="86"/>
        <v>42703</v>
      </c>
      <c r="N624" s="1">
        <f t="shared" si="87"/>
        <v>42682</v>
      </c>
      <c r="O624" s="1">
        <f t="shared" si="88"/>
        <v>42710</v>
      </c>
      <c r="P624" t="b">
        <f t="shared" si="84"/>
        <v>0</v>
      </c>
      <c r="Q624" t="str">
        <f t="shared" si="89"/>
        <v>WHEN fk_mwh_warehouse = '1' AND id_city = '2906' AND shipped_date &gt;= '2016-11-08' AND shipped_date &lt; '2016-12-07' THEN unit_price</v>
      </c>
      <c r="R624" t="str">
        <f t="shared" si="90"/>
        <v>WHEN fk_mwh_warehouse = '1' AND id_city = '2906' AND shipped_date &gt;= '2016-11-08' AND shipped_date &lt; '2016-12-07' THEN paid_price</v>
      </c>
      <c r="S624" t="str">
        <f t="shared" si="91"/>
        <v>WHEN fk_mwh_warehouse = '1' AND id_city = '2906' AND shipped_date &gt;= '2016-11-08' AND shipped_date &lt; '2016-12-07' THEN order_nr</v>
      </c>
      <c r="T624" t="str">
        <f t="shared" si="92"/>
        <v>WHEN fk_mwh_warehouse = '1' AND id_city = '2906' AND shipped_date &gt;= '2016-11-08' AND shipped_date &lt; '2016-12-07' THEN 1</v>
      </c>
    </row>
    <row r="625" spans="1:20" x14ac:dyDescent="0.25">
      <c r="A625" s="7" t="str">
        <f t="shared" si="85"/>
        <v>29311</v>
      </c>
      <c r="B625">
        <v>1</v>
      </c>
      <c r="C625">
        <v>2931</v>
      </c>
      <c r="D625">
        <v>19814800</v>
      </c>
      <c r="E625">
        <v>19814800</v>
      </c>
      <c r="F625">
        <v>8</v>
      </c>
      <c r="G625">
        <v>9</v>
      </c>
      <c r="H625">
        <v>20161139570618.102</v>
      </c>
      <c r="I625">
        <v>20161206385893.602</v>
      </c>
      <c r="J625">
        <v>12</v>
      </c>
      <c r="K625">
        <v>7</v>
      </c>
      <c r="L625" t="s">
        <v>36</v>
      </c>
      <c r="M625" s="1">
        <f t="shared" si="86"/>
        <v>42698</v>
      </c>
      <c r="N625" s="1">
        <f t="shared" si="87"/>
        <v>42677</v>
      </c>
      <c r="O625" s="1">
        <f t="shared" si="88"/>
        <v>42705</v>
      </c>
      <c r="P625" t="b">
        <f t="shared" si="84"/>
        <v>0</v>
      </c>
      <c r="Q625" t="str">
        <f t="shared" si="89"/>
        <v>WHEN fk_mwh_warehouse = '1' AND id_city = '2931' AND shipped_date &gt;= '2016-11-03' AND shipped_date &lt; '2016-12-02' THEN unit_price</v>
      </c>
      <c r="R625" t="str">
        <f t="shared" si="90"/>
        <v>WHEN fk_mwh_warehouse = '1' AND id_city = '2931' AND shipped_date &gt;= '2016-11-03' AND shipped_date &lt; '2016-12-02' THEN paid_price</v>
      </c>
      <c r="S625" t="str">
        <f t="shared" si="91"/>
        <v>WHEN fk_mwh_warehouse = '1' AND id_city = '2931' AND shipped_date &gt;= '2016-11-03' AND shipped_date &lt; '2016-12-02' THEN order_nr</v>
      </c>
      <c r="T625" t="str">
        <f t="shared" si="92"/>
        <v>WHEN fk_mwh_warehouse = '1' AND id_city = '2931' AND shipped_date &gt;= '2016-11-03' AND shipped_date &lt; '2016-12-02' THEN 1</v>
      </c>
    </row>
    <row r="626" spans="1:20" x14ac:dyDescent="0.25">
      <c r="A626" s="7" t="str">
        <f t="shared" si="85"/>
        <v>29371</v>
      </c>
      <c r="B626">
        <v>1</v>
      </c>
      <c r="C626">
        <v>2937</v>
      </c>
      <c r="D626">
        <v>7407941</v>
      </c>
      <c r="E626">
        <v>7017806.5999999996</v>
      </c>
      <c r="F626">
        <v>28</v>
      </c>
      <c r="G626">
        <v>35</v>
      </c>
      <c r="H626">
        <v>20161183419798.301</v>
      </c>
      <c r="I626">
        <v>20161207453510.199</v>
      </c>
      <c r="J626">
        <v>6</v>
      </c>
      <c r="K626">
        <v>3</v>
      </c>
      <c r="L626" t="s">
        <v>35</v>
      </c>
      <c r="M626" s="1">
        <f t="shared" si="86"/>
        <v>42705</v>
      </c>
      <c r="N626" s="1">
        <f t="shared" si="87"/>
        <v>42696</v>
      </c>
      <c r="O626" s="1">
        <f t="shared" si="88"/>
        <v>42708</v>
      </c>
      <c r="P626" t="b">
        <f t="shared" si="84"/>
        <v>0</v>
      </c>
      <c r="Q626" t="str">
        <f t="shared" si="89"/>
        <v>WHEN fk_mwh_warehouse = '1' AND id_city = '2937' AND shipped_date &gt;= '2016-11-22' AND shipped_date &lt; '2016-12-05' THEN unit_price</v>
      </c>
      <c r="R626" t="str">
        <f t="shared" si="90"/>
        <v>WHEN fk_mwh_warehouse = '1' AND id_city = '2937' AND shipped_date &gt;= '2016-11-22' AND shipped_date &lt; '2016-12-05' THEN paid_price</v>
      </c>
      <c r="S626" t="str">
        <f t="shared" si="91"/>
        <v>WHEN fk_mwh_warehouse = '1' AND id_city = '2937' AND shipped_date &gt;= '2016-11-22' AND shipped_date &lt; '2016-12-05' THEN order_nr</v>
      </c>
      <c r="T626" t="str">
        <f t="shared" si="92"/>
        <v>WHEN fk_mwh_warehouse = '1' AND id_city = '2937' AND shipped_date &gt;= '2016-11-22' AND shipped_date &lt; '2016-12-05' THEN 1</v>
      </c>
    </row>
    <row r="627" spans="1:20" x14ac:dyDescent="0.25">
      <c r="A627" s="7" t="str">
        <f t="shared" si="85"/>
        <v>29581</v>
      </c>
      <c r="B627">
        <v>1</v>
      </c>
      <c r="C627">
        <v>2958</v>
      </c>
      <c r="D627">
        <v>6329214.0999999996</v>
      </c>
      <c r="E627">
        <v>6308924.0999999996</v>
      </c>
      <c r="F627">
        <v>16</v>
      </c>
      <c r="G627">
        <v>17</v>
      </c>
      <c r="H627">
        <v>20161177933369.801</v>
      </c>
      <c r="I627">
        <v>20161206618891.102</v>
      </c>
      <c r="J627">
        <v>8</v>
      </c>
      <c r="K627">
        <v>8</v>
      </c>
      <c r="L627" t="s">
        <v>36</v>
      </c>
      <c r="M627" s="1">
        <f t="shared" si="86"/>
        <v>42702</v>
      </c>
      <c r="N627" s="1">
        <f t="shared" si="87"/>
        <v>42678</v>
      </c>
      <c r="O627" s="1">
        <f t="shared" si="88"/>
        <v>42710</v>
      </c>
      <c r="P627" t="b">
        <f t="shared" si="84"/>
        <v>0</v>
      </c>
      <c r="Q627" t="str">
        <f t="shared" si="89"/>
        <v>WHEN fk_mwh_warehouse = '1' AND id_city = '2958' AND shipped_date &gt;= '2016-11-04' AND shipped_date &lt; '2016-12-07' THEN unit_price</v>
      </c>
      <c r="R627" t="str">
        <f t="shared" si="90"/>
        <v>WHEN fk_mwh_warehouse = '1' AND id_city = '2958' AND shipped_date &gt;= '2016-11-04' AND shipped_date &lt; '2016-12-07' THEN paid_price</v>
      </c>
      <c r="S627" t="str">
        <f t="shared" si="91"/>
        <v>WHEN fk_mwh_warehouse = '1' AND id_city = '2958' AND shipped_date &gt;= '2016-11-04' AND shipped_date &lt; '2016-12-07' THEN order_nr</v>
      </c>
      <c r="T627" t="str">
        <f t="shared" si="92"/>
        <v>WHEN fk_mwh_warehouse = '1' AND id_city = '2958' AND shipped_date &gt;= '2016-11-04' AND shipped_date &lt; '2016-12-07' THEN 1</v>
      </c>
    </row>
    <row r="628" spans="1:20" x14ac:dyDescent="0.25">
      <c r="A628" s="7" t="str">
        <f t="shared" si="85"/>
        <v>29711</v>
      </c>
      <c r="B628">
        <v>1</v>
      </c>
      <c r="C628">
        <v>2971</v>
      </c>
      <c r="D628">
        <v>8255058</v>
      </c>
      <c r="E628">
        <v>8255058</v>
      </c>
      <c r="F628">
        <v>18</v>
      </c>
      <c r="G628">
        <v>24</v>
      </c>
      <c r="H628">
        <v>20161178337605.199</v>
      </c>
      <c r="I628">
        <v>20161206561640.801</v>
      </c>
      <c r="J628">
        <v>5</v>
      </c>
      <c r="K628">
        <v>2</v>
      </c>
      <c r="L628" t="s">
        <v>36</v>
      </c>
      <c r="M628" s="1">
        <f t="shared" si="86"/>
        <v>42705</v>
      </c>
      <c r="N628" s="1">
        <f t="shared" si="87"/>
        <v>42699</v>
      </c>
      <c r="O628" s="1">
        <f t="shared" si="88"/>
        <v>42707</v>
      </c>
      <c r="P628" t="b">
        <f t="shared" si="84"/>
        <v>0</v>
      </c>
      <c r="Q628" t="str">
        <f t="shared" si="89"/>
        <v>WHEN fk_mwh_warehouse = '1' AND id_city = '2971' AND shipped_date &gt;= '2016-11-25' AND shipped_date &lt; '2016-12-04' THEN unit_price</v>
      </c>
      <c r="R628" t="str">
        <f t="shared" si="90"/>
        <v>WHEN fk_mwh_warehouse = '1' AND id_city = '2971' AND shipped_date &gt;= '2016-11-25' AND shipped_date &lt; '2016-12-04' THEN paid_price</v>
      </c>
      <c r="S628" t="str">
        <f t="shared" si="91"/>
        <v>WHEN fk_mwh_warehouse = '1' AND id_city = '2971' AND shipped_date &gt;= '2016-11-25' AND shipped_date &lt; '2016-12-04' THEN order_nr</v>
      </c>
      <c r="T628" t="str">
        <f t="shared" si="92"/>
        <v>WHEN fk_mwh_warehouse = '1' AND id_city = '2971' AND shipped_date &gt;= '2016-11-25' AND shipped_date &lt; '2016-12-04' THEN 1</v>
      </c>
    </row>
    <row r="629" spans="1:20" x14ac:dyDescent="0.25">
      <c r="A629" s="7" t="str">
        <f t="shared" si="85"/>
        <v>29821</v>
      </c>
      <c r="B629">
        <v>1</v>
      </c>
      <c r="C629">
        <v>2982</v>
      </c>
      <c r="D629">
        <v>4213900</v>
      </c>
      <c r="E629">
        <v>4213900</v>
      </c>
      <c r="F629">
        <v>11</v>
      </c>
      <c r="G629">
        <v>13</v>
      </c>
      <c r="H629">
        <v>20161156272696.699</v>
      </c>
      <c r="I629">
        <v>20161207349302.102</v>
      </c>
      <c r="J629">
        <v>8</v>
      </c>
      <c r="K629">
        <v>6</v>
      </c>
      <c r="L629" t="s">
        <v>35</v>
      </c>
      <c r="M629" s="1">
        <f t="shared" si="86"/>
        <v>42703</v>
      </c>
      <c r="N629" s="1">
        <f t="shared" si="87"/>
        <v>42685</v>
      </c>
      <c r="O629" s="1">
        <f t="shared" si="88"/>
        <v>42709</v>
      </c>
      <c r="P629" t="b">
        <f t="shared" si="84"/>
        <v>0</v>
      </c>
      <c r="Q629" t="str">
        <f t="shared" si="89"/>
        <v>WHEN fk_mwh_warehouse = '1' AND id_city = '2982' AND shipped_date &gt;= '2016-11-11' AND shipped_date &lt; '2016-12-06' THEN unit_price</v>
      </c>
      <c r="R629" t="str">
        <f t="shared" si="90"/>
        <v>WHEN fk_mwh_warehouse = '1' AND id_city = '2982' AND shipped_date &gt;= '2016-11-11' AND shipped_date &lt; '2016-12-06' THEN paid_price</v>
      </c>
      <c r="S629" t="str">
        <f t="shared" si="91"/>
        <v>WHEN fk_mwh_warehouse = '1' AND id_city = '2982' AND shipped_date &gt;= '2016-11-11' AND shipped_date &lt; '2016-12-06' THEN order_nr</v>
      </c>
      <c r="T629" t="str">
        <f t="shared" si="92"/>
        <v>WHEN fk_mwh_warehouse = '1' AND id_city = '2982' AND shipped_date &gt;= '2016-11-11' AND shipped_date &lt; '2016-12-06' THEN 1</v>
      </c>
    </row>
    <row r="630" spans="1:20" x14ac:dyDescent="0.25">
      <c r="A630" s="7" t="str">
        <f t="shared" si="85"/>
        <v>29911</v>
      </c>
      <c r="B630">
        <v>1</v>
      </c>
      <c r="C630">
        <v>2991</v>
      </c>
      <c r="D630">
        <v>1110990</v>
      </c>
      <c r="E630">
        <v>1110990</v>
      </c>
      <c r="F630">
        <v>9</v>
      </c>
      <c r="G630">
        <v>11</v>
      </c>
      <c r="H630">
        <v>20161166069049.602</v>
      </c>
      <c r="I630">
        <v>20161207508357.398</v>
      </c>
      <c r="J630">
        <v>10</v>
      </c>
      <c r="K630">
        <v>5</v>
      </c>
      <c r="L630" t="s">
        <v>35</v>
      </c>
      <c r="M630" s="1">
        <f t="shared" si="86"/>
        <v>42701</v>
      </c>
      <c r="N630" s="1">
        <f t="shared" si="87"/>
        <v>42686</v>
      </c>
      <c r="O630" s="1">
        <f t="shared" si="88"/>
        <v>42706</v>
      </c>
      <c r="P630" t="b">
        <f t="shared" si="84"/>
        <v>0</v>
      </c>
      <c r="Q630" t="str">
        <f t="shared" si="89"/>
        <v>WHEN fk_mwh_warehouse = '1' AND id_city = '2991' AND shipped_date &gt;= '2016-11-12' AND shipped_date &lt; '2016-12-03' THEN unit_price</v>
      </c>
      <c r="R630" t="str">
        <f t="shared" si="90"/>
        <v>WHEN fk_mwh_warehouse = '1' AND id_city = '2991' AND shipped_date &gt;= '2016-11-12' AND shipped_date &lt; '2016-12-03' THEN paid_price</v>
      </c>
      <c r="S630" t="str">
        <f t="shared" si="91"/>
        <v>WHEN fk_mwh_warehouse = '1' AND id_city = '2991' AND shipped_date &gt;= '2016-11-12' AND shipped_date &lt; '2016-12-03' THEN order_nr</v>
      </c>
      <c r="T630" t="str">
        <f t="shared" si="92"/>
        <v>WHEN fk_mwh_warehouse = '1' AND id_city = '2991' AND shipped_date &gt;= '2016-11-12' AND shipped_date &lt; '2016-12-03' THEN 1</v>
      </c>
    </row>
    <row r="631" spans="1:20" x14ac:dyDescent="0.25">
      <c r="A631" s="7" t="str">
        <f t="shared" si="85"/>
        <v>30101</v>
      </c>
      <c r="B631">
        <v>1</v>
      </c>
      <c r="C631">
        <v>3010</v>
      </c>
      <c r="D631">
        <v>74522981.700000003</v>
      </c>
      <c r="E631">
        <v>74309607.620000005</v>
      </c>
      <c r="F631">
        <v>270</v>
      </c>
      <c r="G631">
        <v>386</v>
      </c>
      <c r="H631">
        <v>20161187821114</v>
      </c>
      <c r="I631">
        <v>20161206957601.602</v>
      </c>
      <c r="J631">
        <v>6</v>
      </c>
      <c r="K631">
        <v>5</v>
      </c>
      <c r="L631" t="s">
        <v>36</v>
      </c>
      <c r="M631" s="1">
        <f t="shared" si="86"/>
        <v>42704</v>
      </c>
      <c r="N631" s="1">
        <f t="shared" si="87"/>
        <v>42689</v>
      </c>
      <c r="O631" s="1">
        <f t="shared" si="88"/>
        <v>42709</v>
      </c>
      <c r="P631" t="b">
        <f t="shared" si="84"/>
        <v>0</v>
      </c>
      <c r="Q631" t="str">
        <f t="shared" si="89"/>
        <v>WHEN fk_mwh_warehouse = '1' AND id_city = '3010' AND shipped_date &gt;= '2016-11-15' AND shipped_date &lt; '2016-12-06' THEN unit_price</v>
      </c>
      <c r="R631" t="str">
        <f t="shared" si="90"/>
        <v>WHEN fk_mwh_warehouse = '1' AND id_city = '3010' AND shipped_date &gt;= '2016-11-15' AND shipped_date &lt; '2016-12-06' THEN paid_price</v>
      </c>
      <c r="S631" t="str">
        <f t="shared" si="91"/>
        <v>WHEN fk_mwh_warehouse = '1' AND id_city = '3010' AND shipped_date &gt;= '2016-11-15' AND shipped_date &lt; '2016-12-06' THEN order_nr</v>
      </c>
      <c r="T631" t="str">
        <f t="shared" si="92"/>
        <v>WHEN fk_mwh_warehouse = '1' AND id_city = '3010' AND shipped_date &gt;= '2016-11-15' AND shipped_date &lt; '2016-12-06' THEN 1</v>
      </c>
    </row>
    <row r="632" spans="1:20" x14ac:dyDescent="0.25">
      <c r="A632" s="7" t="str">
        <f t="shared" si="85"/>
        <v>30171</v>
      </c>
      <c r="B632">
        <v>1</v>
      </c>
      <c r="C632">
        <v>3017</v>
      </c>
      <c r="D632">
        <v>16124840</v>
      </c>
      <c r="E632">
        <v>16039360</v>
      </c>
      <c r="F632">
        <v>39</v>
      </c>
      <c r="G632">
        <v>47</v>
      </c>
      <c r="H632">
        <v>20161168722383.199</v>
      </c>
      <c r="I632">
        <v>20161206596187</v>
      </c>
      <c r="J632">
        <v>7</v>
      </c>
      <c r="K632">
        <v>5</v>
      </c>
      <c r="L632" t="s">
        <v>36</v>
      </c>
      <c r="M632" s="1">
        <f t="shared" si="86"/>
        <v>42703</v>
      </c>
      <c r="N632" s="1">
        <f t="shared" si="87"/>
        <v>42688</v>
      </c>
      <c r="O632" s="1">
        <f t="shared" si="88"/>
        <v>42708</v>
      </c>
      <c r="P632" t="b">
        <f t="shared" si="84"/>
        <v>0</v>
      </c>
      <c r="Q632" t="str">
        <f t="shared" si="89"/>
        <v>WHEN fk_mwh_warehouse = '1' AND id_city = '3017' AND shipped_date &gt;= '2016-11-14' AND shipped_date &lt; '2016-12-05' THEN unit_price</v>
      </c>
      <c r="R632" t="str">
        <f t="shared" si="90"/>
        <v>WHEN fk_mwh_warehouse = '1' AND id_city = '3017' AND shipped_date &gt;= '2016-11-14' AND shipped_date &lt; '2016-12-05' THEN paid_price</v>
      </c>
      <c r="S632" t="str">
        <f t="shared" si="91"/>
        <v>WHEN fk_mwh_warehouse = '1' AND id_city = '3017' AND shipped_date &gt;= '2016-11-14' AND shipped_date &lt; '2016-12-05' THEN order_nr</v>
      </c>
      <c r="T632" t="str">
        <f t="shared" si="92"/>
        <v>WHEN fk_mwh_warehouse = '1' AND id_city = '3017' AND shipped_date &gt;= '2016-11-14' AND shipped_date &lt; '2016-12-05' THEN 1</v>
      </c>
    </row>
    <row r="633" spans="1:20" x14ac:dyDescent="0.25">
      <c r="A633" s="7" t="str">
        <f t="shared" si="85"/>
        <v>30241</v>
      </c>
      <c r="B633">
        <v>1</v>
      </c>
      <c r="C633">
        <v>3024</v>
      </c>
      <c r="D633">
        <v>686159.02</v>
      </c>
      <c r="E633">
        <v>686159.02</v>
      </c>
      <c r="F633">
        <v>2</v>
      </c>
      <c r="G633">
        <v>2</v>
      </c>
      <c r="H633">
        <v>20161117537948.5</v>
      </c>
      <c r="I633">
        <v>20161206637532.5</v>
      </c>
      <c r="J633">
        <v>19</v>
      </c>
      <c r="K633">
        <v>3</v>
      </c>
      <c r="L633" t="s">
        <v>36</v>
      </c>
      <c r="M633" s="1">
        <f t="shared" si="86"/>
        <v>42691</v>
      </c>
      <c r="N633" s="1">
        <f t="shared" si="87"/>
        <v>42682</v>
      </c>
      <c r="O633" s="1">
        <f t="shared" si="88"/>
        <v>42694</v>
      </c>
      <c r="P633" t="b">
        <f t="shared" si="84"/>
        <v>0</v>
      </c>
      <c r="Q633" t="str">
        <f t="shared" si="89"/>
        <v>WHEN fk_mwh_warehouse = '1' AND id_city = '3024' AND shipped_date &gt;= '2016-11-08' AND shipped_date &lt; '2016-11-21' THEN unit_price</v>
      </c>
      <c r="R633" t="str">
        <f t="shared" si="90"/>
        <v>WHEN fk_mwh_warehouse = '1' AND id_city = '3024' AND shipped_date &gt;= '2016-11-08' AND shipped_date &lt; '2016-11-21' THEN paid_price</v>
      </c>
      <c r="S633" t="str">
        <f t="shared" si="91"/>
        <v>WHEN fk_mwh_warehouse = '1' AND id_city = '3024' AND shipped_date &gt;= '2016-11-08' AND shipped_date &lt; '2016-11-21' THEN order_nr</v>
      </c>
      <c r="T633" t="str">
        <f t="shared" si="92"/>
        <v>WHEN fk_mwh_warehouse = '1' AND id_city = '3024' AND shipped_date &gt;= '2016-11-08' AND shipped_date &lt; '2016-11-21' THEN 1</v>
      </c>
    </row>
    <row r="634" spans="1:20" x14ac:dyDescent="0.25">
      <c r="A634" s="7" t="str">
        <f t="shared" si="85"/>
        <v>30331</v>
      </c>
      <c r="B634">
        <v>1</v>
      </c>
      <c r="C634">
        <v>3033</v>
      </c>
      <c r="D634">
        <v>343500</v>
      </c>
      <c r="E634">
        <v>343500</v>
      </c>
      <c r="F634">
        <v>1</v>
      </c>
      <c r="G634">
        <v>1</v>
      </c>
      <c r="H634">
        <v>20161202132847</v>
      </c>
      <c r="I634">
        <v>20161206174806</v>
      </c>
      <c r="J634">
        <v>4</v>
      </c>
      <c r="K634">
        <v>0</v>
      </c>
      <c r="L634" t="s">
        <v>36</v>
      </c>
      <c r="M634" s="1">
        <f t="shared" si="86"/>
        <v>42706</v>
      </c>
      <c r="N634" s="1">
        <f t="shared" si="87"/>
        <v>42706</v>
      </c>
      <c r="O634" s="1">
        <f t="shared" si="88"/>
        <v>42706</v>
      </c>
      <c r="P634" t="b">
        <f t="shared" si="84"/>
        <v>0</v>
      </c>
      <c r="Q634" t="str">
        <f t="shared" si="89"/>
        <v>WHEN fk_mwh_warehouse = '1' AND id_city = '3033' AND shipped_date &gt;= '2016-12-02' AND shipped_date &lt; '2016-12-03' THEN unit_price</v>
      </c>
      <c r="R634" t="str">
        <f t="shared" si="90"/>
        <v>WHEN fk_mwh_warehouse = '1' AND id_city = '3033' AND shipped_date &gt;= '2016-12-02' AND shipped_date &lt; '2016-12-03' THEN paid_price</v>
      </c>
      <c r="S634" t="str">
        <f t="shared" si="91"/>
        <v>WHEN fk_mwh_warehouse = '1' AND id_city = '3033' AND shipped_date &gt;= '2016-12-02' AND shipped_date &lt; '2016-12-03' THEN order_nr</v>
      </c>
      <c r="T634" t="str">
        <f t="shared" si="92"/>
        <v>WHEN fk_mwh_warehouse = '1' AND id_city = '3033' AND shipped_date &gt;= '2016-12-02' AND shipped_date &lt; '2016-12-03' THEN 1</v>
      </c>
    </row>
    <row r="635" spans="1:20" x14ac:dyDescent="0.25">
      <c r="A635" s="7" t="str">
        <f t="shared" si="85"/>
        <v>30421</v>
      </c>
      <c r="B635">
        <v>1</v>
      </c>
      <c r="C635">
        <v>3042</v>
      </c>
      <c r="D635">
        <v>4600900</v>
      </c>
      <c r="E635">
        <v>4569900</v>
      </c>
      <c r="F635">
        <v>10</v>
      </c>
      <c r="G635">
        <v>13</v>
      </c>
      <c r="H635">
        <v>20161184563784.199</v>
      </c>
      <c r="I635">
        <v>20161206642918.199</v>
      </c>
      <c r="J635">
        <v>6</v>
      </c>
      <c r="K635">
        <v>6</v>
      </c>
      <c r="L635" t="s">
        <v>36</v>
      </c>
      <c r="M635" s="1">
        <f t="shared" si="86"/>
        <v>42704</v>
      </c>
      <c r="N635" s="1">
        <f t="shared" si="87"/>
        <v>42686</v>
      </c>
      <c r="O635" s="1">
        <f t="shared" si="88"/>
        <v>42710</v>
      </c>
      <c r="P635" t="b">
        <f t="shared" si="84"/>
        <v>0</v>
      </c>
      <c r="Q635" t="str">
        <f t="shared" si="89"/>
        <v>WHEN fk_mwh_warehouse = '1' AND id_city = '3042' AND shipped_date &gt;= '2016-11-12' AND shipped_date &lt; '2016-12-07' THEN unit_price</v>
      </c>
      <c r="R635" t="str">
        <f t="shared" si="90"/>
        <v>WHEN fk_mwh_warehouse = '1' AND id_city = '3042' AND shipped_date &gt;= '2016-11-12' AND shipped_date &lt; '2016-12-07' THEN paid_price</v>
      </c>
      <c r="S635" t="str">
        <f t="shared" si="91"/>
        <v>WHEN fk_mwh_warehouse = '1' AND id_city = '3042' AND shipped_date &gt;= '2016-11-12' AND shipped_date &lt; '2016-12-07' THEN order_nr</v>
      </c>
      <c r="T635" t="str">
        <f t="shared" si="92"/>
        <v>WHEN fk_mwh_warehouse = '1' AND id_city = '3042' AND shipped_date &gt;= '2016-11-12' AND shipped_date &lt; '2016-12-07' THEN 1</v>
      </c>
    </row>
    <row r="636" spans="1:20" x14ac:dyDescent="0.25">
      <c r="A636" s="7" t="str">
        <f t="shared" si="85"/>
        <v>30661</v>
      </c>
      <c r="B636">
        <v>1</v>
      </c>
      <c r="C636">
        <v>3066</v>
      </c>
      <c r="D636">
        <v>4202600</v>
      </c>
      <c r="E636">
        <v>4202600</v>
      </c>
      <c r="F636">
        <v>5</v>
      </c>
      <c r="G636">
        <v>7</v>
      </c>
      <c r="H636">
        <v>20161125026169.199</v>
      </c>
      <c r="I636">
        <v>20161206444552.801</v>
      </c>
      <c r="J636">
        <v>11</v>
      </c>
      <c r="K636">
        <v>3</v>
      </c>
      <c r="L636" t="s">
        <v>36</v>
      </c>
      <c r="M636" s="1">
        <f t="shared" si="86"/>
        <v>42699</v>
      </c>
      <c r="N636" s="1">
        <f t="shared" si="87"/>
        <v>42690</v>
      </c>
      <c r="O636" s="1">
        <f t="shared" si="88"/>
        <v>42702</v>
      </c>
      <c r="P636" t="b">
        <f t="shared" si="84"/>
        <v>0</v>
      </c>
      <c r="Q636" t="str">
        <f t="shared" si="89"/>
        <v>WHEN fk_mwh_warehouse = '1' AND id_city = '3066' AND shipped_date &gt;= '2016-11-16' AND shipped_date &lt; '2016-11-29' THEN unit_price</v>
      </c>
      <c r="R636" t="str">
        <f t="shared" si="90"/>
        <v>WHEN fk_mwh_warehouse = '1' AND id_city = '3066' AND shipped_date &gt;= '2016-11-16' AND shipped_date &lt; '2016-11-29' THEN paid_price</v>
      </c>
      <c r="S636" t="str">
        <f t="shared" si="91"/>
        <v>WHEN fk_mwh_warehouse = '1' AND id_city = '3066' AND shipped_date &gt;= '2016-11-16' AND shipped_date &lt; '2016-11-29' THEN order_nr</v>
      </c>
      <c r="T636" t="str">
        <f t="shared" si="92"/>
        <v>WHEN fk_mwh_warehouse = '1' AND id_city = '3066' AND shipped_date &gt;= '2016-11-16' AND shipped_date &lt; '2016-11-29' THEN 1</v>
      </c>
    </row>
    <row r="637" spans="1:20" x14ac:dyDescent="0.25">
      <c r="A637" s="7" t="str">
        <f t="shared" si="85"/>
        <v>30751</v>
      </c>
      <c r="B637">
        <v>1</v>
      </c>
      <c r="C637">
        <v>3075</v>
      </c>
      <c r="D637">
        <v>3537000</v>
      </c>
      <c r="E637">
        <v>3537000</v>
      </c>
      <c r="F637">
        <v>3</v>
      </c>
      <c r="G637">
        <v>3</v>
      </c>
      <c r="H637">
        <v>20161121143585.301</v>
      </c>
      <c r="I637">
        <v>20161207498968.602</v>
      </c>
      <c r="J637">
        <v>16</v>
      </c>
      <c r="K637">
        <v>3</v>
      </c>
      <c r="L637" t="s">
        <v>35</v>
      </c>
      <c r="M637" s="1">
        <f t="shared" si="86"/>
        <v>42695</v>
      </c>
      <c r="N637" s="1">
        <f t="shared" si="87"/>
        <v>42686</v>
      </c>
      <c r="O637" s="1">
        <f t="shared" si="88"/>
        <v>42698</v>
      </c>
      <c r="P637" t="b">
        <f t="shared" si="84"/>
        <v>0</v>
      </c>
      <c r="Q637" t="str">
        <f t="shared" si="89"/>
        <v>WHEN fk_mwh_warehouse = '1' AND id_city = '3075' AND shipped_date &gt;= '2016-11-12' AND shipped_date &lt; '2016-11-25' THEN unit_price</v>
      </c>
      <c r="R637" t="str">
        <f t="shared" si="90"/>
        <v>WHEN fk_mwh_warehouse = '1' AND id_city = '3075' AND shipped_date &gt;= '2016-11-12' AND shipped_date &lt; '2016-11-25' THEN paid_price</v>
      </c>
      <c r="S637" t="str">
        <f t="shared" si="91"/>
        <v>WHEN fk_mwh_warehouse = '1' AND id_city = '3075' AND shipped_date &gt;= '2016-11-12' AND shipped_date &lt; '2016-11-25' THEN order_nr</v>
      </c>
      <c r="T637" t="str">
        <f t="shared" si="92"/>
        <v>WHEN fk_mwh_warehouse = '1' AND id_city = '3075' AND shipped_date &gt;= '2016-11-12' AND shipped_date &lt; '2016-11-25' THEN 1</v>
      </c>
    </row>
    <row r="638" spans="1:20" x14ac:dyDescent="0.25">
      <c r="A638" s="7" t="str">
        <f t="shared" si="85"/>
        <v>30871</v>
      </c>
      <c r="B638">
        <v>1</v>
      </c>
      <c r="C638">
        <v>3087</v>
      </c>
      <c r="D638">
        <v>13479660</v>
      </c>
      <c r="E638">
        <v>13431185</v>
      </c>
      <c r="F638">
        <v>28</v>
      </c>
      <c r="G638">
        <v>29</v>
      </c>
      <c r="H638">
        <v>20161159914229.898</v>
      </c>
      <c r="I638">
        <v>20161207000369.699</v>
      </c>
      <c r="J638">
        <v>8</v>
      </c>
      <c r="K638">
        <v>6</v>
      </c>
      <c r="L638" t="s">
        <v>35</v>
      </c>
      <c r="M638" s="1">
        <f t="shared" si="86"/>
        <v>42703</v>
      </c>
      <c r="N638" s="1">
        <f t="shared" si="87"/>
        <v>42685</v>
      </c>
      <c r="O638" s="1">
        <f t="shared" si="88"/>
        <v>42709</v>
      </c>
      <c r="P638" t="b">
        <f t="shared" si="84"/>
        <v>0</v>
      </c>
      <c r="Q638" t="str">
        <f t="shared" si="89"/>
        <v>WHEN fk_mwh_warehouse = '1' AND id_city = '3087' AND shipped_date &gt;= '2016-11-11' AND shipped_date &lt; '2016-12-06' THEN unit_price</v>
      </c>
      <c r="R638" t="str">
        <f t="shared" si="90"/>
        <v>WHEN fk_mwh_warehouse = '1' AND id_city = '3087' AND shipped_date &gt;= '2016-11-11' AND shipped_date &lt; '2016-12-06' THEN paid_price</v>
      </c>
      <c r="S638" t="str">
        <f t="shared" si="91"/>
        <v>WHEN fk_mwh_warehouse = '1' AND id_city = '3087' AND shipped_date &gt;= '2016-11-11' AND shipped_date &lt; '2016-12-06' THEN order_nr</v>
      </c>
      <c r="T638" t="str">
        <f t="shared" si="92"/>
        <v>WHEN fk_mwh_warehouse = '1' AND id_city = '3087' AND shipped_date &gt;= '2016-11-11' AND shipped_date &lt; '2016-12-06' THEN 1</v>
      </c>
    </row>
    <row r="639" spans="1:20" x14ac:dyDescent="0.25">
      <c r="A639" s="7" t="str">
        <f t="shared" si="85"/>
        <v>31051</v>
      </c>
      <c r="B639">
        <v>1</v>
      </c>
      <c r="C639">
        <v>3105</v>
      </c>
      <c r="D639">
        <v>853930</v>
      </c>
      <c r="E639">
        <v>853930</v>
      </c>
      <c r="F639">
        <v>6</v>
      </c>
      <c r="G639">
        <v>14</v>
      </c>
      <c r="H639">
        <v>20161121787687.602</v>
      </c>
      <c r="I639">
        <v>20161205406017.199</v>
      </c>
      <c r="J639">
        <v>14</v>
      </c>
      <c r="K639">
        <v>4</v>
      </c>
      <c r="L639" t="s">
        <v>34</v>
      </c>
      <c r="M639" s="1">
        <f t="shared" si="86"/>
        <v>42695</v>
      </c>
      <c r="N639" s="1">
        <f t="shared" si="87"/>
        <v>42683</v>
      </c>
      <c r="O639" s="1">
        <f t="shared" si="88"/>
        <v>42699</v>
      </c>
      <c r="P639" t="b">
        <f t="shared" si="84"/>
        <v>0</v>
      </c>
      <c r="Q639" t="str">
        <f t="shared" si="89"/>
        <v>WHEN fk_mwh_warehouse = '1' AND id_city = '3105' AND shipped_date &gt;= '2016-11-09' AND shipped_date &lt; '2016-11-26' THEN unit_price</v>
      </c>
      <c r="R639" t="str">
        <f t="shared" si="90"/>
        <v>WHEN fk_mwh_warehouse = '1' AND id_city = '3105' AND shipped_date &gt;= '2016-11-09' AND shipped_date &lt; '2016-11-26' THEN paid_price</v>
      </c>
      <c r="S639" t="str">
        <f t="shared" si="91"/>
        <v>WHEN fk_mwh_warehouse = '1' AND id_city = '3105' AND shipped_date &gt;= '2016-11-09' AND shipped_date &lt; '2016-11-26' THEN order_nr</v>
      </c>
      <c r="T639" t="str">
        <f t="shared" si="92"/>
        <v>WHEN fk_mwh_warehouse = '1' AND id_city = '3105' AND shipped_date &gt;= '2016-11-09' AND shipped_date &lt; '2016-11-26' THEN 1</v>
      </c>
    </row>
    <row r="640" spans="1:20" x14ac:dyDescent="0.25">
      <c r="A640" s="7" t="str">
        <f t="shared" si="85"/>
        <v>31131</v>
      </c>
      <c r="B640">
        <v>1</v>
      </c>
      <c r="C640">
        <v>3113</v>
      </c>
      <c r="D640">
        <v>3232950</v>
      </c>
      <c r="E640">
        <v>3232950</v>
      </c>
      <c r="F640">
        <v>10</v>
      </c>
      <c r="G640">
        <v>12</v>
      </c>
      <c r="H640">
        <v>20161165056763.5</v>
      </c>
      <c r="I640">
        <v>20161207407870.801</v>
      </c>
      <c r="J640">
        <v>7</v>
      </c>
      <c r="K640">
        <v>6</v>
      </c>
      <c r="L640" t="s">
        <v>35</v>
      </c>
      <c r="M640" s="1">
        <f t="shared" si="86"/>
        <v>42704</v>
      </c>
      <c r="N640" s="1">
        <f t="shared" si="87"/>
        <v>42686</v>
      </c>
      <c r="O640" s="1">
        <f t="shared" si="88"/>
        <v>42710</v>
      </c>
      <c r="P640" t="b">
        <f t="shared" si="84"/>
        <v>0</v>
      </c>
      <c r="Q640" t="str">
        <f t="shared" si="89"/>
        <v>WHEN fk_mwh_warehouse = '1' AND id_city = '3113' AND shipped_date &gt;= '2016-11-12' AND shipped_date &lt; '2016-12-07' THEN unit_price</v>
      </c>
      <c r="R640" t="str">
        <f t="shared" si="90"/>
        <v>WHEN fk_mwh_warehouse = '1' AND id_city = '3113' AND shipped_date &gt;= '2016-11-12' AND shipped_date &lt; '2016-12-07' THEN paid_price</v>
      </c>
      <c r="S640" t="str">
        <f t="shared" si="91"/>
        <v>WHEN fk_mwh_warehouse = '1' AND id_city = '3113' AND shipped_date &gt;= '2016-11-12' AND shipped_date &lt; '2016-12-07' THEN order_nr</v>
      </c>
      <c r="T640" t="str">
        <f t="shared" si="92"/>
        <v>WHEN fk_mwh_warehouse = '1' AND id_city = '3113' AND shipped_date &gt;= '2016-11-12' AND shipped_date &lt; '2016-12-07' THEN 1</v>
      </c>
    </row>
    <row r="641" spans="1:20" x14ac:dyDescent="0.25">
      <c r="A641" s="7" t="str">
        <f t="shared" si="85"/>
        <v>31411</v>
      </c>
      <c r="B641">
        <v>1</v>
      </c>
      <c r="C641">
        <v>3141</v>
      </c>
      <c r="D641">
        <v>696000</v>
      </c>
      <c r="E641">
        <v>696000</v>
      </c>
      <c r="F641">
        <v>7</v>
      </c>
      <c r="G641">
        <v>9</v>
      </c>
      <c r="H641">
        <v>20161146962012.5</v>
      </c>
      <c r="I641">
        <v>20161206824044.602</v>
      </c>
      <c r="J641">
        <v>13</v>
      </c>
      <c r="K641">
        <v>7</v>
      </c>
      <c r="L641" t="s">
        <v>36</v>
      </c>
      <c r="M641" s="1">
        <f t="shared" si="86"/>
        <v>42697</v>
      </c>
      <c r="N641" s="1">
        <f t="shared" si="87"/>
        <v>42676</v>
      </c>
      <c r="O641" s="1">
        <f t="shared" si="88"/>
        <v>42704</v>
      </c>
      <c r="P641" t="b">
        <f t="shared" si="84"/>
        <v>0</v>
      </c>
      <c r="Q641" t="str">
        <f t="shared" si="89"/>
        <v>WHEN fk_mwh_warehouse = '1' AND id_city = '3141' AND shipped_date &gt;= '2016-11-02' AND shipped_date &lt; '2016-12-01' THEN unit_price</v>
      </c>
      <c r="R641" t="str">
        <f t="shared" si="90"/>
        <v>WHEN fk_mwh_warehouse = '1' AND id_city = '3141' AND shipped_date &gt;= '2016-11-02' AND shipped_date &lt; '2016-12-01' THEN paid_price</v>
      </c>
      <c r="S641" t="str">
        <f t="shared" si="91"/>
        <v>WHEN fk_mwh_warehouse = '1' AND id_city = '3141' AND shipped_date &gt;= '2016-11-02' AND shipped_date &lt; '2016-12-01' THEN order_nr</v>
      </c>
      <c r="T641" t="str">
        <f t="shared" si="92"/>
        <v>WHEN fk_mwh_warehouse = '1' AND id_city = '3141' AND shipped_date &gt;= '2016-11-02' AND shipped_date &lt; '2016-12-01' THEN 1</v>
      </c>
    </row>
    <row r="642" spans="1:20" x14ac:dyDescent="0.25">
      <c r="A642" s="7" t="str">
        <f t="shared" si="85"/>
        <v>31661</v>
      </c>
      <c r="B642">
        <v>1</v>
      </c>
      <c r="C642">
        <v>3166</v>
      </c>
      <c r="D642">
        <v>8512000</v>
      </c>
      <c r="E642">
        <v>8512000</v>
      </c>
      <c r="F642">
        <v>5</v>
      </c>
      <c r="G642">
        <v>5</v>
      </c>
      <c r="H642">
        <v>20161142956530.602</v>
      </c>
      <c r="I642">
        <v>20161207145613.602</v>
      </c>
      <c r="J642">
        <v>8</v>
      </c>
      <c r="K642">
        <v>3</v>
      </c>
      <c r="L642" t="s">
        <v>35</v>
      </c>
      <c r="M642" s="1">
        <f t="shared" si="86"/>
        <v>42703</v>
      </c>
      <c r="N642" s="1">
        <f t="shared" si="87"/>
        <v>42694</v>
      </c>
      <c r="O642" s="1">
        <f t="shared" si="88"/>
        <v>42706</v>
      </c>
      <c r="P642" t="b">
        <f t="shared" si="84"/>
        <v>0</v>
      </c>
      <c r="Q642" t="str">
        <f t="shared" si="89"/>
        <v>WHEN fk_mwh_warehouse = '1' AND id_city = '3166' AND shipped_date &gt;= '2016-11-20' AND shipped_date &lt; '2016-12-03' THEN unit_price</v>
      </c>
      <c r="R642" t="str">
        <f t="shared" si="90"/>
        <v>WHEN fk_mwh_warehouse = '1' AND id_city = '3166' AND shipped_date &gt;= '2016-11-20' AND shipped_date &lt; '2016-12-03' THEN paid_price</v>
      </c>
      <c r="S642" t="str">
        <f t="shared" si="91"/>
        <v>WHEN fk_mwh_warehouse = '1' AND id_city = '3166' AND shipped_date &gt;= '2016-11-20' AND shipped_date &lt; '2016-12-03' THEN order_nr</v>
      </c>
      <c r="T642" t="str">
        <f t="shared" si="92"/>
        <v>WHEN fk_mwh_warehouse = '1' AND id_city = '3166' AND shipped_date &gt;= '2016-11-20' AND shipped_date &lt; '2016-12-03' THEN 1</v>
      </c>
    </row>
    <row r="643" spans="1:20" x14ac:dyDescent="0.25">
      <c r="A643" s="7" t="str">
        <f t="shared" si="85"/>
        <v>31831</v>
      </c>
      <c r="B643">
        <v>1</v>
      </c>
      <c r="C643">
        <v>3183</v>
      </c>
      <c r="D643">
        <v>2470900</v>
      </c>
      <c r="E643">
        <v>2470900</v>
      </c>
      <c r="F643">
        <v>3</v>
      </c>
      <c r="G643">
        <v>3</v>
      </c>
      <c r="H643">
        <v>20161123424104.602</v>
      </c>
      <c r="I643">
        <v>20161207441627.301</v>
      </c>
      <c r="J643">
        <v>14</v>
      </c>
      <c r="K643">
        <v>4</v>
      </c>
      <c r="L643" t="s">
        <v>35</v>
      </c>
      <c r="M643" s="1">
        <f t="shared" si="86"/>
        <v>42697</v>
      </c>
      <c r="N643" s="1">
        <f t="shared" si="87"/>
        <v>42685</v>
      </c>
      <c r="O643" s="1">
        <f t="shared" si="88"/>
        <v>42701</v>
      </c>
      <c r="P643" t="b">
        <f t="shared" si="84"/>
        <v>0</v>
      </c>
      <c r="Q643" t="str">
        <f t="shared" si="89"/>
        <v>WHEN fk_mwh_warehouse = '1' AND id_city = '3183' AND shipped_date &gt;= '2016-11-11' AND shipped_date &lt; '2016-11-28' THEN unit_price</v>
      </c>
      <c r="R643" t="str">
        <f t="shared" si="90"/>
        <v>WHEN fk_mwh_warehouse = '1' AND id_city = '3183' AND shipped_date &gt;= '2016-11-11' AND shipped_date &lt; '2016-11-28' THEN paid_price</v>
      </c>
      <c r="S643" t="str">
        <f t="shared" si="91"/>
        <v>WHEN fk_mwh_warehouse = '1' AND id_city = '3183' AND shipped_date &gt;= '2016-11-11' AND shipped_date &lt; '2016-11-28' THEN order_nr</v>
      </c>
      <c r="T643" t="str">
        <f t="shared" si="92"/>
        <v>WHEN fk_mwh_warehouse = '1' AND id_city = '3183' AND shipped_date &gt;= '2016-11-11' AND shipped_date &lt; '2016-11-28' THEN 1</v>
      </c>
    </row>
    <row r="644" spans="1:20" x14ac:dyDescent="0.25">
      <c r="A644" s="7" t="str">
        <f t="shared" si="85"/>
        <v>31981</v>
      </c>
      <c r="B644">
        <v>1</v>
      </c>
      <c r="C644">
        <v>3198</v>
      </c>
      <c r="D644">
        <v>1629262</v>
      </c>
      <c r="E644">
        <v>1629262</v>
      </c>
      <c r="F644">
        <v>7</v>
      </c>
      <c r="G644">
        <v>8</v>
      </c>
      <c r="H644">
        <v>20161126371724.5</v>
      </c>
      <c r="I644">
        <v>20161207023110.5</v>
      </c>
      <c r="J644">
        <v>11</v>
      </c>
      <c r="K644">
        <v>3</v>
      </c>
      <c r="L644" t="s">
        <v>35</v>
      </c>
      <c r="M644" s="1">
        <f t="shared" si="86"/>
        <v>42700</v>
      </c>
      <c r="N644" s="1">
        <f t="shared" si="87"/>
        <v>42691</v>
      </c>
      <c r="O644" s="1">
        <f t="shared" si="88"/>
        <v>42703</v>
      </c>
      <c r="P644" t="b">
        <f t="shared" si="84"/>
        <v>0</v>
      </c>
      <c r="Q644" t="str">
        <f t="shared" si="89"/>
        <v>WHEN fk_mwh_warehouse = '1' AND id_city = '3198' AND shipped_date &gt;= '2016-11-17' AND shipped_date &lt; '2016-11-30' THEN unit_price</v>
      </c>
      <c r="R644" t="str">
        <f t="shared" si="90"/>
        <v>WHEN fk_mwh_warehouse = '1' AND id_city = '3198' AND shipped_date &gt;= '2016-11-17' AND shipped_date &lt; '2016-11-30' THEN paid_price</v>
      </c>
      <c r="S644" t="str">
        <f t="shared" si="91"/>
        <v>WHEN fk_mwh_warehouse = '1' AND id_city = '3198' AND shipped_date &gt;= '2016-11-17' AND shipped_date &lt; '2016-11-30' THEN order_nr</v>
      </c>
      <c r="T644" t="str">
        <f t="shared" si="92"/>
        <v>WHEN fk_mwh_warehouse = '1' AND id_city = '3198' AND shipped_date &gt;= '2016-11-17' AND shipped_date &lt; '2016-11-30' THEN 1</v>
      </c>
    </row>
    <row r="645" spans="1:20" x14ac:dyDescent="0.25">
      <c r="A645" s="7" t="str">
        <f t="shared" si="85"/>
        <v>32111</v>
      </c>
      <c r="B645">
        <v>1</v>
      </c>
      <c r="C645">
        <v>3211</v>
      </c>
      <c r="D645">
        <v>9504000</v>
      </c>
      <c r="E645">
        <v>9504000</v>
      </c>
      <c r="F645">
        <v>1</v>
      </c>
      <c r="G645">
        <v>1</v>
      </c>
      <c r="H645">
        <v>20161118100431</v>
      </c>
      <c r="I645">
        <v>20161207173549</v>
      </c>
      <c r="J645">
        <v>19</v>
      </c>
      <c r="K645">
        <v>0</v>
      </c>
      <c r="L645" t="s">
        <v>35</v>
      </c>
      <c r="M645" s="1">
        <f t="shared" si="86"/>
        <v>42692</v>
      </c>
      <c r="N645" s="1">
        <f t="shared" si="87"/>
        <v>42692</v>
      </c>
      <c r="O645" s="1">
        <f t="shared" si="88"/>
        <v>42692</v>
      </c>
      <c r="P645" t="b">
        <f t="shared" si="84"/>
        <v>0</v>
      </c>
      <c r="Q645" t="str">
        <f t="shared" si="89"/>
        <v>WHEN fk_mwh_warehouse = '1' AND id_city = '3211' AND shipped_date &gt;= '2016-11-18' AND shipped_date &lt; '2016-11-19' THEN unit_price</v>
      </c>
      <c r="R645" t="str">
        <f t="shared" si="90"/>
        <v>WHEN fk_mwh_warehouse = '1' AND id_city = '3211' AND shipped_date &gt;= '2016-11-18' AND shipped_date &lt; '2016-11-19' THEN paid_price</v>
      </c>
      <c r="S645" t="str">
        <f t="shared" si="91"/>
        <v>WHEN fk_mwh_warehouse = '1' AND id_city = '3211' AND shipped_date &gt;= '2016-11-18' AND shipped_date &lt; '2016-11-19' THEN order_nr</v>
      </c>
      <c r="T645" t="str">
        <f t="shared" si="92"/>
        <v>WHEN fk_mwh_warehouse = '1' AND id_city = '3211' AND shipped_date &gt;= '2016-11-18' AND shipped_date &lt; '2016-11-19' THEN 1</v>
      </c>
    </row>
    <row r="646" spans="1:20" x14ac:dyDescent="0.25">
      <c r="A646" s="7" t="str">
        <f t="shared" si="85"/>
        <v>32221</v>
      </c>
      <c r="B646">
        <v>1</v>
      </c>
      <c r="C646">
        <v>3222</v>
      </c>
      <c r="D646">
        <v>3127400</v>
      </c>
      <c r="E646">
        <v>3109400</v>
      </c>
      <c r="F646">
        <v>8</v>
      </c>
      <c r="G646">
        <v>9</v>
      </c>
      <c r="H646">
        <v>20161160465001.602</v>
      </c>
      <c r="I646">
        <v>20161207146788.199</v>
      </c>
      <c r="J646">
        <v>8</v>
      </c>
      <c r="K646">
        <v>4</v>
      </c>
      <c r="L646" t="s">
        <v>35</v>
      </c>
      <c r="M646" s="1">
        <f t="shared" si="86"/>
        <v>42703</v>
      </c>
      <c r="N646" s="1">
        <f t="shared" si="87"/>
        <v>42691</v>
      </c>
      <c r="O646" s="1">
        <f t="shared" si="88"/>
        <v>42707</v>
      </c>
      <c r="P646" t="b">
        <f t="shared" si="84"/>
        <v>0</v>
      </c>
      <c r="Q646" t="str">
        <f t="shared" si="89"/>
        <v>WHEN fk_mwh_warehouse = '1' AND id_city = '3222' AND shipped_date &gt;= '2016-11-17' AND shipped_date &lt; '2016-12-04' THEN unit_price</v>
      </c>
      <c r="R646" t="str">
        <f t="shared" si="90"/>
        <v>WHEN fk_mwh_warehouse = '1' AND id_city = '3222' AND shipped_date &gt;= '2016-11-17' AND shipped_date &lt; '2016-12-04' THEN paid_price</v>
      </c>
      <c r="S646" t="str">
        <f t="shared" si="91"/>
        <v>WHEN fk_mwh_warehouse = '1' AND id_city = '3222' AND shipped_date &gt;= '2016-11-17' AND shipped_date &lt; '2016-12-04' THEN order_nr</v>
      </c>
      <c r="T646" t="str">
        <f t="shared" si="92"/>
        <v>WHEN fk_mwh_warehouse = '1' AND id_city = '3222' AND shipped_date &gt;= '2016-11-17' AND shipped_date &lt; '2016-12-04' THEN 1</v>
      </c>
    </row>
    <row r="647" spans="1:20" x14ac:dyDescent="0.25">
      <c r="A647" s="7" t="str">
        <f t="shared" si="85"/>
        <v>32391</v>
      </c>
      <c r="B647">
        <v>1</v>
      </c>
      <c r="C647">
        <v>3239</v>
      </c>
      <c r="D647">
        <v>58000</v>
      </c>
      <c r="E647">
        <v>58000</v>
      </c>
      <c r="F647">
        <v>1</v>
      </c>
      <c r="G647">
        <v>1</v>
      </c>
      <c r="H647">
        <v>20161121235828</v>
      </c>
      <c r="I647">
        <v>20161208113945</v>
      </c>
      <c r="J647">
        <v>17</v>
      </c>
      <c r="K647">
        <v>0</v>
      </c>
      <c r="L647" t="s">
        <v>37</v>
      </c>
      <c r="M647" s="1">
        <f t="shared" si="86"/>
        <v>42695</v>
      </c>
      <c r="N647" s="1">
        <f t="shared" si="87"/>
        <v>42695</v>
      </c>
      <c r="O647" s="1">
        <f t="shared" si="88"/>
        <v>42695</v>
      </c>
      <c r="P647" t="b">
        <f t="shared" si="84"/>
        <v>0</v>
      </c>
      <c r="Q647" t="str">
        <f t="shared" si="89"/>
        <v>WHEN fk_mwh_warehouse = '1' AND id_city = '3239' AND shipped_date &gt;= '2016-11-21' AND shipped_date &lt; '2016-11-22' THEN unit_price</v>
      </c>
      <c r="R647" t="str">
        <f t="shared" si="90"/>
        <v>WHEN fk_mwh_warehouse = '1' AND id_city = '3239' AND shipped_date &gt;= '2016-11-21' AND shipped_date &lt; '2016-11-22' THEN paid_price</v>
      </c>
      <c r="S647" t="str">
        <f t="shared" si="91"/>
        <v>WHEN fk_mwh_warehouse = '1' AND id_city = '3239' AND shipped_date &gt;= '2016-11-21' AND shipped_date &lt; '2016-11-22' THEN order_nr</v>
      </c>
      <c r="T647" t="str">
        <f t="shared" si="92"/>
        <v>WHEN fk_mwh_warehouse = '1' AND id_city = '3239' AND shipped_date &gt;= '2016-11-21' AND shipped_date &lt; '2016-11-22' THEN 1</v>
      </c>
    </row>
    <row r="648" spans="1:20" x14ac:dyDescent="0.25">
      <c r="A648" s="7" t="str">
        <f t="shared" si="85"/>
        <v>32461</v>
      </c>
      <c r="B648">
        <v>1</v>
      </c>
      <c r="C648">
        <v>3246</v>
      </c>
      <c r="D648">
        <v>3078100</v>
      </c>
      <c r="E648">
        <v>3078100</v>
      </c>
      <c r="F648">
        <v>8</v>
      </c>
      <c r="G648">
        <v>8</v>
      </c>
      <c r="H648">
        <v>20161173656804.301</v>
      </c>
      <c r="I648">
        <v>20161207034364</v>
      </c>
      <c r="J648">
        <v>7</v>
      </c>
      <c r="K648">
        <v>4</v>
      </c>
      <c r="L648" t="s">
        <v>35</v>
      </c>
      <c r="M648" s="1">
        <f t="shared" si="86"/>
        <v>42704</v>
      </c>
      <c r="N648" s="1">
        <f t="shared" si="87"/>
        <v>42692</v>
      </c>
      <c r="O648" s="1">
        <f t="shared" si="88"/>
        <v>42708</v>
      </c>
      <c r="P648" t="b">
        <f t="shared" si="84"/>
        <v>0</v>
      </c>
      <c r="Q648" t="str">
        <f t="shared" si="89"/>
        <v>WHEN fk_mwh_warehouse = '1' AND id_city = '3246' AND shipped_date &gt;= '2016-11-18' AND shipped_date &lt; '2016-12-05' THEN unit_price</v>
      </c>
      <c r="R648" t="str">
        <f t="shared" si="90"/>
        <v>WHEN fk_mwh_warehouse = '1' AND id_city = '3246' AND shipped_date &gt;= '2016-11-18' AND shipped_date &lt; '2016-12-05' THEN paid_price</v>
      </c>
      <c r="S648" t="str">
        <f t="shared" si="91"/>
        <v>WHEN fk_mwh_warehouse = '1' AND id_city = '3246' AND shipped_date &gt;= '2016-11-18' AND shipped_date &lt; '2016-12-05' THEN order_nr</v>
      </c>
      <c r="T648" t="str">
        <f t="shared" si="92"/>
        <v>WHEN fk_mwh_warehouse = '1' AND id_city = '3246' AND shipped_date &gt;= '2016-11-18' AND shipped_date &lt; '2016-12-05' THEN 1</v>
      </c>
    </row>
    <row r="649" spans="1:20" x14ac:dyDescent="0.25">
      <c r="A649" s="7" t="str">
        <f t="shared" si="85"/>
        <v>32701</v>
      </c>
      <c r="B649">
        <v>1</v>
      </c>
      <c r="C649">
        <v>3270</v>
      </c>
      <c r="D649">
        <v>1287500</v>
      </c>
      <c r="E649">
        <v>1287500</v>
      </c>
      <c r="F649">
        <v>5</v>
      </c>
      <c r="G649">
        <v>5</v>
      </c>
      <c r="H649">
        <v>20161151977397.602</v>
      </c>
      <c r="I649">
        <v>20161206966449</v>
      </c>
      <c r="J649">
        <v>13</v>
      </c>
      <c r="K649">
        <v>8</v>
      </c>
      <c r="L649" t="s">
        <v>36</v>
      </c>
      <c r="M649" s="1">
        <f t="shared" si="86"/>
        <v>42697</v>
      </c>
      <c r="N649" s="1">
        <f t="shared" si="87"/>
        <v>42673</v>
      </c>
      <c r="O649" s="1">
        <f t="shared" si="88"/>
        <v>42705</v>
      </c>
      <c r="P649" t="b">
        <f t="shared" si="84"/>
        <v>0</v>
      </c>
      <c r="Q649" t="str">
        <f t="shared" si="89"/>
        <v>WHEN fk_mwh_warehouse = '1' AND id_city = '3270' AND shipped_date &gt;= '2016-10-30' AND shipped_date &lt; '2016-12-02' THEN unit_price</v>
      </c>
      <c r="R649" t="str">
        <f t="shared" si="90"/>
        <v>WHEN fk_mwh_warehouse = '1' AND id_city = '3270' AND shipped_date &gt;= '2016-10-30' AND shipped_date &lt; '2016-12-02' THEN paid_price</v>
      </c>
      <c r="S649" t="str">
        <f t="shared" si="91"/>
        <v>WHEN fk_mwh_warehouse = '1' AND id_city = '3270' AND shipped_date &gt;= '2016-10-30' AND shipped_date &lt; '2016-12-02' THEN order_nr</v>
      </c>
      <c r="T649" t="str">
        <f t="shared" si="92"/>
        <v>WHEN fk_mwh_warehouse = '1' AND id_city = '3270' AND shipped_date &gt;= '2016-10-30' AND shipped_date &lt; '2016-12-02' THEN 1</v>
      </c>
    </row>
    <row r="650" spans="1:20" x14ac:dyDescent="0.25">
      <c r="A650" s="7" t="str">
        <f t="shared" si="85"/>
        <v>32801</v>
      </c>
      <c r="B650">
        <v>1</v>
      </c>
      <c r="C650">
        <v>3280</v>
      </c>
      <c r="D650">
        <v>14873600</v>
      </c>
      <c r="E650">
        <v>14873600</v>
      </c>
      <c r="F650">
        <v>11</v>
      </c>
      <c r="G650">
        <v>16</v>
      </c>
      <c r="H650">
        <v>20161175142405.199</v>
      </c>
      <c r="I650">
        <v>20161207200534.301</v>
      </c>
      <c r="J650">
        <v>6</v>
      </c>
      <c r="K650">
        <v>4</v>
      </c>
      <c r="L650" t="s">
        <v>35</v>
      </c>
      <c r="M650" s="1">
        <f t="shared" si="86"/>
        <v>42705</v>
      </c>
      <c r="N650" s="1">
        <f t="shared" si="87"/>
        <v>42693</v>
      </c>
      <c r="O650" s="1">
        <f t="shared" si="88"/>
        <v>42709</v>
      </c>
      <c r="P650" t="b">
        <f t="shared" ref="P650:P713" si="93">O650&gt;$O$3</f>
        <v>0</v>
      </c>
      <c r="Q650" t="str">
        <f t="shared" si="89"/>
        <v>WHEN fk_mwh_warehouse = '1' AND id_city = '3280' AND shipped_date &gt;= '2016-11-19' AND shipped_date &lt; '2016-12-06' THEN unit_price</v>
      </c>
      <c r="R650" t="str">
        <f t="shared" si="90"/>
        <v>WHEN fk_mwh_warehouse = '1' AND id_city = '3280' AND shipped_date &gt;= '2016-11-19' AND shipped_date &lt; '2016-12-06' THEN paid_price</v>
      </c>
      <c r="S650" t="str">
        <f t="shared" si="91"/>
        <v>WHEN fk_mwh_warehouse = '1' AND id_city = '3280' AND shipped_date &gt;= '2016-11-19' AND shipped_date &lt; '2016-12-06' THEN order_nr</v>
      </c>
      <c r="T650" t="str">
        <f t="shared" si="92"/>
        <v>WHEN fk_mwh_warehouse = '1' AND id_city = '3280' AND shipped_date &gt;= '2016-11-19' AND shipped_date &lt; '2016-12-06' THEN 1</v>
      </c>
    </row>
    <row r="651" spans="1:20" x14ac:dyDescent="0.25">
      <c r="A651" s="7" t="str">
        <f t="shared" ref="A651:A714" si="94">C651&amp;B651</f>
        <v>32931</v>
      </c>
      <c r="B651">
        <v>1</v>
      </c>
      <c r="C651">
        <v>3293</v>
      </c>
      <c r="D651">
        <v>983400</v>
      </c>
      <c r="E651">
        <v>983400</v>
      </c>
      <c r="F651">
        <v>6</v>
      </c>
      <c r="G651">
        <v>12</v>
      </c>
      <c r="H651">
        <v>20161156945802.602</v>
      </c>
      <c r="I651">
        <v>20161207058997.199</v>
      </c>
      <c r="J651">
        <v>9</v>
      </c>
      <c r="K651">
        <v>4</v>
      </c>
      <c r="L651" t="s">
        <v>35</v>
      </c>
      <c r="M651" s="1">
        <f t="shared" ref="M651:M714" si="95">L651-J651</f>
        <v>42702</v>
      </c>
      <c r="N651" s="1">
        <f t="shared" ref="N651:N714" si="96">M651-($O$6*K651)</f>
        <v>42690</v>
      </c>
      <c r="O651" s="1">
        <f t="shared" ref="O651:O714" si="97">M651+($O$7*K651)</f>
        <v>42706</v>
      </c>
      <c r="P651" t="b">
        <f t="shared" si="93"/>
        <v>0</v>
      </c>
      <c r="Q651" t="str">
        <f t="shared" ref="Q651:Q714" si="98">"WHEN fk_mwh_warehouse = '"&amp;$B651&amp;"' AND id_city = '"&amp;$C651&amp;"' AND shipped_date &gt;= '"&amp;TEXT($N651,"yyyy-mm-dd")&amp;"' AND shipped_date &lt; '"&amp;TEXT($O651+1,"yyyy-mm-dd")&amp;"' THEN unit_price"</f>
        <v>WHEN fk_mwh_warehouse = '1' AND id_city = '3293' AND shipped_date &gt;= '2016-11-16' AND shipped_date &lt; '2016-12-03' THEN unit_price</v>
      </c>
      <c r="R651" t="str">
        <f t="shared" ref="R651:R714" si="99">"WHEN fk_mwh_warehouse = '"&amp;$B651&amp;"' AND id_city = '"&amp;$C651&amp;"' AND shipped_date &gt;= '"&amp;TEXT($N651,"yyyy-mm-dd")&amp;"' AND shipped_date &lt; '"&amp;TEXT($O651+1,"yyyy-mm-dd")&amp;"' THEN paid_price"</f>
        <v>WHEN fk_mwh_warehouse = '1' AND id_city = '3293' AND shipped_date &gt;= '2016-11-16' AND shipped_date &lt; '2016-12-03' THEN paid_price</v>
      </c>
      <c r="S651" t="str">
        <f t="shared" ref="S651:S714" si="100">"WHEN fk_mwh_warehouse = '"&amp;$B651&amp;"' AND id_city = '"&amp;$C651&amp;"' AND shipped_date &gt;= '"&amp;TEXT($N651,"yyyy-mm-dd")&amp;"' AND shipped_date &lt; '"&amp;TEXT($O651+1,"yyyy-mm-dd")&amp;"' THEN order_nr"</f>
        <v>WHEN fk_mwh_warehouse = '1' AND id_city = '3293' AND shipped_date &gt;= '2016-11-16' AND shipped_date &lt; '2016-12-03' THEN order_nr</v>
      </c>
      <c r="T651" t="str">
        <f t="shared" ref="T651:T714" si="101">"WHEN fk_mwh_warehouse = '"&amp;$B651&amp;"' AND id_city = '"&amp;$C651&amp;"' AND shipped_date &gt;= '"&amp;TEXT($N651,"yyyy-mm-dd")&amp;"' AND shipped_date &lt; '"&amp;TEXT($O651+1,"yyyy-mm-dd")&amp;"' THEN 1"</f>
        <v>WHEN fk_mwh_warehouse = '1' AND id_city = '3293' AND shipped_date &gt;= '2016-11-16' AND shipped_date &lt; '2016-12-03' THEN 1</v>
      </c>
    </row>
    <row r="652" spans="1:20" x14ac:dyDescent="0.25">
      <c r="A652" s="7" t="str">
        <f t="shared" si="94"/>
        <v>32991</v>
      </c>
      <c r="B652">
        <v>1</v>
      </c>
      <c r="C652">
        <v>3299</v>
      </c>
      <c r="D652">
        <v>1460699</v>
      </c>
      <c r="E652">
        <v>1460699</v>
      </c>
      <c r="F652">
        <v>9</v>
      </c>
      <c r="G652">
        <v>10</v>
      </c>
      <c r="H652">
        <v>20161165514671.398</v>
      </c>
      <c r="I652">
        <v>20161207265986.199</v>
      </c>
      <c r="J652">
        <v>7</v>
      </c>
      <c r="K652">
        <v>3</v>
      </c>
      <c r="L652" t="s">
        <v>35</v>
      </c>
      <c r="M652" s="1">
        <f t="shared" si="95"/>
        <v>42704</v>
      </c>
      <c r="N652" s="1">
        <f t="shared" si="96"/>
        <v>42695</v>
      </c>
      <c r="O652" s="1">
        <f t="shared" si="97"/>
        <v>42707</v>
      </c>
      <c r="P652" t="b">
        <f t="shared" si="93"/>
        <v>0</v>
      </c>
      <c r="Q652" t="str">
        <f t="shared" si="98"/>
        <v>WHEN fk_mwh_warehouse = '1' AND id_city = '3299' AND shipped_date &gt;= '2016-11-21' AND shipped_date &lt; '2016-12-04' THEN unit_price</v>
      </c>
      <c r="R652" t="str">
        <f t="shared" si="99"/>
        <v>WHEN fk_mwh_warehouse = '1' AND id_city = '3299' AND shipped_date &gt;= '2016-11-21' AND shipped_date &lt; '2016-12-04' THEN paid_price</v>
      </c>
      <c r="S652" t="str">
        <f t="shared" si="100"/>
        <v>WHEN fk_mwh_warehouse = '1' AND id_city = '3299' AND shipped_date &gt;= '2016-11-21' AND shipped_date &lt; '2016-12-04' THEN order_nr</v>
      </c>
      <c r="T652" t="str">
        <f t="shared" si="101"/>
        <v>WHEN fk_mwh_warehouse = '1' AND id_city = '3299' AND shipped_date &gt;= '2016-11-21' AND shipped_date &lt; '2016-12-04' THEN 1</v>
      </c>
    </row>
    <row r="653" spans="1:20" x14ac:dyDescent="0.25">
      <c r="A653" s="7" t="str">
        <f t="shared" si="94"/>
        <v>33021</v>
      </c>
      <c r="B653">
        <v>1</v>
      </c>
      <c r="C653">
        <v>3302</v>
      </c>
      <c r="D653">
        <v>7398056.2000000002</v>
      </c>
      <c r="E653">
        <v>7284027.8700000001</v>
      </c>
      <c r="F653">
        <v>39</v>
      </c>
      <c r="G653">
        <v>50</v>
      </c>
      <c r="H653">
        <v>20161172899079.398</v>
      </c>
      <c r="I653">
        <v>20161207253496.898</v>
      </c>
      <c r="J653">
        <v>6</v>
      </c>
      <c r="K653">
        <v>4</v>
      </c>
      <c r="L653" t="s">
        <v>35</v>
      </c>
      <c r="M653" s="1">
        <f t="shared" si="95"/>
        <v>42705</v>
      </c>
      <c r="N653" s="1">
        <f t="shared" si="96"/>
        <v>42693</v>
      </c>
      <c r="O653" s="1">
        <f t="shared" si="97"/>
        <v>42709</v>
      </c>
      <c r="P653" t="b">
        <f t="shared" si="93"/>
        <v>0</v>
      </c>
      <c r="Q653" t="str">
        <f t="shared" si="98"/>
        <v>WHEN fk_mwh_warehouse = '1' AND id_city = '3302' AND shipped_date &gt;= '2016-11-19' AND shipped_date &lt; '2016-12-06' THEN unit_price</v>
      </c>
      <c r="R653" t="str">
        <f t="shared" si="99"/>
        <v>WHEN fk_mwh_warehouse = '1' AND id_city = '3302' AND shipped_date &gt;= '2016-11-19' AND shipped_date &lt; '2016-12-06' THEN paid_price</v>
      </c>
      <c r="S653" t="str">
        <f t="shared" si="100"/>
        <v>WHEN fk_mwh_warehouse = '1' AND id_city = '3302' AND shipped_date &gt;= '2016-11-19' AND shipped_date &lt; '2016-12-06' THEN order_nr</v>
      </c>
      <c r="T653" t="str">
        <f t="shared" si="101"/>
        <v>WHEN fk_mwh_warehouse = '1' AND id_city = '3302' AND shipped_date &gt;= '2016-11-19' AND shipped_date &lt; '2016-12-06' THEN 1</v>
      </c>
    </row>
    <row r="654" spans="1:20" x14ac:dyDescent="0.25">
      <c r="A654" s="7" t="str">
        <f t="shared" si="94"/>
        <v>33071</v>
      </c>
      <c r="B654">
        <v>1</v>
      </c>
      <c r="C654">
        <v>3307</v>
      </c>
      <c r="D654">
        <v>3584749</v>
      </c>
      <c r="E654">
        <v>3584749</v>
      </c>
      <c r="F654">
        <v>12</v>
      </c>
      <c r="G654">
        <v>12</v>
      </c>
      <c r="H654">
        <v>20161171815626</v>
      </c>
      <c r="I654">
        <v>20161207083584.699</v>
      </c>
      <c r="J654">
        <v>6</v>
      </c>
      <c r="K654">
        <v>5</v>
      </c>
      <c r="L654" t="s">
        <v>35</v>
      </c>
      <c r="M654" s="1">
        <f t="shared" si="95"/>
        <v>42705</v>
      </c>
      <c r="N654" s="1">
        <f t="shared" si="96"/>
        <v>42690</v>
      </c>
      <c r="O654" s="1">
        <f t="shared" si="97"/>
        <v>42710</v>
      </c>
      <c r="P654" t="b">
        <f t="shared" si="93"/>
        <v>0</v>
      </c>
      <c r="Q654" t="str">
        <f t="shared" si="98"/>
        <v>WHEN fk_mwh_warehouse = '1' AND id_city = '3307' AND shipped_date &gt;= '2016-11-16' AND shipped_date &lt; '2016-12-07' THEN unit_price</v>
      </c>
      <c r="R654" t="str">
        <f t="shared" si="99"/>
        <v>WHEN fk_mwh_warehouse = '1' AND id_city = '3307' AND shipped_date &gt;= '2016-11-16' AND shipped_date &lt; '2016-12-07' THEN paid_price</v>
      </c>
      <c r="S654" t="str">
        <f t="shared" si="100"/>
        <v>WHEN fk_mwh_warehouse = '1' AND id_city = '3307' AND shipped_date &gt;= '2016-11-16' AND shipped_date &lt; '2016-12-07' THEN order_nr</v>
      </c>
      <c r="T654" t="str">
        <f t="shared" si="101"/>
        <v>WHEN fk_mwh_warehouse = '1' AND id_city = '3307' AND shipped_date &gt;= '2016-11-16' AND shipped_date &lt; '2016-12-07' THEN 1</v>
      </c>
    </row>
    <row r="655" spans="1:20" x14ac:dyDescent="0.25">
      <c r="A655" s="7" t="str">
        <f t="shared" si="94"/>
        <v>33131</v>
      </c>
      <c r="B655">
        <v>1</v>
      </c>
      <c r="C655">
        <v>3313</v>
      </c>
      <c r="D655">
        <v>62614589</v>
      </c>
      <c r="E655">
        <v>62037151</v>
      </c>
      <c r="F655">
        <v>255</v>
      </c>
      <c r="G655">
        <v>340</v>
      </c>
      <c r="H655">
        <v>20161176040971.102</v>
      </c>
      <c r="I655">
        <v>20161206951817.801</v>
      </c>
      <c r="J655">
        <v>6</v>
      </c>
      <c r="K655">
        <v>4</v>
      </c>
      <c r="L655" t="s">
        <v>36</v>
      </c>
      <c r="M655" s="1">
        <f t="shared" si="95"/>
        <v>42704</v>
      </c>
      <c r="N655" s="1">
        <f t="shared" si="96"/>
        <v>42692</v>
      </c>
      <c r="O655" s="1">
        <f t="shared" si="97"/>
        <v>42708</v>
      </c>
      <c r="P655" t="b">
        <f t="shared" si="93"/>
        <v>0</v>
      </c>
      <c r="Q655" t="str">
        <f t="shared" si="98"/>
        <v>WHEN fk_mwh_warehouse = '1' AND id_city = '3313' AND shipped_date &gt;= '2016-11-18' AND shipped_date &lt; '2016-12-05' THEN unit_price</v>
      </c>
      <c r="R655" t="str">
        <f t="shared" si="99"/>
        <v>WHEN fk_mwh_warehouse = '1' AND id_city = '3313' AND shipped_date &gt;= '2016-11-18' AND shipped_date &lt; '2016-12-05' THEN paid_price</v>
      </c>
      <c r="S655" t="str">
        <f t="shared" si="100"/>
        <v>WHEN fk_mwh_warehouse = '1' AND id_city = '3313' AND shipped_date &gt;= '2016-11-18' AND shipped_date &lt; '2016-12-05' THEN order_nr</v>
      </c>
      <c r="T655" t="str">
        <f t="shared" si="101"/>
        <v>WHEN fk_mwh_warehouse = '1' AND id_city = '3313' AND shipped_date &gt;= '2016-11-18' AND shipped_date &lt; '2016-12-05' THEN 1</v>
      </c>
    </row>
    <row r="656" spans="1:20" x14ac:dyDescent="0.25">
      <c r="A656" s="7" t="str">
        <f t="shared" si="94"/>
        <v>33491</v>
      </c>
      <c r="B656">
        <v>1</v>
      </c>
      <c r="C656">
        <v>3349</v>
      </c>
      <c r="D656">
        <v>4912030</v>
      </c>
      <c r="E656">
        <v>4845936.71</v>
      </c>
      <c r="F656">
        <v>14</v>
      </c>
      <c r="G656">
        <v>24</v>
      </c>
      <c r="H656">
        <v>20161161233787.801</v>
      </c>
      <c r="I656">
        <v>20161206868277.898</v>
      </c>
      <c r="J656">
        <v>8</v>
      </c>
      <c r="K656">
        <v>5</v>
      </c>
      <c r="L656" t="s">
        <v>36</v>
      </c>
      <c r="M656" s="1">
        <f t="shared" si="95"/>
        <v>42702</v>
      </c>
      <c r="N656" s="1">
        <f t="shared" si="96"/>
        <v>42687</v>
      </c>
      <c r="O656" s="1">
        <f t="shared" si="97"/>
        <v>42707</v>
      </c>
      <c r="P656" t="b">
        <f t="shared" si="93"/>
        <v>0</v>
      </c>
      <c r="Q656" t="str">
        <f t="shared" si="98"/>
        <v>WHEN fk_mwh_warehouse = '1' AND id_city = '3349' AND shipped_date &gt;= '2016-11-13' AND shipped_date &lt; '2016-12-04' THEN unit_price</v>
      </c>
      <c r="R656" t="str">
        <f t="shared" si="99"/>
        <v>WHEN fk_mwh_warehouse = '1' AND id_city = '3349' AND shipped_date &gt;= '2016-11-13' AND shipped_date &lt; '2016-12-04' THEN paid_price</v>
      </c>
      <c r="S656" t="str">
        <f t="shared" si="100"/>
        <v>WHEN fk_mwh_warehouse = '1' AND id_city = '3349' AND shipped_date &gt;= '2016-11-13' AND shipped_date &lt; '2016-12-04' THEN order_nr</v>
      </c>
      <c r="T656" t="str">
        <f t="shared" si="101"/>
        <v>WHEN fk_mwh_warehouse = '1' AND id_city = '3349' AND shipped_date &gt;= '2016-11-13' AND shipped_date &lt; '2016-12-04' THEN 1</v>
      </c>
    </row>
    <row r="657" spans="1:20" x14ac:dyDescent="0.25">
      <c r="A657" s="7" t="str">
        <f t="shared" si="94"/>
        <v>33671</v>
      </c>
      <c r="B657">
        <v>1</v>
      </c>
      <c r="C657">
        <v>3367</v>
      </c>
      <c r="D657">
        <v>286900</v>
      </c>
      <c r="E657">
        <v>286900</v>
      </c>
      <c r="F657">
        <v>2</v>
      </c>
      <c r="G657">
        <v>2</v>
      </c>
      <c r="H657">
        <v>20161160118880.5</v>
      </c>
      <c r="I657">
        <v>20161207219868.5</v>
      </c>
      <c r="J657">
        <v>12</v>
      </c>
      <c r="K657">
        <v>12</v>
      </c>
      <c r="L657" t="s">
        <v>35</v>
      </c>
      <c r="M657" s="1">
        <f t="shared" si="95"/>
        <v>42699</v>
      </c>
      <c r="N657" s="1">
        <f t="shared" si="96"/>
        <v>42663</v>
      </c>
      <c r="O657" s="1">
        <f t="shared" si="97"/>
        <v>42711</v>
      </c>
      <c r="P657" t="b">
        <f t="shared" si="93"/>
        <v>0</v>
      </c>
      <c r="Q657" t="str">
        <f t="shared" si="98"/>
        <v>WHEN fk_mwh_warehouse = '1' AND id_city = '3367' AND shipped_date &gt;= '2016-10-20' AND shipped_date &lt; '2016-12-08' THEN unit_price</v>
      </c>
      <c r="R657" t="str">
        <f t="shared" si="99"/>
        <v>WHEN fk_mwh_warehouse = '1' AND id_city = '3367' AND shipped_date &gt;= '2016-10-20' AND shipped_date &lt; '2016-12-08' THEN paid_price</v>
      </c>
      <c r="S657" t="str">
        <f t="shared" si="100"/>
        <v>WHEN fk_mwh_warehouse = '1' AND id_city = '3367' AND shipped_date &gt;= '2016-10-20' AND shipped_date &lt; '2016-12-08' THEN order_nr</v>
      </c>
      <c r="T657" t="str">
        <f t="shared" si="101"/>
        <v>WHEN fk_mwh_warehouse = '1' AND id_city = '3367' AND shipped_date &gt;= '2016-10-20' AND shipped_date &lt; '2016-12-08' THEN 1</v>
      </c>
    </row>
    <row r="658" spans="1:20" x14ac:dyDescent="0.25">
      <c r="A658" s="7" t="str">
        <f t="shared" si="94"/>
        <v>33781</v>
      </c>
      <c r="B658">
        <v>1</v>
      </c>
      <c r="C658">
        <v>3378</v>
      </c>
      <c r="D658">
        <v>725000</v>
      </c>
      <c r="E658">
        <v>725000</v>
      </c>
      <c r="F658">
        <v>1</v>
      </c>
      <c r="G658">
        <v>1</v>
      </c>
      <c r="H658">
        <v>20161119035635</v>
      </c>
      <c r="I658">
        <v>20161205153259</v>
      </c>
      <c r="J658">
        <v>16</v>
      </c>
      <c r="K658">
        <v>0</v>
      </c>
      <c r="L658" t="s">
        <v>34</v>
      </c>
      <c r="M658" s="1">
        <f t="shared" si="95"/>
        <v>42693</v>
      </c>
      <c r="N658" s="1">
        <f t="shared" si="96"/>
        <v>42693</v>
      </c>
      <c r="O658" s="1">
        <f t="shared" si="97"/>
        <v>42693</v>
      </c>
      <c r="P658" t="b">
        <f t="shared" si="93"/>
        <v>0</v>
      </c>
      <c r="Q658" t="str">
        <f t="shared" si="98"/>
        <v>WHEN fk_mwh_warehouse = '1' AND id_city = '3378' AND shipped_date &gt;= '2016-11-19' AND shipped_date &lt; '2016-11-20' THEN unit_price</v>
      </c>
      <c r="R658" t="str">
        <f t="shared" si="99"/>
        <v>WHEN fk_mwh_warehouse = '1' AND id_city = '3378' AND shipped_date &gt;= '2016-11-19' AND shipped_date &lt; '2016-11-20' THEN paid_price</v>
      </c>
      <c r="S658" t="str">
        <f t="shared" si="100"/>
        <v>WHEN fk_mwh_warehouse = '1' AND id_city = '3378' AND shipped_date &gt;= '2016-11-19' AND shipped_date &lt; '2016-11-20' THEN order_nr</v>
      </c>
      <c r="T658" t="str">
        <f t="shared" si="101"/>
        <v>WHEN fk_mwh_warehouse = '1' AND id_city = '3378' AND shipped_date &gt;= '2016-11-19' AND shipped_date &lt; '2016-11-20' THEN 1</v>
      </c>
    </row>
    <row r="659" spans="1:20" x14ac:dyDescent="0.25">
      <c r="A659" s="7" t="str">
        <f t="shared" si="94"/>
        <v>33851</v>
      </c>
      <c r="B659">
        <v>1</v>
      </c>
      <c r="C659">
        <v>3385</v>
      </c>
      <c r="D659">
        <v>627800</v>
      </c>
      <c r="E659">
        <v>627800</v>
      </c>
      <c r="F659">
        <v>5</v>
      </c>
      <c r="G659">
        <v>5</v>
      </c>
      <c r="H659">
        <v>20161188895073.801</v>
      </c>
      <c r="I659">
        <v>20161206969807.801</v>
      </c>
      <c r="J659">
        <v>4</v>
      </c>
      <c r="K659">
        <v>2</v>
      </c>
      <c r="L659" t="s">
        <v>36</v>
      </c>
      <c r="M659" s="1">
        <f t="shared" si="95"/>
        <v>42706</v>
      </c>
      <c r="N659" s="1">
        <f t="shared" si="96"/>
        <v>42700</v>
      </c>
      <c r="O659" s="1">
        <f t="shared" si="97"/>
        <v>42708</v>
      </c>
      <c r="P659" t="b">
        <f t="shared" si="93"/>
        <v>0</v>
      </c>
      <c r="Q659" t="str">
        <f t="shared" si="98"/>
        <v>WHEN fk_mwh_warehouse = '1' AND id_city = '3385' AND shipped_date &gt;= '2016-11-26' AND shipped_date &lt; '2016-12-05' THEN unit_price</v>
      </c>
      <c r="R659" t="str">
        <f t="shared" si="99"/>
        <v>WHEN fk_mwh_warehouse = '1' AND id_city = '3385' AND shipped_date &gt;= '2016-11-26' AND shipped_date &lt; '2016-12-05' THEN paid_price</v>
      </c>
      <c r="S659" t="str">
        <f t="shared" si="100"/>
        <v>WHEN fk_mwh_warehouse = '1' AND id_city = '3385' AND shipped_date &gt;= '2016-11-26' AND shipped_date &lt; '2016-12-05' THEN order_nr</v>
      </c>
      <c r="T659" t="str">
        <f t="shared" si="101"/>
        <v>WHEN fk_mwh_warehouse = '1' AND id_city = '3385' AND shipped_date &gt;= '2016-11-26' AND shipped_date &lt; '2016-12-05' THEN 1</v>
      </c>
    </row>
    <row r="660" spans="1:20" x14ac:dyDescent="0.25">
      <c r="A660" s="7" t="str">
        <f t="shared" si="94"/>
        <v>34161</v>
      </c>
      <c r="B660">
        <v>1</v>
      </c>
      <c r="C660">
        <v>3416</v>
      </c>
      <c r="D660">
        <v>149900</v>
      </c>
      <c r="E660">
        <v>149900</v>
      </c>
      <c r="F660">
        <v>1</v>
      </c>
      <c r="G660">
        <v>1</v>
      </c>
      <c r="H660">
        <v>20161129170622</v>
      </c>
      <c r="I660">
        <v>20161205082132</v>
      </c>
      <c r="J660">
        <v>6</v>
      </c>
      <c r="K660">
        <v>0</v>
      </c>
      <c r="L660" t="s">
        <v>34</v>
      </c>
      <c r="M660" s="1">
        <f t="shared" si="95"/>
        <v>42703</v>
      </c>
      <c r="N660" s="1">
        <f t="shared" si="96"/>
        <v>42703</v>
      </c>
      <c r="O660" s="1">
        <f t="shared" si="97"/>
        <v>42703</v>
      </c>
      <c r="P660" t="b">
        <f t="shared" si="93"/>
        <v>0</v>
      </c>
      <c r="Q660" t="str">
        <f t="shared" si="98"/>
        <v>WHEN fk_mwh_warehouse = '1' AND id_city = '3416' AND shipped_date &gt;= '2016-11-29' AND shipped_date &lt; '2016-11-30' THEN unit_price</v>
      </c>
      <c r="R660" t="str">
        <f t="shared" si="99"/>
        <v>WHEN fk_mwh_warehouse = '1' AND id_city = '3416' AND shipped_date &gt;= '2016-11-29' AND shipped_date &lt; '2016-11-30' THEN paid_price</v>
      </c>
      <c r="S660" t="str">
        <f t="shared" si="100"/>
        <v>WHEN fk_mwh_warehouse = '1' AND id_city = '3416' AND shipped_date &gt;= '2016-11-29' AND shipped_date &lt; '2016-11-30' THEN order_nr</v>
      </c>
      <c r="T660" t="str">
        <f t="shared" si="101"/>
        <v>WHEN fk_mwh_warehouse = '1' AND id_city = '3416' AND shipped_date &gt;= '2016-11-29' AND shipped_date &lt; '2016-11-30' THEN 1</v>
      </c>
    </row>
    <row r="661" spans="1:20" x14ac:dyDescent="0.25">
      <c r="A661" s="7" t="str">
        <f t="shared" si="94"/>
        <v>34261</v>
      </c>
      <c r="B661">
        <v>1</v>
      </c>
      <c r="C661">
        <v>3426</v>
      </c>
      <c r="D661">
        <v>9287900</v>
      </c>
      <c r="E661">
        <v>9287900</v>
      </c>
      <c r="F661">
        <v>3</v>
      </c>
      <c r="G661">
        <v>3</v>
      </c>
      <c r="H661">
        <v>20161177803777.602</v>
      </c>
      <c r="I661">
        <v>20161207162855.301</v>
      </c>
      <c r="J661">
        <v>6</v>
      </c>
      <c r="K661">
        <v>1</v>
      </c>
      <c r="L661" t="s">
        <v>35</v>
      </c>
      <c r="M661" s="1">
        <f t="shared" si="95"/>
        <v>42705</v>
      </c>
      <c r="N661" s="1">
        <f t="shared" si="96"/>
        <v>42702</v>
      </c>
      <c r="O661" s="1">
        <f t="shared" si="97"/>
        <v>42706</v>
      </c>
      <c r="P661" t="b">
        <f t="shared" si="93"/>
        <v>0</v>
      </c>
      <c r="Q661" t="str">
        <f t="shared" si="98"/>
        <v>WHEN fk_mwh_warehouse = '1' AND id_city = '3426' AND shipped_date &gt;= '2016-11-28' AND shipped_date &lt; '2016-12-03' THEN unit_price</v>
      </c>
      <c r="R661" t="str">
        <f t="shared" si="99"/>
        <v>WHEN fk_mwh_warehouse = '1' AND id_city = '3426' AND shipped_date &gt;= '2016-11-28' AND shipped_date &lt; '2016-12-03' THEN paid_price</v>
      </c>
      <c r="S661" t="str">
        <f t="shared" si="100"/>
        <v>WHEN fk_mwh_warehouse = '1' AND id_city = '3426' AND shipped_date &gt;= '2016-11-28' AND shipped_date &lt; '2016-12-03' THEN order_nr</v>
      </c>
      <c r="T661" t="str">
        <f t="shared" si="101"/>
        <v>WHEN fk_mwh_warehouse = '1' AND id_city = '3426' AND shipped_date &gt;= '2016-11-28' AND shipped_date &lt; '2016-12-03' THEN 1</v>
      </c>
    </row>
    <row r="662" spans="1:20" x14ac:dyDescent="0.25">
      <c r="A662" s="7" t="str">
        <f t="shared" si="94"/>
        <v>34351</v>
      </c>
      <c r="B662">
        <v>1</v>
      </c>
      <c r="C662">
        <v>3435</v>
      </c>
      <c r="D662">
        <v>21927719.699999999</v>
      </c>
      <c r="E662">
        <v>21817319.699999999</v>
      </c>
      <c r="F662">
        <v>38</v>
      </c>
      <c r="G662">
        <v>43</v>
      </c>
      <c r="H662">
        <v>20161179972080.5</v>
      </c>
      <c r="I662">
        <v>20161206568524.301</v>
      </c>
      <c r="J662">
        <v>5</v>
      </c>
      <c r="K662">
        <v>5</v>
      </c>
      <c r="L662" t="s">
        <v>36</v>
      </c>
      <c r="M662" s="1">
        <f t="shared" si="95"/>
        <v>42705</v>
      </c>
      <c r="N662" s="1">
        <f t="shared" si="96"/>
        <v>42690</v>
      </c>
      <c r="O662" s="1">
        <f t="shared" si="97"/>
        <v>42710</v>
      </c>
      <c r="P662" t="b">
        <f t="shared" si="93"/>
        <v>0</v>
      </c>
      <c r="Q662" t="str">
        <f t="shared" si="98"/>
        <v>WHEN fk_mwh_warehouse = '1' AND id_city = '3435' AND shipped_date &gt;= '2016-11-16' AND shipped_date &lt; '2016-12-07' THEN unit_price</v>
      </c>
      <c r="R662" t="str">
        <f t="shared" si="99"/>
        <v>WHEN fk_mwh_warehouse = '1' AND id_city = '3435' AND shipped_date &gt;= '2016-11-16' AND shipped_date &lt; '2016-12-07' THEN paid_price</v>
      </c>
      <c r="S662" t="str">
        <f t="shared" si="100"/>
        <v>WHEN fk_mwh_warehouse = '1' AND id_city = '3435' AND shipped_date &gt;= '2016-11-16' AND shipped_date &lt; '2016-12-07' THEN order_nr</v>
      </c>
      <c r="T662" t="str">
        <f t="shared" si="101"/>
        <v>WHEN fk_mwh_warehouse = '1' AND id_city = '3435' AND shipped_date &gt;= '2016-11-16' AND shipped_date &lt; '2016-12-07' THEN 1</v>
      </c>
    </row>
    <row r="663" spans="1:20" x14ac:dyDescent="0.25">
      <c r="A663" s="7" t="str">
        <f t="shared" si="94"/>
        <v>34641</v>
      </c>
      <c r="B663">
        <v>1</v>
      </c>
      <c r="C663">
        <v>3464</v>
      </c>
      <c r="D663">
        <v>4499000</v>
      </c>
      <c r="E663">
        <v>4499000</v>
      </c>
      <c r="F663">
        <v>1</v>
      </c>
      <c r="G663">
        <v>1</v>
      </c>
      <c r="H663">
        <v>20161130160908</v>
      </c>
      <c r="I663">
        <v>20161207134006</v>
      </c>
      <c r="J663">
        <v>7</v>
      </c>
      <c r="K663">
        <v>0</v>
      </c>
      <c r="L663" t="s">
        <v>35</v>
      </c>
      <c r="M663" s="1">
        <f t="shared" si="95"/>
        <v>42704</v>
      </c>
      <c r="N663" s="1">
        <f t="shared" si="96"/>
        <v>42704</v>
      </c>
      <c r="O663" s="1">
        <f t="shared" si="97"/>
        <v>42704</v>
      </c>
      <c r="P663" t="b">
        <f t="shared" si="93"/>
        <v>0</v>
      </c>
      <c r="Q663" t="str">
        <f t="shared" si="98"/>
        <v>WHEN fk_mwh_warehouse = '1' AND id_city = '3464' AND shipped_date &gt;= '2016-11-30' AND shipped_date &lt; '2016-12-01' THEN unit_price</v>
      </c>
      <c r="R663" t="str">
        <f t="shared" si="99"/>
        <v>WHEN fk_mwh_warehouse = '1' AND id_city = '3464' AND shipped_date &gt;= '2016-11-30' AND shipped_date &lt; '2016-12-01' THEN paid_price</v>
      </c>
      <c r="S663" t="str">
        <f t="shared" si="100"/>
        <v>WHEN fk_mwh_warehouse = '1' AND id_city = '3464' AND shipped_date &gt;= '2016-11-30' AND shipped_date &lt; '2016-12-01' THEN order_nr</v>
      </c>
      <c r="T663" t="str">
        <f t="shared" si="101"/>
        <v>WHEN fk_mwh_warehouse = '1' AND id_city = '3464' AND shipped_date &gt;= '2016-11-30' AND shipped_date &lt; '2016-12-01' THEN 1</v>
      </c>
    </row>
    <row r="664" spans="1:20" x14ac:dyDescent="0.25">
      <c r="A664" s="7" t="str">
        <f t="shared" si="94"/>
        <v>35191</v>
      </c>
      <c r="B664">
        <v>1</v>
      </c>
      <c r="C664">
        <v>3519</v>
      </c>
      <c r="D664">
        <v>59022152</v>
      </c>
      <c r="E664">
        <v>58061297.329999998</v>
      </c>
      <c r="F664">
        <v>405</v>
      </c>
      <c r="G664">
        <v>430</v>
      </c>
      <c r="H664">
        <v>20161201329266.801</v>
      </c>
      <c r="I664">
        <v>20161205565248.301</v>
      </c>
      <c r="J664">
        <v>1</v>
      </c>
      <c r="K664">
        <v>2</v>
      </c>
      <c r="L664" t="s">
        <v>34</v>
      </c>
      <c r="M664" s="1">
        <f t="shared" si="95"/>
        <v>42708</v>
      </c>
      <c r="N664" s="1">
        <f t="shared" si="96"/>
        <v>42702</v>
      </c>
      <c r="O664" s="1">
        <f t="shared" si="97"/>
        <v>42710</v>
      </c>
      <c r="P664" t="b">
        <f t="shared" si="93"/>
        <v>0</v>
      </c>
      <c r="Q664" t="str">
        <f t="shared" si="98"/>
        <v>WHEN fk_mwh_warehouse = '1' AND id_city = '3519' AND shipped_date &gt;= '2016-11-28' AND shipped_date &lt; '2016-12-07' THEN unit_price</v>
      </c>
      <c r="R664" t="str">
        <f t="shared" si="99"/>
        <v>WHEN fk_mwh_warehouse = '1' AND id_city = '3519' AND shipped_date &gt;= '2016-11-28' AND shipped_date &lt; '2016-12-07' THEN paid_price</v>
      </c>
      <c r="S664" t="str">
        <f t="shared" si="100"/>
        <v>WHEN fk_mwh_warehouse = '1' AND id_city = '3519' AND shipped_date &gt;= '2016-11-28' AND shipped_date &lt; '2016-12-07' THEN order_nr</v>
      </c>
      <c r="T664" t="str">
        <f t="shared" si="101"/>
        <v>WHEN fk_mwh_warehouse = '1' AND id_city = '3519' AND shipped_date &gt;= '2016-11-28' AND shipped_date &lt; '2016-12-07' THEN 1</v>
      </c>
    </row>
    <row r="665" spans="1:20" x14ac:dyDescent="0.25">
      <c r="A665" s="7" t="str">
        <f t="shared" si="94"/>
        <v>35251</v>
      </c>
      <c r="B665">
        <v>1</v>
      </c>
      <c r="C665">
        <v>3525</v>
      </c>
      <c r="D665">
        <v>650555</v>
      </c>
      <c r="E665">
        <v>617060</v>
      </c>
      <c r="F665">
        <v>4</v>
      </c>
      <c r="G665">
        <v>4</v>
      </c>
      <c r="H665">
        <v>20161164627021</v>
      </c>
      <c r="I665">
        <v>20161207415636.699</v>
      </c>
      <c r="J665">
        <v>8</v>
      </c>
      <c r="K665">
        <v>5</v>
      </c>
      <c r="L665" t="s">
        <v>35</v>
      </c>
      <c r="M665" s="1">
        <f t="shared" si="95"/>
        <v>42703</v>
      </c>
      <c r="N665" s="1">
        <f t="shared" si="96"/>
        <v>42688</v>
      </c>
      <c r="O665" s="1">
        <f t="shared" si="97"/>
        <v>42708</v>
      </c>
      <c r="P665" t="b">
        <f t="shared" si="93"/>
        <v>0</v>
      </c>
      <c r="Q665" t="str">
        <f t="shared" si="98"/>
        <v>WHEN fk_mwh_warehouse = '1' AND id_city = '3525' AND shipped_date &gt;= '2016-11-14' AND shipped_date &lt; '2016-12-05' THEN unit_price</v>
      </c>
      <c r="R665" t="str">
        <f t="shared" si="99"/>
        <v>WHEN fk_mwh_warehouse = '1' AND id_city = '3525' AND shipped_date &gt;= '2016-11-14' AND shipped_date &lt; '2016-12-05' THEN paid_price</v>
      </c>
      <c r="S665" t="str">
        <f t="shared" si="100"/>
        <v>WHEN fk_mwh_warehouse = '1' AND id_city = '3525' AND shipped_date &gt;= '2016-11-14' AND shipped_date &lt; '2016-12-05' THEN order_nr</v>
      </c>
      <c r="T665" t="str">
        <f t="shared" si="101"/>
        <v>WHEN fk_mwh_warehouse = '1' AND id_city = '3525' AND shipped_date &gt;= '2016-11-14' AND shipped_date &lt; '2016-12-05' THEN 1</v>
      </c>
    </row>
    <row r="666" spans="1:20" x14ac:dyDescent="0.25">
      <c r="A666" s="7" t="str">
        <f t="shared" si="94"/>
        <v>35401</v>
      </c>
      <c r="B666">
        <v>1</v>
      </c>
      <c r="C666">
        <v>3540</v>
      </c>
      <c r="D666">
        <v>2998888</v>
      </c>
      <c r="E666">
        <v>2998888</v>
      </c>
      <c r="F666">
        <v>3</v>
      </c>
      <c r="G666">
        <v>3</v>
      </c>
      <c r="H666">
        <v>20161203377654</v>
      </c>
      <c r="I666">
        <v>20161205860158</v>
      </c>
      <c r="J666">
        <v>2</v>
      </c>
      <c r="K666">
        <v>1</v>
      </c>
      <c r="L666" t="s">
        <v>34</v>
      </c>
      <c r="M666" s="1">
        <f t="shared" si="95"/>
        <v>42707</v>
      </c>
      <c r="N666" s="1">
        <f t="shared" si="96"/>
        <v>42704</v>
      </c>
      <c r="O666" s="1">
        <f t="shared" si="97"/>
        <v>42708</v>
      </c>
      <c r="P666" t="b">
        <f t="shared" si="93"/>
        <v>0</v>
      </c>
      <c r="Q666" t="str">
        <f t="shared" si="98"/>
        <v>WHEN fk_mwh_warehouse = '1' AND id_city = '3540' AND shipped_date &gt;= '2016-11-30' AND shipped_date &lt; '2016-12-05' THEN unit_price</v>
      </c>
      <c r="R666" t="str">
        <f t="shared" si="99"/>
        <v>WHEN fk_mwh_warehouse = '1' AND id_city = '3540' AND shipped_date &gt;= '2016-11-30' AND shipped_date &lt; '2016-12-05' THEN paid_price</v>
      </c>
      <c r="S666" t="str">
        <f t="shared" si="100"/>
        <v>WHEN fk_mwh_warehouse = '1' AND id_city = '3540' AND shipped_date &gt;= '2016-11-30' AND shipped_date &lt; '2016-12-05' THEN order_nr</v>
      </c>
      <c r="T666" t="str">
        <f t="shared" si="101"/>
        <v>WHEN fk_mwh_warehouse = '1' AND id_city = '3540' AND shipped_date &gt;= '2016-11-30' AND shipped_date &lt; '2016-12-05' THEN 1</v>
      </c>
    </row>
    <row r="667" spans="1:20" x14ac:dyDescent="0.25">
      <c r="A667" s="7" t="str">
        <f t="shared" si="94"/>
        <v>35491</v>
      </c>
      <c r="B667">
        <v>1</v>
      </c>
      <c r="C667">
        <v>3549</v>
      </c>
      <c r="D667">
        <v>4845613</v>
      </c>
      <c r="E667">
        <v>4798245.45</v>
      </c>
      <c r="F667">
        <v>15</v>
      </c>
      <c r="G667">
        <v>22</v>
      </c>
      <c r="H667">
        <v>20161162766538</v>
      </c>
      <c r="I667">
        <v>20161206634868.602</v>
      </c>
      <c r="J667">
        <v>9</v>
      </c>
      <c r="K667">
        <v>6</v>
      </c>
      <c r="L667" t="s">
        <v>36</v>
      </c>
      <c r="M667" s="1">
        <f t="shared" si="95"/>
        <v>42701</v>
      </c>
      <c r="N667" s="1">
        <f t="shared" si="96"/>
        <v>42683</v>
      </c>
      <c r="O667" s="1">
        <f t="shared" si="97"/>
        <v>42707</v>
      </c>
      <c r="P667" t="b">
        <f t="shared" si="93"/>
        <v>0</v>
      </c>
      <c r="Q667" t="str">
        <f t="shared" si="98"/>
        <v>WHEN fk_mwh_warehouse = '1' AND id_city = '3549' AND shipped_date &gt;= '2016-11-09' AND shipped_date &lt; '2016-12-04' THEN unit_price</v>
      </c>
      <c r="R667" t="str">
        <f t="shared" si="99"/>
        <v>WHEN fk_mwh_warehouse = '1' AND id_city = '3549' AND shipped_date &gt;= '2016-11-09' AND shipped_date &lt; '2016-12-04' THEN paid_price</v>
      </c>
      <c r="S667" t="str">
        <f t="shared" si="100"/>
        <v>WHEN fk_mwh_warehouse = '1' AND id_city = '3549' AND shipped_date &gt;= '2016-11-09' AND shipped_date &lt; '2016-12-04' THEN order_nr</v>
      </c>
      <c r="T667" t="str">
        <f t="shared" si="101"/>
        <v>WHEN fk_mwh_warehouse = '1' AND id_city = '3549' AND shipped_date &gt;= '2016-11-09' AND shipped_date &lt; '2016-12-04' THEN 1</v>
      </c>
    </row>
    <row r="668" spans="1:20" x14ac:dyDescent="0.25">
      <c r="A668" s="7" t="str">
        <f t="shared" si="94"/>
        <v>35641</v>
      </c>
      <c r="B668">
        <v>1</v>
      </c>
      <c r="C668">
        <v>3564</v>
      </c>
      <c r="D668">
        <v>4964782</v>
      </c>
      <c r="E668">
        <v>4924782</v>
      </c>
      <c r="F668">
        <v>10</v>
      </c>
      <c r="G668">
        <v>11</v>
      </c>
      <c r="H668">
        <v>20161169551501.801</v>
      </c>
      <c r="I668">
        <v>20161206806858.801</v>
      </c>
      <c r="J668">
        <v>5</v>
      </c>
      <c r="K668">
        <v>3</v>
      </c>
      <c r="L668" t="s">
        <v>36</v>
      </c>
      <c r="M668" s="1">
        <f t="shared" si="95"/>
        <v>42705</v>
      </c>
      <c r="N668" s="1">
        <f t="shared" si="96"/>
        <v>42696</v>
      </c>
      <c r="O668" s="1">
        <f t="shared" si="97"/>
        <v>42708</v>
      </c>
      <c r="P668" t="b">
        <f t="shared" si="93"/>
        <v>0</v>
      </c>
      <c r="Q668" t="str">
        <f t="shared" si="98"/>
        <v>WHEN fk_mwh_warehouse = '1' AND id_city = '3564' AND shipped_date &gt;= '2016-11-22' AND shipped_date &lt; '2016-12-05' THEN unit_price</v>
      </c>
      <c r="R668" t="str">
        <f t="shared" si="99"/>
        <v>WHEN fk_mwh_warehouse = '1' AND id_city = '3564' AND shipped_date &gt;= '2016-11-22' AND shipped_date &lt; '2016-12-05' THEN paid_price</v>
      </c>
      <c r="S668" t="str">
        <f t="shared" si="100"/>
        <v>WHEN fk_mwh_warehouse = '1' AND id_city = '3564' AND shipped_date &gt;= '2016-11-22' AND shipped_date &lt; '2016-12-05' THEN order_nr</v>
      </c>
      <c r="T668" t="str">
        <f t="shared" si="101"/>
        <v>WHEN fk_mwh_warehouse = '1' AND id_city = '3564' AND shipped_date &gt;= '2016-11-22' AND shipped_date &lt; '2016-12-05' THEN 1</v>
      </c>
    </row>
    <row r="669" spans="1:20" x14ac:dyDescent="0.25">
      <c r="A669" s="7" t="str">
        <f t="shared" si="94"/>
        <v>35851</v>
      </c>
      <c r="B669">
        <v>1</v>
      </c>
      <c r="C669">
        <v>3585</v>
      </c>
      <c r="D669">
        <v>7697909</v>
      </c>
      <c r="E669">
        <v>7688910</v>
      </c>
      <c r="F669">
        <v>15</v>
      </c>
      <c r="G669">
        <v>17</v>
      </c>
      <c r="H669">
        <v>20161181847288.699</v>
      </c>
      <c r="I669">
        <v>20161207125359.898</v>
      </c>
      <c r="J669">
        <v>5</v>
      </c>
      <c r="K669">
        <v>4</v>
      </c>
      <c r="L669" t="s">
        <v>35</v>
      </c>
      <c r="M669" s="1">
        <f t="shared" si="95"/>
        <v>42706</v>
      </c>
      <c r="N669" s="1">
        <f t="shared" si="96"/>
        <v>42694</v>
      </c>
      <c r="O669" s="1">
        <f t="shared" si="97"/>
        <v>42710</v>
      </c>
      <c r="P669" t="b">
        <f t="shared" si="93"/>
        <v>0</v>
      </c>
      <c r="Q669" t="str">
        <f t="shared" si="98"/>
        <v>WHEN fk_mwh_warehouse = '1' AND id_city = '3585' AND shipped_date &gt;= '2016-11-20' AND shipped_date &lt; '2016-12-07' THEN unit_price</v>
      </c>
      <c r="R669" t="str">
        <f t="shared" si="99"/>
        <v>WHEN fk_mwh_warehouse = '1' AND id_city = '3585' AND shipped_date &gt;= '2016-11-20' AND shipped_date &lt; '2016-12-07' THEN paid_price</v>
      </c>
      <c r="S669" t="str">
        <f t="shared" si="100"/>
        <v>WHEN fk_mwh_warehouse = '1' AND id_city = '3585' AND shipped_date &gt;= '2016-11-20' AND shipped_date &lt; '2016-12-07' THEN order_nr</v>
      </c>
      <c r="T669" t="str">
        <f t="shared" si="101"/>
        <v>WHEN fk_mwh_warehouse = '1' AND id_city = '3585' AND shipped_date &gt;= '2016-11-20' AND shipped_date &lt; '2016-12-07' THEN 1</v>
      </c>
    </row>
    <row r="670" spans="1:20" x14ac:dyDescent="0.25">
      <c r="A670" s="7" t="str">
        <f t="shared" si="94"/>
        <v>35941</v>
      </c>
      <c r="B670">
        <v>1</v>
      </c>
      <c r="C670">
        <v>3594</v>
      </c>
      <c r="D670">
        <v>2468900</v>
      </c>
      <c r="E670">
        <v>2468900</v>
      </c>
      <c r="F670">
        <v>10</v>
      </c>
      <c r="G670">
        <v>10</v>
      </c>
      <c r="H670">
        <v>20161157753841.602</v>
      </c>
      <c r="I670">
        <v>20161207037027.301</v>
      </c>
      <c r="J670">
        <v>7</v>
      </c>
      <c r="K670">
        <v>5</v>
      </c>
      <c r="L670" t="s">
        <v>35</v>
      </c>
      <c r="M670" s="1">
        <f t="shared" si="95"/>
        <v>42704</v>
      </c>
      <c r="N670" s="1">
        <f t="shared" si="96"/>
        <v>42689</v>
      </c>
      <c r="O670" s="1">
        <f t="shared" si="97"/>
        <v>42709</v>
      </c>
      <c r="P670" t="b">
        <f t="shared" si="93"/>
        <v>0</v>
      </c>
      <c r="Q670" t="str">
        <f t="shared" si="98"/>
        <v>WHEN fk_mwh_warehouse = '1' AND id_city = '3594' AND shipped_date &gt;= '2016-11-15' AND shipped_date &lt; '2016-12-06' THEN unit_price</v>
      </c>
      <c r="R670" t="str">
        <f t="shared" si="99"/>
        <v>WHEN fk_mwh_warehouse = '1' AND id_city = '3594' AND shipped_date &gt;= '2016-11-15' AND shipped_date &lt; '2016-12-06' THEN paid_price</v>
      </c>
      <c r="S670" t="str">
        <f t="shared" si="100"/>
        <v>WHEN fk_mwh_warehouse = '1' AND id_city = '3594' AND shipped_date &gt;= '2016-11-15' AND shipped_date &lt; '2016-12-06' THEN order_nr</v>
      </c>
      <c r="T670" t="str">
        <f t="shared" si="101"/>
        <v>WHEN fk_mwh_warehouse = '1' AND id_city = '3594' AND shipped_date &gt;= '2016-11-15' AND shipped_date &lt; '2016-12-06' THEN 1</v>
      </c>
    </row>
    <row r="671" spans="1:20" x14ac:dyDescent="0.25">
      <c r="A671" s="7" t="str">
        <f t="shared" si="94"/>
        <v>36021</v>
      </c>
      <c r="B671">
        <v>1</v>
      </c>
      <c r="C671">
        <v>3602</v>
      </c>
      <c r="D671">
        <v>4662500</v>
      </c>
      <c r="E671">
        <v>4662500</v>
      </c>
      <c r="F671">
        <v>6</v>
      </c>
      <c r="G671">
        <v>6</v>
      </c>
      <c r="H671">
        <v>20161165976695.102</v>
      </c>
      <c r="I671">
        <v>20161207151970.102</v>
      </c>
      <c r="J671">
        <v>6</v>
      </c>
      <c r="K671">
        <v>2</v>
      </c>
      <c r="L671" t="s">
        <v>35</v>
      </c>
      <c r="M671" s="1">
        <f t="shared" si="95"/>
        <v>42705</v>
      </c>
      <c r="N671" s="1">
        <f t="shared" si="96"/>
        <v>42699</v>
      </c>
      <c r="O671" s="1">
        <f t="shared" si="97"/>
        <v>42707</v>
      </c>
      <c r="P671" t="b">
        <f t="shared" si="93"/>
        <v>0</v>
      </c>
      <c r="Q671" t="str">
        <f t="shared" si="98"/>
        <v>WHEN fk_mwh_warehouse = '1' AND id_city = '3602' AND shipped_date &gt;= '2016-11-25' AND shipped_date &lt; '2016-12-04' THEN unit_price</v>
      </c>
      <c r="R671" t="str">
        <f t="shared" si="99"/>
        <v>WHEN fk_mwh_warehouse = '1' AND id_city = '3602' AND shipped_date &gt;= '2016-11-25' AND shipped_date &lt; '2016-12-04' THEN paid_price</v>
      </c>
      <c r="S671" t="str">
        <f t="shared" si="100"/>
        <v>WHEN fk_mwh_warehouse = '1' AND id_city = '3602' AND shipped_date &gt;= '2016-11-25' AND shipped_date &lt; '2016-12-04' THEN order_nr</v>
      </c>
      <c r="T671" t="str">
        <f t="shared" si="101"/>
        <v>WHEN fk_mwh_warehouse = '1' AND id_city = '3602' AND shipped_date &gt;= '2016-11-25' AND shipped_date &lt; '2016-12-04' THEN 1</v>
      </c>
    </row>
    <row r="672" spans="1:20" x14ac:dyDescent="0.25">
      <c r="A672" s="7" t="str">
        <f t="shared" si="94"/>
        <v>36091</v>
      </c>
      <c r="B672">
        <v>1</v>
      </c>
      <c r="C672">
        <v>3609</v>
      </c>
      <c r="D672">
        <v>6493910</v>
      </c>
      <c r="E672">
        <v>6411542.5</v>
      </c>
      <c r="F672">
        <v>26</v>
      </c>
      <c r="G672">
        <v>28</v>
      </c>
      <c r="H672">
        <v>20161171186740.199</v>
      </c>
      <c r="I672">
        <v>20161206879466.5</v>
      </c>
      <c r="J672">
        <v>6</v>
      </c>
      <c r="K672">
        <v>3</v>
      </c>
      <c r="L672" t="s">
        <v>36</v>
      </c>
      <c r="M672" s="1">
        <f t="shared" si="95"/>
        <v>42704</v>
      </c>
      <c r="N672" s="1">
        <f t="shared" si="96"/>
        <v>42695</v>
      </c>
      <c r="O672" s="1">
        <f t="shared" si="97"/>
        <v>42707</v>
      </c>
      <c r="P672" t="b">
        <f t="shared" si="93"/>
        <v>0</v>
      </c>
      <c r="Q672" t="str">
        <f t="shared" si="98"/>
        <v>WHEN fk_mwh_warehouse = '1' AND id_city = '3609' AND shipped_date &gt;= '2016-11-21' AND shipped_date &lt; '2016-12-04' THEN unit_price</v>
      </c>
      <c r="R672" t="str">
        <f t="shared" si="99"/>
        <v>WHEN fk_mwh_warehouse = '1' AND id_city = '3609' AND shipped_date &gt;= '2016-11-21' AND shipped_date &lt; '2016-12-04' THEN paid_price</v>
      </c>
      <c r="S672" t="str">
        <f t="shared" si="100"/>
        <v>WHEN fk_mwh_warehouse = '1' AND id_city = '3609' AND shipped_date &gt;= '2016-11-21' AND shipped_date &lt; '2016-12-04' THEN order_nr</v>
      </c>
      <c r="T672" t="str">
        <f t="shared" si="101"/>
        <v>WHEN fk_mwh_warehouse = '1' AND id_city = '3609' AND shipped_date &gt;= '2016-11-21' AND shipped_date &lt; '2016-12-04' THEN 1</v>
      </c>
    </row>
    <row r="673" spans="1:20" x14ac:dyDescent="0.25">
      <c r="A673" s="7" t="str">
        <f t="shared" si="94"/>
        <v>36331</v>
      </c>
      <c r="B673">
        <v>1</v>
      </c>
      <c r="C673">
        <v>3633</v>
      </c>
      <c r="D673">
        <v>6488540</v>
      </c>
      <c r="E673">
        <v>6475040</v>
      </c>
      <c r="F673">
        <v>22</v>
      </c>
      <c r="G673">
        <v>28</v>
      </c>
      <c r="H673">
        <v>20161177817888.301</v>
      </c>
      <c r="I673">
        <v>20161207180898.199</v>
      </c>
      <c r="J673">
        <v>7</v>
      </c>
      <c r="K673">
        <v>5</v>
      </c>
      <c r="L673" t="s">
        <v>35</v>
      </c>
      <c r="M673" s="1">
        <f t="shared" si="95"/>
        <v>42704</v>
      </c>
      <c r="N673" s="1">
        <f t="shared" si="96"/>
        <v>42689</v>
      </c>
      <c r="O673" s="1">
        <f t="shared" si="97"/>
        <v>42709</v>
      </c>
      <c r="P673" t="b">
        <f t="shared" si="93"/>
        <v>0</v>
      </c>
      <c r="Q673" t="str">
        <f t="shared" si="98"/>
        <v>WHEN fk_mwh_warehouse = '1' AND id_city = '3633' AND shipped_date &gt;= '2016-11-15' AND shipped_date &lt; '2016-12-06' THEN unit_price</v>
      </c>
      <c r="R673" t="str">
        <f t="shared" si="99"/>
        <v>WHEN fk_mwh_warehouse = '1' AND id_city = '3633' AND shipped_date &gt;= '2016-11-15' AND shipped_date &lt; '2016-12-06' THEN paid_price</v>
      </c>
      <c r="S673" t="str">
        <f t="shared" si="100"/>
        <v>WHEN fk_mwh_warehouse = '1' AND id_city = '3633' AND shipped_date &gt;= '2016-11-15' AND shipped_date &lt; '2016-12-06' THEN order_nr</v>
      </c>
      <c r="T673" t="str">
        <f t="shared" si="101"/>
        <v>WHEN fk_mwh_warehouse = '1' AND id_city = '3633' AND shipped_date &gt;= '2016-11-15' AND shipped_date &lt; '2016-12-06' THEN 1</v>
      </c>
    </row>
    <row r="674" spans="1:20" x14ac:dyDescent="0.25">
      <c r="A674" s="7" t="str">
        <f t="shared" si="94"/>
        <v>36581</v>
      </c>
      <c r="B674">
        <v>1</v>
      </c>
      <c r="C674">
        <v>3658</v>
      </c>
      <c r="D674">
        <v>3733156.99</v>
      </c>
      <c r="E674">
        <v>3724906.99</v>
      </c>
      <c r="F674">
        <v>19</v>
      </c>
      <c r="G674">
        <v>25</v>
      </c>
      <c r="H674">
        <v>20161153465771.199</v>
      </c>
      <c r="I674">
        <v>20161206359244.801</v>
      </c>
      <c r="J674">
        <v>8</v>
      </c>
      <c r="K674">
        <v>7</v>
      </c>
      <c r="L674" t="s">
        <v>36</v>
      </c>
      <c r="M674" s="1">
        <f t="shared" si="95"/>
        <v>42702</v>
      </c>
      <c r="N674" s="1">
        <f t="shared" si="96"/>
        <v>42681</v>
      </c>
      <c r="O674" s="1">
        <f t="shared" si="97"/>
        <v>42709</v>
      </c>
      <c r="P674" t="b">
        <f t="shared" si="93"/>
        <v>0</v>
      </c>
      <c r="Q674" t="str">
        <f t="shared" si="98"/>
        <v>WHEN fk_mwh_warehouse = '1' AND id_city = '3658' AND shipped_date &gt;= '2016-11-07' AND shipped_date &lt; '2016-12-06' THEN unit_price</v>
      </c>
      <c r="R674" t="str">
        <f t="shared" si="99"/>
        <v>WHEN fk_mwh_warehouse = '1' AND id_city = '3658' AND shipped_date &gt;= '2016-11-07' AND shipped_date &lt; '2016-12-06' THEN paid_price</v>
      </c>
      <c r="S674" t="str">
        <f t="shared" si="100"/>
        <v>WHEN fk_mwh_warehouse = '1' AND id_city = '3658' AND shipped_date &gt;= '2016-11-07' AND shipped_date &lt; '2016-12-06' THEN order_nr</v>
      </c>
      <c r="T674" t="str">
        <f t="shared" si="101"/>
        <v>WHEN fk_mwh_warehouse = '1' AND id_city = '3658' AND shipped_date &gt;= '2016-11-07' AND shipped_date &lt; '2016-12-06' THEN 1</v>
      </c>
    </row>
    <row r="675" spans="1:20" x14ac:dyDescent="0.25">
      <c r="A675" s="7" t="str">
        <f t="shared" si="94"/>
        <v>36871</v>
      </c>
      <c r="B675">
        <v>1</v>
      </c>
      <c r="C675">
        <v>3687</v>
      </c>
      <c r="D675">
        <v>16982302.600000001</v>
      </c>
      <c r="E675">
        <v>16098252.6</v>
      </c>
      <c r="F675">
        <v>82</v>
      </c>
      <c r="G675">
        <v>116</v>
      </c>
      <c r="H675">
        <v>20161186428120.102</v>
      </c>
      <c r="I675">
        <v>20161207102232.199</v>
      </c>
      <c r="J675">
        <v>5</v>
      </c>
      <c r="K675">
        <v>4</v>
      </c>
      <c r="L675" t="s">
        <v>35</v>
      </c>
      <c r="M675" s="1">
        <f t="shared" si="95"/>
        <v>42706</v>
      </c>
      <c r="N675" s="1">
        <f t="shared" si="96"/>
        <v>42694</v>
      </c>
      <c r="O675" s="1">
        <f t="shared" si="97"/>
        <v>42710</v>
      </c>
      <c r="P675" t="b">
        <f t="shared" si="93"/>
        <v>0</v>
      </c>
      <c r="Q675" t="str">
        <f t="shared" si="98"/>
        <v>WHEN fk_mwh_warehouse = '1' AND id_city = '3687' AND shipped_date &gt;= '2016-11-20' AND shipped_date &lt; '2016-12-07' THEN unit_price</v>
      </c>
      <c r="R675" t="str">
        <f t="shared" si="99"/>
        <v>WHEN fk_mwh_warehouse = '1' AND id_city = '3687' AND shipped_date &gt;= '2016-11-20' AND shipped_date &lt; '2016-12-07' THEN paid_price</v>
      </c>
      <c r="S675" t="str">
        <f t="shared" si="100"/>
        <v>WHEN fk_mwh_warehouse = '1' AND id_city = '3687' AND shipped_date &gt;= '2016-11-20' AND shipped_date &lt; '2016-12-07' THEN order_nr</v>
      </c>
      <c r="T675" t="str">
        <f t="shared" si="101"/>
        <v>WHEN fk_mwh_warehouse = '1' AND id_city = '3687' AND shipped_date &gt;= '2016-11-20' AND shipped_date &lt; '2016-12-07' THEN 1</v>
      </c>
    </row>
    <row r="676" spans="1:20" x14ac:dyDescent="0.25">
      <c r="A676" s="7" t="str">
        <f t="shared" si="94"/>
        <v>37051</v>
      </c>
      <c r="B676">
        <v>1</v>
      </c>
      <c r="C676">
        <v>3705</v>
      </c>
      <c r="D676">
        <v>1716646</v>
      </c>
      <c r="E676">
        <v>1716646</v>
      </c>
      <c r="F676">
        <v>11</v>
      </c>
      <c r="G676">
        <v>12</v>
      </c>
      <c r="H676">
        <v>20161171211938.801</v>
      </c>
      <c r="I676">
        <v>20161206734074</v>
      </c>
      <c r="J676">
        <v>6</v>
      </c>
      <c r="K676">
        <v>5</v>
      </c>
      <c r="L676" t="s">
        <v>36</v>
      </c>
      <c r="M676" s="1">
        <f t="shared" si="95"/>
        <v>42704</v>
      </c>
      <c r="N676" s="1">
        <f t="shared" si="96"/>
        <v>42689</v>
      </c>
      <c r="O676" s="1">
        <f t="shared" si="97"/>
        <v>42709</v>
      </c>
      <c r="P676" t="b">
        <f t="shared" si="93"/>
        <v>0</v>
      </c>
      <c r="Q676" t="str">
        <f t="shared" si="98"/>
        <v>WHEN fk_mwh_warehouse = '1' AND id_city = '3705' AND shipped_date &gt;= '2016-11-15' AND shipped_date &lt; '2016-12-06' THEN unit_price</v>
      </c>
      <c r="R676" t="str">
        <f t="shared" si="99"/>
        <v>WHEN fk_mwh_warehouse = '1' AND id_city = '3705' AND shipped_date &gt;= '2016-11-15' AND shipped_date &lt; '2016-12-06' THEN paid_price</v>
      </c>
      <c r="S676" t="str">
        <f t="shared" si="100"/>
        <v>WHEN fk_mwh_warehouse = '1' AND id_city = '3705' AND shipped_date &gt;= '2016-11-15' AND shipped_date &lt; '2016-12-06' THEN order_nr</v>
      </c>
      <c r="T676" t="str">
        <f t="shared" si="101"/>
        <v>WHEN fk_mwh_warehouse = '1' AND id_city = '3705' AND shipped_date &gt;= '2016-11-15' AND shipped_date &lt; '2016-12-06' THEN 1</v>
      </c>
    </row>
    <row r="677" spans="1:20" x14ac:dyDescent="0.25">
      <c r="A677" s="7" t="str">
        <f t="shared" si="94"/>
        <v>37231</v>
      </c>
      <c r="B677">
        <v>1</v>
      </c>
      <c r="C677">
        <v>3723</v>
      </c>
      <c r="D677">
        <v>6377539</v>
      </c>
      <c r="E677">
        <v>6324714.2000000002</v>
      </c>
      <c r="F677">
        <v>28</v>
      </c>
      <c r="G677">
        <v>31</v>
      </c>
      <c r="H677">
        <v>20161187768435.602</v>
      </c>
      <c r="I677">
        <v>20161206663467.5</v>
      </c>
      <c r="J677">
        <v>5</v>
      </c>
      <c r="K677">
        <v>4</v>
      </c>
      <c r="L677" t="s">
        <v>36</v>
      </c>
      <c r="M677" s="1">
        <f t="shared" si="95"/>
        <v>42705</v>
      </c>
      <c r="N677" s="1">
        <f t="shared" si="96"/>
        <v>42693</v>
      </c>
      <c r="O677" s="1">
        <f t="shared" si="97"/>
        <v>42709</v>
      </c>
      <c r="P677" t="b">
        <f t="shared" si="93"/>
        <v>0</v>
      </c>
      <c r="Q677" t="str">
        <f t="shared" si="98"/>
        <v>WHEN fk_mwh_warehouse = '1' AND id_city = '3723' AND shipped_date &gt;= '2016-11-19' AND shipped_date &lt; '2016-12-06' THEN unit_price</v>
      </c>
      <c r="R677" t="str">
        <f t="shared" si="99"/>
        <v>WHEN fk_mwh_warehouse = '1' AND id_city = '3723' AND shipped_date &gt;= '2016-11-19' AND shipped_date &lt; '2016-12-06' THEN paid_price</v>
      </c>
      <c r="S677" t="str">
        <f t="shared" si="100"/>
        <v>WHEN fk_mwh_warehouse = '1' AND id_city = '3723' AND shipped_date &gt;= '2016-11-19' AND shipped_date &lt; '2016-12-06' THEN order_nr</v>
      </c>
      <c r="T677" t="str">
        <f t="shared" si="101"/>
        <v>WHEN fk_mwh_warehouse = '1' AND id_city = '3723' AND shipped_date &gt;= '2016-11-19' AND shipped_date &lt; '2016-12-06' THEN 1</v>
      </c>
    </row>
    <row r="678" spans="1:20" x14ac:dyDescent="0.25">
      <c r="A678" s="7" t="str">
        <f t="shared" si="94"/>
        <v>37291</v>
      </c>
      <c r="B678">
        <v>1</v>
      </c>
      <c r="C678">
        <v>3729</v>
      </c>
      <c r="D678">
        <v>610906646.66999996</v>
      </c>
      <c r="E678">
        <v>604271018.44000006</v>
      </c>
      <c r="F678">
        <v>3896</v>
      </c>
      <c r="G678">
        <v>5504</v>
      </c>
      <c r="H678">
        <v>20161200887142.102</v>
      </c>
      <c r="I678">
        <v>20161206859745</v>
      </c>
      <c r="J678">
        <v>3</v>
      </c>
      <c r="K678">
        <v>2</v>
      </c>
      <c r="L678" t="s">
        <v>36</v>
      </c>
      <c r="M678" s="1">
        <f t="shared" si="95"/>
        <v>42707</v>
      </c>
      <c r="N678" s="1">
        <f t="shared" si="96"/>
        <v>42701</v>
      </c>
      <c r="O678" s="1">
        <f t="shared" si="97"/>
        <v>42709</v>
      </c>
      <c r="P678" t="b">
        <f t="shared" si="93"/>
        <v>0</v>
      </c>
      <c r="Q678" t="str">
        <f t="shared" si="98"/>
        <v>WHEN fk_mwh_warehouse = '1' AND id_city = '3729' AND shipped_date &gt;= '2016-11-27' AND shipped_date &lt; '2016-12-06' THEN unit_price</v>
      </c>
      <c r="R678" t="str">
        <f t="shared" si="99"/>
        <v>WHEN fk_mwh_warehouse = '1' AND id_city = '3729' AND shipped_date &gt;= '2016-11-27' AND shipped_date &lt; '2016-12-06' THEN paid_price</v>
      </c>
      <c r="S678" t="str">
        <f t="shared" si="100"/>
        <v>WHEN fk_mwh_warehouse = '1' AND id_city = '3729' AND shipped_date &gt;= '2016-11-27' AND shipped_date &lt; '2016-12-06' THEN order_nr</v>
      </c>
      <c r="T678" t="str">
        <f t="shared" si="101"/>
        <v>WHEN fk_mwh_warehouse = '1' AND id_city = '3729' AND shipped_date &gt;= '2016-11-27' AND shipped_date &lt; '2016-12-06' THEN 1</v>
      </c>
    </row>
    <row r="679" spans="1:20" x14ac:dyDescent="0.25">
      <c r="A679" s="7" t="str">
        <f t="shared" si="94"/>
        <v>37431</v>
      </c>
      <c r="B679">
        <v>1</v>
      </c>
      <c r="C679">
        <v>3743</v>
      </c>
      <c r="D679">
        <v>813720</v>
      </c>
      <c r="E679">
        <v>763720</v>
      </c>
      <c r="F679">
        <v>3</v>
      </c>
      <c r="G679">
        <v>4</v>
      </c>
      <c r="H679">
        <v>20161162843036.699</v>
      </c>
      <c r="I679">
        <v>20161207675494.699</v>
      </c>
      <c r="J679">
        <v>10</v>
      </c>
      <c r="K679">
        <v>7</v>
      </c>
      <c r="L679" t="s">
        <v>35</v>
      </c>
      <c r="M679" s="1">
        <f t="shared" si="95"/>
        <v>42701</v>
      </c>
      <c r="N679" s="1">
        <f t="shared" si="96"/>
        <v>42680</v>
      </c>
      <c r="O679" s="1">
        <f t="shared" si="97"/>
        <v>42708</v>
      </c>
      <c r="P679" t="b">
        <f t="shared" si="93"/>
        <v>0</v>
      </c>
      <c r="Q679" t="str">
        <f t="shared" si="98"/>
        <v>WHEN fk_mwh_warehouse = '1' AND id_city = '3743' AND shipped_date &gt;= '2016-11-06' AND shipped_date &lt; '2016-12-05' THEN unit_price</v>
      </c>
      <c r="R679" t="str">
        <f t="shared" si="99"/>
        <v>WHEN fk_mwh_warehouse = '1' AND id_city = '3743' AND shipped_date &gt;= '2016-11-06' AND shipped_date &lt; '2016-12-05' THEN paid_price</v>
      </c>
      <c r="S679" t="str">
        <f t="shared" si="100"/>
        <v>WHEN fk_mwh_warehouse = '1' AND id_city = '3743' AND shipped_date &gt;= '2016-11-06' AND shipped_date &lt; '2016-12-05' THEN order_nr</v>
      </c>
      <c r="T679" t="str">
        <f t="shared" si="101"/>
        <v>WHEN fk_mwh_warehouse = '1' AND id_city = '3743' AND shipped_date &gt;= '2016-11-06' AND shipped_date &lt; '2016-12-05' THEN 1</v>
      </c>
    </row>
    <row r="680" spans="1:20" x14ac:dyDescent="0.25">
      <c r="A680" s="7" t="str">
        <f t="shared" si="94"/>
        <v>37541</v>
      </c>
      <c r="B680">
        <v>1</v>
      </c>
      <c r="C680">
        <v>3754</v>
      </c>
      <c r="D680">
        <v>600000</v>
      </c>
      <c r="E680">
        <v>600000</v>
      </c>
      <c r="F680">
        <v>16</v>
      </c>
      <c r="G680">
        <v>16</v>
      </c>
      <c r="H680">
        <v>20161200103729.5</v>
      </c>
      <c r="I680">
        <v>20161205449958.699</v>
      </c>
      <c r="J680">
        <v>1</v>
      </c>
      <c r="K680">
        <v>3</v>
      </c>
      <c r="L680" t="s">
        <v>34</v>
      </c>
      <c r="M680" s="1">
        <f t="shared" si="95"/>
        <v>42708</v>
      </c>
      <c r="N680" s="1">
        <f t="shared" si="96"/>
        <v>42699</v>
      </c>
      <c r="O680" s="1">
        <f t="shared" si="97"/>
        <v>42711</v>
      </c>
      <c r="P680" t="b">
        <f t="shared" si="93"/>
        <v>0</v>
      </c>
      <c r="Q680" t="str">
        <f t="shared" si="98"/>
        <v>WHEN fk_mwh_warehouse = '1' AND id_city = '3754' AND shipped_date &gt;= '2016-11-25' AND shipped_date &lt; '2016-12-08' THEN unit_price</v>
      </c>
      <c r="R680" t="str">
        <f t="shared" si="99"/>
        <v>WHEN fk_mwh_warehouse = '1' AND id_city = '3754' AND shipped_date &gt;= '2016-11-25' AND shipped_date &lt; '2016-12-08' THEN paid_price</v>
      </c>
      <c r="S680" t="str">
        <f t="shared" si="100"/>
        <v>WHEN fk_mwh_warehouse = '1' AND id_city = '3754' AND shipped_date &gt;= '2016-11-25' AND shipped_date &lt; '2016-12-08' THEN order_nr</v>
      </c>
      <c r="T680" t="str">
        <f t="shared" si="101"/>
        <v>WHEN fk_mwh_warehouse = '1' AND id_city = '3754' AND shipped_date &gt;= '2016-11-25' AND shipped_date &lt; '2016-12-08' THEN 1</v>
      </c>
    </row>
    <row r="681" spans="1:20" x14ac:dyDescent="0.25">
      <c r="A681" s="7" t="str">
        <f t="shared" si="94"/>
        <v>37601</v>
      </c>
      <c r="B681">
        <v>1</v>
      </c>
      <c r="C681">
        <v>3760</v>
      </c>
      <c r="D681">
        <v>1150000</v>
      </c>
      <c r="E681">
        <v>1150000</v>
      </c>
      <c r="F681">
        <v>50</v>
      </c>
      <c r="G681">
        <v>50</v>
      </c>
      <c r="H681">
        <v>20161205094278.398</v>
      </c>
      <c r="I681">
        <v>20161205134020.5</v>
      </c>
      <c r="J681">
        <v>0</v>
      </c>
      <c r="K681">
        <v>0</v>
      </c>
      <c r="L681" t="s">
        <v>34</v>
      </c>
      <c r="M681" s="1">
        <f t="shared" si="95"/>
        <v>42709</v>
      </c>
      <c r="N681" s="1">
        <f t="shared" si="96"/>
        <v>42709</v>
      </c>
      <c r="O681" s="1">
        <f t="shared" si="97"/>
        <v>42709</v>
      </c>
      <c r="P681" t="b">
        <f t="shared" si="93"/>
        <v>0</v>
      </c>
      <c r="Q681" t="str">
        <f t="shared" si="98"/>
        <v>WHEN fk_mwh_warehouse = '1' AND id_city = '3760' AND shipped_date &gt;= '2016-12-05' AND shipped_date &lt; '2016-12-06' THEN unit_price</v>
      </c>
      <c r="R681" t="str">
        <f t="shared" si="99"/>
        <v>WHEN fk_mwh_warehouse = '1' AND id_city = '3760' AND shipped_date &gt;= '2016-12-05' AND shipped_date &lt; '2016-12-06' THEN paid_price</v>
      </c>
      <c r="S681" t="str">
        <f t="shared" si="100"/>
        <v>WHEN fk_mwh_warehouse = '1' AND id_city = '3760' AND shipped_date &gt;= '2016-12-05' AND shipped_date &lt; '2016-12-06' THEN order_nr</v>
      </c>
      <c r="T681" t="str">
        <f t="shared" si="101"/>
        <v>WHEN fk_mwh_warehouse = '1' AND id_city = '3760' AND shipped_date &gt;= '2016-12-05' AND shipped_date &lt; '2016-12-06' THEN 1</v>
      </c>
    </row>
    <row r="682" spans="1:20" x14ac:dyDescent="0.25">
      <c r="A682" s="7" t="str">
        <f t="shared" si="94"/>
        <v>37681</v>
      </c>
      <c r="B682">
        <v>1</v>
      </c>
      <c r="C682">
        <v>3768</v>
      </c>
      <c r="D682">
        <v>17654194.100000001</v>
      </c>
      <c r="E682">
        <v>17600769.350000001</v>
      </c>
      <c r="F682">
        <v>78</v>
      </c>
      <c r="G682">
        <v>88</v>
      </c>
      <c r="H682">
        <v>20161177183185.699</v>
      </c>
      <c r="I682">
        <v>20161205961382.398</v>
      </c>
      <c r="J682">
        <v>4</v>
      </c>
      <c r="K682">
        <v>5</v>
      </c>
      <c r="L682" t="s">
        <v>34</v>
      </c>
      <c r="M682" s="1">
        <f t="shared" si="95"/>
        <v>42705</v>
      </c>
      <c r="N682" s="1">
        <f t="shared" si="96"/>
        <v>42690</v>
      </c>
      <c r="O682" s="1">
        <f t="shared" si="97"/>
        <v>42710</v>
      </c>
      <c r="P682" t="b">
        <f t="shared" si="93"/>
        <v>0</v>
      </c>
      <c r="Q682" t="str">
        <f t="shared" si="98"/>
        <v>WHEN fk_mwh_warehouse = '1' AND id_city = '3768' AND shipped_date &gt;= '2016-11-16' AND shipped_date &lt; '2016-12-07' THEN unit_price</v>
      </c>
      <c r="R682" t="str">
        <f t="shared" si="99"/>
        <v>WHEN fk_mwh_warehouse = '1' AND id_city = '3768' AND shipped_date &gt;= '2016-11-16' AND shipped_date &lt; '2016-12-07' THEN paid_price</v>
      </c>
      <c r="S682" t="str">
        <f t="shared" si="100"/>
        <v>WHEN fk_mwh_warehouse = '1' AND id_city = '3768' AND shipped_date &gt;= '2016-11-16' AND shipped_date &lt; '2016-12-07' THEN order_nr</v>
      </c>
      <c r="T682" t="str">
        <f t="shared" si="101"/>
        <v>WHEN fk_mwh_warehouse = '1' AND id_city = '3768' AND shipped_date &gt;= '2016-11-16' AND shipped_date &lt; '2016-12-07' THEN 1</v>
      </c>
    </row>
    <row r="683" spans="1:20" x14ac:dyDescent="0.25">
      <c r="A683" s="7" t="str">
        <f t="shared" si="94"/>
        <v>37781</v>
      </c>
      <c r="B683">
        <v>1</v>
      </c>
      <c r="C683">
        <v>3778</v>
      </c>
      <c r="D683">
        <v>814650</v>
      </c>
      <c r="E683">
        <v>814650</v>
      </c>
      <c r="F683">
        <v>6</v>
      </c>
      <c r="G683">
        <v>6</v>
      </c>
      <c r="H683">
        <v>20161164952085.602</v>
      </c>
      <c r="I683">
        <v>20161207678159.801</v>
      </c>
      <c r="J683">
        <v>8</v>
      </c>
      <c r="K683">
        <v>3</v>
      </c>
      <c r="L683" t="s">
        <v>35</v>
      </c>
      <c r="M683" s="1">
        <f t="shared" si="95"/>
        <v>42703</v>
      </c>
      <c r="N683" s="1">
        <f t="shared" si="96"/>
        <v>42694</v>
      </c>
      <c r="O683" s="1">
        <f t="shared" si="97"/>
        <v>42706</v>
      </c>
      <c r="P683" t="b">
        <f t="shared" si="93"/>
        <v>0</v>
      </c>
      <c r="Q683" t="str">
        <f t="shared" si="98"/>
        <v>WHEN fk_mwh_warehouse = '1' AND id_city = '3778' AND shipped_date &gt;= '2016-11-20' AND shipped_date &lt; '2016-12-03' THEN unit_price</v>
      </c>
      <c r="R683" t="str">
        <f t="shared" si="99"/>
        <v>WHEN fk_mwh_warehouse = '1' AND id_city = '3778' AND shipped_date &gt;= '2016-11-20' AND shipped_date &lt; '2016-12-03' THEN paid_price</v>
      </c>
      <c r="S683" t="str">
        <f t="shared" si="100"/>
        <v>WHEN fk_mwh_warehouse = '1' AND id_city = '3778' AND shipped_date &gt;= '2016-11-20' AND shipped_date &lt; '2016-12-03' THEN order_nr</v>
      </c>
      <c r="T683" t="str">
        <f t="shared" si="101"/>
        <v>WHEN fk_mwh_warehouse = '1' AND id_city = '3778' AND shipped_date &gt;= '2016-11-20' AND shipped_date &lt; '2016-12-03' THEN 1</v>
      </c>
    </row>
    <row r="684" spans="1:20" x14ac:dyDescent="0.25">
      <c r="A684" s="7" t="str">
        <f t="shared" si="94"/>
        <v>37891</v>
      </c>
      <c r="B684">
        <v>1</v>
      </c>
      <c r="C684">
        <v>3789</v>
      </c>
      <c r="D684">
        <v>13603459</v>
      </c>
      <c r="E684">
        <v>13578459</v>
      </c>
      <c r="F684">
        <v>57</v>
      </c>
      <c r="G684">
        <v>68</v>
      </c>
      <c r="H684">
        <v>20161160579352.102</v>
      </c>
      <c r="I684">
        <v>20161206997528.5</v>
      </c>
      <c r="J684">
        <v>7</v>
      </c>
      <c r="K684">
        <v>4</v>
      </c>
      <c r="L684" t="s">
        <v>36</v>
      </c>
      <c r="M684" s="1">
        <f t="shared" si="95"/>
        <v>42703</v>
      </c>
      <c r="N684" s="1">
        <f t="shared" si="96"/>
        <v>42691</v>
      </c>
      <c r="O684" s="1">
        <f t="shared" si="97"/>
        <v>42707</v>
      </c>
      <c r="P684" t="b">
        <f t="shared" si="93"/>
        <v>0</v>
      </c>
      <c r="Q684" t="str">
        <f t="shared" si="98"/>
        <v>WHEN fk_mwh_warehouse = '1' AND id_city = '3789' AND shipped_date &gt;= '2016-11-17' AND shipped_date &lt; '2016-12-04' THEN unit_price</v>
      </c>
      <c r="R684" t="str">
        <f t="shared" si="99"/>
        <v>WHEN fk_mwh_warehouse = '1' AND id_city = '3789' AND shipped_date &gt;= '2016-11-17' AND shipped_date &lt; '2016-12-04' THEN paid_price</v>
      </c>
      <c r="S684" t="str">
        <f t="shared" si="100"/>
        <v>WHEN fk_mwh_warehouse = '1' AND id_city = '3789' AND shipped_date &gt;= '2016-11-17' AND shipped_date &lt; '2016-12-04' THEN order_nr</v>
      </c>
      <c r="T684" t="str">
        <f t="shared" si="101"/>
        <v>WHEN fk_mwh_warehouse = '1' AND id_city = '3789' AND shipped_date &gt;= '2016-11-17' AND shipped_date &lt; '2016-12-04' THEN 1</v>
      </c>
    </row>
    <row r="685" spans="1:20" x14ac:dyDescent="0.25">
      <c r="A685" s="7" t="str">
        <f t="shared" si="94"/>
        <v>37941</v>
      </c>
      <c r="B685">
        <v>1</v>
      </c>
      <c r="C685">
        <v>3794</v>
      </c>
      <c r="D685">
        <v>115516098.98</v>
      </c>
      <c r="E685">
        <v>114236598.58</v>
      </c>
      <c r="F685">
        <v>565</v>
      </c>
      <c r="G685">
        <v>692</v>
      </c>
      <c r="H685">
        <v>20161197493192.398</v>
      </c>
      <c r="I685">
        <v>20161206834733.898</v>
      </c>
      <c r="J685">
        <v>3</v>
      </c>
      <c r="K685">
        <v>2</v>
      </c>
      <c r="L685" t="s">
        <v>36</v>
      </c>
      <c r="M685" s="1">
        <f t="shared" si="95"/>
        <v>42707</v>
      </c>
      <c r="N685" s="1">
        <f t="shared" si="96"/>
        <v>42701</v>
      </c>
      <c r="O685" s="1">
        <f t="shared" si="97"/>
        <v>42709</v>
      </c>
      <c r="P685" t="b">
        <f t="shared" si="93"/>
        <v>0</v>
      </c>
      <c r="Q685" t="str">
        <f t="shared" si="98"/>
        <v>WHEN fk_mwh_warehouse = '1' AND id_city = '3794' AND shipped_date &gt;= '2016-11-27' AND shipped_date &lt; '2016-12-06' THEN unit_price</v>
      </c>
      <c r="R685" t="str">
        <f t="shared" si="99"/>
        <v>WHEN fk_mwh_warehouse = '1' AND id_city = '3794' AND shipped_date &gt;= '2016-11-27' AND shipped_date &lt; '2016-12-06' THEN paid_price</v>
      </c>
      <c r="S685" t="str">
        <f t="shared" si="100"/>
        <v>WHEN fk_mwh_warehouse = '1' AND id_city = '3794' AND shipped_date &gt;= '2016-11-27' AND shipped_date &lt; '2016-12-06' THEN order_nr</v>
      </c>
      <c r="T685" t="str">
        <f t="shared" si="101"/>
        <v>WHEN fk_mwh_warehouse = '1' AND id_city = '3794' AND shipped_date &gt;= '2016-11-27' AND shipped_date &lt; '2016-12-06' THEN 1</v>
      </c>
    </row>
    <row r="686" spans="1:20" x14ac:dyDescent="0.25">
      <c r="A686" s="7" t="str">
        <f t="shared" si="94"/>
        <v>38071</v>
      </c>
      <c r="B686">
        <v>1</v>
      </c>
      <c r="C686">
        <v>3807</v>
      </c>
      <c r="D686">
        <v>1119000</v>
      </c>
      <c r="E686">
        <v>1119000</v>
      </c>
      <c r="F686">
        <v>4</v>
      </c>
      <c r="G686">
        <v>5</v>
      </c>
      <c r="H686">
        <v>20161190125217.398</v>
      </c>
      <c r="I686">
        <v>20161206381963</v>
      </c>
      <c r="J686">
        <v>2</v>
      </c>
      <c r="K686">
        <v>2</v>
      </c>
      <c r="L686" t="s">
        <v>36</v>
      </c>
      <c r="M686" s="1">
        <f t="shared" si="95"/>
        <v>42708</v>
      </c>
      <c r="N686" s="1">
        <f t="shared" si="96"/>
        <v>42702</v>
      </c>
      <c r="O686" s="1">
        <f t="shared" si="97"/>
        <v>42710</v>
      </c>
      <c r="P686" t="b">
        <f t="shared" si="93"/>
        <v>0</v>
      </c>
      <c r="Q686" t="str">
        <f t="shared" si="98"/>
        <v>WHEN fk_mwh_warehouse = '1' AND id_city = '3807' AND shipped_date &gt;= '2016-11-28' AND shipped_date &lt; '2016-12-07' THEN unit_price</v>
      </c>
      <c r="R686" t="str">
        <f t="shared" si="99"/>
        <v>WHEN fk_mwh_warehouse = '1' AND id_city = '3807' AND shipped_date &gt;= '2016-11-28' AND shipped_date &lt; '2016-12-07' THEN paid_price</v>
      </c>
      <c r="S686" t="str">
        <f t="shared" si="100"/>
        <v>WHEN fk_mwh_warehouse = '1' AND id_city = '3807' AND shipped_date &gt;= '2016-11-28' AND shipped_date &lt; '2016-12-07' THEN order_nr</v>
      </c>
      <c r="T686" t="str">
        <f t="shared" si="101"/>
        <v>WHEN fk_mwh_warehouse = '1' AND id_city = '3807' AND shipped_date &gt;= '2016-11-28' AND shipped_date &lt; '2016-12-07' THEN 1</v>
      </c>
    </row>
    <row r="687" spans="1:20" x14ac:dyDescent="0.25">
      <c r="A687" s="7" t="str">
        <f t="shared" si="94"/>
        <v>38111</v>
      </c>
      <c r="B687">
        <v>1</v>
      </c>
      <c r="C687">
        <v>3811</v>
      </c>
      <c r="D687">
        <v>710165</v>
      </c>
      <c r="E687">
        <v>710165</v>
      </c>
      <c r="F687">
        <v>5</v>
      </c>
      <c r="G687">
        <v>5</v>
      </c>
      <c r="H687">
        <v>20161185967952.398</v>
      </c>
      <c r="I687">
        <v>20161207130803.398</v>
      </c>
      <c r="J687">
        <v>7</v>
      </c>
      <c r="K687">
        <v>4</v>
      </c>
      <c r="L687" t="s">
        <v>35</v>
      </c>
      <c r="M687" s="1">
        <f t="shared" si="95"/>
        <v>42704</v>
      </c>
      <c r="N687" s="1">
        <f t="shared" si="96"/>
        <v>42692</v>
      </c>
      <c r="O687" s="1">
        <f t="shared" si="97"/>
        <v>42708</v>
      </c>
      <c r="P687" t="b">
        <f t="shared" si="93"/>
        <v>0</v>
      </c>
      <c r="Q687" t="str">
        <f t="shared" si="98"/>
        <v>WHEN fk_mwh_warehouse = '1' AND id_city = '3811' AND shipped_date &gt;= '2016-11-18' AND shipped_date &lt; '2016-12-05' THEN unit_price</v>
      </c>
      <c r="R687" t="str">
        <f t="shared" si="99"/>
        <v>WHEN fk_mwh_warehouse = '1' AND id_city = '3811' AND shipped_date &gt;= '2016-11-18' AND shipped_date &lt; '2016-12-05' THEN paid_price</v>
      </c>
      <c r="S687" t="str">
        <f t="shared" si="100"/>
        <v>WHEN fk_mwh_warehouse = '1' AND id_city = '3811' AND shipped_date &gt;= '2016-11-18' AND shipped_date &lt; '2016-12-05' THEN order_nr</v>
      </c>
      <c r="T687" t="str">
        <f t="shared" si="101"/>
        <v>WHEN fk_mwh_warehouse = '1' AND id_city = '3811' AND shipped_date &gt;= '2016-11-18' AND shipped_date &lt; '2016-12-05' THEN 1</v>
      </c>
    </row>
    <row r="688" spans="1:20" x14ac:dyDescent="0.25">
      <c r="A688" s="7" t="str">
        <f t="shared" si="94"/>
        <v>38161</v>
      </c>
      <c r="B688">
        <v>1</v>
      </c>
      <c r="C688">
        <v>3816</v>
      </c>
      <c r="D688">
        <v>19094404</v>
      </c>
      <c r="E688">
        <v>19059904</v>
      </c>
      <c r="F688">
        <v>23</v>
      </c>
      <c r="G688">
        <v>25</v>
      </c>
      <c r="H688">
        <v>20161173349048</v>
      </c>
      <c r="I688">
        <v>20161206818314.5</v>
      </c>
      <c r="J688">
        <v>5</v>
      </c>
      <c r="K688">
        <v>2</v>
      </c>
      <c r="L688" t="s">
        <v>36</v>
      </c>
      <c r="M688" s="1">
        <f t="shared" si="95"/>
        <v>42705</v>
      </c>
      <c r="N688" s="1">
        <f t="shared" si="96"/>
        <v>42699</v>
      </c>
      <c r="O688" s="1">
        <f t="shared" si="97"/>
        <v>42707</v>
      </c>
      <c r="P688" t="b">
        <f t="shared" si="93"/>
        <v>0</v>
      </c>
      <c r="Q688" t="str">
        <f t="shared" si="98"/>
        <v>WHEN fk_mwh_warehouse = '1' AND id_city = '3816' AND shipped_date &gt;= '2016-11-25' AND shipped_date &lt; '2016-12-04' THEN unit_price</v>
      </c>
      <c r="R688" t="str">
        <f t="shared" si="99"/>
        <v>WHEN fk_mwh_warehouse = '1' AND id_city = '3816' AND shipped_date &gt;= '2016-11-25' AND shipped_date &lt; '2016-12-04' THEN paid_price</v>
      </c>
      <c r="S688" t="str">
        <f t="shared" si="100"/>
        <v>WHEN fk_mwh_warehouse = '1' AND id_city = '3816' AND shipped_date &gt;= '2016-11-25' AND shipped_date &lt; '2016-12-04' THEN order_nr</v>
      </c>
      <c r="T688" t="str">
        <f t="shared" si="101"/>
        <v>WHEN fk_mwh_warehouse = '1' AND id_city = '3816' AND shipped_date &gt;= '2016-11-25' AND shipped_date &lt; '2016-12-04' THEN 1</v>
      </c>
    </row>
    <row r="689" spans="1:20" x14ac:dyDescent="0.25">
      <c r="A689" s="7" t="str">
        <f t="shared" si="94"/>
        <v>38271</v>
      </c>
      <c r="B689">
        <v>1</v>
      </c>
      <c r="C689">
        <v>3827</v>
      </c>
      <c r="D689">
        <v>6637238</v>
      </c>
      <c r="E689">
        <v>6587238</v>
      </c>
      <c r="F689">
        <v>39</v>
      </c>
      <c r="G689">
        <v>46</v>
      </c>
      <c r="H689">
        <v>20161194544672.102</v>
      </c>
      <c r="I689">
        <v>20161206399812.5</v>
      </c>
      <c r="J689">
        <v>3</v>
      </c>
      <c r="K689">
        <v>3</v>
      </c>
      <c r="L689" t="s">
        <v>36</v>
      </c>
      <c r="M689" s="1">
        <f t="shared" si="95"/>
        <v>42707</v>
      </c>
      <c r="N689" s="1">
        <f t="shared" si="96"/>
        <v>42698</v>
      </c>
      <c r="O689" s="1">
        <f t="shared" si="97"/>
        <v>42710</v>
      </c>
      <c r="P689" t="b">
        <f t="shared" si="93"/>
        <v>0</v>
      </c>
      <c r="Q689" t="str">
        <f t="shared" si="98"/>
        <v>WHEN fk_mwh_warehouse = '1' AND id_city = '3827' AND shipped_date &gt;= '2016-11-24' AND shipped_date &lt; '2016-12-07' THEN unit_price</v>
      </c>
      <c r="R689" t="str">
        <f t="shared" si="99"/>
        <v>WHEN fk_mwh_warehouse = '1' AND id_city = '3827' AND shipped_date &gt;= '2016-11-24' AND shipped_date &lt; '2016-12-07' THEN paid_price</v>
      </c>
      <c r="S689" t="str">
        <f t="shared" si="100"/>
        <v>WHEN fk_mwh_warehouse = '1' AND id_city = '3827' AND shipped_date &gt;= '2016-11-24' AND shipped_date &lt; '2016-12-07' THEN order_nr</v>
      </c>
      <c r="T689" t="str">
        <f t="shared" si="101"/>
        <v>WHEN fk_mwh_warehouse = '1' AND id_city = '3827' AND shipped_date &gt;= '2016-11-24' AND shipped_date &lt; '2016-12-07' THEN 1</v>
      </c>
    </row>
    <row r="690" spans="1:20" x14ac:dyDescent="0.25">
      <c r="A690" s="7" t="str">
        <f t="shared" si="94"/>
        <v>38361</v>
      </c>
      <c r="B690">
        <v>1</v>
      </c>
      <c r="C690">
        <v>3836</v>
      </c>
      <c r="D690">
        <v>19544499</v>
      </c>
      <c r="E690">
        <v>19544499</v>
      </c>
      <c r="F690">
        <v>49</v>
      </c>
      <c r="G690">
        <v>51</v>
      </c>
      <c r="H690">
        <v>20161200753439</v>
      </c>
      <c r="I690">
        <v>20161206298407.5</v>
      </c>
      <c r="J690">
        <v>1</v>
      </c>
      <c r="K690">
        <v>2</v>
      </c>
      <c r="L690" t="s">
        <v>36</v>
      </c>
      <c r="M690" s="1">
        <f t="shared" si="95"/>
        <v>42709</v>
      </c>
      <c r="N690" s="1">
        <f t="shared" si="96"/>
        <v>42703</v>
      </c>
      <c r="O690" s="1">
        <f t="shared" si="97"/>
        <v>42711</v>
      </c>
      <c r="P690" t="b">
        <f t="shared" si="93"/>
        <v>0</v>
      </c>
      <c r="Q690" t="str">
        <f t="shared" si="98"/>
        <v>WHEN fk_mwh_warehouse = '1' AND id_city = '3836' AND shipped_date &gt;= '2016-11-29' AND shipped_date &lt; '2016-12-08' THEN unit_price</v>
      </c>
      <c r="R690" t="str">
        <f t="shared" si="99"/>
        <v>WHEN fk_mwh_warehouse = '1' AND id_city = '3836' AND shipped_date &gt;= '2016-11-29' AND shipped_date &lt; '2016-12-08' THEN paid_price</v>
      </c>
      <c r="S690" t="str">
        <f t="shared" si="100"/>
        <v>WHEN fk_mwh_warehouse = '1' AND id_city = '3836' AND shipped_date &gt;= '2016-11-29' AND shipped_date &lt; '2016-12-08' THEN order_nr</v>
      </c>
      <c r="T690" t="str">
        <f t="shared" si="101"/>
        <v>WHEN fk_mwh_warehouse = '1' AND id_city = '3836' AND shipped_date &gt;= '2016-11-29' AND shipped_date &lt; '2016-12-08' THEN 1</v>
      </c>
    </row>
    <row r="691" spans="1:20" x14ac:dyDescent="0.25">
      <c r="A691" s="7" t="str">
        <f t="shared" si="94"/>
        <v>38491</v>
      </c>
      <c r="B691">
        <v>1</v>
      </c>
      <c r="C691">
        <v>3849</v>
      </c>
      <c r="D691">
        <v>11306806.1</v>
      </c>
      <c r="E691">
        <v>11043806.1</v>
      </c>
      <c r="F691">
        <v>98</v>
      </c>
      <c r="G691">
        <v>111</v>
      </c>
      <c r="H691">
        <v>20161194740825</v>
      </c>
      <c r="I691">
        <v>20161205770358.5</v>
      </c>
      <c r="J691">
        <v>2</v>
      </c>
      <c r="K691">
        <v>4</v>
      </c>
      <c r="L691" t="s">
        <v>34</v>
      </c>
      <c r="M691" s="1">
        <f t="shared" si="95"/>
        <v>42707</v>
      </c>
      <c r="N691" s="1">
        <f t="shared" si="96"/>
        <v>42695</v>
      </c>
      <c r="O691" s="1">
        <f t="shared" si="97"/>
        <v>42711</v>
      </c>
      <c r="P691" t="b">
        <f t="shared" si="93"/>
        <v>0</v>
      </c>
      <c r="Q691" t="str">
        <f t="shared" si="98"/>
        <v>WHEN fk_mwh_warehouse = '1' AND id_city = '3849' AND shipped_date &gt;= '2016-11-21' AND shipped_date &lt; '2016-12-08' THEN unit_price</v>
      </c>
      <c r="R691" t="str">
        <f t="shared" si="99"/>
        <v>WHEN fk_mwh_warehouse = '1' AND id_city = '3849' AND shipped_date &gt;= '2016-11-21' AND shipped_date &lt; '2016-12-08' THEN paid_price</v>
      </c>
      <c r="S691" t="str">
        <f t="shared" si="100"/>
        <v>WHEN fk_mwh_warehouse = '1' AND id_city = '3849' AND shipped_date &gt;= '2016-11-21' AND shipped_date &lt; '2016-12-08' THEN order_nr</v>
      </c>
      <c r="T691" t="str">
        <f t="shared" si="101"/>
        <v>WHEN fk_mwh_warehouse = '1' AND id_city = '3849' AND shipped_date &gt;= '2016-11-21' AND shipped_date &lt; '2016-12-08' THEN 1</v>
      </c>
    </row>
    <row r="692" spans="1:20" x14ac:dyDescent="0.25">
      <c r="A692" s="7" t="str">
        <f t="shared" si="94"/>
        <v>38681</v>
      </c>
      <c r="B692">
        <v>1</v>
      </c>
      <c r="C692">
        <v>3868</v>
      </c>
      <c r="D692">
        <v>8640447</v>
      </c>
      <c r="E692">
        <v>8640447</v>
      </c>
      <c r="F692">
        <v>26</v>
      </c>
      <c r="G692">
        <v>36</v>
      </c>
      <c r="H692">
        <v>20161172144534.602</v>
      </c>
      <c r="I692">
        <v>20161206572510.602</v>
      </c>
      <c r="J692">
        <v>7</v>
      </c>
      <c r="K692">
        <v>6</v>
      </c>
      <c r="L692" t="s">
        <v>36</v>
      </c>
      <c r="M692" s="1">
        <f t="shared" si="95"/>
        <v>42703</v>
      </c>
      <c r="N692" s="1">
        <f t="shared" si="96"/>
        <v>42685</v>
      </c>
      <c r="O692" s="1">
        <f t="shared" si="97"/>
        <v>42709</v>
      </c>
      <c r="P692" t="b">
        <f t="shared" si="93"/>
        <v>0</v>
      </c>
      <c r="Q692" t="str">
        <f t="shared" si="98"/>
        <v>WHEN fk_mwh_warehouse = '1' AND id_city = '3868' AND shipped_date &gt;= '2016-11-11' AND shipped_date &lt; '2016-12-06' THEN unit_price</v>
      </c>
      <c r="R692" t="str">
        <f t="shared" si="99"/>
        <v>WHEN fk_mwh_warehouse = '1' AND id_city = '3868' AND shipped_date &gt;= '2016-11-11' AND shipped_date &lt; '2016-12-06' THEN paid_price</v>
      </c>
      <c r="S692" t="str">
        <f t="shared" si="100"/>
        <v>WHEN fk_mwh_warehouse = '1' AND id_city = '3868' AND shipped_date &gt;= '2016-11-11' AND shipped_date &lt; '2016-12-06' THEN order_nr</v>
      </c>
      <c r="T692" t="str">
        <f t="shared" si="101"/>
        <v>WHEN fk_mwh_warehouse = '1' AND id_city = '3868' AND shipped_date &gt;= '2016-11-11' AND shipped_date &lt; '2016-12-06' THEN 1</v>
      </c>
    </row>
    <row r="693" spans="1:20" x14ac:dyDescent="0.25">
      <c r="A693" s="7" t="str">
        <f t="shared" si="94"/>
        <v>38871</v>
      </c>
      <c r="B693">
        <v>1</v>
      </c>
      <c r="C693">
        <v>3887</v>
      </c>
      <c r="D693">
        <v>9199230</v>
      </c>
      <c r="E693">
        <v>9099230</v>
      </c>
      <c r="F693">
        <v>14</v>
      </c>
      <c r="G693">
        <v>17</v>
      </c>
      <c r="H693">
        <v>20161176485014.102</v>
      </c>
      <c r="I693">
        <v>20161206223771.398</v>
      </c>
      <c r="J693">
        <v>5</v>
      </c>
      <c r="K693">
        <v>3</v>
      </c>
      <c r="L693" t="s">
        <v>36</v>
      </c>
      <c r="M693" s="1">
        <f t="shared" si="95"/>
        <v>42705</v>
      </c>
      <c r="N693" s="1">
        <f t="shared" si="96"/>
        <v>42696</v>
      </c>
      <c r="O693" s="1">
        <f t="shared" si="97"/>
        <v>42708</v>
      </c>
      <c r="P693" t="b">
        <f t="shared" si="93"/>
        <v>0</v>
      </c>
      <c r="Q693" t="str">
        <f t="shared" si="98"/>
        <v>WHEN fk_mwh_warehouse = '1' AND id_city = '3887' AND shipped_date &gt;= '2016-11-22' AND shipped_date &lt; '2016-12-05' THEN unit_price</v>
      </c>
      <c r="R693" t="str">
        <f t="shared" si="99"/>
        <v>WHEN fk_mwh_warehouse = '1' AND id_city = '3887' AND shipped_date &gt;= '2016-11-22' AND shipped_date &lt; '2016-12-05' THEN paid_price</v>
      </c>
      <c r="S693" t="str">
        <f t="shared" si="100"/>
        <v>WHEN fk_mwh_warehouse = '1' AND id_city = '3887' AND shipped_date &gt;= '2016-11-22' AND shipped_date &lt; '2016-12-05' THEN order_nr</v>
      </c>
      <c r="T693" t="str">
        <f t="shared" si="101"/>
        <v>WHEN fk_mwh_warehouse = '1' AND id_city = '3887' AND shipped_date &gt;= '2016-11-22' AND shipped_date &lt; '2016-12-05' THEN 1</v>
      </c>
    </row>
    <row r="694" spans="1:20" x14ac:dyDescent="0.25">
      <c r="A694" s="7" t="str">
        <f t="shared" si="94"/>
        <v>39091</v>
      </c>
      <c r="B694">
        <v>1</v>
      </c>
      <c r="C694">
        <v>3909</v>
      </c>
      <c r="D694">
        <v>13058918</v>
      </c>
      <c r="E694">
        <v>13058918</v>
      </c>
      <c r="F694">
        <v>36</v>
      </c>
      <c r="G694">
        <v>40</v>
      </c>
      <c r="H694">
        <v>20161176800525.301</v>
      </c>
      <c r="I694">
        <v>20161206626445</v>
      </c>
      <c r="J694">
        <v>5</v>
      </c>
      <c r="K694">
        <v>5</v>
      </c>
      <c r="L694" t="s">
        <v>36</v>
      </c>
      <c r="M694" s="1">
        <f t="shared" si="95"/>
        <v>42705</v>
      </c>
      <c r="N694" s="1">
        <f t="shared" si="96"/>
        <v>42690</v>
      </c>
      <c r="O694" s="1">
        <f t="shared" si="97"/>
        <v>42710</v>
      </c>
      <c r="P694" t="b">
        <f t="shared" si="93"/>
        <v>0</v>
      </c>
      <c r="Q694" t="str">
        <f t="shared" si="98"/>
        <v>WHEN fk_mwh_warehouse = '1' AND id_city = '3909' AND shipped_date &gt;= '2016-11-16' AND shipped_date &lt; '2016-12-07' THEN unit_price</v>
      </c>
      <c r="R694" t="str">
        <f t="shared" si="99"/>
        <v>WHEN fk_mwh_warehouse = '1' AND id_city = '3909' AND shipped_date &gt;= '2016-11-16' AND shipped_date &lt; '2016-12-07' THEN paid_price</v>
      </c>
      <c r="S694" t="str">
        <f t="shared" si="100"/>
        <v>WHEN fk_mwh_warehouse = '1' AND id_city = '3909' AND shipped_date &gt;= '2016-11-16' AND shipped_date &lt; '2016-12-07' THEN order_nr</v>
      </c>
      <c r="T694" t="str">
        <f t="shared" si="101"/>
        <v>WHEN fk_mwh_warehouse = '1' AND id_city = '3909' AND shipped_date &gt;= '2016-11-16' AND shipped_date &lt; '2016-12-07' THEN 1</v>
      </c>
    </row>
    <row r="695" spans="1:20" x14ac:dyDescent="0.25">
      <c r="A695" s="7" t="str">
        <f t="shared" si="94"/>
        <v>39201</v>
      </c>
      <c r="B695">
        <v>1</v>
      </c>
      <c r="C695">
        <v>3920</v>
      </c>
      <c r="D695">
        <v>8717559</v>
      </c>
      <c r="E695">
        <v>8671512.8900000006</v>
      </c>
      <c r="F695">
        <v>30</v>
      </c>
      <c r="G695">
        <v>38</v>
      </c>
      <c r="H695">
        <v>20161162766513.102</v>
      </c>
      <c r="I695">
        <v>20161206525539.898</v>
      </c>
      <c r="J695">
        <v>7</v>
      </c>
      <c r="K695">
        <v>4</v>
      </c>
      <c r="L695" t="s">
        <v>36</v>
      </c>
      <c r="M695" s="1">
        <f t="shared" si="95"/>
        <v>42703</v>
      </c>
      <c r="N695" s="1">
        <f t="shared" si="96"/>
        <v>42691</v>
      </c>
      <c r="O695" s="1">
        <f t="shared" si="97"/>
        <v>42707</v>
      </c>
      <c r="P695" t="b">
        <f t="shared" si="93"/>
        <v>0</v>
      </c>
      <c r="Q695" t="str">
        <f t="shared" si="98"/>
        <v>WHEN fk_mwh_warehouse = '1' AND id_city = '3920' AND shipped_date &gt;= '2016-11-17' AND shipped_date &lt; '2016-12-04' THEN unit_price</v>
      </c>
      <c r="R695" t="str">
        <f t="shared" si="99"/>
        <v>WHEN fk_mwh_warehouse = '1' AND id_city = '3920' AND shipped_date &gt;= '2016-11-17' AND shipped_date &lt; '2016-12-04' THEN paid_price</v>
      </c>
      <c r="S695" t="str">
        <f t="shared" si="100"/>
        <v>WHEN fk_mwh_warehouse = '1' AND id_city = '3920' AND shipped_date &gt;= '2016-11-17' AND shipped_date &lt; '2016-12-04' THEN order_nr</v>
      </c>
      <c r="T695" t="str">
        <f t="shared" si="101"/>
        <v>WHEN fk_mwh_warehouse = '1' AND id_city = '3920' AND shipped_date &gt;= '2016-11-17' AND shipped_date &lt; '2016-12-04' THEN 1</v>
      </c>
    </row>
    <row r="696" spans="1:20" x14ac:dyDescent="0.25">
      <c r="A696" s="7" t="str">
        <f t="shared" si="94"/>
        <v>39341</v>
      </c>
      <c r="B696">
        <v>1</v>
      </c>
      <c r="C696">
        <v>3934</v>
      </c>
      <c r="D696">
        <v>26874420</v>
      </c>
      <c r="E696">
        <v>26806364.02</v>
      </c>
      <c r="F696">
        <v>51</v>
      </c>
      <c r="G696">
        <v>67</v>
      </c>
      <c r="H696">
        <v>20161198018728</v>
      </c>
      <c r="I696">
        <v>20161206767644.5</v>
      </c>
      <c r="J696">
        <v>4</v>
      </c>
      <c r="K696">
        <v>2</v>
      </c>
      <c r="L696" t="s">
        <v>36</v>
      </c>
      <c r="M696" s="1">
        <f t="shared" si="95"/>
        <v>42706</v>
      </c>
      <c r="N696" s="1">
        <f t="shared" si="96"/>
        <v>42700</v>
      </c>
      <c r="O696" s="1">
        <f t="shared" si="97"/>
        <v>42708</v>
      </c>
      <c r="P696" t="b">
        <f t="shared" si="93"/>
        <v>0</v>
      </c>
      <c r="Q696" t="str">
        <f t="shared" si="98"/>
        <v>WHEN fk_mwh_warehouse = '1' AND id_city = '3934' AND shipped_date &gt;= '2016-11-26' AND shipped_date &lt; '2016-12-05' THEN unit_price</v>
      </c>
      <c r="R696" t="str">
        <f t="shared" si="99"/>
        <v>WHEN fk_mwh_warehouse = '1' AND id_city = '3934' AND shipped_date &gt;= '2016-11-26' AND shipped_date &lt; '2016-12-05' THEN paid_price</v>
      </c>
      <c r="S696" t="str">
        <f t="shared" si="100"/>
        <v>WHEN fk_mwh_warehouse = '1' AND id_city = '3934' AND shipped_date &gt;= '2016-11-26' AND shipped_date &lt; '2016-12-05' THEN order_nr</v>
      </c>
      <c r="T696" t="str">
        <f t="shared" si="101"/>
        <v>WHEN fk_mwh_warehouse = '1' AND id_city = '3934' AND shipped_date &gt;= '2016-11-26' AND shipped_date &lt; '2016-12-05' THEN 1</v>
      </c>
    </row>
    <row r="697" spans="1:20" x14ac:dyDescent="0.25">
      <c r="A697" s="7" t="str">
        <f t="shared" si="94"/>
        <v>39391</v>
      </c>
      <c r="B697">
        <v>1</v>
      </c>
      <c r="C697">
        <v>3939</v>
      </c>
      <c r="D697">
        <v>744839518.00999999</v>
      </c>
      <c r="E697">
        <v>736745566.12</v>
      </c>
      <c r="F697">
        <v>5255</v>
      </c>
      <c r="G697">
        <v>8793</v>
      </c>
      <c r="H697">
        <v>20161177763321.5</v>
      </c>
      <c r="I697">
        <v>20161206799182.301</v>
      </c>
      <c r="J697">
        <v>5</v>
      </c>
      <c r="K697">
        <v>3</v>
      </c>
      <c r="L697" t="s">
        <v>36</v>
      </c>
      <c r="M697" s="1">
        <f t="shared" si="95"/>
        <v>42705</v>
      </c>
      <c r="N697" s="1">
        <f t="shared" si="96"/>
        <v>42696</v>
      </c>
      <c r="O697" s="1">
        <f t="shared" si="97"/>
        <v>42708</v>
      </c>
      <c r="P697" t="b">
        <f t="shared" si="93"/>
        <v>0</v>
      </c>
      <c r="Q697" t="str">
        <f t="shared" si="98"/>
        <v>WHEN fk_mwh_warehouse = '1' AND id_city = '3939' AND shipped_date &gt;= '2016-11-22' AND shipped_date &lt; '2016-12-05' THEN unit_price</v>
      </c>
      <c r="R697" t="str">
        <f t="shared" si="99"/>
        <v>WHEN fk_mwh_warehouse = '1' AND id_city = '3939' AND shipped_date &gt;= '2016-11-22' AND shipped_date &lt; '2016-12-05' THEN paid_price</v>
      </c>
      <c r="S697" t="str">
        <f t="shared" si="100"/>
        <v>WHEN fk_mwh_warehouse = '1' AND id_city = '3939' AND shipped_date &gt;= '2016-11-22' AND shipped_date &lt; '2016-12-05' THEN order_nr</v>
      </c>
      <c r="T697" t="str">
        <f t="shared" si="101"/>
        <v>WHEN fk_mwh_warehouse = '1' AND id_city = '3939' AND shipped_date &gt;= '2016-11-22' AND shipped_date &lt; '2016-12-05' THEN 1</v>
      </c>
    </row>
    <row r="698" spans="1:20" x14ac:dyDescent="0.25">
      <c r="A698" s="7" t="str">
        <f t="shared" si="94"/>
        <v>39461</v>
      </c>
      <c r="B698">
        <v>1</v>
      </c>
      <c r="C698">
        <v>3946</v>
      </c>
      <c r="D698">
        <v>19263510</v>
      </c>
      <c r="E698">
        <v>19060798.949999999</v>
      </c>
      <c r="F698">
        <v>41</v>
      </c>
      <c r="G698">
        <v>46</v>
      </c>
      <c r="H698">
        <v>20161173457571.102</v>
      </c>
      <c r="I698">
        <v>20161206267109.199</v>
      </c>
      <c r="J698">
        <v>5</v>
      </c>
      <c r="K698">
        <v>5</v>
      </c>
      <c r="L698" t="s">
        <v>36</v>
      </c>
      <c r="M698" s="1">
        <f t="shared" si="95"/>
        <v>42705</v>
      </c>
      <c r="N698" s="1">
        <f t="shared" si="96"/>
        <v>42690</v>
      </c>
      <c r="O698" s="1">
        <f t="shared" si="97"/>
        <v>42710</v>
      </c>
      <c r="P698" t="b">
        <f t="shared" si="93"/>
        <v>0</v>
      </c>
      <c r="Q698" t="str">
        <f t="shared" si="98"/>
        <v>WHEN fk_mwh_warehouse = '1' AND id_city = '3946' AND shipped_date &gt;= '2016-11-16' AND shipped_date &lt; '2016-12-07' THEN unit_price</v>
      </c>
      <c r="R698" t="str">
        <f t="shared" si="99"/>
        <v>WHEN fk_mwh_warehouse = '1' AND id_city = '3946' AND shipped_date &gt;= '2016-11-16' AND shipped_date &lt; '2016-12-07' THEN paid_price</v>
      </c>
      <c r="S698" t="str">
        <f t="shared" si="100"/>
        <v>WHEN fk_mwh_warehouse = '1' AND id_city = '3946' AND shipped_date &gt;= '2016-11-16' AND shipped_date &lt; '2016-12-07' THEN order_nr</v>
      </c>
      <c r="T698" t="str">
        <f t="shared" si="101"/>
        <v>WHEN fk_mwh_warehouse = '1' AND id_city = '3946' AND shipped_date &gt;= '2016-11-16' AND shipped_date &lt; '2016-12-07' THEN 1</v>
      </c>
    </row>
    <row r="699" spans="1:20" x14ac:dyDescent="0.25">
      <c r="A699" s="7" t="str">
        <f t="shared" si="94"/>
        <v>39501</v>
      </c>
      <c r="B699">
        <v>1</v>
      </c>
      <c r="C699">
        <v>3950</v>
      </c>
      <c r="D699">
        <v>691664148.80999994</v>
      </c>
      <c r="E699">
        <v>681596143.5</v>
      </c>
      <c r="F699">
        <v>5522</v>
      </c>
      <c r="G699">
        <v>8330</v>
      </c>
      <c r="H699">
        <v>20161196668860</v>
      </c>
      <c r="I699">
        <v>20161206518792.602</v>
      </c>
      <c r="J699">
        <v>3</v>
      </c>
      <c r="K699">
        <v>2</v>
      </c>
      <c r="L699" t="s">
        <v>36</v>
      </c>
      <c r="M699" s="1">
        <f t="shared" si="95"/>
        <v>42707</v>
      </c>
      <c r="N699" s="1">
        <f t="shared" si="96"/>
        <v>42701</v>
      </c>
      <c r="O699" s="1">
        <f t="shared" si="97"/>
        <v>42709</v>
      </c>
      <c r="P699" t="b">
        <f t="shared" si="93"/>
        <v>0</v>
      </c>
      <c r="Q699" t="str">
        <f t="shared" si="98"/>
        <v>WHEN fk_mwh_warehouse = '1' AND id_city = '3950' AND shipped_date &gt;= '2016-11-27' AND shipped_date &lt; '2016-12-06' THEN unit_price</v>
      </c>
      <c r="R699" t="str">
        <f t="shared" si="99"/>
        <v>WHEN fk_mwh_warehouse = '1' AND id_city = '3950' AND shipped_date &gt;= '2016-11-27' AND shipped_date &lt; '2016-12-06' THEN paid_price</v>
      </c>
      <c r="S699" t="str">
        <f t="shared" si="100"/>
        <v>WHEN fk_mwh_warehouse = '1' AND id_city = '3950' AND shipped_date &gt;= '2016-11-27' AND shipped_date &lt; '2016-12-06' THEN order_nr</v>
      </c>
      <c r="T699" t="str">
        <f t="shared" si="101"/>
        <v>WHEN fk_mwh_warehouse = '1' AND id_city = '3950' AND shipped_date &gt;= '2016-11-27' AND shipped_date &lt; '2016-12-06' THEN 1</v>
      </c>
    </row>
    <row r="700" spans="1:20" x14ac:dyDescent="0.25">
      <c r="A700" s="7" t="str">
        <f t="shared" si="94"/>
        <v>39561</v>
      </c>
      <c r="B700">
        <v>1</v>
      </c>
      <c r="C700">
        <v>3956</v>
      </c>
      <c r="D700">
        <v>7414899</v>
      </c>
      <c r="E700">
        <v>7414899</v>
      </c>
      <c r="F700">
        <v>12</v>
      </c>
      <c r="G700">
        <v>14</v>
      </c>
      <c r="H700">
        <v>20161164883119.199</v>
      </c>
      <c r="I700">
        <v>20161206427233</v>
      </c>
      <c r="J700">
        <v>7</v>
      </c>
      <c r="K700">
        <v>4</v>
      </c>
      <c r="L700" t="s">
        <v>36</v>
      </c>
      <c r="M700" s="1">
        <f t="shared" si="95"/>
        <v>42703</v>
      </c>
      <c r="N700" s="1">
        <f t="shared" si="96"/>
        <v>42691</v>
      </c>
      <c r="O700" s="1">
        <f t="shared" si="97"/>
        <v>42707</v>
      </c>
      <c r="P700" t="b">
        <f t="shared" si="93"/>
        <v>0</v>
      </c>
      <c r="Q700" t="str">
        <f t="shared" si="98"/>
        <v>WHEN fk_mwh_warehouse = '1' AND id_city = '3956' AND shipped_date &gt;= '2016-11-17' AND shipped_date &lt; '2016-12-04' THEN unit_price</v>
      </c>
      <c r="R700" t="str">
        <f t="shared" si="99"/>
        <v>WHEN fk_mwh_warehouse = '1' AND id_city = '3956' AND shipped_date &gt;= '2016-11-17' AND shipped_date &lt; '2016-12-04' THEN paid_price</v>
      </c>
      <c r="S700" t="str">
        <f t="shared" si="100"/>
        <v>WHEN fk_mwh_warehouse = '1' AND id_city = '3956' AND shipped_date &gt;= '2016-11-17' AND shipped_date &lt; '2016-12-04' THEN order_nr</v>
      </c>
      <c r="T700" t="str">
        <f t="shared" si="101"/>
        <v>WHEN fk_mwh_warehouse = '1' AND id_city = '3956' AND shipped_date &gt;= '2016-11-17' AND shipped_date &lt; '2016-12-04' THEN 1</v>
      </c>
    </row>
    <row r="701" spans="1:20" x14ac:dyDescent="0.25">
      <c r="A701" s="7" t="str">
        <f t="shared" si="94"/>
        <v>39621</v>
      </c>
      <c r="B701">
        <v>1</v>
      </c>
      <c r="C701">
        <v>3962</v>
      </c>
      <c r="D701">
        <v>2314700</v>
      </c>
      <c r="E701">
        <v>2314700</v>
      </c>
      <c r="F701">
        <v>5</v>
      </c>
      <c r="G701">
        <v>5</v>
      </c>
      <c r="H701">
        <v>20161123168432.398</v>
      </c>
      <c r="I701">
        <v>20161206958001.398</v>
      </c>
      <c r="J701">
        <v>14</v>
      </c>
      <c r="K701">
        <v>6</v>
      </c>
      <c r="L701" t="s">
        <v>36</v>
      </c>
      <c r="M701" s="1">
        <f t="shared" si="95"/>
        <v>42696</v>
      </c>
      <c r="N701" s="1">
        <f t="shared" si="96"/>
        <v>42678</v>
      </c>
      <c r="O701" s="1">
        <f t="shared" si="97"/>
        <v>42702</v>
      </c>
      <c r="P701" t="b">
        <f t="shared" si="93"/>
        <v>0</v>
      </c>
      <c r="Q701" t="str">
        <f t="shared" si="98"/>
        <v>WHEN fk_mwh_warehouse = '1' AND id_city = '3962' AND shipped_date &gt;= '2016-11-04' AND shipped_date &lt; '2016-11-29' THEN unit_price</v>
      </c>
      <c r="R701" t="str">
        <f t="shared" si="99"/>
        <v>WHEN fk_mwh_warehouse = '1' AND id_city = '3962' AND shipped_date &gt;= '2016-11-04' AND shipped_date &lt; '2016-11-29' THEN paid_price</v>
      </c>
      <c r="S701" t="str">
        <f t="shared" si="100"/>
        <v>WHEN fk_mwh_warehouse = '1' AND id_city = '3962' AND shipped_date &gt;= '2016-11-04' AND shipped_date &lt; '2016-11-29' THEN order_nr</v>
      </c>
      <c r="T701" t="str">
        <f t="shared" si="101"/>
        <v>WHEN fk_mwh_warehouse = '1' AND id_city = '3962' AND shipped_date &gt;= '2016-11-04' AND shipped_date &lt; '2016-11-29' THEN 1</v>
      </c>
    </row>
    <row r="702" spans="1:20" x14ac:dyDescent="0.25">
      <c r="A702" s="7" t="str">
        <f t="shared" si="94"/>
        <v>39681</v>
      </c>
      <c r="B702">
        <v>1</v>
      </c>
      <c r="C702">
        <v>3968</v>
      </c>
      <c r="D702">
        <v>2212000</v>
      </c>
      <c r="E702">
        <v>2212000</v>
      </c>
      <c r="F702">
        <v>3</v>
      </c>
      <c r="G702">
        <v>3</v>
      </c>
      <c r="H702">
        <v>20161203148935.301</v>
      </c>
      <c r="I702">
        <v>20161206838353</v>
      </c>
      <c r="J702">
        <v>4</v>
      </c>
      <c r="K702">
        <v>2</v>
      </c>
      <c r="L702" t="s">
        <v>36</v>
      </c>
      <c r="M702" s="1">
        <f t="shared" si="95"/>
        <v>42706</v>
      </c>
      <c r="N702" s="1">
        <f t="shared" si="96"/>
        <v>42700</v>
      </c>
      <c r="O702" s="1">
        <f t="shared" si="97"/>
        <v>42708</v>
      </c>
      <c r="P702" t="b">
        <f t="shared" si="93"/>
        <v>0</v>
      </c>
      <c r="Q702" t="str">
        <f t="shared" si="98"/>
        <v>WHEN fk_mwh_warehouse = '1' AND id_city = '3968' AND shipped_date &gt;= '2016-11-26' AND shipped_date &lt; '2016-12-05' THEN unit_price</v>
      </c>
      <c r="R702" t="str">
        <f t="shared" si="99"/>
        <v>WHEN fk_mwh_warehouse = '1' AND id_city = '3968' AND shipped_date &gt;= '2016-11-26' AND shipped_date &lt; '2016-12-05' THEN paid_price</v>
      </c>
      <c r="S702" t="str">
        <f t="shared" si="100"/>
        <v>WHEN fk_mwh_warehouse = '1' AND id_city = '3968' AND shipped_date &gt;= '2016-11-26' AND shipped_date &lt; '2016-12-05' THEN order_nr</v>
      </c>
      <c r="T702" t="str">
        <f t="shared" si="101"/>
        <v>WHEN fk_mwh_warehouse = '1' AND id_city = '3968' AND shipped_date &gt;= '2016-11-26' AND shipped_date &lt; '2016-12-05' THEN 1</v>
      </c>
    </row>
    <row r="703" spans="1:20" x14ac:dyDescent="0.25">
      <c r="A703" s="7" t="str">
        <f t="shared" si="94"/>
        <v>39771</v>
      </c>
      <c r="B703">
        <v>1</v>
      </c>
      <c r="C703">
        <v>3977</v>
      </c>
      <c r="D703">
        <v>6697175</v>
      </c>
      <c r="E703">
        <v>6697175</v>
      </c>
      <c r="F703">
        <v>8</v>
      </c>
      <c r="G703">
        <v>9</v>
      </c>
      <c r="H703">
        <v>20161187550474.699</v>
      </c>
      <c r="I703">
        <v>20161206932399</v>
      </c>
      <c r="J703">
        <v>4</v>
      </c>
      <c r="K703">
        <v>3</v>
      </c>
      <c r="L703" t="s">
        <v>36</v>
      </c>
      <c r="M703" s="1">
        <f t="shared" si="95"/>
        <v>42706</v>
      </c>
      <c r="N703" s="1">
        <f t="shared" si="96"/>
        <v>42697</v>
      </c>
      <c r="O703" s="1">
        <f t="shared" si="97"/>
        <v>42709</v>
      </c>
      <c r="P703" t="b">
        <f t="shared" si="93"/>
        <v>0</v>
      </c>
      <c r="Q703" t="str">
        <f t="shared" si="98"/>
        <v>WHEN fk_mwh_warehouse = '1' AND id_city = '3977' AND shipped_date &gt;= '2016-11-23' AND shipped_date &lt; '2016-12-06' THEN unit_price</v>
      </c>
      <c r="R703" t="str">
        <f t="shared" si="99"/>
        <v>WHEN fk_mwh_warehouse = '1' AND id_city = '3977' AND shipped_date &gt;= '2016-11-23' AND shipped_date &lt; '2016-12-06' THEN paid_price</v>
      </c>
      <c r="S703" t="str">
        <f t="shared" si="100"/>
        <v>WHEN fk_mwh_warehouse = '1' AND id_city = '3977' AND shipped_date &gt;= '2016-11-23' AND shipped_date &lt; '2016-12-06' THEN order_nr</v>
      </c>
      <c r="T703" t="str">
        <f t="shared" si="101"/>
        <v>WHEN fk_mwh_warehouse = '1' AND id_city = '3977' AND shipped_date &gt;= '2016-11-23' AND shipped_date &lt; '2016-12-06' THEN 1</v>
      </c>
    </row>
    <row r="704" spans="1:20" x14ac:dyDescent="0.25">
      <c r="A704" s="7" t="str">
        <f t="shared" si="94"/>
        <v>39881</v>
      </c>
      <c r="B704">
        <v>1</v>
      </c>
      <c r="C704">
        <v>3988</v>
      </c>
      <c r="D704">
        <v>4909500</v>
      </c>
      <c r="E704">
        <v>4809500</v>
      </c>
      <c r="F704">
        <v>7</v>
      </c>
      <c r="G704">
        <v>11</v>
      </c>
      <c r="H704">
        <v>20161140169419.699</v>
      </c>
      <c r="I704">
        <v>20161206887418.301</v>
      </c>
      <c r="J704">
        <v>9</v>
      </c>
      <c r="K704">
        <v>4</v>
      </c>
      <c r="L704" t="s">
        <v>36</v>
      </c>
      <c r="M704" s="1">
        <f t="shared" si="95"/>
        <v>42701</v>
      </c>
      <c r="N704" s="1">
        <f t="shared" si="96"/>
        <v>42689</v>
      </c>
      <c r="O704" s="1">
        <f t="shared" si="97"/>
        <v>42705</v>
      </c>
      <c r="P704" t="b">
        <f t="shared" si="93"/>
        <v>0</v>
      </c>
      <c r="Q704" t="str">
        <f t="shared" si="98"/>
        <v>WHEN fk_mwh_warehouse = '1' AND id_city = '3988' AND shipped_date &gt;= '2016-11-15' AND shipped_date &lt; '2016-12-02' THEN unit_price</v>
      </c>
      <c r="R704" t="str">
        <f t="shared" si="99"/>
        <v>WHEN fk_mwh_warehouse = '1' AND id_city = '3988' AND shipped_date &gt;= '2016-11-15' AND shipped_date &lt; '2016-12-02' THEN paid_price</v>
      </c>
      <c r="S704" t="str">
        <f t="shared" si="100"/>
        <v>WHEN fk_mwh_warehouse = '1' AND id_city = '3988' AND shipped_date &gt;= '2016-11-15' AND shipped_date &lt; '2016-12-02' THEN order_nr</v>
      </c>
      <c r="T704" t="str">
        <f t="shared" si="101"/>
        <v>WHEN fk_mwh_warehouse = '1' AND id_city = '3988' AND shipped_date &gt;= '2016-11-15' AND shipped_date &lt; '2016-12-02' THEN 1</v>
      </c>
    </row>
    <row r="705" spans="1:20" x14ac:dyDescent="0.25">
      <c r="A705" s="7" t="str">
        <f t="shared" si="94"/>
        <v>39971</v>
      </c>
      <c r="B705">
        <v>1</v>
      </c>
      <c r="C705">
        <v>3997</v>
      </c>
      <c r="D705">
        <v>783400</v>
      </c>
      <c r="E705">
        <v>783400</v>
      </c>
      <c r="F705">
        <v>4</v>
      </c>
      <c r="G705">
        <v>6</v>
      </c>
      <c r="H705">
        <v>20161177818430.102</v>
      </c>
      <c r="I705">
        <v>20161206166674.602</v>
      </c>
      <c r="J705">
        <v>5</v>
      </c>
      <c r="K705">
        <v>2</v>
      </c>
      <c r="L705" t="s">
        <v>36</v>
      </c>
      <c r="M705" s="1">
        <f t="shared" si="95"/>
        <v>42705</v>
      </c>
      <c r="N705" s="1">
        <f t="shared" si="96"/>
        <v>42699</v>
      </c>
      <c r="O705" s="1">
        <f t="shared" si="97"/>
        <v>42707</v>
      </c>
      <c r="P705" t="b">
        <f t="shared" si="93"/>
        <v>0</v>
      </c>
      <c r="Q705" t="str">
        <f t="shared" si="98"/>
        <v>WHEN fk_mwh_warehouse = '1' AND id_city = '3997' AND shipped_date &gt;= '2016-11-25' AND shipped_date &lt; '2016-12-04' THEN unit_price</v>
      </c>
      <c r="R705" t="str">
        <f t="shared" si="99"/>
        <v>WHEN fk_mwh_warehouse = '1' AND id_city = '3997' AND shipped_date &gt;= '2016-11-25' AND shipped_date &lt; '2016-12-04' THEN paid_price</v>
      </c>
      <c r="S705" t="str">
        <f t="shared" si="100"/>
        <v>WHEN fk_mwh_warehouse = '1' AND id_city = '3997' AND shipped_date &gt;= '2016-11-25' AND shipped_date &lt; '2016-12-04' THEN order_nr</v>
      </c>
      <c r="T705" t="str">
        <f t="shared" si="101"/>
        <v>WHEN fk_mwh_warehouse = '1' AND id_city = '3997' AND shipped_date &gt;= '2016-11-25' AND shipped_date &lt; '2016-12-04' THEN 1</v>
      </c>
    </row>
    <row r="706" spans="1:20" x14ac:dyDescent="0.25">
      <c r="A706" s="7" t="str">
        <f t="shared" si="94"/>
        <v>40111</v>
      </c>
      <c r="B706">
        <v>1</v>
      </c>
      <c r="C706">
        <v>4011</v>
      </c>
      <c r="D706">
        <v>417300</v>
      </c>
      <c r="E706">
        <v>414300</v>
      </c>
      <c r="F706">
        <v>6</v>
      </c>
      <c r="G706">
        <v>6</v>
      </c>
      <c r="H706">
        <v>20161174935521.801</v>
      </c>
      <c r="I706">
        <v>20161206652431.5</v>
      </c>
      <c r="J706">
        <v>8</v>
      </c>
      <c r="K706">
        <v>9</v>
      </c>
      <c r="L706" t="s">
        <v>36</v>
      </c>
      <c r="M706" s="1">
        <f t="shared" si="95"/>
        <v>42702</v>
      </c>
      <c r="N706" s="1">
        <f t="shared" si="96"/>
        <v>42675</v>
      </c>
      <c r="O706" s="1">
        <f t="shared" si="97"/>
        <v>42711</v>
      </c>
      <c r="P706" t="b">
        <f t="shared" si="93"/>
        <v>0</v>
      </c>
      <c r="Q706" t="str">
        <f t="shared" si="98"/>
        <v>WHEN fk_mwh_warehouse = '1' AND id_city = '4011' AND shipped_date &gt;= '2016-11-01' AND shipped_date &lt; '2016-12-08' THEN unit_price</v>
      </c>
      <c r="R706" t="str">
        <f t="shared" si="99"/>
        <v>WHEN fk_mwh_warehouse = '1' AND id_city = '4011' AND shipped_date &gt;= '2016-11-01' AND shipped_date &lt; '2016-12-08' THEN paid_price</v>
      </c>
      <c r="S706" t="str">
        <f t="shared" si="100"/>
        <v>WHEN fk_mwh_warehouse = '1' AND id_city = '4011' AND shipped_date &gt;= '2016-11-01' AND shipped_date &lt; '2016-12-08' THEN order_nr</v>
      </c>
      <c r="T706" t="str">
        <f t="shared" si="101"/>
        <v>WHEN fk_mwh_warehouse = '1' AND id_city = '4011' AND shipped_date &gt;= '2016-11-01' AND shipped_date &lt; '2016-12-08' THEN 1</v>
      </c>
    </row>
    <row r="707" spans="1:20" x14ac:dyDescent="0.25">
      <c r="A707" s="7" t="str">
        <f t="shared" si="94"/>
        <v>40241</v>
      </c>
      <c r="B707">
        <v>1</v>
      </c>
      <c r="C707">
        <v>4024</v>
      </c>
      <c r="D707">
        <v>1016005</v>
      </c>
      <c r="E707">
        <v>1016005</v>
      </c>
      <c r="F707">
        <v>27</v>
      </c>
      <c r="G707">
        <v>28</v>
      </c>
      <c r="H707">
        <v>20161195520212</v>
      </c>
      <c r="I707">
        <v>20161205131678.602</v>
      </c>
      <c r="J707">
        <v>2</v>
      </c>
      <c r="K707">
        <v>6</v>
      </c>
      <c r="L707" t="s">
        <v>34</v>
      </c>
      <c r="M707" s="1">
        <f t="shared" si="95"/>
        <v>42707</v>
      </c>
      <c r="N707" s="1">
        <f t="shared" si="96"/>
        <v>42689</v>
      </c>
      <c r="O707" s="1">
        <f t="shared" si="97"/>
        <v>42713</v>
      </c>
      <c r="P707" t="b">
        <f t="shared" si="93"/>
        <v>0</v>
      </c>
      <c r="Q707" t="str">
        <f t="shared" si="98"/>
        <v>WHEN fk_mwh_warehouse = '1' AND id_city = '4024' AND shipped_date &gt;= '2016-11-15' AND shipped_date &lt; '2016-12-10' THEN unit_price</v>
      </c>
      <c r="R707" t="str">
        <f t="shared" si="99"/>
        <v>WHEN fk_mwh_warehouse = '1' AND id_city = '4024' AND shipped_date &gt;= '2016-11-15' AND shipped_date &lt; '2016-12-10' THEN paid_price</v>
      </c>
      <c r="S707" t="str">
        <f t="shared" si="100"/>
        <v>WHEN fk_mwh_warehouse = '1' AND id_city = '4024' AND shipped_date &gt;= '2016-11-15' AND shipped_date &lt; '2016-12-10' THEN order_nr</v>
      </c>
      <c r="T707" t="str">
        <f t="shared" si="101"/>
        <v>WHEN fk_mwh_warehouse = '1' AND id_city = '4024' AND shipped_date &gt;= '2016-11-15' AND shipped_date &lt; '2016-12-10' THEN 1</v>
      </c>
    </row>
    <row r="708" spans="1:20" x14ac:dyDescent="0.25">
      <c r="A708" s="7" t="str">
        <f t="shared" si="94"/>
        <v>40361</v>
      </c>
      <c r="B708">
        <v>1</v>
      </c>
      <c r="C708">
        <v>4036</v>
      </c>
      <c r="D708">
        <v>5320228</v>
      </c>
      <c r="E708">
        <v>5320228</v>
      </c>
      <c r="F708">
        <v>12</v>
      </c>
      <c r="G708">
        <v>15</v>
      </c>
      <c r="H708">
        <v>20161182783928.898</v>
      </c>
      <c r="I708">
        <v>20161206302685.301</v>
      </c>
      <c r="J708">
        <v>5</v>
      </c>
      <c r="K708">
        <v>2</v>
      </c>
      <c r="L708" t="s">
        <v>36</v>
      </c>
      <c r="M708" s="1">
        <f t="shared" si="95"/>
        <v>42705</v>
      </c>
      <c r="N708" s="1">
        <f t="shared" si="96"/>
        <v>42699</v>
      </c>
      <c r="O708" s="1">
        <f t="shared" si="97"/>
        <v>42707</v>
      </c>
      <c r="P708" t="b">
        <f t="shared" si="93"/>
        <v>0</v>
      </c>
      <c r="Q708" t="str">
        <f t="shared" si="98"/>
        <v>WHEN fk_mwh_warehouse = '1' AND id_city = '4036' AND shipped_date &gt;= '2016-11-25' AND shipped_date &lt; '2016-12-04' THEN unit_price</v>
      </c>
      <c r="R708" t="str">
        <f t="shared" si="99"/>
        <v>WHEN fk_mwh_warehouse = '1' AND id_city = '4036' AND shipped_date &gt;= '2016-11-25' AND shipped_date &lt; '2016-12-04' THEN paid_price</v>
      </c>
      <c r="S708" t="str">
        <f t="shared" si="100"/>
        <v>WHEN fk_mwh_warehouse = '1' AND id_city = '4036' AND shipped_date &gt;= '2016-11-25' AND shipped_date &lt; '2016-12-04' THEN order_nr</v>
      </c>
      <c r="T708" t="str">
        <f t="shared" si="101"/>
        <v>WHEN fk_mwh_warehouse = '1' AND id_city = '4036' AND shipped_date &gt;= '2016-11-25' AND shipped_date &lt; '2016-12-04' THEN 1</v>
      </c>
    </row>
    <row r="709" spans="1:20" x14ac:dyDescent="0.25">
      <c r="A709" s="7" t="str">
        <f t="shared" si="94"/>
        <v>40431</v>
      </c>
      <c r="B709">
        <v>1</v>
      </c>
      <c r="C709">
        <v>4043</v>
      </c>
      <c r="D709">
        <v>1073800</v>
      </c>
      <c r="E709">
        <v>1073800</v>
      </c>
      <c r="F709">
        <v>10</v>
      </c>
      <c r="G709">
        <v>10</v>
      </c>
      <c r="H709">
        <v>20161177603241.301</v>
      </c>
      <c r="I709">
        <v>20161206758664.301</v>
      </c>
      <c r="J709">
        <v>8</v>
      </c>
      <c r="K709">
        <v>8</v>
      </c>
      <c r="L709" t="s">
        <v>36</v>
      </c>
      <c r="M709" s="1">
        <f t="shared" si="95"/>
        <v>42702</v>
      </c>
      <c r="N709" s="1">
        <f t="shared" si="96"/>
        <v>42678</v>
      </c>
      <c r="O709" s="1">
        <f t="shared" si="97"/>
        <v>42710</v>
      </c>
      <c r="P709" t="b">
        <f t="shared" si="93"/>
        <v>0</v>
      </c>
      <c r="Q709" t="str">
        <f t="shared" si="98"/>
        <v>WHEN fk_mwh_warehouse = '1' AND id_city = '4043' AND shipped_date &gt;= '2016-11-04' AND shipped_date &lt; '2016-12-07' THEN unit_price</v>
      </c>
      <c r="R709" t="str">
        <f t="shared" si="99"/>
        <v>WHEN fk_mwh_warehouse = '1' AND id_city = '4043' AND shipped_date &gt;= '2016-11-04' AND shipped_date &lt; '2016-12-07' THEN paid_price</v>
      </c>
      <c r="S709" t="str">
        <f t="shared" si="100"/>
        <v>WHEN fk_mwh_warehouse = '1' AND id_city = '4043' AND shipped_date &gt;= '2016-11-04' AND shipped_date &lt; '2016-12-07' THEN order_nr</v>
      </c>
      <c r="T709" t="str">
        <f t="shared" si="101"/>
        <v>WHEN fk_mwh_warehouse = '1' AND id_city = '4043' AND shipped_date &gt;= '2016-11-04' AND shipped_date &lt; '2016-12-07' THEN 1</v>
      </c>
    </row>
    <row r="710" spans="1:20" x14ac:dyDescent="0.25">
      <c r="A710" s="7" t="str">
        <f t="shared" si="94"/>
        <v>40531</v>
      </c>
      <c r="B710">
        <v>1</v>
      </c>
      <c r="C710">
        <v>4053</v>
      </c>
      <c r="D710">
        <v>30056800</v>
      </c>
      <c r="E710">
        <v>30037915.309999999</v>
      </c>
      <c r="F710">
        <v>659</v>
      </c>
      <c r="G710">
        <v>659</v>
      </c>
      <c r="H710">
        <v>20161206533659.699</v>
      </c>
      <c r="I710">
        <v>20161207160354.602</v>
      </c>
      <c r="J710">
        <v>0</v>
      </c>
      <c r="K710">
        <v>1</v>
      </c>
      <c r="L710" t="s">
        <v>35</v>
      </c>
      <c r="M710" s="1">
        <f t="shared" si="95"/>
        <v>42711</v>
      </c>
      <c r="N710" s="1">
        <f t="shared" si="96"/>
        <v>42708</v>
      </c>
      <c r="O710" s="1">
        <f t="shared" si="97"/>
        <v>42712</v>
      </c>
      <c r="P710" t="b">
        <f t="shared" si="93"/>
        <v>0</v>
      </c>
      <c r="Q710" t="str">
        <f t="shared" si="98"/>
        <v>WHEN fk_mwh_warehouse = '1' AND id_city = '4053' AND shipped_date &gt;= '2016-12-04' AND shipped_date &lt; '2016-12-09' THEN unit_price</v>
      </c>
      <c r="R710" t="str">
        <f t="shared" si="99"/>
        <v>WHEN fk_mwh_warehouse = '1' AND id_city = '4053' AND shipped_date &gt;= '2016-12-04' AND shipped_date &lt; '2016-12-09' THEN paid_price</v>
      </c>
      <c r="S710" t="str">
        <f t="shared" si="100"/>
        <v>WHEN fk_mwh_warehouse = '1' AND id_city = '4053' AND shipped_date &gt;= '2016-12-04' AND shipped_date &lt; '2016-12-09' THEN order_nr</v>
      </c>
      <c r="T710" t="str">
        <f t="shared" si="101"/>
        <v>WHEN fk_mwh_warehouse = '1' AND id_city = '4053' AND shipped_date &gt;= '2016-12-04' AND shipped_date &lt; '2016-12-09' THEN 1</v>
      </c>
    </row>
    <row r="711" spans="1:20" x14ac:dyDescent="0.25">
      <c r="A711" s="7" t="str">
        <f t="shared" si="94"/>
        <v>40601</v>
      </c>
      <c r="B711">
        <v>1</v>
      </c>
      <c r="C711">
        <v>4060</v>
      </c>
      <c r="D711">
        <v>93596515.150000006</v>
      </c>
      <c r="E711">
        <v>93326978.280000001</v>
      </c>
      <c r="F711">
        <v>481</v>
      </c>
      <c r="G711">
        <v>509</v>
      </c>
      <c r="H711">
        <v>20161201538796.102</v>
      </c>
      <c r="I711">
        <v>20161207063093.301</v>
      </c>
      <c r="J711">
        <v>1</v>
      </c>
      <c r="K711">
        <v>3</v>
      </c>
      <c r="L711" t="s">
        <v>35</v>
      </c>
      <c r="M711" s="1">
        <f t="shared" si="95"/>
        <v>42710</v>
      </c>
      <c r="N711" s="1">
        <f t="shared" si="96"/>
        <v>42701</v>
      </c>
      <c r="O711" s="1">
        <f t="shared" si="97"/>
        <v>42713</v>
      </c>
      <c r="P711" t="b">
        <f t="shared" si="93"/>
        <v>0</v>
      </c>
      <c r="Q711" t="str">
        <f t="shared" si="98"/>
        <v>WHEN fk_mwh_warehouse = '1' AND id_city = '4060' AND shipped_date &gt;= '2016-11-27' AND shipped_date &lt; '2016-12-10' THEN unit_price</v>
      </c>
      <c r="R711" t="str">
        <f t="shared" si="99"/>
        <v>WHEN fk_mwh_warehouse = '1' AND id_city = '4060' AND shipped_date &gt;= '2016-11-27' AND shipped_date &lt; '2016-12-10' THEN paid_price</v>
      </c>
      <c r="S711" t="str">
        <f t="shared" si="100"/>
        <v>WHEN fk_mwh_warehouse = '1' AND id_city = '4060' AND shipped_date &gt;= '2016-11-27' AND shipped_date &lt; '2016-12-10' THEN order_nr</v>
      </c>
      <c r="T711" t="str">
        <f t="shared" si="101"/>
        <v>WHEN fk_mwh_warehouse = '1' AND id_city = '4060' AND shipped_date &gt;= '2016-11-27' AND shipped_date &lt; '2016-12-10' THEN 1</v>
      </c>
    </row>
    <row r="712" spans="1:20" x14ac:dyDescent="0.25">
      <c r="A712" s="7" t="str">
        <f t="shared" si="94"/>
        <v>40661</v>
      </c>
      <c r="B712">
        <v>1</v>
      </c>
      <c r="C712">
        <v>4066</v>
      </c>
      <c r="D712">
        <v>11373190</v>
      </c>
      <c r="E712">
        <v>11373190</v>
      </c>
      <c r="F712">
        <v>28</v>
      </c>
      <c r="G712">
        <v>30</v>
      </c>
      <c r="H712">
        <v>20161171794961</v>
      </c>
      <c r="I712">
        <v>20161206899150.801</v>
      </c>
      <c r="J712">
        <v>7</v>
      </c>
      <c r="K712">
        <v>6</v>
      </c>
      <c r="L712" t="s">
        <v>36</v>
      </c>
      <c r="M712" s="1">
        <f t="shared" si="95"/>
        <v>42703</v>
      </c>
      <c r="N712" s="1">
        <f t="shared" si="96"/>
        <v>42685</v>
      </c>
      <c r="O712" s="1">
        <f t="shared" si="97"/>
        <v>42709</v>
      </c>
      <c r="P712" t="b">
        <f t="shared" si="93"/>
        <v>0</v>
      </c>
      <c r="Q712" t="str">
        <f t="shared" si="98"/>
        <v>WHEN fk_mwh_warehouse = '1' AND id_city = '4066' AND shipped_date &gt;= '2016-11-11' AND shipped_date &lt; '2016-12-06' THEN unit_price</v>
      </c>
      <c r="R712" t="str">
        <f t="shared" si="99"/>
        <v>WHEN fk_mwh_warehouse = '1' AND id_city = '4066' AND shipped_date &gt;= '2016-11-11' AND shipped_date &lt; '2016-12-06' THEN paid_price</v>
      </c>
      <c r="S712" t="str">
        <f t="shared" si="100"/>
        <v>WHEN fk_mwh_warehouse = '1' AND id_city = '4066' AND shipped_date &gt;= '2016-11-11' AND shipped_date &lt; '2016-12-06' THEN order_nr</v>
      </c>
      <c r="T712" t="str">
        <f t="shared" si="101"/>
        <v>WHEN fk_mwh_warehouse = '1' AND id_city = '4066' AND shipped_date &gt;= '2016-11-11' AND shipped_date &lt; '2016-12-06' THEN 1</v>
      </c>
    </row>
    <row r="713" spans="1:20" x14ac:dyDescent="0.25">
      <c r="A713" s="7" t="str">
        <f t="shared" si="94"/>
        <v>40821</v>
      </c>
      <c r="B713">
        <v>1</v>
      </c>
      <c r="C713">
        <v>4082</v>
      </c>
      <c r="D713">
        <v>7977897</v>
      </c>
      <c r="E713">
        <v>7977897</v>
      </c>
      <c r="F713">
        <v>38</v>
      </c>
      <c r="G713">
        <v>43</v>
      </c>
      <c r="H713">
        <v>20161170616204.398</v>
      </c>
      <c r="I713">
        <v>20161206406816.301</v>
      </c>
      <c r="J713">
        <v>6</v>
      </c>
      <c r="K713">
        <v>5</v>
      </c>
      <c r="L713" t="s">
        <v>36</v>
      </c>
      <c r="M713" s="1">
        <f t="shared" si="95"/>
        <v>42704</v>
      </c>
      <c r="N713" s="1">
        <f t="shared" si="96"/>
        <v>42689</v>
      </c>
      <c r="O713" s="1">
        <f t="shared" si="97"/>
        <v>42709</v>
      </c>
      <c r="P713" t="b">
        <f t="shared" si="93"/>
        <v>0</v>
      </c>
      <c r="Q713" t="str">
        <f t="shared" si="98"/>
        <v>WHEN fk_mwh_warehouse = '1' AND id_city = '4082' AND shipped_date &gt;= '2016-11-15' AND shipped_date &lt; '2016-12-06' THEN unit_price</v>
      </c>
      <c r="R713" t="str">
        <f t="shared" si="99"/>
        <v>WHEN fk_mwh_warehouse = '1' AND id_city = '4082' AND shipped_date &gt;= '2016-11-15' AND shipped_date &lt; '2016-12-06' THEN paid_price</v>
      </c>
      <c r="S713" t="str">
        <f t="shared" si="100"/>
        <v>WHEN fk_mwh_warehouse = '1' AND id_city = '4082' AND shipped_date &gt;= '2016-11-15' AND shipped_date &lt; '2016-12-06' THEN order_nr</v>
      </c>
      <c r="T713" t="str">
        <f t="shared" si="101"/>
        <v>WHEN fk_mwh_warehouse = '1' AND id_city = '4082' AND shipped_date &gt;= '2016-11-15' AND shipped_date &lt; '2016-12-06' THEN 1</v>
      </c>
    </row>
    <row r="714" spans="1:20" x14ac:dyDescent="0.25">
      <c r="A714" s="7" t="str">
        <f t="shared" si="94"/>
        <v>40891</v>
      </c>
      <c r="B714">
        <v>1</v>
      </c>
      <c r="C714">
        <v>4089</v>
      </c>
      <c r="D714">
        <v>2117496.2000000002</v>
      </c>
      <c r="E714">
        <v>2115003.7000000002</v>
      </c>
      <c r="F714">
        <v>13</v>
      </c>
      <c r="G714">
        <v>17</v>
      </c>
      <c r="H714">
        <v>20161176477550.398</v>
      </c>
      <c r="I714">
        <v>20161207155279.5</v>
      </c>
      <c r="J714">
        <v>6</v>
      </c>
      <c r="K714">
        <v>5</v>
      </c>
      <c r="L714" t="s">
        <v>35</v>
      </c>
      <c r="M714" s="1">
        <f t="shared" si="95"/>
        <v>42705</v>
      </c>
      <c r="N714" s="1">
        <f t="shared" si="96"/>
        <v>42690</v>
      </c>
      <c r="O714" s="1">
        <f t="shared" si="97"/>
        <v>42710</v>
      </c>
      <c r="P714" t="b">
        <f t="shared" ref="P714:P777" si="102">O714&gt;$O$3</f>
        <v>0</v>
      </c>
      <c r="Q714" t="str">
        <f t="shared" si="98"/>
        <v>WHEN fk_mwh_warehouse = '1' AND id_city = '4089' AND shipped_date &gt;= '2016-11-16' AND shipped_date &lt; '2016-12-07' THEN unit_price</v>
      </c>
      <c r="R714" t="str">
        <f t="shared" si="99"/>
        <v>WHEN fk_mwh_warehouse = '1' AND id_city = '4089' AND shipped_date &gt;= '2016-11-16' AND shipped_date &lt; '2016-12-07' THEN paid_price</v>
      </c>
      <c r="S714" t="str">
        <f t="shared" si="100"/>
        <v>WHEN fk_mwh_warehouse = '1' AND id_city = '4089' AND shipped_date &gt;= '2016-11-16' AND shipped_date &lt; '2016-12-07' THEN order_nr</v>
      </c>
      <c r="T714" t="str">
        <f t="shared" si="101"/>
        <v>WHEN fk_mwh_warehouse = '1' AND id_city = '4089' AND shipped_date &gt;= '2016-11-16' AND shipped_date &lt; '2016-12-07' THEN 1</v>
      </c>
    </row>
    <row r="715" spans="1:20" x14ac:dyDescent="0.25">
      <c r="A715" s="7" t="str">
        <f t="shared" ref="A715:A778" si="103">C715&amp;B715</f>
        <v>41021</v>
      </c>
      <c r="B715">
        <v>1</v>
      </c>
      <c r="C715">
        <v>4102</v>
      </c>
      <c r="D715">
        <v>1603310</v>
      </c>
      <c r="E715">
        <v>1516393.8</v>
      </c>
      <c r="F715">
        <v>18</v>
      </c>
      <c r="G715">
        <v>34</v>
      </c>
      <c r="H715">
        <v>20161175991721.5</v>
      </c>
      <c r="I715">
        <v>20161207128633.301</v>
      </c>
      <c r="J715">
        <v>8</v>
      </c>
      <c r="K715">
        <v>6</v>
      </c>
      <c r="L715" t="s">
        <v>35</v>
      </c>
      <c r="M715" s="1">
        <f t="shared" ref="M715:M778" si="104">L715-J715</f>
        <v>42703</v>
      </c>
      <c r="N715" s="1">
        <f t="shared" ref="N715:N778" si="105">M715-($O$6*K715)</f>
        <v>42685</v>
      </c>
      <c r="O715" s="1">
        <f t="shared" ref="O715:O778" si="106">M715+($O$7*K715)</f>
        <v>42709</v>
      </c>
      <c r="P715" t="b">
        <f t="shared" si="102"/>
        <v>0</v>
      </c>
      <c r="Q715" t="str">
        <f t="shared" ref="Q715:Q778" si="107">"WHEN fk_mwh_warehouse = '"&amp;$B715&amp;"' AND id_city = '"&amp;$C715&amp;"' AND shipped_date &gt;= '"&amp;TEXT($N715,"yyyy-mm-dd")&amp;"' AND shipped_date &lt; '"&amp;TEXT($O715+1,"yyyy-mm-dd")&amp;"' THEN unit_price"</f>
        <v>WHEN fk_mwh_warehouse = '1' AND id_city = '4102' AND shipped_date &gt;= '2016-11-11' AND shipped_date &lt; '2016-12-06' THEN unit_price</v>
      </c>
      <c r="R715" t="str">
        <f t="shared" ref="R715:R778" si="108">"WHEN fk_mwh_warehouse = '"&amp;$B715&amp;"' AND id_city = '"&amp;$C715&amp;"' AND shipped_date &gt;= '"&amp;TEXT($N715,"yyyy-mm-dd")&amp;"' AND shipped_date &lt; '"&amp;TEXT($O715+1,"yyyy-mm-dd")&amp;"' THEN paid_price"</f>
        <v>WHEN fk_mwh_warehouse = '1' AND id_city = '4102' AND shipped_date &gt;= '2016-11-11' AND shipped_date &lt; '2016-12-06' THEN paid_price</v>
      </c>
      <c r="S715" t="str">
        <f t="shared" ref="S715:S778" si="109">"WHEN fk_mwh_warehouse = '"&amp;$B715&amp;"' AND id_city = '"&amp;$C715&amp;"' AND shipped_date &gt;= '"&amp;TEXT($N715,"yyyy-mm-dd")&amp;"' AND shipped_date &lt; '"&amp;TEXT($O715+1,"yyyy-mm-dd")&amp;"' THEN order_nr"</f>
        <v>WHEN fk_mwh_warehouse = '1' AND id_city = '4102' AND shipped_date &gt;= '2016-11-11' AND shipped_date &lt; '2016-12-06' THEN order_nr</v>
      </c>
      <c r="T715" t="str">
        <f t="shared" ref="T715:T778" si="110">"WHEN fk_mwh_warehouse = '"&amp;$B715&amp;"' AND id_city = '"&amp;$C715&amp;"' AND shipped_date &gt;= '"&amp;TEXT($N715,"yyyy-mm-dd")&amp;"' AND shipped_date &lt; '"&amp;TEXT($O715+1,"yyyy-mm-dd")&amp;"' THEN 1"</f>
        <v>WHEN fk_mwh_warehouse = '1' AND id_city = '4102' AND shipped_date &gt;= '2016-11-11' AND shipped_date &lt; '2016-12-06' THEN 1</v>
      </c>
    </row>
    <row r="716" spans="1:20" x14ac:dyDescent="0.25">
      <c r="A716" s="7" t="str">
        <f t="shared" si="103"/>
        <v>41121</v>
      </c>
      <c r="B716">
        <v>1</v>
      </c>
      <c r="C716">
        <v>4112</v>
      </c>
      <c r="D716">
        <v>17872227</v>
      </c>
      <c r="E716">
        <v>17872227</v>
      </c>
      <c r="F716">
        <v>28</v>
      </c>
      <c r="G716">
        <v>41</v>
      </c>
      <c r="H716">
        <v>20161189824271.898</v>
      </c>
      <c r="I716">
        <v>20161206709673.102</v>
      </c>
      <c r="J716">
        <v>5</v>
      </c>
      <c r="K716">
        <v>4</v>
      </c>
      <c r="L716" t="s">
        <v>36</v>
      </c>
      <c r="M716" s="1">
        <f t="shared" si="104"/>
        <v>42705</v>
      </c>
      <c r="N716" s="1">
        <f t="shared" si="105"/>
        <v>42693</v>
      </c>
      <c r="O716" s="1">
        <f t="shared" si="106"/>
        <v>42709</v>
      </c>
      <c r="P716" t="b">
        <f t="shared" si="102"/>
        <v>0</v>
      </c>
      <c r="Q716" t="str">
        <f t="shared" si="107"/>
        <v>WHEN fk_mwh_warehouse = '1' AND id_city = '4112' AND shipped_date &gt;= '2016-11-19' AND shipped_date &lt; '2016-12-06' THEN unit_price</v>
      </c>
      <c r="R716" t="str">
        <f t="shared" si="108"/>
        <v>WHEN fk_mwh_warehouse = '1' AND id_city = '4112' AND shipped_date &gt;= '2016-11-19' AND shipped_date &lt; '2016-12-06' THEN paid_price</v>
      </c>
      <c r="S716" t="str">
        <f t="shared" si="109"/>
        <v>WHEN fk_mwh_warehouse = '1' AND id_city = '4112' AND shipped_date &gt;= '2016-11-19' AND shipped_date &lt; '2016-12-06' THEN order_nr</v>
      </c>
      <c r="T716" t="str">
        <f t="shared" si="110"/>
        <v>WHEN fk_mwh_warehouse = '1' AND id_city = '4112' AND shipped_date &gt;= '2016-11-19' AND shipped_date &lt; '2016-12-06' THEN 1</v>
      </c>
    </row>
    <row r="717" spans="1:20" x14ac:dyDescent="0.25">
      <c r="A717" s="7" t="str">
        <f t="shared" si="103"/>
        <v>41231</v>
      </c>
      <c r="B717">
        <v>1</v>
      </c>
      <c r="C717">
        <v>4123</v>
      </c>
      <c r="D717">
        <v>10198128</v>
      </c>
      <c r="E717">
        <v>10198128</v>
      </c>
      <c r="F717">
        <v>30</v>
      </c>
      <c r="G717">
        <v>40</v>
      </c>
      <c r="H717">
        <v>20161184426043.699</v>
      </c>
      <c r="I717">
        <v>20161206467861.5</v>
      </c>
      <c r="J717">
        <v>5</v>
      </c>
      <c r="K717">
        <v>4</v>
      </c>
      <c r="L717" t="s">
        <v>36</v>
      </c>
      <c r="M717" s="1">
        <f t="shared" si="104"/>
        <v>42705</v>
      </c>
      <c r="N717" s="1">
        <f t="shared" si="105"/>
        <v>42693</v>
      </c>
      <c r="O717" s="1">
        <f t="shared" si="106"/>
        <v>42709</v>
      </c>
      <c r="P717" t="b">
        <f t="shared" si="102"/>
        <v>0</v>
      </c>
      <c r="Q717" t="str">
        <f t="shared" si="107"/>
        <v>WHEN fk_mwh_warehouse = '1' AND id_city = '4123' AND shipped_date &gt;= '2016-11-19' AND shipped_date &lt; '2016-12-06' THEN unit_price</v>
      </c>
      <c r="R717" t="str">
        <f t="shared" si="108"/>
        <v>WHEN fk_mwh_warehouse = '1' AND id_city = '4123' AND shipped_date &gt;= '2016-11-19' AND shipped_date &lt; '2016-12-06' THEN paid_price</v>
      </c>
      <c r="S717" t="str">
        <f t="shared" si="109"/>
        <v>WHEN fk_mwh_warehouse = '1' AND id_city = '4123' AND shipped_date &gt;= '2016-11-19' AND shipped_date &lt; '2016-12-06' THEN order_nr</v>
      </c>
      <c r="T717" t="str">
        <f t="shared" si="110"/>
        <v>WHEN fk_mwh_warehouse = '1' AND id_city = '4123' AND shipped_date &gt;= '2016-11-19' AND shipped_date &lt; '2016-12-06' THEN 1</v>
      </c>
    </row>
    <row r="718" spans="1:20" x14ac:dyDescent="0.25">
      <c r="A718" s="7" t="str">
        <f t="shared" si="103"/>
        <v>41361</v>
      </c>
      <c r="B718">
        <v>1</v>
      </c>
      <c r="C718">
        <v>4136</v>
      </c>
      <c r="D718">
        <v>1542796</v>
      </c>
      <c r="E718">
        <v>1542796</v>
      </c>
      <c r="F718">
        <v>12</v>
      </c>
      <c r="G718">
        <v>14</v>
      </c>
      <c r="H718">
        <v>20161185692451.699</v>
      </c>
      <c r="I718">
        <v>20161206560272.398</v>
      </c>
      <c r="J718">
        <v>6</v>
      </c>
      <c r="K718">
        <v>5</v>
      </c>
      <c r="L718" t="s">
        <v>36</v>
      </c>
      <c r="M718" s="1">
        <f t="shared" si="104"/>
        <v>42704</v>
      </c>
      <c r="N718" s="1">
        <f t="shared" si="105"/>
        <v>42689</v>
      </c>
      <c r="O718" s="1">
        <f t="shared" si="106"/>
        <v>42709</v>
      </c>
      <c r="P718" t="b">
        <f t="shared" si="102"/>
        <v>0</v>
      </c>
      <c r="Q718" t="str">
        <f t="shared" si="107"/>
        <v>WHEN fk_mwh_warehouse = '1' AND id_city = '4136' AND shipped_date &gt;= '2016-11-15' AND shipped_date &lt; '2016-12-06' THEN unit_price</v>
      </c>
      <c r="R718" t="str">
        <f t="shared" si="108"/>
        <v>WHEN fk_mwh_warehouse = '1' AND id_city = '4136' AND shipped_date &gt;= '2016-11-15' AND shipped_date &lt; '2016-12-06' THEN paid_price</v>
      </c>
      <c r="S718" t="str">
        <f t="shared" si="109"/>
        <v>WHEN fk_mwh_warehouse = '1' AND id_city = '4136' AND shipped_date &gt;= '2016-11-15' AND shipped_date &lt; '2016-12-06' THEN order_nr</v>
      </c>
      <c r="T718" t="str">
        <f t="shared" si="110"/>
        <v>WHEN fk_mwh_warehouse = '1' AND id_city = '4136' AND shipped_date &gt;= '2016-11-15' AND shipped_date &lt; '2016-12-06' THEN 1</v>
      </c>
    </row>
    <row r="719" spans="1:20" x14ac:dyDescent="0.25">
      <c r="A719" s="7" t="str">
        <f t="shared" si="103"/>
        <v>41471</v>
      </c>
      <c r="B719">
        <v>1</v>
      </c>
      <c r="C719">
        <v>4147</v>
      </c>
      <c r="D719">
        <v>1695500</v>
      </c>
      <c r="E719">
        <v>1649375</v>
      </c>
      <c r="F719">
        <v>14</v>
      </c>
      <c r="G719">
        <v>17</v>
      </c>
      <c r="H719">
        <v>20161185530981.199</v>
      </c>
      <c r="I719">
        <v>20161206966650.602</v>
      </c>
      <c r="J719">
        <v>5</v>
      </c>
      <c r="K719">
        <v>2</v>
      </c>
      <c r="L719" t="s">
        <v>36</v>
      </c>
      <c r="M719" s="1">
        <f t="shared" si="104"/>
        <v>42705</v>
      </c>
      <c r="N719" s="1">
        <f t="shared" si="105"/>
        <v>42699</v>
      </c>
      <c r="O719" s="1">
        <f t="shared" si="106"/>
        <v>42707</v>
      </c>
      <c r="P719" t="b">
        <f t="shared" si="102"/>
        <v>0</v>
      </c>
      <c r="Q719" t="str">
        <f t="shared" si="107"/>
        <v>WHEN fk_mwh_warehouse = '1' AND id_city = '4147' AND shipped_date &gt;= '2016-11-25' AND shipped_date &lt; '2016-12-04' THEN unit_price</v>
      </c>
      <c r="R719" t="str">
        <f t="shared" si="108"/>
        <v>WHEN fk_mwh_warehouse = '1' AND id_city = '4147' AND shipped_date &gt;= '2016-11-25' AND shipped_date &lt; '2016-12-04' THEN paid_price</v>
      </c>
      <c r="S719" t="str">
        <f t="shared" si="109"/>
        <v>WHEN fk_mwh_warehouse = '1' AND id_city = '4147' AND shipped_date &gt;= '2016-11-25' AND shipped_date &lt; '2016-12-04' THEN order_nr</v>
      </c>
      <c r="T719" t="str">
        <f t="shared" si="110"/>
        <v>WHEN fk_mwh_warehouse = '1' AND id_city = '4147' AND shipped_date &gt;= '2016-11-25' AND shipped_date &lt; '2016-12-04' THEN 1</v>
      </c>
    </row>
    <row r="720" spans="1:20" x14ac:dyDescent="0.25">
      <c r="A720" s="7" t="str">
        <f t="shared" si="103"/>
        <v>41591</v>
      </c>
      <c r="B720">
        <v>1</v>
      </c>
      <c r="C720">
        <v>4159</v>
      </c>
      <c r="D720">
        <v>4970610</v>
      </c>
      <c r="E720">
        <v>4970610</v>
      </c>
      <c r="F720">
        <v>10</v>
      </c>
      <c r="G720">
        <v>12</v>
      </c>
      <c r="H720">
        <v>20161176908299</v>
      </c>
      <c r="I720">
        <v>20161207214272.301</v>
      </c>
      <c r="J720">
        <v>7</v>
      </c>
      <c r="K720">
        <v>6</v>
      </c>
      <c r="L720" t="s">
        <v>35</v>
      </c>
      <c r="M720" s="1">
        <f t="shared" si="104"/>
        <v>42704</v>
      </c>
      <c r="N720" s="1">
        <f t="shared" si="105"/>
        <v>42686</v>
      </c>
      <c r="O720" s="1">
        <f t="shared" si="106"/>
        <v>42710</v>
      </c>
      <c r="P720" t="b">
        <f t="shared" si="102"/>
        <v>0</v>
      </c>
      <c r="Q720" t="str">
        <f t="shared" si="107"/>
        <v>WHEN fk_mwh_warehouse = '1' AND id_city = '4159' AND shipped_date &gt;= '2016-11-12' AND shipped_date &lt; '2016-12-07' THEN unit_price</v>
      </c>
      <c r="R720" t="str">
        <f t="shared" si="108"/>
        <v>WHEN fk_mwh_warehouse = '1' AND id_city = '4159' AND shipped_date &gt;= '2016-11-12' AND shipped_date &lt; '2016-12-07' THEN paid_price</v>
      </c>
      <c r="S720" t="str">
        <f t="shared" si="109"/>
        <v>WHEN fk_mwh_warehouse = '1' AND id_city = '4159' AND shipped_date &gt;= '2016-11-12' AND shipped_date &lt; '2016-12-07' THEN order_nr</v>
      </c>
      <c r="T720" t="str">
        <f t="shared" si="110"/>
        <v>WHEN fk_mwh_warehouse = '1' AND id_city = '4159' AND shipped_date &gt;= '2016-11-12' AND shipped_date &lt; '2016-12-07' THEN 1</v>
      </c>
    </row>
    <row r="721" spans="1:20" x14ac:dyDescent="0.25">
      <c r="A721" s="7" t="str">
        <f t="shared" si="103"/>
        <v>41711</v>
      </c>
      <c r="B721">
        <v>1</v>
      </c>
      <c r="C721">
        <v>4171</v>
      </c>
      <c r="D721">
        <v>1557100</v>
      </c>
      <c r="E721">
        <v>1557100</v>
      </c>
      <c r="F721">
        <v>9</v>
      </c>
      <c r="G721">
        <v>11</v>
      </c>
      <c r="H721">
        <v>20161123968158.398</v>
      </c>
      <c r="I721">
        <v>20161206780470.5</v>
      </c>
      <c r="J721">
        <v>13</v>
      </c>
      <c r="K721">
        <v>3</v>
      </c>
      <c r="L721" t="s">
        <v>36</v>
      </c>
      <c r="M721" s="1">
        <f t="shared" si="104"/>
        <v>42697</v>
      </c>
      <c r="N721" s="1">
        <f t="shared" si="105"/>
        <v>42688</v>
      </c>
      <c r="O721" s="1">
        <f t="shared" si="106"/>
        <v>42700</v>
      </c>
      <c r="P721" t="b">
        <f t="shared" si="102"/>
        <v>0</v>
      </c>
      <c r="Q721" t="str">
        <f t="shared" si="107"/>
        <v>WHEN fk_mwh_warehouse = '1' AND id_city = '4171' AND shipped_date &gt;= '2016-11-14' AND shipped_date &lt; '2016-11-27' THEN unit_price</v>
      </c>
      <c r="R721" t="str">
        <f t="shared" si="108"/>
        <v>WHEN fk_mwh_warehouse = '1' AND id_city = '4171' AND shipped_date &gt;= '2016-11-14' AND shipped_date &lt; '2016-11-27' THEN paid_price</v>
      </c>
      <c r="S721" t="str">
        <f t="shared" si="109"/>
        <v>WHEN fk_mwh_warehouse = '1' AND id_city = '4171' AND shipped_date &gt;= '2016-11-14' AND shipped_date &lt; '2016-11-27' THEN order_nr</v>
      </c>
      <c r="T721" t="str">
        <f t="shared" si="110"/>
        <v>WHEN fk_mwh_warehouse = '1' AND id_city = '4171' AND shipped_date &gt;= '2016-11-14' AND shipped_date &lt; '2016-11-27' THEN 1</v>
      </c>
    </row>
    <row r="722" spans="1:20" x14ac:dyDescent="0.25">
      <c r="A722" s="7" t="str">
        <f t="shared" si="103"/>
        <v>41891</v>
      </c>
      <c r="B722">
        <v>1</v>
      </c>
      <c r="C722">
        <v>4189</v>
      </c>
      <c r="D722">
        <v>20397878</v>
      </c>
      <c r="E722">
        <v>20308217.510000002</v>
      </c>
      <c r="F722">
        <v>439</v>
      </c>
      <c r="G722">
        <v>442</v>
      </c>
      <c r="H722">
        <v>20161205674864.699</v>
      </c>
      <c r="I722">
        <v>20161206574659.102</v>
      </c>
      <c r="J722">
        <v>1</v>
      </c>
      <c r="K722">
        <v>1</v>
      </c>
      <c r="L722" t="s">
        <v>36</v>
      </c>
      <c r="M722" s="1">
        <f t="shared" si="104"/>
        <v>42709</v>
      </c>
      <c r="N722" s="1">
        <f t="shared" si="105"/>
        <v>42706</v>
      </c>
      <c r="O722" s="1">
        <f t="shared" si="106"/>
        <v>42710</v>
      </c>
      <c r="P722" t="b">
        <f t="shared" si="102"/>
        <v>0</v>
      </c>
      <c r="Q722" t="str">
        <f t="shared" si="107"/>
        <v>WHEN fk_mwh_warehouse = '1' AND id_city = '4189' AND shipped_date &gt;= '2016-12-02' AND shipped_date &lt; '2016-12-07' THEN unit_price</v>
      </c>
      <c r="R722" t="str">
        <f t="shared" si="108"/>
        <v>WHEN fk_mwh_warehouse = '1' AND id_city = '4189' AND shipped_date &gt;= '2016-12-02' AND shipped_date &lt; '2016-12-07' THEN paid_price</v>
      </c>
      <c r="S722" t="str">
        <f t="shared" si="109"/>
        <v>WHEN fk_mwh_warehouse = '1' AND id_city = '4189' AND shipped_date &gt;= '2016-12-02' AND shipped_date &lt; '2016-12-07' THEN order_nr</v>
      </c>
      <c r="T722" t="str">
        <f t="shared" si="110"/>
        <v>WHEN fk_mwh_warehouse = '1' AND id_city = '4189' AND shipped_date &gt;= '2016-12-02' AND shipped_date &lt; '2016-12-07' THEN 1</v>
      </c>
    </row>
    <row r="723" spans="1:20" x14ac:dyDescent="0.25">
      <c r="A723" s="7" t="str">
        <f t="shared" si="103"/>
        <v>42091</v>
      </c>
      <c r="B723">
        <v>1</v>
      </c>
      <c r="C723">
        <v>4209</v>
      </c>
      <c r="D723">
        <v>103800</v>
      </c>
      <c r="E723">
        <v>103800</v>
      </c>
      <c r="F723">
        <v>2</v>
      </c>
      <c r="G723">
        <v>2</v>
      </c>
      <c r="H723">
        <v>20161121566899.5</v>
      </c>
      <c r="I723">
        <v>20161207159981</v>
      </c>
      <c r="J723">
        <v>16</v>
      </c>
      <c r="K723">
        <v>6</v>
      </c>
      <c r="L723" t="s">
        <v>35</v>
      </c>
      <c r="M723" s="1">
        <f t="shared" si="104"/>
        <v>42695</v>
      </c>
      <c r="N723" s="1">
        <f t="shared" si="105"/>
        <v>42677</v>
      </c>
      <c r="O723" s="1">
        <f t="shared" si="106"/>
        <v>42701</v>
      </c>
      <c r="P723" t="b">
        <f t="shared" si="102"/>
        <v>0</v>
      </c>
      <c r="Q723" t="str">
        <f t="shared" si="107"/>
        <v>WHEN fk_mwh_warehouse = '1' AND id_city = '4209' AND shipped_date &gt;= '2016-11-03' AND shipped_date &lt; '2016-11-28' THEN unit_price</v>
      </c>
      <c r="R723" t="str">
        <f t="shared" si="108"/>
        <v>WHEN fk_mwh_warehouse = '1' AND id_city = '4209' AND shipped_date &gt;= '2016-11-03' AND shipped_date &lt; '2016-11-28' THEN paid_price</v>
      </c>
      <c r="S723" t="str">
        <f t="shared" si="109"/>
        <v>WHEN fk_mwh_warehouse = '1' AND id_city = '4209' AND shipped_date &gt;= '2016-11-03' AND shipped_date &lt; '2016-11-28' THEN order_nr</v>
      </c>
      <c r="T723" t="str">
        <f t="shared" si="110"/>
        <v>WHEN fk_mwh_warehouse = '1' AND id_city = '4209' AND shipped_date &gt;= '2016-11-03' AND shipped_date &lt; '2016-11-28' THEN 1</v>
      </c>
    </row>
    <row r="724" spans="1:20" x14ac:dyDescent="0.25">
      <c r="A724" s="7" t="str">
        <f t="shared" si="103"/>
        <v>42181</v>
      </c>
      <c r="B724">
        <v>1</v>
      </c>
      <c r="C724">
        <v>4218</v>
      </c>
      <c r="D724">
        <v>57507437.780000001</v>
      </c>
      <c r="E724">
        <v>56984201.509999998</v>
      </c>
      <c r="F724">
        <v>338</v>
      </c>
      <c r="G724">
        <v>405</v>
      </c>
      <c r="H724">
        <v>20161185781925.199</v>
      </c>
      <c r="I724">
        <v>20161206837409.5</v>
      </c>
      <c r="J724">
        <v>5</v>
      </c>
      <c r="K724">
        <v>3</v>
      </c>
      <c r="L724" t="s">
        <v>36</v>
      </c>
      <c r="M724" s="1">
        <f t="shared" si="104"/>
        <v>42705</v>
      </c>
      <c r="N724" s="1">
        <f t="shared" si="105"/>
        <v>42696</v>
      </c>
      <c r="O724" s="1">
        <f t="shared" si="106"/>
        <v>42708</v>
      </c>
      <c r="P724" t="b">
        <f t="shared" si="102"/>
        <v>0</v>
      </c>
      <c r="Q724" t="str">
        <f t="shared" si="107"/>
        <v>WHEN fk_mwh_warehouse = '1' AND id_city = '4218' AND shipped_date &gt;= '2016-11-22' AND shipped_date &lt; '2016-12-05' THEN unit_price</v>
      </c>
      <c r="R724" t="str">
        <f t="shared" si="108"/>
        <v>WHEN fk_mwh_warehouse = '1' AND id_city = '4218' AND shipped_date &gt;= '2016-11-22' AND shipped_date &lt; '2016-12-05' THEN paid_price</v>
      </c>
      <c r="S724" t="str">
        <f t="shared" si="109"/>
        <v>WHEN fk_mwh_warehouse = '1' AND id_city = '4218' AND shipped_date &gt;= '2016-11-22' AND shipped_date &lt; '2016-12-05' THEN order_nr</v>
      </c>
      <c r="T724" t="str">
        <f t="shared" si="110"/>
        <v>WHEN fk_mwh_warehouse = '1' AND id_city = '4218' AND shipped_date &gt;= '2016-11-22' AND shipped_date &lt; '2016-12-05' THEN 1</v>
      </c>
    </row>
    <row r="725" spans="1:20" x14ac:dyDescent="0.25">
      <c r="A725" s="7" t="str">
        <f t="shared" si="103"/>
        <v>42241</v>
      </c>
      <c r="B725">
        <v>1</v>
      </c>
      <c r="C725">
        <v>4224</v>
      </c>
      <c r="D725">
        <v>23163467.16</v>
      </c>
      <c r="E725">
        <v>22759777.16</v>
      </c>
      <c r="F725">
        <v>68</v>
      </c>
      <c r="G725">
        <v>85</v>
      </c>
      <c r="H725">
        <v>20161186214555.898</v>
      </c>
      <c r="I725">
        <v>20161206680102.301</v>
      </c>
      <c r="J725">
        <v>5</v>
      </c>
      <c r="K725">
        <v>4</v>
      </c>
      <c r="L725" t="s">
        <v>36</v>
      </c>
      <c r="M725" s="1">
        <f t="shared" si="104"/>
        <v>42705</v>
      </c>
      <c r="N725" s="1">
        <f t="shared" si="105"/>
        <v>42693</v>
      </c>
      <c r="O725" s="1">
        <f t="shared" si="106"/>
        <v>42709</v>
      </c>
      <c r="P725" t="b">
        <f t="shared" si="102"/>
        <v>0</v>
      </c>
      <c r="Q725" t="str">
        <f t="shared" si="107"/>
        <v>WHEN fk_mwh_warehouse = '1' AND id_city = '4224' AND shipped_date &gt;= '2016-11-19' AND shipped_date &lt; '2016-12-06' THEN unit_price</v>
      </c>
      <c r="R725" t="str">
        <f t="shared" si="108"/>
        <v>WHEN fk_mwh_warehouse = '1' AND id_city = '4224' AND shipped_date &gt;= '2016-11-19' AND shipped_date &lt; '2016-12-06' THEN paid_price</v>
      </c>
      <c r="S725" t="str">
        <f t="shared" si="109"/>
        <v>WHEN fk_mwh_warehouse = '1' AND id_city = '4224' AND shipped_date &gt;= '2016-11-19' AND shipped_date &lt; '2016-12-06' THEN order_nr</v>
      </c>
      <c r="T725" t="str">
        <f t="shared" si="110"/>
        <v>WHEN fk_mwh_warehouse = '1' AND id_city = '4224' AND shipped_date &gt;= '2016-11-19' AND shipped_date &lt; '2016-12-06' THEN 1</v>
      </c>
    </row>
    <row r="726" spans="1:20" x14ac:dyDescent="0.25">
      <c r="A726" s="7" t="str">
        <f t="shared" si="103"/>
        <v>42301</v>
      </c>
      <c r="B726">
        <v>1</v>
      </c>
      <c r="C726">
        <v>4230</v>
      </c>
      <c r="D726">
        <v>8213996</v>
      </c>
      <c r="E726">
        <v>8203765.4800000004</v>
      </c>
      <c r="F726">
        <v>18</v>
      </c>
      <c r="G726">
        <v>19</v>
      </c>
      <c r="H726">
        <v>20161168370528.602</v>
      </c>
      <c r="I726">
        <v>20161206510202</v>
      </c>
      <c r="J726">
        <v>9</v>
      </c>
      <c r="K726">
        <v>8</v>
      </c>
      <c r="L726" t="s">
        <v>36</v>
      </c>
      <c r="M726" s="1">
        <f t="shared" si="104"/>
        <v>42701</v>
      </c>
      <c r="N726" s="1">
        <f t="shared" si="105"/>
        <v>42677</v>
      </c>
      <c r="O726" s="1">
        <f t="shared" si="106"/>
        <v>42709</v>
      </c>
      <c r="P726" t="b">
        <f t="shared" si="102"/>
        <v>0</v>
      </c>
      <c r="Q726" t="str">
        <f t="shared" si="107"/>
        <v>WHEN fk_mwh_warehouse = '1' AND id_city = '4230' AND shipped_date &gt;= '2016-11-03' AND shipped_date &lt; '2016-12-06' THEN unit_price</v>
      </c>
      <c r="R726" t="str">
        <f t="shared" si="108"/>
        <v>WHEN fk_mwh_warehouse = '1' AND id_city = '4230' AND shipped_date &gt;= '2016-11-03' AND shipped_date &lt; '2016-12-06' THEN paid_price</v>
      </c>
      <c r="S726" t="str">
        <f t="shared" si="109"/>
        <v>WHEN fk_mwh_warehouse = '1' AND id_city = '4230' AND shipped_date &gt;= '2016-11-03' AND shipped_date &lt; '2016-12-06' THEN order_nr</v>
      </c>
      <c r="T726" t="str">
        <f t="shared" si="110"/>
        <v>WHEN fk_mwh_warehouse = '1' AND id_city = '4230' AND shipped_date &gt;= '2016-11-03' AND shipped_date &lt; '2016-12-06' THEN 1</v>
      </c>
    </row>
    <row r="727" spans="1:20" x14ac:dyDescent="0.25">
      <c r="A727" s="7" t="str">
        <f t="shared" si="103"/>
        <v>42511</v>
      </c>
      <c r="B727">
        <v>1</v>
      </c>
      <c r="C727">
        <v>4251</v>
      </c>
      <c r="D727">
        <v>5286727.2</v>
      </c>
      <c r="E727">
        <v>5261477.2</v>
      </c>
      <c r="F727">
        <v>25</v>
      </c>
      <c r="G727">
        <v>32</v>
      </c>
      <c r="H727">
        <v>20161187027793</v>
      </c>
      <c r="I727">
        <v>20161206506587.398</v>
      </c>
      <c r="J727">
        <v>4</v>
      </c>
      <c r="K727">
        <v>3</v>
      </c>
      <c r="L727" t="s">
        <v>36</v>
      </c>
      <c r="M727" s="1">
        <f t="shared" si="104"/>
        <v>42706</v>
      </c>
      <c r="N727" s="1">
        <f t="shared" si="105"/>
        <v>42697</v>
      </c>
      <c r="O727" s="1">
        <f t="shared" si="106"/>
        <v>42709</v>
      </c>
      <c r="P727" t="b">
        <f t="shared" si="102"/>
        <v>0</v>
      </c>
      <c r="Q727" t="str">
        <f t="shared" si="107"/>
        <v>WHEN fk_mwh_warehouse = '1' AND id_city = '4251' AND shipped_date &gt;= '2016-11-23' AND shipped_date &lt; '2016-12-06' THEN unit_price</v>
      </c>
      <c r="R727" t="str">
        <f t="shared" si="108"/>
        <v>WHEN fk_mwh_warehouse = '1' AND id_city = '4251' AND shipped_date &gt;= '2016-11-23' AND shipped_date &lt; '2016-12-06' THEN paid_price</v>
      </c>
      <c r="S727" t="str">
        <f t="shared" si="109"/>
        <v>WHEN fk_mwh_warehouse = '1' AND id_city = '4251' AND shipped_date &gt;= '2016-11-23' AND shipped_date &lt; '2016-12-06' THEN order_nr</v>
      </c>
      <c r="T727" t="str">
        <f t="shared" si="110"/>
        <v>WHEN fk_mwh_warehouse = '1' AND id_city = '4251' AND shipped_date &gt;= '2016-11-23' AND shipped_date &lt; '2016-12-06' THEN 1</v>
      </c>
    </row>
    <row r="728" spans="1:20" x14ac:dyDescent="0.25">
      <c r="A728" s="7" t="str">
        <f t="shared" si="103"/>
        <v>42661</v>
      </c>
      <c r="B728">
        <v>1</v>
      </c>
      <c r="C728">
        <v>4266</v>
      </c>
      <c r="D728">
        <v>2870480</v>
      </c>
      <c r="E728">
        <v>2870480</v>
      </c>
      <c r="F728">
        <v>9</v>
      </c>
      <c r="G728">
        <v>10</v>
      </c>
      <c r="H728">
        <v>20161194971278.102</v>
      </c>
      <c r="I728">
        <v>20161205981199.602</v>
      </c>
      <c r="J728">
        <v>4</v>
      </c>
      <c r="K728">
        <v>1</v>
      </c>
      <c r="L728" t="s">
        <v>34</v>
      </c>
      <c r="M728" s="1">
        <f t="shared" si="104"/>
        <v>42705</v>
      </c>
      <c r="N728" s="1">
        <f t="shared" si="105"/>
        <v>42702</v>
      </c>
      <c r="O728" s="1">
        <f t="shared" si="106"/>
        <v>42706</v>
      </c>
      <c r="P728" t="b">
        <f t="shared" si="102"/>
        <v>0</v>
      </c>
      <c r="Q728" t="str">
        <f t="shared" si="107"/>
        <v>WHEN fk_mwh_warehouse = '1' AND id_city = '4266' AND shipped_date &gt;= '2016-11-28' AND shipped_date &lt; '2016-12-03' THEN unit_price</v>
      </c>
      <c r="R728" t="str">
        <f t="shared" si="108"/>
        <v>WHEN fk_mwh_warehouse = '1' AND id_city = '4266' AND shipped_date &gt;= '2016-11-28' AND shipped_date &lt; '2016-12-03' THEN paid_price</v>
      </c>
      <c r="S728" t="str">
        <f t="shared" si="109"/>
        <v>WHEN fk_mwh_warehouse = '1' AND id_city = '4266' AND shipped_date &gt;= '2016-11-28' AND shipped_date &lt; '2016-12-03' THEN order_nr</v>
      </c>
      <c r="T728" t="str">
        <f t="shared" si="110"/>
        <v>WHEN fk_mwh_warehouse = '1' AND id_city = '4266' AND shipped_date &gt;= '2016-11-28' AND shipped_date &lt; '2016-12-03' THEN 1</v>
      </c>
    </row>
    <row r="729" spans="1:20" x14ac:dyDescent="0.25">
      <c r="A729" s="7" t="str">
        <f t="shared" si="103"/>
        <v>42741</v>
      </c>
      <c r="B729">
        <v>1</v>
      </c>
      <c r="C729">
        <v>4274</v>
      </c>
      <c r="D729">
        <v>7243130</v>
      </c>
      <c r="E729">
        <v>7193130</v>
      </c>
      <c r="F729">
        <v>25</v>
      </c>
      <c r="G729">
        <v>28</v>
      </c>
      <c r="H729">
        <v>20161172437449.199</v>
      </c>
      <c r="I729">
        <v>20161206809960.699</v>
      </c>
      <c r="J729">
        <v>7</v>
      </c>
      <c r="K729">
        <v>5</v>
      </c>
      <c r="L729" t="s">
        <v>36</v>
      </c>
      <c r="M729" s="1">
        <f t="shared" si="104"/>
        <v>42703</v>
      </c>
      <c r="N729" s="1">
        <f t="shared" si="105"/>
        <v>42688</v>
      </c>
      <c r="O729" s="1">
        <f t="shared" si="106"/>
        <v>42708</v>
      </c>
      <c r="P729" t="b">
        <f t="shared" si="102"/>
        <v>0</v>
      </c>
      <c r="Q729" t="str">
        <f t="shared" si="107"/>
        <v>WHEN fk_mwh_warehouse = '1' AND id_city = '4274' AND shipped_date &gt;= '2016-11-14' AND shipped_date &lt; '2016-12-05' THEN unit_price</v>
      </c>
      <c r="R729" t="str">
        <f t="shared" si="108"/>
        <v>WHEN fk_mwh_warehouse = '1' AND id_city = '4274' AND shipped_date &gt;= '2016-11-14' AND shipped_date &lt; '2016-12-05' THEN paid_price</v>
      </c>
      <c r="S729" t="str">
        <f t="shared" si="109"/>
        <v>WHEN fk_mwh_warehouse = '1' AND id_city = '4274' AND shipped_date &gt;= '2016-11-14' AND shipped_date &lt; '2016-12-05' THEN order_nr</v>
      </c>
      <c r="T729" t="str">
        <f t="shared" si="110"/>
        <v>WHEN fk_mwh_warehouse = '1' AND id_city = '4274' AND shipped_date &gt;= '2016-11-14' AND shipped_date &lt; '2016-12-05' THEN 1</v>
      </c>
    </row>
    <row r="730" spans="1:20" x14ac:dyDescent="0.25">
      <c r="A730" s="7" t="str">
        <f t="shared" si="103"/>
        <v>42901</v>
      </c>
      <c r="B730">
        <v>1</v>
      </c>
      <c r="C730">
        <v>4290</v>
      </c>
      <c r="D730">
        <v>6760573</v>
      </c>
      <c r="E730">
        <v>6760573</v>
      </c>
      <c r="F730">
        <v>21</v>
      </c>
      <c r="G730">
        <v>28</v>
      </c>
      <c r="H730">
        <v>20161173503706.801</v>
      </c>
      <c r="I730">
        <v>20161206378529</v>
      </c>
      <c r="J730">
        <v>5</v>
      </c>
      <c r="K730">
        <v>5</v>
      </c>
      <c r="L730" t="s">
        <v>36</v>
      </c>
      <c r="M730" s="1">
        <f t="shared" si="104"/>
        <v>42705</v>
      </c>
      <c r="N730" s="1">
        <f t="shared" si="105"/>
        <v>42690</v>
      </c>
      <c r="O730" s="1">
        <f t="shared" si="106"/>
        <v>42710</v>
      </c>
      <c r="P730" t="b">
        <f t="shared" si="102"/>
        <v>0</v>
      </c>
      <c r="Q730" t="str">
        <f t="shared" si="107"/>
        <v>WHEN fk_mwh_warehouse = '1' AND id_city = '4290' AND shipped_date &gt;= '2016-11-16' AND shipped_date &lt; '2016-12-07' THEN unit_price</v>
      </c>
      <c r="R730" t="str">
        <f t="shared" si="108"/>
        <v>WHEN fk_mwh_warehouse = '1' AND id_city = '4290' AND shipped_date &gt;= '2016-11-16' AND shipped_date &lt; '2016-12-07' THEN paid_price</v>
      </c>
      <c r="S730" t="str">
        <f t="shared" si="109"/>
        <v>WHEN fk_mwh_warehouse = '1' AND id_city = '4290' AND shipped_date &gt;= '2016-11-16' AND shipped_date &lt; '2016-12-07' THEN order_nr</v>
      </c>
      <c r="T730" t="str">
        <f t="shared" si="110"/>
        <v>WHEN fk_mwh_warehouse = '1' AND id_city = '4290' AND shipped_date &gt;= '2016-11-16' AND shipped_date &lt; '2016-12-07' THEN 1</v>
      </c>
    </row>
    <row r="731" spans="1:20" x14ac:dyDescent="0.25">
      <c r="A731" s="7" t="str">
        <f t="shared" si="103"/>
        <v>43101</v>
      </c>
      <c r="B731">
        <v>1</v>
      </c>
      <c r="C731">
        <v>4310</v>
      </c>
      <c r="D731">
        <v>3119800</v>
      </c>
      <c r="E731">
        <v>3119800</v>
      </c>
      <c r="F731">
        <v>16</v>
      </c>
      <c r="G731">
        <v>16</v>
      </c>
      <c r="H731">
        <v>20161198100484.5</v>
      </c>
      <c r="I731">
        <v>20161207077358.398</v>
      </c>
      <c r="J731">
        <v>5</v>
      </c>
      <c r="K731">
        <v>6</v>
      </c>
      <c r="L731" t="s">
        <v>35</v>
      </c>
      <c r="M731" s="1">
        <f t="shared" si="104"/>
        <v>42706</v>
      </c>
      <c r="N731" s="1">
        <f t="shared" si="105"/>
        <v>42688</v>
      </c>
      <c r="O731" s="1">
        <f t="shared" si="106"/>
        <v>42712</v>
      </c>
      <c r="P731" t="b">
        <f t="shared" si="102"/>
        <v>0</v>
      </c>
      <c r="Q731" t="str">
        <f t="shared" si="107"/>
        <v>WHEN fk_mwh_warehouse = '1' AND id_city = '4310' AND shipped_date &gt;= '2016-11-14' AND shipped_date &lt; '2016-12-09' THEN unit_price</v>
      </c>
      <c r="R731" t="str">
        <f t="shared" si="108"/>
        <v>WHEN fk_mwh_warehouse = '1' AND id_city = '4310' AND shipped_date &gt;= '2016-11-14' AND shipped_date &lt; '2016-12-09' THEN paid_price</v>
      </c>
      <c r="S731" t="str">
        <f t="shared" si="109"/>
        <v>WHEN fk_mwh_warehouse = '1' AND id_city = '4310' AND shipped_date &gt;= '2016-11-14' AND shipped_date &lt; '2016-12-09' THEN order_nr</v>
      </c>
      <c r="T731" t="str">
        <f t="shared" si="110"/>
        <v>WHEN fk_mwh_warehouse = '1' AND id_city = '4310' AND shipped_date &gt;= '2016-11-14' AND shipped_date &lt; '2016-12-09' THEN 1</v>
      </c>
    </row>
    <row r="732" spans="1:20" x14ac:dyDescent="0.25">
      <c r="A732" s="7" t="str">
        <f t="shared" si="103"/>
        <v>43201</v>
      </c>
      <c r="B732">
        <v>1</v>
      </c>
      <c r="C732">
        <v>4320</v>
      </c>
      <c r="D732">
        <v>962882</v>
      </c>
      <c r="E732">
        <v>962882</v>
      </c>
      <c r="F732">
        <v>8</v>
      </c>
      <c r="G732">
        <v>9</v>
      </c>
      <c r="H732">
        <v>20161186821891.5</v>
      </c>
      <c r="I732">
        <v>20161206723583.398</v>
      </c>
      <c r="J732">
        <v>4</v>
      </c>
      <c r="K732">
        <v>2</v>
      </c>
      <c r="L732" t="s">
        <v>36</v>
      </c>
      <c r="M732" s="1">
        <f t="shared" si="104"/>
        <v>42706</v>
      </c>
      <c r="N732" s="1">
        <f t="shared" si="105"/>
        <v>42700</v>
      </c>
      <c r="O732" s="1">
        <f t="shared" si="106"/>
        <v>42708</v>
      </c>
      <c r="P732" t="b">
        <f t="shared" si="102"/>
        <v>0</v>
      </c>
      <c r="Q732" t="str">
        <f t="shared" si="107"/>
        <v>WHEN fk_mwh_warehouse = '1' AND id_city = '4320' AND shipped_date &gt;= '2016-11-26' AND shipped_date &lt; '2016-12-05' THEN unit_price</v>
      </c>
      <c r="R732" t="str">
        <f t="shared" si="108"/>
        <v>WHEN fk_mwh_warehouse = '1' AND id_city = '4320' AND shipped_date &gt;= '2016-11-26' AND shipped_date &lt; '2016-12-05' THEN paid_price</v>
      </c>
      <c r="S732" t="str">
        <f t="shared" si="109"/>
        <v>WHEN fk_mwh_warehouse = '1' AND id_city = '4320' AND shipped_date &gt;= '2016-11-26' AND shipped_date &lt; '2016-12-05' THEN order_nr</v>
      </c>
      <c r="T732" t="str">
        <f t="shared" si="110"/>
        <v>WHEN fk_mwh_warehouse = '1' AND id_city = '4320' AND shipped_date &gt;= '2016-11-26' AND shipped_date &lt; '2016-12-05' THEN 1</v>
      </c>
    </row>
    <row r="733" spans="1:20" x14ac:dyDescent="0.25">
      <c r="A733" s="7" t="str">
        <f t="shared" si="103"/>
        <v>43321</v>
      </c>
      <c r="B733">
        <v>1</v>
      </c>
      <c r="C733">
        <v>4332</v>
      </c>
      <c r="D733">
        <v>610900</v>
      </c>
      <c r="E733">
        <v>610900</v>
      </c>
      <c r="F733">
        <v>5</v>
      </c>
      <c r="G733">
        <v>5</v>
      </c>
      <c r="H733">
        <v>20161187048501.398</v>
      </c>
      <c r="I733">
        <v>20161206146423.801</v>
      </c>
      <c r="J733">
        <v>5</v>
      </c>
      <c r="K733">
        <v>5</v>
      </c>
      <c r="L733" t="s">
        <v>36</v>
      </c>
      <c r="M733" s="1">
        <f t="shared" si="104"/>
        <v>42705</v>
      </c>
      <c r="N733" s="1">
        <f t="shared" si="105"/>
        <v>42690</v>
      </c>
      <c r="O733" s="1">
        <f t="shared" si="106"/>
        <v>42710</v>
      </c>
      <c r="P733" t="b">
        <f t="shared" si="102"/>
        <v>0</v>
      </c>
      <c r="Q733" t="str">
        <f t="shared" si="107"/>
        <v>WHEN fk_mwh_warehouse = '1' AND id_city = '4332' AND shipped_date &gt;= '2016-11-16' AND shipped_date &lt; '2016-12-07' THEN unit_price</v>
      </c>
      <c r="R733" t="str">
        <f t="shared" si="108"/>
        <v>WHEN fk_mwh_warehouse = '1' AND id_city = '4332' AND shipped_date &gt;= '2016-11-16' AND shipped_date &lt; '2016-12-07' THEN paid_price</v>
      </c>
      <c r="S733" t="str">
        <f t="shared" si="109"/>
        <v>WHEN fk_mwh_warehouse = '1' AND id_city = '4332' AND shipped_date &gt;= '2016-11-16' AND shipped_date &lt; '2016-12-07' THEN order_nr</v>
      </c>
      <c r="T733" t="str">
        <f t="shared" si="110"/>
        <v>WHEN fk_mwh_warehouse = '1' AND id_city = '4332' AND shipped_date &gt;= '2016-11-16' AND shipped_date &lt; '2016-12-07' THEN 1</v>
      </c>
    </row>
    <row r="734" spans="1:20" x14ac:dyDescent="0.25">
      <c r="A734" s="7" t="str">
        <f t="shared" si="103"/>
        <v>43461</v>
      </c>
      <c r="B734">
        <v>1</v>
      </c>
      <c r="C734">
        <v>4346</v>
      </c>
      <c r="D734">
        <v>7202059</v>
      </c>
      <c r="E734">
        <v>7202059</v>
      </c>
      <c r="F734">
        <v>18</v>
      </c>
      <c r="G734">
        <v>19</v>
      </c>
      <c r="H734">
        <v>20161199850757.102</v>
      </c>
      <c r="I734">
        <v>20161206405123.398</v>
      </c>
      <c r="J734">
        <v>3</v>
      </c>
      <c r="K734">
        <v>2</v>
      </c>
      <c r="L734" t="s">
        <v>36</v>
      </c>
      <c r="M734" s="1">
        <f t="shared" si="104"/>
        <v>42707</v>
      </c>
      <c r="N734" s="1">
        <f t="shared" si="105"/>
        <v>42701</v>
      </c>
      <c r="O734" s="1">
        <f t="shared" si="106"/>
        <v>42709</v>
      </c>
      <c r="P734" t="b">
        <f t="shared" si="102"/>
        <v>0</v>
      </c>
      <c r="Q734" t="str">
        <f t="shared" si="107"/>
        <v>WHEN fk_mwh_warehouse = '1' AND id_city = '4346' AND shipped_date &gt;= '2016-11-27' AND shipped_date &lt; '2016-12-06' THEN unit_price</v>
      </c>
      <c r="R734" t="str">
        <f t="shared" si="108"/>
        <v>WHEN fk_mwh_warehouse = '1' AND id_city = '4346' AND shipped_date &gt;= '2016-11-27' AND shipped_date &lt; '2016-12-06' THEN paid_price</v>
      </c>
      <c r="S734" t="str">
        <f t="shared" si="109"/>
        <v>WHEN fk_mwh_warehouse = '1' AND id_city = '4346' AND shipped_date &gt;= '2016-11-27' AND shipped_date &lt; '2016-12-06' THEN order_nr</v>
      </c>
      <c r="T734" t="str">
        <f t="shared" si="110"/>
        <v>WHEN fk_mwh_warehouse = '1' AND id_city = '4346' AND shipped_date &gt;= '2016-11-27' AND shipped_date &lt; '2016-12-06' THEN 1</v>
      </c>
    </row>
    <row r="735" spans="1:20" x14ac:dyDescent="0.25">
      <c r="A735" s="7" t="str">
        <f t="shared" si="103"/>
        <v>43561</v>
      </c>
      <c r="B735">
        <v>1</v>
      </c>
      <c r="C735">
        <v>4356</v>
      </c>
      <c r="D735">
        <v>16706936</v>
      </c>
      <c r="E735">
        <v>16589686</v>
      </c>
      <c r="F735">
        <v>47</v>
      </c>
      <c r="G735">
        <v>58</v>
      </c>
      <c r="H735">
        <v>20161153866109.5</v>
      </c>
      <c r="I735">
        <v>20161206504712.398</v>
      </c>
      <c r="J735">
        <v>10</v>
      </c>
      <c r="K735">
        <v>7</v>
      </c>
      <c r="L735" t="s">
        <v>36</v>
      </c>
      <c r="M735" s="1">
        <f t="shared" si="104"/>
        <v>42700</v>
      </c>
      <c r="N735" s="1">
        <f t="shared" si="105"/>
        <v>42679</v>
      </c>
      <c r="O735" s="1">
        <f t="shared" si="106"/>
        <v>42707</v>
      </c>
      <c r="P735" t="b">
        <f t="shared" si="102"/>
        <v>0</v>
      </c>
      <c r="Q735" t="str">
        <f t="shared" si="107"/>
        <v>WHEN fk_mwh_warehouse = '1' AND id_city = '4356' AND shipped_date &gt;= '2016-11-05' AND shipped_date &lt; '2016-12-04' THEN unit_price</v>
      </c>
      <c r="R735" t="str">
        <f t="shared" si="108"/>
        <v>WHEN fk_mwh_warehouse = '1' AND id_city = '4356' AND shipped_date &gt;= '2016-11-05' AND shipped_date &lt; '2016-12-04' THEN paid_price</v>
      </c>
      <c r="S735" t="str">
        <f t="shared" si="109"/>
        <v>WHEN fk_mwh_warehouse = '1' AND id_city = '4356' AND shipped_date &gt;= '2016-11-05' AND shipped_date &lt; '2016-12-04' THEN order_nr</v>
      </c>
      <c r="T735" t="str">
        <f t="shared" si="110"/>
        <v>WHEN fk_mwh_warehouse = '1' AND id_city = '4356' AND shipped_date &gt;= '2016-11-05' AND shipped_date &lt; '2016-12-04' THEN 1</v>
      </c>
    </row>
    <row r="736" spans="1:20" x14ac:dyDescent="0.25">
      <c r="A736" s="7" t="str">
        <f t="shared" si="103"/>
        <v>43771</v>
      </c>
      <c r="B736">
        <v>1</v>
      </c>
      <c r="C736">
        <v>4377</v>
      </c>
      <c r="D736">
        <v>2339440</v>
      </c>
      <c r="E736">
        <v>2339440</v>
      </c>
      <c r="F736">
        <v>5</v>
      </c>
      <c r="G736">
        <v>6</v>
      </c>
      <c r="H736">
        <v>20161165925989.301</v>
      </c>
      <c r="I736">
        <v>20161206495229.801</v>
      </c>
      <c r="J736">
        <v>6</v>
      </c>
      <c r="K736">
        <v>2</v>
      </c>
      <c r="L736" t="s">
        <v>36</v>
      </c>
      <c r="M736" s="1">
        <f t="shared" si="104"/>
        <v>42704</v>
      </c>
      <c r="N736" s="1">
        <f t="shared" si="105"/>
        <v>42698</v>
      </c>
      <c r="O736" s="1">
        <f t="shared" si="106"/>
        <v>42706</v>
      </c>
      <c r="P736" t="b">
        <f t="shared" si="102"/>
        <v>0</v>
      </c>
      <c r="Q736" t="str">
        <f t="shared" si="107"/>
        <v>WHEN fk_mwh_warehouse = '1' AND id_city = '4377' AND shipped_date &gt;= '2016-11-24' AND shipped_date &lt; '2016-12-03' THEN unit_price</v>
      </c>
      <c r="R736" t="str">
        <f t="shared" si="108"/>
        <v>WHEN fk_mwh_warehouse = '1' AND id_city = '4377' AND shipped_date &gt;= '2016-11-24' AND shipped_date &lt; '2016-12-03' THEN paid_price</v>
      </c>
      <c r="S736" t="str">
        <f t="shared" si="109"/>
        <v>WHEN fk_mwh_warehouse = '1' AND id_city = '4377' AND shipped_date &gt;= '2016-11-24' AND shipped_date &lt; '2016-12-03' THEN order_nr</v>
      </c>
      <c r="T736" t="str">
        <f t="shared" si="110"/>
        <v>WHEN fk_mwh_warehouse = '1' AND id_city = '4377' AND shipped_date &gt;= '2016-11-24' AND shipped_date &lt; '2016-12-03' THEN 1</v>
      </c>
    </row>
    <row r="737" spans="1:20" x14ac:dyDescent="0.25">
      <c r="A737" s="7" t="str">
        <f t="shared" si="103"/>
        <v>43831</v>
      </c>
      <c r="B737">
        <v>1</v>
      </c>
      <c r="C737">
        <v>4383</v>
      </c>
      <c r="D737">
        <v>4922034</v>
      </c>
      <c r="E737">
        <v>4783834</v>
      </c>
      <c r="F737">
        <v>17</v>
      </c>
      <c r="G737">
        <v>17</v>
      </c>
      <c r="H737">
        <v>20161176234570.5</v>
      </c>
      <c r="I737">
        <v>20161206624002.5</v>
      </c>
      <c r="J737">
        <v>6</v>
      </c>
      <c r="K737">
        <v>4</v>
      </c>
      <c r="L737" t="s">
        <v>36</v>
      </c>
      <c r="M737" s="1">
        <f t="shared" si="104"/>
        <v>42704</v>
      </c>
      <c r="N737" s="1">
        <f t="shared" si="105"/>
        <v>42692</v>
      </c>
      <c r="O737" s="1">
        <f t="shared" si="106"/>
        <v>42708</v>
      </c>
      <c r="P737" t="b">
        <f t="shared" si="102"/>
        <v>0</v>
      </c>
      <c r="Q737" t="str">
        <f t="shared" si="107"/>
        <v>WHEN fk_mwh_warehouse = '1' AND id_city = '4383' AND shipped_date &gt;= '2016-11-18' AND shipped_date &lt; '2016-12-05' THEN unit_price</v>
      </c>
      <c r="R737" t="str">
        <f t="shared" si="108"/>
        <v>WHEN fk_mwh_warehouse = '1' AND id_city = '4383' AND shipped_date &gt;= '2016-11-18' AND shipped_date &lt; '2016-12-05' THEN paid_price</v>
      </c>
      <c r="S737" t="str">
        <f t="shared" si="109"/>
        <v>WHEN fk_mwh_warehouse = '1' AND id_city = '4383' AND shipped_date &gt;= '2016-11-18' AND shipped_date &lt; '2016-12-05' THEN order_nr</v>
      </c>
      <c r="T737" t="str">
        <f t="shared" si="110"/>
        <v>WHEN fk_mwh_warehouse = '1' AND id_city = '4383' AND shipped_date &gt;= '2016-11-18' AND shipped_date &lt; '2016-12-05' THEN 1</v>
      </c>
    </row>
    <row r="738" spans="1:20" x14ac:dyDescent="0.25">
      <c r="A738" s="7" t="str">
        <f t="shared" si="103"/>
        <v>44101</v>
      </c>
      <c r="B738">
        <v>1</v>
      </c>
      <c r="C738">
        <v>4410</v>
      </c>
      <c r="D738">
        <v>12212849</v>
      </c>
      <c r="E738">
        <v>12212849</v>
      </c>
      <c r="F738">
        <v>419</v>
      </c>
      <c r="G738">
        <v>421</v>
      </c>
      <c r="H738">
        <v>20161206283127.801</v>
      </c>
      <c r="I738">
        <v>20161207147048.398</v>
      </c>
      <c r="J738">
        <v>0</v>
      </c>
      <c r="K738">
        <v>1</v>
      </c>
      <c r="L738" t="s">
        <v>35</v>
      </c>
      <c r="M738" s="1">
        <f t="shared" si="104"/>
        <v>42711</v>
      </c>
      <c r="N738" s="1">
        <f t="shared" si="105"/>
        <v>42708</v>
      </c>
      <c r="O738" s="1">
        <f t="shared" si="106"/>
        <v>42712</v>
      </c>
      <c r="P738" t="b">
        <f t="shared" si="102"/>
        <v>0</v>
      </c>
      <c r="Q738" t="str">
        <f t="shared" si="107"/>
        <v>WHEN fk_mwh_warehouse = '1' AND id_city = '4410' AND shipped_date &gt;= '2016-12-04' AND shipped_date &lt; '2016-12-09' THEN unit_price</v>
      </c>
      <c r="R738" t="str">
        <f t="shared" si="108"/>
        <v>WHEN fk_mwh_warehouse = '1' AND id_city = '4410' AND shipped_date &gt;= '2016-12-04' AND shipped_date &lt; '2016-12-09' THEN paid_price</v>
      </c>
      <c r="S738" t="str">
        <f t="shared" si="109"/>
        <v>WHEN fk_mwh_warehouse = '1' AND id_city = '4410' AND shipped_date &gt;= '2016-12-04' AND shipped_date &lt; '2016-12-09' THEN order_nr</v>
      </c>
      <c r="T738" t="str">
        <f t="shared" si="110"/>
        <v>WHEN fk_mwh_warehouse = '1' AND id_city = '4410' AND shipped_date &gt;= '2016-12-04' AND shipped_date &lt; '2016-12-09' THEN 1</v>
      </c>
    </row>
    <row r="739" spans="1:20" x14ac:dyDescent="0.25">
      <c r="A739" s="7" t="str">
        <f t="shared" si="103"/>
        <v>44281</v>
      </c>
      <c r="B739">
        <v>1</v>
      </c>
      <c r="C739">
        <v>4428</v>
      </c>
      <c r="D739">
        <v>14628878</v>
      </c>
      <c r="E739">
        <v>14566502</v>
      </c>
      <c r="F739">
        <v>518</v>
      </c>
      <c r="G739">
        <v>530</v>
      </c>
      <c r="H739">
        <v>20161204877032.801</v>
      </c>
      <c r="I739">
        <v>20161207108315.199</v>
      </c>
      <c r="J739">
        <v>0</v>
      </c>
      <c r="K739">
        <v>2</v>
      </c>
      <c r="L739" t="s">
        <v>35</v>
      </c>
      <c r="M739" s="1">
        <f t="shared" si="104"/>
        <v>42711</v>
      </c>
      <c r="N739" s="1">
        <f t="shared" si="105"/>
        <v>42705</v>
      </c>
      <c r="O739" s="1">
        <f t="shared" si="106"/>
        <v>42713</v>
      </c>
      <c r="P739" t="b">
        <f t="shared" si="102"/>
        <v>0</v>
      </c>
      <c r="Q739" t="str">
        <f t="shared" si="107"/>
        <v>WHEN fk_mwh_warehouse = '1' AND id_city = '4428' AND shipped_date &gt;= '2016-12-01' AND shipped_date &lt; '2016-12-10' THEN unit_price</v>
      </c>
      <c r="R739" t="str">
        <f t="shared" si="108"/>
        <v>WHEN fk_mwh_warehouse = '1' AND id_city = '4428' AND shipped_date &gt;= '2016-12-01' AND shipped_date &lt; '2016-12-10' THEN paid_price</v>
      </c>
      <c r="S739" t="str">
        <f t="shared" si="109"/>
        <v>WHEN fk_mwh_warehouse = '1' AND id_city = '4428' AND shipped_date &gt;= '2016-12-01' AND shipped_date &lt; '2016-12-10' THEN order_nr</v>
      </c>
      <c r="T739" t="str">
        <f t="shared" si="110"/>
        <v>WHEN fk_mwh_warehouse = '1' AND id_city = '4428' AND shipped_date &gt;= '2016-12-01' AND shipped_date &lt; '2016-12-10' THEN 1</v>
      </c>
    </row>
    <row r="740" spans="1:20" x14ac:dyDescent="0.25">
      <c r="A740" s="7" t="str">
        <f t="shared" si="103"/>
        <v>44341</v>
      </c>
      <c r="B740">
        <v>1</v>
      </c>
      <c r="C740">
        <v>4434</v>
      </c>
      <c r="D740">
        <v>118646769.7</v>
      </c>
      <c r="E740">
        <v>117336674.23999999</v>
      </c>
      <c r="F740">
        <v>421</v>
      </c>
      <c r="G740">
        <v>519</v>
      </c>
      <c r="H740">
        <v>20161192286996.5</v>
      </c>
      <c r="I740">
        <v>20161206805308.801</v>
      </c>
      <c r="J740">
        <v>4</v>
      </c>
      <c r="K740">
        <v>3</v>
      </c>
      <c r="L740" t="s">
        <v>36</v>
      </c>
      <c r="M740" s="1">
        <f t="shared" si="104"/>
        <v>42706</v>
      </c>
      <c r="N740" s="1">
        <f t="shared" si="105"/>
        <v>42697</v>
      </c>
      <c r="O740" s="1">
        <f t="shared" si="106"/>
        <v>42709</v>
      </c>
      <c r="P740" t="b">
        <f t="shared" si="102"/>
        <v>0</v>
      </c>
      <c r="Q740" t="str">
        <f t="shared" si="107"/>
        <v>WHEN fk_mwh_warehouse = '1' AND id_city = '4434' AND shipped_date &gt;= '2016-11-23' AND shipped_date &lt; '2016-12-06' THEN unit_price</v>
      </c>
      <c r="R740" t="str">
        <f t="shared" si="108"/>
        <v>WHEN fk_mwh_warehouse = '1' AND id_city = '4434' AND shipped_date &gt;= '2016-11-23' AND shipped_date &lt; '2016-12-06' THEN paid_price</v>
      </c>
      <c r="S740" t="str">
        <f t="shared" si="109"/>
        <v>WHEN fk_mwh_warehouse = '1' AND id_city = '4434' AND shipped_date &gt;= '2016-11-23' AND shipped_date &lt; '2016-12-06' THEN order_nr</v>
      </c>
      <c r="T740" t="str">
        <f t="shared" si="110"/>
        <v>WHEN fk_mwh_warehouse = '1' AND id_city = '4434' AND shipped_date &gt;= '2016-11-23' AND shipped_date &lt; '2016-12-06' THEN 1</v>
      </c>
    </row>
    <row r="741" spans="1:20" x14ac:dyDescent="0.25">
      <c r="A741" s="7" t="str">
        <f t="shared" si="103"/>
        <v>44411</v>
      </c>
      <c r="B741">
        <v>1</v>
      </c>
      <c r="C741">
        <v>4441</v>
      </c>
      <c r="D741">
        <v>75943194.799999997</v>
      </c>
      <c r="E741">
        <v>74418099.170000002</v>
      </c>
      <c r="F741">
        <v>329</v>
      </c>
      <c r="G741">
        <v>463</v>
      </c>
      <c r="H741">
        <v>20161188194483.301</v>
      </c>
      <c r="I741">
        <v>20161206712010.898</v>
      </c>
      <c r="J741">
        <v>4</v>
      </c>
      <c r="K741">
        <v>4</v>
      </c>
      <c r="L741" t="s">
        <v>36</v>
      </c>
      <c r="M741" s="1">
        <f t="shared" si="104"/>
        <v>42706</v>
      </c>
      <c r="N741" s="1">
        <f t="shared" si="105"/>
        <v>42694</v>
      </c>
      <c r="O741" s="1">
        <f t="shared" si="106"/>
        <v>42710</v>
      </c>
      <c r="P741" t="b">
        <f t="shared" si="102"/>
        <v>0</v>
      </c>
      <c r="Q741" t="str">
        <f t="shared" si="107"/>
        <v>WHEN fk_mwh_warehouse = '1' AND id_city = '4441' AND shipped_date &gt;= '2016-11-20' AND shipped_date &lt; '2016-12-07' THEN unit_price</v>
      </c>
      <c r="R741" t="str">
        <f t="shared" si="108"/>
        <v>WHEN fk_mwh_warehouse = '1' AND id_city = '4441' AND shipped_date &gt;= '2016-11-20' AND shipped_date &lt; '2016-12-07' THEN paid_price</v>
      </c>
      <c r="S741" t="str">
        <f t="shared" si="109"/>
        <v>WHEN fk_mwh_warehouse = '1' AND id_city = '4441' AND shipped_date &gt;= '2016-11-20' AND shipped_date &lt; '2016-12-07' THEN order_nr</v>
      </c>
      <c r="T741" t="str">
        <f t="shared" si="110"/>
        <v>WHEN fk_mwh_warehouse = '1' AND id_city = '4441' AND shipped_date &gt;= '2016-11-20' AND shipped_date &lt; '2016-12-07' THEN 1</v>
      </c>
    </row>
    <row r="742" spans="1:20" x14ac:dyDescent="0.25">
      <c r="A742" s="7" t="str">
        <f t="shared" si="103"/>
        <v>44611</v>
      </c>
      <c r="B742">
        <v>1</v>
      </c>
      <c r="C742">
        <v>4461</v>
      </c>
      <c r="D742">
        <v>47978646</v>
      </c>
      <c r="E742">
        <v>46778367.340000004</v>
      </c>
      <c r="F742">
        <v>278</v>
      </c>
      <c r="G742">
        <v>415</v>
      </c>
      <c r="H742">
        <v>20161183694434.398</v>
      </c>
      <c r="I742">
        <v>20161206748717.898</v>
      </c>
      <c r="J742">
        <v>5</v>
      </c>
      <c r="K742">
        <v>5</v>
      </c>
      <c r="L742" t="s">
        <v>36</v>
      </c>
      <c r="M742" s="1">
        <f t="shared" si="104"/>
        <v>42705</v>
      </c>
      <c r="N742" s="1">
        <f t="shared" si="105"/>
        <v>42690</v>
      </c>
      <c r="O742" s="1">
        <f t="shared" si="106"/>
        <v>42710</v>
      </c>
      <c r="P742" t="b">
        <f t="shared" si="102"/>
        <v>0</v>
      </c>
      <c r="Q742" t="str">
        <f t="shared" si="107"/>
        <v>WHEN fk_mwh_warehouse = '1' AND id_city = '4461' AND shipped_date &gt;= '2016-11-16' AND shipped_date &lt; '2016-12-07' THEN unit_price</v>
      </c>
      <c r="R742" t="str">
        <f t="shared" si="108"/>
        <v>WHEN fk_mwh_warehouse = '1' AND id_city = '4461' AND shipped_date &gt;= '2016-11-16' AND shipped_date &lt; '2016-12-07' THEN paid_price</v>
      </c>
      <c r="S742" t="str">
        <f t="shared" si="109"/>
        <v>WHEN fk_mwh_warehouse = '1' AND id_city = '4461' AND shipped_date &gt;= '2016-11-16' AND shipped_date &lt; '2016-12-07' THEN order_nr</v>
      </c>
      <c r="T742" t="str">
        <f t="shared" si="110"/>
        <v>WHEN fk_mwh_warehouse = '1' AND id_city = '4461' AND shipped_date &gt;= '2016-11-16' AND shipped_date &lt; '2016-12-07' THEN 1</v>
      </c>
    </row>
    <row r="743" spans="1:20" x14ac:dyDescent="0.25">
      <c r="A743" s="7" t="str">
        <f t="shared" si="103"/>
        <v>44821</v>
      </c>
      <c r="B743">
        <v>1</v>
      </c>
      <c r="C743">
        <v>4482</v>
      </c>
      <c r="D743">
        <v>20507768</v>
      </c>
      <c r="E743">
        <v>20343304.050000001</v>
      </c>
      <c r="F743">
        <v>137</v>
      </c>
      <c r="G743">
        <v>226</v>
      </c>
      <c r="H743">
        <v>20161187138580.398</v>
      </c>
      <c r="I743">
        <v>20161206596912.398</v>
      </c>
      <c r="J743">
        <v>5</v>
      </c>
      <c r="K743">
        <v>4</v>
      </c>
      <c r="L743" t="s">
        <v>36</v>
      </c>
      <c r="M743" s="1">
        <f t="shared" si="104"/>
        <v>42705</v>
      </c>
      <c r="N743" s="1">
        <f t="shared" si="105"/>
        <v>42693</v>
      </c>
      <c r="O743" s="1">
        <f t="shared" si="106"/>
        <v>42709</v>
      </c>
      <c r="P743" t="b">
        <f t="shared" si="102"/>
        <v>0</v>
      </c>
      <c r="Q743" t="str">
        <f t="shared" si="107"/>
        <v>WHEN fk_mwh_warehouse = '1' AND id_city = '4482' AND shipped_date &gt;= '2016-11-19' AND shipped_date &lt; '2016-12-06' THEN unit_price</v>
      </c>
      <c r="R743" t="str">
        <f t="shared" si="108"/>
        <v>WHEN fk_mwh_warehouse = '1' AND id_city = '4482' AND shipped_date &gt;= '2016-11-19' AND shipped_date &lt; '2016-12-06' THEN paid_price</v>
      </c>
      <c r="S743" t="str">
        <f t="shared" si="109"/>
        <v>WHEN fk_mwh_warehouse = '1' AND id_city = '4482' AND shipped_date &gt;= '2016-11-19' AND shipped_date &lt; '2016-12-06' THEN order_nr</v>
      </c>
      <c r="T743" t="str">
        <f t="shared" si="110"/>
        <v>WHEN fk_mwh_warehouse = '1' AND id_city = '4482' AND shipped_date &gt;= '2016-11-19' AND shipped_date &lt; '2016-12-06' THEN 1</v>
      </c>
    </row>
    <row r="744" spans="1:20" x14ac:dyDescent="0.25">
      <c r="A744" s="7" t="str">
        <f t="shared" si="103"/>
        <v>44971</v>
      </c>
      <c r="B744">
        <v>1</v>
      </c>
      <c r="C744">
        <v>4497</v>
      </c>
      <c r="D744">
        <v>7555774.0999999996</v>
      </c>
      <c r="E744">
        <v>7253699.0999999996</v>
      </c>
      <c r="F744">
        <v>39</v>
      </c>
      <c r="G744">
        <v>41</v>
      </c>
      <c r="H744">
        <v>20161188758271.602</v>
      </c>
      <c r="I744">
        <v>20161206412637.102</v>
      </c>
      <c r="J744">
        <v>4</v>
      </c>
      <c r="K744">
        <v>5</v>
      </c>
      <c r="L744" t="s">
        <v>36</v>
      </c>
      <c r="M744" s="1">
        <f t="shared" si="104"/>
        <v>42706</v>
      </c>
      <c r="N744" s="1">
        <f t="shared" si="105"/>
        <v>42691</v>
      </c>
      <c r="O744" s="1">
        <f t="shared" si="106"/>
        <v>42711</v>
      </c>
      <c r="P744" t="b">
        <f t="shared" si="102"/>
        <v>0</v>
      </c>
      <c r="Q744" t="str">
        <f t="shared" si="107"/>
        <v>WHEN fk_mwh_warehouse = '1' AND id_city = '4497' AND shipped_date &gt;= '2016-11-17' AND shipped_date &lt; '2016-12-08' THEN unit_price</v>
      </c>
      <c r="R744" t="str">
        <f t="shared" si="108"/>
        <v>WHEN fk_mwh_warehouse = '1' AND id_city = '4497' AND shipped_date &gt;= '2016-11-17' AND shipped_date &lt; '2016-12-08' THEN paid_price</v>
      </c>
      <c r="S744" t="str">
        <f t="shared" si="109"/>
        <v>WHEN fk_mwh_warehouse = '1' AND id_city = '4497' AND shipped_date &gt;= '2016-11-17' AND shipped_date &lt; '2016-12-08' THEN order_nr</v>
      </c>
      <c r="T744" t="str">
        <f t="shared" si="110"/>
        <v>WHEN fk_mwh_warehouse = '1' AND id_city = '4497' AND shipped_date &gt;= '2016-11-17' AND shipped_date &lt; '2016-12-08' THEN 1</v>
      </c>
    </row>
    <row r="745" spans="1:20" x14ac:dyDescent="0.25">
      <c r="A745" s="7" t="str">
        <f t="shared" si="103"/>
        <v>45251</v>
      </c>
      <c r="B745">
        <v>1</v>
      </c>
      <c r="C745">
        <v>4525</v>
      </c>
      <c r="D745">
        <v>24985834</v>
      </c>
      <c r="E745">
        <v>24955834</v>
      </c>
      <c r="F745">
        <v>34</v>
      </c>
      <c r="G745">
        <v>49</v>
      </c>
      <c r="H745">
        <v>20161177305473.5</v>
      </c>
      <c r="I745">
        <v>20161206636878.5</v>
      </c>
      <c r="J745">
        <v>5</v>
      </c>
      <c r="K745">
        <v>5</v>
      </c>
      <c r="L745" t="s">
        <v>36</v>
      </c>
      <c r="M745" s="1">
        <f t="shared" si="104"/>
        <v>42705</v>
      </c>
      <c r="N745" s="1">
        <f t="shared" si="105"/>
        <v>42690</v>
      </c>
      <c r="O745" s="1">
        <f t="shared" si="106"/>
        <v>42710</v>
      </c>
      <c r="P745" t="b">
        <f t="shared" si="102"/>
        <v>0</v>
      </c>
      <c r="Q745" t="str">
        <f t="shared" si="107"/>
        <v>WHEN fk_mwh_warehouse = '1' AND id_city = '4525' AND shipped_date &gt;= '2016-11-16' AND shipped_date &lt; '2016-12-07' THEN unit_price</v>
      </c>
      <c r="R745" t="str">
        <f t="shared" si="108"/>
        <v>WHEN fk_mwh_warehouse = '1' AND id_city = '4525' AND shipped_date &gt;= '2016-11-16' AND shipped_date &lt; '2016-12-07' THEN paid_price</v>
      </c>
      <c r="S745" t="str">
        <f t="shared" si="109"/>
        <v>WHEN fk_mwh_warehouse = '1' AND id_city = '4525' AND shipped_date &gt;= '2016-11-16' AND shipped_date &lt; '2016-12-07' THEN order_nr</v>
      </c>
      <c r="T745" t="str">
        <f t="shared" si="110"/>
        <v>WHEN fk_mwh_warehouse = '1' AND id_city = '4525' AND shipped_date &gt;= '2016-11-16' AND shipped_date &lt; '2016-12-07' THEN 1</v>
      </c>
    </row>
    <row r="746" spans="1:20" x14ac:dyDescent="0.25">
      <c r="A746" s="7" t="str">
        <f t="shared" si="103"/>
        <v>45431</v>
      </c>
      <c r="B746">
        <v>1</v>
      </c>
      <c r="C746">
        <v>4543</v>
      </c>
      <c r="D746">
        <v>735920626.19000006</v>
      </c>
      <c r="E746">
        <v>707264742.29999995</v>
      </c>
      <c r="F746">
        <v>4870</v>
      </c>
      <c r="G746">
        <v>6591</v>
      </c>
      <c r="H746">
        <v>20161198221117.602</v>
      </c>
      <c r="I746">
        <v>20161206731661.5</v>
      </c>
      <c r="J746">
        <v>4</v>
      </c>
      <c r="K746">
        <v>2</v>
      </c>
      <c r="L746" t="s">
        <v>36</v>
      </c>
      <c r="M746" s="1">
        <f t="shared" si="104"/>
        <v>42706</v>
      </c>
      <c r="N746" s="1">
        <f t="shared" si="105"/>
        <v>42700</v>
      </c>
      <c r="O746" s="1">
        <f t="shared" si="106"/>
        <v>42708</v>
      </c>
      <c r="P746" t="b">
        <f t="shared" si="102"/>
        <v>0</v>
      </c>
      <c r="Q746" t="str">
        <f t="shared" si="107"/>
        <v>WHEN fk_mwh_warehouse = '1' AND id_city = '4543' AND shipped_date &gt;= '2016-11-26' AND shipped_date &lt; '2016-12-05' THEN unit_price</v>
      </c>
      <c r="R746" t="str">
        <f t="shared" si="108"/>
        <v>WHEN fk_mwh_warehouse = '1' AND id_city = '4543' AND shipped_date &gt;= '2016-11-26' AND shipped_date &lt; '2016-12-05' THEN paid_price</v>
      </c>
      <c r="S746" t="str">
        <f t="shared" si="109"/>
        <v>WHEN fk_mwh_warehouse = '1' AND id_city = '4543' AND shipped_date &gt;= '2016-11-26' AND shipped_date &lt; '2016-12-05' THEN order_nr</v>
      </c>
      <c r="T746" t="str">
        <f t="shared" si="110"/>
        <v>WHEN fk_mwh_warehouse = '1' AND id_city = '4543' AND shipped_date &gt;= '2016-11-26' AND shipped_date &lt; '2016-12-05' THEN 1</v>
      </c>
    </row>
    <row r="747" spans="1:20" x14ac:dyDescent="0.25">
      <c r="A747" s="7" t="str">
        <f t="shared" si="103"/>
        <v>45621</v>
      </c>
      <c r="B747">
        <v>1</v>
      </c>
      <c r="C747">
        <v>4562</v>
      </c>
      <c r="D747">
        <v>16097086.699999999</v>
      </c>
      <c r="E747">
        <v>15581647.640000001</v>
      </c>
      <c r="F747">
        <v>127</v>
      </c>
      <c r="G747">
        <v>170</v>
      </c>
      <c r="H747">
        <v>20161156904383.801</v>
      </c>
      <c r="I747">
        <v>20161206590803.398</v>
      </c>
      <c r="J747">
        <v>11</v>
      </c>
      <c r="K747">
        <v>9</v>
      </c>
      <c r="L747" t="s">
        <v>36</v>
      </c>
      <c r="M747" s="1">
        <f t="shared" si="104"/>
        <v>42699</v>
      </c>
      <c r="N747" s="1">
        <f t="shared" si="105"/>
        <v>42672</v>
      </c>
      <c r="O747" s="1">
        <f t="shared" si="106"/>
        <v>42708</v>
      </c>
      <c r="P747" t="b">
        <f t="shared" si="102"/>
        <v>0</v>
      </c>
      <c r="Q747" t="str">
        <f t="shared" si="107"/>
        <v>WHEN fk_mwh_warehouse = '1' AND id_city = '4562' AND shipped_date &gt;= '2016-10-29' AND shipped_date &lt; '2016-12-05' THEN unit_price</v>
      </c>
      <c r="R747" t="str">
        <f t="shared" si="108"/>
        <v>WHEN fk_mwh_warehouse = '1' AND id_city = '4562' AND shipped_date &gt;= '2016-10-29' AND shipped_date &lt; '2016-12-05' THEN paid_price</v>
      </c>
      <c r="S747" t="str">
        <f t="shared" si="109"/>
        <v>WHEN fk_mwh_warehouse = '1' AND id_city = '4562' AND shipped_date &gt;= '2016-10-29' AND shipped_date &lt; '2016-12-05' THEN order_nr</v>
      </c>
      <c r="T747" t="str">
        <f t="shared" si="110"/>
        <v>WHEN fk_mwh_warehouse = '1' AND id_city = '4562' AND shipped_date &gt;= '2016-10-29' AND shipped_date &lt; '2016-12-05' THEN 1</v>
      </c>
    </row>
    <row r="748" spans="1:20" x14ac:dyDescent="0.25">
      <c r="A748" s="7" t="str">
        <f t="shared" si="103"/>
        <v>45771</v>
      </c>
      <c r="B748">
        <v>1</v>
      </c>
      <c r="C748">
        <v>4577</v>
      </c>
      <c r="D748">
        <v>17733789</v>
      </c>
      <c r="E748">
        <v>17577540.77</v>
      </c>
      <c r="F748">
        <v>75</v>
      </c>
      <c r="G748">
        <v>97</v>
      </c>
      <c r="H748">
        <v>20161176373893.199</v>
      </c>
      <c r="I748">
        <v>20161206684443.5</v>
      </c>
      <c r="J748">
        <v>5</v>
      </c>
      <c r="K748">
        <v>4</v>
      </c>
      <c r="L748" t="s">
        <v>36</v>
      </c>
      <c r="M748" s="1">
        <f t="shared" si="104"/>
        <v>42705</v>
      </c>
      <c r="N748" s="1">
        <f t="shared" si="105"/>
        <v>42693</v>
      </c>
      <c r="O748" s="1">
        <f t="shared" si="106"/>
        <v>42709</v>
      </c>
      <c r="P748" t="b">
        <f t="shared" si="102"/>
        <v>0</v>
      </c>
      <c r="Q748" t="str">
        <f t="shared" si="107"/>
        <v>WHEN fk_mwh_warehouse = '1' AND id_city = '4577' AND shipped_date &gt;= '2016-11-19' AND shipped_date &lt; '2016-12-06' THEN unit_price</v>
      </c>
      <c r="R748" t="str">
        <f t="shared" si="108"/>
        <v>WHEN fk_mwh_warehouse = '1' AND id_city = '4577' AND shipped_date &gt;= '2016-11-19' AND shipped_date &lt; '2016-12-06' THEN paid_price</v>
      </c>
      <c r="S748" t="str">
        <f t="shared" si="109"/>
        <v>WHEN fk_mwh_warehouse = '1' AND id_city = '4577' AND shipped_date &gt;= '2016-11-19' AND shipped_date &lt; '2016-12-06' THEN order_nr</v>
      </c>
      <c r="T748" t="str">
        <f t="shared" si="110"/>
        <v>WHEN fk_mwh_warehouse = '1' AND id_city = '4577' AND shipped_date &gt;= '2016-11-19' AND shipped_date &lt; '2016-12-06' THEN 1</v>
      </c>
    </row>
    <row r="749" spans="1:20" x14ac:dyDescent="0.25">
      <c r="A749" s="7" t="str">
        <f t="shared" si="103"/>
        <v>46021</v>
      </c>
      <c r="B749">
        <v>1</v>
      </c>
      <c r="C749">
        <v>4602</v>
      </c>
      <c r="D749">
        <v>15286417</v>
      </c>
      <c r="E749">
        <v>15260137</v>
      </c>
      <c r="F749">
        <v>63</v>
      </c>
      <c r="G749">
        <v>82</v>
      </c>
      <c r="H749">
        <v>20161190634021.102</v>
      </c>
      <c r="I749">
        <v>20161206507773.801</v>
      </c>
      <c r="J749">
        <v>5</v>
      </c>
      <c r="K749">
        <v>5</v>
      </c>
      <c r="L749" t="s">
        <v>36</v>
      </c>
      <c r="M749" s="1">
        <f t="shared" si="104"/>
        <v>42705</v>
      </c>
      <c r="N749" s="1">
        <f t="shared" si="105"/>
        <v>42690</v>
      </c>
      <c r="O749" s="1">
        <f t="shared" si="106"/>
        <v>42710</v>
      </c>
      <c r="P749" t="b">
        <f t="shared" si="102"/>
        <v>0</v>
      </c>
      <c r="Q749" t="str">
        <f t="shared" si="107"/>
        <v>WHEN fk_mwh_warehouse = '1' AND id_city = '4602' AND shipped_date &gt;= '2016-11-16' AND shipped_date &lt; '2016-12-07' THEN unit_price</v>
      </c>
      <c r="R749" t="str">
        <f t="shared" si="108"/>
        <v>WHEN fk_mwh_warehouse = '1' AND id_city = '4602' AND shipped_date &gt;= '2016-11-16' AND shipped_date &lt; '2016-12-07' THEN paid_price</v>
      </c>
      <c r="S749" t="str">
        <f t="shared" si="109"/>
        <v>WHEN fk_mwh_warehouse = '1' AND id_city = '4602' AND shipped_date &gt;= '2016-11-16' AND shipped_date &lt; '2016-12-07' THEN order_nr</v>
      </c>
      <c r="T749" t="str">
        <f t="shared" si="110"/>
        <v>WHEN fk_mwh_warehouse = '1' AND id_city = '4602' AND shipped_date &gt;= '2016-11-16' AND shipped_date &lt; '2016-12-07' THEN 1</v>
      </c>
    </row>
    <row r="750" spans="1:20" x14ac:dyDescent="0.25">
      <c r="A750" s="7" t="str">
        <f t="shared" si="103"/>
        <v>46241</v>
      </c>
      <c r="B750">
        <v>1</v>
      </c>
      <c r="C750">
        <v>4624</v>
      </c>
      <c r="D750">
        <v>91994498</v>
      </c>
      <c r="E750">
        <v>90630233.549999997</v>
      </c>
      <c r="F750">
        <v>504</v>
      </c>
      <c r="G750">
        <v>735</v>
      </c>
      <c r="H750">
        <v>20161179163694.398</v>
      </c>
      <c r="I750">
        <v>20161206821851.199</v>
      </c>
      <c r="J750">
        <v>6</v>
      </c>
      <c r="K750">
        <v>5</v>
      </c>
      <c r="L750" t="s">
        <v>36</v>
      </c>
      <c r="M750" s="1">
        <f t="shared" si="104"/>
        <v>42704</v>
      </c>
      <c r="N750" s="1">
        <f t="shared" si="105"/>
        <v>42689</v>
      </c>
      <c r="O750" s="1">
        <f t="shared" si="106"/>
        <v>42709</v>
      </c>
      <c r="P750" t="b">
        <f t="shared" si="102"/>
        <v>0</v>
      </c>
      <c r="Q750" t="str">
        <f t="shared" si="107"/>
        <v>WHEN fk_mwh_warehouse = '1' AND id_city = '4624' AND shipped_date &gt;= '2016-11-15' AND shipped_date &lt; '2016-12-06' THEN unit_price</v>
      </c>
      <c r="R750" t="str">
        <f t="shared" si="108"/>
        <v>WHEN fk_mwh_warehouse = '1' AND id_city = '4624' AND shipped_date &gt;= '2016-11-15' AND shipped_date &lt; '2016-12-06' THEN paid_price</v>
      </c>
      <c r="S750" t="str">
        <f t="shared" si="109"/>
        <v>WHEN fk_mwh_warehouse = '1' AND id_city = '4624' AND shipped_date &gt;= '2016-11-15' AND shipped_date &lt; '2016-12-06' THEN order_nr</v>
      </c>
      <c r="T750" t="str">
        <f t="shared" si="110"/>
        <v>WHEN fk_mwh_warehouse = '1' AND id_city = '4624' AND shipped_date &gt;= '2016-11-15' AND shipped_date &lt; '2016-12-06' THEN 1</v>
      </c>
    </row>
    <row r="751" spans="1:20" x14ac:dyDescent="0.25">
      <c r="A751" s="7" t="str">
        <f t="shared" si="103"/>
        <v>46491</v>
      </c>
      <c r="B751">
        <v>1</v>
      </c>
      <c r="C751">
        <v>4649</v>
      </c>
      <c r="D751">
        <v>30510446.100000001</v>
      </c>
      <c r="E751">
        <v>30052360.300000001</v>
      </c>
      <c r="F751">
        <v>111</v>
      </c>
      <c r="G751">
        <v>178</v>
      </c>
      <c r="H751">
        <v>20161180882831</v>
      </c>
      <c r="I751">
        <v>20161206657694.102</v>
      </c>
      <c r="J751">
        <v>6</v>
      </c>
      <c r="K751">
        <v>5</v>
      </c>
      <c r="L751" t="s">
        <v>36</v>
      </c>
      <c r="M751" s="1">
        <f t="shared" si="104"/>
        <v>42704</v>
      </c>
      <c r="N751" s="1">
        <f t="shared" si="105"/>
        <v>42689</v>
      </c>
      <c r="O751" s="1">
        <f t="shared" si="106"/>
        <v>42709</v>
      </c>
      <c r="P751" t="b">
        <f t="shared" si="102"/>
        <v>0</v>
      </c>
      <c r="Q751" t="str">
        <f t="shared" si="107"/>
        <v>WHEN fk_mwh_warehouse = '1' AND id_city = '4649' AND shipped_date &gt;= '2016-11-15' AND shipped_date &lt; '2016-12-06' THEN unit_price</v>
      </c>
      <c r="R751" t="str">
        <f t="shared" si="108"/>
        <v>WHEN fk_mwh_warehouse = '1' AND id_city = '4649' AND shipped_date &gt;= '2016-11-15' AND shipped_date &lt; '2016-12-06' THEN paid_price</v>
      </c>
      <c r="S751" t="str">
        <f t="shared" si="109"/>
        <v>WHEN fk_mwh_warehouse = '1' AND id_city = '4649' AND shipped_date &gt;= '2016-11-15' AND shipped_date &lt; '2016-12-06' THEN order_nr</v>
      </c>
      <c r="T751" t="str">
        <f t="shared" si="110"/>
        <v>WHEN fk_mwh_warehouse = '1' AND id_city = '4649' AND shipped_date &gt;= '2016-11-15' AND shipped_date &lt; '2016-12-06' THEN 1</v>
      </c>
    </row>
    <row r="752" spans="1:20" x14ac:dyDescent="0.25">
      <c r="A752" s="7" t="str">
        <f t="shared" si="103"/>
        <v>46631</v>
      </c>
      <c r="B752">
        <v>1</v>
      </c>
      <c r="C752">
        <v>4663</v>
      </c>
      <c r="D752">
        <v>4674894</v>
      </c>
      <c r="E752">
        <v>4602419</v>
      </c>
      <c r="F752">
        <v>23</v>
      </c>
      <c r="G752">
        <v>28</v>
      </c>
      <c r="H752">
        <v>20161190183498</v>
      </c>
      <c r="I752">
        <v>20161206788357.5</v>
      </c>
      <c r="J752">
        <v>4</v>
      </c>
      <c r="K752">
        <v>2</v>
      </c>
      <c r="L752" t="s">
        <v>36</v>
      </c>
      <c r="M752" s="1">
        <f t="shared" si="104"/>
        <v>42706</v>
      </c>
      <c r="N752" s="1">
        <f t="shared" si="105"/>
        <v>42700</v>
      </c>
      <c r="O752" s="1">
        <f t="shared" si="106"/>
        <v>42708</v>
      </c>
      <c r="P752" t="b">
        <f t="shared" si="102"/>
        <v>0</v>
      </c>
      <c r="Q752" t="str">
        <f t="shared" si="107"/>
        <v>WHEN fk_mwh_warehouse = '1' AND id_city = '4663' AND shipped_date &gt;= '2016-11-26' AND shipped_date &lt; '2016-12-05' THEN unit_price</v>
      </c>
      <c r="R752" t="str">
        <f t="shared" si="108"/>
        <v>WHEN fk_mwh_warehouse = '1' AND id_city = '4663' AND shipped_date &gt;= '2016-11-26' AND shipped_date &lt; '2016-12-05' THEN paid_price</v>
      </c>
      <c r="S752" t="str">
        <f t="shared" si="109"/>
        <v>WHEN fk_mwh_warehouse = '1' AND id_city = '4663' AND shipped_date &gt;= '2016-11-26' AND shipped_date &lt; '2016-12-05' THEN order_nr</v>
      </c>
      <c r="T752" t="str">
        <f t="shared" si="110"/>
        <v>WHEN fk_mwh_warehouse = '1' AND id_city = '4663' AND shipped_date &gt;= '2016-11-26' AND shipped_date &lt; '2016-12-05' THEN 1</v>
      </c>
    </row>
    <row r="753" spans="1:20" x14ac:dyDescent="0.25">
      <c r="A753" s="7" t="str">
        <f t="shared" si="103"/>
        <v>46761</v>
      </c>
      <c r="B753">
        <v>1</v>
      </c>
      <c r="C753">
        <v>4676</v>
      </c>
      <c r="D753">
        <v>10876141</v>
      </c>
      <c r="E753">
        <v>10752541</v>
      </c>
      <c r="F753">
        <v>44</v>
      </c>
      <c r="G753">
        <v>57</v>
      </c>
      <c r="H753">
        <v>20161175455795.801</v>
      </c>
      <c r="I753">
        <v>20161206969107.398</v>
      </c>
      <c r="J753">
        <v>6</v>
      </c>
      <c r="K753">
        <v>4</v>
      </c>
      <c r="L753" t="s">
        <v>36</v>
      </c>
      <c r="M753" s="1">
        <f t="shared" si="104"/>
        <v>42704</v>
      </c>
      <c r="N753" s="1">
        <f t="shared" si="105"/>
        <v>42692</v>
      </c>
      <c r="O753" s="1">
        <f t="shared" si="106"/>
        <v>42708</v>
      </c>
      <c r="P753" t="b">
        <f t="shared" si="102"/>
        <v>0</v>
      </c>
      <c r="Q753" t="str">
        <f t="shared" si="107"/>
        <v>WHEN fk_mwh_warehouse = '1' AND id_city = '4676' AND shipped_date &gt;= '2016-11-18' AND shipped_date &lt; '2016-12-05' THEN unit_price</v>
      </c>
      <c r="R753" t="str">
        <f t="shared" si="108"/>
        <v>WHEN fk_mwh_warehouse = '1' AND id_city = '4676' AND shipped_date &gt;= '2016-11-18' AND shipped_date &lt; '2016-12-05' THEN paid_price</v>
      </c>
      <c r="S753" t="str">
        <f t="shared" si="109"/>
        <v>WHEN fk_mwh_warehouse = '1' AND id_city = '4676' AND shipped_date &gt;= '2016-11-18' AND shipped_date &lt; '2016-12-05' THEN order_nr</v>
      </c>
      <c r="T753" t="str">
        <f t="shared" si="110"/>
        <v>WHEN fk_mwh_warehouse = '1' AND id_city = '4676' AND shipped_date &gt;= '2016-11-18' AND shipped_date &lt; '2016-12-05' THEN 1</v>
      </c>
    </row>
    <row r="754" spans="1:20" x14ac:dyDescent="0.25">
      <c r="A754" s="7" t="str">
        <f t="shared" si="103"/>
        <v>46961</v>
      </c>
      <c r="B754">
        <v>1</v>
      </c>
      <c r="C754">
        <v>4696</v>
      </c>
      <c r="D754">
        <v>37221674.25</v>
      </c>
      <c r="E754">
        <v>36590411.810000002</v>
      </c>
      <c r="F754">
        <v>233</v>
      </c>
      <c r="G754">
        <v>359</v>
      </c>
      <c r="H754">
        <v>20161178450531.5</v>
      </c>
      <c r="I754">
        <v>20161206569269.301</v>
      </c>
      <c r="J754">
        <v>5</v>
      </c>
      <c r="K754">
        <v>4</v>
      </c>
      <c r="L754" t="s">
        <v>36</v>
      </c>
      <c r="M754" s="1">
        <f t="shared" si="104"/>
        <v>42705</v>
      </c>
      <c r="N754" s="1">
        <f t="shared" si="105"/>
        <v>42693</v>
      </c>
      <c r="O754" s="1">
        <f t="shared" si="106"/>
        <v>42709</v>
      </c>
      <c r="P754" t="b">
        <f t="shared" si="102"/>
        <v>0</v>
      </c>
      <c r="Q754" t="str">
        <f t="shared" si="107"/>
        <v>WHEN fk_mwh_warehouse = '1' AND id_city = '4696' AND shipped_date &gt;= '2016-11-19' AND shipped_date &lt; '2016-12-06' THEN unit_price</v>
      </c>
      <c r="R754" t="str">
        <f t="shared" si="108"/>
        <v>WHEN fk_mwh_warehouse = '1' AND id_city = '4696' AND shipped_date &gt;= '2016-11-19' AND shipped_date &lt; '2016-12-06' THEN paid_price</v>
      </c>
      <c r="S754" t="str">
        <f t="shared" si="109"/>
        <v>WHEN fk_mwh_warehouse = '1' AND id_city = '4696' AND shipped_date &gt;= '2016-11-19' AND shipped_date &lt; '2016-12-06' THEN order_nr</v>
      </c>
      <c r="T754" t="str">
        <f t="shared" si="110"/>
        <v>WHEN fk_mwh_warehouse = '1' AND id_city = '4696' AND shipped_date &gt;= '2016-11-19' AND shipped_date &lt; '2016-12-06' THEN 1</v>
      </c>
    </row>
    <row r="755" spans="1:20" x14ac:dyDescent="0.25">
      <c r="A755" s="7" t="str">
        <f t="shared" si="103"/>
        <v>47171</v>
      </c>
      <c r="B755">
        <v>1</v>
      </c>
      <c r="C755">
        <v>4717</v>
      </c>
      <c r="D755">
        <v>100717329.40000001</v>
      </c>
      <c r="E755">
        <v>98540274.379999995</v>
      </c>
      <c r="F755">
        <v>656</v>
      </c>
      <c r="G755">
        <v>900</v>
      </c>
      <c r="H755">
        <v>20161189317728.699</v>
      </c>
      <c r="I755">
        <v>20161206893334.102</v>
      </c>
      <c r="J755">
        <v>5</v>
      </c>
      <c r="K755">
        <v>4</v>
      </c>
      <c r="L755" t="s">
        <v>36</v>
      </c>
      <c r="M755" s="1">
        <f t="shared" si="104"/>
        <v>42705</v>
      </c>
      <c r="N755" s="1">
        <f t="shared" si="105"/>
        <v>42693</v>
      </c>
      <c r="O755" s="1">
        <f t="shared" si="106"/>
        <v>42709</v>
      </c>
      <c r="P755" t="b">
        <f t="shared" si="102"/>
        <v>0</v>
      </c>
      <c r="Q755" t="str">
        <f t="shared" si="107"/>
        <v>WHEN fk_mwh_warehouse = '1' AND id_city = '4717' AND shipped_date &gt;= '2016-11-19' AND shipped_date &lt; '2016-12-06' THEN unit_price</v>
      </c>
      <c r="R755" t="str">
        <f t="shared" si="108"/>
        <v>WHEN fk_mwh_warehouse = '1' AND id_city = '4717' AND shipped_date &gt;= '2016-11-19' AND shipped_date &lt; '2016-12-06' THEN paid_price</v>
      </c>
      <c r="S755" t="str">
        <f t="shared" si="109"/>
        <v>WHEN fk_mwh_warehouse = '1' AND id_city = '4717' AND shipped_date &gt;= '2016-11-19' AND shipped_date &lt; '2016-12-06' THEN order_nr</v>
      </c>
      <c r="T755" t="str">
        <f t="shared" si="110"/>
        <v>WHEN fk_mwh_warehouse = '1' AND id_city = '4717' AND shipped_date &gt;= '2016-11-19' AND shipped_date &lt; '2016-12-06' THEN 1</v>
      </c>
    </row>
    <row r="756" spans="1:20" x14ac:dyDescent="0.25">
      <c r="A756" s="7" t="str">
        <f t="shared" si="103"/>
        <v>47361</v>
      </c>
      <c r="B756">
        <v>1</v>
      </c>
      <c r="C756">
        <v>4736</v>
      </c>
      <c r="D756">
        <v>69690461.200000003</v>
      </c>
      <c r="E756">
        <v>64795638.939999998</v>
      </c>
      <c r="F756">
        <v>354</v>
      </c>
      <c r="G756">
        <v>405</v>
      </c>
      <c r="H756">
        <v>20161185525725.801</v>
      </c>
      <c r="I756">
        <v>20161206600568.102</v>
      </c>
      <c r="J756">
        <v>4</v>
      </c>
      <c r="K756">
        <v>4</v>
      </c>
      <c r="L756" t="s">
        <v>36</v>
      </c>
      <c r="M756" s="1">
        <f t="shared" si="104"/>
        <v>42706</v>
      </c>
      <c r="N756" s="1">
        <f t="shared" si="105"/>
        <v>42694</v>
      </c>
      <c r="O756" s="1">
        <f t="shared" si="106"/>
        <v>42710</v>
      </c>
      <c r="P756" t="b">
        <f t="shared" si="102"/>
        <v>0</v>
      </c>
      <c r="Q756" t="str">
        <f t="shared" si="107"/>
        <v>WHEN fk_mwh_warehouse = '1' AND id_city = '4736' AND shipped_date &gt;= '2016-11-20' AND shipped_date &lt; '2016-12-07' THEN unit_price</v>
      </c>
      <c r="R756" t="str">
        <f t="shared" si="108"/>
        <v>WHEN fk_mwh_warehouse = '1' AND id_city = '4736' AND shipped_date &gt;= '2016-11-20' AND shipped_date &lt; '2016-12-07' THEN paid_price</v>
      </c>
      <c r="S756" t="str">
        <f t="shared" si="109"/>
        <v>WHEN fk_mwh_warehouse = '1' AND id_city = '4736' AND shipped_date &gt;= '2016-11-20' AND shipped_date &lt; '2016-12-07' THEN order_nr</v>
      </c>
      <c r="T756" t="str">
        <f t="shared" si="110"/>
        <v>WHEN fk_mwh_warehouse = '1' AND id_city = '4736' AND shipped_date &gt;= '2016-11-20' AND shipped_date &lt; '2016-12-07' THEN 1</v>
      </c>
    </row>
    <row r="757" spans="1:20" x14ac:dyDescent="0.25">
      <c r="A757" s="7" t="str">
        <f t="shared" si="103"/>
        <v>47701</v>
      </c>
      <c r="B757">
        <v>1</v>
      </c>
      <c r="C757">
        <v>4770</v>
      </c>
      <c r="D757">
        <v>11547520</v>
      </c>
      <c r="E757">
        <v>11509089.34</v>
      </c>
      <c r="F757">
        <v>46</v>
      </c>
      <c r="G757">
        <v>53</v>
      </c>
      <c r="H757">
        <v>20161194952349.199</v>
      </c>
      <c r="I757">
        <v>20161206556764.898</v>
      </c>
      <c r="J757">
        <v>4</v>
      </c>
      <c r="K757">
        <v>2</v>
      </c>
      <c r="L757" t="s">
        <v>36</v>
      </c>
      <c r="M757" s="1">
        <f t="shared" si="104"/>
        <v>42706</v>
      </c>
      <c r="N757" s="1">
        <f t="shared" si="105"/>
        <v>42700</v>
      </c>
      <c r="O757" s="1">
        <f t="shared" si="106"/>
        <v>42708</v>
      </c>
      <c r="P757" t="b">
        <f t="shared" si="102"/>
        <v>0</v>
      </c>
      <c r="Q757" t="str">
        <f t="shared" si="107"/>
        <v>WHEN fk_mwh_warehouse = '1' AND id_city = '4770' AND shipped_date &gt;= '2016-11-26' AND shipped_date &lt; '2016-12-05' THEN unit_price</v>
      </c>
      <c r="R757" t="str">
        <f t="shared" si="108"/>
        <v>WHEN fk_mwh_warehouse = '1' AND id_city = '4770' AND shipped_date &gt;= '2016-11-26' AND shipped_date &lt; '2016-12-05' THEN paid_price</v>
      </c>
      <c r="S757" t="str">
        <f t="shared" si="109"/>
        <v>WHEN fk_mwh_warehouse = '1' AND id_city = '4770' AND shipped_date &gt;= '2016-11-26' AND shipped_date &lt; '2016-12-05' THEN order_nr</v>
      </c>
      <c r="T757" t="str">
        <f t="shared" si="110"/>
        <v>WHEN fk_mwh_warehouse = '1' AND id_city = '4770' AND shipped_date &gt;= '2016-11-26' AND shipped_date &lt; '2016-12-05' THEN 1</v>
      </c>
    </row>
    <row r="758" spans="1:20" x14ac:dyDescent="0.25">
      <c r="A758" s="7" t="str">
        <f t="shared" si="103"/>
        <v>47891</v>
      </c>
      <c r="B758">
        <v>1</v>
      </c>
      <c r="C758">
        <v>4789</v>
      </c>
      <c r="D758">
        <v>17389458.800000001</v>
      </c>
      <c r="E758">
        <v>17119458.48</v>
      </c>
      <c r="F758">
        <v>126</v>
      </c>
      <c r="G758">
        <v>156</v>
      </c>
      <c r="H758">
        <v>20161191486815.602</v>
      </c>
      <c r="I758">
        <v>20161206560566.102</v>
      </c>
      <c r="J758">
        <v>3</v>
      </c>
      <c r="K758">
        <v>3</v>
      </c>
      <c r="L758" t="s">
        <v>36</v>
      </c>
      <c r="M758" s="1">
        <f t="shared" si="104"/>
        <v>42707</v>
      </c>
      <c r="N758" s="1">
        <f t="shared" si="105"/>
        <v>42698</v>
      </c>
      <c r="O758" s="1">
        <f t="shared" si="106"/>
        <v>42710</v>
      </c>
      <c r="P758" t="b">
        <f t="shared" si="102"/>
        <v>0</v>
      </c>
      <c r="Q758" t="str">
        <f t="shared" si="107"/>
        <v>WHEN fk_mwh_warehouse = '1' AND id_city = '4789' AND shipped_date &gt;= '2016-11-24' AND shipped_date &lt; '2016-12-07' THEN unit_price</v>
      </c>
      <c r="R758" t="str">
        <f t="shared" si="108"/>
        <v>WHEN fk_mwh_warehouse = '1' AND id_city = '4789' AND shipped_date &gt;= '2016-11-24' AND shipped_date &lt; '2016-12-07' THEN paid_price</v>
      </c>
      <c r="S758" t="str">
        <f t="shared" si="109"/>
        <v>WHEN fk_mwh_warehouse = '1' AND id_city = '4789' AND shipped_date &gt;= '2016-11-24' AND shipped_date &lt; '2016-12-07' THEN order_nr</v>
      </c>
      <c r="T758" t="str">
        <f t="shared" si="110"/>
        <v>WHEN fk_mwh_warehouse = '1' AND id_city = '4789' AND shipped_date &gt;= '2016-11-24' AND shipped_date &lt; '2016-12-07' THEN 1</v>
      </c>
    </row>
    <row r="759" spans="1:20" x14ac:dyDescent="0.25">
      <c r="A759" s="7" t="str">
        <f t="shared" si="103"/>
        <v>48051</v>
      </c>
      <c r="B759">
        <v>1</v>
      </c>
      <c r="C759">
        <v>4805</v>
      </c>
      <c r="D759">
        <v>30028483.100000001</v>
      </c>
      <c r="E759">
        <v>29897853.100000001</v>
      </c>
      <c r="F759">
        <v>65</v>
      </c>
      <c r="G759">
        <v>84</v>
      </c>
      <c r="H759">
        <v>20161175608504.398</v>
      </c>
      <c r="I759">
        <v>20161206508812.602</v>
      </c>
      <c r="J759">
        <v>6</v>
      </c>
      <c r="K759">
        <v>5</v>
      </c>
      <c r="L759" t="s">
        <v>36</v>
      </c>
      <c r="M759" s="1">
        <f t="shared" si="104"/>
        <v>42704</v>
      </c>
      <c r="N759" s="1">
        <f t="shared" si="105"/>
        <v>42689</v>
      </c>
      <c r="O759" s="1">
        <f t="shared" si="106"/>
        <v>42709</v>
      </c>
      <c r="P759" t="b">
        <f t="shared" si="102"/>
        <v>0</v>
      </c>
      <c r="Q759" t="str">
        <f t="shared" si="107"/>
        <v>WHEN fk_mwh_warehouse = '1' AND id_city = '4805' AND shipped_date &gt;= '2016-11-15' AND shipped_date &lt; '2016-12-06' THEN unit_price</v>
      </c>
      <c r="R759" t="str">
        <f t="shared" si="108"/>
        <v>WHEN fk_mwh_warehouse = '1' AND id_city = '4805' AND shipped_date &gt;= '2016-11-15' AND shipped_date &lt; '2016-12-06' THEN paid_price</v>
      </c>
      <c r="S759" t="str">
        <f t="shared" si="109"/>
        <v>WHEN fk_mwh_warehouse = '1' AND id_city = '4805' AND shipped_date &gt;= '2016-11-15' AND shipped_date &lt; '2016-12-06' THEN order_nr</v>
      </c>
      <c r="T759" t="str">
        <f t="shared" si="110"/>
        <v>WHEN fk_mwh_warehouse = '1' AND id_city = '4805' AND shipped_date &gt;= '2016-11-15' AND shipped_date &lt; '2016-12-06' THEN 1</v>
      </c>
    </row>
    <row r="760" spans="1:20" x14ac:dyDescent="0.25">
      <c r="A760" s="7" t="str">
        <f t="shared" si="103"/>
        <v>48271</v>
      </c>
      <c r="B760">
        <v>1</v>
      </c>
      <c r="C760">
        <v>4827</v>
      </c>
      <c r="D760">
        <v>46779044.100000001</v>
      </c>
      <c r="E760">
        <v>45817621.049999997</v>
      </c>
      <c r="F760">
        <v>267</v>
      </c>
      <c r="G760">
        <v>353</v>
      </c>
      <c r="H760">
        <v>20161174169363.602</v>
      </c>
      <c r="I760">
        <v>20161206518207.801</v>
      </c>
      <c r="J760">
        <v>7</v>
      </c>
      <c r="K760">
        <v>7</v>
      </c>
      <c r="L760" t="s">
        <v>36</v>
      </c>
      <c r="M760" s="1">
        <f t="shared" si="104"/>
        <v>42703</v>
      </c>
      <c r="N760" s="1">
        <f t="shared" si="105"/>
        <v>42682</v>
      </c>
      <c r="O760" s="1">
        <f t="shared" si="106"/>
        <v>42710</v>
      </c>
      <c r="P760" t="b">
        <f t="shared" si="102"/>
        <v>0</v>
      </c>
      <c r="Q760" t="str">
        <f t="shared" si="107"/>
        <v>WHEN fk_mwh_warehouse = '1' AND id_city = '4827' AND shipped_date &gt;= '2016-11-08' AND shipped_date &lt; '2016-12-07' THEN unit_price</v>
      </c>
      <c r="R760" t="str">
        <f t="shared" si="108"/>
        <v>WHEN fk_mwh_warehouse = '1' AND id_city = '4827' AND shipped_date &gt;= '2016-11-08' AND shipped_date &lt; '2016-12-07' THEN paid_price</v>
      </c>
      <c r="S760" t="str">
        <f t="shared" si="109"/>
        <v>WHEN fk_mwh_warehouse = '1' AND id_city = '4827' AND shipped_date &gt;= '2016-11-08' AND shipped_date &lt; '2016-12-07' THEN order_nr</v>
      </c>
      <c r="T760" t="str">
        <f t="shared" si="110"/>
        <v>WHEN fk_mwh_warehouse = '1' AND id_city = '4827' AND shipped_date &gt;= '2016-11-08' AND shipped_date &lt; '2016-12-07' THEN 1</v>
      </c>
    </row>
    <row r="761" spans="1:20" x14ac:dyDescent="0.25">
      <c r="A761" s="7" t="str">
        <f t="shared" si="103"/>
        <v>48551</v>
      </c>
      <c r="B761">
        <v>1</v>
      </c>
      <c r="C761">
        <v>4855</v>
      </c>
      <c r="D761">
        <v>95455872.560000002</v>
      </c>
      <c r="E761">
        <v>93929806.920000002</v>
      </c>
      <c r="F761">
        <v>653</v>
      </c>
      <c r="G761">
        <v>894</v>
      </c>
      <c r="H761">
        <v>20161170300355.102</v>
      </c>
      <c r="I761">
        <v>20161207231542.5</v>
      </c>
      <c r="J761">
        <v>7</v>
      </c>
      <c r="K761">
        <v>5</v>
      </c>
      <c r="L761" t="s">
        <v>35</v>
      </c>
      <c r="M761" s="1">
        <f t="shared" si="104"/>
        <v>42704</v>
      </c>
      <c r="N761" s="1">
        <f t="shared" si="105"/>
        <v>42689</v>
      </c>
      <c r="O761" s="1">
        <f t="shared" si="106"/>
        <v>42709</v>
      </c>
      <c r="P761" t="b">
        <f t="shared" si="102"/>
        <v>0</v>
      </c>
      <c r="Q761" t="str">
        <f t="shared" si="107"/>
        <v>WHEN fk_mwh_warehouse = '1' AND id_city = '4855' AND shipped_date &gt;= '2016-11-15' AND shipped_date &lt; '2016-12-06' THEN unit_price</v>
      </c>
      <c r="R761" t="str">
        <f t="shared" si="108"/>
        <v>WHEN fk_mwh_warehouse = '1' AND id_city = '4855' AND shipped_date &gt;= '2016-11-15' AND shipped_date &lt; '2016-12-06' THEN paid_price</v>
      </c>
      <c r="S761" t="str">
        <f t="shared" si="109"/>
        <v>WHEN fk_mwh_warehouse = '1' AND id_city = '4855' AND shipped_date &gt;= '2016-11-15' AND shipped_date &lt; '2016-12-06' THEN order_nr</v>
      </c>
      <c r="T761" t="str">
        <f t="shared" si="110"/>
        <v>WHEN fk_mwh_warehouse = '1' AND id_city = '4855' AND shipped_date &gt;= '2016-11-15' AND shipped_date &lt; '2016-12-06' THEN 1</v>
      </c>
    </row>
    <row r="762" spans="1:20" x14ac:dyDescent="0.25">
      <c r="A762" s="7" t="str">
        <f t="shared" si="103"/>
        <v>48821</v>
      </c>
      <c r="B762">
        <v>1</v>
      </c>
      <c r="C762">
        <v>4882</v>
      </c>
      <c r="D762">
        <v>93424410.180000007</v>
      </c>
      <c r="E762">
        <v>91988283.319999993</v>
      </c>
      <c r="F762">
        <v>507</v>
      </c>
      <c r="G762">
        <v>660</v>
      </c>
      <c r="H762">
        <v>20161160048774.301</v>
      </c>
      <c r="I762">
        <v>20161207254335.801</v>
      </c>
      <c r="J762">
        <v>8</v>
      </c>
      <c r="K762">
        <v>5</v>
      </c>
      <c r="L762" t="s">
        <v>35</v>
      </c>
      <c r="M762" s="1">
        <f t="shared" si="104"/>
        <v>42703</v>
      </c>
      <c r="N762" s="1">
        <f t="shared" si="105"/>
        <v>42688</v>
      </c>
      <c r="O762" s="1">
        <f t="shared" si="106"/>
        <v>42708</v>
      </c>
      <c r="P762" t="b">
        <f t="shared" si="102"/>
        <v>0</v>
      </c>
      <c r="Q762" t="str">
        <f t="shared" si="107"/>
        <v>WHEN fk_mwh_warehouse = '1' AND id_city = '4882' AND shipped_date &gt;= '2016-11-14' AND shipped_date &lt; '2016-12-05' THEN unit_price</v>
      </c>
      <c r="R762" t="str">
        <f t="shared" si="108"/>
        <v>WHEN fk_mwh_warehouse = '1' AND id_city = '4882' AND shipped_date &gt;= '2016-11-14' AND shipped_date &lt; '2016-12-05' THEN paid_price</v>
      </c>
      <c r="S762" t="str">
        <f t="shared" si="109"/>
        <v>WHEN fk_mwh_warehouse = '1' AND id_city = '4882' AND shipped_date &gt;= '2016-11-14' AND shipped_date &lt; '2016-12-05' THEN order_nr</v>
      </c>
      <c r="T762" t="str">
        <f t="shared" si="110"/>
        <v>WHEN fk_mwh_warehouse = '1' AND id_city = '4882' AND shipped_date &gt;= '2016-11-14' AND shipped_date &lt; '2016-12-05' THEN 1</v>
      </c>
    </row>
    <row r="763" spans="1:20" x14ac:dyDescent="0.25">
      <c r="A763" s="7" t="str">
        <f t="shared" si="103"/>
        <v>49041</v>
      </c>
      <c r="B763">
        <v>1</v>
      </c>
      <c r="C763">
        <v>4904</v>
      </c>
      <c r="D763">
        <v>88311067.079999998</v>
      </c>
      <c r="E763">
        <v>86620042.469999999</v>
      </c>
      <c r="F763">
        <v>478</v>
      </c>
      <c r="G763">
        <v>649</v>
      </c>
      <c r="H763">
        <v>20161178391039.5</v>
      </c>
      <c r="I763">
        <v>20161206359956</v>
      </c>
      <c r="J763">
        <v>5</v>
      </c>
      <c r="K763">
        <v>4</v>
      </c>
      <c r="L763" t="s">
        <v>36</v>
      </c>
      <c r="M763" s="1">
        <f t="shared" si="104"/>
        <v>42705</v>
      </c>
      <c r="N763" s="1">
        <f t="shared" si="105"/>
        <v>42693</v>
      </c>
      <c r="O763" s="1">
        <f t="shared" si="106"/>
        <v>42709</v>
      </c>
      <c r="P763" t="b">
        <f t="shared" si="102"/>
        <v>0</v>
      </c>
      <c r="Q763" t="str">
        <f t="shared" si="107"/>
        <v>WHEN fk_mwh_warehouse = '1' AND id_city = '4904' AND shipped_date &gt;= '2016-11-19' AND shipped_date &lt; '2016-12-06' THEN unit_price</v>
      </c>
      <c r="R763" t="str">
        <f t="shared" si="108"/>
        <v>WHEN fk_mwh_warehouse = '1' AND id_city = '4904' AND shipped_date &gt;= '2016-11-19' AND shipped_date &lt; '2016-12-06' THEN paid_price</v>
      </c>
      <c r="S763" t="str">
        <f t="shared" si="109"/>
        <v>WHEN fk_mwh_warehouse = '1' AND id_city = '4904' AND shipped_date &gt;= '2016-11-19' AND shipped_date &lt; '2016-12-06' THEN order_nr</v>
      </c>
      <c r="T763" t="str">
        <f t="shared" si="110"/>
        <v>WHEN fk_mwh_warehouse = '1' AND id_city = '4904' AND shipped_date &gt;= '2016-11-19' AND shipped_date &lt; '2016-12-06' THEN 1</v>
      </c>
    </row>
    <row r="764" spans="1:20" x14ac:dyDescent="0.25">
      <c r="A764" s="7" t="str">
        <f t="shared" si="103"/>
        <v>49361</v>
      </c>
      <c r="B764">
        <v>1</v>
      </c>
      <c r="C764">
        <v>4936</v>
      </c>
      <c r="D764">
        <v>251716705.43000001</v>
      </c>
      <c r="E764">
        <v>246267638</v>
      </c>
      <c r="F764">
        <v>1436</v>
      </c>
      <c r="G764">
        <v>1976</v>
      </c>
      <c r="H764">
        <v>20161189876469.301</v>
      </c>
      <c r="I764">
        <v>20161206877171.301</v>
      </c>
      <c r="J764">
        <v>5</v>
      </c>
      <c r="K764">
        <v>4</v>
      </c>
      <c r="L764" t="s">
        <v>36</v>
      </c>
      <c r="M764" s="1">
        <f t="shared" si="104"/>
        <v>42705</v>
      </c>
      <c r="N764" s="1">
        <f t="shared" si="105"/>
        <v>42693</v>
      </c>
      <c r="O764" s="1">
        <f t="shared" si="106"/>
        <v>42709</v>
      </c>
      <c r="P764" t="b">
        <f t="shared" si="102"/>
        <v>0</v>
      </c>
      <c r="Q764" t="str">
        <f t="shared" si="107"/>
        <v>WHEN fk_mwh_warehouse = '1' AND id_city = '4936' AND shipped_date &gt;= '2016-11-19' AND shipped_date &lt; '2016-12-06' THEN unit_price</v>
      </c>
      <c r="R764" t="str">
        <f t="shared" si="108"/>
        <v>WHEN fk_mwh_warehouse = '1' AND id_city = '4936' AND shipped_date &gt;= '2016-11-19' AND shipped_date &lt; '2016-12-06' THEN paid_price</v>
      </c>
      <c r="S764" t="str">
        <f t="shared" si="109"/>
        <v>WHEN fk_mwh_warehouse = '1' AND id_city = '4936' AND shipped_date &gt;= '2016-11-19' AND shipped_date &lt; '2016-12-06' THEN order_nr</v>
      </c>
      <c r="T764" t="str">
        <f t="shared" si="110"/>
        <v>WHEN fk_mwh_warehouse = '1' AND id_city = '4936' AND shipped_date &gt;= '2016-11-19' AND shipped_date &lt; '2016-12-06' THEN 1</v>
      </c>
    </row>
    <row r="765" spans="1:20" x14ac:dyDescent="0.25">
      <c r="A765" s="7" t="str">
        <f t="shared" si="103"/>
        <v>49551</v>
      </c>
      <c r="B765">
        <v>1</v>
      </c>
      <c r="C765">
        <v>4955</v>
      </c>
      <c r="D765">
        <v>9663161.6999999993</v>
      </c>
      <c r="E765">
        <v>9653436.6999999993</v>
      </c>
      <c r="F765">
        <v>48</v>
      </c>
      <c r="G765">
        <v>61</v>
      </c>
      <c r="H765">
        <v>20161176582544.199</v>
      </c>
      <c r="I765">
        <v>20161206656985.102</v>
      </c>
      <c r="J765">
        <v>6</v>
      </c>
      <c r="K765">
        <v>4</v>
      </c>
      <c r="L765" t="s">
        <v>36</v>
      </c>
      <c r="M765" s="1">
        <f t="shared" si="104"/>
        <v>42704</v>
      </c>
      <c r="N765" s="1">
        <f t="shared" si="105"/>
        <v>42692</v>
      </c>
      <c r="O765" s="1">
        <f t="shared" si="106"/>
        <v>42708</v>
      </c>
      <c r="P765" t="b">
        <f t="shared" si="102"/>
        <v>0</v>
      </c>
      <c r="Q765" t="str">
        <f t="shared" si="107"/>
        <v>WHEN fk_mwh_warehouse = '1' AND id_city = '4955' AND shipped_date &gt;= '2016-11-18' AND shipped_date &lt; '2016-12-05' THEN unit_price</v>
      </c>
      <c r="R765" t="str">
        <f t="shared" si="108"/>
        <v>WHEN fk_mwh_warehouse = '1' AND id_city = '4955' AND shipped_date &gt;= '2016-11-18' AND shipped_date &lt; '2016-12-05' THEN paid_price</v>
      </c>
      <c r="S765" t="str">
        <f t="shared" si="109"/>
        <v>WHEN fk_mwh_warehouse = '1' AND id_city = '4955' AND shipped_date &gt;= '2016-11-18' AND shipped_date &lt; '2016-12-05' THEN order_nr</v>
      </c>
      <c r="T765" t="str">
        <f t="shared" si="110"/>
        <v>WHEN fk_mwh_warehouse = '1' AND id_city = '4955' AND shipped_date &gt;= '2016-11-18' AND shipped_date &lt; '2016-12-05' THEN 1</v>
      </c>
    </row>
    <row r="766" spans="1:20" x14ac:dyDescent="0.25">
      <c r="A766" s="7" t="str">
        <f t="shared" si="103"/>
        <v>49791</v>
      </c>
      <c r="B766">
        <v>1</v>
      </c>
      <c r="C766">
        <v>4979</v>
      </c>
      <c r="D766">
        <v>31383256.219999999</v>
      </c>
      <c r="E766">
        <v>30807221.43</v>
      </c>
      <c r="F766">
        <v>236</v>
      </c>
      <c r="G766">
        <v>333</v>
      </c>
      <c r="H766">
        <v>20161180251514.898</v>
      </c>
      <c r="I766">
        <v>20161206629303.801</v>
      </c>
      <c r="J766">
        <v>5</v>
      </c>
      <c r="K766">
        <v>4</v>
      </c>
      <c r="L766" t="s">
        <v>36</v>
      </c>
      <c r="M766" s="1">
        <f t="shared" si="104"/>
        <v>42705</v>
      </c>
      <c r="N766" s="1">
        <f t="shared" si="105"/>
        <v>42693</v>
      </c>
      <c r="O766" s="1">
        <f t="shared" si="106"/>
        <v>42709</v>
      </c>
      <c r="P766" t="b">
        <f t="shared" si="102"/>
        <v>0</v>
      </c>
      <c r="Q766" t="str">
        <f t="shared" si="107"/>
        <v>WHEN fk_mwh_warehouse = '1' AND id_city = '4979' AND shipped_date &gt;= '2016-11-19' AND shipped_date &lt; '2016-12-06' THEN unit_price</v>
      </c>
      <c r="R766" t="str">
        <f t="shared" si="108"/>
        <v>WHEN fk_mwh_warehouse = '1' AND id_city = '4979' AND shipped_date &gt;= '2016-11-19' AND shipped_date &lt; '2016-12-06' THEN paid_price</v>
      </c>
      <c r="S766" t="str">
        <f t="shared" si="109"/>
        <v>WHEN fk_mwh_warehouse = '1' AND id_city = '4979' AND shipped_date &gt;= '2016-11-19' AND shipped_date &lt; '2016-12-06' THEN order_nr</v>
      </c>
      <c r="T766" t="str">
        <f t="shared" si="110"/>
        <v>WHEN fk_mwh_warehouse = '1' AND id_city = '4979' AND shipped_date &gt;= '2016-11-19' AND shipped_date &lt; '2016-12-06' THEN 1</v>
      </c>
    </row>
    <row r="767" spans="1:20" x14ac:dyDescent="0.25">
      <c r="A767" s="7" t="str">
        <f t="shared" si="103"/>
        <v>50071</v>
      </c>
      <c r="B767">
        <v>1</v>
      </c>
      <c r="C767">
        <v>5007</v>
      </c>
      <c r="D767">
        <v>23220810.100000001</v>
      </c>
      <c r="E767">
        <v>23101310.100000001</v>
      </c>
      <c r="F767">
        <v>72</v>
      </c>
      <c r="G767">
        <v>85</v>
      </c>
      <c r="H767">
        <v>20161174548700.5</v>
      </c>
      <c r="I767">
        <v>20161207035218</v>
      </c>
      <c r="J767">
        <v>6</v>
      </c>
      <c r="K767">
        <v>3</v>
      </c>
      <c r="L767" t="s">
        <v>35</v>
      </c>
      <c r="M767" s="1">
        <f t="shared" si="104"/>
        <v>42705</v>
      </c>
      <c r="N767" s="1">
        <f t="shared" si="105"/>
        <v>42696</v>
      </c>
      <c r="O767" s="1">
        <f t="shared" si="106"/>
        <v>42708</v>
      </c>
      <c r="P767" t="b">
        <f t="shared" si="102"/>
        <v>0</v>
      </c>
      <c r="Q767" t="str">
        <f t="shared" si="107"/>
        <v>WHEN fk_mwh_warehouse = '1' AND id_city = '5007' AND shipped_date &gt;= '2016-11-22' AND shipped_date &lt; '2016-12-05' THEN unit_price</v>
      </c>
      <c r="R767" t="str">
        <f t="shared" si="108"/>
        <v>WHEN fk_mwh_warehouse = '1' AND id_city = '5007' AND shipped_date &gt;= '2016-11-22' AND shipped_date &lt; '2016-12-05' THEN paid_price</v>
      </c>
      <c r="S767" t="str">
        <f t="shared" si="109"/>
        <v>WHEN fk_mwh_warehouse = '1' AND id_city = '5007' AND shipped_date &gt;= '2016-11-22' AND shipped_date &lt; '2016-12-05' THEN order_nr</v>
      </c>
      <c r="T767" t="str">
        <f t="shared" si="110"/>
        <v>WHEN fk_mwh_warehouse = '1' AND id_city = '5007' AND shipped_date &gt;= '2016-11-22' AND shipped_date &lt; '2016-12-05' THEN 1</v>
      </c>
    </row>
    <row r="768" spans="1:20" x14ac:dyDescent="0.25">
      <c r="A768" s="7" t="str">
        <f t="shared" si="103"/>
        <v>50301</v>
      </c>
      <c r="B768">
        <v>1</v>
      </c>
      <c r="C768">
        <v>5030</v>
      </c>
      <c r="D768">
        <v>54592467.840000004</v>
      </c>
      <c r="E768">
        <v>54136097.770000003</v>
      </c>
      <c r="F768">
        <v>158</v>
      </c>
      <c r="G768">
        <v>184</v>
      </c>
      <c r="H768">
        <v>20161173806590.5</v>
      </c>
      <c r="I768">
        <v>20161206647951.699</v>
      </c>
      <c r="J768">
        <v>6</v>
      </c>
      <c r="K768">
        <v>5</v>
      </c>
      <c r="L768" t="s">
        <v>36</v>
      </c>
      <c r="M768" s="1">
        <f t="shared" si="104"/>
        <v>42704</v>
      </c>
      <c r="N768" s="1">
        <f t="shared" si="105"/>
        <v>42689</v>
      </c>
      <c r="O768" s="1">
        <f t="shared" si="106"/>
        <v>42709</v>
      </c>
      <c r="P768" t="b">
        <f t="shared" si="102"/>
        <v>0</v>
      </c>
      <c r="Q768" t="str">
        <f t="shared" si="107"/>
        <v>WHEN fk_mwh_warehouse = '1' AND id_city = '5030' AND shipped_date &gt;= '2016-11-15' AND shipped_date &lt; '2016-12-06' THEN unit_price</v>
      </c>
      <c r="R768" t="str">
        <f t="shared" si="108"/>
        <v>WHEN fk_mwh_warehouse = '1' AND id_city = '5030' AND shipped_date &gt;= '2016-11-15' AND shipped_date &lt; '2016-12-06' THEN paid_price</v>
      </c>
      <c r="S768" t="str">
        <f t="shared" si="109"/>
        <v>WHEN fk_mwh_warehouse = '1' AND id_city = '5030' AND shipped_date &gt;= '2016-11-15' AND shipped_date &lt; '2016-12-06' THEN order_nr</v>
      </c>
      <c r="T768" t="str">
        <f t="shared" si="110"/>
        <v>WHEN fk_mwh_warehouse = '1' AND id_city = '5030' AND shipped_date &gt;= '2016-11-15' AND shipped_date &lt; '2016-12-06' THEN 1</v>
      </c>
    </row>
    <row r="769" spans="1:20" x14ac:dyDescent="0.25">
      <c r="A769" s="7" t="str">
        <f t="shared" si="103"/>
        <v>50551</v>
      </c>
      <c r="B769">
        <v>1</v>
      </c>
      <c r="C769">
        <v>5055</v>
      </c>
      <c r="D769">
        <v>41594478.68</v>
      </c>
      <c r="E769">
        <v>40922931.619999997</v>
      </c>
      <c r="F769">
        <v>216</v>
      </c>
      <c r="G769">
        <v>297</v>
      </c>
      <c r="H769">
        <v>20161158197723.5</v>
      </c>
      <c r="I769">
        <v>20161206952865.102</v>
      </c>
      <c r="J769">
        <v>10</v>
      </c>
      <c r="K769">
        <v>7</v>
      </c>
      <c r="L769" t="s">
        <v>36</v>
      </c>
      <c r="M769" s="1">
        <f t="shared" si="104"/>
        <v>42700</v>
      </c>
      <c r="N769" s="1">
        <f t="shared" si="105"/>
        <v>42679</v>
      </c>
      <c r="O769" s="1">
        <f t="shared" si="106"/>
        <v>42707</v>
      </c>
      <c r="P769" t="b">
        <f t="shared" si="102"/>
        <v>0</v>
      </c>
      <c r="Q769" t="str">
        <f t="shared" si="107"/>
        <v>WHEN fk_mwh_warehouse = '1' AND id_city = '5055' AND shipped_date &gt;= '2016-11-05' AND shipped_date &lt; '2016-12-04' THEN unit_price</v>
      </c>
      <c r="R769" t="str">
        <f t="shared" si="108"/>
        <v>WHEN fk_mwh_warehouse = '1' AND id_city = '5055' AND shipped_date &gt;= '2016-11-05' AND shipped_date &lt; '2016-12-04' THEN paid_price</v>
      </c>
      <c r="S769" t="str">
        <f t="shared" si="109"/>
        <v>WHEN fk_mwh_warehouse = '1' AND id_city = '5055' AND shipped_date &gt;= '2016-11-05' AND shipped_date &lt; '2016-12-04' THEN order_nr</v>
      </c>
      <c r="T769" t="str">
        <f t="shared" si="110"/>
        <v>WHEN fk_mwh_warehouse = '1' AND id_city = '5055' AND shipped_date &gt;= '2016-11-05' AND shipped_date &lt; '2016-12-04' THEN 1</v>
      </c>
    </row>
    <row r="770" spans="1:20" x14ac:dyDescent="0.25">
      <c r="A770" s="7" t="str">
        <f t="shared" si="103"/>
        <v>50741</v>
      </c>
      <c r="B770">
        <v>1</v>
      </c>
      <c r="C770">
        <v>5074</v>
      </c>
      <c r="D770">
        <v>2114327701.5999999</v>
      </c>
      <c r="E770">
        <v>2057274787.1600001</v>
      </c>
      <c r="F770">
        <v>11481</v>
      </c>
      <c r="G770">
        <v>15613</v>
      </c>
      <c r="H770">
        <v>20161199422039.801</v>
      </c>
      <c r="I770">
        <v>20161206722917.801</v>
      </c>
      <c r="J770">
        <v>3</v>
      </c>
      <c r="K770">
        <v>2</v>
      </c>
      <c r="L770" t="s">
        <v>36</v>
      </c>
      <c r="M770" s="1">
        <f t="shared" si="104"/>
        <v>42707</v>
      </c>
      <c r="N770" s="1">
        <f t="shared" si="105"/>
        <v>42701</v>
      </c>
      <c r="O770" s="1">
        <f t="shared" si="106"/>
        <v>42709</v>
      </c>
      <c r="P770" t="b">
        <f t="shared" si="102"/>
        <v>0</v>
      </c>
      <c r="Q770" t="str">
        <f t="shared" si="107"/>
        <v>WHEN fk_mwh_warehouse = '1' AND id_city = '5074' AND shipped_date &gt;= '2016-11-27' AND shipped_date &lt; '2016-12-06' THEN unit_price</v>
      </c>
      <c r="R770" t="str">
        <f t="shared" si="108"/>
        <v>WHEN fk_mwh_warehouse = '1' AND id_city = '5074' AND shipped_date &gt;= '2016-11-27' AND shipped_date &lt; '2016-12-06' THEN paid_price</v>
      </c>
      <c r="S770" t="str">
        <f t="shared" si="109"/>
        <v>WHEN fk_mwh_warehouse = '1' AND id_city = '5074' AND shipped_date &gt;= '2016-11-27' AND shipped_date &lt; '2016-12-06' THEN order_nr</v>
      </c>
      <c r="T770" t="str">
        <f t="shared" si="110"/>
        <v>WHEN fk_mwh_warehouse = '1' AND id_city = '5074' AND shipped_date &gt;= '2016-11-27' AND shipped_date &lt; '2016-12-06' THEN 1</v>
      </c>
    </row>
    <row r="771" spans="1:20" x14ac:dyDescent="0.25">
      <c r="A771" s="7" t="str">
        <f t="shared" si="103"/>
        <v>51061</v>
      </c>
      <c r="B771">
        <v>1</v>
      </c>
      <c r="C771">
        <v>5106</v>
      </c>
      <c r="D771">
        <v>37500519</v>
      </c>
      <c r="E771">
        <v>37137197.030000001</v>
      </c>
      <c r="F771">
        <v>213</v>
      </c>
      <c r="G771">
        <v>297</v>
      </c>
      <c r="H771">
        <v>20161178140079.102</v>
      </c>
      <c r="I771">
        <v>20161206638064.602</v>
      </c>
      <c r="J771">
        <v>5</v>
      </c>
      <c r="K771">
        <v>4</v>
      </c>
      <c r="L771" t="s">
        <v>36</v>
      </c>
      <c r="M771" s="1">
        <f t="shared" si="104"/>
        <v>42705</v>
      </c>
      <c r="N771" s="1">
        <f t="shared" si="105"/>
        <v>42693</v>
      </c>
      <c r="O771" s="1">
        <f t="shared" si="106"/>
        <v>42709</v>
      </c>
      <c r="P771" t="b">
        <f t="shared" si="102"/>
        <v>0</v>
      </c>
      <c r="Q771" t="str">
        <f t="shared" si="107"/>
        <v>WHEN fk_mwh_warehouse = '1' AND id_city = '5106' AND shipped_date &gt;= '2016-11-19' AND shipped_date &lt; '2016-12-06' THEN unit_price</v>
      </c>
      <c r="R771" t="str">
        <f t="shared" si="108"/>
        <v>WHEN fk_mwh_warehouse = '1' AND id_city = '5106' AND shipped_date &gt;= '2016-11-19' AND shipped_date &lt; '2016-12-06' THEN paid_price</v>
      </c>
      <c r="S771" t="str">
        <f t="shared" si="109"/>
        <v>WHEN fk_mwh_warehouse = '1' AND id_city = '5106' AND shipped_date &gt;= '2016-11-19' AND shipped_date &lt; '2016-12-06' THEN order_nr</v>
      </c>
      <c r="T771" t="str">
        <f t="shared" si="110"/>
        <v>WHEN fk_mwh_warehouse = '1' AND id_city = '5106' AND shipped_date &gt;= '2016-11-19' AND shipped_date &lt; '2016-12-06' THEN 1</v>
      </c>
    </row>
    <row r="772" spans="1:20" x14ac:dyDescent="0.25">
      <c r="A772" s="7" t="str">
        <f t="shared" si="103"/>
        <v>51101</v>
      </c>
      <c r="B772">
        <v>1</v>
      </c>
      <c r="C772">
        <v>5110</v>
      </c>
      <c r="D772">
        <v>27814157.559999999</v>
      </c>
      <c r="E772">
        <v>27613821.84</v>
      </c>
      <c r="F772">
        <v>224</v>
      </c>
      <c r="G772">
        <v>287</v>
      </c>
      <c r="H772">
        <v>20161167296613.199</v>
      </c>
      <c r="I772">
        <v>20161206616825</v>
      </c>
      <c r="J772">
        <v>6</v>
      </c>
      <c r="K772">
        <v>5</v>
      </c>
      <c r="L772" t="s">
        <v>36</v>
      </c>
      <c r="M772" s="1">
        <f t="shared" si="104"/>
        <v>42704</v>
      </c>
      <c r="N772" s="1">
        <f t="shared" si="105"/>
        <v>42689</v>
      </c>
      <c r="O772" s="1">
        <f t="shared" si="106"/>
        <v>42709</v>
      </c>
      <c r="P772" t="b">
        <f t="shared" si="102"/>
        <v>0</v>
      </c>
      <c r="Q772" t="str">
        <f t="shared" si="107"/>
        <v>WHEN fk_mwh_warehouse = '1' AND id_city = '5110' AND shipped_date &gt;= '2016-11-15' AND shipped_date &lt; '2016-12-06' THEN unit_price</v>
      </c>
      <c r="R772" t="str">
        <f t="shared" si="108"/>
        <v>WHEN fk_mwh_warehouse = '1' AND id_city = '5110' AND shipped_date &gt;= '2016-11-15' AND shipped_date &lt; '2016-12-06' THEN paid_price</v>
      </c>
      <c r="S772" t="str">
        <f t="shared" si="109"/>
        <v>WHEN fk_mwh_warehouse = '1' AND id_city = '5110' AND shipped_date &gt;= '2016-11-15' AND shipped_date &lt; '2016-12-06' THEN order_nr</v>
      </c>
      <c r="T772" t="str">
        <f t="shared" si="110"/>
        <v>WHEN fk_mwh_warehouse = '1' AND id_city = '5110' AND shipped_date &gt;= '2016-11-15' AND shipped_date &lt; '2016-12-06' THEN 1</v>
      </c>
    </row>
    <row r="773" spans="1:20" x14ac:dyDescent="0.25">
      <c r="A773" s="7" t="str">
        <f t="shared" si="103"/>
        <v>51141</v>
      </c>
      <c r="B773">
        <v>1</v>
      </c>
      <c r="C773">
        <v>5114</v>
      </c>
      <c r="D773">
        <v>34760099.299999997</v>
      </c>
      <c r="E773">
        <v>34630830.780000001</v>
      </c>
      <c r="F773">
        <v>215</v>
      </c>
      <c r="G773">
        <v>285</v>
      </c>
      <c r="H773">
        <v>20161191461616.898</v>
      </c>
      <c r="I773">
        <v>20161206924640.898</v>
      </c>
      <c r="J773">
        <v>4</v>
      </c>
      <c r="K773">
        <v>3</v>
      </c>
      <c r="L773" t="s">
        <v>36</v>
      </c>
      <c r="M773" s="1">
        <f t="shared" si="104"/>
        <v>42706</v>
      </c>
      <c r="N773" s="1">
        <f t="shared" si="105"/>
        <v>42697</v>
      </c>
      <c r="O773" s="1">
        <f t="shared" si="106"/>
        <v>42709</v>
      </c>
      <c r="P773" t="b">
        <f t="shared" si="102"/>
        <v>0</v>
      </c>
      <c r="Q773" t="str">
        <f t="shared" si="107"/>
        <v>WHEN fk_mwh_warehouse = '1' AND id_city = '5114' AND shipped_date &gt;= '2016-11-23' AND shipped_date &lt; '2016-12-06' THEN unit_price</v>
      </c>
      <c r="R773" t="str">
        <f t="shared" si="108"/>
        <v>WHEN fk_mwh_warehouse = '1' AND id_city = '5114' AND shipped_date &gt;= '2016-11-23' AND shipped_date &lt; '2016-12-06' THEN paid_price</v>
      </c>
      <c r="S773" t="str">
        <f t="shared" si="109"/>
        <v>WHEN fk_mwh_warehouse = '1' AND id_city = '5114' AND shipped_date &gt;= '2016-11-23' AND shipped_date &lt; '2016-12-06' THEN order_nr</v>
      </c>
      <c r="T773" t="str">
        <f t="shared" si="110"/>
        <v>WHEN fk_mwh_warehouse = '1' AND id_city = '5114' AND shipped_date &gt;= '2016-11-23' AND shipped_date &lt; '2016-12-06' THEN 1</v>
      </c>
    </row>
    <row r="774" spans="1:20" x14ac:dyDescent="0.25">
      <c r="A774" s="7" t="str">
        <f t="shared" si="103"/>
        <v>51171</v>
      </c>
      <c r="B774">
        <v>1</v>
      </c>
      <c r="C774">
        <v>5117</v>
      </c>
      <c r="D774">
        <v>549057937.20000005</v>
      </c>
      <c r="E774">
        <v>535300494.75</v>
      </c>
      <c r="F774">
        <v>3307</v>
      </c>
      <c r="G774">
        <v>4884</v>
      </c>
      <c r="H774">
        <v>20161199261361.301</v>
      </c>
      <c r="I774">
        <v>20161206664271.801</v>
      </c>
      <c r="J774">
        <v>3</v>
      </c>
      <c r="K774">
        <v>3</v>
      </c>
      <c r="L774" t="s">
        <v>36</v>
      </c>
      <c r="M774" s="1">
        <f t="shared" si="104"/>
        <v>42707</v>
      </c>
      <c r="N774" s="1">
        <f t="shared" si="105"/>
        <v>42698</v>
      </c>
      <c r="O774" s="1">
        <f t="shared" si="106"/>
        <v>42710</v>
      </c>
      <c r="P774" t="b">
        <f t="shared" si="102"/>
        <v>0</v>
      </c>
      <c r="Q774" t="str">
        <f t="shared" si="107"/>
        <v>WHEN fk_mwh_warehouse = '1' AND id_city = '5117' AND shipped_date &gt;= '2016-11-24' AND shipped_date &lt; '2016-12-07' THEN unit_price</v>
      </c>
      <c r="R774" t="str">
        <f t="shared" si="108"/>
        <v>WHEN fk_mwh_warehouse = '1' AND id_city = '5117' AND shipped_date &gt;= '2016-11-24' AND shipped_date &lt; '2016-12-07' THEN paid_price</v>
      </c>
      <c r="S774" t="str">
        <f t="shared" si="109"/>
        <v>WHEN fk_mwh_warehouse = '1' AND id_city = '5117' AND shipped_date &gt;= '2016-11-24' AND shipped_date &lt; '2016-12-07' THEN order_nr</v>
      </c>
      <c r="T774" t="str">
        <f t="shared" si="110"/>
        <v>WHEN fk_mwh_warehouse = '1' AND id_city = '5117' AND shipped_date &gt;= '2016-11-24' AND shipped_date &lt; '2016-12-07' THEN 1</v>
      </c>
    </row>
    <row r="775" spans="1:20" x14ac:dyDescent="0.25">
      <c r="A775" s="7" t="str">
        <f t="shared" si="103"/>
        <v>51231</v>
      </c>
      <c r="B775">
        <v>1</v>
      </c>
      <c r="C775">
        <v>5123</v>
      </c>
      <c r="D775">
        <v>48674144.600000001</v>
      </c>
      <c r="E775">
        <v>47882376.18</v>
      </c>
      <c r="F775">
        <v>397</v>
      </c>
      <c r="G775">
        <v>576</v>
      </c>
      <c r="H775">
        <v>20161185375478.398</v>
      </c>
      <c r="I775">
        <v>20161206339899.102</v>
      </c>
      <c r="J775">
        <v>4</v>
      </c>
      <c r="K775">
        <v>3</v>
      </c>
      <c r="L775" t="s">
        <v>36</v>
      </c>
      <c r="M775" s="1">
        <f t="shared" si="104"/>
        <v>42706</v>
      </c>
      <c r="N775" s="1">
        <f t="shared" si="105"/>
        <v>42697</v>
      </c>
      <c r="O775" s="1">
        <f t="shared" si="106"/>
        <v>42709</v>
      </c>
      <c r="P775" t="b">
        <f t="shared" si="102"/>
        <v>0</v>
      </c>
      <c r="Q775" t="str">
        <f t="shared" si="107"/>
        <v>WHEN fk_mwh_warehouse = '1' AND id_city = '5123' AND shipped_date &gt;= '2016-11-23' AND shipped_date &lt; '2016-12-06' THEN unit_price</v>
      </c>
      <c r="R775" t="str">
        <f t="shared" si="108"/>
        <v>WHEN fk_mwh_warehouse = '1' AND id_city = '5123' AND shipped_date &gt;= '2016-11-23' AND shipped_date &lt; '2016-12-06' THEN paid_price</v>
      </c>
      <c r="S775" t="str">
        <f t="shared" si="109"/>
        <v>WHEN fk_mwh_warehouse = '1' AND id_city = '5123' AND shipped_date &gt;= '2016-11-23' AND shipped_date &lt; '2016-12-06' THEN order_nr</v>
      </c>
      <c r="T775" t="str">
        <f t="shared" si="110"/>
        <v>WHEN fk_mwh_warehouse = '1' AND id_city = '5123' AND shipped_date &gt;= '2016-11-23' AND shipped_date &lt; '2016-12-06' THEN 1</v>
      </c>
    </row>
    <row r="776" spans="1:20" x14ac:dyDescent="0.25">
      <c r="A776" s="7" t="str">
        <f t="shared" si="103"/>
        <v>51271</v>
      </c>
      <c r="B776">
        <v>1</v>
      </c>
      <c r="C776">
        <v>5127</v>
      </c>
      <c r="D776">
        <v>204201914.16</v>
      </c>
      <c r="E776">
        <v>200076465.55000001</v>
      </c>
      <c r="F776">
        <v>682</v>
      </c>
      <c r="G776">
        <v>1039</v>
      </c>
      <c r="H776">
        <v>20161192321257.699</v>
      </c>
      <c r="I776">
        <v>20161206612815.301</v>
      </c>
      <c r="J776">
        <v>4</v>
      </c>
      <c r="K776">
        <v>3</v>
      </c>
      <c r="L776" t="s">
        <v>36</v>
      </c>
      <c r="M776" s="1">
        <f t="shared" si="104"/>
        <v>42706</v>
      </c>
      <c r="N776" s="1">
        <f t="shared" si="105"/>
        <v>42697</v>
      </c>
      <c r="O776" s="1">
        <f t="shared" si="106"/>
        <v>42709</v>
      </c>
      <c r="P776" t="b">
        <f t="shared" si="102"/>
        <v>0</v>
      </c>
      <c r="Q776" t="str">
        <f t="shared" si="107"/>
        <v>WHEN fk_mwh_warehouse = '1' AND id_city = '5127' AND shipped_date &gt;= '2016-11-23' AND shipped_date &lt; '2016-12-06' THEN unit_price</v>
      </c>
      <c r="R776" t="str">
        <f t="shared" si="108"/>
        <v>WHEN fk_mwh_warehouse = '1' AND id_city = '5127' AND shipped_date &gt;= '2016-11-23' AND shipped_date &lt; '2016-12-06' THEN paid_price</v>
      </c>
      <c r="S776" t="str">
        <f t="shared" si="109"/>
        <v>WHEN fk_mwh_warehouse = '1' AND id_city = '5127' AND shipped_date &gt;= '2016-11-23' AND shipped_date &lt; '2016-12-06' THEN order_nr</v>
      </c>
      <c r="T776" t="str">
        <f t="shared" si="110"/>
        <v>WHEN fk_mwh_warehouse = '1' AND id_city = '5127' AND shipped_date &gt;= '2016-11-23' AND shipped_date &lt; '2016-12-06' THEN 1</v>
      </c>
    </row>
    <row r="777" spans="1:20" x14ac:dyDescent="0.25">
      <c r="A777" s="7" t="str">
        <f t="shared" si="103"/>
        <v>51311</v>
      </c>
      <c r="B777">
        <v>1</v>
      </c>
      <c r="C777">
        <v>5131</v>
      </c>
      <c r="D777">
        <v>19760147</v>
      </c>
      <c r="E777">
        <v>19608347</v>
      </c>
      <c r="F777">
        <v>137</v>
      </c>
      <c r="G777">
        <v>145</v>
      </c>
      <c r="H777">
        <v>20161156024445.5</v>
      </c>
      <c r="I777">
        <v>20161207037113.102</v>
      </c>
      <c r="J777">
        <v>8</v>
      </c>
      <c r="K777">
        <v>3</v>
      </c>
      <c r="L777" t="s">
        <v>35</v>
      </c>
      <c r="M777" s="1">
        <f t="shared" si="104"/>
        <v>42703</v>
      </c>
      <c r="N777" s="1">
        <f t="shared" si="105"/>
        <v>42694</v>
      </c>
      <c r="O777" s="1">
        <f t="shared" si="106"/>
        <v>42706</v>
      </c>
      <c r="P777" t="b">
        <f t="shared" si="102"/>
        <v>0</v>
      </c>
      <c r="Q777" t="str">
        <f t="shared" si="107"/>
        <v>WHEN fk_mwh_warehouse = '1' AND id_city = '5131' AND shipped_date &gt;= '2016-11-20' AND shipped_date &lt; '2016-12-03' THEN unit_price</v>
      </c>
      <c r="R777" t="str">
        <f t="shared" si="108"/>
        <v>WHEN fk_mwh_warehouse = '1' AND id_city = '5131' AND shipped_date &gt;= '2016-11-20' AND shipped_date &lt; '2016-12-03' THEN paid_price</v>
      </c>
      <c r="S777" t="str">
        <f t="shared" si="109"/>
        <v>WHEN fk_mwh_warehouse = '1' AND id_city = '5131' AND shipped_date &gt;= '2016-11-20' AND shipped_date &lt; '2016-12-03' THEN order_nr</v>
      </c>
      <c r="T777" t="str">
        <f t="shared" si="110"/>
        <v>WHEN fk_mwh_warehouse = '1' AND id_city = '5131' AND shipped_date &gt;= '2016-11-20' AND shipped_date &lt; '2016-12-03' THEN 1</v>
      </c>
    </row>
    <row r="778" spans="1:20" x14ac:dyDescent="0.25">
      <c r="A778" s="7" t="str">
        <f t="shared" si="103"/>
        <v>51351</v>
      </c>
      <c r="B778">
        <v>1</v>
      </c>
      <c r="C778">
        <v>5135</v>
      </c>
      <c r="D778">
        <v>23012797</v>
      </c>
      <c r="E778">
        <v>22679680.359999999</v>
      </c>
      <c r="F778">
        <v>100</v>
      </c>
      <c r="G778">
        <v>134</v>
      </c>
      <c r="H778">
        <v>20161182936555.102</v>
      </c>
      <c r="I778">
        <v>20161206468125</v>
      </c>
      <c r="J778">
        <v>5</v>
      </c>
      <c r="K778">
        <v>4</v>
      </c>
      <c r="L778" t="s">
        <v>36</v>
      </c>
      <c r="M778" s="1">
        <f t="shared" si="104"/>
        <v>42705</v>
      </c>
      <c r="N778" s="1">
        <f t="shared" si="105"/>
        <v>42693</v>
      </c>
      <c r="O778" s="1">
        <f t="shared" si="106"/>
        <v>42709</v>
      </c>
      <c r="P778" t="b">
        <f t="shared" ref="P778:P841" si="111">O778&gt;$O$3</f>
        <v>0</v>
      </c>
      <c r="Q778" t="str">
        <f t="shared" si="107"/>
        <v>WHEN fk_mwh_warehouse = '1' AND id_city = '5135' AND shipped_date &gt;= '2016-11-19' AND shipped_date &lt; '2016-12-06' THEN unit_price</v>
      </c>
      <c r="R778" t="str">
        <f t="shared" si="108"/>
        <v>WHEN fk_mwh_warehouse = '1' AND id_city = '5135' AND shipped_date &gt;= '2016-11-19' AND shipped_date &lt; '2016-12-06' THEN paid_price</v>
      </c>
      <c r="S778" t="str">
        <f t="shared" si="109"/>
        <v>WHEN fk_mwh_warehouse = '1' AND id_city = '5135' AND shipped_date &gt;= '2016-11-19' AND shipped_date &lt; '2016-12-06' THEN order_nr</v>
      </c>
      <c r="T778" t="str">
        <f t="shared" si="110"/>
        <v>WHEN fk_mwh_warehouse = '1' AND id_city = '5135' AND shipped_date &gt;= '2016-11-19' AND shipped_date &lt; '2016-12-06' THEN 1</v>
      </c>
    </row>
    <row r="779" spans="1:20" x14ac:dyDescent="0.25">
      <c r="A779" s="7" t="str">
        <f t="shared" ref="A779:A842" si="112">C779&amp;B779</f>
        <v>51391</v>
      </c>
      <c r="B779">
        <v>1</v>
      </c>
      <c r="C779">
        <v>5139</v>
      </c>
      <c r="D779">
        <v>7422837.96</v>
      </c>
      <c r="E779">
        <v>7283033.8200000003</v>
      </c>
      <c r="F779">
        <v>40</v>
      </c>
      <c r="G779">
        <v>51</v>
      </c>
      <c r="H779">
        <v>20161182252629.398</v>
      </c>
      <c r="I779">
        <v>20161206243974.301</v>
      </c>
      <c r="J779">
        <v>5</v>
      </c>
      <c r="K779">
        <v>4</v>
      </c>
      <c r="L779" t="s">
        <v>36</v>
      </c>
      <c r="M779" s="1">
        <f t="shared" ref="M779:M842" si="113">L779-J779</f>
        <v>42705</v>
      </c>
      <c r="N779" s="1">
        <f t="shared" ref="N779:N842" si="114">M779-($O$6*K779)</f>
        <v>42693</v>
      </c>
      <c r="O779" s="1">
        <f t="shared" ref="O779:O842" si="115">M779+($O$7*K779)</f>
        <v>42709</v>
      </c>
      <c r="P779" t="b">
        <f t="shared" si="111"/>
        <v>0</v>
      </c>
      <c r="Q779" t="str">
        <f t="shared" ref="Q779:Q842" si="116">"WHEN fk_mwh_warehouse = '"&amp;$B779&amp;"' AND id_city = '"&amp;$C779&amp;"' AND shipped_date &gt;= '"&amp;TEXT($N779,"yyyy-mm-dd")&amp;"' AND shipped_date &lt; '"&amp;TEXT($O779+1,"yyyy-mm-dd")&amp;"' THEN unit_price"</f>
        <v>WHEN fk_mwh_warehouse = '1' AND id_city = '5139' AND shipped_date &gt;= '2016-11-19' AND shipped_date &lt; '2016-12-06' THEN unit_price</v>
      </c>
      <c r="R779" t="str">
        <f t="shared" ref="R779:R842" si="117">"WHEN fk_mwh_warehouse = '"&amp;$B779&amp;"' AND id_city = '"&amp;$C779&amp;"' AND shipped_date &gt;= '"&amp;TEXT($N779,"yyyy-mm-dd")&amp;"' AND shipped_date &lt; '"&amp;TEXT($O779+1,"yyyy-mm-dd")&amp;"' THEN paid_price"</f>
        <v>WHEN fk_mwh_warehouse = '1' AND id_city = '5139' AND shipped_date &gt;= '2016-11-19' AND shipped_date &lt; '2016-12-06' THEN paid_price</v>
      </c>
      <c r="S779" t="str">
        <f t="shared" ref="S779:S842" si="118">"WHEN fk_mwh_warehouse = '"&amp;$B779&amp;"' AND id_city = '"&amp;$C779&amp;"' AND shipped_date &gt;= '"&amp;TEXT($N779,"yyyy-mm-dd")&amp;"' AND shipped_date &lt; '"&amp;TEXT($O779+1,"yyyy-mm-dd")&amp;"' THEN order_nr"</f>
        <v>WHEN fk_mwh_warehouse = '1' AND id_city = '5139' AND shipped_date &gt;= '2016-11-19' AND shipped_date &lt; '2016-12-06' THEN order_nr</v>
      </c>
      <c r="T779" t="str">
        <f t="shared" ref="T779:T842" si="119">"WHEN fk_mwh_warehouse = '"&amp;$B779&amp;"' AND id_city = '"&amp;$C779&amp;"' AND shipped_date &gt;= '"&amp;TEXT($N779,"yyyy-mm-dd")&amp;"' AND shipped_date &lt; '"&amp;TEXT($O779+1,"yyyy-mm-dd")&amp;"' THEN 1"</f>
        <v>WHEN fk_mwh_warehouse = '1' AND id_city = '5139' AND shipped_date &gt;= '2016-11-19' AND shipped_date &lt; '2016-12-06' THEN 1</v>
      </c>
    </row>
    <row r="780" spans="1:20" x14ac:dyDescent="0.25">
      <c r="A780" s="7" t="str">
        <f t="shared" si="112"/>
        <v>51551</v>
      </c>
      <c r="B780">
        <v>1</v>
      </c>
      <c r="C780">
        <v>5155</v>
      </c>
      <c r="D780">
        <v>21406996</v>
      </c>
      <c r="E780">
        <v>21270993.489999998</v>
      </c>
      <c r="F780">
        <v>122</v>
      </c>
      <c r="G780">
        <v>143</v>
      </c>
      <c r="H780">
        <v>20161202880940.898</v>
      </c>
      <c r="I780">
        <v>20161207226568.898</v>
      </c>
      <c r="J780">
        <v>3</v>
      </c>
      <c r="K780">
        <v>2</v>
      </c>
      <c r="L780" t="s">
        <v>35</v>
      </c>
      <c r="M780" s="1">
        <f t="shared" si="113"/>
        <v>42708</v>
      </c>
      <c r="N780" s="1">
        <f t="shared" si="114"/>
        <v>42702</v>
      </c>
      <c r="O780" s="1">
        <f t="shared" si="115"/>
        <v>42710</v>
      </c>
      <c r="P780" t="b">
        <f t="shared" si="111"/>
        <v>0</v>
      </c>
      <c r="Q780" t="str">
        <f t="shared" si="116"/>
        <v>WHEN fk_mwh_warehouse = '1' AND id_city = '5155' AND shipped_date &gt;= '2016-11-28' AND shipped_date &lt; '2016-12-07' THEN unit_price</v>
      </c>
      <c r="R780" t="str">
        <f t="shared" si="117"/>
        <v>WHEN fk_mwh_warehouse = '1' AND id_city = '5155' AND shipped_date &gt;= '2016-11-28' AND shipped_date &lt; '2016-12-07' THEN paid_price</v>
      </c>
      <c r="S780" t="str">
        <f t="shared" si="118"/>
        <v>WHEN fk_mwh_warehouse = '1' AND id_city = '5155' AND shipped_date &gt;= '2016-11-28' AND shipped_date &lt; '2016-12-07' THEN order_nr</v>
      </c>
      <c r="T780" t="str">
        <f t="shared" si="119"/>
        <v>WHEN fk_mwh_warehouse = '1' AND id_city = '5155' AND shipped_date &gt;= '2016-11-28' AND shipped_date &lt; '2016-12-07' THEN 1</v>
      </c>
    </row>
    <row r="781" spans="1:20" x14ac:dyDescent="0.25">
      <c r="A781" s="7" t="str">
        <f t="shared" si="112"/>
        <v>51811</v>
      </c>
      <c r="B781">
        <v>1</v>
      </c>
      <c r="C781">
        <v>5181</v>
      </c>
      <c r="D781">
        <v>11027240</v>
      </c>
      <c r="E781">
        <v>10883244.58</v>
      </c>
      <c r="F781">
        <v>51</v>
      </c>
      <c r="G781">
        <v>62</v>
      </c>
      <c r="H781">
        <v>20161172086386.898</v>
      </c>
      <c r="I781">
        <v>20161206436293.102</v>
      </c>
      <c r="J781">
        <v>7</v>
      </c>
      <c r="K781">
        <v>6</v>
      </c>
      <c r="L781" t="s">
        <v>36</v>
      </c>
      <c r="M781" s="1">
        <f t="shared" si="113"/>
        <v>42703</v>
      </c>
      <c r="N781" s="1">
        <f t="shared" si="114"/>
        <v>42685</v>
      </c>
      <c r="O781" s="1">
        <f t="shared" si="115"/>
        <v>42709</v>
      </c>
      <c r="P781" t="b">
        <f t="shared" si="111"/>
        <v>0</v>
      </c>
      <c r="Q781" t="str">
        <f t="shared" si="116"/>
        <v>WHEN fk_mwh_warehouse = '1' AND id_city = '5181' AND shipped_date &gt;= '2016-11-11' AND shipped_date &lt; '2016-12-06' THEN unit_price</v>
      </c>
      <c r="R781" t="str">
        <f t="shared" si="117"/>
        <v>WHEN fk_mwh_warehouse = '1' AND id_city = '5181' AND shipped_date &gt;= '2016-11-11' AND shipped_date &lt; '2016-12-06' THEN paid_price</v>
      </c>
      <c r="S781" t="str">
        <f t="shared" si="118"/>
        <v>WHEN fk_mwh_warehouse = '1' AND id_city = '5181' AND shipped_date &gt;= '2016-11-11' AND shipped_date &lt; '2016-12-06' THEN order_nr</v>
      </c>
      <c r="T781" t="str">
        <f t="shared" si="119"/>
        <v>WHEN fk_mwh_warehouse = '1' AND id_city = '5181' AND shipped_date &gt;= '2016-11-11' AND shipped_date &lt; '2016-12-06' THEN 1</v>
      </c>
    </row>
    <row r="782" spans="1:20" x14ac:dyDescent="0.25">
      <c r="A782" s="7" t="str">
        <f t="shared" si="112"/>
        <v>52021</v>
      </c>
      <c r="B782">
        <v>1</v>
      </c>
      <c r="C782">
        <v>5202</v>
      </c>
      <c r="D782">
        <v>22443129</v>
      </c>
      <c r="E782">
        <v>22231619</v>
      </c>
      <c r="F782">
        <v>94</v>
      </c>
      <c r="G782">
        <v>118</v>
      </c>
      <c r="H782">
        <v>20161182099093.801</v>
      </c>
      <c r="I782">
        <v>20161206609252.5</v>
      </c>
      <c r="J782">
        <v>5</v>
      </c>
      <c r="K782">
        <v>4</v>
      </c>
      <c r="L782" t="s">
        <v>36</v>
      </c>
      <c r="M782" s="1">
        <f t="shared" si="113"/>
        <v>42705</v>
      </c>
      <c r="N782" s="1">
        <f t="shared" si="114"/>
        <v>42693</v>
      </c>
      <c r="O782" s="1">
        <f t="shared" si="115"/>
        <v>42709</v>
      </c>
      <c r="P782" t="b">
        <f t="shared" si="111"/>
        <v>0</v>
      </c>
      <c r="Q782" t="str">
        <f t="shared" si="116"/>
        <v>WHEN fk_mwh_warehouse = '1' AND id_city = '5202' AND shipped_date &gt;= '2016-11-19' AND shipped_date &lt; '2016-12-06' THEN unit_price</v>
      </c>
      <c r="R782" t="str">
        <f t="shared" si="117"/>
        <v>WHEN fk_mwh_warehouse = '1' AND id_city = '5202' AND shipped_date &gt;= '2016-11-19' AND shipped_date &lt; '2016-12-06' THEN paid_price</v>
      </c>
      <c r="S782" t="str">
        <f t="shared" si="118"/>
        <v>WHEN fk_mwh_warehouse = '1' AND id_city = '5202' AND shipped_date &gt;= '2016-11-19' AND shipped_date &lt; '2016-12-06' THEN order_nr</v>
      </c>
      <c r="T782" t="str">
        <f t="shared" si="119"/>
        <v>WHEN fk_mwh_warehouse = '1' AND id_city = '5202' AND shipped_date &gt;= '2016-11-19' AND shipped_date &lt; '2016-12-06' THEN 1</v>
      </c>
    </row>
    <row r="783" spans="1:20" x14ac:dyDescent="0.25">
      <c r="A783" s="7" t="str">
        <f t="shared" si="112"/>
        <v>52211</v>
      </c>
      <c r="B783">
        <v>1</v>
      </c>
      <c r="C783">
        <v>5221</v>
      </c>
      <c r="D783">
        <v>42400311.200000003</v>
      </c>
      <c r="E783">
        <v>42079516.950000003</v>
      </c>
      <c r="F783">
        <v>291</v>
      </c>
      <c r="G783">
        <v>350</v>
      </c>
      <c r="H783">
        <v>20161201633518.699</v>
      </c>
      <c r="I783">
        <v>20161206663266.602</v>
      </c>
      <c r="J783">
        <v>2</v>
      </c>
      <c r="K783">
        <v>3</v>
      </c>
      <c r="L783" t="s">
        <v>36</v>
      </c>
      <c r="M783" s="1">
        <f t="shared" si="113"/>
        <v>42708</v>
      </c>
      <c r="N783" s="1">
        <f t="shared" si="114"/>
        <v>42699</v>
      </c>
      <c r="O783" s="1">
        <f t="shared" si="115"/>
        <v>42711</v>
      </c>
      <c r="P783" t="b">
        <f t="shared" si="111"/>
        <v>0</v>
      </c>
      <c r="Q783" t="str">
        <f t="shared" si="116"/>
        <v>WHEN fk_mwh_warehouse = '1' AND id_city = '5221' AND shipped_date &gt;= '2016-11-25' AND shipped_date &lt; '2016-12-08' THEN unit_price</v>
      </c>
      <c r="R783" t="str">
        <f t="shared" si="117"/>
        <v>WHEN fk_mwh_warehouse = '1' AND id_city = '5221' AND shipped_date &gt;= '2016-11-25' AND shipped_date &lt; '2016-12-08' THEN paid_price</v>
      </c>
      <c r="S783" t="str">
        <f t="shared" si="118"/>
        <v>WHEN fk_mwh_warehouse = '1' AND id_city = '5221' AND shipped_date &gt;= '2016-11-25' AND shipped_date &lt; '2016-12-08' THEN order_nr</v>
      </c>
      <c r="T783" t="str">
        <f t="shared" si="119"/>
        <v>WHEN fk_mwh_warehouse = '1' AND id_city = '5221' AND shipped_date &gt;= '2016-11-25' AND shipped_date &lt; '2016-12-08' THEN 1</v>
      </c>
    </row>
    <row r="784" spans="1:20" x14ac:dyDescent="0.25">
      <c r="A784" s="7" t="str">
        <f t="shared" si="112"/>
        <v>52341</v>
      </c>
      <c r="B784">
        <v>1</v>
      </c>
      <c r="C784">
        <v>5234</v>
      </c>
      <c r="D784">
        <v>25993259.100000001</v>
      </c>
      <c r="E784">
        <v>25854835.829999998</v>
      </c>
      <c r="F784">
        <v>138</v>
      </c>
      <c r="G784">
        <v>159</v>
      </c>
      <c r="H784">
        <v>20161198972033.602</v>
      </c>
      <c r="I784">
        <v>20161206709948.398</v>
      </c>
      <c r="J784">
        <v>3</v>
      </c>
      <c r="K784">
        <v>2</v>
      </c>
      <c r="L784" t="s">
        <v>36</v>
      </c>
      <c r="M784" s="1">
        <f t="shared" si="113"/>
        <v>42707</v>
      </c>
      <c r="N784" s="1">
        <f t="shared" si="114"/>
        <v>42701</v>
      </c>
      <c r="O784" s="1">
        <f t="shared" si="115"/>
        <v>42709</v>
      </c>
      <c r="P784" t="b">
        <f t="shared" si="111"/>
        <v>0</v>
      </c>
      <c r="Q784" t="str">
        <f t="shared" si="116"/>
        <v>WHEN fk_mwh_warehouse = '1' AND id_city = '5234' AND shipped_date &gt;= '2016-11-27' AND shipped_date &lt; '2016-12-06' THEN unit_price</v>
      </c>
      <c r="R784" t="str">
        <f t="shared" si="117"/>
        <v>WHEN fk_mwh_warehouse = '1' AND id_city = '5234' AND shipped_date &gt;= '2016-11-27' AND shipped_date &lt; '2016-12-06' THEN paid_price</v>
      </c>
      <c r="S784" t="str">
        <f t="shared" si="118"/>
        <v>WHEN fk_mwh_warehouse = '1' AND id_city = '5234' AND shipped_date &gt;= '2016-11-27' AND shipped_date &lt; '2016-12-06' THEN order_nr</v>
      </c>
      <c r="T784" t="str">
        <f t="shared" si="119"/>
        <v>WHEN fk_mwh_warehouse = '1' AND id_city = '5234' AND shipped_date &gt;= '2016-11-27' AND shipped_date &lt; '2016-12-06' THEN 1</v>
      </c>
    </row>
    <row r="785" spans="1:20" x14ac:dyDescent="0.25">
      <c r="A785" s="7" t="str">
        <f t="shared" si="112"/>
        <v>52551</v>
      </c>
      <c r="B785">
        <v>1</v>
      </c>
      <c r="C785">
        <v>5255</v>
      </c>
      <c r="D785">
        <v>135768134.78</v>
      </c>
      <c r="E785">
        <v>133933863.29000001</v>
      </c>
      <c r="F785">
        <v>734</v>
      </c>
      <c r="G785">
        <v>1012</v>
      </c>
      <c r="H785">
        <v>20161192649163.398</v>
      </c>
      <c r="I785">
        <v>20161206807766.699</v>
      </c>
      <c r="J785">
        <v>4</v>
      </c>
      <c r="K785">
        <v>3</v>
      </c>
      <c r="L785" t="s">
        <v>36</v>
      </c>
      <c r="M785" s="1">
        <f t="shared" si="113"/>
        <v>42706</v>
      </c>
      <c r="N785" s="1">
        <f t="shared" si="114"/>
        <v>42697</v>
      </c>
      <c r="O785" s="1">
        <f t="shared" si="115"/>
        <v>42709</v>
      </c>
      <c r="P785" t="b">
        <f t="shared" si="111"/>
        <v>0</v>
      </c>
      <c r="Q785" t="str">
        <f t="shared" si="116"/>
        <v>WHEN fk_mwh_warehouse = '1' AND id_city = '5255' AND shipped_date &gt;= '2016-11-23' AND shipped_date &lt; '2016-12-06' THEN unit_price</v>
      </c>
      <c r="R785" t="str">
        <f t="shared" si="117"/>
        <v>WHEN fk_mwh_warehouse = '1' AND id_city = '5255' AND shipped_date &gt;= '2016-11-23' AND shipped_date &lt; '2016-12-06' THEN paid_price</v>
      </c>
      <c r="S785" t="str">
        <f t="shared" si="118"/>
        <v>WHEN fk_mwh_warehouse = '1' AND id_city = '5255' AND shipped_date &gt;= '2016-11-23' AND shipped_date &lt; '2016-12-06' THEN order_nr</v>
      </c>
      <c r="T785" t="str">
        <f t="shared" si="119"/>
        <v>WHEN fk_mwh_warehouse = '1' AND id_city = '5255' AND shipped_date &gt;= '2016-11-23' AND shipped_date &lt; '2016-12-06' THEN 1</v>
      </c>
    </row>
    <row r="786" spans="1:20" x14ac:dyDescent="0.25">
      <c r="A786" s="7" t="str">
        <f t="shared" si="112"/>
        <v>52751</v>
      </c>
      <c r="B786">
        <v>1</v>
      </c>
      <c r="C786">
        <v>5275</v>
      </c>
      <c r="D786">
        <v>6925002</v>
      </c>
      <c r="E786">
        <v>6925002</v>
      </c>
      <c r="F786">
        <v>42</v>
      </c>
      <c r="G786">
        <v>52</v>
      </c>
      <c r="H786">
        <v>20161154128528.5</v>
      </c>
      <c r="I786">
        <v>20161206732808.801</v>
      </c>
      <c r="J786">
        <v>10</v>
      </c>
      <c r="K786">
        <v>6</v>
      </c>
      <c r="L786" t="s">
        <v>36</v>
      </c>
      <c r="M786" s="1">
        <f t="shared" si="113"/>
        <v>42700</v>
      </c>
      <c r="N786" s="1">
        <f t="shared" si="114"/>
        <v>42682</v>
      </c>
      <c r="O786" s="1">
        <f t="shared" si="115"/>
        <v>42706</v>
      </c>
      <c r="P786" t="b">
        <f t="shared" si="111"/>
        <v>0</v>
      </c>
      <c r="Q786" t="str">
        <f t="shared" si="116"/>
        <v>WHEN fk_mwh_warehouse = '1' AND id_city = '5275' AND shipped_date &gt;= '2016-11-08' AND shipped_date &lt; '2016-12-03' THEN unit_price</v>
      </c>
      <c r="R786" t="str">
        <f t="shared" si="117"/>
        <v>WHEN fk_mwh_warehouse = '1' AND id_city = '5275' AND shipped_date &gt;= '2016-11-08' AND shipped_date &lt; '2016-12-03' THEN paid_price</v>
      </c>
      <c r="S786" t="str">
        <f t="shared" si="118"/>
        <v>WHEN fk_mwh_warehouse = '1' AND id_city = '5275' AND shipped_date &gt;= '2016-11-08' AND shipped_date &lt; '2016-12-03' THEN order_nr</v>
      </c>
      <c r="T786" t="str">
        <f t="shared" si="119"/>
        <v>WHEN fk_mwh_warehouse = '1' AND id_city = '5275' AND shipped_date &gt;= '2016-11-08' AND shipped_date &lt; '2016-12-03' THEN 1</v>
      </c>
    </row>
    <row r="787" spans="1:20" x14ac:dyDescent="0.25">
      <c r="A787" s="7" t="str">
        <f t="shared" si="112"/>
        <v>52901</v>
      </c>
      <c r="B787">
        <v>1</v>
      </c>
      <c r="C787">
        <v>5290</v>
      </c>
      <c r="D787">
        <v>13778428.49</v>
      </c>
      <c r="E787">
        <v>13470238.99</v>
      </c>
      <c r="F787">
        <v>53</v>
      </c>
      <c r="G787">
        <v>58</v>
      </c>
      <c r="H787">
        <v>20161182378571.801</v>
      </c>
      <c r="I787">
        <v>20161206405828.199</v>
      </c>
      <c r="J787">
        <v>6</v>
      </c>
      <c r="K787">
        <v>6</v>
      </c>
      <c r="L787" t="s">
        <v>36</v>
      </c>
      <c r="M787" s="1">
        <f t="shared" si="113"/>
        <v>42704</v>
      </c>
      <c r="N787" s="1">
        <f t="shared" si="114"/>
        <v>42686</v>
      </c>
      <c r="O787" s="1">
        <f t="shared" si="115"/>
        <v>42710</v>
      </c>
      <c r="P787" t="b">
        <f t="shared" si="111"/>
        <v>0</v>
      </c>
      <c r="Q787" t="str">
        <f t="shared" si="116"/>
        <v>WHEN fk_mwh_warehouse = '1' AND id_city = '5290' AND shipped_date &gt;= '2016-11-12' AND shipped_date &lt; '2016-12-07' THEN unit_price</v>
      </c>
      <c r="R787" t="str">
        <f t="shared" si="117"/>
        <v>WHEN fk_mwh_warehouse = '1' AND id_city = '5290' AND shipped_date &gt;= '2016-11-12' AND shipped_date &lt; '2016-12-07' THEN paid_price</v>
      </c>
      <c r="S787" t="str">
        <f t="shared" si="118"/>
        <v>WHEN fk_mwh_warehouse = '1' AND id_city = '5290' AND shipped_date &gt;= '2016-11-12' AND shipped_date &lt; '2016-12-07' THEN order_nr</v>
      </c>
      <c r="T787" t="str">
        <f t="shared" si="119"/>
        <v>WHEN fk_mwh_warehouse = '1' AND id_city = '5290' AND shipped_date &gt;= '2016-11-12' AND shipped_date &lt; '2016-12-07' THEN 1</v>
      </c>
    </row>
    <row r="788" spans="1:20" x14ac:dyDescent="0.25">
      <c r="A788" s="7" t="str">
        <f t="shared" si="112"/>
        <v>53071</v>
      </c>
      <c r="B788">
        <v>1</v>
      </c>
      <c r="C788">
        <v>5307</v>
      </c>
      <c r="D788">
        <v>8674643.1199999992</v>
      </c>
      <c r="E788">
        <v>8628343.1199999992</v>
      </c>
      <c r="F788">
        <v>45</v>
      </c>
      <c r="G788">
        <v>56</v>
      </c>
      <c r="H788">
        <v>20161172274933.602</v>
      </c>
      <c r="I788">
        <v>20161206406632.699</v>
      </c>
      <c r="J788">
        <v>5</v>
      </c>
      <c r="K788">
        <v>4</v>
      </c>
      <c r="L788" t="s">
        <v>36</v>
      </c>
      <c r="M788" s="1">
        <f t="shared" si="113"/>
        <v>42705</v>
      </c>
      <c r="N788" s="1">
        <f t="shared" si="114"/>
        <v>42693</v>
      </c>
      <c r="O788" s="1">
        <f t="shared" si="115"/>
        <v>42709</v>
      </c>
      <c r="P788" t="b">
        <f t="shared" si="111"/>
        <v>0</v>
      </c>
      <c r="Q788" t="str">
        <f t="shared" si="116"/>
        <v>WHEN fk_mwh_warehouse = '1' AND id_city = '5307' AND shipped_date &gt;= '2016-11-19' AND shipped_date &lt; '2016-12-06' THEN unit_price</v>
      </c>
      <c r="R788" t="str">
        <f t="shared" si="117"/>
        <v>WHEN fk_mwh_warehouse = '1' AND id_city = '5307' AND shipped_date &gt;= '2016-11-19' AND shipped_date &lt; '2016-12-06' THEN paid_price</v>
      </c>
      <c r="S788" t="str">
        <f t="shared" si="118"/>
        <v>WHEN fk_mwh_warehouse = '1' AND id_city = '5307' AND shipped_date &gt;= '2016-11-19' AND shipped_date &lt; '2016-12-06' THEN order_nr</v>
      </c>
      <c r="T788" t="str">
        <f t="shared" si="119"/>
        <v>WHEN fk_mwh_warehouse = '1' AND id_city = '5307' AND shipped_date &gt;= '2016-11-19' AND shipped_date &lt; '2016-12-06' THEN 1</v>
      </c>
    </row>
    <row r="789" spans="1:20" x14ac:dyDescent="0.25">
      <c r="A789" s="7" t="str">
        <f t="shared" si="112"/>
        <v>53261</v>
      </c>
      <c r="B789">
        <v>1</v>
      </c>
      <c r="C789">
        <v>5326</v>
      </c>
      <c r="D789">
        <v>11340350.199999999</v>
      </c>
      <c r="E789">
        <v>11191780.199999999</v>
      </c>
      <c r="F789">
        <v>59</v>
      </c>
      <c r="G789">
        <v>76</v>
      </c>
      <c r="H789">
        <v>20161183782293.199</v>
      </c>
      <c r="I789">
        <v>20161206794377</v>
      </c>
      <c r="J789">
        <v>5</v>
      </c>
      <c r="K789">
        <v>3</v>
      </c>
      <c r="L789" t="s">
        <v>36</v>
      </c>
      <c r="M789" s="1">
        <f t="shared" si="113"/>
        <v>42705</v>
      </c>
      <c r="N789" s="1">
        <f t="shared" si="114"/>
        <v>42696</v>
      </c>
      <c r="O789" s="1">
        <f t="shared" si="115"/>
        <v>42708</v>
      </c>
      <c r="P789" t="b">
        <f t="shared" si="111"/>
        <v>0</v>
      </c>
      <c r="Q789" t="str">
        <f t="shared" si="116"/>
        <v>WHEN fk_mwh_warehouse = '1' AND id_city = '5326' AND shipped_date &gt;= '2016-11-22' AND shipped_date &lt; '2016-12-05' THEN unit_price</v>
      </c>
      <c r="R789" t="str">
        <f t="shared" si="117"/>
        <v>WHEN fk_mwh_warehouse = '1' AND id_city = '5326' AND shipped_date &gt;= '2016-11-22' AND shipped_date &lt; '2016-12-05' THEN paid_price</v>
      </c>
      <c r="S789" t="str">
        <f t="shared" si="118"/>
        <v>WHEN fk_mwh_warehouse = '1' AND id_city = '5326' AND shipped_date &gt;= '2016-11-22' AND shipped_date &lt; '2016-12-05' THEN order_nr</v>
      </c>
      <c r="T789" t="str">
        <f t="shared" si="119"/>
        <v>WHEN fk_mwh_warehouse = '1' AND id_city = '5326' AND shipped_date &gt;= '2016-11-22' AND shipped_date &lt; '2016-12-05' THEN 1</v>
      </c>
    </row>
    <row r="790" spans="1:20" x14ac:dyDescent="0.25">
      <c r="A790" s="7" t="str">
        <f t="shared" si="112"/>
        <v>53411</v>
      </c>
      <c r="B790">
        <v>1</v>
      </c>
      <c r="C790">
        <v>5341</v>
      </c>
      <c r="D790">
        <v>12156931</v>
      </c>
      <c r="E790">
        <v>12076931</v>
      </c>
      <c r="F790">
        <v>27</v>
      </c>
      <c r="G790">
        <v>29</v>
      </c>
      <c r="H790">
        <v>20161193557907.199</v>
      </c>
      <c r="I790">
        <v>20161206961823.199</v>
      </c>
      <c r="J790">
        <v>4</v>
      </c>
      <c r="K790">
        <v>2</v>
      </c>
      <c r="L790" t="s">
        <v>36</v>
      </c>
      <c r="M790" s="1">
        <f t="shared" si="113"/>
        <v>42706</v>
      </c>
      <c r="N790" s="1">
        <f t="shared" si="114"/>
        <v>42700</v>
      </c>
      <c r="O790" s="1">
        <f t="shared" si="115"/>
        <v>42708</v>
      </c>
      <c r="P790" t="b">
        <f t="shared" si="111"/>
        <v>0</v>
      </c>
      <c r="Q790" t="str">
        <f t="shared" si="116"/>
        <v>WHEN fk_mwh_warehouse = '1' AND id_city = '5341' AND shipped_date &gt;= '2016-11-26' AND shipped_date &lt; '2016-12-05' THEN unit_price</v>
      </c>
      <c r="R790" t="str">
        <f t="shared" si="117"/>
        <v>WHEN fk_mwh_warehouse = '1' AND id_city = '5341' AND shipped_date &gt;= '2016-11-26' AND shipped_date &lt; '2016-12-05' THEN paid_price</v>
      </c>
      <c r="S790" t="str">
        <f t="shared" si="118"/>
        <v>WHEN fk_mwh_warehouse = '1' AND id_city = '5341' AND shipped_date &gt;= '2016-11-26' AND shipped_date &lt; '2016-12-05' THEN order_nr</v>
      </c>
      <c r="T790" t="str">
        <f t="shared" si="119"/>
        <v>WHEN fk_mwh_warehouse = '1' AND id_city = '5341' AND shipped_date &gt;= '2016-11-26' AND shipped_date &lt; '2016-12-05' THEN 1</v>
      </c>
    </row>
    <row r="791" spans="1:20" x14ac:dyDescent="0.25">
      <c r="A791" s="7" t="str">
        <f t="shared" si="112"/>
        <v>53611</v>
      </c>
      <c r="B791">
        <v>1</v>
      </c>
      <c r="C791">
        <v>5361</v>
      </c>
      <c r="D791">
        <v>66590619.189999998</v>
      </c>
      <c r="E791">
        <v>64127354.130000003</v>
      </c>
      <c r="F791">
        <v>284</v>
      </c>
      <c r="G791">
        <v>407</v>
      </c>
      <c r="H791">
        <v>20161176221697</v>
      </c>
      <c r="I791">
        <v>20161206729285.801</v>
      </c>
      <c r="J791">
        <v>6</v>
      </c>
      <c r="K791">
        <v>5</v>
      </c>
      <c r="L791" t="s">
        <v>36</v>
      </c>
      <c r="M791" s="1">
        <f t="shared" si="113"/>
        <v>42704</v>
      </c>
      <c r="N791" s="1">
        <f t="shared" si="114"/>
        <v>42689</v>
      </c>
      <c r="O791" s="1">
        <f t="shared" si="115"/>
        <v>42709</v>
      </c>
      <c r="P791" t="b">
        <f t="shared" si="111"/>
        <v>0</v>
      </c>
      <c r="Q791" t="str">
        <f t="shared" si="116"/>
        <v>WHEN fk_mwh_warehouse = '1' AND id_city = '5361' AND shipped_date &gt;= '2016-11-15' AND shipped_date &lt; '2016-12-06' THEN unit_price</v>
      </c>
      <c r="R791" t="str">
        <f t="shared" si="117"/>
        <v>WHEN fk_mwh_warehouse = '1' AND id_city = '5361' AND shipped_date &gt;= '2016-11-15' AND shipped_date &lt; '2016-12-06' THEN paid_price</v>
      </c>
      <c r="S791" t="str">
        <f t="shared" si="118"/>
        <v>WHEN fk_mwh_warehouse = '1' AND id_city = '5361' AND shipped_date &gt;= '2016-11-15' AND shipped_date &lt; '2016-12-06' THEN order_nr</v>
      </c>
      <c r="T791" t="str">
        <f t="shared" si="119"/>
        <v>WHEN fk_mwh_warehouse = '1' AND id_city = '5361' AND shipped_date &gt;= '2016-11-15' AND shipped_date &lt; '2016-12-06' THEN 1</v>
      </c>
    </row>
    <row r="792" spans="1:20" x14ac:dyDescent="0.25">
      <c r="A792" s="7" t="str">
        <f t="shared" si="112"/>
        <v>53831</v>
      </c>
      <c r="B792">
        <v>1</v>
      </c>
      <c r="C792">
        <v>5383</v>
      </c>
      <c r="D792">
        <v>49171421.409999996</v>
      </c>
      <c r="E792">
        <v>48765184.399999999</v>
      </c>
      <c r="F792">
        <v>209</v>
      </c>
      <c r="G792">
        <v>250</v>
      </c>
      <c r="H792">
        <v>20161170766675.199</v>
      </c>
      <c r="I792">
        <v>20161206363270.398</v>
      </c>
      <c r="J792">
        <v>6</v>
      </c>
      <c r="K792">
        <v>4</v>
      </c>
      <c r="L792" t="s">
        <v>36</v>
      </c>
      <c r="M792" s="1">
        <f t="shared" si="113"/>
        <v>42704</v>
      </c>
      <c r="N792" s="1">
        <f t="shared" si="114"/>
        <v>42692</v>
      </c>
      <c r="O792" s="1">
        <f t="shared" si="115"/>
        <v>42708</v>
      </c>
      <c r="P792" t="b">
        <f t="shared" si="111"/>
        <v>0</v>
      </c>
      <c r="Q792" t="str">
        <f t="shared" si="116"/>
        <v>WHEN fk_mwh_warehouse = '1' AND id_city = '5383' AND shipped_date &gt;= '2016-11-18' AND shipped_date &lt; '2016-12-05' THEN unit_price</v>
      </c>
      <c r="R792" t="str">
        <f t="shared" si="117"/>
        <v>WHEN fk_mwh_warehouse = '1' AND id_city = '5383' AND shipped_date &gt;= '2016-11-18' AND shipped_date &lt; '2016-12-05' THEN paid_price</v>
      </c>
      <c r="S792" t="str">
        <f t="shared" si="118"/>
        <v>WHEN fk_mwh_warehouse = '1' AND id_city = '5383' AND shipped_date &gt;= '2016-11-18' AND shipped_date &lt; '2016-12-05' THEN order_nr</v>
      </c>
      <c r="T792" t="str">
        <f t="shared" si="119"/>
        <v>WHEN fk_mwh_warehouse = '1' AND id_city = '5383' AND shipped_date &gt;= '2016-11-18' AND shipped_date &lt; '2016-12-05' THEN 1</v>
      </c>
    </row>
    <row r="793" spans="1:20" x14ac:dyDescent="0.25">
      <c r="A793" s="7" t="str">
        <f t="shared" si="112"/>
        <v>54051</v>
      </c>
      <c r="B793">
        <v>1</v>
      </c>
      <c r="C793">
        <v>5405</v>
      </c>
      <c r="D793">
        <v>33202445.239999998</v>
      </c>
      <c r="E793">
        <v>32631589.129999999</v>
      </c>
      <c r="F793">
        <v>142</v>
      </c>
      <c r="G793">
        <v>174</v>
      </c>
      <c r="H793">
        <v>20161164399675.898</v>
      </c>
      <c r="I793">
        <v>20161207137899.301</v>
      </c>
      <c r="J793">
        <v>6</v>
      </c>
      <c r="K793">
        <v>4</v>
      </c>
      <c r="L793" t="s">
        <v>35</v>
      </c>
      <c r="M793" s="1">
        <f t="shared" si="113"/>
        <v>42705</v>
      </c>
      <c r="N793" s="1">
        <f t="shared" si="114"/>
        <v>42693</v>
      </c>
      <c r="O793" s="1">
        <f t="shared" si="115"/>
        <v>42709</v>
      </c>
      <c r="P793" t="b">
        <f t="shared" si="111"/>
        <v>0</v>
      </c>
      <c r="Q793" t="str">
        <f t="shared" si="116"/>
        <v>WHEN fk_mwh_warehouse = '1' AND id_city = '5405' AND shipped_date &gt;= '2016-11-19' AND shipped_date &lt; '2016-12-06' THEN unit_price</v>
      </c>
      <c r="R793" t="str">
        <f t="shared" si="117"/>
        <v>WHEN fk_mwh_warehouse = '1' AND id_city = '5405' AND shipped_date &gt;= '2016-11-19' AND shipped_date &lt; '2016-12-06' THEN paid_price</v>
      </c>
      <c r="S793" t="str">
        <f t="shared" si="118"/>
        <v>WHEN fk_mwh_warehouse = '1' AND id_city = '5405' AND shipped_date &gt;= '2016-11-19' AND shipped_date &lt; '2016-12-06' THEN order_nr</v>
      </c>
      <c r="T793" t="str">
        <f t="shared" si="119"/>
        <v>WHEN fk_mwh_warehouse = '1' AND id_city = '5405' AND shipped_date &gt;= '2016-11-19' AND shipped_date &lt; '2016-12-06' THEN 1</v>
      </c>
    </row>
    <row r="794" spans="1:20" x14ac:dyDescent="0.25">
      <c r="A794" s="7" t="str">
        <f t="shared" si="112"/>
        <v>54151</v>
      </c>
      <c r="B794">
        <v>1</v>
      </c>
      <c r="C794">
        <v>5415</v>
      </c>
      <c r="D794">
        <v>170028963.52000001</v>
      </c>
      <c r="E794">
        <v>168047156.31999999</v>
      </c>
      <c r="F794">
        <v>882</v>
      </c>
      <c r="G794">
        <v>1189</v>
      </c>
      <c r="H794">
        <v>20161195183673.5</v>
      </c>
      <c r="I794">
        <v>20161206822539.102</v>
      </c>
      <c r="J794">
        <v>3</v>
      </c>
      <c r="K794">
        <v>3</v>
      </c>
      <c r="L794" t="s">
        <v>36</v>
      </c>
      <c r="M794" s="1">
        <f t="shared" si="113"/>
        <v>42707</v>
      </c>
      <c r="N794" s="1">
        <f t="shared" si="114"/>
        <v>42698</v>
      </c>
      <c r="O794" s="1">
        <f t="shared" si="115"/>
        <v>42710</v>
      </c>
      <c r="P794" t="b">
        <f t="shared" si="111"/>
        <v>0</v>
      </c>
      <c r="Q794" t="str">
        <f t="shared" si="116"/>
        <v>WHEN fk_mwh_warehouse = '1' AND id_city = '5415' AND shipped_date &gt;= '2016-11-24' AND shipped_date &lt; '2016-12-07' THEN unit_price</v>
      </c>
      <c r="R794" t="str">
        <f t="shared" si="117"/>
        <v>WHEN fk_mwh_warehouse = '1' AND id_city = '5415' AND shipped_date &gt;= '2016-11-24' AND shipped_date &lt; '2016-12-07' THEN paid_price</v>
      </c>
      <c r="S794" t="str">
        <f t="shared" si="118"/>
        <v>WHEN fk_mwh_warehouse = '1' AND id_city = '5415' AND shipped_date &gt;= '2016-11-24' AND shipped_date &lt; '2016-12-07' THEN order_nr</v>
      </c>
      <c r="T794" t="str">
        <f t="shared" si="119"/>
        <v>WHEN fk_mwh_warehouse = '1' AND id_city = '5415' AND shipped_date &gt;= '2016-11-24' AND shipped_date &lt; '2016-12-07' THEN 1</v>
      </c>
    </row>
    <row r="795" spans="1:20" x14ac:dyDescent="0.25">
      <c r="A795" s="7" t="str">
        <f t="shared" si="112"/>
        <v>54421</v>
      </c>
      <c r="B795">
        <v>1</v>
      </c>
      <c r="C795">
        <v>5442</v>
      </c>
      <c r="D795">
        <v>19654147.100000001</v>
      </c>
      <c r="E795">
        <v>19546919.899999999</v>
      </c>
      <c r="F795">
        <v>98</v>
      </c>
      <c r="G795">
        <v>112</v>
      </c>
      <c r="H795">
        <v>20161162660757.102</v>
      </c>
      <c r="I795">
        <v>20161207295898.801</v>
      </c>
      <c r="J795">
        <v>8</v>
      </c>
      <c r="K795">
        <v>6</v>
      </c>
      <c r="L795" t="s">
        <v>35</v>
      </c>
      <c r="M795" s="1">
        <f t="shared" si="113"/>
        <v>42703</v>
      </c>
      <c r="N795" s="1">
        <f t="shared" si="114"/>
        <v>42685</v>
      </c>
      <c r="O795" s="1">
        <f t="shared" si="115"/>
        <v>42709</v>
      </c>
      <c r="P795" t="b">
        <f t="shared" si="111"/>
        <v>0</v>
      </c>
      <c r="Q795" t="str">
        <f t="shared" si="116"/>
        <v>WHEN fk_mwh_warehouse = '1' AND id_city = '5442' AND shipped_date &gt;= '2016-11-11' AND shipped_date &lt; '2016-12-06' THEN unit_price</v>
      </c>
      <c r="R795" t="str">
        <f t="shared" si="117"/>
        <v>WHEN fk_mwh_warehouse = '1' AND id_city = '5442' AND shipped_date &gt;= '2016-11-11' AND shipped_date &lt; '2016-12-06' THEN paid_price</v>
      </c>
      <c r="S795" t="str">
        <f t="shared" si="118"/>
        <v>WHEN fk_mwh_warehouse = '1' AND id_city = '5442' AND shipped_date &gt;= '2016-11-11' AND shipped_date &lt; '2016-12-06' THEN order_nr</v>
      </c>
      <c r="T795" t="str">
        <f t="shared" si="119"/>
        <v>WHEN fk_mwh_warehouse = '1' AND id_city = '5442' AND shipped_date &gt;= '2016-11-11' AND shipped_date &lt; '2016-12-06' THEN 1</v>
      </c>
    </row>
    <row r="796" spans="1:20" x14ac:dyDescent="0.25">
      <c r="A796" s="7" t="str">
        <f t="shared" si="112"/>
        <v>54631</v>
      </c>
      <c r="B796">
        <v>1</v>
      </c>
      <c r="C796">
        <v>5463</v>
      </c>
      <c r="D796">
        <v>65023910.799999997</v>
      </c>
      <c r="E796">
        <v>64869060.799999997</v>
      </c>
      <c r="F796">
        <v>129</v>
      </c>
      <c r="G796">
        <v>171</v>
      </c>
      <c r="H796">
        <v>20161170755046.102</v>
      </c>
      <c r="I796">
        <v>20161207209836.602</v>
      </c>
      <c r="J796">
        <v>7</v>
      </c>
      <c r="K796">
        <v>5</v>
      </c>
      <c r="L796" t="s">
        <v>35</v>
      </c>
      <c r="M796" s="1">
        <f t="shared" si="113"/>
        <v>42704</v>
      </c>
      <c r="N796" s="1">
        <f t="shared" si="114"/>
        <v>42689</v>
      </c>
      <c r="O796" s="1">
        <f t="shared" si="115"/>
        <v>42709</v>
      </c>
      <c r="P796" t="b">
        <f t="shared" si="111"/>
        <v>0</v>
      </c>
      <c r="Q796" t="str">
        <f t="shared" si="116"/>
        <v>WHEN fk_mwh_warehouse = '1' AND id_city = '5463' AND shipped_date &gt;= '2016-11-15' AND shipped_date &lt; '2016-12-06' THEN unit_price</v>
      </c>
      <c r="R796" t="str">
        <f t="shared" si="117"/>
        <v>WHEN fk_mwh_warehouse = '1' AND id_city = '5463' AND shipped_date &gt;= '2016-11-15' AND shipped_date &lt; '2016-12-06' THEN paid_price</v>
      </c>
      <c r="S796" t="str">
        <f t="shared" si="118"/>
        <v>WHEN fk_mwh_warehouse = '1' AND id_city = '5463' AND shipped_date &gt;= '2016-11-15' AND shipped_date &lt; '2016-12-06' THEN order_nr</v>
      </c>
      <c r="T796" t="str">
        <f t="shared" si="119"/>
        <v>WHEN fk_mwh_warehouse = '1' AND id_city = '5463' AND shipped_date &gt;= '2016-11-15' AND shipped_date &lt; '2016-12-06' THEN 1</v>
      </c>
    </row>
    <row r="797" spans="1:20" x14ac:dyDescent="0.25">
      <c r="A797" s="7" t="str">
        <f t="shared" si="112"/>
        <v>54901</v>
      </c>
      <c r="B797">
        <v>1</v>
      </c>
      <c r="C797">
        <v>5490</v>
      </c>
      <c r="D797">
        <v>26611563</v>
      </c>
      <c r="E797">
        <v>26381259.73</v>
      </c>
      <c r="F797">
        <v>160</v>
      </c>
      <c r="G797">
        <v>196</v>
      </c>
      <c r="H797">
        <v>20161184071791</v>
      </c>
      <c r="I797">
        <v>20161206797953</v>
      </c>
      <c r="J797">
        <v>4</v>
      </c>
      <c r="K797">
        <v>4</v>
      </c>
      <c r="L797" t="s">
        <v>36</v>
      </c>
      <c r="M797" s="1">
        <f t="shared" si="113"/>
        <v>42706</v>
      </c>
      <c r="N797" s="1">
        <f t="shared" si="114"/>
        <v>42694</v>
      </c>
      <c r="O797" s="1">
        <f t="shared" si="115"/>
        <v>42710</v>
      </c>
      <c r="P797" t="b">
        <f t="shared" si="111"/>
        <v>0</v>
      </c>
      <c r="Q797" t="str">
        <f t="shared" si="116"/>
        <v>WHEN fk_mwh_warehouse = '1' AND id_city = '5490' AND shipped_date &gt;= '2016-11-20' AND shipped_date &lt; '2016-12-07' THEN unit_price</v>
      </c>
      <c r="R797" t="str">
        <f t="shared" si="117"/>
        <v>WHEN fk_mwh_warehouse = '1' AND id_city = '5490' AND shipped_date &gt;= '2016-11-20' AND shipped_date &lt; '2016-12-07' THEN paid_price</v>
      </c>
      <c r="S797" t="str">
        <f t="shared" si="118"/>
        <v>WHEN fk_mwh_warehouse = '1' AND id_city = '5490' AND shipped_date &gt;= '2016-11-20' AND shipped_date &lt; '2016-12-07' THEN order_nr</v>
      </c>
      <c r="T797" t="str">
        <f t="shared" si="119"/>
        <v>WHEN fk_mwh_warehouse = '1' AND id_city = '5490' AND shipped_date &gt;= '2016-11-20' AND shipped_date &lt; '2016-12-07' THEN 1</v>
      </c>
    </row>
    <row r="798" spans="1:20" x14ac:dyDescent="0.25">
      <c r="A798" s="7" t="str">
        <f t="shared" si="112"/>
        <v>55081</v>
      </c>
      <c r="B798">
        <v>1</v>
      </c>
      <c r="C798">
        <v>5508</v>
      </c>
      <c r="D798">
        <v>32884527</v>
      </c>
      <c r="E798">
        <v>32810122.670000002</v>
      </c>
      <c r="F798">
        <v>121</v>
      </c>
      <c r="G798">
        <v>137</v>
      </c>
      <c r="H798">
        <v>20161173323786.801</v>
      </c>
      <c r="I798">
        <v>20161207357665.801</v>
      </c>
      <c r="J798">
        <v>6</v>
      </c>
      <c r="K798">
        <v>4</v>
      </c>
      <c r="L798" t="s">
        <v>35</v>
      </c>
      <c r="M798" s="1">
        <f t="shared" si="113"/>
        <v>42705</v>
      </c>
      <c r="N798" s="1">
        <f t="shared" si="114"/>
        <v>42693</v>
      </c>
      <c r="O798" s="1">
        <f t="shared" si="115"/>
        <v>42709</v>
      </c>
      <c r="P798" t="b">
        <f t="shared" si="111"/>
        <v>0</v>
      </c>
      <c r="Q798" t="str">
        <f t="shared" si="116"/>
        <v>WHEN fk_mwh_warehouse = '1' AND id_city = '5508' AND shipped_date &gt;= '2016-11-19' AND shipped_date &lt; '2016-12-06' THEN unit_price</v>
      </c>
      <c r="R798" t="str">
        <f t="shared" si="117"/>
        <v>WHEN fk_mwh_warehouse = '1' AND id_city = '5508' AND shipped_date &gt;= '2016-11-19' AND shipped_date &lt; '2016-12-06' THEN paid_price</v>
      </c>
      <c r="S798" t="str">
        <f t="shared" si="118"/>
        <v>WHEN fk_mwh_warehouse = '1' AND id_city = '5508' AND shipped_date &gt;= '2016-11-19' AND shipped_date &lt; '2016-12-06' THEN order_nr</v>
      </c>
      <c r="T798" t="str">
        <f t="shared" si="119"/>
        <v>WHEN fk_mwh_warehouse = '1' AND id_city = '5508' AND shipped_date &gt;= '2016-11-19' AND shipped_date &lt; '2016-12-06' THEN 1</v>
      </c>
    </row>
    <row r="799" spans="1:20" x14ac:dyDescent="0.25">
      <c r="A799" s="7" t="str">
        <f t="shared" si="112"/>
        <v>55251</v>
      </c>
      <c r="B799">
        <v>1</v>
      </c>
      <c r="C799">
        <v>5525</v>
      </c>
      <c r="D799">
        <v>31667267.140000001</v>
      </c>
      <c r="E799">
        <v>31344072.800000001</v>
      </c>
      <c r="F799">
        <v>117</v>
      </c>
      <c r="G799">
        <v>146</v>
      </c>
      <c r="H799">
        <v>20161174554905.801</v>
      </c>
      <c r="I799">
        <v>20161207375824.5</v>
      </c>
      <c r="J799">
        <v>7</v>
      </c>
      <c r="K799">
        <v>4</v>
      </c>
      <c r="L799" t="s">
        <v>35</v>
      </c>
      <c r="M799" s="1">
        <f t="shared" si="113"/>
        <v>42704</v>
      </c>
      <c r="N799" s="1">
        <f t="shared" si="114"/>
        <v>42692</v>
      </c>
      <c r="O799" s="1">
        <f t="shared" si="115"/>
        <v>42708</v>
      </c>
      <c r="P799" t="b">
        <f t="shared" si="111"/>
        <v>0</v>
      </c>
      <c r="Q799" t="str">
        <f t="shared" si="116"/>
        <v>WHEN fk_mwh_warehouse = '1' AND id_city = '5525' AND shipped_date &gt;= '2016-11-18' AND shipped_date &lt; '2016-12-05' THEN unit_price</v>
      </c>
      <c r="R799" t="str">
        <f t="shared" si="117"/>
        <v>WHEN fk_mwh_warehouse = '1' AND id_city = '5525' AND shipped_date &gt;= '2016-11-18' AND shipped_date &lt; '2016-12-05' THEN paid_price</v>
      </c>
      <c r="S799" t="str">
        <f t="shared" si="118"/>
        <v>WHEN fk_mwh_warehouse = '1' AND id_city = '5525' AND shipped_date &gt;= '2016-11-18' AND shipped_date &lt; '2016-12-05' THEN order_nr</v>
      </c>
      <c r="T799" t="str">
        <f t="shared" si="119"/>
        <v>WHEN fk_mwh_warehouse = '1' AND id_city = '5525' AND shipped_date &gt;= '2016-11-18' AND shipped_date &lt; '2016-12-05' THEN 1</v>
      </c>
    </row>
    <row r="800" spans="1:20" x14ac:dyDescent="0.25">
      <c r="A800" s="7" t="str">
        <f t="shared" si="112"/>
        <v>55451</v>
      </c>
      <c r="B800">
        <v>1</v>
      </c>
      <c r="C800">
        <v>5545</v>
      </c>
      <c r="D800">
        <v>27216176.120000001</v>
      </c>
      <c r="E800">
        <v>27103626.120000001</v>
      </c>
      <c r="F800">
        <v>106</v>
      </c>
      <c r="G800">
        <v>124</v>
      </c>
      <c r="H800">
        <v>20161157715724.5</v>
      </c>
      <c r="I800">
        <v>20161207087764.5</v>
      </c>
      <c r="J800">
        <v>7</v>
      </c>
      <c r="K800">
        <v>3</v>
      </c>
      <c r="L800" t="s">
        <v>35</v>
      </c>
      <c r="M800" s="1">
        <f t="shared" si="113"/>
        <v>42704</v>
      </c>
      <c r="N800" s="1">
        <f t="shared" si="114"/>
        <v>42695</v>
      </c>
      <c r="O800" s="1">
        <f t="shared" si="115"/>
        <v>42707</v>
      </c>
      <c r="P800" t="b">
        <f t="shared" si="111"/>
        <v>0</v>
      </c>
      <c r="Q800" t="str">
        <f t="shared" si="116"/>
        <v>WHEN fk_mwh_warehouse = '1' AND id_city = '5545' AND shipped_date &gt;= '2016-11-21' AND shipped_date &lt; '2016-12-04' THEN unit_price</v>
      </c>
      <c r="R800" t="str">
        <f t="shared" si="117"/>
        <v>WHEN fk_mwh_warehouse = '1' AND id_city = '5545' AND shipped_date &gt;= '2016-11-21' AND shipped_date &lt; '2016-12-04' THEN paid_price</v>
      </c>
      <c r="S800" t="str">
        <f t="shared" si="118"/>
        <v>WHEN fk_mwh_warehouse = '1' AND id_city = '5545' AND shipped_date &gt;= '2016-11-21' AND shipped_date &lt; '2016-12-04' THEN order_nr</v>
      </c>
      <c r="T800" t="str">
        <f t="shared" si="119"/>
        <v>WHEN fk_mwh_warehouse = '1' AND id_city = '5545' AND shipped_date &gt;= '2016-11-21' AND shipped_date &lt; '2016-12-04' THEN 1</v>
      </c>
    </row>
    <row r="801" spans="1:20" x14ac:dyDescent="0.25">
      <c r="A801" s="7" t="str">
        <f t="shared" si="112"/>
        <v>55601</v>
      </c>
      <c r="B801">
        <v>1</v>
      </c>
      <c r="C801">
        <v>5560</v>
      </c>
      <c r="D801">
        <v>58042526.939999998</v>
      </c>
      <c r="E801">
        <v>57698436.939999998</v>
      </c>
      <c r="F801">
        <v>300</v>
      </c>
      <c r="G801">
        <v>358</v>
      </c>
      <c r="H801">
        <v>20161174647015.898</v>
      </c>
      <c r="I801">
        <v>20161206887360.398</v>
      </c>
      <c r="J801">
        <v>6</v>
      </c>
      <c r="K801">
        <v>4</v>
      </c>
      <c r="L801" t="s">
        <v>36</v>
      </c>
      <c r="M801" s="1">
        <f t="shared" si="113"/>
        <v>42704</v>
      </c>
      <c r="N801" s="1">
        <f t="shared" si="114"/>
        <v>42692</v>
      </c>
      <c r="O801" s="1">
        <f t="shared" si="115"/>
        <v>42708</v>
      </c>
      <c r="P801" t="b">
        <f t="shared" si="111"/>
        <v>0</v>
      </c>
      <c r="Q801" t="str">
        <f t="shared" si="116"/>
        <v>WHEN fk_mwh_warehouse = '1' AND id_city = '5560' AND shipped_date &gt;= '2016-11-18' AND shipped_date &lt; '2016-12-05' THEN unit_price</v>
      </c>
      <c r="R801" t="str">
        <f t="shared" si="117"/>
        <v>WHEN fk_mwh_warehouse = '1' AND id_city = '5560' AND shipped_date &gt;= '2016-11-18' AND shipped_date &lt; '2016-12-05' THEN paid_price</v>
      </c>
      <c r="S801" t="str">
        <f t="shared" si="118"/>
        <v>WHEN fk_mwh_warehouse = '1' AND id_city = '5560' AND shipped_date &gt;= '2016-11-18' AND shipped_date &lt; '2016-12-05' THEN order_nr</v>
      </c>
      <c r="T801" t="str">
        <f t="shared" si="119"/>
        <v>WHEN fk_mwh_warehouse = '1' AND id_city = '5560' AND shipped_date &gt;= '2016-11-18' AND shipped_date &lt; '2016-12-05' THEN 1</v>
      </c>
    </row>
    <row r="802" spans="1:20" x14ac:dyDescent="0.25">
      <c r="A802" s="7" t="str">
        <f t="shared" si="112"/>
        <v>55851</v>
      </c>
      <c r="B802">
        <v>1</v>
      </c>
      <c r="C802">
        <v>5585</v>
      </c>
      <c r="D802">
        <v>29659646.620000001</v>
      </c>
      <c r="E802">
        <v>29418924.66</v>
      </c>
      <c r="F802">
        <v>147</v>
      </c>
      <c r="G802">
        <v>191</v>
      </c>
      <c r="H802">
        <v>20161168462298.602</v>
      </c>
      <c r="I802">
        <v>20161207035208.5</v>
      </c>
      <c r="J802">
        <v>7</v>
      </c>
      <c r="K802">
        <v>4</v>
      </c>
      <c r="L802" t="s">
        <v>35</v>
      </c>
      <c r="M802" s="1">
        <f t="shared" si="113"/>
        <v>42704</v>
      </c>
      <c r="N802" s="1">
        <f t="shared" si="114"/>
        <v>42692</v>
      </c>
      <c r="O802" s="1">
        <f t="shared" si="115"/>
        <v>42708</v>
      </c>
      <c r="P802" t="b">
        <f t="shared" si="111"/>
        <v>0</v>
      </c>
      <c r="Q802" t="str">
        <f t="shared" si="116"/>
        <v>WHEN fk_mwh_warehouse = '1' AND id_city = '5585' AND shipped_date &gt;= '2016-11-18' AND shipped_date &lt; '2016-12-05' THEN unit_price</v>
      </c>
      <c r="R802" t="str">
        <f t="shared" si="117"/>
        <v>WHEN fk_mwh_warehouse = '1' AND id_city = '5585' AND shipped_date &gt;= '2016-11-18' AND shipped_date &lt; '2016-12-05' THEN paid_price</v>
      </c>
      <c r="S802" t="str">
        <f t="shared" si="118"/>
        <v>WHEN fk_mwh_warehouse = '1' AND id_city = '5585' AND shipped_date &gt;= '2016-11-18' AND shipped_date &lt; '2016-12-05' THEN order_nr</v>
      </c>
      <c r="T802" t="str">
        <f t="shared" si="119"/>
        <v>WHEN fk_mwh_warehouse = '1' AND id_city = '5585' AND shipped_date &gt;= '2016-11-18' AND shipped_date &lt; '2016-12-05' THEN 1</v>
      </c>
    </row>
    <row r="803" spans="1:20" x14ac:dyDescent="0.25">
      <c r="A803" s="7" t="str">
        <f t="shared" si="112"/>
        <v>56031</v>
      </c>
      <c r="B803">
        <v>1</v>
      </c>
      <c r="C803">
        <v>5603</v>
      </c>
      <c r="D803">
        <v>27897798.100000001</v>
      </c>
      <c r="E803">
        <v>27560863.350000001</v>
      </c>
      <c r="F803">
        <v>163</v>
      </c>
      <c r="G803">
        <v>202</v>
      </c>
      <c r="H803">
        <v>20161199152287.699</v>
      </c>
      <c r="I803">
        <v>20161206866362.398</v>
      </c>
      <c r="J803">
        <v>3</v>
      </c>
      <c r="K803">
        <v>3</v>
      </c>
      <c r="L803" t="s">
        <v>36</v>
      </c>
      <c r="M803" s="1">
        <f t="shared" si="113"/>
        <v>42707</v>
      </c>
      <c r="N803" s="1">
        <f t="shared" si="114"/>
        <v>42698</v>
      </c>
      <c r="O803" s="1">
        <f t="shared" si="115"/>
        <v>42710</v>
      </c>
      <c r="P803" t="b">
        <f t="shared" si="111"/>
        <v>0</v>
      </c>
      <c r="Q803" t="str">
        <f t="shared" si="116"/>
        <v>WHEN fk_mwh_warehouse = '1' AND id_city = '5603' AND shipped_date &gt;= '2016-11-24' AND shipped_date &lt; '2016-12-07' THEN unit_price</v>
      </c>
      <c r="R803" t="str">
        <f t="shared" si="117"/>
        <v>WHEN fk_mwh_warehouse = '1' AND id_city = '5603' AND shipped_date &gt;= '2016-11-24' AND shipped_date &lt; '2016-12-07' THEN paid_price</v>
      </c>
      <c r="S803" t="str">
        <f t="shared" si="118"/>
        <v>WHEN fk_mwh_warehouse = '1' AND id_city = '5603' AND shipped_date &gt;= '2016-11-24' AND shipped_date &lt; '2016-12-07' THEN order_nr</v>
      </c>
      <c r="T803" t="str">
        <f t="shared" si="119"/>
        <v>WHEN fk_mwh_warehouse = '1' AND id_city = '5603' AND shipped_date &gt;= '2016-11-24' AND shipped_date &lt; '2016-12-07' THEN 1</v>
      </c>
    </row>
    <row r="804" spans="1:20" x14ac:dyDescent="0.25">
      <c r="A804" s="7" t="str">
        <f t="shared" si="112"/>
        <v>56231</v>
      </c>
      <c r="B804">
        <v>1</v>
      </c>
      <c r="C804">
        <v>5623</v>
      </c>
      <c r="D804">
        <v>22089501</v>
      </c>
      <c r="E804">
        <v>22053181.059999999</v>
      </c>
      <c r="F804">
        <v>84</v>
      </c>
      <c r="G804">
        <v>92</v>
      </c>
      <c r="H804">
        <v>20161168132889.199</v>
      </c>
      <c r="I804">
        <v>20161207100140.801</v>
      </c>
      <c r="J804">
        <v>7</v>
      </c>
      <c r="K804">
        <v>6</v>
      </c>
      <c r="L804" t="s">
        <v>35</v>
      </c>
      <c r="M804" s="1">
        <f t="shared" si="113"/>
        <v>42704</v>
      </c>
      <c r="N804" s="1">
        <f t="shared" si="114"/>
        <v>42686</v>
      </c>
      <c r="O804" s="1">
        <f t="shared" si="115"/>
        <v>42710</v>
      </c>
      <c r="P804" t="b">
        <f t="shared" si="111"/>
        <v>0</v>
      </c>
      <c r="Q804" t="str">
        <f t="shared" si="116"/>
        <v>WHEN fk_mwh_warehouse = '1' AND id_city = '5623' AND shipped_date &gt;= '2016-11-12' AND shipped_date &lt; '2016-12-07' THEN unit_price</v>
      </c>
      <c r="R804" t="str">
        <f t="shared" si="117"/>
        <v>WHEN fk_mwh_warehouse = '1' AND id_city = '5623' AND shipped_date &gt;= '2016-11-12' AND shipped_date &lt; '2016-12-07' THEN paid_price</v>
      </c>
      <c r="S804" t="str">
        <f t="shared" si="118"/>
        <v>WHEN fk_mwh_warehouse = '1' AND id_city = '5623' AND shipped_date &gt;= '2016-11-12' AND shipped_date &lt; '2016-12-07' THEN order_nr</v>
      </c>
      <c r="T804" t="str">
        <f t="shared" si="119"/>
        <v>WHEN fk_mwh_warehouse = '1' AND id_city = '5623' AND shipped_date &gt;= '2016-11-12' AND shipped_date &lt; '2016-12-07' THEN 1</v>
      </c>
    </row>
    <row r="805" spans="1:20" x14ac:dyDescent="0.25">
      <c r="A805" s="7" t="str">
        <f t="shared" si="112"/>
        <v>56401</v>
      </c>
      <c r="B805">
        <v>1</v>
      </c>
      <c r="C805">
        <v>5640</v>
      </c>
      <c r="D805">
        <v>17519234.719999999</v>
      </c>
      <c r="E805">
        <v>17513945.219999999</v>
      </c>
      <c r="F805">
        <v>92</v>
      </c>
      <c r="G805">
        <v>117</v>
      </c>
      <c r="H805">
        <v>20161174457113.398</v>
      </c>
      <c r="I805">
        <v>20161207443931.301</v>
      </c>
      <c r="J805">
        <v>6</v>
      </c>
      <c r="K805">
        <v>4</v>
      </c>
      <c r="L805" t="s">
        <v>35</v>
      </c>
      <c r="M805" s="1">
        <f t="shared" si="113"/>
        <v>42705</v>
      </c>
      <c r="N805" s="1">
        <f t="shared" si="114"/>
        <v>42693</v>
      </c>
      <c r="O805" s="1">
        <f t="shared" si="115"/>
        <v>42709</v>
      </c>
      <c r="P805" t="b">
        <f t="shared" si="111"/>
        <v>0</v>
      </c>
      <c r="Q805" t="str">
        <f t="shared" si="116"/>
        <v>WHEN fk_mwh_warehouse = '1' AND id_city = '5640' AND shipped_date &gt;= '2016-11-19' AND shipped_date &lt; '2016-12-06' THEN unit_price</v>
      </c>
      <c r="R805" t="str">
        <f t="shared" si="117"/>
        <v>WHEN fk_mwh_warehouse = '1' AND id_city = '5640' AND shipped_date &gt;= '2016-11-19' AND shipped_date &lt; '2016-12-06' THEN paid_price</v>
      </c>
      <c r="S805" t="str">
        <f t="shared" si="118"/>
        <v>WHEN fk_mwh_warehouse = '1' AND id_city = '5640' AND shipped_date &gt;= '2016-11-19' AND shipped_date &lt; '2016-12-06' THEN order_nr</v>
      </c>
      <c r="T805" t="str">
        <f t="shared" si="119"/>
        <v>WHEN fk_mwh_warehouse = '1' AND id_city = '5640' AND shipped_date &gt;= '2016-11-19' AND shipped_date &lt; '2016-12-06' THEN 1</v>
      </c>
    </row>
    <row r="806" spans="1:20" x14ac:dyDescent="0.25">
      <c r="A806" s="7" t="str">
        <f t="shared" si="112"/>
        <v>56561</v>
      </c>
      <c r="B806">
        <v>1</v>
      </c>
      <c r="C806">
        <v>5656</v>
      </c>
      <c r="D806">
        <v>134708473</v>
      </c>
      <c r="E806">
        <v>131963562.91</v>
      </c>
      <c r="F806">
        <v>911</v>
      </c>
      <c r="G806">
        <v>1202</v>
      </c>
      <c r="H806">
        <v>20161181856368.102</v>
      </c>
      <c r="I806">
        <v>20161206873747</v>
      </c>
      <c r="J806">
        <v>5</v>
      </c>
      <c r="K806">
        <v>4</v>
      </c>
      <c r="L806" t="s">
        <v>36</v>
      </c>
      <c r="M806" s="1">
        <f t="shared" si="113"/>
        <v>42705</v>
      </c>
      <c r="N806" s="1">
        <f t="shared" si="114"/>
        <v>42693</v>
      </c>
      <c r="O806" s="1">
        <f t="shared" si="115"/>
        <v>42709</v>
      </c>
      <c r="P806" t="b">
        <f t="shared" si="111"/>
        <v>0</v>
      </c>
      <c r="Q806" t="str">
        <f t="shared" si="116"/>
        <v>WHEN fk_mwh_warehouse = '1' AND id_city = '5656' AND shipped_date &gt;= '2016-11-19' AND shipped_date &lt; '2016-12-06' THEN unit_price</v>
      </c>
      <c r="R806" t="str">
        <f t="shared" si="117"/>
        <v>WHEN fk_mwh_warehouse = '1' AND id_city = '5656' AND shipped_date &gt;= '2016-11-19' AND shipped_date &lt; '2016-12-06' THEN paid_price</v>
      </c>
      <c r="S806" t="str">
        <f t="shared" si="118"/>
        <v>WHEN fk_mwh_warehouse = '1' AND id_city = '5656' AND shipped_date &gt;= '2016-11-19' AND shipped_date &lt; '2016-12-06' THEN order_nr</v>
      </c>
      <c r="T806" t="str">
        <f t="shared" si="119"/>
        <v>WHEN fk_mwh_warehouse = '1' AND id_city = '5656' AND shipped_date &gt;= '2016-11-19' AND shipped_date &lt; '2016-12-06' THEN 1</v>
      </c>
    </row>
    <row r="807" spans="1:20" x14ac:dyDescent="0.25">
      <c r="A807" s="7" t="str">
        <f t="shared" si="112"/>
        <v>56841</v>
      </c>
      <c r="B807">
        <v>1</v>
      </c>
      <c r="C807">
        <v>5684</v>
      </c>
      <c r="D807">
        <v>22387750.02</v>
      </c>
      <c r="E807">
        <v>22075552.52</v>
      </c>
      <c r="F807">
        <v>76</v>
      </c>
      <c r="G807">
        <v>89</v>
      </c>
      <c r="H807">
        <v>20161166793281.801</v>
      </c>
      <c r="I807">
        <v>20161207240085.699</v>
      </c>
      <c r="J807">
        <v>8</v>
      </c>
      <c r="K807">
        <v>6</v>
      </c>
      <c r="L807" t="s">
        <v>35</v>
      </c>
      <c r="M807" s="1">
        <f t="shared" si="113"/>
        <v>42703</v>
      </c>
      <c r="N807" s="1">
        <f t="shared" si="114"/>
        <v>42685</v>
      </c>
      <c r="O807" s="1">
        <f t="shared" si="115"/>
        <v>42709</v>
      </c>
      <c r="P807" t="b">
        <f t="shared" si="111"/>
        <v>0</v>
      </c>
      <c r="Q807" t="str">
        <f t="shared" si="116"/>
        <v>WHEN fk_mwh_warehouse = '1' AND id_city = '5684' AND shipped_date &gt;= '2016-11-11' AND shipped_date &lt; '2016-12-06' THEN unit_price</v>
      </c>
      <c r="R807" t="str">
        <f t="shared" si="117"/>
        <v>WHEN fk_mwh_warehouse = '1' AND id_city = '5684' AND shipped_date &gt;= '2016-11-11' AND shipped_date &lt; '2016-12-06' THEN paid_price</v>
      </c>
      <c r="S807" t="str">
        <f t="shared" si="118"/>
        <v>WHEN fk_mwh_warehouse = '1' AND id_city = '5684' AND shipped_date &gt;= '2016-11-11' AND shipped_date &lt; '2016-12-06' THEN order_nr</v>
      </c>
      <c r="T807" t="str">
        <f t="shared" si="119"/>
        <v>WHEN fk_mwh_warehouse = '1' AND id_city = '5684' AND shipped_date &gt;= '2016-11-11' AND shipped_date &lt; '2016-12-06' THEN 1</v>
      </c>
    </row>
    <row r="808" spans="1:20" x14ac:dyDescent="0.25">
      <c r="A808" s="7" t="str">
        <f t="shared" si="112"/>
        <v>57051</v>
      </c>
      <c r="B808">
        <v>1</v>
      </c>
      <c r="C808">
        <v>5705</v>
      </c>
      <c r="D808">
        <v>24407230.32</v>
      </c>
      <c r="E808">
        <v>24123919.5</v>
      </c>
      <c r="F808">
        <v>106</v>
      </c>
      <c r="G808">
        <v>127</v>
      </c>
      <c r="H808">
        <v>20161184213105.199</v>
      </c>
      <c r="I808">
        <v>20161206805241.699</v>
      </c>
      <c r="J808">
        <v>4</v>
      </c>
      <c r="K808">
        <v>3</v>
      </c>
      <c r="L808" t="s">
        <v>36</v>
      </c>
      <c r="M808" s="1">
        <f t="shared" si="113"/>
        <v>42706</v>
      </c>
      <c r="N808" s="1">
        <f t="shared" si="114"/>
        <v>42697</v>
      </c>
      <c r="O808" s="1">
        <f t="shared" si="115"/>
        <v>42709</v>
      </c>
      <c r="P808" t="b">
        <f t="shared" si="111"/>
        <v>0</v>
      </c>
      <c r="Q808" t="str">
        <f t="shared" si="116"/>
        <v>WHEN fk_mwh_warehouse = '1' AND id_city = '5705' AND shipped_date &gt;= '2016-11-23' AND shipped_date &lt; '2016-12-06' THEN unit_price</v>
      </c>
      <c r="R808" t="str">
        <f t="shared" si="117"/>
        <v>WHEN fk_mwh_warehouse = '1' AND id_city = '5705' AND shipped_date &gt;= '2016-11-23' AND shipped_date &lt; '2016-12-06' THEN paid_price</v>
      </c>
      <c r="S808" t="str">
        <f t="shared" si="118"/>
        <v>WHEN fk_mwh_warehouse = '1' AND id_city = '5705' AND shipped_date &gt;= '2016-11-23' AND shipped_date &lt; '2016-12-06' THEN order_nr</v>
      </c>
      <c r="T808" t="str">
        <f t="shared" si="119"/>
        <v>WHEN fk_mwh_warehouse = '1' AND id_city = '5705' AND shipped_date &gt;= '2016-11-23' AND shipped_date &lt; '2016-12-06' THEN 1</v>
      </c>
    </row>
    <row r="809" spans="1:20" x14ac:dyDescent="0.25">
      <c r="A809" s="7" t="str">
        <f t="shared" si="112"/>
        <v>57101</v>
      </c>
      <c r="B809">
        <v>1</v>
      </c>
      <c r="C809">
        <v>5710</v>
      </c>
      <c r="D809">
        <v>344634801.77999997</v>
      </c>
      <c r="E809">
        <v>338575674.31999999</v>
      </c>
      <c r="F809">
        <v>1585</v>
      </c>
      <c r="G809">
        <v>2373</v>
      </c>
      <c r="H809">
        <v>20161201604015.5</v>
      </c>
      <c r="I809">
        <v>20161206766539.602</v>
      </c>
      <c r="J809">
        <v>2</v>
      </c>
      <c r="K809">
        <v>2</v>
      </c>
      <c r="L809" t="s">
        <v>36</v>
      </c>
      <c r="M809" s="1">
        <f t="shared" si="113"/>
        <v>42708</v>
      </c>
      <c r="N809" s="1">
        <f t="shared" si="114"/>
        <v>42702</v>
      </c>
      <c r="O809" s="1">
        <f t="shared" si="115"/>
        <v>42710</v>
      </c>
      <c r="P809" t="b">
        <f t="shared" si="111"/>
        <v>0</v>
      </c>
      <c r="Q809" t="str">
        <f t="shared" si="116"/>
        <v>WHEN fk_mwh_warehouse = '1' AND id_city = '5710' AND shipped_date &gt;= '2016-11-28' AND shipped_date &lt; '2016-12-07' THEN unit_price</v>
      </c>
      <c r="R809" t="str">
        <f t="shared" si="117"/>
        <v>WHEN fk_mwh_warehouse = '1' AND id_city = '5710' AND shipped_date &gt;= '2016-11-28' AND shipped_date &lt; '2016-12-07' THEN paid_price</v>
      </c>
      <c r="S809" t="str">
        <f t="shared" si="118"/>
        <v>WHEN fk_mwh_warehouse = '1' AND id_city = '5710' AND shipped_date &gt;= '2016-11-28' AND shipped_date &lt; '2016-12-07' THEN order_nr</v>
      </c>
      <c r="T809" t="str">
        <f t="shared" si="119"/>
        <v>WHEN fk_mwh_warehouse = '1' AND id_city = '5710' AND shipped_date &gt;= '2016-11-28' AND shipped_date &lt; '2016-12-07' THEN 1</v>
      </c>
    </row>
    <row r="810" spans="1:20" x14ac:dyDescent="0.25">
      <c r="A810" s="7" t="str">
        <f t="shared" si="112"/>
        <v>57161</v>
      </c>
      <c r="B810">
        <v>1</v>
      </c>
      <c r="C810">
        <v>5716</v>
      </c>
      <c r="D810">
        <v>1046888523.1799999</v>
      </c>
      <c r="E810">
        <v>1016600454.87</v>
      </c>
      <c r="F810">
        <v>5790</v>
      </c>
      <c r="G810">
        <v>8060</v>
      </c>
      <c r="H810">
        <v>20161200213618.602</v>
      </c>
      <c r="I810">
        <v>20161206807560.102</v>
      </c>
      <c r="J810">
        <v>3</v>
      </c>
      <c r="K810">
        <v>2</v>
      </c>
      <c r="L810" t="s">
        <v>36</v>
      </c>
      <c r="M810" s="1">
        <f t="shared" si="113"/>
        <v>42707</v>
      </c>
      <c r="N810" s="1">
        <f t="shared" si="114"/>
        <v>42701</v>
      </c>
      <c r="O810" s="1">
        <f t="shared" si="115"/>
        <v>42709</v>
      </c>
      <c r="P810" t="b">
        <f t="shared" si="111"/>
        <v>0</v>
      </c>
      <c r="Q810" t="str">
        <f t="shared" si="116"/>
        <v>WHEN fk_mwh_warehouse = '1' AND id_city = '5716' AND shipped_date &gt;= '2016-11-27' AND shipped_date &lt; '2016-12-06' THEN unit_price</v>
      </c>
      <c r="R810" t="str">
        <f t="shared" si="117"/>
        <v>WHEN fk_mwh_warehouse = '1' AND id_city = '5716' AND shipped_date &gt;= '2016-11-27' AND shipped_date &lt; '2016-12-06' THEN paid_price</v>
      </c>
      <c r="S810" t="str">
        <f t="shared" si="118"/>
        <v>WHEN fk_mwh_warehouse = '1' AND id_city = '5716' AND shipped_date &gt;= '2016-11-27' AND shipped_date &lt; '2016-12-06' THEN order_nr</v>
      </c>
      <c r="T810" t="str">
        <f t="shared" si="119"/>
        <v>WHEN fk_mwh_warehouse = '1' AND id_city = '5716' AND shipped_date &gt;= '2016-11-27' AND shipped_date &lt; '2016-12-06' THEN 1</v>
      </c>
    </row>
    <row r="811" spans="1:20" x14ac:dyDescent="0.25">
      <c r="A811" s="7" t="str">
        <f t="shared" si="112"/>
        <v>57331</v>
      </c>
      <c r="B811">
        <v>1</v>
      </c>
      <c r="C811">
        <v>5733</v>
      </c>
      <c r="D811">
        <v>37684492</v>
      </c>
      <c r="E811">
        <v>37318191.700000003</v>
      </c>
      <c r="F811">
        <v>130</v>
      </c>
      <c r="G811">
        <v>158</v>
      </c>
      <c r="H811">
        <v>20161186513563.602</v>
      </c>
      <c r="I811">
        <v>20161206978033.398</v>
      </c>
      <c r="J811">
        <v>5</v>
      </c>
      <c r="K811">
        <v>4</v>
      </c>
      <c r="L811" t="s">
        <v>36</v>
      </c>
      <c r="M811" s="1">
        <f t="shared" si="113"/>
        <v>42705</v>
      </c>
      <c r="N811" s="1">
        <f t="shared" si="114"/>
        <v>42693</v>
      </c>
      <c r="O811" s="1">
        <f t="shared" si="115"/>
        <v>42709</v>
      </c>
      <c r="P811" t="b">
        <f t="shared" si="111"/>
        <v>0</v>
      </c>
      <c r="Q811" t="str">
        <f t="shared" si="116"/>
        <v>WHEN fk_mwh_warehouse = '1' AND id_city = '5733' AND shipped_date &gt;= '2016-11-19' AND shipped_date &lt; '2016-12-06' THEN unit_price</v>
      </c>
      <c r="R811" t="str">
        <f t="shared" si="117"/>
        <v>WHEN fk_mwh_warehouse = '1' AND id_city = '5733' AND shipped_date &gt;= '2016-11-19' AND shipped_date &lt; '2016-12-06' THEN paid_price</v>
      </c>
      <c r="S811" t="str">
        <f t="shared" si="118"/>
        <v>WHEN fk_mwh_warehouse = '1' AND id_city = '5733' AND shipped_date &gt;= '2016-11-19' AND shipped_date &lt; '2016-12-06' THEN order_nr</v>
      </c>
      <c r="T811" t="str">
        <f t="shared" si="119"/>
        <v>WHEN fk_mwh_warehouse = '1' AND id_city = '5733' AND shipped_date &gt;= '2016-11-19' AND shipped_date &lt; '2016-12-06' THEN 1</v>
      </c>
    </row>
    <row r="812" spans="1:20" x14ac:dyDescent="0.25">
      <c r="A812" s="7" t="str">
        <f t="shared" si="112"/>
        <v>57381</v>
      </c>
      <c r="B812">
        <v>1</v>
      </c>
      <c r="C812">
        <v>5738</v>
      </c>
      <c r="D812">
        <v>19427439</v>
      </c>
      <c r="E812">
        <v>19323891.780000001</v>
      </c>
      <c r="F812">
        <v>83</v>
      </c>
      <c r="G812">
        <v>95</v>
      </c>
      <c r="H812">
        <v>20161185716479.102</v>
      </c>
      <c r="I812">
        <v>20161206706877.398</v>
      </c>
      <c r="J812">
        <v>5</v>
      </c>
      <c r="K812">
        <v>4</v>
      </c>
      <c r="L812" t="s">
        <v>36</v>
      </c>
      <c r="M812" s="1">
        <f t="shared" si="113"/>
        <v>42705</v>
      </c>
      <c r="N812" s="1">
        <f t="shared" si="114"/>
        <v>42693</v>
      </c>
      <c r="O812" s="1">
        <f t="shared" si="115"/>
        <v>42709</v>
      </c>
      <c r="P812" t="b">
        <f t="shared" si="111"/>
        <v>0</v>
      </c>
      <c r="Q812" t="str">
        <f t="shared" si="116"/>
        <v>WHEN fk_mwh_warehouse = '1' AND id_city = '5738' AND shipped_date &gt;= '2016-11-19' AND shipped_date &lt; '2016-12-06' THEN unit_price</v>
      </c>
      <c r="R812" t="str">
        <f t="shared" si="117"/>
        <v>WHEN fk_mwh_warehouse = '1' AND id_city = '5738' AND shipped_date &gt;= '2016-11-19' AND shipped_date &lt; '2016-12-06' THEN paid_price</v>
      </c>
      <c r="S812" t="str">
        <f t="shared" si="118"/>
        <v>WHEN fk_mwh_warehouse = '1' AND id_city = '5738' AND shipped_date &gt;= '2016-11-19' AND shipped_date &lt; '2016-12-06' THEN order_nr</v>
      </c>
      <c r="T812" t="str">
        <f t="shared" si="119"/>
        <v>WHEN fk_mwh_warehouse = '1' AND id_city = '5738' AND shipped_date &gt;= '2016-11-19' AND shipped_date &lt; '2016-12-06' THEN 1</v>
      </c>
    </row>
    <row r="813" spans="1:20" x14ac:dyDescent="0.25">
      <c r="A813" s="7" t="str">
        <f t="shared" si="112"/>
        <v>57431</v>
      </c>
      <c r="B813">
        <v>1</v>
      </c>
      <c r="C813">
        <v>5743</v>
      </c>
      <c r="D813">
        <v>33159172.82</v>
      </c>
      <c r="E813">
        <v>32897815.57</v>
      </c>
      <c r="F813">
        <v>118</v>
      </c>
      <c r="G813">
        <v>133</v>
      </c>
      <c r="H813">
        <v>20161181189113.398</v>
      </c>
      <c r="I813">
        <v>20161206495367.199</v>
      </c>
      <c r="J813">
        <v>5</v>
      </c>
      <c r="K813">
        <v>5</v>
      </c>
      <c r="L813" t="s">
        <v>36</v>
      </c>
      <c r="M813" s="1">
        <f t="shared" si="113"/>
        <v>42705</v>
      </c>
      <c r="N813" s="1">
        <f t="shared" si="114"/>
        <v>42690</v>
      </c>
      <c r="O813" s="1">
        <f t="shared" si="115"/>
        <v>42710</v>
      </c>
      <c r="P813" t="b">
        <f t="shared" si="111"/>
        <v>0</v>
      </c>
      <c r="Q813" t="str">
        <f t="shared" si="116"/>
        <v>WHEN fk_mwh_warehouse = '1' AND id_city = '5743' AND shipped_date &gt;= '2016-11-16' AND shipped_date &lt; '2016-12-07' THEN unit_price</v>
      </c>
      <c r="R813" t="str">
        <f t="shared" si="117"/>
        <v>WHEN fk_mwh_warehouse = '1' AND id_city = '5743' AND shipped_date &gt;= '2016-11-16' AND shipped_date &lt; '2016-12-07' THEN paid_price</v>
      </c>
      <c r="S813" t="str">
        <f t="shared" si="118"/>
        <v>WHEN fk_mwh_warehouse = '1' AND id_city = '5743' AND shipped_date &gt;= '2016-11-16' AND shipped_date &lt; '2016-12-07' THEN order_nr</v>
      </c>
      <c r="T813" t="str">
        <f t="shared" si="119"/>
        <v>WHEN fk_mwh_warehouse = '1' AND id_city = '5743' AND shipped_date &gt;= '2016-11-16' AND shipped_date &lt; '2016-12-07' THEN 1</v>
      </c>
    </row>
    <row r="814" spans="1:20" x14ac:dyDescent="0.25">
      <c r="A814" s="7" t="str">
        <f t="shared" si="112"/>
        <v>57471</v>
      </c>
      <c r="B814">
        <v>1</v>
      </c>
      <c r="C814">
        <v>5747</v>
      </c>
      <c r="D814">
        <v>43614132.799999997</v>
      </c>
      <c r="E814">
        <v>43055415.520000003</v>
      </c>
      <c r="F814">
        <v>250</v>
      </c>
      <c r="G814">
        <v>345</v>
      </c>
      <c r="H814">
        <v>20161176767323.398</v>
      </c>
      <c r="I814">
        <v>20161206647300.801</v>
      </c>
      <c r="J814">
        <v>6</v>
      </c>
      <c r="K814">
        <v>3</v>
      </c>
      <c r="L814" t="s">
        <v>36</v>
      </c>
      <c r="M814" s="1">
        <f t="shared" si="113"/>
        <v>42704</v>
      </c>
      <c r="N814" s="1">
        <f t="shared" si="114"/>
        <v>42695</v>
      </c>
      <c r="O814" s="1">
        <f t="shared" si="115"/>
        <v>42707</v>
      </c>
      <c r="P814" t="b">
        <f t="shared" si="111"/>
        <v>0</v>
      </c>
      <c r="Q814" t="str">
        <f t="shared" si="116"/>
        <v>WHEN fk_mwh_warehouse = '1' AND id_city = '5747' AND shipped_date &gt;= '2016-11-21' AND shipped_date &lt; '2016-12-04' THEN unit_price</v>
      </c>
      <c r="R814" t="str">
        <f t="shared" si="117"/>
        <v>WHEN fk_mwh_warehouse = '1' AND id_city = '5747' AND shipped_date &gt;= '2016-11-21' AND shipped_date &lt; '2016-12-04' THEN paid_price</v>
      </c>
      <c r="S814" t="str">
        <f t="shared" si="118"/>
        <v>WHEN fk_mwh_warehouse = '1' AND id_city = '5747' AND shipped_date &gt;= '2016-11-21' AND shipped_date &lt; '2016-12-04' THEN order_nr</v>
      </c>
      <c r="T814" t="str">
        <f t="shared" si="119"/>
        <v>WHEN fk_mwh_warehouse = '1' AND id_city = '5747' AND shipped_date &gt;= '2016-11-21' AND shipped_date &lt; '2016-12-04' THEN 1</v>
      </c>
    </row>
    <row r="815" spans="1:20" x14ac:dyDescent="0.25">
      <c r="A815" s="7" t="str">
        <f t="shared" si="112"/>
        <v>57871</v>
      </c>
      <c r="B815">
        <v>1</v>
      </c>
      <c r="C815">
        <v>5787</v>
      </c>
      <c r="D815">
        <v>51174346</v>
      </c>
      <c r="E815">
        <v>50446061.960000001</v>
      </c>
      <c r="F815">
        <v>257</v>
      </c>
      <c r="G815">
        <v>339</v>
      </c>
      <c r="H815">
        <v>20161182298317.898</v>
      </c>
      <c r="I815">
        <v>20161206847503.102</v>
      </c>
      <c r="J815">
        <v>5</v>
      </c>
      <c r="K815">
        <v>4</v>
      </c>
      <c r="L815" t="s">
        <v>36</v>
      </c>
      <c r="M815" s="1">
        <f t="shared" si="113"/>
        <v>42705</v>
      </c>
      <c r="N815" s="1">
        <f t="shared" si="114"/>
        <v>42693</v>
      </c>
      <c r="O815" s="1">
        <f t="shared" si="115"/>
        <v>42709</v>
      </c>
      <c r="P815" t="b">
        <f t="shared" si="111"/>
        <v>0</v>
      </c>
      <c r="Q815" t="str">
        <f t="shared" si="116"/>
        <v>WHEN fk_mwh_warehouse = '1' AND id_city = '5787' AND shipped_date &gt;= '2016-11-19' AND shipped_date &lt; '2016-12-06' THEN unit_price</v>
      </c>
      <c r="R815" t="str">
        <f t="shared" si="117"/>
        <v>WHEN fk_mwh_warehouse = '1' AND id_city = '5787' AND shipped_date &gt;= '2016-11-19' AND shipped_date &lt; '2016-12-06' THEN paid_price</v>
      </c>
      <c r="S815" t="str">
        <f t="shared" si="118"/>
        <v>WHEN fk_mwh_warehouse = '1' AND id_city = '5787' AND shipped_date &gt;= '2016-11-19' AND shipped_date &lt; '2016-12-06' THEN order_nr</v>
      </c>
      <c r="T815" t="str">
        <f t="shared" si="119"/>
        <v>WHEN fk_mwh_warehouse = '1' AND id_city = '5787' AND shipped_date &gt;= '2016-11-19' AND shipped_date &lt; '2016-12-06' THEN 1</v>
      </c>
    </row>
    <row r="816" spans="1:20" x14ac:dyDescent="0.25">
      <c r="A816" s="7" t="str">
        <f t="shared" si="112"/>
        <v>58141</v>
      </c>
      <c r="B816">
        <v>1</v>
      </c>
      <c r="C816">
        <v>5814</v>
      </c>
      <c r="D816">
        <v>96963679.530000001</v>
      </c>
      <c r="E816">
        <v>95553989.870000005</v>
      </c>
      <c r="F816">
        <v>615</v>
      </c>
      <c r="G816">
        <v>868</v>
      </c>
      <c r="H816">
        <v>20161174720899.398</v>
      </c>
      <c r="I816">
        <v>20161207121194.102</v>
      </c>
      <c r="J816">
        <v>6</v>
      </c>
      <c r="K816">
        <v>4</v>
      </c>
      <c r="L816" t="s">
        <v>35</v>
      </c>
      <c r="M816" s="1">
        <f t="shared" si="113"/>
        <v>42705</v>
      </c>
      <c r="N816" s="1">
        <f t="shared" si="114"/>
        <v>42693</v>
      </c>
      <c r="O816" s="1">
        <f t="shared" si="115"/>
        <v>42709</v>
      </c>
      <c r="P816" t="b">
        <f t="shared" si="111"/>
        <v>0</v>
      </c>
      <c r="Q816" t="str">
        <f t="shared" si="116"/>
        <v>WHEN fk_mwh_warehouse = '1' AND id_city = '5814' AND shipped_date &gt;= '2016-11-19' AND shipped_date &lt; '2016-12-06' THEN unit_price</v>
      </c>
      <c r="R816" t="str">
        <f t="shared" si="117"/>
        <v>WHEN fk_mwh_warehouse = '1' AND id_city = '5814' AND shipped_date &gt;= '2016-11-19' AND shipped_date &lt; '2016-12-06' THEN paid_price</v>
      </c>
      <c r="S816" t="str">
        <f t="shared" si="118"/>
        <v>WHEN fk_mwh_warehouse = '1' AND id_city = '5814' AND shipped_date &gt;= '2016-11-19' AND shipped_date &lt; '2016-12-06' THEN order_nr</v>
      </c>
      <c r="T816" t="str">
        <f t="shared" si="119"/>
        <v>WHEN fk_mwh_warehouse = '1' AND id_city = '5814' AND shipped_date &gt;= '2016-11-19' AND shipped_date &lt; '2016-12-06' THEN 1</v>
      </c>
    </row>
    <row r="817" spans="1:20" x14ac:dyDescent="0.25">
      <c r="A817" s="7" t="str">
        <f t="shared" si="112"/>
        <v>58621</v>
      </c>
      <c r="B817">
        <v>1</v>
      </c>
      <c r="C817">
        <v>5862</v>
      </c>
      <c r="D817">
        <v>56049086.520000003</v>
      </c>
      <c r="E817">
        <v>55775493.770000003</v>
      </c>
      <c r="F817">
        <v>284</v>
      </c>
      <c r="G817">
        <v>382</v>
      </c>
      <c r="H817">
        <v>20161180545338.699</v>
      </c>
      <c r="I817">
        <v>20161206920857.898</v>
      </c>
      <c r="J817">
        <v>5</v>
      </c>
      <c r="K817">
        <v>3</v>
      </c>
      <c r="L817" t="s">
        <v>36</v>
      </c>
      <c r="M817" s="1">
        <f t="shared" si="113"/>
        <v>42705</v>
      </c>
      <c r="N817" s="1">
        <f t="shared" si="114"/>
        <v>42696</v>
      </c>
      <c r="O817" s="1">
        <f t="shared" si="115"/>
        <v>42708</v>
      </c>
      <c r="P817" t="b">
        <f t="shared" si="111"/>
        <v>0</v>
      </c>
      <c r="Q817" t="str">
        <f t="shared" si="116"/>
        <v>WHEN fk_mwh_warehouse = '1' AND id_city = '5862' AND shipped_date &gt;= '2016-11-22' AND shipped_date &lt; '2016-12-05' THEN unit_price</v>
      </c>
      <c r="R817" t="str">
        <f t="shared" si="117"/>
        <v>WHEN fk_mwh_warehouse = '1' AND id_city = '5862' AND shipped_date &gt;= '2016-11-22' AND shipped_date &lt; '2016-12-05' THEN paid_price</v>
      </c>
      <c r="S817" t="str">
        <f t="shared" si="118"/>
        <v>WHEN fk_mwh_warehouse = '1' AND id_city = '5862' AND shipped_date &gt;= '2016-11-22' AND shipped_date &lt; '2016-12-05' THEN order_nr</v>
      </c>
      <c r="T817" t="str">
        <f t="shared" si="119"/>
        <v>WHEN fk_mwh_warehouse = '1' AND id_city = '5862' AND shipped_date &gt;= '2016-11-22' AND shipped_date &lt; '2016-12-05' THEN 1</v>
      </c>
    </row>
    <row r="818" spans="1:20" x14ac:dyDescent="0.25">
      <c r="A818" s="7" t="str">
        <f t="shared" si="112"/>
        <v>58931</v>
      </c>
      <c r="B818">
        <v>1</v>
      </c>
      <c r="C818">
        <v>5893</v>
      </c>
      <c r="D818">
        <v>79555747.620000005</v>
      </c>
      <c r="E818">
        <v>78921376.840000004</v>
      </c>
      <c r="F818">
        <v>341</v>
      </c>
      <c r="G818">
        <v>418</v>
      </c>
      <c r="H818">
        <v>20161180929427.199</v>
      </c>
      <c r="I818">
        <v>20161206986171.699</v>
      </c>
      <c r="J818">
        <v>5</v>
      </c>
      <c r="K818">
        <v>4</v>
      </c>
      <c r="L818" t="s">
        <v>36</v>
      </c>
      <c r="M818" s="1">
        <f t="shared" si="113"/>
        <v>42705</v>
      </c>
      <c r="N818" s="1">
        <f t="shared" si="114"/>
        <v>42693</v>
      </c>
      <c r="O818" s="1">
        <f t="shared" si="115"/>
        <v>42709</v>
      </c>
      <c r="P818" t="b">
        <f t="shared" si="111"/>
        <v>0</v>
      </c>
      <c r="Q818" t="str">
        <f t="shared" si="116"/>
        <v>WHEN fk_mwh_warehouse = '1' AND id_city = '5893' AND shipped_date &gt;= '2016-11-19' AND shipped_date &lt; '2016-12-06' THEN unit_price</v>
      </c>
      <c r="R818" t="str">
        <f t="shared" si="117"/>
        <v>WHEN fk_mwh_warehouse = '1' AND id_city = '5893' AND shipped_date &gt;= '2016-11-19' AND shipped_date &lt; '2016-12-06' THEN paid_price</v>
      </c>
      <c r="S818" t="str">
        <f t="shared" si="118"/>
        <v>WHEN fk_mwh_warehouse = '1' AND id_city = '5893' AND shipped_date &gt;= '2016-11-19' AND shipped_date &lt; '2016-12-06' THEN order_nr</v>
      </c>
      <c r="T818" t="str">
        <f t="shared" si="119"/>
        <v>WHEN fk_mwh_warehouse = '1' AND id_city = '5893' AND shipped_date &gt;= '2016-11-19' AND shipped_date &lt; '2016-12-06' THEN 1</v>
      </c>
    </row>
    <row r="819" spans="1:20" x14ac:dyDescent="0.25">
      <c r="A819" s="7" t="str">
        <f t="shared" si="112"/>
        <v>59111</v>
      </c>
      <c r="B819">
        <v>1</v>
      </c>
      <c r="C819">
        <v>5911</v>
      </c>
      <c r="D819">
        <v>30534537.120000001</v>
      </c>
      <c r="E819">
        <v>30286340.75</v>
      </c>
      <c r="F819">
        <v>163</v>
      </c>
      <c r="G819">
        <v>192</v>
      </c>
      <c r="H819">
        <v>20161171143226.398</v>
      </c>
      <c r="I819">
        <v>20161206877556.5</v>
      </c>
      <c r="J819">
        <v>5</v>
      </c>
      <c r="K819">
        <v>3</v>
      </c>
      <c r="L819" t="s">
        <v>36</v>
      </c>
      <c r="M819" s="1">
        <f t="shared" si="113"/>
        <v>42705</v>
      </c>
      <c r="N819" s="1">
        <f t="shared" si="114"/>
        <v>42696</v>
      </c>
      <c r="O819" s="1">
        <f t="shared" si="115"/>
        <v>42708</v>
      </c>
      <c r="P819" t="b">
        <f t="shared" si="111"/>
        <v>0</v>
      </c>
      <c r="Q819" t="str">
        <f t="shared" si="116"/>
        <v>WHEN fk_mwh_warehouse = '1' AND id_city = '5911' AND shipped_date &gt;= '2016-11-22' AND shipped_date &lt; '2016-12-05' THEN unit_price</v>
      </c>
      <c r="R819" t="str">
        <f t="shared" si="117"/>
        <v>WHEN fk_mwh_warehouse = '1' AND id_city = '5911' AND shipped_date &gt;= '2016-11-22' AND shipped_date &lt; '2016-12-05' THEN paid_price</v>
      </c>
      <c r="S819" t="str">
        <f t="shared" si="118"/>
        <v>WHEN fk_mwh_warehouse = '1' AND id_city = '5911' AND shipped_date &gt;= '2016-11-22' AND shipped_date &lt; '2016-12-05' THEN order_nr</v>
      </c>
      <c r="T819" t="str">
        <f t="shared" si="119"/>
        <v>WHEN fk_mwh_warehouse = '1' AND id_city = '5911' AND shipped_date &gt;= '2016-11-22' AND shipped_date &lt; '2016-12-05' THEN 1</v>
      </c>
    </row>
    <row r="820" spans="1:20" x14ac:dyDescent="0.25">
      <c r="A820" s="7" t="str">
        <f t="shared" si="112"/>
        <v>59381</v>
      </c>
      <c r="B820">
        <v>1</v>
      </c>
      <c r="C820">
        <v>5938</v>
      </c>
      <c r="D820">
        <v>30319793.440000001</v>
      </c>
      <c r="E820">
        <v>30150565.879999999</v>
      </c>
      <c r="F820">
        <v>177</v>
      </c>
      <c r="G820">
        <v>204</v>
      </c>
      <c r="H820">
        <v>20161163260406.602</v>
      </c>
      <c r="I820">
        <v>20161207032411.102</v>
      </c>
      <c r="J820">
        <v>7</v>
      </c>
      <c r="K820">
        <v>5</v>
      </c>
      <c r="L820" t="s">
        <v>35</v>
      </c>
      <c r="M820" s="1">
        <f t="shared" si="113"/>
        <v>42704</v>
      </c>
      <c r="N820" s="1">
        <f t="shared" si="114"/>
        <v>42689</v>
      </c>
      <c r="O820" s="1">
        <f t="shared" si="115"/>
        <v>42709</v>
      </c>
      <c r="P820" t="b">
        <f t="shared" si="111"/>
        <v>0</v>
      </c>
      <c r="Q820" t="str">
        <f t="shared" si="116"/>
        <v>WHEN fk_mwh_warehouse = '1' AND id_city = '5938' AND shipped_date &gt;= '2016-11-15' AND shipped_date &lt; '2016-12-06' THEN unit_price</v>
      </c>
      <c r="R820" t="str">
        <f t="shared" si="117"/>
        <v>WHEN fk_mwh_warehouse = '1' AND id_city = '5938' AND shipped_date &gt;= '2016-11-15' AND shipped_date &lt; '2016-12-06' THEN paid_price</v>
      </c>
      <c r="S820" t="str">
        <f t="shared" si="118"/>
        <v>WHEN fk_mwh_warehouse = '1' AND id_city = '5938' AND shipped_date &gt;= '2016-11-15' AND shipped_date &lt; '2016-12-06' THEN order_nr</v>
      </c>
      <c r="T820" t="str">
        <f t="shared" si="119"/>
        <v>WHEN fk_mwh_warehouse = '1' AND id_city = '5938' AND shipped_date &gt;= '2016-11-15' AND shipped_date &lt; '2016-12-06' THEN 1</v>
      </c>
    </row>
    <row r="821" spans="1:20" x14ac:dyDescent="0.25">
      <c r="A821" s="7" t="str">
        <f t="shared" si="112"/>
        <v>59711</v>
      </c>
      <c r="B821">
        <v>1</v>
      </c>
      <c r="C821">
        <v>5971</v>
      </c>
      <c r="D821">
        <v>293112401.26999998</v>
      </c>
      <c r="E821">
        <v>289009231.29000002</v>
      </c>
      <c r="F821">
        <v>1653</v>
      </c>
      <c r="G821">
        <v>2201</v>
      </c>
      <c r="H821">
        <v>20161175751637.602</v>
      </c>
      <c r="I821">
        <v>20161206973350.699</v>
      </c>
      <c r="J821">
        <v>6</v>
      </c>
      <c r="K821">
        <v>4</v>
      </c>
      <c r="L821" t="s">
        <v>36</v>
      </c>
      <c r="M821" s="1">
        <f t="shared" si="113"/>
        <v>42704</v>
      </c>
      <c r="N821" s="1">
        <f t="shared" si="114"/>
        <v>42692</v>
      </c>
      <c r="O821" s="1">
        <f t="shared" si="115"/>
        <v>42708</v>
      </c>
      <c r="P821" t="b">
        <f t="shared" si="111"/>
        <v>0</v>
      </c>
      <c r="Q821" t="str">
        <f t="shared" si="116"/>
        <v>WHEN fk_mwh_warehouse = '1' AND id_city = '5971' AND shipped_date &gt;= '2016-11-18' AND shipped_date &lt; '2016-12-05' THEN unit_price</v>
      </c>
      <c r="R821" t="str">
        <f t="shared" si="117"/>
        <v>WHEN fk_mwh_warehouse = '1' AND id_city = '5971' AND shipped_date &gt;= '2016-11-18' AND shipped_date &lt; '2016-12-05' THEN paid_price</v>
      </c>
      <c r="S821" t="str">
        <f t="shared" si="118"/>
        <v>WHEN fk_mwh_warehouse = '1' AND id_city = '5971' AND shipped_date &gt;= '2016-11-18' AND shipped_date &lt; '2016-12-05' THEN order_nr</v>
      </c>
      <c r="T821" t="str">
        <f t="shared" si="119"/>
        <v>WHEN fk_mwh_warehouse = '1' AND id_city = '5971' AND shipped_date &gt;= '2016-11-18' AND shipped_date &lt; '2016-12-05' THEN 1</v>
      </c>
    </row>
    <row r="822" spans="1:20" x14ac:dyDescent="0.25">
      <c r="A822" s="7" t="str">
        <f t="shared" si="112"/>
        <v>60021</v>
      </c>
      <c r="B822">
        <v>1</v>
      </c>
      <c r="C822">
        <v>6002</v>
      </c>
      <c r="D822">
        <v>86253966.980000004</v>
      </c>
      <c r="E822">
        <v>84773032.549999997</v>
      </c>
      <c r="F822">
        <v>644</v>
      </c>
      <c r="G822">
        <v>909</v>
      </c>
      <c r="H822">
        <v>20161165481253.398</v>
      </c>
      <c r="I822">
        <v>20161207162021</v>
      </c>
      <c r="J822">
        <v>7</v>
      </c>
      <c r="K822">
        <v>4</v>
      </c>
      <c r="L822" t="s">
        <v>35</v>
      </c>
      <c r="M822" s="1">
        <f t="shared" si="113"/>
        <v>42704</v>
      </c>
      <c r="N822" s="1">
        <f t="shared" si="114"/>
        <v>42692</v>
      </c>
      <c r="O822" s="1">
        <f t="shared" si="115"/>
        <v>42708</v>
      </c>
      <c r="P822" t="b">
        <f t="shared" si="111"/>
        <v>0</v>
      </c>
      <c r="Q822" t="str">
        <f t="shared" si="116"/>
        <v>WHEN fk_mwh_warehouse = '1' AND id_city = '6002' AND shipped_date &gt;= '2016-11-18' AND shipped_date &lt; '2016-12-05' THEN unit_price</v>
      </c>
      <c r="R822" t="str">
        <f t="shared" si="117"/>
        <v>WHEN fk_mwh_warehouse = '1' AND id_city = '6002' AND shipped_date &gt;= '2016-11-18' AND shipped_date &lt; '2016-12-05' THEN paid_price</v>
      </c>
      <c r="S822" t="str">
        <f t="shared" si="118"/>
        <v>WHEN fk_mwh_warehouse = '1' AND id_city = '6002' AND shipped_date &gt;= '2016-11-18' AND shipped_date &lt; '2016-12-05' THEN order_nr</v>
      </c>
      <c r="T822" t="str">
        <f t="shared" si="119"/>
        <v>WHEN fk_mwh_warehouse = '1' AND id_city = '6002' AND shipped_date &gt;= '2016-11-18' AND shipped_date &lt; '2016-12-05' THEN 1</v>
      </c>
    </row>
    <row r="823" spans="1:20" x14ac:dyDescent="0.25">
      <c r="A823" s="7" t="str">
        <f t="shared" si="112"/>
        <v>60341</v>
      </c>
      <c r="B823">
        <v>1</v>
      </c>
      <c r="C823">
        <v>6034</v>
      </c>
      <c r="D823">
        <v>54693308.420000002</v>
      </c>
      <c r="E823">
        <v>54449834.170000002</v>
      </c>
      <c r="F823">
        <v>292</v>
      </c>
      <c r="G823">
        <v>364</v>
      </c>
      <c r="H823">
        <v>20161171510762.301</v>
      </c>
      <c r="I823">
        <v>20161206964566.5</v>
      </c>
      <c r="J823">
        <v>7</v>
      </c>
      <c r="K823">
        <v>5</v>
      </c>
      <c r="L823" t="s">
        <v>36</v>
      </c>
      <c r="M823" s="1">
        <f t="shared" si="113"/>
        <v>42703</v>
      </c>
      <c r="N823" s="1">
        <f t="shared" si="114"/>
        <v>42688</v>
      </c>
      <c r="O823" s="1">
        <f t="shared" si="115"/>
        <v>42708</v>
      </c>
      <c r="P823" t="b">
        <f t="shared" si="111"/>
        <v>0</v>
      </c>
      <c r="Q823" t="str">
        <f t="shared" si="116"/>
        <v>WHEN fk_mwh_warehouse = '1' AND id_city = '6034' AND shipped_date &gt;= '2016-11-14' AND shipped_date &lt; '2016-12-05' THEN unit_price</v>
      </c>
      <c r="R823" t="str">
        <f t="shared" si="117"/>
        <v>WHEN fk_mwh_warehouse = '1' AND id_city = '6034' AND shipped_date &gt;= '2016-11-14' AND shipped_date &lt; '2016-12-05' THEN paid_price</v>
      </c>
      <c r="S823" t="str">
        <f t="shared" si="118"/>
        <v>WHEN fk_mwh_warehouse = '1' AND id_city = '6034' AND shipped_date &gt;= '2016-11-14' AND shipped_date &lt; '2016-12-05' THEN order_nr</v>
      </c>
      <c r="T823" t="str">
        <f t="shared" si="119"/>
        <v>WHEN fk_mwh_warehouse = '1' AND id_city = '6034' AND shipped_date &gt;= '2016-11-14' AND shipped_date &lt; '2016-12-05' THEN 1</v>
      </c>
    </row>
    <row r="824" spans="1:20" x14ac:dyDescent="0.25">
      <c r="A824" s="7" t="str">
        <f t="shared" si="112"/>
        <v>60771</v>
      </c>
      <c r="B824">
        <v>1</v>
      </c>
      <c r="C824">
        <v>6077</v>
      </c>
      <c r="D824">
        <v>139398861.63999999</v>
      </c>
      <c r="E824">
        <v>138046673.38999999</v>
      </c>
      <c r="F824">
        <v>902</v>
      </c>
      <c r="G824">
        <v>1304</v>
      </c>
      <c r="H824">
        <v>20161171775814.801</v>
      </c>
      <c r="I824">
        <v>20161206702249.102</v>
      </c>
      <c r="J824">
        <v>6</v>
      </c>
      <c r="K824">
        <v>4</v>
      </c>
      <c r="L824" t="s">
        <v>36</v>
      </c>
      <c r="M824" s="1">
        <f t="shared" si="113"/>
        <v>42704</v>
      </c>
      <c r="N824" s="1">
        <f t="shared" si="114"/>
        <v>42692</v>
      </c>
      <c r="O824" s="1">
        <f t="shared" si="115"/>
        <v>42708</v>
      </c>
      <c r="P824" t="b">
        <f t="shared" si="111"/>
        <v>0</v>
      </c>
      <c r="Q824" t="str">
        <f t="shared" si="116"/>
        <v>WHEN fk_mwh_warehouse = '1' AND id_city = '6077' AND shipped_date &gt;= '2016-11-18' AND shipped_date &lt; '2016-12-05' THEN unit_price</v>
      </c>
      <c r="R824" t="str">
        <f t="shared" si="117"/>
        <v>WHEN fk_mwh_warehouse = '1' AND id_city = '6077' AND shipped_date &gt;= '2016-11-18' AND shipped_date &lt; '2016-12-05' THEN paid_price</v>
      </c>
      <c r="S824" t="str">
        <f t="shared" si="118"/>
        <v>WHEN fk_mwh_warehouse = '1' AND id_city = '6077' AND shipped_date &gt;= '2016-11-18' AND shipped_date &lt; '2016-12-05' THEN order_nr</v>
      </c>
      <c r="T824" t="str">
        <f t="shared" si="119"/>
        <v>WHEN fk_mwh_warehouse = '1' AND id_city = '6077' AND shipped_date &gt;= '2016-11-18' AND shipped_date &lt; '2016-12-05' THEN 1</v>
      </c>
    </row>
    <row r="825" spans="1:20" x14ac:dyDescent="0.25">
      <c r="A825" s="7" t="str">
        <f t="shared" si="112"/>
        <v>61181</v>
      </c>
      <c r="B825">
        <v>1</v>
      </c>
      <c r="C825">
        <v>6118</v>
      </c>
      <c r="D825">
        <v>44079343</v>
      </c>
      <c r="E825">
        <v>43562635.960000001</v>
      </c>
      <c r="F825">
        <v>288</v>
      </c>
      <c r="G825">
        <v>384</v>
      </c>
      <c r="H825">
        <v>20161170793951</v>
      </c>
      <c r="I825">
        <v>20161207437245.301</v>
      </c>
      <c r="J825">
        <v>6</v>
      </c>
      <c r="K825">
        <v>4</v>
      </c>
      <c r="L825" t="s">
        <v>35</v>
      </c>
      <c r="M825" s="1">
        <f t="shared" si="113"/>
        <v>42705</v>
      </c>
      <c r="N825" s="1">
        <f t="shared" si="114"/>
        <v>42693</v>
      </c>
      <c r="O825" s="1">
        <f t="shared" si="115"/>
        <v>42709</v>
      </c>
      <c r="P825" t="b">
        <f t="shared" si="111"/>
        <v>0</v>
      </c>
      <c r="Q825" t="str">
        <f t="shared" si="116"/>
        <v>WHEN fk_mwh_warehouse = '1' AND id_city = '6118' AND shipped_date &gt;= '2016-11-19' AND shipped_date &lt; '2016-12-06' THEN unit_price</v>
      </c>
      <c r="R825" t="str">
        <f t="shared" si="117"/>
        <v>WHEN fk_mwh_warehouse = '1' AND id_city = '6118' AND shipped_date &gt;= '2016-11-19' AND shipped_date &lt; '2016-12-06' THEN paid_price</v>
      </c>
      <c r="S825" t="str">
        <f t="shared" si="118"/>
        <v>WHEN fk_mwh_warehouse = '1' AND id_city = '6118' AND shipped_date &gt;= '2016-11-19' AND shipped_date &lt; '2016-12-06' THEN order_nr</v>
      </c>
      <c r="T825" t="str">
        <f t="shared" si="119"/>
        <v>WHEN fk_mwh_warehouse = '1' AND id_city = '6118' AND shipped_date &gt;= '2016-11-19' AND shipped_date &lt; '2016-12-06' THEN 1</v>
      </c>
    </row>
    <row r="826" spans="1:20" x14ac:dyDescent="0.25">
      <c r="A826" s="7" t="str">
        <f t="shared" si="112"/>
        <v>61511</v>
      </c>
      <c r="B826">
        <v>1</v>
      </c>
      <c r="C826">
        <v>6151</v>
      </c>
      <c r="D826">
        <v>18075210</v>
      </c>
      <c r="E826">
        <v>17808334.649999999</v>
      </c>
      <c r="F826">
        <v>127</v>
      </c>
      <c r="G826">
        <v>160</v>
      </c>
      <c r="H826">
        <v>20161180982698.301</v>
      </c>
      <c r="I826">
        <v>20161206422607.898</v>
      </c>
      <c r="J826">
        <v>5</v>
      </c>
      <c r="K826">
        <v>5</v>
      </c>
      <c r="L826" t="s">
        <v>36</v>
      </c>
      <c r="M826" s="1">
        <f t="shared" si="113"/>
        <v>42705</v>
      </c>
      <c r="N826" s="1">
        <f t="shared" si="114"/>
        <v>42690</v>
      </c>
      <c r="O826" s="1">
        <f t="shared" si="115"/>
        <v>42710</v>
      </c>
      <c r="P826" t="b">
        <f t="shared" si="111"/>
        <v>0</v>
      </c>
      <c r="Q826" t="str">
        <f t="shared" si="116"/>
        <v>WHEN fk_mwh_warehouse = '1' AND id_city = '6151' AND shipped_date &gt;= '2016-11-16' AND shipped_date &lt; '2016-12-07' THEN unit_price</v>
      </c>
      <c r="R826" t="str">
        <f t="shared" si="117"/>
        <v>WHEN fk_mwh_warehouse = '1' AND id_city = '6151' AND shipped_date &gt;= '2016-11-16' AND shipped_date &lt; '2016-12-07' THEN paid_price</v>
      </c>
      <c r="S826" t="str">
        <f t="shared" si="118"/>
        <v>WHEN fk_mwh_warehouse = '1' AND id_city = '6151' AND shipped_date &gt;= '2016-11-16' AND shipped_date &lt; '2016-12-07' THEN order_nr</v>
      </c>
      <c r="T826" t="str">
        <f t="shared" si="119"/>
        <v>WHEN fk_mwh_warehouse = '1' AND id_city = '6151' AND shipped_date &gt;= '2016-11-16' AND shipped_date &lt; '2016-12-07' THEN 1</v>
      </c>
    </row>
    <row r="827" spans="1:20" x14ac:dyDescent="0.25">
      <c r="A827" s="7" t="str">
        <f t="shared" si="112"/>
        <v>61891</v>
      </c>
      <c r="B827">
        <v>1</v>
      </c>
      <c r="C827">
        <v>6189</v>
      </c>
      <c r="D827">
        <v>1646572967.99</v>
      </c>
      <c r="E827">
        <v>1630920035</v>
      </c>
      <c r="F827">
        <v>10759</v>
      </c>
      <c r="G827">
        <v>14494</v>
      </c>
      <c r="H827">
        <v>20161193514351</v>
      </c>
      <c r="I827">
        <v>20161206861943</v>
      </c>
      <c r="J827">
        <v>3</v>
      </c>
      <c r="K827">
        <v>3</v>
      </c>
      <c r="L827" t="s">
        <v>36</v>
      </c>
      <c r="M827" s="1">
        <f t="shared" si="113"/>
        <v>42707</v>
      </c>
      <c r="N827" s="1">
        <f t="shared" si="114"/>
        <v>42698</v>
      </c>
      <c r="O827" s="1">
        <f t="shared" si="115"/>
        <v>42710</v>
      </c>
      <c r="P827" t="b">
        <f t="shared" si="111"/>
        <v>0</v>
      </c>
      <c r="Q827" t="str">
        <f t="shared" si="116"/>
        <v>WHEN fk_mwh_warehouse = '1' AND id_city = '6189' AND shipped_date &gt;= '2016-11-24' AND shipped_date &lt; '2016-12-07' THEN unit_price</v>
      </c>
      <c r="R827" t="str">
        <f t="shared" si="117"/>
        <v>WHEN fk_mwh_warehouse = '1' AND id_city = '6189' AND shipped_date &gt;= '2016-11-24' AND shipped_date &lt; '2016-12-07' THEN paid_price</v>
      </c>
      <c r="S827" t="str">
        <f t="shared" si="118"/>
        <v>WHEN fk_mwh_warehouse = '1' AND id_city = '6189' AND shipped_date &gt;= '2016-11-24' AND shipped_date &lt; '2016-12-07' THEN order_nr</v>
      </c>
      <c r="T827" t="str">
        <f t="shared" si="119"/>
        <v>WHEN fk_mwh_warehouse = '1' AND id_city = '6189' AND shipped_date &gt;= '2016-11-24' AND shipped_date &lt; '2016-12-07' THEN 1</v>
      </c>
    </row>
    <row r="828" spans="1:20" x14ac:dyDescent="0.25">
      <c r="A828" s="7" t="str">
        <f t="shared" si="112"/>
        <v>62301</v>
      </c>
      <c r="B828">
        <v>1</v>
      </c>
      <c r="C828">
        <v>6230</v>
      </c>
      <c r="D828">
        <v>1669954084.1300001</v>
      </c>
      <c r="E828">
        <v>1644316587.1400001</v>
      </c>
      <c r="F828">
        <v>9481</v>
      </c>
      <c r="G828">
        <v>12855</v>
      </c>
      <c r="H828">
        <v>20161199359156.199</v>
      </c>
      <c r="I828">
        <v>20161206847641.602</v>
      </c>
      <c r="J828">
        <v>2</v>
      </c>
      <c r="K828">
        <v>3</v>
      </c>
      <c r="L828" t="s">
        <v>36</v>
      </c>
      <c r="M828" s="1">
        <f t="shared" si="113"/>
        <v>42708</v>
      </c>
      <c r="N828" s="1">
        <f t="shared" si="114"/>
        <v>42699</v>
      </c>
      <c r="O828" s="1">
        <f t="shared" si="115"/>
        <v>42711</v>
      </c>
      <c r="P828" t="b">
        <f t="shared" si="111"/>
        <v>0</v>
      </c>
      <c r="Q828" t="str">
        <f t="shared" si="116"/>
        <v>WHEN fk_mwh_warehouse = '1' AND id_city = '6230' AND shipped_date &gt;= '2016-11-25' AND shipped_date &lt; '2016-12-08' THEN unit_price</v>
      </c>
      <c r="R828" t="str">
        <f t="shared" si="117"/>
        <v>WHEN fk_mwh_warehouse = '1' AND id_city = '6230' AND shipped_date &gt;= '2016-11-25' AND shipped_date &lt; '2016-12-08' THEN paid_price</v>
      </c>
      <c r="S828" t="str">
        <f t="shared" si="118"/>
        <v>WHEN fk_mwh_warehouse = '1' AND id_city = '6230' AND shipped_date &gt;= '2016-11-25' AND shipped_date &lt; '2016-12-08' THEN order_nr</v>
      </c>
      <c r="T828" t="str">
        <f t="shared" si="119"/>
        <v>WHEN fk_mwh_warehouse = '1' AND id_city = '6230' AND shipped_date &gt;= '2016-11-25' AND shipped_date &lt; '2016-12-08' THEN 1</v>
      </c>
    </row>
    <row r="829" spans="1:20" x14ac:dyDescent="0.25">
      <c r="A829" s="7" t="str">
        <f t="shared" si="112"/>
        <v>62541</v>
      </c>
      <c r="B829">
        <v>1</v>
      </c>
      <c r="C829">
        <v>6254</v>
      </c>
      <c r="D829">
        <v>344543631.27999997</v>
      </c>
      <c r="E829">
        <v>339942057.18000001</v>
      </c>
      <c r="F829">
        <v>2565</v>
      </c>
      <c r="G829">
        <v>3637</v>
      </c>
      <c r="H829">
        <v>20161194373500.898</v>
      </c>
      <c r="I829">
        <v>20161206817633.398</v>
      </c>
      <c r="J829">
        <v>3</v>
      </c>
      <c r="K829">
        <v>3</v>
      </c>
      <c r="L829" t="s">
        <v>36</v>
      </c>
      <c r="M829" s="1">
        <f t="shared" si="113"/>
        <v>42707</v>
      </c>
      <c r="N829" s="1">
        <f t="shared" si="114"/>
        <v>42698</v>
      </c>
      <c r="O829" s="1">
        <f t="shared" si="115"/>
        <v>42710</v>
      </c>
      <c r="P829" t="b">
        <f t="shared" si="111"/>
        <v>0</v>
      </c>
      <c r="Q829" t="str">
        <f t="shared" si="116"/>
        <v>WHEN fk_mwh_warehouse = '1' AND id_city = '6254' AND shipped_date &gt;= '2016-11-24' AND shipped_date &lt; '2016-12-07' THEN unit_price</v>
      </c>
      <c r="R829" t="str">
        <f t="shared" si="117"/>
        <v>WHEN fk_mwh_warehouse = '1' AND id_city = '6254' AND shipped_date &gt;= '2016-11-24' AND shipped_date &lt; '2016-12-07' THEN paid_price</v>
      </c>
      <c r="S829" t="str">
        <f t="shared" si="118"/>
        <v>WHEN fk_mwh_warehouse = '1' AND id_city = '6254' AND shipped_date &gt;= '2016-11-24' AND shipped_date &lt; '2016-12-07' THEN order_nr</v>
      </c>
      <c r="T829" t="str">
        <f t="shared" si="119"/>
        <v>WHEN fk_mwh_warehouse = '1' AND id_city = '6254' AND shipped_date &gt;= '2016-11-24' AND shipped_date &lt; '2016-12-07' THEN 1</v>
      </c>
    </row>
    <row r="830" spans="1:20" x14ac:dyDescent="0.25">
      <c r="A830" s="7" t="str">
        <f t="shared" si="112"/>
        <v>62701</v>
      </c>
      <c r="B830">
        <v>1</v>
      </c>
      <c r="C830">
        <v>6270</v>
      </c>
      <c r="D830">
        <v>714059227.85000002</v>
      </c>
      <c r="E830">
        <v>699306667.35000002</v>
      </c>
      <c r="F830">
        <v>5544</v>
      </c>
      <c r="G830">
        <v>7755</v>
      </c>
      <c r="H830">
        <v>20161196902865.898</v>
      </c>
      <c r="I830">
        <v>20161206759804.5</v>
      </c>
      <c r="J830">
        <v>3</v>
      </c>
      <c r="K830">
        <v>3</v>
      </c>
      <c r="L830" t="s">
        <v>36</v>
      </c>
      <c r="M830" s="1">
        <f t="shared" si="113"/>
        <v>42707</v>
      </c>
      <c r="N830" s="1">
        <f t="shared" si="114"/>
        <v>42698</v>
      </c>
      <c r="O830" s="1">
        <f t="shared" si="115"/>
        <v>42710</v>
      </c>
      <c r="P830" t="b">
        <f t="shared" si="111"/>
        <v>0</v>
      </c>
      <c r="Q830" t="str">
        <f t="shared" si="116"/>
        <v>WHEN fk_mwh_warehouse = '1' AND id_city = '6270' AND shipped_date &gt;= '2016-11-24' AND shipped_date &lt; '2016-12-07' THEN unit_price</v>
      </c>
      <c r="R830" t="str">
        <f t="shared" si="117"/>
        <v>WHEN fk_mwh_warehouse = '1' AND id_city = '6270' AND shipped_date &gt;= '2016-11-24' AND shipped_date &lt; '2016-12-07' THEN paid_price</v>
      </c>
      <c r="S830" t="str">
        <f t="shared" si="118"/>
        <v>WHEN fk_mwh_warehouse = '1' AND id_city = '6270' AND shipped_date &gt;= '2016-11-24' AND shipped_date &lt; '2016-12-07' THEN order_nr</v>
      </c>
      <c r="T830" t="str">
        <f t="shared" si="119"/>
        <v>WHEN fk_mwh_warehouse = '1' AND id_city = '6270' AND shipped_date &gt;= '2016-11-24' AND shipped_date &lt; '2016-12-07' THEN 1</v>
      </c>
    </row>
    <row r="831" spans="1:20" x14ac:dyDescent="0.25">
      <c r="A831" s="7" t="str">
        <f t="shared" si="112"/>
        <v>63021</v>
      </c>
      <c r="B831">
        <v>1</v>
      </c>
      <c r="C831">
        <v>6302</v>
      </c>
      <c r="D831">
        <v>67092297.899999999</v>
      </c>
      <c r="E831">
        <v>66134298.049999997</v>
      </c>
      <c r="F831">
        <v>494</v>
      </c>
      <c r="G831">
        <v>701</v>
      </c>
      <c r="H831">
        <v>20161183788967.801</v>
      </c>
      <c r="I831">
        <v>20161206526129.199</v>
      </c>
      <c r="J831">
        <v>4</v>
      </c>
      <c r="K831">
        <v>4</v>
      </c>
      <c r="L831" t="s">
        <v>36</v>
      </c>
      <c r="M831" s="1">
        <f t="shared" si="113"/>
        <v>42706</v>
      </c>
      <c r="N831" s="1">
        <f t="shared" si="114"/>
        <v>42694</v>
      </c>
      <c r="O831" s="1">
        <f t="shared" si="115"/>
        <v>42710</v>
      </c>
      <c r="P831" t="b">
        <f t="shared" si="111"/>
        <v>0</v>
      </c>
      <c r="Q831" t="str">
        <f t="shared" si="116"/>
        <v>WHEN fk_mwh_warehouse = '1' AND id_city = '6302' AND shipped_date &gt;= '2016-11-20' AND shipped_date &lt; '2016-12-07' THEN unit_price</v>
      </c>
      <c r="R831" t="str">
        <f t="shared" si="117"/>
        <v>WHEN fk_mwh_warehouse = '1' AND id_city = '6302' AND shipped_date &gt;= '2016-11-20' AND shipped_date &lt; '2016-12-07' THEN paid_price</v>
      </c>
      <c r="S831" t="str">
        <f t="shared" si="118"/>
        <v>WHEN fk_mwh_warehouse = '1' AND id_city = '6302' AND shipped_date &gt;= '2016-11-20' AND shipped_date &lt; '2016-12-07' THEN order_nr</v>
      </c>
      <c r="T831" t="str">
        <f t="shared" si="119"/>
        <v>WHEN fk_mwh_warehouse = '1' AND id_city = '6302' AND shipped_date &gt;= '2016-11-20' AND shipped_date &lt; '2016-12-07' THEN 1</v>
      </c>
    </row>
    <row r="832" spans="1:20" x14ac:dyDescent="0.25">
      <c r="A832" s="7" t="str">
        <f t="shared" si="112"/>
        <v>63131</v>
      </c>
      <c r="B832">
        <v>1</v>
      </c>
      <c r="C832">
        <v>6313</v>
      </c>
      <c r="D832">
        <v>76496636.25</v>
      </c>
      <c r="E832">
        <v>75208744</v>
      </c>
      <c r="F832">
        <v>447</v>
      </c>
      <c r="G832">
        <v>696</v>
      </c>
      <c r="H832">
        <v>20161184905810.602</v>
      </c>
      <c r="I832">
        <v>20161207211751.398</v>
      </c>
      <c r="J832">
        <v>5</v>
      </c>
      <c r="K832">
        <v>3</v>
      </c>
      <c r="L832" t="s">
        <v>35</v>
      </c>
      <c r="M832" s="1">
        <f t="shared" si="113"/>
        <v>42706</v>
      </c>
      <c r="N832" s="1">
        <f t="shared" si="114"/>
        <v>42697</v>
      </c>
      <c r="O832" s="1">
        <f t="shared" si="115"/>
        <v>42709</v>
      </c>
      <c r="P832" t="b">
        <f t="shared" si="111"/>
        <v>0</v>
      </c>
      <c r="Q832" t="str">
        <f t="shared" si="116"/>
        <v>WHEN fk_mwh_warehouse = '1' AND id_city = '6313' AND shipped_date &gt;= '2016-11-23' AND shipped_date &lt; '2016-12-06' THEN unit_price</v>
      </c>
      <c r="R832" t="str">
        <f t="shared" si="117"/>
        <v>WHEN fk_mwh_warehouse = '1' AND id_city = '6313' AND shipped_date &gt;= '2016-11-23' AND shipped_date &lt; '2016-12-06' THEN paid_price</v>
      </c>
      <c r="S832" t="str">
        <f t="shared" si="118"/>
        <v>WHEN fk_mwh_warehouse = '1' AND id_city = '6313' AND shipped_date &gt;= '2016-11-23' AND shipped_date &lt; '2016-12-06' THEN order_nr</v>
      </c>
      <c r="T832" t="str">
        <f t="shared" si="119"/>
        <v>WHEN fk_mwh_warehouse = '1' AND id_city = '6313' AND shipped_date &gt;= '2016-11-23' AND shipped_date &lt; '2016-12-06' THEN 1</v>
      </c>
    </row>
    <row r="833" spans="1:20" x14ac:dyDescent="0.25">
      <c r="A833" s="7" t="str">
        <f t="shared" si="112"/>
        <v>63211</v>
      </c>
      <c r="B833">
        <v>1</v>
      </c>
      <c r="C833">
        <v>6321</v>
      </c>
      <c r="D833">
        <v>1585720385.95</v>
      </c>
      <c r="E833">
        <v>1565817571.5599999</v>
      </c>
      <c r="F833">
        <v>9871</v>
      </c>
      <c r="G833">
        <v>13193</v>
      </c>
      <c r="H833">
        <v>20161201492031.699</v>
      </c>
      <c r="I833">
        <v>20161206766770.801</v>
      </c>
      <c r="J833">
        <v>2</v>
      </c>
      <c r="K833">
        <v>2</v>
      </c>
      <c r="L833" t="s">
        <v>36</v>
      </c>
      <c r="M833" s="1">
        <f t="shared" si="113"/>
        <v>42708</v>
      </c>
      <c r="N833" s="1">
        <f t="shared" si="114"/>
        <v>42702</v>
      </c>
      <c r="O833" s="1">
        <f t="shared" si="115"/>
        <v>42710</v>
      </c>
      <c r="P833" t="b">
        <f t="shared" si="111"/>
        <v>0</v>
      </c>
      <c r="Q833" t="str">
        <f t="shared" si="116"/>
        <v>WHEN fk_mwh_warehouse = '1' AND id_city = '6321' AND shipped_date &gt;= '2016-11-28' AND shipped_date &lt; '2016-12-07' THEN unit_price</v>
      </c>
      <c r="R833" t="str">
        <f t="shared" si="117"/>
        <v>WHEN fk_mwh_warehouse = '1' AND id_city = '6321' AND shipped_date &gt;= '2016-11-28' AND shipped_date &lt; '2016-12-07' THEN paid_price</v>
      </c>
      <c r="S833" t="str">
        <f t="shared" si="118"/>
        <v>WHEN fk_mwh_warehouse = '1' AND id_city = '6321' AND shipped_date &gt;= '2016-11-28' AND shipped_date &lt; '2016-12-07' THEN order_nr</v>
      </c>
      <c r="T833" t="str">
        <f t="shared" si="119"/>
        <v>WHEN fk_mwh_warehouse = '1' AND id_city = '6321' AND shipped_date &gt;= '2016-11-28' AND shipped_date &lt; '2016-12-07' THEN 1</v>
      </c>
    </row>
    <row r="834" spans="1:20" x14ac:dyDescent="0.25">
      <c r="A834" s="7" t="str">
        <f t="shared" si="112"/>
        <v>63281</v>
      </c>
      <c r="B834">
        <v>1</v>
      </c>
      <c r="C834">
        <v>6328</v>
      </c>
      <c r="D834">
        <v>190686515.86000001</v>
      </c>
      <c r="E834">
        <v>185381205.34</v>
      </c>
      <c r="F834">
        <v>889</v>
      </c>
      <c r="G834">
        <v>1221</v>
      </c>
      <c r="H834">
        <v>20161194061542.602</v>
      </c>
      <c r="I834">
        <v>20161206769504.898</v>
      </c>
      <c r="J834">
        <v>4</v>
      </c>
      <c r="K834">
        <v>3</v>
      </c>
      <c r="L834" t="s">
        <v>36</v>
      </c>
      <c r="M834" s="1">
        <f t="shared" si="113"/>
        <v>42706</v>
      </c>
      <c r="N834" s="1">
        <f t="shared" si="114"/>
        <v>42697</v>
      </c>
      <c r="O834" s="1">
        <f t="shared" si="115"/>
        <v>42709</v>
      </c>
      <c r="P834" t="b">
        <f t="shared" si="111"/>
        <v>0</v>
      </c>
      <c r="Q834" t="str">
        <f t="shared" si="116"/>
        <v>WHEN fk_mwh_warehouse = '1' AND id_city = '6328' AND shipped_date &gt;= '2016-11-23' AND shipped_date &lt; '2016-12-06' THEN unit_price</v>
      </c>
      <c r="R834" t="str">
        <f t="shared" si="117"/>
        <v>WHEN fk_mwh_warehouse = '1' AND id_city = '6328' AND shipped_date &gt;= '2016-11-23' AND shipped_date &lt; '2016-12-06' THEN paid_price</v>
      </c>
      <c r="S834" t="str">
        <f t="shared" si="118"/>
        <v>WHEN fk_mwh_warehouse = '1' AND id_city = '6328' AND shipped_date &gt;= '2016-11-23' AND shipped_date &lt; '2016-12-06' THEN order_nr</v>
      </c>
      <c r="T834" t="str">
        <f t="shared" si="119"/>
        <v>WHEN fk_mwh_warehouse = '1' AND id_city = '6328' AND shipped_date &gt;= '2016-11-23' AND shipped_date &lt; '2016-12-06' THEN 1</v>
      </c>
    </row>
    <row r="835" spans="1:20" x14ac:dyDescent="0.25">
      <c r="A835" s="7" t="str">
        <f t="shared" si="112"/>
        <v>63341</v>
      </c>
      <c r="B835">
        <v>1</v>
      </c>
      <c r="C835">
        <v>6334</v>
      </c>
      <c r="D835">
        <v>240013686.28999999</v>
      </c>
      <c r="E835">
        <v>235560721.44</v>
      </c>
      <c r="F835">
        <v>1540</v>
      </c>
      <c r="G835">
        <v>2136</v>
      </c>
      <c r="H835">
        <v>20161198445733.699</v>
      </c>
      <c r="I835">
        <v>20161206783470.199</v>
      </c>
      <c r="J835">
        <v>3</v>
      </c>
      <c r="K835">
        <v>3</v>
      </c>
      <c r="L835" t="s">
        <v>36</v>
      </c>
      <c r="M835" s="1">
        <f t="shared" si="113"/>
        <v>42707</v>
      </c>
      <c r="N835" s="1">
        <f t="shared" si="114"/>
        <v>42698</v>
      </c>
      <c r="O835" s="1">
        <f t="shared" si="115"/>
        <v>42710</v>
      </c>
      <c r="P835" t="b">
        <f t="shared" si="111"/>
        <v>0</v>
      </c>
      <c r="Q835" t="str">
        <f t="shared" si="116"/>
        <v>WHEN fk_mwh_warehouse = '1' AND id_city = '6334' AND shipped_date &gt;= '2016-11-24' AND shipped_date &lt; '2016-12-07' THEN unit_price</v>
      </c>
      <c r="R835" t="str">
        <f t="shared" si="117"/>
        <v>WHEN fk_mwh_warehouse = '1' AND id_city = '6334' AND shipped_date &gt;= '2016-11-24' AND shipped_date &lt; '2016-12-07' THEN paid_price</v>
      </c>
      <c r="S835" t="str">
        <f t="shared" si="118"/>
        <v>WHEN fk_mwh_warehouse = '1' AND id_city = '6334' AND shipped_date &gt;= '2016-11-24' AND shipped_date &lt; '2016-12-07' THEN order_nr</v>
      </c>
      <c r="T835" t="str">
        <f t="shared" si="119"/>
        <v>WHEN fk_mwh_warehouse = '1' AND id_city = '6334' AND shipped_date &gt;= '2016-11-24' AND shipped_date &lt; '2016-12-07' THEN 1</v>
      </c>
    </row>
    <row r="836" spans="1:20" x14ac:dyDescent="0.25">
      <c r="A836" s="7" t="str">
        <f t="shared" si="112"/>
        <v>63381</v>
      </c>
      <c r="B836">
        <v>1</v>
      </c>
      <c r="C836">
        <v>6338</v>
      </c>
      <c r="D836">
        <v>710710670.11000001</v>
      </c>
      <c r="E836">
        <v>703360288.72000003</v>
      </c>
      <c r="F836">
        <v>4523</v>
      </c>
      <c r="G836">
        <v>6172</v>
      </c>
      <c r="H836">
        <v>20161199433241.898</v>
      </c>
      <c r="I836">
        <v>20161206829618.801</v>
      </c>
      <c r="J836">
        <v>2</v>
      </c>
      <c r="K836">
        <v>3</v>
      </c>
      <c r="L836" t="s">
        <v>36</v>
      </c>
      <c r="M836" s="1">
        <f t="shared" si="113"/>
        <v>42708</v>
      </c>
      <c r="N836" s="1">
        <f t="shared" si="114"/>
        <v>42699</v>
      </c>
      <c r="O836" s="1">
        <f t="shared" si="115"/>
        <v>42711</v>
      </c>
      <c r="P836" t="b">
        <f t="shared" si="111"/>
        <v>0</v>
      </c>
      <c r="Q836" t="str">
        <f t="shared" si="116"/>
        <v>WHEN fk_mwh_warehouse = '1' AND id_city = '6338' AND shipped_date &gt;= '2016-11-25' AND shipped_date &lt; '2016-12-08' THEN unit_price</v>
      </c>
      <c r="R836" t="str">
        <f t="shared" si="117"/>
        <v>WHEN fk_mwh_warehouse = '1' AND id_city = '6338' AND shipped_date &gt;= '2016-11-25' AND shipped_date &lt; '2016-12-08' THEN paid_price</v>
      </c>
      <c r="S836" t="str">
        <f t="shared" si="118"/>
        <v>WHEN fk_mwh_warehouse = '1' AND id_city = '6338' AND shipped_date &gt;= '2016-11-25' AND shipped_date &lt; '2016-12-08' THEN order_nr</v>
      </c>
      <c r="T836" t="str">
        <f t="shared" si="119"/>
        <v>WHEN fk_mwh_warehouse = '1' AND id_city = '6338' AND shipped_date &gt;= '2016-11-25' AND shipped_date &lt; '2016-12-08' THEN 1</v>
      </c>
    </row>
    <row r="837" spans="1:20" x14ac:dyDescent="0.25">
      <c r="A837" s="7" t="str">
        <f t="shared" si="112"/>
        <v>63451</v>
      </c>
      <c r="B837">
        <v>1</v>
      </c>
      <c r="C837">
        <v>6345</v>
      </c>
      <c r="D837">
        <v>2050536521.21</v>
      </c>
      <c r="E837">
        <v>1999705348.3</v>
      </c>
      <c r="F837">
        <v>12165</v>
      </c>
      <c r="G837">
        <v>16303</v>
      </c>
      <c r="H837">
        <v>20161202498010.301</v>
      </c>
      <c r="I837">
        <v>20161206774909.102</v>
      </c>
      <c r="J837">
        <v>2</v>
      </c>
      <c r="K837">
        <v>2</v>
      </c>
      <c r="L837" t="s">
        <v>36</v>
      </c>
      <c r="M837" s="1">
        <f t="shared" si="113"/>
        <v>42708</v>
      </c>
      <c r="N837" s="1">
        <f t="shared" si="114"/>
        <v>42702</v>
      </c>
      <c r="O837" s="1">
        <f t="shared" si="115"/>
        <v>42710</v>
      </c>
      <c r="P837" t="b">
        <f t="shared" si="111"/>
        <v>0</v>
      </c>
      <c r="Q837" t="str">
        <f t="shared" si="116"/>
        <v>WHEN fk_mwh_warehouse = '1' AND id_city = '6345' AND shipped_date &gt;= '2016-11-28' AND shipped_date &lt; '2016-12-07' THEN unit_price</v>
      </c>
      <c r="R837" t="str">
        <f t="shared" si="117"/>
        <v>WHEN fk_mwh_warehouse = '1' AND id_city = '6345' AND shipped_date &gt;= '2016-11-28' AND shipped_date &lt; '2016-12-07' THEN paid_price</v>
      </c>
      <c r="S837" t="str">
        <f t="shared" si="118"/>
        <v>WHEN fk_mwh_warehouse = '1' AND id_city = '6345' AND shipped_date &gt;= '2016-11-28' AND shipped_date &lt; '2016-12-07' THEN order_nr</v>
      </c>
      <c r="T837" t="str">
        <f t="shared" si="119"/>
        <v>WHEN fk_mwh_warehouse = '1' AND id_city = '6345' AND shipped_date &gt;= '2016-11-28' AND shipped_date &lt; '2016-12-07' THEN 1</v>
      </c>
    </row>
    <row r="838" spans="1:20" x14ac:dyDescent="0.25">
      <c r="A838" s="7" t="str">
        <f t="shared" si="112"/>
        <v>63581</v>
      </c>
      <c r="B838">
        <v>1</v>
      </c>
      <c r="C838">
        <v>6358</v>
      </c>
      <c r="D838">
        <v>16831013</v>
      </c>
      <c r="E838">
        <v>16622013</v>
      </c>
      <c r="F838">
        <v>69</v>
      </c>
      <c r="G838">
        <v>86</v>
      </c>
      <c r="H838">
        <v>20161195723491.602</v>
      </c>
      <c r="I838">
        <v>20161207027790.699</v>
      </c>
      <c r="J838">
        <v>4</v>
      </c>
      <c r="K838">
        <v>2</v>
      </c>
      <c r="L838" t="s">
        <v>35</v>
      </c>
      <c r="M838" s="1">
        <f t="shared" si="113"/>
        <v>42707</v>
      </c>
      <c r="N838" s="1">
        <f t="shared" si="114"/>
        <v>42701</v>
      </c>
      <c r="O838" s="1">
        <f t="shared" si="115"/>
        <v>42709</v>
      </c>
      <c r="P838" t="b">
        <f t="shared" si="111"/>
        <v>0</v>
      </c>
      <c r="Q838" t="str">
        <f t="shared" si="116"/>
        <v>WHEN fk_mwh_warehouse = '1' AND id_city = '6358' AND shipped_date &gt;= '2016-11-27' AND shipped_date &lt; '2016-12-06' THEN unit_price</v>
      </c>
      <c r="R838" t="str">
        <f t="shared" si="117"/>
        <v>WHEN fk_mwh_warehouse = '1' AND id_city = '6358' AND shipped_date &gt;= '2016-11-27' AND shipped_date &lt; '2016-12-06' THEN paid_price</v>
      </c>
      <c r="S838" t="str">
        <f t="shared" si="118"/>
        <v>WHEN fk_mwh_warehouse = '1' AND id_city = '6358' AND shipped_date &gt;= '2016-11-27' AND shipped_date &lt; '2016-12-06' THEN order_nr</v>
      </c>
      <c r="T838" t="str">
        <f t="shared" si="119"/>
        <v>WHEN fk_mwh_warehouse = '1' AND id_city = '6358' AND shipped_date &gt;= '2016-11-27' AND shipped_date &lt; '2016-12-06' THEN 1</v>
      </c>
    </row>
    <row r="839" spans="1:20" x14ac:dyDescent="0.25">
      <c r="A839" s="7" t="str">
        <f t="shared" si="112"/>
        <v>63631</v>
      </c>
      <c r="B839">
        <v>1</v>
      </c>
      <c r="C839">
        <v>6363</v>
      </c>
      <c r="D839">
        <v>1557734392.1900001</v>
      </c>
      <c r="E839">
        <v>1537833171.9200001</v>
      </c>
      <c r="F839">
        <v>10506</v>
      </c>
      <c r="G839">
        <v>14630</v>
      </c>
      <c r="H839">
        <v>20161197841936</v>
      </c>
      <c r="I839">
        <v>20161206730557.398</v>
      </c>
      <c r="J839">
        <v>3</v>
      </c>
      <c r="K839">
        <v>3</v>
      </c>
      <c r="L839" t="s">
        <v>36</v>
      </c>
      <c r="M839" s="1">
        <f t="shared" si="113"/>
        <v>42707</v>
      </c>
      <c r="N839" s="1">
        <f t="shared" si="114"/>
        <v>42698</v>
      </c>
      <c r="O839" s="1">
        <f t="shared" si="115"/>
        <v>42710</v>
      </c>
      <c r="P839" t="b">
        <f t="shared" si="111"/>
        <v>0</v>
      </c>
      <c r="Q839" t="str">
        <f t="shared" si="116"/>
        <v>WHEN fk_mwh_warehouse = '1' AND id_city = '6363' AND shipped_date &gt;= '2016-11-24' AND shipped_date &lt; '2016-12-07' THEN unit_price</v>
      </c>
      <c r="R839" t="str">
        <f t="shared" si="117"/>
        <v>WHEN fk_mwh_warehouse = '1' AND id_city = '6363' AND shipped_date &gt;= '2016-11-24' AND shipped_date &lt; '2016-12-07' THEN paid_price</v>
      </c>
      <c r="S839" t="str">
        <f t="shared" si="118"/>
        <v>WHEN fk_mwh_warehouse = '1' AND id_city = '6363' AND shipped_date &gt;= '2016-11-24' AND shipped_date &lt; '2016-12-07' THEN order_nr</v>
      </c>
      <c r="T839" t="str">
        <f t="shared" si="119"/>
        <v>WHEN fk_mwh_warehouse = '1' AND id_city = '6363' AND shipped_date &gt;= '2016-11-24' AND shipped_date &lt; '2016-12-07' THEN 1</v>
      </c>
    </row>
    <row r="840" spans="1:20" x14ac:dyDescent="0.25">
      <c r="A840" s="7" t="str">
        <f t="shared" si="112"/>
        <v>63941</v>
      </c>
      <c r="B840">
        <v>1</v>
      </c>
      <c r="C840">
        <v>6394</v>
      </c>
      <c r="D840">
        <v>1161700</v>
      </c>
      <c r="E840">
        <v>1138700</v>
      </c>
      <c r="F840">
        <v>8</v>
      </c>
      <c r="G840">
        <v>9</v>
      </c>
      <c r="H840">
        <v>20161155809927</v>
      </c>
      <c r="I840">
        <v>20161206380780.102</v>
      </c>
      <c r="J840">
        <v>12</v>
      </c>
      <c r="K840">
        <v>7</v>
      </c>
      <c r="L840" t="s">
        <v>36</v>
      </c>
      <c r="M840" s="1">
        <f t="shared" si="113"/>
        <v>42698</v>
      </c>
      <c r="N840" s="1">
        <f t="shared" si="114"/>
        <v>42677</v>
      </c>
      <c r="O840" s="1">
        <f t="shared" si="115"/>
        <v>42705</v>
      </c>
      <c r="P840" t="b">
        <f t="shared" si="111"/>
        <v>0</v>
      </c>
      <c r="Q840" t="str">
        <f t="shared" si="116"/>
        <v>WHEN fk_mwh_warehouse = '1' AND id_city = '6394' AND shipped_date &gt;= '2016-11-03' AND shipped_date &lt; '2016-12-02' THEN unit_price</v>
      </c>
      <c r="R840" t="str">
        <f t="shared" si="117"/>
        <v>WHEN fk_mwh_warehouse = '1' AND id_city = '6394' AND shipped_date &gt;= '2016-11-03' AND shipped_date &lt; '2016-12-02' THEN paid_price</v>
      </c>
      <c r="S840" t="str">
        <f t="shared" si="118"/>
        <v>WHEN fk_mwh_warehouse = '1' AND id_city = '6394' AND shipped_date &gt;= '2016-11-03' AND shipped_date &lt; '2016-12-02' THEN order_nr</v>
      </c>
      <c r="T840" t="str">
        <f t="shared" si="119"/>
        <v>WHEN fk_mwh_warehouse = '1' AND id_city = '6394' AND shipped_date &gt;= '2016-11-03' AND shipped_date &lt; '2016-12-02' THEN 1</v>
      </c>
    </row>
    <row r="841" spans="1:20" x14ac:dyDescent="0.25">
      <c r="A841" s="7" t="str">
        <f t="shared" si="112"/>
        <v>64071</v>
      </c>
      <c r="B841">
        <v>1</v>
      </c>
      <c r="C841">
        <v>6407</v>
      </c>
      <c r="D841">
        <v>965000</v>
      </c>
      <c r="E841">
        <v>965000</v>
      </c>
      <c r="F841">
        <v>1</v>
      </c>
      <c r="G841">
        <v>1</v>
      </c>
      <c r="H841">
        <v>20161125081548</v>
      </c>
      <c r="I841">
        <v>20161205234429</v>
      </c>
      <c r="J841">
        <v>10</v>
      </c>
      <c r="K841">
        <v>0</v>
      </c>
      <c r="L841" t="s">
        <v>34</v>
      </c>
      <c r="M841" s="1">
        <f t="shared" si="113"/>
        <v>42699</v>
      </c>
      <c r="N841" s="1">
        <f t="shared" si="114"/>
        <v>42699</v>
      </c>
      <c r="O841" s="1">
        <f t="shared" si="115"/>
        <v>42699</v>
      </c>
      <c r="P841" t="b">
        <f t="shared" si="111"/>
        <v>0</v>
      </c>
      <c r="Q841" t="str">
        <f t="shared" si="116"/>
        <v>WHEN fk_mwh_warehouse = '1' AND id_city = '6407' AND shipped_date &gt;= '2016-11-25' AND shipped_date &lt; '2016-11-26' THEN unit_price</v>
      </c>
      <c r="R841" t="str">
        <f t="shared" si="117"/>
        <v>WHEN fk_mwh_warehouse = '1' AND id_city = '6407' AND shipped_date &gt;= '2016-11-25' AND shipped_date &lt; '2016-11-26' THEN paid_price</v>
      </c>
      <c r="S841" t="str">
        <f t="shared" si="118"/>
        <v>WHEN fk_mwh_warehouse = '1' AND id_city = '6407' AND shipped_date &gt;= '2016-11-25' AND shipped_date &lt; '2016-11-26' THEN order_nr</v>
      </c>
      <c r="T841" t="str">
        <f t="shared" si="119"/>
        <v>WHEN fk_mwh_warehouse = '1' AND id_city = '6407' AND shipped_date &gt;= '2016-11-25' AND shipped_date &lt; '2016-11-26' THEN 1</v>
      </c>
    </row>
    <row r="842" spans="1:20" x14ac:dyDescent="0.25">
      <c r="A842" s="7" t="str">
        <f t="shared" si="112"/>
        <v>64191</v>
      </c>
      <c r="B842">
        <v>1</v>
      </c>
      <c r="C842">
        <v>6419</v>
      </c>
      <c r="D842">
        <v>2381000</v>
      </c>
      <c r="E842">
        <v>2381000</v>
      </c>
      <c r="F842">
        <v>4</v>
      </c>
      <c r="G842">
        <v>4</v>
      </c>
      <c r="H842">
        <v>20161161369992.699</v>
      </c>
      <c r="I842">
        <v>20161206950028.699</v>
      </c>
      <c r="J842">
        <v>11</v>
      </c>
      <c r="K842">
        <v>8</v>
      </c>
      <c r="L842" t="s">
        <v>36</v>
      </c>
      <c r="M842" s="1">
        <f t="shared" si="113"/>
        <v>42699</v>
      </c>
      <c r="N842" s="1">
        <f t="shared" si="114"/>
        <v>42675</v>
      </c>
      <c r="O842" s="1">
        <f t="shared" si="115"/>
        <v>42707</v>
      </c>
      <c r="P842" t="b">
        <f t="shared" ref="P842:P905" si="120">O842&gt;$O$3</f>
        <v>0</v>
      </c>
      <c r="Q842" t="str">
        <f t="shared" si="116"/>
        <v>WHEN fk_mwh_warehouse = '1' AND id_city = '6419' AND shipped_date &gt;= '2016-11-01' AND shipped_date &lt; '2016-12-04' THEN unit_price</v>
      </c>
      <c r="R842" t="str">
        <f t="shared" si="117"/>
        <v>WHEN fk_mwh_warehouse = '1' AND id_city = '6419' AND shipped_date &gt;= '2016-11-01' AND shipped_date &lt; '2016-12-04' THEN paid_price</v>
      </c>
      <c r="S842" t="str">
        <f t="shared" si="118"/>
        <v>WHEN fk_mwh_warehouse = '1' AND id_city = '6419' AND shipped_date &gt;= '2016-11-01' AND shipped_date &lt; '2016-12-04' THEN order_nr</v>
      </c>
      <c r="T842" t="str">
        <f t="shared" si="119"/>
        <v>WHEN fk_mwh_warehouse = '1' AND id_city = '6419' AND shipped_date &gt;= '2016-11-01' AND shipped_date &lt; '2016-12-04' THEN 1</v>
      </c>
    </row>
    <row r="843" spans="1:20" x14ac:dyDescent="0.25">
      <c r="A843" s="7" t="str">
        <f t="shared" ref="A843:A906" si="121">C843&amp;B843</f>
        <v>64331</v>
      </c>
      <c r="B843">
        <v>1</v>
      </c>
      <c r="C843">
        <v>6433</v>
      </c>
      <c r="D843">
        <v>1587499</v>
      </c>
      <c r="E843">
        <v>1579785.76</v>
      </c>
      <c r="F843">
        <v>10</v>
      </c>
      <c r="G843">
        <v>13</v>
      </c>
      <c r="H843">
        <v>20161134123701.5</v>
      </c>
      <c r="I843">
        <v>20161205976799.5</v>
      </c>
      <c r="J843">
        <v>13</v>
      </c>
      <c r="K843">
        <v>6</v>
      </c>
      <c r="L843" t="s">
        <v>34</v>
      </c>
      <c r="M843" s="1">
        <f t="shared" ref="M843:M906" si="122">L843-J843</f>
        <v>42696</v>
      </c>
      <c r="N843" s="1">
        <f t="shared" ref="N843:N906" si="123">M843-($O$6*K843)</f>
        <v>42678</v>
      </c>
      <c r="O843" s="1">
        <f t="shared" ref="O843:O906" si="124">M843+($O$7*K843)</f>
        <v>42702</v>
      </c>
      <c r="P843" t="b">
        <f t="shared" si="120"/>
        <v>0</v>
      </c>
      <c r="Q843" t="str">
        <f t="shared" ref="Q843:Q906" si="125">"WHEN fk_mwh_warehouse = '"&amp;$B843&amp;"' AND id_city = '"&amp;$C843&amp;"' AND shipped_date &gt;= '"&amp;TEXT($N843,"yyyy-mm-dd")&amp;"' AND shipped_date &lt; '"&amp;TEXT($O843+1,"yyyy-mm-dd")&amp;"' THEN unit_price"</f>
        <v>WHEN fk_mwh_warehouse = '1' AND id_city = '6433' AND shipped_date &gt;= '2016-11-04' AND shipped_date &lt; '2016-11-29' THEN unit_price</v>
      </c>
      <c r="R843" t="str">
        <f t="shared" ref="R843:R906" si="126">"WHEN fk_mwh_warehouse = '"&amp;$B843&amp;"' AND id_city = '"&amp;$C843&amp;"' AND shipped_date &gt;= '"&amp;TEXT($N843,"yyyy-mm-dd")&amp;"' AND shipped_date &lt; '"&amp;TEXT($O843+1,"yyyy-mm-dd")&amp;"' THEN paid_price"</f>
        <v>WHEN fk_mwh_warehouse = '1' AND id_city = '6433' AND shipped_date &gt;= '2016-11-04' AND shipped_date &lt; '2016-11-29' THEN paid_price</v>
      </c>
      <c r="S843" t="str">
        <f t="shared" ref="S843:S906" si="127">"WHEN fk_mwh_warehouse = '"&amp;$B843&amp;"' AND id_city = '"&amp;$C843&amp;"' AND shipped_date &gt;= '"&amp;TEXT($N843,"yyyy-mm-dd")&amp;"' AND shipped_date &lt; '"&amp;TEXT($O843+1,"yyyy-mm-dd")&amp;"' THEN order_nr"</f>
        <v>WHEN fk_mwh_warehouse = '1' AND id_city = '6433' AND shipped_date &gt;= '2016-11-04' AND shipped_date &lt; '2016-11-29' THEN order_nr</v>
      </c>
      <c r="T843" t="str">
        <f t="shared" ref="T843:T906" si="128">"WHEN fk_mwh_warehouse = '"&amp;$B843&amp;"' AND id_city = '"&amp;$C843&amp;"' AND shipped_date &gt;= '"&amp;TEXT($N843,"yyyy-mm-dd")&amp;"' AND shipped_date &lt; '"&amp;TEXT($O843+1,"yyyy-mm-dd")&amp;"' THEN 1"</f>
        <v>WHEN fk_mwh_warehouse = '1' AND id_city = '6433' AND shipped_date &gt;= '2016-11-04' AND shipped_date &lt; '2016-11-29' THEN 1</v>
      </c>
    </row>
    <row r="844" spans="1:20" x14ac:dyDescent="0.25">
      <c r="A844" s="7" t="str">
        <f t="shared" si="121"/>
        <v>64441</v>
      </c>
      <c r="B844">
        <v>1</v>
      </c>
      <c r="C844">
        <v>6444</v>
      </c>
      <c r="D844">
        <v>3121109</v>
      </c>
      <c r="E844">
        <v>3104887.25</v>
      </c>
      <c r="F844">
        <v>12</v>
      </c>
      <c r="G844">
        <v>15</v>
      </c>
      <c r="H844">
        <v>20161146325111.602</v>
      </c>
      <c r="I844">
        <v>20161206842453.301</v>
      </c>
      <c r="J844">
        <v>9</v>
      </c>
      <c r="K844">
        <v>5</v>
      </c>
      <c r="L844" t="s">
        <v>36</v>
      </c>
      <c r="M844" s="1">
        <f t="shared" si="122"/>
        <v>42701</v>
      </c>
      <c r="N844" s="1">
        <f t="shared" si="123"/>
        <v>42686</v>
      </c>
      <c r="O844" s="1">
        <f t="shared" si="124"/>
        <v>42706</v>
      </c>
      <c r="P844" t="b">
        <f t="shared" si="120"/>
        <v>0</v>
      </c>
      <c r="Q844" t="str">
        <f t="shared" si="125"/>
        <v>WHEN fk_mwh_warehouse = '1' AND id_city = '6444' AND shipped_date &gt;= '2016-11-12' AND shipped_date &lt; '2016-12-03' THEN unit_price</v>
      </c>
      <c r="R844" t="str">
        <f t="shared" si="126"/>
        <v>WHEN fk_mwh_warehouse = '1' AND id_city = '6444' AND shipped_date &gt;= '2016-11-12' AND shipped_date &lt; '2016-12-03' THEN paid_price</v>
      </c>
      <c r="S844" t="str">
        <f t="shared" si="127"/>
        <v>WHEN fk_mwh_warehouse = '1' AND id_city = '6444' AND shipped_date &gt;= '2016-11-12' AND shipped_date &lt; '2016-12-03' THEN order_nr</v>
      </c>
      <c r="T844" t="str">
        <f t="shared" si="128"/>
        <v>WHEN fk_mwh_warehouse = '1' AND id_city = '6444' AND shipped_date &gt;= '2016-11-12' AND shipped_date &lt; '2016-12-03' THEN 1</v>
      </c>
    </row>
    <row r="845" spans="1:20" x14ac:dyDescent="0.25">
      <c r="A845" s="7" t="str">
        <f t="shared" si="121"/>
        <v>64531</v>
      </c>
      <c r="B845">
        <v>1</v>
      </c>
      <c r="C845">
        <v>6453</v>
      </c>
      <c r="D845">
        <v>4105040</v>
      </c>
      <c r="E845">
        <v>4066887.22</v>
      </c>
      <c r="F845">
        <v>6</v>
      </c>
      <c r="G845">
        <v>9</v>
      </c>
      <c r="H845">
        <v>20161151895925.301</v>
      </c>
      <c r="I845">
        <v>20161207281174.301</v>
      </c>
      <c r="J845">
        <v>9</v>
      </c>
      <c r="K845">
        <v>6</v>
      </c>
      <c r="L845" t="s">
        <v>35</v>
      </c>
      <c r="M845" s="1">
        <f t="shared" si="122"/>
        <v>42702</v>
      </c>
      <c r="N845" s="1">
        <f t="shared" si="123"/>
        <v>42684</v>
      </c>
      <c r="O845" s="1">
        <f t="shared" si="124"/>
        <v>42708</v>
      </c>
      <c r="P845" t="b">
        <f t="shared" si="120"/>
        <v>0</v>
      </c>
      <c r="Q845" t="str">
        <f t="shared" si="125"/>
        <v>WHEN fk_mwh_warehouse = '1' AND id_city = '6453' AND shipped_date &gt;= '2016-11-10' AND shipped_date &lt; '2016-12-05' THEN unit_price</v>
      </c>
      <c r="R845" t="str">
        <f t="shared" si="126"/>
        <v>WHEN fk_mwh_warehouse = '1' AND id_city = '6453' AND shipped_date &gt;= '2016-11-10' AND shipped_date &lt; '2016-12-05' THEN paid_price</v>
      </c>
      <c r="S845" t="str">
        <f t="shared" si="127"/>
        <v>WHEN fk_mwh_warehouse = '1' AND id_city = '6453' AND shipped_date &gt;= '2016-11-10' AND shipped_date &lt; '2016-12-05' THEN order_nr</v>
      </c>
      <c r="T845" t="str">
        <f t="shared" si="128"/>
        <v>WHEN fk_mwh_warehouse = '1' AND id_city = '6453' AND shipped_date &gt;= '2016-11-10' AND shipped_date &lt; '2016-12-05' THEN 1</v>
      </c>
    </row>
    <row r="846" spans="1:20" x14ac:dyDescent="0.25">
      <c r="A846" s="7" t="str">
        <f t="shared" si="121"/>
        <v>64781</v>
      </c>
      <c r="B846">
        <v>1</v>
      </c>
      <c r="C846">
        <v>6478</v>
      </c>
      <c r="D846">
        <v>612340</v>
      </c>
      <c r="E846">
        <v>612340</v>
      </c>
      <c r="F846">
        <v>4</v>
      </c>
      <c r="G846">
        <v>6</v>
      </c>
      <c r="H846">
        <v>20161132836574.102</v>
      </c>
      <c r="I846">
        <v>20161206511559.301</v>
      </c>
      <c r="J846">
        <v>15</v>
      </c>
      <c r="K846">
        <v>5</v>
      </c>
      <c r="L846" t="s">
        <v>36</v>
      </c>
      <c r="M846" s="1">
        <f t="shared" si="122"/>
        <v>42695</v>
      </c>
      <c r="N846" s="1">
        <f t="shared" si="123"/>
        <v>42680</v>
      </c>
      <c r="O846" s="1">
        <f t="shared" si="124"/>
        <v>42700</v>
      </c>
      <c r="P846" t="b">
        <f t="shared" si="120"/>
        <v>0</v>
      </c>
      <c r="Q846" t="str">
        <f t="shared" si="125"/>
        <v>WHEN fk_mwh_warehouse = '1' AND id_city = '6478' AND shipped_date &gt;= '2016-11-06' AND shipped_date &lt; '2016-11-27' THEN unit_price</v>
      </c>
      <c r="R846" t="str">
        <f t="shared" si="126"/>
        <v>WHEN fk_mwh_warehouse = '1' AND id_city = '6478' AND shipped_date &gt;= '2016-11-06' AND shipped_date &lt; '2016-11-27' THEN paid_price</v>
      </c>
      <c r="S846" t="str">
        <f t="shared" si="127"/>
        <v>WHEN fk_mwh_warehouse = '1' AND id_city = '6478' AND shipped_date &gt;= '2016-11-06' AND shipped_date &lt; '2016-11-27' THEN order_nr</v>
      </c>
      <c r="T846" t="str">
        <f t="shared" si="128"/>
        <v>WHEN fk_mwh_warehouse = '1' AND id_city = '6478' AND shipped_date &gt;= '2016-11-06' AND shipped_date &lt; '2016-11-27' THEN 1</v>
      </c>
    </row>
    <row r="847" spans="1:20" x14ac:dyDescent="0.25">
      <c r="A847" s="7" t="str">
        <f t="shared" si="121"/>
        <v>64911</v>
      </c>
      <c r="B847">
        <v>1</v>
      </c>
      <c r="C847">
        <v>6491</v>
      </c>
      <c r="D847">
        <v>7349299</v>
      </c>
      <c r="E847">
        <v>7262574</v>
      </c>
      <c r="F847">
        <v>30</v>
      </c>
      <c r="G847">
        <v>33</v>
      </c>
      <c r="H847">
        <v>20161158376058.699</v>
      </c>
      <c r="I847">
        <v>20161206732790.699</v>
      </c>
      <c r="J847">
        <v>8</v>
      </c>
      <c r="K847">
        <v>5</v>
      </c>
      <c r="L847" t="s">
        <v>36</v>
      </c>
      <c r="M847" s="1">
        <f t="shared" si="122"/>
        <v>42702</v>
      </c>
      <c r="N847" s="1">
        <f t="shared" si="123"/>
        <v>42687</v>
      </c>
      <c r="O847" s="1">
        <f t="shared" si="124"/>
        <v>42707</v>
      </c>
      <c r="P847" t="b">
        <f t="shared" si="120"/>
        <v>0</v>
      </c>
      <c r="Q847" t="str">
        <f t="shared" si="125"/>
        <v>WHEN fk_mwh_warehouse = '1' AND id_city = '6491' AND shipped_date &gt;= '2016-11-13' AND shipped_date &lt; '2016-12-04' THEN unit_price</v>
      </c>
      <c r="R847" t="str">
        <f t="shared" si="126"/>
        <v>WHEN fk_mwh_warehouse = '1' AND id_city = '6491' AND shipped_date &gt;= '2016-11-13' AND shipped_date &lt; '2016-12-04' THEN paid_price</v>
      </c>
      <c r="S847" t="str">
        <f t="shared" si="127"/>
        <v>WHEN fk_mwh_warehouse = '1' AND id_city = '6491' AND shipped_date &gt;= '2016-11-13' AND shipped_date &lt; '2016-12-04' THEN order_nr</v>
      </c>
      <c r="T847" t="str">
        <f t="shared" si="128"/>
        <v>WHEN fk_mwh_warehouse = '1' AND id_city = '6491' AND shipped_date &gt;= '2016-11-13' AND shipped_date &lt; '2016-12-04' THEN 1</v>
      </c>
    </row>
    <row r="848" spans="1:20" x14ac:dyDescent="0.25">
      <c r="A848" s="7" t="str">
        <f t="shared" si="121"/>
        <v>65091</v>
      </c>
      <c r="B848">
        <v>1</v>
      </c>
      <c r="C848">
        <v>6509</v>
      </c>
      <c r="D848">
        <v>2926690</v>
      </c>
      <c r="E848">
        <v>2926690</v>
      </c>
      <c r="F848">
        <v>5</v>
      </c>
      <c r="G848">
        <v>7</v>
      </c>
      <c r="H848">
        <v>20161170533685.199</v>
      </c>
      <c r="I848">
        <v>20161206587102.102</v>
      </c>
      <c r="J848">
        <v>6</v>
      </c>
      <c r="K848">
        <v>2</v>
      </c>
      <c r="L848" t="s">
        <v>36</v>
      </c>
      <c r="M848" s="1">
        <f t="shared" si="122"/>
        <v>42704</v>
      </c>
      <c r="N848" s="1">
        <f t="shared" si="123"/>
        <v>42698</v>
      </c>
      <c r="O848" s="1">
        <f t="shared" si="124"/>
        <v>42706</v>
      </c>
      <c r="P848" t="b">
        <f t="shared" si="120"/>
        <v>0</v>
      </c>
      <c r="Q848" t="str">
        <f t="shared" si="125"/>
        <v>WHEN fk_mwh_warehouse = '1' AND id_city = '6509' AND shipped_date &gt;= '2016-11-24' AND shipped_date &lt; '2016-12-03' THEN unit_price</v>
      </c>
      <c r="R848" t="str">
        <f t="shared" si="126"/>
        <v>WHEN fk_mwh_warehouse = '1' AND id_city = '6509' AND shipped_date &gt;= '2016-11-24' AND shipped_date &lt; '2016-12-03' THEN paid_price</v>
      </c>
      <c r="S848" t="str">
        <f t="shared" si="127"/>
        <v>WHEN fk_mwh_warehouse = '1' AND id_city = '6509' AND shipped_date &gt;= '2016-11-24' AND shipped_date &lt; '2016-12-03' THEN order_nr</v>
      </c>
      <c r="T848" t="str">
        <f t="shared" si="128"/>
        <v>WHEN fk_mwh_warehouse = '1' AND id_city = '6509' AND shipped_date &gt;= '2016-11-24' AND shipped_date &lt; '2016-12-03' THEN 1</v>
      </c>
    </row>
    <row r="849" spans="1:20" x14ac:dyDescent="0.25">
      <c r="A849" s="7" t="str">
        <f t="shared" si="121"/>
        <v>65181</v>
      </c>
      <c r="B849">
        <v>1</v>
      </c>
      <c r="C849">
        <v>6518</v>
      </c>
      <c r="D849">
        <v>1901470</v>
      </c>
      <c r="E849">
        <v>1664520</v>
      </c>
      <c r="F849">
        <v>9</v>
      </c>
      <c r="G849">
        <v>11</v>
      </c>
      <c r="H849">
        <v>20161132203668.5</v>
      </c>
      <c r="I849">
        <v>20161206417690.102</v>
      </c>
      <c r="J849">
        <v>11</v>
      </c>
      <c r="K849">
        <v>6</v>
      </c>
      <c r="L849" t="s">
        <v>36</v>
      </c>
      <c r="M849" s="1">
        <f t="shared" si="122"/>
        <v>42699</v>
      </c>
      <c r="N849" s="1">
        <f t="shared" si="123"/>
        <v>42681</v>
      </c>
      <c r="O849" s="1">
        <f t="shared" si="124"/>
        <v>42705</v>
      </c>
      <c r="P849" t="b">
        <f t="shared" si="120"/>
        <v>0</v>
      </c>
      <c r="Q849" t="str">
        <f t="shared" si="125"/>
        <v>WHEN fk_mwh_warehouse = '1' AND id_city = '6518' AND shipped_date &gt;= '2016-11-07' AND shipped_date &lt; '2016-12-02' THEN unit_price</v>
      </c>
      <c r="R849" t="str">
        <f t="shared" si="126"/>
        <v>WHEN fk_mwh_warehouse = '1' AND id_city = '6518' AND shipped_date &gt;= '2016-11-07' AND shipped_date &lt; '2016-12-02' THEN paid_price</v>
      </c>
      <c r="S849" t="str">
        <f t="shared" si="127"/>
        <v>WHEN fk_mwh_warehouse = '1' AND id_city = '6518' AND shipped_date &gt;= '2016-11-07' AND shipped_date &lt; '2016-12-02' THEN order_nr</v>
      </c>
      <c r="T849" t="str">
        <f t="shared" si="128"/>
        <v>WHEN fk_mwh_warehouse = '1' AND id_city = '6518' AND shipped_date &gt;= '2016-11-07' AND shipped_date &lt; '2016-12-02' THEN 1</v>
      </c>
    </row>
    <row r="850" spans="1:20" x14ac:dyDescent="0.25">
      <c r="A850" s="7" t="str">
        <f t="shared" si="121"/>
        <v>65241</v>
      </c>
      <c r="B850">
        <v>1</v>
      </c>
      <c r="C850">
        <v>6524</v>
      </c>
      <c r="D850">
        <v>103017753.52</v>
      </c>
      <c r="E850">
        <v>102616976.90000001</v>
      </c>
      <c r="F850">
        <v>468</v>
      </c>
      <c r="G850">
        <v>584</v>
      </c>
      <c r="H850">
        <v>20161181123225</v>
      </c>
      <c r="I850">
        <v>20161206723673.301</v>
      </c>
      <c r="J850">
        <v>6</v>
      </c>
      <c r="K850">
        <v>5</v>
      </c>
      <c r="L850" t="s">
        <v>36</v>
      </c>
      <c r="M850" s="1">
        <f t="shared" si="122"/>
        <v>42704</v>
      </c>
      <c r="N850" s="1">
        <f t="shared" si="123"/>
        <v>42689</v>
      </c>
      <c r="O850" s="1">
        <f t="shared" si="124"/>
        <v>42709</v>
      </c>
      <c r="P850" t="b">
        <f t="shared" si="120"/>
        <v>0</v>
      </c>
      <c r="Q850" t="str">
        <f t="shared" si="125"/>
        <v>WHEN fk_mwh_warehouse = '1' AND id_city = '6524' AND shipped_date &gt;= '2016-11-15' AND shipped_date &lt; '2016-12-06' THEN unit_price</v>
      </c>
      <c r="R850" t="str">
        <f t="shared" si="126"/>
        <v>WHEN fk_mwh_warehouse = '1' AND id_city = '6524' AND shipped_date &gt;= '2016-11-15' AND shipped_date &lt; '2016-12-06' THEN paid_price</v>
      </c>
      <c r="S850" t="str">
        <f t="shared" si="127"/>
        <v>WHEN fk_mwh_warehouse = '1' AND id_city = '6524' AND shipped_date &gt;= '2016-11-15' AND shipped_date &lt; '2016-12-06' THEN order_nr</v>
      </c>
      <c r="T850" t="str">
        <f t="shared" si="128"/>
        <v>WHEN fk_mwh_warehouse = '1' AND id_city = '6524' AND shipped_date &gt;= '2016-11-15' AND shipped_date &lt; '2016-12-06' THEN 1</v>
      </c>
    </row>
    <row r="851" spans="1:20" x14ac:dyDescent="0.25">
      <c r="A851" s="7" t="str">
        <f t="shared" si="121"/>
        <v>65331</v>
      </c>
      <c r="B851">
        <v>1</v>
      </c>
      <c r="C851">
        <v>6533</v>
      </c>
      <c r="D851">
        <v>4501550</v>
      </c>
      <c r="E851">
        <v>4501550</v>
      </c>
      <c r="F851">
        <v>10</v>
      </c>
      <c r="G851">
        <v>10</v>
      </c>
      <c r="H851">
        <v>20161187280591.398</v>
      </c>
      <c r="I851">
        <v>20161206669709.898</v>
      </c>
      <c r="J851">
        <v>5</v>
      </c>
      <c r="K851">
        <v>3</v>
      </c>
      <c r="L851" t="s">
        <v>36</v>
      </c>
      <c r="M851" s="1">
        <f t="shared" si="122"/>
        <v>42705</v>
      </c>
      <c r="N851" s="1">
        <f t="shared" si="123"/>
        <v>42696</v>
      </c>
      <c r="O851" s="1">
        <f t="shared" si="124"/>
        <v>42708</v>
      </c>
      <c r="P851" t="b">
        <f t="shared" si="120"/>
        <v>0</v>
      </c>
      <c r="Q851" t="str">
        <f t="shared" si="125"/>
        <v>WHEN fk_mwh_warehouse = '1' AND id_city = '6533' AND shipped_date &gt;= '2016-11-22' AND shipped_date &lt; '2016-12-05' THEN unit_price</v>
      </c>
      <c r="R851" t="str">
        <f t="shared" si="126"/>
        <v>WHEN fk_mwh_warehouse = '1' AND id_city = '6533' AND shipped_date &gt;= '2016-11-22' AND shipped_date &lt; '2016-12-05' THEN paid_price</v>
      </c>
      <c r="S851" t="str">
        <f t="shared" si="127"/>
        <v>WHEN fk_mwh_warehouse = '1' AND id_city = '6533' AND shipped_date &gt;= '2016-11-22' AND shipped_date &lt; '2016-12-05' THEN order_nr</v>
      </c>
      <c r="T851" t="str">
        <f t="shared" si="128"/>
        <v>WHEN fk_mwh_warehouse = '1' AND id_city = '6533' AND shipped_date &gt;= '2016-11-22' AND shipped_date &lt; '2016-12-05' THEN 1</v>
      </c>
    </row>
    <row r="852" spans="1:20" x14ac:dyDescent="0.25">
      <c r="A852" s="7" t="str">
        <f t="shared" si="121"/>
        <v>65471</v>
      </c>
      <c r="B852">
        <v>1</v>
      </c>
      <c r="C852">
        <v>6547</v>
      </c>
      <c r="D852">
        <v>580000</v>
      </c>
      <c r="E852">
        <v>580000</v>
      </c>
      <c r="F852">
        <v>4</v>
      </c>
      <c r="G852">
        <v>5</v>
      </c>
      <c r="H852">
        <v>20161188270606.199</v>
      </c>
      <c r="I852">
        <v>20161206004640.398</v>
      </c>
      <c r="J852">
        <v>4</v>
      </c>
      <c r="K852">
        <v>1</v>
      </c>
      <c r="L852" t="s">
        <v>36</v>
      </c>
      <c r="M852" s="1">
        <f t="shared" si="122"/>
        <v>42706</v>
      </c>
      <c r="N852" s="1">
        <f t="shared" si="123"/>
        <v>42703</v>
      </c>
      <c r="O852" s="1">
        <f t="shared" si="124"/>
        <v>42707</v>
      </c>
      <c r="P852" t="b">
        <f t="shared" si="120"/>
        <v>0</v>
      </c>
      <c r="Q852" t="str">
        <f t="shared" si="125"/>
        <v>WHEN fk_mwh_warehouse = '1' AND id_city = '6547' AND shipped_date &gt;= '2016-11-29' AND shipped_date &lt; '2016-12-04' THEN unit_price</v>
      </c>
      <c r="R852" t="str">
        <f t="shared" si="126"/>
        <v>WHEN fk_mwh_warehouse = '1' AND id_city = '6547' AND shipped_date &gt;= '2016-11-29' AND shipped_date &lt; '2016-12-04' THEN paid_price</v>
      </c>
      <c r="S852" t="str">
        <f t="shared" si="127"/>
        <v>WHEN fk_mwh_warehouse = '1' AND id_city = '6547' AND shipped_date &gt;= '2016-11-29' AND shipped_date &lt; '2016-12-04' THEN order_nr</v>
      </c>
      <c r="T852" t="str">
        <f t="shared" si="128"/>
        <v>WHEN fk_mwh_warehouse = '1' AND id_city = '6547' AND shipped_date &gt;= '2016-11-29' AND shipped_date &lt; '2016-12-04' THEN 1</v>
      </c>
    </row>
    <row r="853" spans="1:20" x14ac:dyDescent="0.25">
      <c r="A853" s="7" t="str">
        <f t="shared" si="121"/>
        <v>65531</v>
      </c>
      <c r="B853">
        <v>1</v>
      </c>
      <c r="C853">
        <v>6553</v>
      </c>
      <c r="D853">
        <v>2862397</v>
      </c>
      <c r="E853">
        <v>2805397</v>
      </c>
      <c r="F853">
        <v>20</v>
      </c>
      <c r="G853">
        <v>25</v>
      </c>
      <c r="H853">
        <v>20161178853243.199</v>
      </c>
      <c r="I853">
        <v>20161206738845.5</v>
      </c>
      <c r="J853">
        <v>5</v>
      </c>
      <c r="K853">
        <v>3</v>
      </c>
      <c r="L853" t="s">
        <v>36</v>
      </c>
      <c r="M853" s="1">
        <f t="shared" si="122"/>
        <v>42705</v>
      </c>
      <c r="N853" s="1">
        <f t="shared" si="123"/>
        <v>42696</v>
      </c>
      <c r="O853" s="1">
        <f t="shared" si="124"/>
        <v>42708</v>
      </c>
      <c r="P853" t="b">
        <f t="shared" si="120"/>
        <v>0</v>
      </c>
      <c r="Q853" t="str">
        <f t="shared" si="125"/>
        <v>WHEN fk_mwh_warehouse = '1' AND id_city = '6553' AND shipped_date &gt;= '2016-11-22' AND shipped_date &lt; '2016-12-05' THEN unit_price</v>
      </c>
      <c r="R853" t="str">
        <f t="shared" si="126"/>
        <v>WHEN fk_mwh_warehouse = '1' AND id_city = '6553' AND shipped_date &gt;= '2016-11-22' AND shipped_date &lt; '2016-12-05' THEN paid_price</v>
      </c>
      <c r="S853" t="str">
        <f t="shared" si="127"/>
        <v>WHEN fk_mwh_warehouse = '1' AND id_city = '6553' AND shipped_date &gt;= '2016-11-22' AND shipped_date &lt; '2016-12-05' THEN order_nr</v>
      </c>
      <c r="T853" t="str">
        <f t="shared" si="128"/>
        <v>WHEN fk_mwh_warehouse = '1' AND id_city = '6553' AND shipped_date &gt;= '2016-11-22' AND shipped_date &lt; '2016-12-05' THEN 1</v>
      </c>
    </row>
    <row r="854" spans="1:20" x14ac:dyDescent="0.25">
      <c r="A854" s="7" t="str">
        <f t="shared" si="121"/>
        <v>65711</v>
      </c>
      <c r="B854">
        <v>1</v>
      </c>
      <c r="C854">
        <v>6571</v>
      </c>
      <c r="D854">
        <v>262500</v>
      </c>
      <c r="E854">
        <v>262500</v>
      </c>
      <c r="F854">
        <v>2</v>
      </c>
      <c r="G854">
        <v>2</v>
      </c>
      <c r="H854">
        <v>20161201117273.5</v>
      </c>
      <c r="I854">
        <v>20161205170673</v>
      </c>
      <c r="J854">
        <v>4</v>
      </c>
      <c r="K854">
        <v>0</v>
      </c>
      <c r="L854" t="s">
        <v>34</v>
      </c>
      <c r="M854" s="1">
        <f t="shared" si="122"/>
        <v>42705</v>
      </c>
      <c r="N854" s="1">
        <f t="shared" si="123"/>
        <v>42705</v>
      </c>
      <c r="O854" s="1">
        <f t="shared" si="124"/>
        <v>42705</v>
      </c>
      <c r="P854" t="b">
        <f t="shared" si="120"/>
        <v>0</v>
      </c>
      <c r="Q854" t="str">
        <f t="shared" si="125"/>
        <v>WHEN fk_mwh_warehouse = '1' AND id_city = '6571' AND shipped_date &gt;= '2016-12-01' AND shipped_date &lt; '2016-12-02' THEN unit_price</v>
      </c>
      <c r="R854" t="str">
        <f t="shared" si="126"/>
        <v>WHEN fk_mwh_warehouse = '1' AND id_city = '6571' AND shipped_date &gt;= '2016-12-01' AND shipped_date &lt; '2016-12-02' THEN paid_price</v>
      </c>
      <c r="S854" t="str">
        <f t="shared" si="127"/>
        <v>WHEN fk_mwh_warehouse = '1' AND id_city = '6571' AND shipped_date &gt;= '2016-12-01' AND shipped_date &lt; '2016-12-02' THEN order_nr</v>
      </c>
      <c r="T854" t="str">
        <f t="shared" si="128"/>
        <v>WHEN fk_mwh_warehouse = '1' AND id_city = '6571' AND shipped_date &gt;= '2016-12-01' AND shipped_date &lt; '2016-12-02' THEN 1</v>
      </c>
    </row>
    <row r="855" spans="1:20" x14ac:dyDescent="0.25">
      <c r="A855" s="7" t="str">
        <f t="shared" si="121"/>
        <v>65891</v>
      </c>
      <c r="B855">
        <v>1</v>
      </c>
      <c r="C855">
        <v>6589</v>
      </c>
      <c r="D855">
        <v>478944.7</v>
      </c>
      <c r="E855">
        <v>478944.7</v>
      </c>
      <c r="F855">
        <v>4</v>
      </c>
      <c r="G855">
        <v>4</v>
      </c>
      <c r="H855">
        <v>20161184152230.5</v>
      </c>
      <c r="I855">
        <v>20161206197625.199</v>
      </c>
      <c r="J855">
        <v>5</v>
      </c>
      <c r="K855">
        <v>1</v>
      </c>
      <c r="L855" t="s">
        <v>36</v>
      </c>
      <c r="M855" s="1">
        <f t="shared" si="122"/>
        <v>42705</v>
      </c>
      <c r="N855" s="1">
        <f t="shared" si="123"/>
        <v>42702</v>
      </c>
      <c r="O855" s="1">
        <f t="shared" si="124"/>
        <v>42706</v>
      </c>
      <c r="P855" t="b">
        <f t="shared" si="120"/>
        <v>0</v>
      </c>
      <c r="Q855" t="str">
        <f t="shared" si="125"/>
        <v>WHEN fk_mwh_warehouse = '1' AND id_city = '6589' AND shipped_date &gt;= '2016-11-28' AND shipped_date &lt; '2016-12-03' THEN unit_price</v>
      </c>
      <c r="R855" t="str">
        <f t="shared" si="126"/>
        <v>WHEN fk_mwh_warehouse = '1' AND id_city = '6589' AND shipped_date &gt;= '2016-11-28' AND shipped_date &lt; '2016-12-03' THEN paid_price</v>
      </c>
      <c r="S855" t="str">
        <f t="shared" si="127"/>
        <v>WHEN fk_mwh_warehouse = '1' AND id_city = '6589' AND shipped_date &gt;= '2016-11-28' AND shipped_date &lt; '2016-12-03' THEN order_nr</v>
      </c>
      <c r="T855" t="str">
        <f t="shared" si="128"/>
        <v>WHEN fk_mwh_warehouse = '1' AND id_city = '6589' AND shipped_date &gt;= '2016-11-28' AND shipped_date &lt; '2016-12-03' THEN 1</v>
      </c>
    </row>
    <row r="856" spans="1:20" x14ac:dyDescent="0.25">
      <c r="A856" s="7" t="str">
        <f t="shared" si="121"/>
        <v>65971</v>
      </c>
      <c r="B856">
        <v>1</v>
      </c>
      <c r="C856">
        <v>6597</v>
      </c>
      <c r="D856">
        <v>40767718</v>
      </c>
      <c r="E856">
        <v>40528763.07</v>
      </c>
      <c r="F856">
        <v>95</v>
      </c>
      <c r="G856">
        <v>117</v>
      </c>
      <c r="H856">
        <v>20161188198353.5</v>
      </c>
      <c r="I856">
        <v>20161206123799.699</v>
      </c>
      <c r="J856">
        <v>5</v>
      </c>
      <c r="K856">
        <v>4</v>
      </c>
      <c r="L856" t="s">
        <v>36</v>
      </c>
      <c r="M856" s="1">
        <f t="shared" si="122"/>
        <v>42705</v>
      </c>
      <c r="N856" s="1">
        <f t="shared" si="123"/>
        <v>42693</v>
      </c>
      <c r="O856" s="1">
        <f t="shared" si="124"/>
        <v>42709</v>
      </c>
      <c r="P856" t="b">
        <f t="shared" si="120"/>
        <v>0</v>
      </c>
      <c r="Q856" t="str">
        <f t="shared" si="125"/>
        <v>WHEN fk_mwh_warehouse = '1' AND id_city = '6597' AND shipped_date &gt;= '2016-11-19' AND shipped_date &lt; '2016-12-06' THEN unit_price</v>
      </c>
      <c r="R856" t="str">
        <f t="shared" si="126"/>
        <v>WHEN fk_mwh_warehouse = '1' AND id_city = '6597' AND shipped_date &gt;= '2016-11-19' AND shipped_date &lt; '2016-12-06' THEN paid_price</v>
      </c>
      <c r="S856" t="str">
        <f t="shared" si="127"/>
        <v>WHEN fk_mwh_warehouse = '1' AND id_city = '6597' AND shipped_date &gt;= '2016-11-19' AND shipped_date &lt; '2016-12-06' THEN order_nr</v>
      </c>
      <c r="T856" t="str">
        <f t="shared" si="128"/>
        <v>WHEN fk_mwh_warehouse = '1' AND id_city = '6597' AND shipped_date &gt;= '2016-11-19' AND shipped_date &lt; '2016-12-06' THEN 1</v>
      </c>
    </row>
    <row r="857" spans="1:20" x14ac:dyDescent="0.25">
      <c r="A857" s="7" t="str">
        <f t="shared" si="121"/>
        <v>66041</v>
      </c>
      <c r="B857">
        <v>1</v>
      </c>
      <c r="C857">
        <v>6604</v>
      </c>
      <c r="D857">
        <v>17767331</v>
      </c>
      <c r="E857">
        <v>17767331</v>
      </c>
      <c r="F857">
        <v>139</v>
      </c>
      <c r="G857">
        <v>163</v>
      </c>
      <c r="H857">
        <v>20161199259612.5</v>
      </c>
      <c r="I857">
        <v>20161207085371.199</v>
      </c>
      <c r="J857">
        <v>3</v>
      </c>
      <c r="K857">
        <v>3</v>
      </c>
      <c r="L857" t="s">
        <v>35</v>
      </c>
      <c r="M857" s="1">
        <f t="shared" si="122"/>
        <v>42708</v>
      </c>
      <c r="N857" s="1">
        <f t="shared" si="123"/>
        <v>42699</v>
      </c>
      <c r="O857" s="1">
        <f t="shared" si="124"/>
        <v>42711</v>
      </c>
      <c r="P857" t="b">
        <f t="shared" si="120"/>
        <v>0</v>
      </c>
      <c r="Q857" t="str">
        <f t="shared" si="125"/>
        <v>WHEN fk_mwh_warehouse = '1' AND id_city = '6604' AND shipped_date &gt;= '2016-11-25' AND shipped_date &lt; '2016-12-08' THEN unit_price</v>
      </c>
      <c r="R857" t="str">
        <f t="shared" si="126"/>
        <v>WHEN fk_mwh_warehouse = '1' AND id_city = '6604' AND shipped_date &gt;= '2016-11-25' AND shipped_date &lt; '2016-12-08' THEN paid_price</v>
      </c>
      <c r="S857" t="str">
        <f t="shared" si="127"/>
        <v>WHEN fk_mwh_warehouse = '1' AND id_city = '6604' AND shipped_date &gt;= '2016-11-25' AND shipped_date &lt; '2016-12-08' THEN order_nr</v>
      </c>
      <c r="T857" t="str">
        <f t="shared" si="128"/>
        <v>WHEN fk_mwh_warehouse = '1' AND id_city = '6604' AND shipped_date &gt;= '2016-11-25' AND shipped_date &lt; '2016-12-08' THEN 1</v>
      </c>
    </row>
    <row r="858" spans="1:20" x14ac:dyDescent="0.25">
      <c r="A858" s="7" t="str">
        <f t="shared" si="121"/>
        <v>66071</v>
      </c>
      <c r="B858">
        <v>1</v>
      </c>
      <c r="C858">
        <v>6607</v>
      </c>
      <c r="D858">
        <v>2520566577.4400001</v>
      </c>
      <c r="E858">
        <v>2470721357.3400002</v>
      </c>
      <c r="F858">
        <v>14822</v>
      </c>
      <c r="G858">
        <v>19855</v>
      </c>
      <c r="H858">
        <v>20161203025621.301</v>
      </c>
      <c r="I858">
        <v>20161206665188.801</v>
      </c>
      <c r="J858">
        <v>2</v>
      </c>
      <c r="K858">
        <v>2</v>
      </c>
      <c r="L858" t="s">
        <v>36</v>
      </c>
      <c r="M858" s="1">
        <f t="shared" si="122"/>
        <v>42708</v>
      </c>
      <c r="N858" s="1">
        <f t="shared" si="123"/>
        <v>42702</v>
      </c>
      <c r="O858" s="1">
        <f t="shared" si="124"/>
        <v>42710</v>
      </c>
      <c r="P858" t="b">
        <f t="shared" si="120"/>
        <v>0</v>
      </c>
      <c r="Q858" t="str">
        <f t="shared" si="125"/>
        <v>WHEN fk_mwh_warehouse = '1' AND id_city = '6607' AND shipped_date &gt;= '2016-11-28' AND shipped_date &lt; '2016-12-07' THEN unit_price</v>
      </c>
      <c r="R858" t="str">
        <f t="shared" si="126"/>
        <v>WHEN fk_mwh_warehouse = '1' AND id_city = '6607' AND shipped_date &gt;= '2016-11-28' AND shipped_date &lt; '2016-12-07' THEN paid_price</v>
      </c>
      <c r="S858" t="str">
        <f t="shared" si="127"/>
        <v>WHEN fk_mwh_warehouse = '1' AND id_city = '6607' AND shipped_date &gt;= '2016-11-28' AND shipped_date &lt; '2016-12-07' THEN order_nr</v>
      </c>
      <c r="T858" t="str">
        <f t="shared" si="128"/>
        <v>WHEN fk_mwh_warehouse = '1' AND id_city = '6607' AND shipped_date &gt;= '2016-11-28' AND shipped_date &lt; '2016-12-07' THEN 1</v>
      </c>
    </row>
    <row r="859" spans="1:20" x14ac:dyDescent="0.25">
      <c r="A859" s="7" t="str">
        <f t="shared" si="121"/>
        <v>66141</v>
      </c>
      <c r="B859">
        <v>1</v>
      </c>
      <c r="C859">
        <v>6614</v>
      </c>
      <c r="D859">
        <v>3244092450.0500002</v>
      </c>
      <c r="E859">
        <v>3211748757</v>
      </c>
      <c r="F859">
        <v>19600</v>
      </c>
      <c r="G859">
        <v>26436</v>
      </c>
      <c r="H859">
        <v>20161202386427.5</v>
      </c>
      <c r="I859">
        <v>20161206740619.398</v>
      </c>
      <c r="J859">
        <v>2</v>
      </c>
      <c r="K859">
        <v>2</v>
      </c>
      <c r="L859" t="s">
        <v>36</v>
      </c>
      <c r="M859" s="1">
        <f t="shared" si="122"/>
        <v>42708</v>
      </c>
      <c r="N859" s="1">
        <f t="shared" si="123"/>
        <v>42702</v>
      </c>
      <c r="O859" s="1">
        <f t="shared" si="124"/>
        <v>42710</v>
      </c>
      <c r="P859" t="b">
        <f t="shared" si="120"/>
        <v>0</v>
      </c>
      <c r="Q859" t="str">
        <f t="shared" si="125"/>
        <v>WHEN fk_mwh_warehouse = '1' AND id_city = '6614' AND shipped_date &gt;= '2016-11-28' AND shipped_date &lt; '2016-12-07' THEN unit_price</v>
      </c>
      <c r="R859" t="str">
        <f t="shared" si="126"/>
        <v>WHEN fk_mwh_warehouse = '1' AND id_city = '6614' AND shipped_date &gt;= '2016-11-28' AND shipped_date &lt; '2016-12-07' THEN paid_price</v>
      </c>
      <c r="S859" t="str">
        <f t="shared" si="127"/>
        <v>WHEN fk_mwh_warehouse = '1' AND id_city = '6614' AND shipped_date &gt;= '2016-11-28' AND shipped_date &lt; '2016-12-07' THEN order_nr</v>
      </c>
      <c r="T859" t="str">
        <f t="shared" si="128"/>
        <v>WHEN fk_mwh_warehouse = '1' AND id_city = '6614' AND shipped_date &gt;= '2016-11-28' AND shipped_date &lt; '2016-12-07' THEN 1</v>
      </c>
    </row>
    <row r="860" spans="1:20" x14ac:dyDescent="0.25">
      <c r="A860" s="7" t="str">
        <f t="shared" si="121"/>
        <v>66251</v>
      </c>
      <c r="B860">
        <v>1</v>
      </c>
      <c r="C860">
        <v>6625</v>
      </c>
      <c r="D860">
        <v>4674662869.3800001</v>
      </c>
      <c r="E860">
        <v>4606650440.6800003</v>
      </c>
      <c r="F860">
        <v>25916</v>
      </c>
      <c r="G860">
        <v>34943</v>
      </c>
      <c r="H860">
        <v>20161202830549.199</v>
      </c>
      <c r="I860">
        <v>20161206663852.898</v>
      </c>
      <c r="J860">
        <v>2</v>
      </c>
      <c r="K860">
        <v>2</v>
      </c>
      <c r="L860" t="s">
        <v>36</v>
      </c>
      <c r="M860" s="1">
        <f t="shared" si="122"/>
        <v>42708</v>
      </c>
      <c r="N860" s="1">
        <f t="shared" si="123"/>
        <v>42702</v>
      </c>
      <c r="O860" s="1">
        <f t="shared" si="124"/>
        <v>42710</v>
      </c>
      <c r="P860" t="b">
        <f t="shared" si="120"/>
        <v>0</v>
      </c>
      <c r="Q860" t="str">
        <f t="shared" si="125"/>
        <v>WHEN fk_mwh_warehouse = '1' AND id_city = '6625' AND shipped_date &gt;= '2016-11-28' AND shipped_date &lt; '2016-12-07' THEN unit_price</v>
      </c>
      <c r="R860" t="str">
        <f t="shared" si="126"/>
        <v>WHEN fk_mwh_warehouse = '1' AND id_city = '6625' AND shipped_date &gt;= '2016-11-28' AND shipped_date &lt; '2016-12-07' THEN paid_price</v>
      </c>
      <c r="S860" t="str">
        <f t="shared" si="127"/>
        <v>WHEN fk_mwh_warehouse = '1' AND id_city = '6625' AND shipped_date &gt;= '2016-11-28' AND shipped_date &lt; '2016-12-07' THEN order_nr</v>
      </c>
      <c r="T860" t="str">
        <f t="shared" si="128"/>
        <v>WHEN fk_mwh_warehouse = '1' AND id_city = '6625' AND shipped_date &gt;= '2016-11-28' AND shipped_date &lt; '2016-12-07' THEN 1</v>
      </c>
    </row>
    <row r="861" spans="1:20" x14ac:dyDescent="0.25">
      <c r="A861" s="7" t="str">
        <f t="shared" si="121"/>
        <v>66361</v>
      </c>
      <c r="B861">
        <v>1</v>
      </c>
      <c r="C861">
        <v>6636</v>
      </c>
      <c r="D861">
        <v>2789573290.6199999</v>
      </c>
      <c r="E861">
        <v>2738816817.73</v>
      </c>
      <c r="F861">
        <v>13944</v>
      </c>
      <c r="G861">
        <v>18796</v>
      </c>
      <c r="H861">
        <v>20161202111318.898</v>
      </c>
      <c r="I861">
        <v>20161206618945.898</v>
      </c>
      <c r="J861">
        <v>2</v>
      </c>
      <c r="K861">
        <v>3</v>
      </c>
      <c r="L861" t="s">
        <v>36</v>
      </c>
      <c r="M861" s="1">
        <f t="shared" si="122"/>
        <v>42708</v>
      </c>
      <c r="N861" s="1">
        <f t="shared" si="123"/>
        <v>42699</v>
      </c>
      <c r="O861" s="1">
        <f t="shared" si="124"/>
        <v>42711</v>
      </c>
      <c r="P861" t="b">
        <f t="shared" si="120"/>
        <v>0</v>
      </c>
      <c r="Q861" t="str">
        <f t="shared" si="125"/>
        <v>WHEN fk_mwh_warehouse = '1' AND id_city = '6636' AND shipped_date &gt;= '2016-11-25' AND shipped_date &lt; '2016-12-08' THEN unit_price</v>
      </c>
      <c r="R861" t="str">
        <f t="shared" si="126"/>
        <v>WHEN fk_mwh_warehouse = '1' AND id_city = '6636' AND shipped_date &gt;= '2016-11-25' AND shipped_date &lt; '2016-12-08' THEN paid_price</v>
      </c>
      <c r="S861" t="str">
        <f t="shared" si="127"/>
        <v>WHEN fk_mwh_warehouse = '1' AND id_city = '6636' AND shipped_date &gt;= '2016-11-25' AND shipped_date &lt; '2016-12-08' THEN order_nr</v>
      </c>
      <c r="T861" t="str">
        <f t="shared" si="128"/>
        <v>WHEN fk_mwh_warehouse = '1' AND id_city = '6636' AND shipped_date &gt;= '2016-11-25' AND shipped_date &lt; '2016-12-08' THEN 1</v>
      </c>
    </row>
    <row r="862" spans="1:20" x14ac:dyDescent="0.25">
      <c r="A862" s="7" t="str">
        <f t="shared" si="121"/>
        <v>66451</v>
      </c>
      <c r="B862">
        <v>1</v>
      </c>
      <c r="C862">
        <v>6645</v>
      </c>
      <c r="D862">
        <v>3796945851.5599999</v>
      </c>
      <c r="E862">
        <v>3692287627.3699999</v>
      </c>
      <c r="F862">
        <v>20038</v>
      </c>
      <c r="G862">
        <v>27305</v>
      </c>
      <c r="H862">
        <v>20161202810292</v>
      </c>
      <c r="I862">
        <v>20161206687882.301</v>
      </c>
      <c r="J862">
        <v>2</v>
      </c>
      <c r="K862">
        <v>2</v>
      </c>
      <c r="L862" t="s">
        <v>36</v>
      </c>
      <c r="M862" s="1">
        <f t="shared" si="122"/>
        <v>42708</v>
      </c>
      <c r="N862" s="1">
        <f t="shared" si="123"/>
        <v>42702</v>
      </c>
      <c r="O862" s="1">
        <f t="shared" si="124"/>
        <v>42710</v>
      </c>
      <c r="P862" t="b">
        <f t="shared" si="120"/>
        <v>0</v>
      </c>
      <c r="Q862" t="str">
        <f t="shared" si="125"/>
        <v>WHEN fk_mwh_warehouse = '1' AND id_city = '6645' AND shipped_date &gt;= '2016-11-28' AND shipped_date &lt; '2016-12-07' THEN unit_price</v>
      </c>
      <c r="R862" t="str">
        <f t="shared" si="126"/>
        <v>WHEN fk_mwh_warehouse = '1' AND id_city = '6645' AND shipped_date &gt;= '2016-11-28' AND shipped_date &lt; '2016-12-07' THEN paid_price</v>
      </c>
      <c r="S862" t="str">
        <f t="shared" si="127"/>
        <v>WHEN fk_mwh_warehouse = '1' AND id_city = '6645' AND shipped_date &gt;= '2016-11-28' AND shipped_date &lt; '2016-12-07' THEN order_nr</v>
      </c>
      <c r="T862" t="str">
        <f t="shared" si="128"/>
        <v>WHEN fk_mwh_warehouse = '1' AND id_city = '6645' AND shipped_date &gt;= '2016-11-28' AND shipped_date &lt; '2016-12-07' THEN 1</v>
      </c>
    </row>
    <row r="863" spans="1:20" x14ac:dyDescent="0.25">
      <c r="A863" s="7" t="str">
        <f t="shared" si="121"/>
        <v>66541</v>
      </c>
      <c r="B863">
        <v>1</v>
      </c>
      <c r="C863">
        <v>6654</v>
      </c>
      <c r="D863">
        <v>529223310.13</v>
      </c>
      <c r="E863">
        <v>520379694.89999998</v>
      </c>
      <c r="F863">
        <v>3163</v>
      </c>
      <c r="G863">
        <v>4454</v>
      </c>
      <c r="H863">
        <v>20161200530844.801</v>
      </c>
      <c r="I863">
        <v>20161206777970.602</v>
      </c>
      <c r="J863">
        <v>3</v>
      </c>
      <c r="K863">
        <v>2</v>
      </c>
      <c r="L863" t="s">
        <v>36</v>
      </c>
      <c r="M863" s="1">
        <f t="shared" si="122"/>
        <v>42707</v>
      </c>
      <c r="N863" s="1">
        <f t="shared" si="123"/>
        <v>42701</v>
      </c>
      <c r="O863" s="1">
        <f t="shared" si="124"/>
        <v>42709</v>
      </c>
      <c r="P863" t="b">
        <f t="shared" si="120"/>
        <v>0</v>
      </c>
      <c r="Q863" t="str">
        <f t="shared" si="125"/>
        <v>WHEN fk_mwh_warehouse = '1' AND id_city = '6654' AND shipped_date &gt;= '2016-11-27' AND shipped_date &lt; '2016-12-06' THEN unit_price</v>
      </c>
      <c r="R863" t="str">
        <f t="shared" si="126"/>
        <v>WHEN fk_mwh_warehouse = '1' AND id_city = '6654' AND shipped_date &gt;= '2016-11-27' AND shipped_date &lt; '2016-12-06' THEN paid_price</v>
      </c>
      <c r="S863" t="str">
        <f t="shared" si="127"/>
        <v>WHEN fk_mwh_warehouse = '1' AND id_city = '6654' AND shipped_date &gt;= '2016-11-27' AND shipped_date &lt; '2016-12-06' THEN order_nr</v>
      </c>
      <c r="T863" t="str">
        <f t="shared" si="128"/>
        <v>WHEN fk_mwh_warehouse = '1' AND id_city = '6654' AND shipped_date &gt;= '2016-11-27' AND shipped_date &lt; '2016-12-06' THEN 1</v>
      </c>
    </row>
    <row r="864" spans="1:20" x14ac:dyDescent="0.25">
      <c r="A864" s="7" t="str">
        <f t="shared" si="121"/>
        <v>66721</v>
      </c>
      <c r="B864">
        <v>1</v>
      </c>
      <c r="C864">
        <v>6672</v>
      </c>
      <c r="D864">
        <v>37333435.039999999</v>
      </c>
      <c r="E864">
        <v>36451550.75</v>
      </c>
      <c r="F864">
        <v>379</v>
      </c>
      <c r="G864">
        <v>498</v>
      </c>
      <c r="H864">
        <v>20161185614193.301</v>
      </c>
      <c r="I864">
        <v>20161207115264.301</v>
      </c>
      <c r="J864">
        <v>5</v>
      </c>
      <c r="K864">
        <v>4</v>
      </c>
      <c r="L864" t="s">
        <v>35</v>
      </c>
      <c r="M864" s="1">
        <f t="shared" si="122"/>
        <v>42706</v>
      </c>
      <c r="N864" s="1">
        <f t="shared" si="123"/>
        <v>42694</v>
      </c>
      <c r="O864" s="1">
        <f t="shared" si="124"/>
        <v>42710</v>
      </c>
      <c r="P864" t="b">
        <f t="shared" si="120"/>
        <v>0</v>
      </c>
      <c r="Q864" t="str">
        <f t="shared" si="125"/>
        <v>WHEN fk_mwh_warehouse = '1' AND id_city = '6672' AND shipped_date &gt;= '2016-11-20' AND shipped_date &lt; '2016-12-07' THEN unit_price</v>
      </c>
      <c r="R864" t="str">
        <f t="shared" si="126"/>
        <v>WHEN fk_mwh_warehouse = '1' AND id_city = '6672' AND shipped_date &gt;= '2016-11-20' AND shipped_date &lt; '2016-12-07' THEN paid_price</v>
      </c>
      <c r="S864" t="str">
        <f t="shared" si="127"/>
        <v>WHEN fk_mwh_warehouse = '1' AND id_city = '6672' AND shipped_date &gt;= '2016-11-20' AND shipped_date &lt; '2016-12-07' THEN order_nr</v>
      </c>
      <c r="T864" t="str">
        <f t="shared" si="128"/>
        <v>WHEN fk_mwh_warehouse = '1' AND id_city = '6672' AND shipped_date &gt;= '2016-11-20' AND shipped_date &lt; '2016-12-07' THEN 1</v>
      </c>
    </row>
    <row r="865" spans="1:20" x14ac:dyDescent="0.25">
      <c r="A865" s="7" t="str">
        <f t="shared" si="121"/>
        <v>66851</v>
      </c>
      <c r="B865">
        <v>1</v>
      </c>
      <c r="C865">
        <v>6685</v>
      </c>
      <c r="D865">
        <v>38075185</v>
      </c>
      <c r="E865">
        <v>37494310.509999998</v>
      </c>
      <c r="F865">
        <v>215</v>
      </c>
      <c r="G865">
        <v>320</v>
      </c>
      <c r="H865">
        <v>20161176274268.398</v>
      </c>
      <c r="I865">
        <v>20161207050566.801</v>
      </c>
      <c r="J865">
        <v>6</v>
      </c>
      <c r="K865">
        <v>5</v>
      </c>
      <c r="L865" t="s">
        <v>35</v>
      </c>
      <c r="M865" s="1">
        <f t="shared" si="122"/>
        <v>42705</v>
      </c>
      <c r="N865" s="1">
        <f t="shared" si="123"/>
        <v>42690</v>
      </c>
      <c r="O865" s="1">
        <f t="shared" si="124"/>
        <v>42710</v>
      </c>
      <c r="P865" t="b">
        <f t="shared" si="120"/>
        <v>0</v>
      </c>
      <c r="Q865" t="str">
        <f t="shared" si="125"/>
        <v>WHEN fk_mwh_warehouse = '1' AND id_city = '6685' AND shipped_date &gt;= '2016-11-16' AND shipped_date &lt; '2016-12-07' THEN unit_price</v>
      </c>
      <c r="R865" t="str">
        <f t="shared" si="126"/>
        <v>WHEN fk_mwh_warehouse = '1' AND id_city = '6685' AND shipped_date &gt;= '2016-11-16' AND shipped_date &lt; '2016-12-07' THEN paid_price</v>
      </c>
      <c r="S865" t="str">
        <f t="shared" si="127"/>
        <v>WHEN fk_mwh_warehouse = '1' AND id_city = '6685' AND shipped_date &gt;= '2016-11-16' AND shipped_date &lt; '2016-12-07' THEN order_nr</v>
      </c>
      <c r="T865" t="str">
        <f t="shared" si="128"/>
        <v>WHEN fk_mwh_warehouse = '1' AND id_city = '6685' AND shipped_date &gt;= '2016-11-16' AND shipped_date &lt; '2016-12-07' THEN 1</v>
      </c>
    </row>
    <row r="866" spans="1:20" x14ac:dyDescent="0.25">
      <c r="A866" s="7" t="str">
        <f t="shared" si="121"/>
        <v>67041</v>
      </c>
      <c r="B866">
        <v>1</v>
      </c>
      <c r="C866">
        <v>6704</v>
      </c>
      <c r="D866">
        <v>203066706.91</v>
      </c>
      <c r="E866">
        <v>199860089.71000001</v>
      </c>
      <c r="F866">
        <v>1452</v>
      </c>
      <c r="G866">
        <v>2049</v>
      </c>
      <c r="H866">
        <v>20161198500876.699</v>
      </c>
      <c r="I866">
        <v>20161206816081.699</v>
      </c>
      <c r="J866">
        <v>3</v>
      </c>
      <c r="K866">
        <v>3</v>
      </c>
      <c r="L866" t="s">
        <v>36</v>
      </c>
      <c r="M866" s="1">
        <f t="shared" si="122"/>
        <v>42707</v>
      </c>
      <c r="N866" s="1">
        <f t="shared" si="123"/>
        <v>42698</v>
      </c>
      <c r="O866" s="1">
        <f t="shared" si="124"/>
        <v>42710</v>
      </c>
      <c r="P866" t="b">
        <f t="shared" si="120"/>
        <v>0</v>
      </c>
      <c r="Q866" t="str">
        <f t="shared" si="125"/>
        <v>WHEN fk_mwh_warehouse = '1' AND id_city = '6704' AND shipped_date &gt;= '2016-11-24' AND shipped_date &lt; '2016-12-07' THEN unit_price</v>
      </c>
      <c r="R866" t="str">
        <f t="shared" si="126"/>
        <v>WHEN fk_mwh_warehouse = '1' AND id_city = '6704' AND shipped_date &gt;= '2016-11-24' AND shipped_date &lt; '2016-12-07' THEN paid_price</v>
      </c>
      <c r="S866" t="str">
        <f t="shared" si="127"/>
        <v>WHEN fk_mwh_warehouse = '1' AND id_city = '6704' AND shipped_date &gt;= '2016-11-24' AND shipped_date &lt; '2016-12-07' THEN order_nr</v>
      </c>
      <c r="T866" t="str">
        <f t="shared" si="128"/>
        <v>WHEN fk_mwh_warehouse = '1' AND id_city = '6704' AND shipped_date &gt;= '2016-11-24' AND shipped_date &lt; '2016-12-07' THEN 1</v>
      </c>
    </row>
    <row r="867" spans="1:20" x14ac:dyDescent="0.25">
      <c r="A867" s="7" t="str">
        <f t="shared" si="121"/>
        <v>67221</v>
      </c>
      <c r="B867">
        <v>1</v>
      </c>
      <c r="C867">
        <v>6722</v>
      </c>
      <c r="D867">
        <v>284404722.47000003</v>
      </c>
      <c r="E867">
        <v>279746100.66000003</v>
      </c>
      <c r="F867">
        <v>1803</v>
      </c>
      <c r="G867">
        <v>2553</v>
      </c>
      <c r="H867">
        <v>20161199680370.102</v>
      </c>
      <c r="I867">
        <v>20161206761737.699</v>
      </c>
      <c r="J867">
        <v>3</v>
      </c>
      <c r="K867">
        <v>2</v>
      </c>
      <c r="L867" t="s">
        <v>36</v>
      </c>
      <c r="M867" s="1">
        <f t="shared" si="122"/>
        <v>42707</v>
      </c>
      <c r="N867" s="1">
        <f t="shared" si="123"/>
        <v>42701</v>
      </c>
      <c r="O867" s="1">
        <f t="shared" si="124"/>
        <v>42709</v>
      </c>
      <c r="P867" t="b">
        <f t="shared" si="120"/>
        <v>0</v>
      </c>
      <c r="Q867" t="str">
        <f t="shared" si="125"/>
        <v>WHEN fk_mwh_warehouse = '1' AND id_city = '6722' AND shipped_date &gt;= '2016-11-27' AND shipped_date &lt; '2016-12-06' THEN unit_price</v>
      </c>
      <c r="R867" t="str">
        <f t="shared" si="126"/>
        <v>WHEN fk_mwh_warehouse = '1' AND id_city = '6722' AND shipped_date &gt;= '2016-11-27' AND shipped_date &lt; '2016-12-06' THEN paid_price</v>
      </c>
      <c r="S867" t="str">
        <f t="shared" si="127"/>
        <v>WHEN fk_mwh_warehouse = '1' AND id_city = '6722' AND shipped_date &gt;= '2016-11-27' AND shipped_date &lt; '2016-12-06' THEN order_nr</v>
      </c>
      <c r="T867" t="str">
        <f t="shared" si="128"/>
        <v>WHEN fk_mwh_warehouse = '1' AND id_city = '6722' AND shipped_date &gt;= '2016-11-27' AND shipped_date &lt; '2016-12-06' THEN 1</v>
      </c>
    </row>
    <row r="868" spans="1:20" x14ac:dyDescent="0.25">
      <c r="A868" s="7" t="str">
        <f t="shared" si="121"/>
        <v>67371</v>
      </c>
      <c r="B868">
        <v>1</v>
      </c>
      <c r="C868">
        <v>6737</v>
      </c>
      <c r="D868">
        <v>23700</v>
      </c>
      <c r="E868">
        <v>23700</v>
      </c>
      <c r="F868">
        <v>1</v>
      </c>
      <c r="G868">
        <v>3</v>
      </c>
      <c r="H868">
        <v>20161111050304</v>
      </c>
      <c r="I868">
        <v>20161206210038</v>
      </c>
      <c r="J868">
        <v>25</v>
      </c>
      <c r="K868">
        <v>0</v>
      </c>
      <c r="L868" t="s">
        <v>36</v>
      </c>
      <c r="M868" s="1">
        <f t="shared" si="122"/>
        <v>42685</v>
      </c>
      <c r="N868" s="1">
        <f t="shared" si="123"/>
        <v>42685</v>
      </c>
      <c r="O868" s="1">
        <f t="shared" si="124"/>
        <v>42685</v>
      </c>
      <c r="P868" t="b">
        <f t="shared" si="120"/>
        <v>0</v>
      </c>
      <c r="Q868" t="str">
        <f t="shared" si="125"/>
        <v>WHEN fk_mwh_warehouse = '1' AND id_city = '6737' AND shipped_date &gt;= '2016-11-11' AND shipped_date &lt; '2016-11-12' THEN unit_price</v>
      </c>
      <c r="R868" t="str">
        <f t="shared" si="126"/>
        <v>WHEN fk_mwh_warehouse = '1' AND id_city = '6737' AND shipped_date &gt;= '2016-11-11' AND shipped_date &lt; '2016-11-12' THEN paid_price</v>
      </c>
      <c r="S868" t="str">
        <f t="shared" si="127"/>
        <v>WHEN fk_mwh_warehouse = '1' AND id_city = '6737' AND shipped_date &gt;= '2016-11-11' AND shipped_date &lt; '2016-11-12' THEN order_nr</v>
      </c>
      <c r="T868" t="str">
        <f t="shared" si="128"/>
        <v>WHEN fk_mwh_warehouse = '1' AND id_city = '6737' AND shipped_date &gt;= '2016-11-11' AND shipped_date &lt; '2016-11-12' THEN 1</v>
      </c>
    </row>
    <row r="869" spans="1:20" x14ac:dyDescent="0.25">
      <c r="A869" s="7" t="str">
        <f t="shared" si="121"/>
        <v>67521</v>
      </c>
      <c r="B869">
        <v>1</v>
      </c>
      <c r="C869">
        <v>6752</v>
      </c>
      <c r="D869">
        <v>3985242</v>
      </c>
      <c r="E869">
        <v>3985242</v>
      </c>
      <c r="F869">
        <v>15</v>
      </c>
      <c r="G869">
        <v>17</v>
      </c>
      <c r="H869">
        <v>20161138391567.301</v>
      </c>
      <c r="I869">
        <v>20161206671338.699</v>
      </c>
      <c r="J869">
        <v>11</v>
      </c>
      <c r="K869">
        <v>4</v>
      </c>
      <c r="L869" t="s">
        <v>36</v>
      </c>
      <c r="M869" s="1">
        <f t="shared" si="122"/>
        <v>42699</v>
      </c>
      <c r="N869" s="1">
        <f t="shared" si="123"/>
        <v>42687</v>
      </c>
      <c r="O869" s="1">
        <f t="shared" si="124"/>
        <v>42703</v>
      </c>
      <c r="P869" t="b">
        <f t="shared" si="120"/>
        <v>0</v>
      </c>
      <c r="Q869" t="str">
        <f t="shared" si="125"/>
        <v>WHEN fk_mwh_warehouse = '1' AND id_city = '6752' AND shipped_date &gt;= '2016-11-13' AND shipped_date &lt; '2016-11-30' THEN unit_price</v>
      </c>
      <c r="R869" t="str">
        <f t="shared" si="126"/>
        <v>WHEN fk_mwh_warehouse = '1' AND id_city = '6752' AND shipped_date &gt;= '2016-11-13' AND shipped_date &lt; '2016-11-30' THEN paid_price</v>
      </c>
      <c r="S869" t="str">
        <f t="shared" si="127"/>
        <v>WHEN fk_mwh_warehouse = '1' AND id_city = '6752' AND shipped_date &gt;= '2016-11-13' AND shipped_date &lt; '2016-11-30' THEN order_nr</v>
      </c>
      <c r="T869" t="str">
        <f t="shared" si="128"/>
        <v>WHEN fk_mwh_warehouse = '1' AND id_city = '6752' AND shipped_date &gt;= '2016-11-13' AND shipped_date &lt; '2016-11-30' THEN 1</v>
      </c>
    </row>
    <row r="870" spans="1:20" x14ac:dyDescent="0.25">
      <c r="A870" s="7" t="str">
        <f t="shared" si="121"/>
        <v>67681</v>
      </c>
      <c r="B870">
        <v>1</v>
      </c>
      <c r="C870">
        <v>6768</v>
      </c>
      <c r="D870">
        <v>4634800</v>
      </c>
      <c r="E870">
        <v>4634800</v>
      </c>
      <c r="F870">
        <v>11</v>
      </c>
      <c r="G870">
        <v>12</v>
      </c>
      <c r="H870">
        <v>20161139432823.602</v>
      </c>
      <c r="I870">
        <v>20161207215600.602</v>
      </c>
      <c r="J870">
        <v>9</v>
      </c>
      <c r="K870">
        <v>3</v>
      </c>
      <c r="L870" t="s">
        <v>35</v>
      </c>
      <c r="M870" s="1">
        <f t="shared" si="122"/>
        <v>42702</v>
      </c>
      <c r="N870" s="1">
        <f t="shared" si="123"/>
        <v>42693</v>
      </c>
      <c r="O870" s="1">
        <f t="shared" si="124"/>
        <v>42705</v>
      </c>
      <c r="P870" t="b">
        <f t="shared" si="120"/>
        <v>0</v>
      </c>
      <c r="Q870" t="str">
        <f t="shared" si="125"/>
        <v>WHEN fk_mwh_warehouse = '1' AND id_city = '6768' AND shipped_date &gt;= '2016-11-19' AND shipped_date &lt; '2016-12-02' THEN unit_price</v>
      </c>
      <c r="R870" t="str">
        <f t="shared" si="126"/>
        <v>WHEN fk_mwh_warehouse = '1' AND id_city = '6768' AND shipped_date &gt;= '2016-11-19' AND shipped_date &lt; '2016-12-02' THEN paid_price</v>
      </c>
      <c r="S870" t="str">
        <f t="shared" si="127"/>
        <v>WHEN fk_mwh_warehouse = '1' AND id_city = '6768' AND shipped_date &gt;= '2016-11-19' AND shipped_date &lt; '2016-12-02' THEN order_nr</v>
      </c>
      <c r="T870" t="str">
        <f t="shared" si="128"/>
        <v>WHEN fk_mwh_warehouse = '1' AND id_city = '6768' AND shipped_date &gt;= '2016-11-19' AND shipped_date &lt; '2016-12-02' THEN 1</v>
      </c>
    </row>
    <row r="871" spans="1:20" x14ac:dyDescent="0.25">
      <c r="A871" s="7" t="str">
        <f t="shared" si="121"/>
        <v>67841</v>
      </c>
      <c r="B871">
        <v>1</v>
      </c>
      <c r="C871">
        <v>6784</v>
      </c>
      <c r="D871">
        <v>92000</v>
      </c>
      <c r="E871">
        <v>92000</v>
      </c>
      <c r="F871">
        <v>4</v>
      </c>
      <c r="G871">
        <v>4</v>
      </c>
      <c r="H871">
        <v>20161205597960.5</v>
      </c>
      <c r="I871">
        <v>20161206148423.199</v>
      </c>
      <c r="J871">
        <v>1</v>
      </c>
      <c r="K871">
        <v>0</v>
      </c>
      <c r="L871" t="s">
        <v>36</v>
      </c>
      <c r="M871" s="1">
        <f t="shared" si="122"/>
        <v>42709</v>
      </c>
      <c r="N871" s="1">
        <f t="shared" si="123"/>
        <v>42709</v>
      </c>
      <c r="O871" s="1">
        <f t="shared" si="124"/>
        <v>42709</v>
      </c>
      <c r="P871" t="b">
        <f t="shared" si="120"/>
        <v>0</v>
      </c>
      <c r="Q871" t="str">
        <f t="shared" si="125"/>
        <v>WHEN fk_mwh_warehouse = '1' AND id_city = '6784' AND shipped_date &gt;= '2016-12-05' AND shipped_date &lt; '2016-12-06' THEN unit_price</v>
      </c>
      <c r="R871" t="str">
        <f t="shared" si="126"/>
        <v>WHEN fk_mwh_warehouse = '1' AND id_city = '6784' AND shipped_date &gt;= '2016-12-05' AND shipped_date &lt; '2016-12-06' THEN paid_price</v>
      </c>
      <c r="S871" t="str">
        <f t="shared" si="127"/>
        <v>WHEN fk_mwh_warehouse = '1' AND id_city = '6784' AND shipped_date &gt;= '2016-12-05' AND shipped_date &lt; '2016-12-06' THEN order_nr</v>
      </c>
      <c r="T871" t="str">
        <f t="shared" si="128"/>
        <v>WHEN fk_mwh_warehouse = '1' AND id_city = '6784' AND shipped_date &gt;= '2016-12-05' AND shipped_date &lt; '2016-12-06' THEN 1</v>
      </c>
    </row>
    <row r="872" spans="1:20" x14ac:dyDescent="0.25">
      <c r="A872" s="7" t="str">
        <f t="shared" si="121"/>
        <v>67901</v>
      </c>
      <c r="B872">
        <v>1</v>
      </c>
      <c r="C872">
        <v>6790</v>
      </c>
      <c r="D872">
        <v>3983798</v>
      </c>
      <c r="E872">
        <v>3971866.18</v>
      </c>
      <c r="F872">
        <v>13</v>
      </c>
      <c r="G872">
        <v>14</v>
      </c>
      <c r="H872">
        <v>20161165342172.102</v>
      </c>
      <c r="I872">
        <v>20161207413628.898</v>
      </c>
      <c r="J872">
        <v>7</v>
      </c>
      <c r="K872">
        <v>3</v>
      </c>
      <c r="L872" t="s">
        <v>35</v>
      </c>
      <c r="M872" s="1">
        <f t="shared" si="122"/>
        <v>42704</v>
      </c>
      <c r="N872" s="1">
        <f t="shared" si="123"/>
        <v>42695</v>
      </c>
      <c r="O872" s="1">
        <f t="shared" si="124"/>
        <v>42707</v>
      </c>
      <c r="P872" t="b">
        <f t="shared" si="120"/>
        <v>0</v>
      </c>
      <c r="Q872" t="str">
        <f t="shared" si="125"/>
        <v>WHEN fk_mwh_warehouse = '1' AND id_city = '6790' AND shipped_date &gt;= '2016-11-21' AND shipped_date &lt; '2016-12-04' THEN unit_price</v>
      </c>
      <c r="R872" t="str">
        <f t="shared" si="126"/>
        <v>WHEN fk_mwh_warehouse = '1' AND id_city = '6790' AND shipped_date &gt;= '2016-11-21' AND shipped_date &lt; '2016-12-04' THEN paid_price</v>
      </c>
      <c r="S872" t="str">
        <f t="shared" si="127"/>
        <v>WHEN fk_mwh_warehouse = '1' AND id_city = '6790' AND shipped_date &gt;= '2016-11-21' AND shipped_date &lt; '2016-12-04' THEN order_nr</v>
      </c>
      <c r="T872" t="str">
        <f t="shared" si="128"/>
        <v>WHEN fk_mwh_warehouse = '1' AND id_city = '6790' AND shipped_date &gt;= '2016-11-21' AND shipped_date &lt; '2016-12-04' THEN 1</v>
      </c>
    </row>
    <row r="873" spans="1:20" x14ac:dyDescent="0.25">
      <c r="A873" s="7" t="str">
        <f t="shared" si="121"/>
        <v>67991</v>
      </c>
      <c r="B873">
        <v>1</v>
      </c>
      <c r="C873">
        <v>6799</v>
      </c>
      <c r="D873">
        <v>874510</v>
      </c>
      <c r="E873">
        <v>802510</v>
      </c>
      <c r="F873">
        <v>6</v>
      </c>
      <c r="G873">
        <v>6</v>
      </c>
      <c r="H873">
        <v>20161148945548.602</v>
      </c>
      <c r="I873">
        <v>20161206673502</v>
      </c>
      <c r="J873">
        <v>11</v>
      </c>
      <c r="K873">
        <v>9</v>
      </c>
      <c r="L873" t="s">
        <v>36</v>
      </c>
      <c r="M873" s="1">
        <f t="shared" si="122"/>
        <v>42699</v>
      </c>
      <c r="N873" s="1">
        <f t="shared" si="123"/>
        <v>42672</v>
      </c>
      <c r="O873" s="1">
        <f t="shared" si="124"/>
        <v>42708</v>
      </c>
      <c r="P873" t="b">
        <f t="shared" si="120"/>
        <v>0</v>
      </c>
      <c r="Q873" t="str">
        <f t="shared" si="125"/>
        <v>WHEN fk_mwh_warehouse = '1' AND id_city = '6799' AND shipped_date &gt;= '2016-10-29' AND shipped_date &lt; '2016-12-05' THEN unit_price</v>
      </c>
      <c r="R873" t="str">
        <f t="shared" si="126"/>
        <v>WHEN fk_mwh_warehouse = '1' AND id_city = '6799' AND shipped_date &gt;= '2016-10-29' AND shipped_date &lt; '2016-12-05' THEN paid_price</v>
      </c>
      <c r="S873" t="str">
        <f t="shared" si="127"/>
        <v>WHEN fk_mwh_warehouse = '1' AND id_city = '6799' AND shipped_date &gt;= '2016-10-29' AND shipped_date &lt; '2016-12-05' THEN order_nr</v>
      </c>
      <c r="T873" t="str">
        <f t="shared" si="128"/>
        <v>WHEN fk_mwh_warehouse = '1' AND id_city = '6799' AND shipped_date &gt;= '2016-10-29' AND shipped_date &lt; '2016-12-05' THEN 1</v>
      </c>
    </row>
    <row r="874" spans="1:20" x14ac:dyDescent="0.25">
      <c r="A874" s="7" t="str">
        <f t="shared" si="121"/>
        <v>68151</v>
      </c>
      <c r="B874">
        <v>1</v>
      </c>
      <c r="C874">
        <v>6815</v>
      </c>
      <c r="D874">
        <v>5875200</v>
      </c>
      <c r="E874">
        <v>5875200</v>
      </c>
      <c r="F874">
        <v>10</v>
      </c>
      <c r="G874">
        <v>13</v>
      </c>
      <c r="H874">
        <v>20161184890949.801</v>
      </c>
      <c r="I874">
        <v>20161206537364.602</v>
      </c>
      <c r="J874">
        <v>5</v>
      </c>
      <c r="K874">
        <v>3</v>
      </c>
      <c r="L874" t="s">
        <v>36</v>
      </c>
      <c r="M874" s="1">
        <f t="shared" si="122"/>
        <v>42705</v>
      </c>
      <c r="N874" s="1">
        <f t="shared" si="123"/>
        <v>42696</v>
      </c>
      <c r="O874" s="1">
        <f t="shared" si="124"/>
        <v>42708</v>
      </c>
      <c r="P874" t="b">
        <f t="shared" si="120"/>
        <v>0</v>
      </c>
      <c r="Q874" t="str">
        <f t="shared" si="125"/>
        <v>WHEN fk_mwh_warehouse = '1' AND id_city = '6815' AND shipped_date &gt;= '2016-11-22' AND shipped_date &lt; '2016-12-05' THEN unit_price</v>
      </c>
      <c r="R874" t="str">
        <f t="shared" si="126"/>
        <v>WHEN fk_mwh_warehouse = '1' AND id_city = '6815' AND shipped_date &gt;= '2016-11-22' AND shipped_date &lt; '2016-12-05' THEN paid_price</v>
      </c>
      <c r="S874" t="str">
        <f t="shared" si="127"/>
        <v>WHEN fk_mwh_warehouse = '1' AND id_city = '6815' AND shipped_date &gt;= '2016-11-22' AND shipped_date &lt; '2016-12-05' THEN order_nr</v>
      </c>
      <c r="T874" t="str">
        <f t="shared" si="128"/>
        <v>WHEN fk_mwh_warehouse = '1' AND id_city = '6815' AND shipped_date &gt;= '2016-11-22' AND shipped_date &lt; '2016-12-05' THEN 1</v>
      </c>
    </row>
    <row r="875" spans="1:20" x14ac:dyDescent="0.25">
      <c r="A875" s="7" t="str">
        <f t="shared" si="121"/>
        <v>68351</v>
      </c>
      <c r="B875">
        <v>1</v>
      </c>
      <c r="C875">
        <v>6835</v>
      </c>
      <c r="D875">
        <v>447343</v>
      </c>
      <c r="E875">
        <v>447343</v>
      </c>
      <c r="F875">
        <v>5</v>
      </c>
      <c r="G875">
        <v>7</v>
      </c>
      <c r="H875">
        <v>20161136682635.398</v>
      </c>
      <c r="I875">
        <v>20161206583862</v>
      </c>
      <c r="J875">
        <v>10</v>
      </c>
      <c r="K875">
        <v>3</v>
      </c>
      <c r="L875" t="s">
        <v>36</v>
      </c>
      <c r="M875" s="1">
        <f t="shared" si="122"/>
        <v>42700</v>
      </c>
      <c r="N875" s="1">
        <f t="shared" si="123"/>
        <v>42691</v>
      </c>
      <c r="O875" s="1">
        <f t="shared" si="124"/>
        <v>42703</v>
      </c>
      <c r="P875" t="b">
        <f t="shared" si="120"/>
        <v>0</v>
      </c>
      <c r="Q875" t="str">
        <f t="shared" si="125"/>
        <v>WHEN fk_mwh_warehouse = '1' AND id_city = '6835' AND shipped_date &gt;= '2016-11-17' AND shipped_date &lt; '2016-11-30' THEN unit_price</v>
      </c>
      <c r="R875" t="str">
        <f t="shared" si="126"/>
        <v>WHEN fk_mwh_warehouse = '1' AND id_city = '6835' AND shipped_date &gt;= '2016-11-17' AND shipped_date &lt; '2016-11-30' THEN paid_price</v>
      </c>
      <c r="S875" t="str">
        <f t="shared" si="127"/>
        <v>WHEN fk_mwh_warehouse = '1' AND id_city = '6835' AND shipped_date &gt;= '2016-11-17' AND shipped_date &lt; '2016-11-30' THEN order_nr</v>
      </c>
      <c r="T875" t="str">
        <f t="shared" si="128"/>
        <v>WHEN fk_mwh_warehouse = '1' AND id_city = '6835' AND shipped_date &gt;= '2016-11-17' AND shipped_date &lt; '2016-11-30' THEN 1</v>
      </c>
    </row>
    <row r="876" spans="1:20" x14ac:dyDescent="0.25">
      <c r="A876" s="7" t="str">
        <f t="shared" si="121"/>
        <v>68471</v>
      </c>
      <c r="B876">
        <v>1</v>
      </c>
      <c r="C876">
        <v>6847</v>
      </c>
      <c r="D876">
        <v>107949095.5</v>
      </c>
      <c r="E876">
        <v>107589490.5</v>
      </c>
      <c r="F876">
        <v>335</v>
      </c>
      <c r="G876">
        <v>408</v>
      </c>
      <c r="H876">
        <v>20161168898782.301</v>
      </c>
      <c r="I876">
        <v>20161206401071.801</v>
      </c>
      <c r="J876">
        <v>6</v>
      </c>
      <c r="K876">
        <v>3</v>
      </c>
      <c r="L876" t="s">
        <v>36</v>
      </c>
      <c r="M876" s="1">
        <f t="shared" si="122"/>
        <v>42704</v>
      </c>
      <c r="N876" s="1">
        <f t="shared" si="123"/>
        <v>42695</v>
      </c>
      <c r="O876" s="1">
        <f t="shared" si="124"/>
        <v>42707</v>
      </c>
      <c r="P876" t="b">
        <f t="shared" si="120"/>
        <v>0</v>
      </c>
      <c r="Q876" t="str">
        <f t="shared" si="125"/>
        <v>WHEN fk_mwh_warehouse = '1' AND id_city = '6847' AND shipped_date &gt;= '2016-11-21' AND shipped_date &lt; '2016-12-04' THEN unit_price</v>
      </c>
      <c r="R876" t="str">
        <f t="shared" si="126"/>
        <v>WHEN fk_mwh_warehouse = '1' AND id_city = '6847' AND shipped_date &gt;= '2016-11-21' AND shipped_date &lt; '2016-12-04' THEN paid_price</v>
      </c>
      <c r="S876" t="str">
        <f t="shared" si="127"/>
        <v>WHEN fk_mwh_warehouse = '1' AND id_city = '6847' AND shipped_date &gt;= '2016-11-21' AND shipped_date &lt; '2016-12-04' THEN order_nr</v>
      </c>
      <c r="T876" t="str">
        <f t="shared" si="128"/>
        <v>WHEN fk_mwh_warehouse = '1' AND id_city = '6847' AND shipped_date &gt;= '2016-11-21' AND shipped_date &lt; '2016-12-04' THEN 1</v>
      </c>
    </row>
    <row r="877" spans="1:20" x14ac:dyDescent="0.25">
      <c r="A877" s="7" t="str">
        <f t="shared" si="121"/>
        <v>68561</v>
      </c>
      <c r="B877">
        <v>1</v>
      </c>
      <c r="C877">
        <v>6856</v>
      </c>
      <c r="D877">
        <v>1309523983.03</v>
      </c>
      <c r="E877">
        <v>1269858888.95</v>
      </c>
      <c r="F877">
        <v>7899</v>
      </c>
      <c r="G877">
        <v>10347</v>
      </c>
      <c r="H877">
        <v>20161198122152.898</v>
      </c>
      <c r="I877">
        <v>20161206851598.398</v>
      </c>
      <c r="J877">
        <v>3</v>
      </c>
      <c r="K877">
        <v>2</v>
      </c>
      <c r="L877" t="s">
        <v>36</v>
      </c>
      <c r="M877" s="1">
        <f t="shared" si="122"/>
        <v>42707</v>
      </c>
      <c r="N877" s="1">
        <f t="shared" si="123"/>
        <v>42701</v>
      </c>
      <c r="O877" s="1">
        <f t="shared" si="124"/>
        <v>42709</v>
      </c>
      <c r="P877" t="b">
        <f t="shared" si="120"/>
        <v>0</v>
      </c>
      <c r="Q877" t="str">
        <f t="shared" si="125"/>
        <v>WHEN fk_mwh_warehouse = '1' AND id_city = '6856' AND shipped_date &gt;= '2016-11-27' AND shipped_date &lt; '2016-12-06' THEN unit_price</v>
      </c>
      <c r="R877" t="str">
        <f t="shared" si="126"/>
        <v>WHEN fk_mwh_warehouse = '1' AND id_city = '6856' AND shipped_date &gt;= '2016-11-27' AND shipped_date &lt; '2016-12-06' THEN paid_price</v>
      </c>
      <c r="S877" t="str">
        <f t="shared" si="127"/>
        <v>WHEN fk_mwh_warehouse = '1' AND id_city = '6856' AND shipped_date &gt;= '2016-11-27' AND shipped_date &lt; '2016-12-06' THEN order_nr</v>
      </c>
      <c r="T877" t="str">
        <f t="shared" si="128"/>
        <v>WHEN fk_mwh_warehouse = '1' AND id_city = '6856' AND shipped_date &gt;= '2016-11-27' AND shipped_date &lt; '2016-12-06' THEN 1</v>
      </c>
    </row>
    <row r="878" spans="1:20" x14ac:dyDescent="0.25">
      <c r="A878" s="7" t="str">
        <f t="shared" si="121"/>
        <v>68861</v>
      </c>
      <c r="B878">
        <v>1</v>
      </c>
      <c r="C878">
        <v>6886</v>
      </c>
      <c r="D878">
        <v>107844873.92</v>
      </c>
      <c r="E878">
        <v>106722875.31999999</v>
      </c>
      <c r="F878">
        <v>517</v>
      </c>
      <c r="G878">
        <v>734</v>
      </c>
      <c r="H878">
        <v>20161185806877.801</v>
      </c>
      <c r="I878">
        <v>20161206866951.699</v>
      </c>
      <c r="J878">
        <v>5</v>
      </c>
      <c r="K878">
        <v>3</v>
      </c>
      <c r="L878" t="s">
        <v>36</v>
      </c>
      <c r="M878" s="1">
        <f t="shared" si="122"/>
        <v>42705</v>
      </c>
      <c r="N878" s="1">
        <f t="shared" si="123"/>
        <v>42696</v>
      </c>
      <c r="O878" s="1">
        <f t="shared" si="124"/>
        <v>42708</v>
      </c>
      <c r="P878" t="b">
        <f t="shared" si="120"/>
        <v>0</v>
      </c>
      <c r="Q878" t="str">
        <f t="shared" si="125"/>
        <v>WHEN fk_mwh_warehouse = '1' AND id_city = '6886' AND shipped_date &gt;= '2016-11-22' AND shipped_date &lt; '2016-12-05' THEN unit_price</v>
      </c>
      <c r="R878" t="str">
        <f t="shared" si="126"/>
        <v>WHEN fk_mwh_warehouse = '1' AND id_city = '6886' AND shipped_date &gt;= '2016-11-22' AND shipped_date &lt; '2016-12-05' THEN paid_price</v>
      </c>
      <c r="S878" t="str">
        <f t="shared" si="127"/>
        <v>WHEN fk_mwh_warehouse = '1' AND id_city = '6886' AND shipped_date &gt;= '2016-11-22' AND shipped_date &lt; '2016-12-05' THEN order_nr</v>
      </c>
      <c r="T878" t="str">
        <f t="shared" si="128"/>
        <v>WHEN fk_mwh_warehouse = '1' AND id_city = '6886' AND shipped_date &gt;= '2016-11-22' AND shipped_date &lt; '2016-12-05' THEN 1</v>
      </c>
    </row>
    <row r="879" spans="1:20" x14ac:dyDescent="0.25">
      <c r="A879" s="7" t="str">
        <f t="shared" si="121"/>
        <v>69151</v>
      </c>
      <c r="B879">
        <v>1</v>
      </c>
      <c r="C879">
        <v>6915</v>
      </c>
      <c r="D879">
        <v>40356891.619999997</v>
      </c>
      <c r="E879">
        <v>40079755.829999998</v>
      </c>
      <c r="F879">
        <v>227</v>
      </c>
      <c r="G879">
        <v>331</v>
      </c>
      <c r="H879">
        <v>20161174690791.699</v>
      </c>
      <c r="I879">
        <v>20161206538763.898</v>
      </c>
      <c r="J879">
        <v>6</v>
      </c>
      <c r="K879">
        <v>6</v>
      </c>
      <c r="L879" t="s">
        <v>36</v>
      </c>
      <c r="M879" s="1">
        <f t="shared" si="122"/>
        <v>42704</v>
      </c>
      <c r="N879" s="1">
        <f t="shared" si="123"/>
        <v>42686</v>
      </c>
      <c r="O879" s="1">
        <f t="shared" si="124"/>
        <v>42710</v>
      </c>
      <c r="P879" t="b">
        <f t="shared" si="120"/>
        <v>0</v>
      </c>
      <c r="Q879" t="str">
        <f t="shared" si="125"/>
        <v>WHEN fk_mwh_warehouse = '1' AND id_city = '6915' AND shipped_date &gt;= '2016-11-12' AND shipped_date &lt; '2016-12-07' THEN unit_price</v>
      </c>
      <c r="R879" t="str">
        <f t="shared" si="126"/>
        <v>WHEN fk_mwh_warehouse = '1' AND id_city = '6915' AND shipped_date &gt;= '2016-11-12' AND shipped_date &lt; '2016-12-07' THEN paid_price</v>
      </c>
      <c r="S879" t="str">
        <f t="shared" si="127"/>
        <v>WHEN fk_mwh_warehouse = '1' AND id_city = '6915' AND shipped_date &gt;= '2016-11-12' AND shipped_date &lt; '2016-12-07' THEN order_nr</v>
      </c>
      <c r="T879" t="str">
        <f t="shared" si="128"/>
        <v>WHEN fk_mwh_warehouse = '1' AND id_city = '6915' AND shipped_date &gt;= '2016-11-12' AND shipped_date &lt; '2016-12-07' THEN 1</v>
      </c>
    </row>
    <row r="880" spans="1:20" x14ac:dyDescent="0.25">
      <c r="A880" s="7" t="str">
        <f t="shared" si="121"/>
        <v>69511</v>
      </c>
      <c r="B880">
        <v>1</v>
      </c>
      <c r="C880">
        <v>6951</v>
      </c>
      <c r="D880">
        <v>34025548</v>
      </c>
      <c r="E880">
        <v>33683718.439999998</v>
      </c>
      <c r="F880">
        <v>187</v>
      </c>
      <c r="G880">
        <v>277</v>
      </c>
      <c r="H880">
        <v>20161182991305.898</v>
      </c>
      <c r="I880">
        <v>20161206727636.398</v>
      </c>
      <c r="J880">
        <v>5</v>
      </c>
      <c r="K880">
        <v>5</v>
      </c>
      <c r="L880" t="s">
        <v>36</v>
      </c>
      <c r="M880" s="1">
        <f t="shared" si="122"/>
        <v>42705</v>
      </c>
      <c r="N880" s="1">
        <f t="shared" si="123"/>
        <v>42690</v>
      </c>
      <c r="O880" s="1">
        <f t="shared" si="124"/>
        <v>42710</v>
      </c>
      <c r="P880" t="b">
        <f t="shared" si="120"/>
        <v>0</v>
      </c>
      <c r="Q880" t="str">
        <f t="shared" si="125"/>
        <v>WHEN fk_mwh_warehouse = '1' AND id_city = '6951' AND shipped_date &gt;= '2016-11-16' AND shipped_date &lt; '2016-12-07' THEN unit_price</v>
      </c>
      <c r="R880" t="str">
        <f t="shared" si="126"/>
        <v>WHEN fk_mwh_warehouse = '1' AND id_city = '6951' AND shipped_date &gt;= '2016-11-16' AND shipped_date &lt; '2016-12-07' THEN paid_price</v>
      </c>
      <c r="S880" t="str">
        <f t="shared" si="127"/>
        <v>WHEN fk_mwh_warehouse = '1' AND id_city = '6951' AND shipped_date &gt;= '2016-11-16' AND shipped_date &lt; '2016-12-07' THEN order_nr</v>
      </c>
      <c r="T880" t="str">
        <f t="shared" si="128"/>
        <v>WHEN fk_mwh_warehouse = '1' AND id_city = '6951' AND shipped_date &gt;= '2016-11-16' AND shipped_date &lt; '2016-12-07' THEN 1</v>
      </c>
    </row>
    <row r="881" spans="1:20" x14ac:dyDescent="0.25">
      <c r="A881" s="7" t="str">
        <f t="shared" si="121"/>
        <v>69801</v>
      </c>
      <c r="B881">
        <v>1</v>
      </c>
      <c r="C881">
        <v>6980</v>
      </c>
      <c r="D881">
        <v>1680163179.3099999</v>
      </c>
      <c r="E881">
        <v>1657913206.05</v>
      </c>
      <c r="F881">
        <v>10710</v>
      </c>
      <c r="G881">
        <v>14303</v>
      </c>
      <c r="H881">
        <v>20161202908827.699</v>
      </c>
      <c r="I881">
        <v>20161206753463.102</v>
      </c>
      <c r="J881">
        <v>2</v>
      </c>
      <c r="K881">
        <v>2</v>
      </c>
      <c r="L881" t="s">
        <v>36</v>
      </c>
      <c r="M881" s="1">
        <f t="shared" si="122"/>
        <v>42708</v>
      </c>
      <c r="N881" s="1">
        <f t="shared" si="123"/>
        <v>42702</v>
      </c>
      <c r="O881" s="1">
        <f t="shared" si="124"/>
        <v>42710</v>
      </c>
      <c r="P881" t="b">
        <f t="shared" si="120"/>
        <v>0</v>
      </c>
      <c r="Q881" t="str">
        <f t="shared" si="125"/>
        <v>WHEN fk_mwh_warehouse = '1' AND id_city = '6980' AND shipped_date &gt;= '2016-11-28' AND shipped_date &lt; '2016-12-07' THEN unit_price</v>
      </c>
      <c r="R881" t="str">
        <f t="shared" si="126"/>
        <v>WHEN fk_mwh_warehouse = '1' AND id_city = '6980' AND shipped_date &gt;= '2016-11-28' AND shipped_date &lt; '2016-12-07' THEN paid_price</v>
      </c>
      <c r="S881" t="str">
        <f t="shared" si="127"/>
        <v>WHEN fk_mwh_warehouse = '1' AND id_city = '6980' AND shipped_date &gt;= '2016-11-28' AND shipped_date &lt; '2016-12-07' THEN order_nr</v>
      </c>
      <c r="T881" t="str">
        <f t="shared" si="128"/>
        <v>WHEN fk_mwh_warehouse = '1' AND id_city = '6980' AND shipped_date &gt;= '2016-11-28' AND shipped_date &lt; '2016-12-07' THEN 1</v>
      </c>
    </row>
    <row r="882" spans="1:20" x14ac:dyDescent="0.25">
      <c r="A882" s="7" t="str">
        <f t="shared" si="121"/>
        <v>69881</v>
      </c>
      <c r="B882">
        <v>1</v>
      </c>
      <c r="C882">
        <v>6988</v>
      </c>
      <c r="D882">
        <v>1783597130.0999999</v>
      </c>
      <c r="E882">
        <v>1752827830.5</v>
      </c>
      <c r="F882">
        <v>10851</v>
      </c>
      <c r="G882">
        <v>14658</v>
      </c>
      <c r="H882">
        <v>20161201823921.801</v>
      </c>
      <c r="I882">
        <v>20161206730220.199</v>
      </c>
      <c r="J882">
        <v>2</v>
      </c>
      <c r="K882">
        <v>2</v>
      </c>
      <c r="L882" t="s">
        <v>36</v>
      </c>
      <c r="M882" s="1">
        <f t="shared" si="122"/>
        <v>42708</v>
      </c>
      <c r="N882" s="1">
        <f t="shared" si="123"/>
        <v>42702</v>
      </c>
      <c r="O882" s="1">
        <f t="shared" si="124"/>
        <v>42710</v>
      </c>
      <c r="P882" t="b">
        <f t="shared" si="120"/>
        <v>0</v>
      </c>
      <c r="Q882" t="str">
        <f t="shared" si="125"/>
        <v>WHEN fk_mwh_warehouse = '1' AND id_city = '6988' AND shipped_date &gt;= '2016-11-28' AND shipped_date &lt; '2016-12-07' THEN unit_price</v>
      </c>
      <c r="R882" t="str">
        <f t="shared" si="126"/>
        <v>WHEN fk_mwh_warehouse = '1' AND id_city = '6988' AND shipped_date &gt;= '2016-11-28' AND shipped_date &lt; '2016-12-07' THEN paid_price</v>
      </c>
      <c r="S882" t="str">
        <f t="shared" si="127"/>
        <v>WHEN fk_mwh_warehouse = '1' AND id_city = '6988' AND shipped_date &gt;= '2016-11-28' AND shipped_date &lt; '2016-12-07' THEN order_nr</v>
      </c>
      <c r="T882" t="str">
        <f t="shared" si="128"/>
        <v>WHEN fk_mwh_warehouse = '1' AND id_city = '6988' AND shipped_date &gt;= '2016-11-28' AND shipped_date &lt; '2016-12-07' THEN 1</v>
      </c>
    </row>
    <row r="883" spans="1:20" x14ac:dyDescent="0.25">
      <c r="A883" s="7" t="str">
        <f t="shared" si="121"/>
        <v>70021</v>
      </c>
      <c r="B883">
        <v>1</v>
      </c>
      <c r="C883">
        <v>7002</v>
      </c>
      <c r="D883">
        <v>109221911.83</v>
      </c>
      <c r="E883">
        <v>108064713.88</v>
      </c>
      <c r="F883">
        <v>742</v>
      </c>
      <c r="G883">
        <v>963</v>
      </c>
      <c r="H883">
        <v>20161189599000.5</v>
      </c>
      <c r="I883">
        <v>20161207042751.699</v>
      </c>
      <c r="J883">
        <v>5</v>
      </c>
      <c r="K883">
        <v>3</v>
      </c>
      <c r="L883" t="s">
        <v>35</v>
      </c>
      <c r="M883" s="1">
        <f t="shared" si="122"/>
        <v>42706</v>
      </c>
      <c r="N883" s="1">
        <f t="shared" si="123"/>
        <v>42697</v>
      </c>
      <c r="O883" s="1">
        <f t="shared" si="124"/>
        <v>42709</v>
      </c>
      <c r="P883" t="b">
        <f t="shared" si="120"/>
        <v>0</v>
      </c>
      <c r="Q883" t="str">
        <f t="shared" si="125"/>
        <v>WHEN fk_mwh_warehouse = '1' AND id_city = '7002' AND shipped_date &gt;= '2016-11-23' AND shipped_date &lt; '2016-12-06' THEN unit_price</v>
      </c>
      <c r="R883" t="str">
        <f t="shared" si="126"/>
        <v>WHEN fk_mwh_warehouse = '1' AND id_city = '7002' AND shipped_date &gt;= '2016-11-23' AND shipped_date &lt; '2016-12-06' THEN paid_price</v>
      </c>
      <c r="S883" t="str">
        <f t="shared" si="127"/>
        <v>WHEN fk_mwh_warehouse = '1' AND id_city = '7002' AND shipped_date &gt;= '2016-11-23' AND shipped_date &lt; '2016-12-06' THEN order_nr</v>
      </c>
      <c r="T883" t="str">
        <f t="shared" si="128"/>
        <v>WHEN fk_mwh_warehouse = '1' AND id_city = '7002' AND shipped_date &gt;= '2016-11-23' AND shipped_date &lt; '2016-12-06' THEN 1</v>
      </c>
    </row>
    <row r="884" spans="1:20" x14ac:dyDescent="0.25">
      <c r="A884" s="7" t="str">
        <f t="shared" si="121"/>
        <v>70091</v>
      </c>
      <c r="B884">
        <v>1</v>
      </c>
      <c r="C884">
        <v>7009</v>
      </c>
      <c r="D884">
        <v>127109156.16</v>
      </c>
      <c r="E884">
        <v>121627315.56999999</v>
      </c>
      <c r="F884">
        <v>635</v>
      </c>
      <c r="G884">
        <v>886</v>
      </c>
      <c r="H884">
        <v>20161185262352.602</v>
      </c>
      <c r="I884">
        <v>20161206803758.801</v>
      </c>
      <c r="J884">
        <v>5</v>
      </c>
      <c r="K884">
        <v>3</v>
      </c>
      <c r="L884" t="s">
        <v>36</v>
      </c>
      <c r="M884" s="1">
        <f t="shared" si="122"/>
        <v>42705</v>
      </c>
      <c r="N884" s="1">
        <f t="shared" si="123"/>
        <v>42696</v>
      </c>
      <c r="O884" s="1">
        <f t="shared" si="124"/>
        <v>42708</v>
      </c>
      <c r="P884" t="b">
        <f t="shared" si="120"/>
        <v>0</v>
      </c>
      <c r="Q884" t="str">
        <f t="shared" si="125"/>
        <v>WHEN fk_mwh_warehouse = '1' AND id_city = '7009' AND shipped_date &gt;= '2016-11-22' AND shipped_date &lt; '2016-12-05' THEN unit_price</v>
      </c>
      <c r="R884" t="str">
        <f t="shared" si="126"/>
        <v>WHEN fk_mwh_warehouse = '1' AND id_city = '7009' AND shipped_date &gt;= '2016-11-22' AND shipped_date &lt; '2016-12-05' THEN paid_price</v>
      </c>
      <c r="S884" t="str">
        <f t="shared" si="127"/>
        <v>WHEN fk_mwh_warehouse = '1' AND id_city = '7009' AND shipped_date &gt;= '2016-11-22' AND shipped_date &lt; '2016-12-05' THEN order_nr</v>
      </c>
      <c r="T884" t="str">
        <f t="shared" si="128"/>
        <v>WHEN fk_mwh_warehouse = '1' AND id_city = '7009' AND shipped_date &gt;= '2016-11-22' AND shipped_date &lt; '2016-12-05' THEN 1</v>
      </c>
    </row>
    <row r="885" spans="1:20" x14ac:dyDescent="0.25">
      <c r="A885" s="7" t="str">
        <f t="shared" si="121"/>
        <v>70181</v>
      </c>
      <c r="B885">
        <v>1</v>
      </c>
      <c r="C885">
        <v>7018</v>
      </c>
      <c r="D885">
        <v>2926700</v>
      </c>
      <c r="E885">
        <v>2884450</v>
      </c>
      <c r="F885">
        <v>12</v>
      </c>
      <c r="G885">
        <v>12</v>
      </c>
      <c r="H885">
        <v>20161170636140.699</v>
      </c>
      <c r="I885">
        <v>20161207060408.5</v>
      </c>
      <c r="J885">
        <v>7</v>
      </c>
      <c r="K885">
        <v>6</v>
      </c>
      <c r="L885" t="s">
        <v>35</v>
      </c>
      <c r="M885" s="1">
        <f t="shared" si="122"/>
        <v>42704</v>
      </c>
      <c r="N885" s="1">
        <f t="shared" si="123"/>
        <v>42686</v>
      </c>
      <c r="O885" s="1">
        <f t="shared" si="124"/>
        <v>42710</v>
      </c>
      <c r="P885" t="b">
        <f t="shared" si="120"/>
        <v>0</v>
      </c>
      <c r="Q885" t="str">
        <f t="shared" si="125"/>
        <v>WHEN fk_mwh_warehouse = '1' AND id_city = '7018' AND shipped_date &gt;= '2016-11-12' AND shipped_date &lt; '2016-12-07' THEN unit_price</v>
      </c>
      <c r="R885" t="str">
        <f t="shared" si="126"/>
        <v>WHEN fk_mwh_warehouse = '1' AND id_city = '7018' AND shipped_date &gt;= '2016-11-12' AND shipped_date &lt; '2016-12-07' THEN paid_price</v>
      </c>
      <c r="S885" t="str">
        <f t="shared" si="127"/>
        <v>WHEN fk_mwh_warehouse = '1' AND id_city = '7018' AND shipped_date &gt;= '2016-11-12' AND shipped_date &lt; '2016-12-07' THEN order_nr</v>
      </c>
      <c r="T885" t="str">
        <f t="shared" si="128"/>
        <v>WHEN fk_mwh_warehouse = '1' AND id_city = '7018' AND shipped_date &gt;= '2016-11-12' AND shipped_date &lt; '2016-12-07' THEN 1</v>
      </c>
    </row>
    <row r="886" spans="1:20" x14ac:dyDescent="0.25">
      <c r="A886" s="7" t="str">
        <f t="shared" si="121"/>
        <v>70231</v>
      </c>
      <c r="B886">
        <v>1</v>
      </c>
      <c r="C886">
        <v>7023</v>
      </c>
      <c r="D886">
        <v>18707112</v>
      </c>
      <c r="E886">
        <v>18648999.5</v>
      </c>
      <c r="F886">
        <v>81</v>
      </c>
      <c r="G886">
        <v>98</v>
      </c>
      <c r="H886">
        <v>20161190988561.801</v>
      </c>
      <c r="I886">
        <v>20161207170653.699</v>
      </c>
      <c r="J886">
        <v>5</v>
      </c>
      <c r="K886">
        <v>5</v>
      </c>
      <c r="L886" t="s">
        <v>35</v>
      </c>
      <c r="M886" s="1">
        <f t="shared" si="122"/>
        <v>42706</v>
      </c>
      <c r="N886" s="1">
        <f t="shared" si="123"/>
        <v>42691</v>
      </c>
      <c r="O886" s="1">
        <f t="shared" si="124"/>
        <v>42711</v>
      </c>
      <c r="P886" t="b">
        <f t="shared" si="120"/>
        <v>0</v>
      </c>
      <c r="Q886" t="str">
        <f t="shared" si="125"/>
        <v>WHEN fk_mwh_warehouse = '1' AND id_city = '7023' AND shipped_date &gt;= '2016-11-17' AND shipped_date &lt; '2016-12-08' THEN unit_price</v>
      </c>
      <c r="R886" t="str">
        <f t="shared" si="126"/>
        <v>WHEN fk_mwh_warehouse = '1' AND id_city = '7023' AND shipped_date &gt;= '2016-11-17' AND shipped_date &lt; '2016-12-08' THEN paid_price</v>
      </c>
      <c r="S886" t="str">
        <f t="shared" si="127"/>
        <v>WHEN fk_mwh_warehouse = '1' AND id_city = '7023' AND shipped_date &gt;= '2016-11-17' AND shipped_date &lt; '2016-12-08' THEN order_nr</v>
      </c>
      <c r="T886" t="str">
        <f t="shared" si="128"/>
        <v>WHEN fk_mwh_warehouse = '1' AND id_city = '7023' AND shipped_date &gt;= '2016-11-17' AND shipped_date &lt; '2016-12-08' THEN 1</v>
      </c>
    </row>
    <row r="887" spans="1:20" x14ac:dyDescent="0.25">
      <c r="A887" s="7" t="str">
        <f t="shared" si="121"/>
        <v>70291</v>
      </c>
      <c r="B887">
        <v>1</v>
      </c>
      <c r="C887">
        <v>7029</v>
      </c>
      <c r="D887">
        <v>2060663.75</v>
      </c>
      <c r="E887">
        <v>2060663.75</v>
      </c>
      <c r="F887">
        <v>9</v>
      </c>
      <c r="G887">
        <v>10</v>
      </c>
      <c r="H887">
        <v>20161188917889.301</v>
      </c>
      <c r="I887">
        <v>20161207063534.699</v>
      </c>
      <c r="J887">
        <v>4</v>
      </c>
      <c r="K887">
        <v>4</v>
      </c>
      <c r="L887" t="s">
        <v>35</v>
      </c>
      <c r="M887" s="1">
        <f t="shared" si="122"/>
        <v>42707</v>
      </c>
      <c r="N887" s="1">
        <f t="shared" si="123"/>
        <v>42695</v>
      </c>
      <c r="O887" s="1">
        <f t="shared" si="124"/>
        <v>42711</v>
      </c>
      <c r="P887" t="b">
        <f t="shared" si="120"/>
        <v>0</v>
      </c>
      <c r="Q887" t="str">
        <f t="shared" si="125"/>
        <v>WHEN fk_mwh_warehouse = '1' AND id_city = '7029' AND shipped_date &gt;= '2016-11-21' AND shipped_date &lt; '2016-12-08' THEN unit_price</v>
      </c>
      <c r="R887" t="str">
        <f t="shared" si="126"/>
        <v>WHEN fk_mwh_warehouse = '1' AND id_city = '7029' AND shipped_date &gt;= '2016-11-21' AND shipped_date &lt; '2016-12-08' THEN paid_price</v>
      </c>
      <c r="S887" t="str">
        <f t="shared" si="127"/>
        <v>WHEN fk_mwh_warehouse = '1' AND id_city = '7029' AND shipped_date &gt;= '2016-11-21' AND shipped_date &lt; '2016-12-08' THEN order_nr</v>
      </c>
      <c r="T887" t="str">
        <f t="shared" si="128"/>
        <v>WHEN fk_mwh_warehouse = '1' AND id_city = '7029' AND shipped_date &gt;= '2016-11-21' AND shipped_date &lt; '2016-12-08' THEN 1</v>
      </c>
    </row>
    <row r="888" spans="1:20" x14ac:dyDescent="0.25">
      <c r="A888" s="7" t="str">
        <f t="shared" si="121"/>
        <v>70361</v>
      </c>
      <c r="B888">
        <v>1</v>
      </c>
      <c r="C888">
        <v>7036</v>
      </c>
      <c r="D888">
        <v>4488139.0199999996</v>
      </c>
      <c r="E888">
        <v>2941791.22</v>
      </c>
      <c r="F888">
        <v>12</v>
      </c>
      <c r="G888">
        <v>12</v>
      </c>
      <c r="H888">
        <v>20161165946345.5</v>
      </c>
      <c r="I888">
        <v>20161206737760.301</v>
      </c>
      <c r="J888">
        <v>6</v>
      </c>
      <c r="K888">
        <v>5</v>
      </c>
      <c r="L888" t="s">
        <v>36</v>
      </c>
      <c r="M888" s="1">
        <f t="shared" si="122"/>
        <v>42704</v>
      </c>
      <c r="N888" s="1">
        <f t="shared" si="123"/>
        <v>42689</v>
      </c>
      <c r="O888" s="1">
        <f t="shared" si="124"/>
        <v>42709</v>
      </c>
      <c r="P888" t="b">
        <f t="shared" si="120"/>
        <v>0</v>
      </c>
      <c r="Q888" t="str">
        <f t="shared" si="125"/>
        <v>WHEN fk_mwh_warehouse = '1' AND id_city = '7036' AND shipped_date &gt;= '2016-11-15' AND shipped_date &lt; '2016-12-06' THEN unit_price</v>
      </c>
      <c r="R888" t="str">
        <f t="shared" si="126"/>
        <v>WHEN fk_mwh_warehouse = '1' AND id_city = '7036' AND shipped_date &gt;= '2016-11-15' AND shipped_date &lt; '2016-12-06' THEN paid_price</v>
      </c>
      <c r="S888" t="str">
        <f t="shared" si="127"/>
        <v>WHEN fk_mwh_warehouse = '1' AND id_city = '7036' AND shipped_date &gt;= '2016-11-15' AND shipped_date &lt; '2016-12-06' THEN order_nr</v>
      </c>
      <c r="T888" t="str">
        <f t="shared" si="128"/>
        <v>WHEN fk_mwh_warehouse = '1' AND id_city = '7036' AND shipped_date &gt;= '2016-11-15' AND shipped_date &lt; '2016-12-06' THEN 1</v>
      </c>
    </row>
    <row r="889" spans="1:20" x14ac:dyDescent="0.25">
      <c r="A889" s="7" t="str">
        <f t="shared" si="121"/>
        <v>70441</v>
      </c>
      <c r="B889">
        <v>1</v>
      </c>
      <c r="C889">
        <v>7044</v>
      </c>
      <c r="D889">
        <v>8280679</v>
      </c>
      <c r="E889">
        <v>7948104</v>
      </c>
      <c r="F889">
        <v>31</v>
      </c>
      <c r="G889">
        <v>39</v>
      </c>
      <c r="H889">
        <v>20161181773191.699</v>
      </c>
      <c r="I889">
        <v>20161206339940.398</v>
      </c>
      <c r="J889">
        <v>7</v>
      </c>
      <c r="K889">
        <v>6</v>
      </c>
      <c r="L889" t="s">
        <v>36</v>
      </c>
      <c r="M889" s="1">
        <f t="shared" si="122"/>
        <v>42703</v>
      </c>
      <c r="N889" s="1">
        <f t="shared" si="123"/>
        <v>42685</v>
      </c>
      <c r="O889" s="1">
        <f t="shared" si="124"/>
        <v>42709</v>
      </c>
      <c r="P889" t="b">
        <f t="shared" si="120"/>
        <v>0</v>
      </c>
      <c r="Q889" t="str">
        <f t="shared" si="125"/>
        <v>WHEN fk_mwh_warehouse = '1' AND id_city = '7044' AND shipped_date &gt;= '2016-11-11' AND shipped_date &lt; '2016-12-06' THEN unit_price</v>
      </c>
      <c r="R889" t="str">
        <f t="shared" si="126"/>
        <v>WHEN fk_mwh_warehouse = '1' AND id_city = '7044' AND shipped_date &gt;= '2016-11-11' AND shipped_date &lt; '2016-12-06' THEN paid_price</v>
      </c>
      <c r="S889" t="str">
        <f t="shared" si="127"/>
        <v>WHEN fk_mwh_warehouse = '1' AND id_city = '7044' AND shipped_date &gt;= '2016-11-11' AND shipped_date &lt; '2016-12-06' THEN order_nr</v>
      </c>
      <c r="T889" t="str">
        <f t="shared" si="128"/>
        <v>WHEN fk_mwh_warehouse = '1' AND id_city = '7044' AND shipped_date &gt;= '2016-11-11' AND shipped_date &lt; '2016-12-06' THEN 1</v>
      </c>
    </row>
    <row r="890" spans="1:20" x14ac:dyDescent="0.25">
      <c r="A890" s="7" t="str">
        <f t="shared" si="121"/>
        <v>70501</v>
      </c>
      <c r="B890">
        <v>1</v>
      </c>
      <c r="C890">
        <v>7050</v>
      </c>
      <c r="D890">
        <v>7347193</v>
      </c>
      <c r="E890">
        <v>7170608.4000000004</v>
      </c>
      <c r="F890">
        <v>41</v>
      </c>
      <c r="G890">
        <v>48</v>
      </c>
      <c r="H890">
        <v>20161152841785.398</v>
      </c>
      <c r="I890">
        <v>20161207240768</v>
      </c>
      <c r="J890">
        <v>8</v>
      </c>
      <c r="K890">
        <v>4</v>
      </c>
      <c r="L890" t="s">
        <v>35</v>
      </c>
      <c r="M890" s="1">
        <f t="shared" si="122"/>
        <v>42703</v>
      </c>
      <c r="N890" s="1">
        <f t="shared" si="123"/>
        <v>42691</v>
      </c>
      <c r="O890" s="1">
        <f t="shared" si="124"/>
        <v>42707</v>
      </c>
      <c r="P890" t="b">
        <f t="shared" si="120"/>
        <v>0</v>
      </c>
      <c r="Q890" t="str">
        <f t="shared" si="125"/>
        <v>WHEN fk_mwh_warehouse = '1' AND id_city = '7050' AND shipped_date &gt;= '2016-11-17' AND shipped_date &lt; '2016-12-04' THEN unit_price</v>
      </c>
      <c r="R890" t="str">
        <f t="shared" si="126"/>
        <v>WHEN fk_mwh_warehouse = '1' AND id_city = '7050' AND shipped_date &gt;= '2016-11-17' AND shipped_date &lt; '2016-12-04' THEN paid_price</v>
      </c>
      <c r="S890" t="str">
        <f t="shared" si="127"/>
        <v>WHEN fk_mwh_warehouse = '1' AND id_city = '7050' AND shipped_date &gt;= '2016-11-17' AND shipped_date &lt; '2016-12-04' THEN order_nr</v>
      </c>
      <c r="T890" t="str">
        <f t="shared" si="128"/>
        <v>WHEN fk_mwh_warehouse = '1' AND id_city = '7050' AND shipped_date &gt;= '2016-11-17' AND shipped_date &lt; '2016-12-04' THEN 1</v>
      </c>
    </row>
    <row r="891" spans="1:20" x14ac:dyDescent="0.25">
      <c r="A891" s="7" t="str">
        <f t="shared" si="121"/>
        <v>70591</v>
      </c>
      <c r="B891">
        <v>1</v>
      </c>
      <c r="C891">
        <v>7059</v>
      </c>
      <c r="D891">
        <v>160450552.28</v>
      </c>
      <c r="E891">
        <v>157584672.97</v>
      </c>
      <c r="F891">
        <v>948</v>
      </c>
      <c r="G891">
        <v>1473</v>
      </c>
      <c r="H891">
        <v>20161191993400.602</v>
      </c>
      <c r="I891">
        <v>20161206823026.301</v>
      </c>
      <c r="J891">
        <v>5</v>
      </c>
      <c r="K891">
        <v>3</v>
      </c>
      <c r="L891" t="s">
        <v>36</v>
      </c>
      <c r="M891" s="1">
        <f t="shared" si="122"/>
        <v>42705</v>
      </c>
      <c r="N891" s="1">
        <f t="shared" si="123"/>
        <v>42696</v>
      </c>
      <c r="O891" s="1">
        <f t="shared" si="124"/>
        <v>42708</v>
      </c>
      <c r="P891" t="b">
        <f t="shared" si="120"/>
        <v>0</v>
      </c>
      <c r="Q891" t="str">
        <f t="shared" si="125"/>
        <v>WHEN fk_mwh_warehouse = '1' AND id_city = '7059' AND shipped_date &gt;= '2016-11-22' AND shipped_date &lt; '2016-12-05' THEN unit_price</v>
      </c>
      <c r="R891" t="str">
        <f t="shared" si="126"/>
        <v>WHEN fk_mwh_warehouse = '1' AND id_city = '7059' AND shipped_date &gt;= '2016-11-22' AND shipped_date &lt; '2016-12-05' THEN paid_price</v>
      </c>
      <c r="S891" t="str">
        <f t="shared" si="127"/>
        <v>WHEN fk_mwh_warehouse = '1' AND id_city = '7059' AND shipped_date &gt;= '2016-11-22' AND shipped_date &lt; '2016-12-05' THEN order_nr</v>
      </c>
      <c r="T891" t="str">
        <f t="shared" si="128"/>
        <v>WHEN fk_mwh_warehouse = '1' AND id_city = '7059' AND shipped_date &gt;= '2016-11-22' AND shipped_date &lt; '2016-12-05' THEN 1</v>
      </c>
    </row>
    <row r="892" spans="1:20" x14ac:dyDescent="0.25">
      <c r="A892" s="7" t="str">
        <f t="shared" si="121"/>
        <v>70651</v>
      </c>
      <c r="B892">
        <v>1</v>
      </c>
      <c r="C892">
        <v>7065</v>
      </c>
      <c r="D892">
        <v>14287913</v>
      </c>
      <c r="E892">
        <v>14206563</v>
      </c>
      <c r="F892">
        <v>113</v>
      </c>
      <c r="G892">
        <v>121</v>
      </c>
      <c r="H892">
        <v>20161185728571.199</v>
      </c>
      <c r="I892">
        <v>20161206072189.398</v>
      </c>
      <c r="J892">
        <v>4</v>
      </c>
      <c r="K892">
        <v>5</v>
      </c>
      <c r="L892" t="s">
        <v>36</v>
      </c>
      <c r="M892" s="1">
        <f t="shared" si="122"/>
        <v>42706</v>
      </c>
      <c r="N892" s="1">
        <f t="shared" si="123"/>
        <v>42691</v>
      </c>
      <c r="O892" s="1">
        <f t="shared" si="124"/>
        <v>42711</v>
      </c>
      <c r="P892" t="b">
        <f t="shared" si="120"/>
        <v>0</v>
      </c>
      <c r="Q892" t="str">
        <f t="shared" si="125"/>
        <v>WHEN fk_mwh_warehouse = '1' AND id_city = '7065' AND shipped_date &gt;= '2016-11-17' AND shipped_date &lt; '2016-12-08' THEN unit_price</v>
      </c>
      <c r="R892" t="str">
        <f t="shared" si="126"/>
        <v>WHEN fk_mwh_warehouse = '1' AND id_city = '7065' AND shipped_date &gt;= '2016-11-17' AND shipped_date &lt; '2016-12-08' THEN paid_price</v>
      </c>
      <c r="S892" t="str">
        <f t="shared" si="127"/>
        <v>WHEN fk_mwh_warehouse = '1' AND id_city = '7065' AND shipped_date &gt;= '2016-11-17' AND shipped_date &lt; '2016-12-08' THEN order_nr</v>
      </c>
      <c r="T892" t="str">
        <f t="shared" si="128"/>
        <v>WHEN fk_mwh_warehouse = '1' AND id_city = '7065' AND shipped_date &gt;= '2016-11-17' AND shipped_date &lt; '2016-12-08' THEN 1</v>
      </c>
    </row>
    <row r="893" spans="1:20" x14ac:dyDescent="0.25">
      <c r="A893" s="7" t="str">
        <f t="shared" si="121"/>
        <v>70761</v>
      </c>
      <c r="B893">
        <v>1</v>
      </c>
      <c r="C893">
        <v>7076</v>
      </c>
      <c r="D893">
        <v>3193559</v>
      </c>
      <c r="E893">
        <v>3193559</v>
      </c>
      <c r="F893">
        <v>17</v>
      </c>
      <c r="G893">
        <v>25</v>
      </c>
      <c r="H893">
        <v>20161173871412.898</v>
      </c>
      <c r="I893">
        <v>20161206753069.699</v>
      </c>
      <c r="J893">
        <v>5</v>
      </c>
      <c r="K893">
        <v>3</v>
      </c>
      <c r="L893" t="s">
        <v>36</v>
      </c>
      <c r="M893" s="1">
        <f t="shared" si="122"/>
        <v>42705</v>
      </c>
      <c r="N893" s="1">
        <f t="shared" si="123"/>
        <v>42696</v>
      </c>
      <c r="O893" s="1">
        <f t="shared" si="124"/>
        <v>42708</v>
      </c>
      <c r="P893" t="b">
        <f t="shared" si="120"/>
        <v>0</v>
      </c>
      <c r="Q893" t="str">
        <f t="shared" si="125"/>
        <v>WHEN fk_mwh_warehouse = '1' AND id_city = '7076' AND shipped_date &gt;= '2016-11-22' AND shipped_date &lt; '2016-12-05' THEN unit_price</v>
      </c>
      <c r="R893" t="str">
        <f t="shared" si="126"/>
        <v>WHEN fk_mwh_warehouse = '1' AND id_city = '7076' AND shipped_date &gt;= '2016-11-22' AND shipped_date &lt; '2016-12-05' THEN paid_price</v>
      </c>
      <c r="S893" t="str">
        <f t="shared" si="127"/>
        <v>WHEN fk_mwh_warehouse = '1' AND id_city = '7076' AND shipped_date &gt;= '2016-11-22' AND shipped_date &lt; '2016-12-05' THEN order_nr</v>
      </c>
      <c r="T893" t="str">
        <f t="shared" si="128"/>
        <v>WHEN fk_mwh_warehouse = '1' AND id_city = '7076' AND shipped_date &gt;= '2016-11-22' AND shipped_date &lt; '2016-12-05' THEN 1</v>
      </c>
    </row>
    <row r="894" spans="1:20" x14ac:dyDescent="0.25">
      <c r="A894" s="7" t="str">
        <f t="shared" si="121"/>
        <v>70811</v>
      </c>
      <c r="B894">
        <v>1</v>
      </c>
      <c r="C894">
        <v>7081</v>
      </c>
      <c r="D894">
        <v>10749500</v>
      </c>
      <c r="E894">
        <v>10666100</v>
      </c>
      <c r="F894">
        <v>24</v>
      </c>
      <c r="G894">
        <v>32</v>
      </c>
      <c r="H894">
        <v>20161196078783.102</v>
      </c>
      <c r="I894">
        <v>20161206678838.898</v>
      </c>
      <c r="J894">
        <v>4</v>
      </c>
      <c r="K894">
        <v>3</v>
      </c>
      <c r="L894" t="s">
        <v>36</v>
      </c>
      <c r="M894" s="1">
        <f t="shared" si="122"/>
        <v>42706</v>
      </c>
      <c r="N894" s="1">
        <f t="shared" si="123"/>
        <v>42697</v>
      </c>
      <c r="O894" s="1">
        <f t="shared" si="124"/>
        <v>42709</v>
      </c>
      <c r="P894" t="b">
        <f t="shared" si="120"/>
        <v>0</v>
      </c>
      <c r="Q894" t="str">
        <f t="shared" si="125"/>
        <v>WHEN fk_mwh_warehouse = '1' AND id_city = '7081' AND shipped_date &gt;= '2016-11-23' AND shipped_date &lt; '2016-12-06' THEN unit_price</v>
      </c>
      <c r="R894" t="str">
        <f t="shared" si="126"/>
        <v>WHEN fk_mwh_warehouse = '1' AND id_city = '7081' AND shipped_date &gt;= '2016-11-23' AND shipped_date &lt; '2016-12-06' THEN paid_price</v>
      </c>
      <c r="S894" t="str">
        <f t="shared" si="127"/>
        <v>WHEN fk_mwh_warehouse = '1' AND id_city = '7081' AND shipped_date &gt;= '2016-11-23' AND shipped_date &lt; '2016-12-06' THEN order_nr</v>
      </c>
      <c r="T894" t="str">
        <f t="shared" si="128"/>
        <v>WHEN fk_mwh_warehouse = '1' AND id_city = '7081' AND shipped_date &gt;= '2016-11-23' AND shipped_date &lt; '2016-12-06' THEN 1</v>
      </c>
    </row>
    <row r="895" spans="1:20" x14ac:dyDescent="0.25">
      <c r="A895" s="7" t="str">
        <f t="shared" si="121"/>
        <v>70901</v>
      </c>
      <c r="B895">
        <v>1</v>
      </c>
      <c r="C895">
        <v>7090</v>
      </c>
      <c r="D895">
        <v>8189745.5</v>
      </c>
      <c r="E895">
        <v>8189745.5</v>
      </c>
      <c r="F895">
        <v>63</v>
      </c>
      <c r="G895">
        <v>64</v>
      </c>
      <c r="H895">
        <v>20161197862921.801</v>
      </c>
      <c r="I895">
        <v>20161205504153.801</v>
      </c>
      <c r="J895">
        <v>2</v>
      </c>
      <c r="K895">
        <v>5</v>
      </c>
      <c r="L895" t="s">
        <v>34</v>
      </c>
      <c r="M895" s="1">
        <f t="shared" si="122"/>
        <v>42707</v>
      </c>
      <c r="N895" s="1">
        <f t="shared" si="123"/>
        <v>42692</v>
      </c>
      <c r="O895" s="1">
        <f t="shared" si="124"/>
        <v>42712</v>
      </c>
      <c r="P895" t="b">
        <f t="shared" si="120"/>
        <v>0</v>
      </c>
      <c r="Q895" t="str">
        <f t="shared" si="125"/>
        <v>WHEN fk_mwh_warehouse = '1' AND id_city = '7090' AND shipped_date &gt;= '2016-11-18' AND shipped_date &lt; '2016-12-09' THEN unit_price</v>
      </c>
      <c r="R895" t="str">
        <f t="shared" si="126"/>
        <v>WHEN fk_mwh_warehouse = '1' AND id_city = '7090' AND shipped_date &gt;= '2016-11-18' AND shipped_date &lt; '2016-12-09' THEN paid_price</v>
      </c>
      <c r="S895" t="str">
        <f t="shared" si="127"/>
        <v>WHEN fk_mwh_warehouse = '1' AND id_city = '7090' AND shipped_date &gt;= '2016-11-18' AND shipped_date &lt; '2016-12-09' THEN order_nr</v>
      </c>
      <c r="T895" t="str">
        <f t="shared" si="128"/>
        <v>WHEN fk_mwh_warehouse = '1' AND id_city = '7090' AND shipped_date &gt;= '2016-11-18' AND shipped_date &lt; '2016-12-09' THEN 1</v>
      </c>
    </row>
    <row r="896" spans="1:20" x14ac:dyDescent="0.25">
      <c r="A896" s="7" t="str">
        <f t="shared" si="121"/>
        <v>70961</v>
      </c>
      <c r="B896">
        <v>1</v>
      </c>
      <c r="C896">
        <v>7096</v>
      </c>
      <c r="D896">
        <v>75504177.200000003</v>
      </c>
      <c r="E896">
        <v>75395091.340000004</v>
      </c>
      <c r="F896">
        <v>236</v>
      </c>
      <c r="G896">
        <v>324</v>
      </c>
      <c r="H896">
        <v>20161167485177.398</v>
      </c>
      <c r="I896">
        <v>20161206889673.898</v>
      </c>
      <c r="J896">
        <v>7</v>
      </c>
      <c r="K896">
        <v>4</v>
      </c>
      <c r="L896" t="s">
        <v>36</v>
      </c>
      <c r="M896" s="1">
        <f t="shared" si="122"/>
        <v>42703</v>
      </c>
      <c r="N896" s="1">
        <f t="shared" si="123"/>
        <v>42691</v>
      </c>
      <c r="O896" s="1">
        <f t="shared" si="124"/>
        <v>42707</v>
      </c>
      <c r="P896" t="b">
        <f t="shared" si="120"/>
        <v>0</v>
      </c>
      <c r="Q896" t="str">
        <f t="shared" si="125"/>
        <v>WHEN fk_mwh_warehouse = '1' AND id_city = '7096' AND shipped_date &gt;= '2016-11-17' AND shipped_date &lt; '2016-12-04' THEN unit_price</v>
      </c>
      <c r="R896" t="str">
        <f t="shared" si="126"/>
        <v>WHEN fk_mwh_warehouse = '1' AND id_city = '7096' AND shipped_date &gt;= '2016-11-17' AND shipped_date &lt; '2016-12-04' THEN paid_price</v>
      </c>
      <c r="S896" t="str">
        <f t="shared" si="127"/>
        <v>WHEN fk_mwh_warehouse = '1' AND id_city = '7096' AND shipped_date &gt;= '2016-11-17' AND shipped_date &lt; '2016-12-04' THEN order_nr</v>
      </c>
      <c r="T896" t="str">
        <f t="shared" si="128"/>
        <v>WHEN fk_mwh_warehouse = '1' AND id_city = '7096' AND shipped_date &gt;= '2016-11-17' AND shipped_date &lt; '2016-12-04' THEN 1</v>
      </c>
    </row>
    <row r="897" spans="1:20" x14ac:dyDescent="0.25">
      <c r="A897" s="7" t="str">
        <f t="shared" si="121"/>
        <v>71041</v>
      </c>
      <c r="B897">
        <v>1</v>
      </c>
      <c r="C897">
        <v>7104</v>
      </c>
      <c r="D897">
        <v>8441851</v>
      </c>
      <c r="E897">
        <v>8357651.6200000001</v>
      </c>
      <c r="F897">
        <v>47</v>
      </c>
      <c r="G897">
        <v>71</v>
      </c>
      <c r="H897">
        <v>20161189389233.301</v>
      </c>
      <c r="I897">
        <v>20161207031569.5</v>
      </c>
      <c r="J897">
        <v>5</v>
      </c>
      <c r="K897">
        <v>3</v>
      </c>
      <c r="L897" t="s">
        <v>35</v>
      </c>
      <c r="M897" s="1">
        <f t="shared" si="122"/>
        <v>42706</v>
      </c>
      <c r="N897" s="1">
        <f t="shared" si="123"/>
        <v>42697</v>
      </c>
      <c r="O897" s="1">
        <f t="shared" si="124"/>
        <v>42709</v>
      </c>
      <c r="P897" t="b">
        <f t="shared" si="120"/>
        <v>0</v>
      </c>
      <c r="Q897" t="str">
        <f t="shared" si="125"/>
        <v>WHEN fk_mwh_warehouse = '1' AND id_city = '7104' AND shipped_date &gt;= '2016-11-23' AND shipped_date &lt; '2016-12-06' THEN unit_price</v>
      </c>
      <c r="R897" t="str">
        <f t="shared" si="126"/>
        <v>WHEN fk_mwh_warehouse = '1' AND id_city = '7104' AND shipped_date &gt;= '2016-11-23' AND shipped_date &lt; '2016-12-06' THEN paid_price</v>
      </c>
      <c r="S897" t="str">
        <f t="shared" si="127"/>
        <v>WHEN fk_mwh_warehouse = '1' AND id_city = '7104' AND shipped_date &gt;= '2016-11-23' AND shipped_date &lt; '2016-12-06' THEN order_nr</v>
      </c>
      <c r="T897" t="str">
        <f t="shared" si="128"/>
        <v>WHEN fk_mwh_warehouse = '1' AND id_city = '7104' AND shipped_date &gt;= '2016-11-23' AND shipped_date &lt; '2016-12-06' THEN 1</v>
      </c>
    </row>
    <row r="898" spans="1:20" x14ac:dyDescent="0.25">
      <c r="A898" s="7" t="str">
        <f t="shared" si="121"/>
        <v>71141</v>
      </c>
      <c r="B898">
        <v>1</v>
      </c>
      <c r="C898">
        <v>7114</v>
      </c>
      <c r="D898">
        <v>974600</v>
      </c>
      <c r="E898">
        <v>974600</v>
      </c>
      <c r="F898">
        <v>6</v>
      </c>
      <c r="G898">
        <v>9</v>
      </c>
      <c r="H898">
        <v>20161177668863.602</v>
      </c>
      <c r="I898">
        <v>20161206740212.602</v>
      </c>
      <c r="J898">
        <v>6</v>
      </c>
      <c r="K898">
        <v>3</v>
      </c>
      <c r="L898" t="s">
        <v>36</v>
      </c>
      <c r="M898" s="1">
        <f t="shared" si="122"/>
        <v>42704</v>
      </c>
      <c r="N898" s="1">
        <f t="shared" si="123"/>
        <v>42695</v>
      </c>
      <c r="O898" s="1">
        <f t="shared" si="124"/>
        <v>42707</v>
      </c>
      <c r="P898" t="b">
        <f t="shared" si="120"/>
        <v>0</v>
      </c>
      <c r="Q898" t="str">
        <f t="shared" si="125"/>
        <v>WHEN fk_mwh_warehouse = '1' AND id_city = '7114' AND shipped_date &gt;= '2016-11-21' AND shipped_date &lt; '2016-12-04' THEN unit_price</v>
      </c>
      <c r="R898" t="str">
        <f t="shared" si="126"/>
        <v>WHEN fk_mwh_warehouse = '1' AND id_city = '7114' AND shipped_date &gt;= '2016-11-21' AND shipped_date &lt; '2016-12-04' THEN paid_price</v>
      </c>
      <c r="S898" t="str">
        <f t="shared" si="127"/>
        <v>WHEN fk_mwh_warehouse = '1' AND id_city = '7114' AND shipped_date &gt;= '2016-11-21' AND shipped_date &lt; '2016-12-04' THEN order_nr</v>
      </c>
      <c r="T898" t="str">
        <f t="shared" si="128"/>
        <v>WHEN fk_mwh_warehouse = '1' AND id_city = '7114' AND shipped_date &gt;= '2016-11-21' AND shipped_date &lt; '2016-12-04' THEN 1</v>
      </c>
    </row>
    <row r="899" spans="1:20" x14ac:dyDescent="0.25">
      <c r="A899" s="7" t="str">
        <f t="shared" si="121"/>
        <v>71191</v>
      </c>
      <c r="B899">
        <v>1</v>
      </c>
      <c r="C899">
        <v>7119</v>
      </c>
      <c r="D899">
        <v>470308705.33999997</v>
      </c>
      <c r="E899">
        <v>467702291.32999998</v>
      </c>
      <c r="F899">
        <v>3371</v>
      </c>
      <c r="G899">
        <v>4765</v>
      </c>
      <c r="H899">
        <v>20161195703692.602</v>
      </c>
      <c r="I899">
        <v>20161206881192.699</v>
      </c>
      <c r="J899">
        <v>3</v>
      </c>
      <c r="K899">
        <v>3</v>
      </c>
      <c r="L899" t="s">
        <v>36</v>
      </c>
      <c r="M899" s="1">
        <f t="shared" si="122"/>
        <v>42707</v>
      </c>
      <c r="N899" s="1">
        <f t="shared" si="123"/>
        <v>42698</v>
      </c>
      <c r="O899" s="1">
        <f t="shared" si="124"/>
        <v>42710</v>
      </c>
      <c r="P899" t="b">
        <f t="shared" si="120"/>
        <v>0</v>
      </c>
      <c r="Q899" t="str">
        <f t="shared" si="125"/>
        <v>WHEN fk_mwh_warehouse = '1' AND id_city = '7119' AND shipped_date &gt;= '2016-11-24' AND shipped_date &lt; '2016-12-07' THEN unit_price</v>
      </c>
      <c r="R899" t="str">
        <f t="shared" si="126"/>
        <v>WHEN fk_mwh_warehouse = '1' AND id_city = '7119' AND shipped_date &gt;= '2016-11-24' AND shipped_date &lt; '2016-12-07' THEN paid_price</v>
      </c>
      <c r="S899" t="str">
        <f t="shared" si="127"/>
        <v>WHEN fk_mwh_warehouse = '1' AND id_city = '7119' AND shipped_date &gt;= '2016-11-24' AND shipped_date &lt; '2016-12-07' THEN order_nr</v>
      </c>
      <c r="T899" t="str">
        <f t="shared" si="128"/>
        <v>WHEN fk_mwh_warehouse = '1' AND id_city = '7119' AND shipped_date &gt;= '2016-11-24' AND shipped_date &lt; '2016-12-07' THEN 1</v>
      </c>
    </row>
    <row r="900" spans="1:20" x14ac:dyDescent="0.25">
      <c r="A900" s="7" t="str">
        <f t="shared" si="121"/>
        <v>71261</v>
      </c>
      <c r="B900">
        <v>1</v>
      </c>
      <c r="C900">
        <v>7126</v>
      </c>
      <c r="D900">
        <v>779527353.69000006</v>
      </c>
      <c r="E900">
        <v>773520510.00999999</v>
      </c>
      <c r="F900">
        <v>5064</v>
      </c>
      <c r="G900">
        <v>7227</v>
      </c>
      <c r="H900">
        <v>20161195083395</v>
      </c>
      <c r="I900">
        <v>20161206763801.898</v>
      </c>
      <c r="J900">
        <v>4</v>
      </c>
      <c r="K900">
        <v>3</v>
      </c>
      <c r="L900" t="s">
        <v>36</v>
      </c>
      <c r="M900" s="1">
        <f t="shared" si="122"/>
        <v>42706</v>
      </c>
      <c r="N900" s="1">
        <f t="shared" si="123"/>
        <v>42697</v>
      </c>
      <c r="O900" s="1">
        <f t="shared" si="124"/>
        <v>42709</v>
      </c>
      <c r="P900" t="b">
        <f t="shared" si="120"/>
        <v>0</v>
      </c>
      <c r="Q900" t="str">
        <f t="shared" si="125"/>
        <v>WHEN fk_mwh_warehouse = '1' AND id_city = '7126' AND shipped_date &gt;= '2016-11-23' AND shipped_date &lt; '2016-12-06' THEN unit_price</v>
      </c>
      <c r="R900" t="str">
        <f t="shared" si="126"/>
        <v>WHEN fk_mwh_warehouse = '1' AND id_city = '7126' AND shipped_date &gt;= '2016-11-23' AND shipped_date &lt; '2016-12-06' THEN paid_price</v>
      </c>
      <c r="S900" t="str">
        <f t="shared" si="127"/>
        <v>WHEN fk_mwh_warehouse = '1' AND id_city = '7126' AND shipped_date &gt;= '2016-11-23' AND shipped_date &lt; '2016-12-06' THEN order_nr</v>
      </c>
      <c r="T900" t="str">
        <f t="shared" si="128"/>
        <v>WHEN fk_mwh_warehouse = '1' AND id_city = '7126' AND shipped_date &gt;= '2016-11-23' AND shipped_date &lt; '2016-12-06' THEN 1</v>
      </c>
    </row>
    <row r="901" spans="1:20" x14ac:dyDescent="0.25">
      <c r="A901" s="7" t="str">
        <f t="shared" si="121"/>
        <v>171981</v>
      </c>
      <c r="B901">
        <v>1</v>
      </c>
      <c r="C901">
        <v>17198</v>
      </c>
      <c r="D901">
        <v>197600</v>
      </c>
      <c r="E901">
        <v>0</v>
      </c>
      <c r="F901">
        <v>1</v>
      </c>
      <c r="G901">
        <v>1</v>
      </c>
      <c r="H901">
        <v>20161206020427</v>
      </c>
      <c r="I901">
        <v>20161208204306</v>
      </c>
      <c r="J901">
        <v>2</v>
      </c>
      <c r="K901">
        <v>0</v>
      </c>
      <c r="L901" t="s">
        <v>37</v>
      </c>
      <c r="M901" s="1">
        <f t="shared" si="122"/>
        <v>42710</v>
      </c>
      <c r="N901" s="1">
        <f t="shared" si="123"/>
        <v>42710</v>
      </c>
      <c r="O901" s="1">
        <f t="shared" si="124"/>
        <v>42710</v>
      </c>
      <c r="P901" t="b">
        <f t="shared" si="120"/>
        <v>0</v>
      </c>
      <c r="Q901" t="str">
        <f t="shared" si="125"/>
        <v>WHEN fk_mwh_warehouse = '1' AND id_city = '17198' AND shipped_date &gt;= '2016-12-06' AND shipped_date &lt; '2016-12-07' THEN unit_price</v>
      </c>
      <c r="R901" t="str">
        <f t="shared" si="126"/>
        <v>WHEN fk_mwh_warehouse = '1' AND id_city = '17198' AND shipped_date &gt;= '2016-12-06' AND shipped_date &lt; '2016-12-07' THEN paid_price</v>
      </c>
      <c r="S901" t="str">
        <f t="shared" si="127"/>
        <v>WHEN fk_mwh_warehouse = '1' AND id_city = '17198' AND shipped_date &gt;= '2016-12-06' AND shipped_date &lt; '2016-12-07' THEN order_nr</v>
      </c>
      <c r="T901" t="str">
        <f t="shared" si="128"/>
        <v>WHEN fk_mwh_warehouse = '1' AND id_city = '17198' AND shipped_date &gt;= '2016-12-06' AND shipped_date &lt; '2016-12-07' THEN 1</v>
      </c>
    </row>
    <row r="902" spans="1:20" x14ac:dyDescent="0.25">
      <c r="A902" s="7" t="str">
        <f t="shared" si="121"/>
        <v>176301</v>
      </c>
      <c r="B902">
        <v>1</v>
      </c>
      <c r="C902">
        <v>17630</v>
      </c>
      <c r="D902">
        <v>442400</v>
      </c>
      <c r="E902">
        <v>442400</v>
      </c>
      <c r="F902">
        <v>4</v>
      </c>
      <c r="G902">
        <v>4</v>
      </c>
      <c r="H902">
        <v>20161124366997</v>
      </c>
      <c r="I902">
        <v>20161206894438.199</v>
      </c>
      <c r="J902">
        <v>13</v>
      </c>
      <c r="K902">
        <v>6</v>
      </c>
      <c r="L902" t="s">
        <v>36</v>
      </c>
      <c r="M902" s="1">
        <f t="shared" si="122"/>
        <v>42697</v>
      </c>
      <c r="N902" s="1">
        <f t="shared" si="123"/>
        <v>42679</v>
      </c>
      <c r="O902" s="1">
        <f t="shared" si="124"/>
        <v>42703</v>
      </c>
      <c r="P902" t="b">
        <f t="shared" si="120"/>
        <v>0</v>
      </c>
      <c r="Q902" t="str">
        <f t="shared" si="125"/>
        <v>WHEN fk_mwh_warehouse = '1' AND id_city = '17630' AND shipped_date &gt;= '2016-11-05' AND shipped_date &lt; '2016-11-30' THEN unit_price</v>
      </c>
      <c r="R902" t="str">
        <f t="shared" si="126"/>
        <v>WHEN fk_mwh_warehouse = '1' AND id_city = '17630' AND shipped_date &gt;= '2016-11-05' AND shipped_date &lt; '2016-11-30' THEN paid_price</v>
      </c>
      <c r="S902" t="str">
        <f t="shared" si="127"/>
        <v>WHEN fk_mwh_warehouse = '1' AND id_city = '17630' AND shipped_date &gt;= '2016-11-05' AND shipped_date &lt; '2016-11-30' THEN order_nr</v>
      </c>
      <c r="T902" t="str">
        <f t="shared" si="128"/>
        <v>WHEN fk_mwh_warehouse = '1' AND id_city = '17630' AND shipped_date &gt;= '2016-11-05' AND shipped_date &lt; '2016-11-30' THEN 1</v>
      </c>
    </row>
    <row r="903" spans="1:20" x14ac:dyDescent="0.25">
      <c r="A903" s="7" t="str">
        <f t="shared" si="121"/>
        <v>176371</v>
      </c>
      <c r="B903">
        <v>1</v>
      </c>
      <c r="C903">
        <v>17637</v>
      </c>
      <c r="D903">
        <v>5430000</v>
      </c>
      <c r="E903">
        <v>5430000</v>
      </c>
      <c r="F903">
        <v>3</v>
      </c>
      <c r="G903">
        <v>3</v>
      </c>
      <c r="H903">
        <v>20161204756801.301</v>
      </c>
      <c r="I903">
        <v>20161208103893</v>
      </c>
      <c r="J903">
        <v>3</v>
      </c>
      <c r="K903">
        <v>3</v>
      </c>
      <c r="L903" t="s">
        <v>37</v>
      </c>
      <c r="M903" s="1">
        <f t="shared" si="122"/>
        <v>42709</v>
      </c>
      <c r="N903" s="1">
        <f t="shared" si="123"/>
        <v>42700</v>
      </c>
      <c r="O903" s="1">
        <f t="shared" si="124"/>
        <v>42712</v>
      </c>
      <c r="P903" t="b">
        <f t="shared" si="120"/>
        <v>0</v>
      </c>
      <c r="Q903" t="str">
        <f t="shared" si="125"/>
        <v>WHEN fk_mwh_warehouse = '1' AND id_city = '17637' AND shipped_date &gt;= '2016-11-26' AND shipped_date &lt; '2016-12-09' THEN unit_price</v>
      </c>
      <c r="R903" t="str">
        <f t="shared" si="126"/>
        <v>WHEN fk_mwh_warehouse = '1' AND id_city = '17637' AND shipped_date &gt;= '2016-11-26' AND shipped_date &lt; '2016-12-09' THEN paid_price</v>
      </c>
      <c r="S903" t="str">
        <f t="shared" si="127"/>
        <v>WHEN fk_mwh_warehouse = '1' AND id_city = '17637' AND shipped_date &gt;= '2016-11-26' AND shipped_date &lt; '2016-12-09' THEN order_nr</v>
      </c>
      <c r="T903" t="str">
        <f t="shared" si="128"/>
        <v>WHEN fk_mwh_warehouse = '1' AND id_city = '17637' AND shipped_date &gt;= '2016-11-26' AND shipped_date &lt; '2016-12-09' THEN 1</v>
      </c>
    </row>
    <row r="904" spans="1:20" x14ac:dyDescent="0.25">
      <c r="A904" s="7" t="str">
        <f t="shared" si="121"/>
        <v>176661</v>
      </c>
      <c r="B904">
        <v>1</v>
      </c>
      <c r="C904">
        <v>17666</v>
      </c>
      <c r="D904">
        <v>85900</v>
      </c>
      <c r="E904">
        <v>85900</v>
      </c>
      <c r="F904">
        <v>1</v>
      </c>
      <c r="G904">
        <v>1</v>
      </c>
      <c r="H904">
        <v>20161112224147</v>
      </c>
      <c r="I904">
        <v>20161206205939</v>
      </c>
      <c r="J904">
        <v>24</v>
      </c>
      <c r="K904">
        <v>0</v>
      </c>
      <c r="L904" t="s">
        <v>36</v>
      </c>
      <c r="M904" s="1">
        <f t="shared" si="122"/>
        <v>42686</v>
      </c>
      <c r="N904" s="1">
        <f t="shared" si="123"/>
        <v>42686</v>
      </c>
      <c r="O904" s="1">
        <f t="shared" si="124"/>
        <v>42686</v>
      </c>
      <c r="P904" t="b">
        <f t="shared" si="120"/>
        <v>0</v>
      </c>
      <c r="Q904" t="str">
        <f t="shared" si="125"/>
        <v>WHEN fk_mwh_warehouse = '1' AND id_city = '17666' AND shipped_date &gt;= '2016-11-12' AND shipped_date &lt; '2016-11-13' THEN unit_price</v>
      </c>
      <c r="R904" t="str">
        <f t="shared" si="126"/>
        <v>WHEN fk_mwh_warehouse = '1' AND id_city = '17666' AND shipped_date &gt;= '2016-11-12' AND shipped_date &lt; '2016-11-13' THEN paid_price</v>
      </c>
      <c r="S904" t="str">
        <f t="shared" si="127"/>
        <v>WHEN fk_mwh_warehouse = '1' AND id_city = '17666' AND shipped_date &gt;= '2016-11-12' AND shipped_date &lt; '2016-11-13' THEN order_nr</v>
      </c>
      <c r="T904" t="str">
        <f t="shared" si="128"/>
        <v>WHEN fk_mwh_warehouse = '1' AND id_city = '17666' AND shipped_date &gt;= '2016-11-12' AND shipped_date &lt; '2016-11-13' THEN 1</v>
      </c>
    </row>
    <row r="905" spans="1:20" x14ac:dyDescent="0.25">
      <c r="A905" s="7" t="str">
        <f t="shared" si="121"/>
        <v>176711</v>
      </c>
      <c r="B905">
        <v>1</v>
      </c>
      <c r="C905">
        <v>17671</v>
      </c>
      <c r="D905">
        <v>833500</v>
      </c>
      <c r="E905">
        <v>833500</v>
      </c>
      <c r="F905">
        <v>2</v>
      </c>
      <c r="G905">
        <v>2</v>
      </c>
      <c r="H905">
        <v>20161166167079.5</v>
      </c>
      <c r="I905">
        <v>20161206714133.5</v>
      </c>
      <c r="J905">
        <v>6</v>
      </c>
      <c r="K905">
        <v>0</v>
      </c>
      <c r="L905" t="s">
        <v>36</v>
      </c>
      <c r="M905" s="1">
        <f t="shared" si="122"/>
        <v>42704</v>
      </c>
      <c r="N905" s="1">
        <f t="shared" si="123"/>
        <v>42704</v>
      </c>
      <c r="O905" s="1">
        <f t="shared" si="124"/>
        <v>42704</v>
      </c>
      <c r="P905" t="b">
        <f t="shared" si="120"/>
        <v>0</v>
      </c>
      <c r="Q905" t="str">
        <f t="shared" si="125"/>
        <v>WHEN fk_mwh_warehouse = '1' AND id_city = '17671' AND shipped_date &gt;= '2016-11-30' AND shipped_date &lt; '2016-12-01' THEN unit_price</v>
      </c>
      <c r="R905" t="str">
        <f t="shared" si="126"/>
        <v>WHEN fk_mwh_warehouse = '1' AND id_city = '17671' AND shipped_date &gt;= '2016-11-30' AND shipped_date &lt; '2016-12-01' THEN paid_price</v>
      </c>
      <c r="S905" t="str">
        <f t="shared" si="127"/>
        <v>WHEN fk_mwh_warehouse = '1' AND id_city = '17671' AND shipped_date &gt;= '2016-11-30' AND shipped_date &lt; '2016-12-01' THEN order_nr</v>
      </c>
      <c r="T905" t="str">
        <f t="shared" si="128"/>
        <v>WHEN fk_mwh_warehouse = '1' AND id_city = '17671' AND shipped_date &gt;= '2016-11-30' AND shipped_date &lt; '2016-12-01' THEN 1</v>
      </c>
    </row>
    <row r="906" spans="1:20" x14ac:dyDescent="0.25">
      <c r="A906" s="7" t="str">
        <f t="shared" si="121"/>
        <v>5442</v>
      </c>
      <c r="B906">
        <v>2</v>
      </c>
      <c r="C906">
        <v>544</v>
      </c>
      <c r="D906">
        <v>9286559</v>
      </c>
      <c r="E906">
        <v>9210268.8200000003</v>
      </c>
      <c r="F906">
        <v>148</v>
      </c>
      <c r="G906">
        <v>180</v>
      </c>
      <c r="H906">
        <v>20161196407336.602</v>
      </c>
      <c r="I906">
        <v>20161207013752</v>
      </c>
      <c r="J906">
        <v>4</v>
      </c>
      <c r="K906">
        <v>2</v>
      </c>
      <c r="L906" t="s">
        <v>35</v>
      </c>
      <c r="M906" s="1">
        <f t="shared" si="122"/>
        <v>42707</v>
      </c>
      <c r="N906" s="1">
        <f t="shared" si="123"/>
        <v>42701</v>
      </c>
      <c r="O906" s="1">
        <f t="shared" si="124"/>
        <v>42709</v>
      </c>
      <c r="P906" t="b">
        <f t="shared" ref="P906:P969" si="129">O906&gt;$O$3</f>
        <v>0</v>
      </c>
      <c r="Q906" t="str">
        <f t="shared" si="125"/>
        <v>WHEN fk_mwh_warehouse = '2' AND id_city = '544' AND shipped_date &gt;= '2016-11-27' AND shipped_date &lt; '2016-12-06' THEN unit_price</v>
      </c>
      <c r="R906" t="str">
        <f t="shared" si="126"/>
        <v>WHEN fk_mwh_warehouse = '2' AND id_city = '544' AND shipped_date &gt;= '2016-11-27' AND shipped_date &lt; '2016-12-06' THEN paid_price</v>
      </c>
      <c r="S906" t="str">
        <f t="shared" si="127"/>
        <v>WHEN fk_mwh_warehouse = '2' AND id_city = '544' AND shipped_date &gt;= '2016-11-27' AND shipped_date &lt; '2016-12-06' THEN order_nr</v>
      </c>
      <c r="T906" t="str">
        <f t="shared" si="128"/>
        <v>WHEN fk_mwh_warehouse = '2' AND id_city = '544' AND shipped_date &gt;= '2016-11-27' AND shipped_date &lt; '2016-12-06' THEN 1</v>
      </c>
    </row>
    <row r="907" spans="1:20" x14ac:dyDescent="0.25">
      <c r="A907" s="7" t="str">
        <f t="shared" ref="A907:A970" si="130">C907&amp;B907</f>
        <v>6512</v>
      </c>
      <c r="B907">
        <v>2</v>
      </c>
      <c r="C907">
        <v>651</v>
      </c>
      <c r="D907">
        <v>9810</v>
      </c>
      <c r="E907">
        <v>9810</v>
      </c>
      <c r="F907">
        <v>1</v>
      </c>
      <c r="G907">
        <v>1</v>
      </c>
      <c r="H907">
        <v>20161201164659</v>
      </c>
      <c r="I907">
        <v>20161208191608</v>
      </c>
      <c r="J907">
        <v>7</v>
      </c>
      <c r="K907">
        <v>0</v>
      </c>
      <c r="L907" t="s">
        <v>37</v>
      </c>
      <c r="M907" s="1">
        <f t="shared" ref="M907:M970" si="131">L907-J907</f>
        <v>42705</v>
      </c>
      <c r="N907" s="1">
        <f t="shared" ref="N907:N970" si="132">M907-($O$6*K907)</f>
        <v>42705</v>
      </c>
      <c r="O907" s="1">
        <f t="shared" ref="O907:O970" si="133">M907+($O$7*K907)</f>
        <v>42705</v>
      </c>
      <c r="P907" t="b">
        <f t="shared" si="129"/>
        <v>0</v>
      </c>
      <c r="Q907" t="str">
        <f t="shared" ref="Q907:Q970" si="134">"WHEN fk_mwh_warehouse = '"&amp;$B907&amp;"' AND id_city = '"&amp;$C907&amp;"' AND shipped_date &gt;= '"&amp;TEXT($N907,"yyyy-mm-dd")&amp;"' AND shipped_date &lt; '"&amp;TEXT($O907+1,"yyyy-mm-dd")&amp;"' THEN unit_price"</f>
        <v>WHEN fk_mwh_warehouse = '2' AND id_city = '651' AND shipped_date &gt;= '2016-12-01' AND shipped_date &lt; '2016-12-02' THEN unit_price</v>
      </c>
      <c r="R907" t="str">
        <f t="shared" ref="R907:R970" si="135">"WHEN fk_mwh_warehouse = '"&amp;$B907&amp;"' AND id_city = '"&amp;$C907&amp;"' AND shipped_date &gt;= '"&amp;TEXT($N907,"yyyy-mm-dd")&amp;"' AND shipped_date &lt; '"&amp;TEXT($O907+1,"yyyy-mm-dd")&amp;"' THEN paid_price"</f>
        <v>WHEN fk_mwh_warehouse = '2' AND id_city = '651' AND shipped_date &gt;= '2016-12-01' AND shipped_date &lt; '2016-12-02' THEN paid_price</v>
      </c>
      <c r="S907" t="str">
        <f t="shared" ref="S907:S970" si="136">"WHEN fk_mwh_warehouse = '"&amp;$B907&amp;"' AND id_city = '"&amp;$C907&amp;"' AND shipped_date &gt;= '"&amp;TEXT($N907,"yyyy-mm-dd")&amp;"' AND shipped_date &lt; '"&amp;TEXT($O907+1,"yyyy-mm-dd")&amp;"' THEN order_nr"</f>
        <v>WHEN fk_mwh_warehouse = '2' AND id_city = '651' AND shipped_date &gt;= '2016-12-01' AND shipped_date &lt; '2016-12-02' THEN order_nr</v>
      </c>
      <c r="T907" t="str">
        <f t="shared" ref="T907:T970" si="137">"WHEN fk_mwh_warehouse = '"&amp;$B907&amp;"' AND id_city = '"&amp;$C907&amp;"' AND shipped_date &gt;= '"&amp;TEXT($N907,"yyyy-mm-dd")&amp;"' AND shipped_date &lt; '"&amp;TEXT($O907+1,"yyyy-mm-dd")&amp;"' THEN 1"</f>
        <v>WHEN fk_mwh_warehouse = '2' AND id_city = '651' AND shipped_date &gt;= '2016-12-01' AND shipped_date &lt; '2016-12-02' THEN 1</v>
      </c>
    </row>
    <row r="908" spans="1:20" x14ac:dyDescent="0.25">
      <c r="A908" s="7" t="str">
        <f t="shared" si="130"/>
        <v>7742</v>
      </c>
      <c r="B908">
        <v>2</v>
      </c>
      <c r="C908">
        <v>774</v>
      </c>
      <c r="D908">
        <v>5428346</v>
      </c>
      <c r="E908">
        <v>5413524.1200000001</v>
      </c>
      <c r="F908">
        <v>71</v>
      </c>
      <c r="G908">
        <v>90</v>
      </c>
      <c r="H908">
        <v>20161157593684</v>
      </c>
      <c r="I908">
        <v>20161206971040.801</v>
      </c>
      <c r="J908">
        <v>10</v>
      </c>
      <c r="K908">
        <v>8</v>
      </c>
      <c r="L908" t="s">
        <v>36</v>
      </c>
      <c r="M908" s="1">
        <f t="shared" si="131"/>
        <v>42700</v>
      </c>
      <c r="N908" s="1">
        <f t="shared" si="132"/>
        <v>42676</v>
      </c>
      <c r="O908" s="1">
        <f t="shared" si="133"/>
        <v>42708</v>
      </c>
      <c r="P908" t="b">
        <f t="shared" si="129"/>
        <v>0</v>
      </c>
      <c r="Q908" t="str">
        <f t="shared" si="134"/>
        <v>WHEN fk_mwh_warehouse = '2' AND id_city = '774' AND shipped_date &gt;= '2016-11-02' AND shipped_date &lt; '2016-12-05' THEN unit_price</v>
      </c>
      <c r="R908" t="str">
        <f t="shared" si="135"/>
        <v>WHEN fk_mwh_warehouse = '2' AND id_city = '774' AND shipped_date &gt;= '2016-11-02' AND shipped_date &lt; '2016-12-05' THEN paid_price</v>
      </c>
      <c r="S908" t="str">
        <f t="shared" si="136"/>
        <v>WHEN fk_mwh_warehouse = '2' AND id_city = '774' AND shipped_date &gt;= '2016-11-02' AND shipped_date &lt; '2016-12-05' THEN order_nr</v>
      </c>
      <c r="T908" t="str">
        <f t="shared" si="137"/>
        <v>WHEN fk_mwh_warehouse = '2' AND id_city = '774' AND shipped_date &gt;= '2016-11-02' AND shipped_date &lt; '2016-12-05' THEN 1</v>
      </c>
    </row>
    <row r="909" spans="1:20" x14ac:dyDescent="0.25">
      <c r="A909" s="7" t="str">
        <f t="shared" si="130"/>
        <v>9702</v>
      </c>
      <c r="B909">
        <v>2</v>
      </c>
      <c r="C909">
        <v>970</v>
      </c>
      <c r="D909">
        <v>1976217</v>
      </c>
      <c r="E909">
        <v>1935478.4</v>
      </c>
      <c r="F909">
        <v>34</v>
      </c>
      <c r="G909">
        <v>39</v>
      </c>
      <c r="H909">
        <v>20161191160096.398</v>
      </c>
      <c r="I909">
        <v>20161207233559.801</v>
      </c>
      <c r="J909">
        <v>5</v>
      </c>
      <c r="K909">
        <v>2</v>
      </c>
      <c r="L909" t="s">
        <v>35</v>
      </c>
      <c r="M909" s="1">
        <f t="shared" si="131"/>
        <v>42706</v>
      </c>
      <c r="N909" s="1">
        <f t="shared" si="132"/>
        <v>42700</v>
      </c>
      <c r="O909" s="1">
        <f t="shared" si="133"/>
        <v>42708</v>
      </c>
      <c r="P909" t="b">
        <f t="shared" si="129"/>
        <v>0</v>
      </c>
      <c r="Q909" t="str">
        <f t="shared" si="134"/>
        <v>WHEN fk_mwh_warehouse = '2' AND id_city = '970' AND shipped_date &gt;= '2016-11-26' AND shipped_date &lt; '2016-12-05' THEN unit_price</v>
      </c>
      <c r="R909" t="str">
        <f t="shared" si="135"/>
        <v>WHEN fk_mwh_warehouse = '2' AND id_city = '970' AND shipped_date &gt;= '2016-11-26' AND shipped_date &lt; '2016-12-05' THEN paid_price</v>
      </c>
      <c r="S909" t="str">
        <f t="shared" si="136"/>
        <v>WHEN fk_mwh_warehouse = '2' AND id_city = '970' AND shipped_date &gt;= '2016-11-26' AND shipped_date &lt; '2016-12-05' THEN order_nr</v>
      </c>
      <c r="T909" t="str">
        <f t="shared" si="137"/>
        <v>WHEN fk_mwh_warehouse = '2' AND id_city = '970' AND shipped_date &gt;= '2016-11-26' AND shipped_date &lt; '2016-12-05' THEN 1</v>
      </c>
    </row>
    <row r="910" spans="1:20" x14ac:dyDescent="0.25">
      <c r="A910" s="7" t="str">
        <f t="shared" si="130"/>
        <v>11402</v>
      </c>
      <c r="B910">
        <v>2</v>
      </c>
      <c r="C910">
        <v>1140</v>
      </c>
      <c r="D910">
        <v>296509</v>
      </c>
      <c r="E910">
        <v>296509</v>
      </c>
      <c r="F910">
        <v>6</v>
      </c>
      <c r="G910">
        <v>7</v>
      </c>
      <c r="H910">
        <v>20161180583055.5</v>
      </c>
      <c r="I910">
        <v>20161206774874.699</v>
      </c>
      <c r="J910">
        <v>6</v>
      </c>
      <c r="K910">
        <v>3</v>
      </c>
      <c r="L910" t="s">
        <v>36</v>
      </c>
      <c r="M910" s="1">
        <f t="shared" si="131"/>
        <v>42704</v>
      </c>
      <c r="N910" s="1">
        <f t="shared" si="132"/>
        <v>42695</v>
      </c>
      <c r="O910" s="1">
        <f t="shared" si="133"/>
        <v>42707</v>
      </c>
      <c r="P910" t="b">
        <f t="shared" si="129"/>
        <v>0</v>
      </c>
      <c r="Q910" t="str">
        <f t="shared" si="134"/>
        <v>WHEN fk_mwh_warehouse = '2' AND id_city = '1140' AND shipped_date &gt;= '2016-11-21' AND shipped_date &lt; '2016-12-04' THEN unit_price</v>
      </c>
      <c r="R910" t="str">
        <f t="shared" si="135"/>
        <v>WHEN fk_mwh_warehouse = '2' AND id_city = '1140' AND shipped_date &gt;= '2016-11-21' AND shipped_date &lt; '2016-12-04' THEN paid_price</v>
      </c>
      <c r="S910" t="str">
        <f t="shared" si="136"/>
        <v>WHEN fk_mwh_warehouse = '2' AND id_city = '1140' AND shipped_date &gt;= '2016-11-21' AND shipped_date &lt; '2016-12-04' THEN order_nr</v>
      </c>
      <c r="T910" t="str">
        <f t="shared" si="137"/>
        <v>WHEN fk_mwh_warehouse = '2' AND id_city = '1140' AND shipped_date &gt;= '2016-11-21' AND shipped_date &lt; '2016-12-04' THEN 1</v>
      </c>
    </row>
    <row r="911" spans="1:20" x14ac:dyDescent="0.25">
      <c r="A911" s="7" t="str">
        <f t="shared" si="130"/>
        <v>11552</v>
      </c>
      <c r="B911">
        <v>2</v>
      </c>
      <c r="C911">
        <v>1155</v>
      </c>
      <c r="D911">
        <v>66998</v>
      </c>
      <c r="E911">
        <v>66998</v>
      </c>
      <c r="F911">
        <v>1</v>
      </c>
      <c r="G911">
        <v>2</v>
      </c>
      <c r="H911">
        <v>20161127105723</v>
      </c>
      <c r="I911">
        <v>20161205133522</v>
      </c>
      <c r="J911">
        <v>8</v>
      </c>
      <c r="K911">
        <v>0</v>
      </c>
      <c r="L911" t="s">
        <v>34</v>
      </c>
      <c r="M911" s="1">
        <f t="shared" si="131"/>
        <v>42701</v>
      </c>
      <c r="N911" s="1">
        <f t="shared" si="132"/>
        <v>42701</v>
      </c>
      <c r="O911" s="1">
        <f t="shared" si="133"/>
        <v>42701</v>
      </c>
      <c r="P911" t="b">
        <f t="shared" si="129"/>
        <v>0</v>
      </c>
      <c r="Q911" t="str">
        <f t="shared" si="134"/>
        <v>WHEN fk_mwh_warehouse = '2' AND id_city = '1155' AND shipped_date &gt;= '2016-11-27' AND shipped_date &lt; '2016-11-28' THEN unit_price</v>
      </c>
      <c r="R911" t="str">
        <f t="shared" si="135"/>
        <v>WHEN fk_mwh_warehouse = '2' AND id_city = '1155' AND shipped_date &gt;= '2016-11-27' AND shipped_date &lt; '2016-11-28' THEN paid_price</v>
      </c>
      <c r="S911" t="str">
        <f t="shared" si="136"/>
        <v>WHEN fk_mwh_warehouse = '2' AND id_city = '1155' AND shipped_date &gt;= '2016-11-27' AND shipped_date &lt; '2016-11-28' THEN order_nr</v>
      </c>
      <c r="T911" t="str">
        <f t="shared" si="137"/>
        <v>WHEN fk_mwh_warehouse = '2' AND id_city = '1155' AND shipped_date &gt;= '2016-11-27' AND shipped_date &lt; '2016-11-28' THEN 1</v>
      </c>
    </row>
    <row r="912" spans="1:20" x14ac:dyDescent="0.25">
      <c r="A912" s="7" t="str">
        <f t="shared" si="130"/>
        <v>12912</v>
      </c>
      <c r="B912">
        <v>2</v>
      </c>
      <c r="C912">
        <v>1291</v>
      </c>
      <c r="D912">
        <v>78000</v>
      </c>
      <c r="E912">
        <v>78000</v>
      </c>
      <c r="F912">
        <v>1</v>
      </c>
      <c r="G912">
        <v>1</v>
      </c>
      <c r="H912">
        <v>20161130163209</v>
      </c>
      <c r="I912">
        <v>20161206131243</v>
      </c>
      <c r="J912">
        <v>6</v>
      </c>
      <c r="K912">
        <v>0</v>
      </c>
      <c r="L912" t="s">
        <v>36</v>
      </c>
      <c r="M912" s="1">
        <f t="shared" si="131"/>
        <v>42704</v>
      </c>
      <c r="N912" s="1">
        <f t="shared" si="132"/>
        <v>42704</v>
      </c>
      <c r="O912" s="1">
        <f t="shared" si="133"/>
        <v>42704</v>
      </c>
      <c r="P912" t="b">
        <f t="shared" si="129"/>
        <v>0</v>
      </c>
      <c r="Q912" t="str">
        <f t="shared" si="134"/>
        <v>WHEN fk_mwh_warehouse = '2' AND id_city = '1291' AND shipped_date &gt;= '2016-11-30' AND shipped_date &lt; '2016-12-01' THEN unit_price</v>
      </c>
      <c r="R912" t="str">
        <f t="shared" si="135"/>
        <v>WHEN fk_mwh_warehouse = '2' AND id_city = '1291' AND shipped_date &gt;= '2016-11-30' AND shipped_date &lt; '2016-12-01' THEN paid_price</v>
      </c>
      <c r="S912" t="str">
        <f t="shared" si="136"/>
        <v>WHEN fk_mwh_warehouse = '2' AND id_city = '1291' AND shipped_date &gt;= '2016-11-30' AND shipped_date &lt; '2016-12-01' THEN order_nr</v>
      </c>
      <c r="T912" t="str">
        <f t="shared" si="137"/>
        <v>WHEN fk_mwh_warehouse = '2' AND id_city = '1291' AND shipped_date &gt;= '2016-11-30' AND shipped_date &lt; '2016-12-01' THEN 1</v>
      </c>
    </row>
    <row r="913" spans="1:20" x14ac:dyDescent="0.25">
      <c r="A913" s="7" t="str">
        <f t="shared" si="130"/>
        <v>13432</v>
      </c>
      <c r="B913">
        <v>2</v>
      </c>
      <c r="C913">
        <v>1343</v>
      </c>
      <c r="D913">
        <v>68000</v>
      </c>
      <c r="E913">
        <v>68000</v>
      </c>
      <c r="F913">
        <v>1</v>
      </c>
      <c r="G913">
        <v>1</v>
      </c>
      <c r="H913">
        <v>20161204214604</v>
      </c>
      <c r="I913">
        <v>20161208202647</v>
      </c>
      <c r="J913">
        <v>4</v>
      </c>
      <c r="K913">
        <v>0</v>
      </c>
      <c r="L913" t="s">
        <v>37</v>
      </c>
      <c r="M913" s="1">
        <f t="shared" si="131"/>
        <v>42708</v>
      </c>
      <c r="N913" s="1">
        <f t="shared" si="132"/>
        <v>42708</v>
      </c>
      <c r="O913" s="1">
        <f t="shared" si="133"/>
        <v>42708</v>
      </c>
      <c r="P913" t="b">
        <f t="shared" si="129"/>
        <v>0</v>
      </c>
      <c r="Q913" t="str">
        <f t="shared" si="134"/>
        <v>WHEN fk_mwh_warehouse = '2' AND id_city = '1343' AND shipped_date &gt;= '2016-12-04' AND shipped_date &lt; '2016-12-05' THEN unit_price</v>
      </c>
      <c r="R913" t="str">
        <f t="shared" si="135"/>
        <v>WHEN fk_mwh_warehouse = '2' AND id_city = '1343' AND shipped_date &gt;= '2016-12-04' AND shipped_date &lt; '2016-12-05' THEN paid_price</v>
      </c>
      <c r="S913" t="str">
        <f t="shared" si="136"/>
        <v>WHEN fk_mwh_warehouse = '2' AND id_city = '1343' AND shipped_date &gt;= '2016-12-04' AND shipped_date &lt; '2016-12-05' THEN order_nr</v>
      </c>
      <c r="T913" t="str">
        <f t="shared" si="137"/>
        <v>WHEN fk_mwh_warehouse = '2' AND id_city = '1343' AND shipped_date &gt;= '2016-12-04' AND shipped_date &lt; '2016-12-05' THEN 1</v>
      </c>
    </row>
    <row r="914" spans="1:20" x14ac:dyDescent="0.25">
      <c r="A914" s="7" t="str">
        <f t="shared" si="130"/>
        <v>15142</v>
      </c>
      <c r="B914">
        <v>2</v>
      </c>
      <c r="C914">
        <v>1514</v>
      </c>
      <c r="D914">
        <v>18180</v>
      </c>
      <c r="E914">
        <v>18180</v>
      </c>
      <c r="F914">
        <v>1</v>
      </c>
      <c r="G914">
        <v>1</v>
      </c>
      <c r="H914">
        <v>20161205165839</v>
      </c>
      <c r="I914">
        <v>20161208205652</v>
      </c>
      <c r="J914">
        <v>3</v>
      </c>
      <c r="K914">
        <v>0</v>
      </c>
      <c r="L914" t="s">
        <v>37</v>
      </c>
      <c r="M914" s="1">
        <f t="shared" si="131"/>
        <v>42709</v>
      </c>
      <c r="N914" s="1">
        <f t="shared" si="132"/>
        <v>42709</v>
      </c>
      <c r="O914" s="1">
        <f t="shared" si="133"/>
        <v>42709</v>
      </c>
      <c r="P914" t="b">
        <f t="shared" si="129"/>
        <v>0</v>
      </c>
      <c r="Q914" t="str">
        <f t="shared" si="134"/>
        <v>WHEN fk_mwh_warehouse = '2' AND id_city = '1514' AND shipped_date &gt;= '2016-12-05' AND shipped_date &lt; '2016-12-06' THEN unit_price</v>
      </c>
      <c r="R914" t="str">
        <f t="shared" si="135"/>
        <v>WHEN fk_mwh_warehouse = '2' AND id_city = '1514' AND shipped_date &gt;= '2016-12-05' AND shipped_date &lt; '2016-12-06' THEN paid_price</v>
      </c>
      <c r="S914" t="str">
        <f t="shared" si="136"/>
        <v>WHEN fk_mwh_warehouse = '2' AND id_city = '1514' AND shipped_date &gt;= '2016-12-05' AND shipped_date &lt; '2016-12-06' THEN order_nr</v>
      </c>
      <c r="T914" t="str">
        <f t="shared" si="137"/>
        <v>WHEN fk_mwh_warehouse = '2' AND id_city = '1514' AND shipped_date &gt;= '2016-12-05' AND shipped_date &lt; '2016-12-06' THEN 1</v>
      </c>
    </row>
    <row r="915" spans="1:20" x14ac:dyDescent="0.25">
      <c r="A915" s="7" t="str">
        <f t="shared" si="130"/>
        <v>16552</v>
      </c>
      <c r="B915">
        <v>2</v>
      </c>
      <c r="C915">
        <v>1655</v>
      </c>
      <c r="D915">
        <v>164000</v>
      </c>
      <c r="E915">
        <v>139250</v>
      </c>
      <c r="F915">
        <v>2</v>
      </c>
      <c r="G915">
        <v>2</v>
      </c>
      <c r="H915">
        <v>20161164639830</v>
      </c>
      <c r="I915">
        <v>20161206181828</v>
      </c>
      <c r="J915">
        <v>7</v>
      </c>
      <c r="K915">
        <v>0</v>
      </c>
      <c r="L915" t="s">
        <v>36</v>
      </c>
      <c r="M915" s="1">
        <f t="shared" si="131"/>
        <v>42703</v>
      </c>
      <c r="N915" s="1">
        <f t="shared" si="132"/>
        <v>42703</v>
      </c>
      <c r="O915" s="1">
        <f t="shared" si="133"/>
        <v>42703</v>
      </c>
      <c r="P915" t="b">
        <f t="shared" si="129"/>
        <v>0</v>
      </c>
      <c r="Q915" t="str">
        <f t="shared" si="134"/>
        <v>WHEN fk_mwh_warehouse = '2' AND id_city = '1655' AND shipped_date &gt;= '2016-11-29' AND shipped_date &lt; '2016-11-30' THEN unit_price</v>
      </c>
      <c r="R915" t="str">
        <f t="shared" si="135"/>
        <v>WHEN fk_mwh_warehouse = '2' AND id_city = '1655' AND shipped_date &gt;= '2016-11-29' AND shipped_date &lt; '2016-11-30' THEN paid_price</v>
      </c>
      <c r="S915" t="str">
        <f t="shared" si="136"/>
        <v>WHEN fk_mwh_warehouse = '2' AND id_city = '1655' AND shipped_date &gt;= '2016-11-29' AND shipped_date &lt; '2016-11-30' THEN order_nr</v>
      </c>
      <c r="T915" t="str">
        <f t="shared" si="137"/>
        <v>WHEN fk_mwh_warehouse = '2' AND id_city = '1655' AND shipped_date &gt;= '2016-11-29' AND shipped_date &lt; '2016-11-30' THEN 1</v>
      </c>
    </row>
    <row r="916" spans="1:20" x14ac:dyDescent="0.25">
      <c r="A916" s="7" t="str">
        <f t="shared" si="130"/>
        <v>17282</v>
      </c>
      <c r="B916">
        <v>2</v>
      </c>
      <c r="C916">
        <v>1728</v>
      </c>
      <c r="D916">
        <v>286698</v>
      </c>
      <c r="E916">
        <v>286698</v>
      </c>
      <c r="F916">
        <v>6</v>
      </c>
      <c r="G916">
        <v>7</v>
      </c>
      <c r="H916">
        <v>20161177433657.5</v>
      </c>
      <c r="I916">
        <v>20161206842324.398</v>
      </c>
      <c r="J916">
        <v>9</v>
      </c>
      <c r="K916">
        <v>10</v>
      </c>
      <c r="L916" t="s">
        <v>36</v>
      </c>
      <c r="M916" s="1">
        <f t="shared" si="131"/>
        <v>42701</v>
      </c>
      <c r="N916" s="1">
        <f t="shared" si="132"/>
        <v>42671</v>
      </c>
      <c r="O916" s="1">
        <f t="shared" si="133"/>
        <v>42711</v>
      </c>
      <c r="P916" t="b">
        <f t="shared" si="129"/>
        <v>0</v>
      </c>
      <c r="Q916" t="str">
        <f t="shared" si="134"/>
        <v>WHEN fk_mwh_warehouse = '2' AND id_city = '1728' AND shipped_date &gt;= '2016-10-28' AND shipped_date &lt; '2016-12-08' THEN unit_price</v>
      </c>
      <c r="R916" t="str">
        <f t="shared" si="135"/>
        <v>WHEN fk_mwh_warehouse = '2' AND id_city = '1728' AND shipped_date &gt;= '2016-10-28' AND shipped_date &lt; '2016-12-08' THEN paid_price</v>
      </c>
      <c r="S916" t="str">
        <f t="shared" si="136"/>
        <v>WHEN fk_mwh_warehouse = '2' AND id_city = '1728' AND shipped_date &gt;= '2016-10-28' AND shipped_date &lt; '2016-12-08' THEN order_nr</v>
      </c>
      <c r="T916" t="str">
        <f t="shared" si="137"/>
        <v>WHEN fk_mwh_warehouse = '2' AND id_city = '1728' AND shipped_date &gt;= '2016-10-28' AND shipped_date &lt; '2016-12-08' THEN 1</v>
      </c>
    </row>
    <row r="917" spans="1:20" x14ac:dyDescent="0.25">
      <c r="A917" s="7" t="str">
        <f t="shared" si="130"/>
        <v>18312</v>
      </c>
      <c r="B917">
        <v>2</v>
      </c>
      <c r="C917">
        <v>1831</v>
      </c>
      <c r="D917">
        <v>48316764</v>
      </c>
      <c r="E917">
        <v>47490251</v>
      </c>
      <c r="F917">
        <v>616</v>
      </c>
      <c r="G917">
        <v>804</v>
      </c>
      <c r="H917">
        <v>20161191307510.699</v>
      </c>
      <c r="I917">
        <v>20161206858796.898</v>
      </c>
      <c r="J917">
        <v>5</v>
      </c>
      <c r="K917">
        <v>2</v>
      </c>
      <c r="L917" t="s">
        <v>36</v>
      </c>
      <c r="M917" s="1">
        <f t="shared" si="131"/>
        <v>42705</v>
      </c>
      <c r="N917" s="1">
        <f t="shared" si="132"/>
        <v>42699</v>
      </c>
      <c r="O917" s="1">
        <f t="shared" si="133"/>
        <v>42707</v>
      </c>
      <c r="P917" t="b">
        <f t="shared" si="129"/>
        <v>0</v>
      </c>
      <c r="Q917" t="str">
        <f t="shared" si="134"/>
        <v>WHEN fk_mwh_warehouse = '2' AND id_city = '1831' AND shipped_date &gt;= '2016-11-25' AND shipped_date &lt; '2016-12-04' THEN unit_price</v>
      </c>
      <c r="R917" t="str">
        <f t="shared" si="135"/>
        <v>WHEN fk_mwh_warehouse = '2' AND id_city = '1831' AND shipped_date &gt;= '2016-11-25' AND shipped_date &lt; '2016-12-04' THEN paid_price</v>
      </c>
      <c r="S917" t="str">
        <f t="shared" si="136"/>
        <v>WHEN fk_mwh_warehouse = '2' AND id_city = '1831' AND shipped_date &gt;= '2016-11-25' AND shipped_date &lt; '2016-12-04' THEN order_nr</v>
      </c>
      <c r="T917" t="str">
        <f t="shared" si="137"/>
        <v>WHEN fk_mwh_warehouse = '2' AND id_city = '1831' AND shipped_date &gt;= '2016-11-25' AND shipped_date &lt; '2016-12-04' THEN 1</v>
      </c>
    </row>
    <row r="918" spans="1:20" x14ac:dyDescent="0.25">
      <c r="A918" s="7" t="str">
        <f t="shared" si="130"/>
        <v>20602</v>
      </c>
      <c r="B918">
        <v>2</v>
      </c>
      <c r="C918">
        <v>2060</v>
      </c>
      <c r="D918">
        <v>6343055</v>
      </c>
      <c r="E918">
        <v>6240663.7400000002</v>
      </c>
      <c r="F918">
        <v>95</v>
      </c>
      <c r="G918">
        <v>136</v>
      </c>
      <c r="H918">
        <v>20161137349086.102</v>
      </c>
      <c r="I918">
        <v>20161206451854.398</v>
      </c>
      <c r="J918">
        <v>12</v>
      </c>
      <c r="K918">
        <v>5</v>
      </c>
      <c r="L918" t="s">
        <v>36</v>
      </c>
      <c r="M918" s="1">
        <f t="shared" si="131"/>
        <v>42698</v>
      </c>
      <c r="N918" s="1">
        <f t="shared" si="132"/>
        <v>42683</v>
      </c>
      <c r="O918" s="1">
        <f t="shared" si="133"/>
        <v>42703</v>
      </c>
      <c r="P918" t="b">
        <f t="shared" si="129"/>
        <v>0</v>
      </c>
      <c r="Q918" t="str">
        <f t="shared" si="134"/>
        <v>WHEN fk_mwh_warehouse = '2' AND id_city = '2060' AND shipped_date &gt;= '2016-11-09' AND shipped_date &lt; '2016-11-30' THEN unit_price</v>
      </c>
      <c r="R918" t="str">
        <f t="shared" si="135"/>
        <v>WHEN fk_mwh_warehouse = '2' AND id_city = '2060' AND shipped_date &gt;= '2016-11-09' AND shipped_date &lt; '2016-11-30' THEN paid_price</v>
      </c>
      <c r="S918" t="str">
        <f t="shared" si="136"/>
        <v>WHEN fk_mwh_warehouse = '2' AND id_city = '2060' AND shipped_date &gt;= '2016-11-09' AND shipped_date &lt; '2016-11-30' THEN order_nr</v>
      </c>
      <c r="T918" t="str">
        <f t="shared" si="137"/>
        <v>WHEN fk_mwh_warehouse = '2' AND id_city = '2060' AND shipped_date &gt;= '2016-11-09' AND shipped_date &lt; '2016-11-30' THEN 1</v>
      </c>
    </row>
    <row r="919" spans="1:20" x14ac:dyDescent="0.25">
      <c r="A919" s="7" t="str">
        <f t="shared" si="130"/>
        <v>20872</v>
      </c>
      <c r="B919">
        <v>2</v>
      </c>
      <c r="C919">
        <v>2087</v>
      </c>
      <c r="D919">
        <v>119800</v>
      </c>
      <c r="E919">
        <v>119800</v>
      </c>
      <c r="F919">
        <v>1</v>
      </c>
      <c r="G919">
        <v>2</v>
      </c>
      <c r="H919">
        <v>20161126142417</v>
      </c>
      <c r="I919">
        <v>20161205152048</v>
      </c>
      <c r="J919">
        <v>9</v>
      </c>
      <c r="K919">
        <v>0</v>
      </c>
      <c r="L919" t="s">
        <v>34</v>
      </c>
      <c r="M919" s="1">
        <f t="shared" si="131"/>
        <v>42700</v>
      </c>
      <c r="N919" s="1">
        <f t="shared" si="132"/>
        <v>42700</v>
      </c>
      <c r="O919" s="1">
        <f t="shared" si="133"/>
        <v>42700</v>
      </c>
      <c r="P919" t="b">
        <f t="shared" si="129"/>
        <v>0</v>
      </c>
      <c r="Q919" t="str">
        <f t="shared" si="134"/>
        <v>WHEN fk_mwh_warehouse = '2' AND id_city = '2087' AND shipped_date &gt;= '2016-11-26' AND shipped_date &lt; '2016-11-27' THEN unit_price</v>
      </c>
      <c r="R919" t="str">
        <f t="shared" si="135"/>
        <v>WHEN fk_mwh_warehouse = '2' AND id_city = '2087' AND shipped_date &gt;= '2016-11-26' AND shipped_date &lt; '2016-11-27' THEN paid_price</v>
      </c>
      <c r="S919" t="str">
        <f t="shared" si="136"/>
        <v>WHEN fk_mwh_warehouse = '2' AND id_city = '2087' AND shipped_date &gt;= '2016-11-26' AND shipped_date &lt; '2016-11-27' THEN order_nr</v>
      </c>
      <c r="T919" t="str">
        <f t="shared" si="137"/>
        <v>WHEN fk_mwh_warehouse = '2' AND id_city = '2087' AND shipped_date &gt;= '2016-11-26' AND shipped_date &lt; '2016-11-27' THEN 1</v>
      </c>
    </row>
    <row r="920" spans="1:20" x14ac:dyDescent="0.25">
      <c r="A920" s="7" t="str">
        <f t="shared" si="130"/>
        <v>25842</v>
      </c>
      <c r="B920">
        <v>2</v>
      </c>
      <c r="C920">
        <v>2584</v>
      </c>
      <c r="D920">
        <v>19900</v>
      </c>
      <c r="E920">
        <v>19900</v>
      </c>
      <c r="F920">
        <v>1</v>
      </c>
      <c r="G920">
        <v>1</v>
      </c>
      <c r="H920">
        <v>20161129185543</v>
      </c>
      <c r="I920">
        <v>20161208184702</v>
      </c>
      <c r="J920">
        <v>9</v>
      </c>
      <c r="K920">
        <v>0</v>
      </c>
      <c r="L920" t="s">
        <v>37</v>
      </c>
      <c r="M920" s="1">
        <f t="shared" si="131"/>
        <v>42703</v>
      </c>
      <c r="N920" s="1">
        <f t="shared" si="132"/>
        <v>42703</v>
      </c>
      <c r="O920" s="1">
        <f t="shared" si="133"/>
        <v>42703</v>
      </c>
      <c r="P920" t="b">
        <f t="shared" si="129"/>
        <v>0</v>
      </c>
      <c r="Q920" t="str">
        <f t="shared" si="134"/>
        <v>WHEN fk_mwh_warehouse = '2' AND id_city = '2584' AND shipped_date &gt;= '2016-11-29' AND shipped_date &lt; '2016-11-30' THEN unit_price</v>
      </c>
      <c r="R920" t="str">
        <f t="shared" si="135"/>
        <v>WHEN fk_mwh_warehouse = '2' AND id_city = '2584' AND shipped_date &gt;= '2016-11-29' AND shipped_date &lt; '2016-11-30' THEN paid_price</v>
      </c>
      <c r="S920" t="str">
        <f t="shared" si="136"/>
        <v>WHEN fk_mwh_warehouse = '2' AND id_city = '2584' AND shipped_date &gt;= '2016-11-29' AND shipped_date &lt; '2016-11-30' THEN order_nr</v>
      </c>
      <c r="T920" t="str">
        <f t="shared" si="137"/>
        <v>WHEN fk_mwh_warehouse = '2' AND id_city = '2584' AND shipped_date &gt;= '2016-11-29' AND shipped_date &lt; '2016-11-30' THEN 1</v>
      </c>
    </row>
    <row r="921" spans="1:20" x14ac:dyDescent="0.25">
      <c r="A921" s="7" t="str">
        <f t="shared" si="130"/>
        <v>27562</v>
      </c>
      <c r="B921">
        <v>2</v>
      </c>
      <c r="C921">
        <v>2756</v>
      </c>
      <c r="D921">
        <v>25900</v>
      </c>
      <c r="E921">
        <v>25900</v>
      </c>
      <c r="F921">
        <v>1</v>
      </c>
      <c r="G921">
        <v>1</v>
      </c>
      <c r="H921">
        <v>20161126104210</v>
      </c>
      <c r="I921">
        <v>20161205133520</v>
      </c>
      <c r="J921">
        <v>9</v>
      </c>
      <c r="K921">
        <v>0</v>
      </c>
      <c r="L921" t="s">
        <v>34</v>
      </c>
      <c r="M921" s="1">
        <f t="shared" si="131"/>
        <v>42700</v>
      </c>
      <c r="N921" s="1">
        <f t="shared" si="132"/>
        <v>42700</v>
      </c>
      <c r="O921" s="1">
        <f t="shared" si="133"/>
        <v>42700</v>
      </c>
      <c r="P921" t="b">
        <f t="shared" si="129"/>
        <v>0</v>
      </c>
      <c r="Q921" t="str">
        <f t="shared" si="134"/>
        <v>WHEN fk_mwh_warehouse = '2' AND id_city = '2756' AND shipped_date &gt;= '2016-11-26' AND shipped_date &lt; '2016-11-27' THEN unit_price</v>
      </c>
      <c r="R921" t="str">
        <f t="shared" si="135"/>
        <v>WHEN fk_mwh_warehouse = '2' AND id_city = '2756' AND shipped_date &gt;= '2016-11-26' AND shipped_date &lt; '2016-11-27' THEN paid_price</v>
      </c>
      <c r="S921" t="str">
        <f t="shared" si="136"/>
        <v>WHEN fk_mwh_warehouse = '2' AND id_city = '2756' AND shipped_date &gt;= '2016-11-26' AND shipped_date &lt; '2016-11-27' THEN order_nr</v>
      </c>
      <c r="T921" t="str">
        <f t="shared" si="137"/>
        <v>WHEN fk_mwh_warehouse = '2' AND id_city = '2756' AND shipped_date &gt;= '2016-11-26' AND shipped_date &lt; '2016-11-27' THEN 1</v>
      </c>
    </row>
    <row r="922" spans="1:20" x14ac:dyDescent="0.25">
      <c r="A922" s="7" t="str">
        <f t="shared" si="130"/>
        <v>28272</v>
      </c>
      <c r="B922">
        <v>2</v>
      </c>
      <c r="C922">
        <v>2827</v>
      </c>
      <c r="D922">
        <v>111900</v>
      </c>
      <c r="E922">
        <v>111900</v>
      </c>
      <c r="F922">
        <v>1</v>
      </c>
      <c r="G922">
        <v>1</v>
      </c>
      <c r="H922">
        <v>20161202134344</v>
      </c>
      <c r="I922">
        <v>20161207133114</v>
      </c>
      <c r="J922">
        <v>5</v>
      </c>
      <c r="K922">
        <v>0</v>
      </c>
      <c r="L922" t="s">
        <v>35</v>
      </c>
      <c r="M922" s="1">
        <f t="shared" si="131"/>
        <v>42706</v>
      </c>
      <c r="N922" s="1">
        <f t="shared" si="132"/>
        <v>42706</v>
      </c>
      <c r="O922" s="1">
        <f t="shared" si="133"/>
        <v>42706</v>
      </c>
      <c r="P922" t="b">
        <f t="shared" si="129"/>
        <v>0</v>
      </c>
      <c r="Q922" t="str">
        <f t="shared" si="134"/>
        <v>WHEN fk_mwh_warehouse = '2' AND id_city = '2827' AND shipped_date &gt;= '2016-12-02' AND shipped_date &lt; '2016-12-03' THEN unit_price</v>
      </c>
      <c r="R922" t="str">
        <f t="shared" si="135"/>
        <v>WHEN fk_mwh_warehouse = '2' AND id_city = '2827' AND shipped_date &gt;= '2016-12-02' AND shipped_date &lt; '2016-12-03' THEN paid_price</v>
      </c>
      <c r="S922" t="str">
        <f t="shared" si="136"/>
        <v>WHEN fk_mwh_warehouse = '2' AND id_city = '2827' AND shipped_date &gt;= '2016-12-02' AND shipped_date &lt; '2016-12-03' THEN order_nr</v>
      </c>
      <c r="T922" t="str">
        <f t="shared" si="137"/>
        <v>WHEN fk_mwh_warehouse = '2' AND id_city = '2827' AND shipped_date &gt;= '2016-12-02' AND shipped_date &lt; '2016-12-03' THEN 1</v>
      </c>
    </row>
    <row r="923" spans="1:20" x14ac:dyDescent="0.25">
      <c r="A923" s="7" t="str">
        <f t="shared" si="130"/>
        <v>28912</v>
      </c>
      <c r="B923">
        <v>2</v>
      </c>
      <c r="C923">
        <v>2891</v>
      </c>
      <c r="D923">
        <v>837100</v>
      </c>
      <c r="E923">
        <v>837100</v>
      </c>
      <c r="F923">
        <v>7</v>
      </c>
      <c r="G923">
        <v>12</v>
      </c>
      <c r="H923">
        <v>20161165878819.301</v>
      </c>
      <c r="I923">
        <v>20161206461454.102</v>
      </c>
      <c r="J923">
        <v>6</v>
      </c>
      <c r="K923">
        <v>2</v>
      </c>
      <c r="L923" t="s">
        <v>36</v>
      </c>
      <c r="M923" s="1">
        <f t="shared" si="131"/>
        <v>42704</v>
      </c>
      <c r="N923" s="1">
        <f t="shared" si="132"/>
        <v>42698</v>
      </c>
      <c r="O923" s="1">
        <f t="shared" si="133"/>
        <v>42706</v>
      </c>
      <c r="P923" t="b">
        <f t="shared" si="129"/>
        <v>0</v>
      </c>
      <c r="Q923" t="str">
        <f t="shared" si="134"/>
        <v>WHEN fk_mwh_warehouse = '2' AND id_city = '2891' AND shipped_date &gt;= '2016-11-24' AND shipped_date &lt; '2016-12-03' THEN unit_price</v>
      </c>
      <c r="R923" t="str">
        <f t="shared" si="135"/>
        <v>WHEN fk_mwh_warehouse = '2' AND id_city = '2891' AND shipped_date &gt;= '2016-11-24' AND shipped_date &lt; '2016-12-03' THEN paid_price</v>
      </c>
      <c r="S923" t="str">
        <f t="shared" si="136"/>
        <v>WHEN fk_mwh_warehouse = '2' AND id_city = '2891' AND shipped_date &gt;= '2016-11-24' AND shipped_date &lt; '2016-12-03' THEN order_nr</v>
      </c>
      <c r="T923" t="str">
        <f t="shared" si="137"/>
        <v>WHEN fk_mwh_warehouse = '2' AND id_city = '2891' AND shipped_date &gt;= '2016-11-24' AND shipped_date &lt; '2016-12-03' THEN 1</v>
      </c>
    </row>
    <row r="924" spans="1:20" x14ac:dyDescent="0.25">
      <c r="A924" s="7" t="str">
        <f t="shared" si="130"/>
        <v>28972</v>
      </c>
      <c r="B924">
        <v>2</v>
      </c>
      <c r="C924">
        <v>2897</v>
      </c>
      <c r="D924">
        <v>67500</v>
      </c>
      <c r="E924">
        <v>67500</v>
      </c>
      <c r="F924">
        <v>2</v>
      </c>
      <c r="G924">
        <v>2</v>
      </c>
      <c r="H924">
        <v>20161165693883.5</v>
      </c>
      <c r="I924">
        <v>20161207663431</v>
      </c>
      <c r="J924">
        <v>7</v>
      </c>
      <c r="K924">
        <v>1</v>
      </c>
      <c r="L924" t="s">
        <v>35</v>
      </c>
      <c r="M924" s="1">
        <f t="shared" si="131"/>
        <v>42704</v>
      </c>
      <c r="N924" s="1">
        <f t="shared" si="132"/>
        <v>42701</v>
      </c>
      <c r="O924" s="1">
        <f t="shared" si="133"/>
        <v>42705</v>
      </c>
      <c r="P924" t="b">
        <f t="shared" si="129"/>
        <v>0</v>
      </c>
      <c r="Q924" t="str">
        <f t="shared" si="134"/>
        <v>WHEN fk_mwh_warehouse = '2' AND id_city = '2897' AND shipped_date &gt;= '2016-11-27' AND shipped_date &lt; '2016-12-02' THEN unit_price</v>
      </c>
      <c r="R924" t="str">
        <f t="shared" si="135"/>
        <v>WHEN fk_mwh_warehouse = '2' AND id_city = '2897' AND shipped_date &gt;= '2016-11-27' AND shipped_date &lt; '2016-12-02' THEN paid_price</v>
      </c>
      <c r="S924" t="str">
        <f t="shared" si="136"/>
        <v>WHEN fk_mwh_warehouse = '2' AND id_city = '2897' AND shipped_date &gt;= '2016-11-27' AND shipped_date &lt; '2016-12-02' THEN order_nr</v>
      </c>
      <c r="T924" t="str">
        <f t="shared" si="137"/>
        <v>WHEN fk_mwh_warehouse = '2' AND id_city = '2897' AND shipped_date &gt;= '2016-11-27' AND shipped_date &lt; '2016-12-02' THEN 1</v>
      </c>
    </row>
    <row r="925" spans="1:20" x14ac:dyDescent="0.25">
      <c r="A925" s="7" t="str">
        <f t="shared" si="130"/>
        <v>29372</v>
      </c>
      <c r="B925">
        <v>2</v>
      </c>
      <c r="C925">
        <v>2937</v>
      </c>
      <c r="D925">
        <v>1273700</v>
      </c>
      <c r="E925">
        <v>1273700</v>
      </c>
      <c r="F925">
        <v>3</v>
      </c>
      <c r="G925">
        <v>3</v>
      </c>
      <c r="H925">
        <v>20161177153170.301</v>
      </c>
      <c r="I925">
        <v>20161206479264</v>
      </c>
      <c r="J925">
        <v>6</v>
      </c>
      <c r="K925">
        <v>2</v>
      </c>
      <c r="L925" t="s">
        <v>36</v>
      </c>
      <c r="M925" s="1">
        <f t="shared" si="131"/>
        <v>42704</v>
      </c>
      <c r="N925" s="1">
        <f t="shared" si="132"/>
        <v>42698</v>
      </c>
      <c r="O925" s="1">
        <f t="shared" si="133"/>
        <v>42706</v>
      </c>
      <c r="P925" t="b">
        <f t="shared" si="129"/>
        <v>0</v>
      </c>
      <c r="Q925" t="str">
        <f t="shared" si="134"/>
        <v>WHEN fk_mwh_warehouse = '2' AND id_city = '2937' AND shipped_date &gt;= '2016-11-24' AND shipped_date &lt; '2016-12-03' THEN unit_price</v>
      </c>
      <c r="R925" t="str">
        <f t="shared" si="135"/>
        <v>WHEN fk_mwh_warehouse = '2' AND id_city = '2937' AND shipped_date &gt;= '2016-11-24' AND shipped_date &lt; '2016-12-03' THEN paid_price</v>
      </c>
      <c r="S925" t="str">
        <f t="shared" si="136"/>
        <v>WHEN fk_mwh_warehouse = '2' AND id_city = '2937' AND shipped_date &gt;= '2016-11-24' AND shipped_date &lt; '2016-12-03' THEN order_nr</v>
      </c>
      <c r="T925" t="str">
        <f t="shared" si="137"/>
        <v>WHEN fk_mwh_warehouse = '2' AND id_city = '2937' AND shipped_date &gt;= '2016-11-24' AND shipped_date &lt; '2016-12-03' THEN 1</v>
      </c>
    </row>
    <row r="926" spans="1:20" x14ac:dyDescent="0.25">
      <c r="A926" s="7" t="str">
        <f t="shared" si="130"/>
        <v>29582</v>
      </c>
      <c r="B926">
        <v>2</v>
      </c>
      <c r="C926">
        <v>2958</v>
      </c>
      <c r="D926">
        <v>327900</v>
      </c>
      <c r="E926">
        <v>327900</v>
      </c>
      <c r="F926">
        <v>2</v>
      </c>
      <c r="G926">
        <v>2</v>
      </c>
      <c r="H926">
        <v>20161126680177</v>
      </c>
      <c r="I926">
        <v>20161206631986.5</v>
      </c>
      <c r="J926">
        <v>10</v>
      </c>
      <c r="K926">
        <v>3</v>
      </c>
      <c r="L926" t="s">
        <v>36</v>
      </c>
      <c r="M926" s="1">
        <f t="shared" si="131"/>
        <v>42700</v>
      </c>
      <c r="N926" s="1">
        <f t="shared" si="132"/>
        <v>42691</v>
      </c>
      <c r="O926" s="1">
        <f t="shared" si="133"/>
        <v>42703</v>
      </c>
      <c r="P926" t="b">
        <f t="shared" si="129"/>
        <v>0</v>
      </c>
      <c r="Q926" t="str">
        <f t="shared" si="134"/>
        <v>WHEN fk_mwh_warehouse = '2' AND id_city = '2958' AND shipped_date &gt;= '2016-11-17' AND shipped_date &lt; '2016-11-30' THEN unit_price</v>
      </c>
      <c r="R926" t="str">
        <f t="shared" si="135"/>
        <v>WHEN fk_mwh_warehouse = '2' AND id_city = '2958' AND shipped_date &gt;= '2016-11-17' AND shipped_date &lt; '2016-11-30' THEN paid_price</v>
      </c>
      <c r="S926" t="str">
        <f t="shared" si="136"/>
        <v>WHEN fk_mwh_warehouse = '2' AND id_city = '2958' AND shipped_date &gt;= '2016-11-17' AND shipped_date &lt; '2016-11-30' THEN order_nr</v>
      </c>
      <c r="T926" t="str">
        <f t="shared" si="137"/>
        <v>WHEN fk_mwh_warehouse = '2' AND id_city = '2958' AND shipped_date &gt;= '2016-11-17' AND shipped_date &lt; '2016-11-30' THEN 1</v>
      </c>
    </row>
    <row r="927" spans="1:20" x14ac:dyDescent="0.25">
      <c r="A927" s="7" t="str">
        <f t="shared" si="130"/>
        <v>29712</v>
      </c>
      <c r="B927">
        <v>2</v>
      </c>
      <c r="C927">
        <v>2971</v>
      </c>
      <c r="D927">
        <v>355900</v>
      </c>
      <c r="E927">
        <v>355900</v>
      </c>
      <c r="F927">
        <v>3</v>
      </c>
      <c r="G927">
        <v>3</v>
      </c>
      <c r="H927">
        <v>20161201881221.602</v>
      </c>
      <c r="I927">
        <v>20161207463985.602</v>
      </c>
      <c r="J927">
        <v>6</v>
      </c>
      <c r="K927">
        <v>0</v>
      </c>
      <c r="L927" t="s">
        <v>35</v>
      </c>
      <c r="M927" s="1">
        <f t="shared" si="131"/>
        <v>42705</v>
      </c>
      <c r="N927" s="1">
        <f t="shared" si="132"/>
        <v>42705</v>
      </c>
      <c r="O927" s="1">
        <f t="shared" si="133"/>
        <v>42705</v>
      </c>
      <c r="P927" t="b">
        <f t="shared" si="129"/>
        <v>0</v>
      </c>
      <c r="Q927" t="str">
        <f t="shared" si="134"/>
        <v>WHEN fk_mwh_warehouse = '2' AND id_city = '2971' AND shipped_date &gt;= '2016-12-01' AND shipped_date &lt; '2016-12-02' THEN unit_price</v>
      </c>
      <c r="R927" t="str">
        <f t="shared" si="135"/>
        <v>WHEN fk_mwh_warehouse = '2' AND id_city = '2971' AND shipped_date &gt;= '2016-12-01' AND shipped_date &lt; '2016-12-02' THEN paid_price</v>
      </c>
      <c r="S927" t="str">
        <f t="shared" si="136"/>
        <v>WHEN fk_mwh_warehouse = '2' AND id_city = '2971' AND shipped_date &gt;= '2016-12-01' AND shipped_date &lt; '2016-12-02' THEN order_nr</v>
      </c>
      <c r="T927" t="str">
        <f t="shared" si="137"/>
        <v>WHEN fk_mwh_warehouse = '2' AND id_city = '2971' AND shipped_date &gt;= '2016-12-01' AND shipped_date &lt; '2016-12-02' THEN 1</v>
      </c>
    </row>
    <row r="928" spans="1:20" x14ac:dyDescent="0.25">
      <c r="A928" s="7" t="str">
        <f t="shared" si="130"/>
        <v>30102</v>
      </c>
      <c r="B928">
        <v>2</v>
      </c>
      <c r="C928">
        <v>3010</v>
      </c>
      <c r="D928">
        <v>1605360</v>
      </c>
      <c r="E928">
        <v>1605360</v>
      </c>
      <c r="F928">
        <v>19</v>
      </c>
      <c r="G928">
        <v>21</v>
      </c>
      <c r="H928">
        <v>20161195065230.398</v>
      </c>
      <c r="I928">
        <v>20161207069693</v>
      </c>
      <c r="J928">
        <v>5</v>
      </c>
      <c r="K928">
        <v>4</v>
      </c>
      <c r="L928" t="s">
        <v>35</v>
      </c>
      <c r="M928" s="1">
        <f t="shared" si="131"/>
        <v>42706</v>
      </c>
      <c r="N928" s="1">
        <f t="shared" si="132"/>
        <v>42694</v>
      </c>
      <c r="O928" s="1">
        <f t="shared" si="133"/>
        <v>42710</v>
      </c>
      <c r="P928" t="b">
        <f t="shared" si="129"/>
        <v>0</v>
      </c>
      <c r="Q928" t="str">
        <f t="shared" si="134"/>
        <v>WHEN fk_mwh_warehouse = '2' AND id_city = '3010' AND shipped_date &gt;= '2016-11-20' AND shipped_date &lt; '2016-12-07' THEN unit_price</v>
      </c>
      <c r="R928" t="str">
        <f t="shared" si="135"/>
        <v>WHEN fk_mwh_warehouse = '2' AND id_city = '3010' AND shipped_date &gt;= '2016-11-20' AND shipped_date &lt; '2016-12-07' THEN paid_price</v>
      </c>
      <c r="S928" t="str">
        <f t="shared" si="136"/>
        <v>WHEN fk_mwh_warehouse = '2' AND id_city = '3010' AND shipped_date &gt;= '2016-11-20' AND shipped_date &lt; '2016-12-07' THEN order_nr</v>
      </c>
      <c r="T928" t="str">
        <f t="shared" si="137"/>
        <v>WHEN fk_mwh_warehouse = '2' AND id_city = '3010' AND shipped_date &gt;= '2016-11-20' AND shipped_date &lt; '2016-12-07' THEN 1</v>
      </c>
    </row>
    <row r="929" spans="1:20" x14ac:dyDescent="0.25">
      <c r="A929" s="7" t="str">
        <f t="shared" si="130"/>
        <v>30172</v>
      </c>
      <c r="B929">
        <v>2</v>
      </c>
      <c r="C929">
        <v>3017</v>
      </c>
      <c r="D929">
        <v>136260</v>
      </c>
      <c r="E929">
        <v>136260</v>
      </c>
      <c r="F929">
        <v>2</v>
      </c>
      <c r="G929">
        <v>2</v>
      </c>
      <c r="H929">
        <v>20161201676586.5</v>
      </c>
      <c r="I929">
        <v>20161206157163</v>
      </c>
      <c r="J929">
        <v>5</v>
      </c>
      <c r="K929">
        <v>0</v>
      </c>
      <c r="L929" t="s">
        <v>36</v>
      </c>
      <c r="M929" s="1">
        <f t="shared" si="131"/>
        <v>42705</v>
      </c>
      <c r="N929" s="1">
        <f t="shared" si="132"/>
        <v>42705</v>
      </c>
      <c r="O929" s="1">
        <f t="shared" si="133"/>
        <v>42705</v>
      </c>
      <c r="P929" t="b">
        <f t="shared" si="129"/>
        <v>0</v>
      </c>
      <c r="Q929" t="str">
        <f t="shared" si="134"/>
        <v>WHEN fk_mwh_warehouse = '2' AND id_city = '3017' AND shipped_date &gt;= '2016-12-01' AND shipped_date &lt; '2016-12-02' THEN unit_price</v>
      </c>
      <c r="R929" t="str">
        <f t="shared" si="135"/>
        <v>WHEN fk_mwh_warehouse = '2' AND id_city = '3017' AND shipped_date &gt;= '2016-12-01' AND shipped_date &lt; '2016-12-02' THEN paid_price</v>
      </c>
      <c r="S929" t="str">
        <f t="shared" si="136"/>
        <v>WHEN fk_mwh_warehouse = '2' AND id_city = '3017' AND shipped_date &gt;= '2016-12-01' AND shipped_date &lt; '2016-12-02' THEN order_nr</v>
      </c>
      <c r="T929" t="str">
        <f t="shared" si="137"/>
        <v>WHEN fk_mwh_warehouse = '2' AND id_city = '3017' AND shipped_date &gt;= '2016-12-01' AND shipped_date &lt; '2016-12-02' THEN 1</v>
      </c>
    </row>
    <row r="930" spans="1:20" x14ac:dyDescent="0.25">
      <c r="A930" s="7" t="str">
        <f t="shared" si="130"/>
        <v>33022</v>
      </c>
      <c r="B930">
        <v>2</v>
      </c>
      <c r="C930">
        <v>3302</v>
      </c>
      <c r="D930">
        <v>19900</v>
      </c>
      <c r="E930">
        <v>19900</v>
      </c>
      <c r="F930">
        <v>1</v>
      </c>
      <c r="G930">
        <v>1</v>
      </c>
      <c r="H930">
        <v>20161124125433</v>
      </c>
      <c r="I930">
        <v>20161205133518</v>
      </c>
      <c r="J930">
        <v>11</v>
      </c>
      <c r="K930">
        <v>0</v>
      </c>
      <c r="L930" t="s">
        <v>34</v>
      </c>
      <c r="M930" s="1">
        <f t="shared" si="131"/>
        <v>42698</v>
      </c>
      <c r="N930" s="1">
        <f t="shared" si="132"/>
        <v>42698</v>
      </c>
      <c r="O930" s="1">
        <f t="shared" si="133"/>
        <v>42698</v>
      </c>
      <c r="P930" t="b">
        <f t="shared" si="129"/>
        <v>0</v>
      </c>
      <c r="Q930" t="str">
        <f t="shared" si="134"/>
        <v>WHEN fk_mwh_warehouse = '2' AND id_city = '3302' AND shipped_date &gt;= '2016-11-24' AND shipped_date &lt; '2016-11-25' THEN unit_price</v>
      </c>
      <c r="R930" t="str">
        <f t="shared" si="135"/>
        <v>WHEN fk_mwh_warehouse = '2' AND id_city = '3302' AND shipped_date &gt;= '2016-11-24' AND shipped_date &lt; '2016-11-25' THEN paid_price</v>
      </c>
      <c r="S930" t="str">
        <f t="shared" si="136"/>
        <v>WHEN fk_mwh_warehouse = '2' AND id_city = '3302' AND shipped_date &gt;= '2016-11-24' AND shipped_date &lt; '2016-11-25' THEN order_nr</v>
      </c>
      <c r="T930" t="str">
        <f t="shared" si="137"/>
        <v>WHEN fk_mwh_warehouse = '2' AND id_city = '3302' AND shipped_date &gt;= '2016-11-24' AND shipped_date &lt; '2016-11-25' THEN 1</v>
      </c>
    </row>
    <row r="931" spans="1:20" x14ac:dyDescent="0.25">
      <c r="A931" s="7" t="str">
        <f t="shared" si="130"/>
        <v>33132</v>
      </c>
      <c r="B931">
        <v>2</v>
      </c>
      <c r="C931">
        <v>3313</v>
      </c>
      <c r="D931">
        <v>39000</v>
      </c>
      <c r="E931">
        <v>39000</v>
      </c>
      <c r="F931">
        <v>1</v>
      </c>
      <c r="G931">
        <v>1</v>
      </c>
      <c r="H931">
        <v>20161113164007</v>
      </c>
      <c r="I931">
        <v>20161207035947</v>
      </c>
      <c r="J931">
        <v>24</v>
      </c>
      <c r="K931">
        <v>0</v>
      </c>
      <c r="L931" t="s">
        <v>35</v>
      </c>
      <c r="M931" s="1">
        <f t="shared" si="131"/>
        <v>42687</v>
      </c>
      <c r="N931" s="1">
        <f t="shared" si="132"/>
        <v>42687</v>
      </c>
      <c r="O931" s="1">
        <f t="shared" si="133"/>
        <v>42687</v>
      </c>
      <c r="P931" t="b">
        <f t="shared" si="129"/>
        <v>0</v>
      </c>
      <c r="Q931" t="str">
        <f t="shared" si="134"/>
        <v>WHEN fk_mwh_warehouse = '2' AND id_city = '3313' AND shipped_date &gt;= '2016-11-13' AND shipped_date &lt; '2016-11-14' THEN unit_price</v>
      </c>
      <c r="R931" t="str">
        <f t="shared" si="135"/>
        <v>WHEN fk_mwh_warehouse = '2' AND id_city = '3313' AND shipped_date &gt;= '2016-11-13' AND shipped_date &lt; '2016-11-14' THEN paid_price</v>
      </c>
      <c r="S931" t="str">
        <f t="shared" si="136"/>
        <v>WHEN fk_mwh_warehouse = '2' AND id_city = '3313' AND shipped_date &gt;= '2016-11-13' AND shipped_date &lt; '2016-11-14' THEN order_nr</v>
      </c>
      <c r="T931" t="str">
        <f t="shared" si="137"/>
        <v>WHEN fk_mwh_warehouse = '2' AND id_city = '3313' AND shipped_date &gt;= '2016-11-13' AND shipped_date &lt; '2016-11-14' THEN 1</v>
      </c>
    </row>
    <row r="932" spans="1:20" x14ac:dyDescent="0.25">
      <c r="A932" s="7" t="str">
        <f t="shared" si="130"/>
        <v>35192</v>
      </c>
      <c r="B932">
        <v>2</v>
      </c>
      <c r="C932">
        <v>3519</v>
      </c>
      <c r="D932">
        <v>205500</v>
      </c>
      <c r="E932">
        <v>205500</v>
      </c>
      <c r="F932">
        <v>2</v>
      </c>
      <c r="G932">
        <v>2</v>
      </c>
      <c r="H932">
        <v>20161165176828.5</v>
      </c>
      <c r="I932">
        <v>20161206133375</v>
      </c>
      <c r="J932">
        <v>6</v>
      </c>
      <c r="K932">
        <v>0</v>
      </c>
      <c r="L932" t="s">
        <v>36</v>
      </c>
      <c r="M932" s="1">
        <f t="shared" si="131"/>
        <v>42704</v>
      </c>
      <c r="N932" s="1">
        <f t="shared" si="132"/>
        <v>42704</v>
      </c>
      <c r="O932" s="1">
        <f t="shared" si="133"/>
        <v>42704</v>
      </c>
      <c r="P932" t="b">
        <f t="shared" si="129"/>
        <v>0</v>
      </c>
      <c r="Q932" t="str">
        <f t="shared" si="134"/>
        <v>WHEN fk_mwh_warehouse = '2' AND id_city = '3519' AND shipped_date &gt;= '2016-11-30' AND shipped_date &lt; '2016-12-01' THEN unit_price</v>
      </c>
      <c r="R932" t="str">
        <f t="shared" si="135"/>
        <v>WHEN fk_mwh_warehouse = '2' AND id_city = '3519' AND shipped_date &gt;= '2016-11-30' AND shipped_date &lt; '2016-12-01' THEN paid_price</v>
      </c>
      <c r="S932" t="str">
        <f t="shared" si="136"/>
        <v>WHEN fk_mwh_warehouse = '2' AND id_city = '3519' AND shipped_date &gt;= '2016-11-30' AND shipped_date &lt; '2016-12-01' THEN order_nr</v>
      </c>
      <c r="T932" t="str">
        <f t="shared" si="137"/>
        <v>WHEN fk_mwh_warehouse = '2' AND id_city = '3519' AND shipped_date &gt;= '2016-11-30' AND shipped_date &lt; '2016-12-01' THEN 1</v>
      </c>
    </row>
    <row r="933" spans="1:20" x14ac:dyDescent="0.25">
      <c r="A933" s="7" t="str">
        <f t="shared" si="130"/>
        <v>37292</v>
      </c>
      <c r="B933">
        <v>2</v>
      </c>
      <c r="C933">
        <v>3729</v>
      </c>
      <c r="D933">
        <v>2932273</v>
      </c>
      <c r="E933">
        <v>2900473</v>
      </c>
      <c r="F933">
        <v>43</v>
      </c>
      <c r="G933">
        <v>53</v>
      </c>
      <c r="H933">
        <v>20161184790363.398</v>
      </c>
      <c r="I933">
        <v>20161207120246.801</v>
      </c>
      <c r="J933">
        <v>5</v>
      </c>
      <c r="K933">
        <v>3</v>
      </c>
      <c r="L933" t="s">
        <v>35</v>
      </c>
      <c r="M933" s="1">
        <f t="shared" si="131"/>
        <v>42706</v>
      </c>
      <c r="N933" s="1">
        <f t="shared" si="132"/>
        <v>42697</v>
      </c>
      <c r="O933" s="1">
        <f t="shared" si="133"/>
        <v>42709</v>
      </c>
      <c r="P933" t="b">
        <f t="shared" si="129"/>
        <v>0</v>
      </c>
      <c r="Q933" t="str">
        <f t="shared" si="134"/>
        <v>WHEN fk_mwh_warehouse = '2' AND id_city = '3729' AND shipped_date &gt;= '2016-11-23' AND shipped_date &lt; '2016-12-06' THEN unit_price</v>
      </c>
      <c r="R933" t="str">
        <f t="shared" si="135"/>
        <v>WHEN fk_mwh_warehouse = '2' AND id_city = '3729' AND shipped_date &gt;= '2016-11-23' AND shipped_date &lt; '2016-12-06' THEN paid_price</v>
      </c>
      <c r="S933" t="str">
        <f t="shared" si="136"/>
        <v>WHEN fk_mwh_warehouse = '2' AND id_city = '3729' AND shipped_date &gt;= '2016-11-23' AND shipped_date &lt; '2016-12-06' THEN order_nr</v>
      </c>
      <c r="T933" t="str">
        <f t="shared" si="137"/>
        <v>WHEN fk_mwh_warehouse = '2' AND id_city = '3729' AND shipped_date &gt;= '2016-11-23' AND shipped_date &lt; '2016-12-06' THEN 1</v>
      </c>
    </row>
    <row r="934" spans="1:20" x14ac:dyDescent="0.25">
      <c r="A934" s="7" t="str">
        <f t="shared" si="130"/>
        <v>37942</v>
      </c>
      <c r="B934">
        <v>2</v>
      </c>
      <c r="C934">
        <v>3794</v>
      </c>
      <c r="D934">
        <v>140197</v>
      </c>
      <c r="E934">
        <v>127797</v>
      </c>
      <c r="F934">
        <v>5</v>
      </c>
      <c r="G934">
        <v>6</v>
      </c>
      <c r="H934">
        <v>20161175518457</v>
      </c>
      <c r="I934">
        <v>20161206603795.801</v>
      </c>
      <c r="J934">
        <v>8</v>
      </c>
      <c r="K934">
        <v>8</v>
      </c>
      <c r="L934" t="s">
        <v>36</v>
      </c>
      <c r="M934" s="1">
        <f t="shared" si="131"/>
        <v>42702</v>
      </c>
      <c r="N934" s="1">
        <f t="shared" si="132"/>
        <v>42678</v>
      </c>
      <c r="O934" s="1">
        <f t="shared" si="133"/>
        <v>42710</v>
      </c>
      <c r="P934" t="b">
        <f t="shared" si="129"/>
        <v>0</v>
      </c>
      <c r="Q934" t="str">
        <f t="shared" si="134"/>
        <v>WHEN fk_mwh_warehouse = '2' AND id_city = '3794' AND shipped_date &gt;= '2016-11-04' AND shipped_date &lt; '2016-12-07' THEN unit_price</v>
      </c>
      <c r="R934" t="str">
        <f t="shared" si="135"/>
        <v>WHEN fk_mwh_warehouse = '2' AND id_city = '3794' AND shipped_date &gt;= '2016-11-04' AND shipped_date &lt; '2016-12-07' THEN paid_price</v>
      </c>
      <c r="S934" t="str">
        <f t="shared" si="136"/>
        <v>WHEN fk_mwh_warehouse = '2' AND id_city = '3794' AND shipped_date &gt;= '2016-11-04' AND shipped_date &lt; '2016-12-07' THEN order_nr</v>
      </c>
      <c r="T934" t="str">
        <f t="shared" si="137"/>
        <v>WHEN fk_mwh_warehouse = '2' AND id_city = '3794' AND shipped_date &gt;= '2016-11-04' AND shipped_date &lt; '2016-12-07' THEN 1</v>
      </c>
    </row>
    <row r="935" spans="1:20" x14ac:dyDescent="0.25">
      <c r="A935" s="7" t="str">
        <f t="shared" si="130"/>
        <v>38112</v>
      </c>
      <c r="B935">
        <v>2</v>
      </c>
      <c r="C935">
        <v>3811</v>
      </c>
      <c r="D935">
        <v>59000</v>
      </c>
      <c r="E935">
        <v>59000</v>
      </c>
      <c r="F935">
        <v>1</v>
      </c>
      <c r="G935">
        <v>1</v>
      </c>
      <c r="H935">
        <v>20161113111231</v>
      </c>
      <c r="I935">
        <v>20161205103750</v>
      </c>
      <c r="J935">
        <v>22</v>
      </c>
      <c r="K935">
        <v>0</v>
      </c>
      <c r="L935" t="s">
        <v>34</v>
      </c>
      <c r="M935" s="1">
        <f t="shared" si="131"/>
        <v>42687</v>
      </c>
      <c r="N935" s="1">
        <f t="shared" si="132"/>
        <v>42687</v>
      </c>
      <c r="O935" s="1">
        <f t="shared" si="133"/>
        <v>42687</v>
      </c>
      <c r="P935" t="b">
        <f t="shared" si="129"/>
        <v>0</v>
      </c>
      <c r="Q935" t="str">
        <f t="shared" si="134"/>
        <v>WHEN fk_mwh_warehouse = '2' AND id_city = '3811' AND shipped_date &gt;= '2016-11-13' AND shipped_date &lt; '2016-11-14' THEN unit_price</v>
      </c>
      <c r="R935" t="str">
        <f t="shared" si="135"/>
        <v>WHEN fk_mwh_warehouse = '2' AND id_city = '3811' AND shipped_date &gt;= '2016-11-13' AND shipped_date &lt; '2016-11-14' THEN paid_price</v>
      </c>
      <c r="S935" t="str">
        <f t="shared" si="136"/>
        <v>WHEN fk_mwh_warehouse = '2' AND id_city = '3811' AND shipped_date &gt;= '2016-11-13' AND shipped_date &lt; '2016-11-14' THEN order_nr</v>
      </c>
      <c r="T935" t="str">
        <f t="shared" si="137"/>
        <v>WHEN fk_mwh_warehouse = '2' AND id_city = '3811' AND shipped_date &gt;= '2016-11-13' AND shipped_date &lt; '2016-11-14' THEN 1</v>
      </c>
    </row>
    <row r="936" spans="1:20" x14ac:dyDescent="0.25">
      <c r="A936" s="7" t="str">
        <f t="shared" si="130"/>
        <v>38162</v>
      </c>
      <c r="B936">
        <v>2</v>
      </c>
      <c r="C936">
        <v>3816</v>
      </c>
      <c r="D936">
        <v>1999000</v>
      </c>
      <c r="E936">
        <v>1999000</v>
      </c>
      <c r="F936">
        <v>1</v>
      </c>
      <c r="G936">
        <v>1</v>
      </c>
      <c r="H936">
        <v>20161129194532</v>
      </c>
      <c r="I936">
        <v>20161206131229</v>
      </c>
      <c r="J936">
        <v>7</v>
      </c>
      <c r="K936">
        <v>0</v>
      </c>
      <c r="L936" t="s">
        <v>36</v>
      </c>
      <c r="M936" s="1">
        <f t="shared" si="131"/>
        <v>42703</v>
      </c>
      <c r="N936" s="1">
        <f t="shared" si="132"/>
        <v>42703</v>
      </c>
      <c r="O936" s="1">
        <f t="shared" si="133"/>
        <v>42703</v>
      </c>
      <c r="P936" t="b">
        <f t="shared" si="129"/>
        <v>0</v>
      </c>
      <c r="Q936" t="str">
        <f t="shared" si="134"/>
        <v>WHEN fk_mwh_warehouse = '2' AND id_city = '3816' AND shipped_date &gt;= '2016-11-29' AND shipped_date &lt; '2016-11-30' THEN unit_price</v>
      </c>
      <c r="R936" t="str">
        <f t="shared" si="135"/>
        <v>WHEN fk_mwh_warehouse = '2' AND id_city = '3816' AND shipped_date &gt;= '2016-11-29' AND shipped_date &lt; '2016-11-30' THEN paid_price</v>
      </c>
      <c r="S936" t="str">
        <f t="shared" si="136"/>
        <v>WHEN fk_mwh_warehouse = '2' AND id_city = '3816' AND shipped_date &gt;= '2016-11-29' AND shipped_date &lt; '2016-11-30' THEN order_nr</v>
      </c>
      <c r="T936" t="str">
        <f t="shared" si="137"/>
        <v>WHEN fk_mwh_warehouse = '2' AND id_city = '3816' AND shipped_date &gt;= '2016-11-29' AND shipped_date &lt; '2016-11-30' THEN 1</v>
      </c>
    </row>
    <row r="937" spans="1:20" x14ac:dyDescent="0.25">
      <c r="A937" s="7" t="str">
        <f t="shared" si="130"/>
        <v>38492</v>
      </c>
      <c r="B937">
        <v>2</v>
      </c>
      <c r="C937">
        <v>3849</v>
      </c>
      <c r="D937">
        <v>109000</v>
      </c>
      <c r="E937">
        <v>109000</v>
      </c>
      <c r="F937">
        <v>1</v>
      </c>
      <c r="G937">
        <v>1</v>
      </c>
      <c r="H937">
        <v>20161203135838</v>
      </c>
      <c r="I937">
        <v>20161207191038</v>
      </c>
      <c r="J937">
        <v>4</v>
      </c>
      <c r="K937">
        <v>0</v>
      </c>
      <c r="L937" t="s">
        <v>35</v>
      </c>
      <c r="M937" s="1">
        <f t="shared" si="131"/>
        <v>42707</v>
      </c>
      <c r="N937" s="1">
        <f t="shared" si="132"/>
        <v>42707</v>
      </c>
      <c r="O937" s="1">
        <f t="shared" si="133"/>
        <v>42707</v>
      </c>
      <c r="P937" t="b">
        <f t="shared" si="129"/>
        <v>0</v>
      </c>
      <c r="Q937" t="str">
        <f t="shared" si="134"/>
        <v>WHEN fk_mwh_warehouse = '2' AND id_city = '3849' AND shipped_date &gt;= '2016-12-03' AND shipped_date &lt; '2016-12-04' THEN unit_price</v>
      </c>
      <c r="R937" t="str">
        <f t="shared" si="135"/>
        <v>WHEN fk_mwh_warehouse = '2' AND id_city = '3849' AND shipped_date &gt;= '2016-12-03' AND shipped_date &lt; '2016-12-04' THEN paid_price</v>
      </c>
      <c r="S937" t="str">
        <f t="shared" si="136"/>
        <v>WHEN fk_mwh_warehouse = '2' AND id_city = '3849' AND shipped_date &gt;= '2016-12-03' AND shipped_date &lt; '2016-12-04' THEN order_nr</v>
      </c>
      <c r="T937" t="str">
        <f t="shared" si="137"/>
        <v>WHEN fk_mwh_warehouse = '2' AND id_city = '3849' AND shipped_date &gt;= '2016-12-03' AND shipped_date &lt; '2016-12-04' THEN 1</v>
      </c>
    </row>
    <row r="938" spans="1:20" x14ac:dyDescent="0.25">
      <c r="A938" s="7" t="str">
        <f t="shared" si="130"/>
        <v>39202</v>
      </c>
      <c r="B938">
        <v>2</v>
      </c>
      <c r="C938">
        <v>3920</v>
      </c>
      <c r="D938">
        <v>353200</v>
      </c>
      <c r="E938">
        <v>353200</v>
      </c>
      <c r="F938">
        <v>3</v>
      </c>
      <c r="G938">
        <v>3</v>
      </c>
      <c r="H938">
        <v>20161177504650.602</v>
      </c>
      <c r="I938">
        <v>20161206466555.602</v>
      </c>
      <c r="J938">
        <v>6</v>
      </c>
      <c r="K938">
        <v>0</v>
      </c>
      <c r="L938" t="s">
        <v>36</v>
      </c>
      <c r="M938" s="1">
        <f t="shared" si="131"/>
        <v>42704</v>
      </c>
      <c r="N938" s="1">
        <f t="shared" si="132"/>
        <v>42704</v>
      </c>
      <c r="O938" s="1">
        <f t="shared" si="133"/>
        <v>42704</v>
      </c>
      <c r="P938" t="b">
        <f t="shared" si="129"/>
        <v>0</v>
      </c>
      <c r="Q938" t="str">
        <f t="shared" si="134"/>
        <v>WHEN fk_mwh_warehouse = '2' AND id_city = '3920' AND shipped_date &gt;= '2016-11-30' AND shipped_date &lt; '2016-12-01' THEN unit_price</v>
      </c>
      <c r="R938" t="str">
        <f t="shared" si="135"/>
        <v>WHEN fk_mwh_warehouse = '2' AND id_city = '3920' AND shipped_date &gt;= '2016-11-30' AND shipped_date &lt; '2016-12-01' THEN paid_price</v>
      </c>
      <c r="S938" t="str">
        <f t="shared" si="136"/>
        <v>WHEN fk_mwh_warehouse = '2' AND id_city = '3920' AND shipped_date &gt;= '2016-11-30' AND shipped_date &lt; '2016-12-01' THEN order_nr</v>
      </c>
      <c r="T938" t="str">
        <f t="shared" si="137"/>
        <v>WHEN fk_mwh_warehouse = '2' AND id_city = '3920' AND shipped_date &gt;= '2016-11-30' AND shipped_date &lt; '2016-12-01' THEN 1</v>
      </c>
    </row>
    <row r="939" spans="1:20" x14ac:dyDescent="0.25">
      <c r="A939" s="7" t="str">
        <f t="shared" si="130"/>
        <v>39342</v>
      </c>
      <c r="B939">
        <v>2</v>
      </c>
      <c r="C939">
        <v>3934</v>
      </c>
      <c r="D939">
        <v>176900</v>
      </c>
      <c r="E939">
        <v>176900</v>
      </c>
      <c r="F939">
        <v>2</v>
      </c>
      <c r="G939">
        <v>2</v>
      </c>
      <c r="H939">
        <v>20161165165131</v>
      </c>
      <c r="I939">
        <v>20161206133244</v>
      </c>
      <c r="J939">
        <v>6</v>
      </c>
      <c r="K939">
        <v>0</v>
      </c>
      <c r="L939" t="s">
        <v>36</v>
      </c>
      <c r="M939" s="1">
        <f t="shared" si="131"/>
        <v>42704</v>
      </c>
      <c r="N939" s="1">
        <f t="shared" si="132"/>
        <v>42704</v>
      </c>
      <c r="O939" s="1">
        <f t="shared" si="133"/>
        <v>42704</v>
      </c>
      <c r="P939" t="b">
        <f t="shared" si="129"/>
        <v>0</v>
      </c>
      <c r="Q939" t="str">
        <f t="shared" si="134"/>
        <v>WHEN fk_mwh_warehouse = '2' AND id_city = '3934' AND shipped_date &gt;= '2016-11-30' AND shipped_date &lt; '2016-12-01' THEN unit_price</v>
      </c>
      <c r="R939" t="str">
        <f t="shared" si="135"/>
        <v>WHEN fk_mwh_warehouse = '2' AND id_city = '3934' AND shipped_date &gt;= '2016-11-30' AND shipped_date &lt; '2016-12-01' THEN paid_price</v>
      </c>
      <c r="S939" t="str">
        <f t="shared" si="136"/>
        <v>WHEN fk_mwh_warehouse = '2' AND id_city = '3934' AND shipped_date &gt;= '2016-11-30' AND shipped_date &lt; '2016-12-01' THEN order_nr</v>
      </c>
      <c r="T939" t="str">
        <f t="shared" si="137"/>
        <v>WHEN fk_mwh_warehouse = '2' AND id_city = '3934' AND shipped_date &gt;= '2016-11-30' AND shipped_date &lt; '2016-12-01' THEN 1</v>
      </c>
    </row>
    <row r="940" spans="1:20" x14ac:dyDescent="0.25">
      <c r="A940" s="7" t="str">
        <f t="shared" si="130"/>
        <v>39392</v>
      </c>
      <c r="B940">
        <v>2</v>
      </c>
      <c r="C940">
        <v>3939</v>
      </c>
      <c r="D940">
        <v>23342052</v>
      </c>
      <c r="E940">
        <v>23110229.5</v>
      </c>
      <c r="F940">
        <v>310</v>
      </c>
      <c r="G940">
        <v>396</v>
      </c>
      <c r="H940">
        <v>20161186434238.898</v>
      </c>
      <c r="I940">
        <v>20161206907377.898</v>
      </c>
      <c r="J940">
        <v>5</v>
      </c>
      <c r="K940">
        <v>3</v>
      </c>
      <c r="L940" t="s">
        <v>36</v>
      </c>
      <c r="M940" s="1">
        <f t="shared" si="131"/>
        <v>42705</v>
      </c>
      <c r="N940" s="1">
        <f t="shared" si="132"/>
        <v>42696</v>
      </c>
      <c r="O940" s="1">
        <f t="shared" si="133"/>
        <v>42708</v>
      </c>
      <c r="P940" t="b">
        <f t="shared" si="129"/>
        <v>0</v>
      </c>
      <c r="Q940" t="str">
        <f t="shared" si="134"/>
        <v>WHEN fk_mwh_warehouse = '2' AND id_city = '3939' AND shipped_date &gt;= '2016-11-22' AND shipped_date &lt; '2016-12-05' THEN unit_price</v>
      </c>
      <c r="R940" t="str">
        <f t="shared" si="135"/>
        <v>WHEN fk_mwh_warehouse = '2' AND id_city = '3939' AND shipped_date &gt;= '2016-11-22' AND shipped_date &lt; '2016-12-05' THEN paid_price</v>
      </c>
      <c r="S940" t="str">
        <f t="shared" si="136"/>
        <v>WHEN fk_mwh_warehouse = '2' AND id_city = '3939' AND shipped_date &gt;= '2016-11-22' AND shipped_date &lt; '2016-12-05' THEN order_nr</v>
      </c>
      <c r="T940" t="str">
        <f t="shared" si="137"/>
        <v>WHEN fk_mwh_warehouse = '2' AND id_city = '3939' AND shipped_date &gt;= '2016-11-22' AND shipped_date &lt; '2016-12-05' THEN 1</v>
      </c>
    </row>
    <row r="941" spans="1:20" x14ac:dyDescent="0.25">
      <c r="A941" s="7" t="str">
        <f t="shared" si="130"/>
        <v>39462</v>
      </c>
      <c r="B941">
        <v>2</v>
      </c>
      <c r="C941">
        <v>3946</v>
      </c>
      <c r="D941">
        <v>2312299</v>
      </c>
      <c r="E941">
        <v>2312299</v>
      </c>
      <c r="F941">
        <v>4</v>
      </c>
      <c r="G941">
        <v>4</v>
      </c>
      <c r="H941">
        <v>20161166652014.5</v>
      </c>
      <c r="I941">
        <v>20161206606656.699</v>
      </c>
      <c r="J941">
        <v>5</v>
      </c>
      <c r="K941">
        <v>2</v>
      </c>
      <c r="L941" t="s">
        <v>36</v>
      </c>
      <c r="M941" s="1">
        <f t="shared" si="131"/>
        <v>42705</v>
      </c>
      <c r="N941" s="1">
        <f t="shared" si="132"/>
        <v>42699</v>
      </c>
      <c r="O941" s="1">
        <f t="shared" si="133"/>
        <v>42707</v>
      </c>
      <c r="P941" t="b">
        <f t="shared" si="129"/>
        <v>0</v>
      </c>
      <c r="Q941" t="str">
        <f t="shared" si="134"/>
        <v>WHEN fk_mwh_warehouse = '2' AND id_city = '3946' AND shipped_date &gt;= '2016-11-25' AND shipped_date &lt; '2016-12-04' THEN unit_price</v>
      </c>
      <c r="R941" t="str">
        <f t="shared" si="135"/>
        <v>WHEN fk_mwh_warehouse = '2' AND id_city = '3946' AND shipped_date &gt;= '2016-11-25' AND shipped_date &lt; '2016-12-04' THEN paid_price</v>
      </c>
      <c r="S941" t="str">
        <f t="shared" si="136"/>
        <v>WHEN fk_mwh_warehouse = '2' AND id_city = '3946' AND shipped_date &gt;= '2016-11-25' AND shipped_date &lt; '2016-12-04' THEN order_nr</v>
      </c>
      <c r="T941" t="str">
        <f t="shared" si="137"/>
        <v>WHEN fk_mwh_warehouse = '2' AND id_city = '3946' AND shipped_date &gt;= '2016-11-25' AND shipped_date &lt; '2016-12-04' THEN 1</v>
      </c>
    </row>
    <row r="942" spans="1:20" x14ac:dyDescent="0.25">
      <c r="A942" s="7" t="str">
        <f t="shared" si="130"/>
        <v>39502</v>
      </c>
      <c r="B942">
        <v>2</v>
      </c>
      <c r="C942">
        <v>3950</v>
      </c>
      <c r="D942">
        <v>23530412</v>
      </c>
      <c r="E942">
        <v>23207101.239999998</v>
      </c>
      <c r="F942">
        <v>281</v>
      </c>
      <c r="G942">
        <v>337</v>
      </c>
      <c r="H942">
        <v>20161181162989.699</v>
      </c>
      <c r="I942">
        <v>20161206875718</v>
      </c>
      <c r="J942">
        <v>5</v>
      </c>
      <c r="K942">
        <v>3</v>
      </c>
      <c r="L942" t="s">
        <v>36</v>
      </c>
      <c r="M942" s="1">
        <f t="shared" si="131"/>
        <v>42705</v>
      </c>
      <c r="N942" s="1">
        <f t="shared" si="132"/>
        <v>42696</v>
      </c>
      <c r="O942" s="1">
        <f t="shared" si="133"/>
        <v>42708</v>
      </c>
      <c r="P942" t="b">
        <f t="shared" si="129"/>
        <v>0</v>
      </c>
      <c r="Q942" t="str">
        <f t="shared" si="134"/>
        <v>WHEN fk_mwh_warehouse = '2' AND id_city = '3950' AND shipped_date &gt;= '2016-11-22' AND shipped_date &lt; '2016-12-05' THEN unit_price</v>
      </c>
      <c r="R942" t="str">
        <f t="shared" si="135"/>
        <v>WHEN fk_mwh_warehouse = '2' AND id_city = '3950' AND shipped_date &gt;= '2016-11-22' AND shipped_date &lt; '2016-12-05' THEN paid_price</v>
      </c>
      <c r="S942" t="str">
        <f t="shared" si="136"/>
        <v>WHEN fk_mwh_warehouse = '2' AND id_city = '3950' AND shipped_date &gt;= '2016-11-22' AND shipped_date &lt; '2016-12-05' THEN order_nr</v>
      </c>
      <c r="T942" t="str">
        <f t="shared" si="137"/>
        <v>WHEN fk_mwh_warehouse = '2' AND id_city = '3950' AND shipped_date &gt;= '2016-11-22' AND shipped_date &lt; '2016-12-05' THEN 1</v>
      </c>
    </row>
    <row r="943" spans="1:20" x14ac:dyDescent="0.25">
      <c r="A943" s="7" t="str">
        <f t="shared" si="130"/>
        <v>40362</v>
      </c>
      <c r="B943">
        <v>2</v>
      </c>
      <c r="C943">
        <v>4036</v>
      </c>
      <c r="D943">
        <v>203900</v>
      </c>
      <c r="E943">
        <v>203900</v>
      </c>
      <c r="F943">
        <v>2</v>
      </c>
      <c r="G943">
        <v>2</v>
      </c>
      <c r="H943">
        <v>20161166697226</v>
      </c>
      <c r="I943">
        <v>20161207629402</v>
      </c>
      <c r="J943">
        <v>6</v>
      </c>
      <c r="K943">
        <v>1</v>
      </c>
      <c r="L943" t="s">
        <v>35</v>
      </c>
      <c r="M943" s="1">
        <f t="shared" si="131"/>
        <v>42705</v>
      </c>
      <c r="N943" s="1">
        <f t="shared" si="132"/>
        <v>42702</v>
      </c>
      <c r="O943" s="1">
        <f t="shared" si="133"/>
        <v>42706</v>
      </c>
      <c r="P943" t="b">
        <f t="shared" si="129"/>
        <v>0</v>
      </c>
      <c r="Q943" t="str">
        <f t="shared" si="134"/>
        <v>WHEN fk_mwh_warehouse = '2' AND id_city = '4036' AND shipped_date &gt;= '2016-11-28' AND shipped_date &lt; '2016-12-03' THEN unit_price</v>
      </c>
      <c r="R943" t="str">
        <f t="shared" si="135"/>
        <v>WHEN fk_mwh_warehouse = '2' AND id_city = '4036' AND shipped_date &gt;= '2016-11-28' AND shipped_date &lt; '2016-12-03' THEN paid_price</v>
      </c>
      <c r="S943" t="str">
        <f t="shared" si="136"/>
        <v>WHEN fk_mwh_warehouse = '2' AND id_city = '4036' AND shipped_date &gt;= '2016-11-28' AND shipped_date &lt; '2016-12-03' THEN order_nr</v>
      </c>
      <c r="T943" t="str">
        <f t="shared" si="137"/>
        <v>WHEN fk_mwh_warehouse = '2' AND id_city = '4036' AND shipped_date &gt;= '2016-11-28' AND shipped_date &lt; '2016-12-03' THEN 1</v>
      </c>
    </row>
    <row r="944" spans="1:20" x14ac:dyDescent="0.25">
      <c r="A944" s="7" t="str">
        <f t="shared" si="130"/>
        <v>40432</v>
      </c>
      <c r="B944">
        <v>2</v>
      </c>
      <c r="C944">
        <v>4043</v>
      </c>
      <c r="D944">
        <v>65300</v>
      </c>
      <c r="E944">
        <v>65300</v>
      </c>
      <c r="F944">
        <v>1</v>
      </c>
      <c r="G944">
        <v>1</v>
      </c>
      <c r="H944">
        <v>20161122130057</v>
      </c>
      <c r="I944">
        <v>20161206131242</v>
      </c>
      <c r="J944">
        <v>14</v>
      </c>
      <c r="K944">
        <v>0</v>
      </c>
      <c r="L944" t="s">
        <v>36</v>
      </c>
      <c r="M944" s="1">
        <f t="shared" si="131"/>
        <v>42696</v>
      </c>
      <c r="N944" s="1">
        <f t="shared" si="132"/>
        <v>42696</v>
      </c>
      <c r="O944" s="1">
        <f t="shared" si="133"/>
        <v>42696</v>
      </c>
      <c r="P944" t="b">
        <f t="shared" si="129"/>
        <v>0</v>
      </c>
      <c r="Q944" t="str">
        <f t="shared" si="134"/>
        <v>WHEN fk_mwh_warehouse = '2' AND id_city = '4043' AND shipped_date &gt;= '2016-11-22' AND shipped_date &lt; '2016-11-23' THEN unit_price</v>
      </c>
      <c r="R944" t="str">
        <f t="shared" si="135"/>
        <v>WHEN fk_mwh_warehouse = '2' AND id_city = '4043' AND shipped_date &gt;= '2016-11-22' AND shipped_date &lt; '2016-11-23' THEN paid_price</v>
      </c>
      <c r="S944" t="str">
        <f t="shared" si="136"/>
        <v>WHEN fk_mwh_warehouse = '2' AND id_city = '4043' AND shipped_date &gt;= '2016-11-22' AND shipped_date &lt; '2016-11-23' THEN order_nr</v>
      </c>
      <c r="T944" t="str">
        <f t="shared" si="137"/>
        <v>WHEN fk_mwh_warehouse = '2' AND id_city = '4043' AND shipped_date &gt;= '2016-11-22' AND shipped_date &lt; '2016-11-23' THEN 1</v>
      </c>
    </row>
    <row r="945" spans="1:20" x14ac:dyDescent="0.25">
      <c r="A945" s="7" t="str">
        <f t="shared" si="130"/>
        <v>40602</v>
      </c>
      <c r="B945">
        <v>2</v>
      </c>
      <c r="C945">
        <v>4060</v>
      </c>
      <c r="D945">
        <v>1277900</v>
      </c>
      <c r="E945">
        <v>1277900</v>
      </c>
      <c r="F945">
        <v>5</v>
      </c>
      <c r="G945">
        <v>5</v>
      </c>
      <c r="H945">
        <v>20161156393994.398</v>
      </c>
      <c r="I945">
        <v>20161206146261</v>
      </c>
      <c r="J945">
        <v>8</v>
      </c>
      <c r="K945">
        <v>4</v>
      </c>
      <c r="L945" t="s">
        <v>36</v>
      </c>
      <c r="M945" s="1">
        <f t="shared" si="131"/>
        <v>42702</v>
      </c>
      <c r="N945" s="1">
        <f t="shared" si="132"/>
        <v>42690</v>
      </c>
      <c r="O945" s="1">
        <f t="shared" si="133"/>
        <v>42706</v>
      </c>
      <c r="P945" t="b">
        <f t="shared" si="129"/>
        <v>0</v>
      </c>
      <c r="Q945" t="str">
        <f t="shared" si="134"/>
        <v>WHEN fk_mwh_warehouse = '2' AND id_city = '4060' AND shipped_date &gt;= '2016-11-16' AND shipped_date &lt; '2016-12-03' THEN unit_price</v>
      </c>
      <c r="R945" t="str">
        <f t="shared" si="135"/>
        <v>WHEN fk_mwh_warehouse = '2' AND id_city = '4060' AND shipped_date &gt;= '2016-11-16' AND shipped_date &lt; '2016-12-03' THEN paid_price</v>
      </c>
      <c r="S945" t="str">
        <f t="shared" si="136"/>
        <v>WHEN fk_mwh_warehouse = '2' AND id_city = '4060' AND shipped_date &gt;= '2016-11-16' AND shipped_date &lt; '2016-12-03' THEN order_nr</v>
      </c>
      <c r="T945" t="str">
        <f t="shared" si="137"/>
        <v>WHEN fk_mwh_warehouse = '2' AND id_city = '4060' AND shipped_date &gt;= '2016-11-16' AND shipped_date &lt; '2016-12-03' THEN 1</v>
      </c>
    </row>
    <row r="946" spans="1:20" x14ac:dyDescent="0.25">
      <c r="A946" s="7" t="str">
        <f t="shared" si="130"/>
        <v>41022</v>
      </c>
      <c r="B946">
        <v>2</v>
      </c>
      <c r="C946">
        <v>4102</v>
      </c>
      <c r="D946">
        <v>47800</v>
      </c>
      <c r="E946">
        <v>47800</v>
      </c>
      <c r="F946">
        <v>2</v>
      </c>
      <c r="G946">
        <v>2</v>
      </c>
      <c r="H946">
        <v>20161164719895.5</v>
      </c>
      <c r="I946">
        <v>20161207133246</v>
      </c>
      <c r="J946">
        <v>8</v>
      </c>
      <c r="K946">
        <v>2</v>
      </c>
      <c r="L946" t="s">
        <v>35</v>
      </c>
      <c r="M946" s="1">
        <f t="shared" si="131"/>
        <v>42703</v>
      </c>
      <c r="N946" s="1">
        <f t="shared" si="132"/>
        <v>42697</v>
      </c>
      <c r="O946" s="1">
        <f t="shared" si="133"/>
        <v>42705</v>
      </c>
      <c r="P946" t="b">
        <f t="shared" si="129"/>
        <v>0</v>
      </c>
      <c r="Q946" t="str">
        <f t="shared" si="134"/>
        <v>WHEN fk_mwh_warehouse = '2' AND id_city = '4102' AND shipped_date &gt;= '2016-11-23' AND shipped_date &lt; '2016-12-02' THEN unit_price</v>
      </c>
      <c r="R946" t="str">
        <f t="shared" si="135"/>
        <v>WHEN fk_mwh_warehouse = '2' AND id_city = '4102' AND shipped_date &gt;= '2016-11-23' AND shipped_date &lt; '2016-12-02' THEN paid_price</v>
      </c>
      <c r="S946" t="str">
        <f t="shared" si="136"/>
        <v>WHEN fk_mwh_warehouse = '2' AND id_city = '4102' AND shipped_date &gt;= '2016-11-23' AND shipped_date &lt; '2016-12-02' THEN order_nr</v>
      </c>
      <c r="T946" t="str">
        <f t="shared" si="137"/>
        <v>WHEN fk_mwh_warehouse = '2' AND id_city = '4102' AND shipped_date &gt;= '2016-11-23' AND shipped_date &lt; '2016-12-02' THEN 1</v>
      </c>
    </row>
    <row r="947" spans="1:20" x14ac:dyDescent="0.25">
      <c r="A947" s="7" t="str">
        <f t="shared" si="130"/>
        <v>41122</v>
      </c>
      <c r="B947">
        <v>2</v>
      </c>
      <c r="C947">
        <v>4112</v>
      </c>
      <c r="D947">
        <v>129000</v>
      </c>
      <c r="E947">
        <v>129000</v>
      </c>
      <c r="F947">
        <v>1</v>
      </c>
      <c r="G947">
        <v>1</v>
      </c>
      <c r="H947">
        <v>20161129220832</v>
      </c>
      <c r="I947">
        <v>20161206131114</v>
      </c>
      <c r="J947">
        <v>7</v>
      </c>
      <c r="K947">
        <v>0</v>
      </c>
      <c r="L947" t="s">
        <v>36</v>
      </c>
      <c r="M947" s="1">
        <f t="shared" si="131"/>
        <v>42703</v>
      </c>
      <c r="N947" s="1">
        <f t="shared" si="132"/>
        <v>42703</v>
      </c>
      <c r="O947" s="1">
        <f t="shared" si="133"/>
        <v>42703</v>
      </c>
      <c r="P947" t="b">
        <f t="shared" si="129"/>
        <v>0</v>
      </c>
      <c r="Q947" t="str">
        <f t="shared" si="134"/>
        <v>WHEN fk_mwh_warehouse = '2' AND id_city = '4112' AND shipped_date &gt;= '2016-11-29' AND shipped_date &lt; '2016-11-30' THEN unit_price</v>
      </c>
      <c r="R947" t="str">
        <f t="shared" si="135"/>
        <v>WHEN fk_mwh_warehouse = '2' AND id_city = '4112' AND shipped_date &gt;= '2016-11-29' AND shipped_date &lt; '2016-11-30' THEN paid_price</v>
      </c>
      <c r="S947" t="str">
        <f t="shared" si="136"/>
        <v>WHEN fk_mwh_warehouse = '2' AND id_city = '4112' AND shipped_date &gt;= '2016-11-29' AND shipped_date &lt; '2016-11-30' THEN order_nr</v>
      </c>
      <c r="T947" t="str">
        <f t="shared" si="137"/>
        <v>WHEN fk_mwh_warehouse = '2' AND id_city = '4112' AND shipped_date &gt;= '2016-11-29' AND shipped_date &lt; '2016-11-30' THEN 1</v>
      </c>
    </row>
    <row r="948" spans="1:20" x14ac:dyDescent="0.25">
      <c r="A948" s="7" t="str">
        <f t="shared" si="130"/>
        <v>41232</v>
      </c>
      <c r="B948">
        <v>2</v>
      </c>
      <c r="C948">
        <v>4123</v>
      </c>
      <c r="D948">
        <v>351450</v>
      </c>
      <c r="E948">
        <v>351450</v>
      </c>
      <c r="F948">
        <v>4</v>
      </c>
      <c r="G948">
        <v>4</v>
      </c>
      <c r="H948">
        <v>20161184165013</v>
      </c>
      <c r="I948">
        <v>20161205896690.5</v>
      </c>
      <c r="J948">
        <v>4</v>
      </c>
      <c r="K948">
        <v>1</v>
      </c>
      <c r="L948" t="s">
        <v>34</v>
      </c>
      <c r="M948" s="1">
        <f t="shared" si="131"/>
        <v>42705</v>
      </c>
      <c r="N948" s="1">
        <f t="shared" si="132"/>
        <v>42702</v>
      </c>
      <c r="O948" s="1">
        <f t="shared" si="133"/>
        <v>42706</v>
      </c>
      <c r="P948" t="b">
        <f t="shared" si="129"/>
        <v>0</v>
      </c>
      <c r="Q948" t="str">
        <f t="shared" si="134"/>
        <v>WHEN fk_mwh_warehouse = '2' AND id_city = '4123' AND shipped_date &gt;= '2016-11-28' AND shipped_date &lt; '2016-12-03' THEN unit_price</v>
      </c>
      <c r="R948" t="str">
        <f t="shared" si="135"/>
        <v>WHEN fk_mwh_warehouse = '2' AND id_city = '4123' AND shipped_date &gt;= '2016-11-28' AND shipped_date &lt; '2016-12-03' THEN paid_price</v>
      </c>
      <c r="S948" t="str">
        <f t="shared" si="136"/>
        <v>WHEN fk_mwh_warehouse = '2' AND id_city = '4123' AND shipped_date &gt;= '2016-11-28' AND shipped_date &lt; '2016-12-03' THEN order_nr</v>
      </c>
      <c r="T948" t="str">
        <f t="shared" si="137"/>
        <v>WHEN fk_mwh_warehouse = '2' AND id_city = '4123' AND shipped_date &gt;= '2016-11-28' AND shipped_date &lt; '2016-12-03' THEN 1</v>
      </c>
    </row>
    <row r="949" spans="1:20" x14ac:dyDescent="0.25">
      <c r="A949" s="7" t="str">
        <f t="shared" si="130"/>
        <v>42182</v>
      </c>
      <c r="B949">
        <v>2</v>
      </c>
      <c r="C949">
        <v>4218</v>
      </c>
      <c r="D949">
        <v>3925983</v>
      </c>
      <c r="E949">
        <v>3878763</v>
      </c>
      <c r="F949">
        <v>30</v>
      </c>
      <c r="G949">
        <v>31</v>
      </c>
      <c r="H949">
        <v>20161200555346.5</v>
      </c>
      <c r="I949">
        <v>20161206614372.398</v>
      </c>
      <c r="J949">
        <v>4</v>
      </c>
      <c r="K949">
        <v>2</v>
      </c>
      <c r="L949" t="s">
        <v>36</v>
      </c>
      <c r="M949" s="1">
        <f t="shared" si="131"/>
        <v>42706</v>
      </c>
      <c r="N949" s="1">
        <f t="shared" si="132"/>
        <v>42700</v>
      </c>
      <c r="O949" s="1">
        <f t="shared" si="133"/>
        <v>42708</v>
      </c>
      <c r="P949" t="b">
        <f t="shared" si="129"/>
        <v>0</v>
      </c>
      <c r="Q949" t="str">
        <f t="shared" si="134"/>
        <v>WHEN fk_mwh_warehouse = '2' AND id_city = '4218' AND shipped_date &gt;= '2016-11-26' AND shipped_date &lt; '2016-12-05' THEN unit_price</v>
      </c>
      <c r="R949" t="str">
        <f t="shared" si="135"/>
        <v>WHEN fk_mwh_warehouse = '2' AND id_city = '4218' AND shipped_date &gt;= '2016-11-26' AND shipped_date &lt; '2016-12-05' THEN paid_price</v>
      </c>
      <c r="S949" t="str">
        <f t="shared" si="136"/>
        <v>WHEN fk_mwh_warehouse = '2' AND id_city = '4218' AND shipped_date &gt;= '2016-11-26' AND shipped_date &lt; '2016-12-05' THEN order_nr</v>
      </c>
      <c r="T949" t="str">
        <f t="shared" si="137"/>
        <v>WHEN fk_mwh_warehouse = '2' AND id_city = '4218' AND shipped_date &gt;= '2016-11-26' AND shipped_date &lt; '2016-12-05' THEN 1</v>
      </c>
    </row>
    <row r="950" spans="1:20" x14ac:dyDescent="0.25">
      <c r="A950" s="7" t="str">
        <f t="shared" si="130"/>
        <v>42242</v>
      </c>
      <c r="B950">
        <v>2</v>
      </c>
      <c r="C950">
        <v>4224</v>
      </c>
      <c r="D950">
        <v>338029</v>
      </c>
      <c r="E950">
        <v>335169.2</v>
      </c>
      <c r="F950">
        <v>8</v>
      </c>
      <c r="G950">
        <v>9</v>
      </c>
      <c r="H950">
        <v>20161178366067</v>
      </c>
      <c r="I950">
        <v>20161207174616</v>
      </c>
      <c r="J950">
        <v>5</v>
      </c>
      <c r="K950">
        <v>3</v>
      </c>
      <c r="L950" t="s">
        <v>35</v>
      </c>
      <c r="M950" s="1">
        <f t="shared" si="131"/>
        <v>42706</v>
      </c>
      <c r="N950" s="1">
        <f t="shared" si="132"/>
        <v>42697</v>
      </c>
      <c r="O950" s="1">
        <f t="shared" si="133"/>
        <v>42709</v>
      </c>
      <c r="P950" t="b">
        <f t="shared" si="129"/>
        <v>0</v>
      </c>
      <c r="Q950" t="str">
        <f t="shared" si="134"/>
        <v>WHEN fk_mwh_warehouse = '2' AND id_city = '4224' AND shipped_date &gt;= '2016-11-23' AND shipped_date &lt; '2016-12-06' THEN unit_price</v>
      </c>
      <c r="R950" t="str">
        <f t="shared" si="135"/>
        <v>WHEN fk_mwh_warehouse = '2' AND id_city = '4224' AND shipped_date &gt;= '2016-11-23' AND shipped_date &lt; '2016-12-06' THEN paid_price</v>
      </c>
      <c r="S950" t="str">
        <f t="shared" si="136"/>
        <v>WHEN fk_mwh_warehouse = '2' AND id_city = '4224' AND shipped_date &gt;= '2016-11-23' AND shipped_date &lt; '2016-12-06' THEN order_nr</v>
      </c>
      <c r="T950" t="str">
        <f t="shared" si="137"/>
        <v>WHEN fk_mwh_warehouse = '2' AND id_city = '4224' AND shipped_date &gt;= '2016-11-23' AND shipped_date &lt; '2016-12-06' THEN 1</v>
      </c>
    </row>
    <row r="951" spans="1:20" x14ac:dyDescent="0.25">
      <c r="A951" s="7" t="str">
        <f t="shared" si="130"/>
        <v>42512</v>
      </c>
      <c r="B951">
        <v>2</v>
      </c>
      <c r="C951">
        <v>4251</v>
      </c>
      <c r="D951">
        <v>345000</v>
      </c>
      <c r="E951">
        <v>345000</v>
      </c>
      <c r="F951">
        <v>1</v>
      </c>
      <c r="G951">
        <v>1</v>
      </c>
      <c r="H951">
        <v>20161201155041</v>
      </c>
      <c r="I951">
        <v>20161208191452</v>
      </c>
      <c r="J951">
        <v>7</v>
      </c>
      <c r="K951">
        <v>0</v>
      </c>
      <c r="L951" t="s">
        <v>37</v>
      </c>
      <c r="M951" s="1">
        <f t="shared" si="131"/>
        <v>42705</v>
      </c>
      <c r="N951" s="1">
        <f t="shared" si="132"/>
        <v>42705</v>
      </c>
      <c r="O951" s="1">
        <f t="shared" si="133"/>
        <v>42705</v>
      </c>
      <c r="P951" t="b">
        <f t="shared" si="129"/>
        <v>0</v>
      </c>
      <c r="Q951" t="str">
        <f t="shared" si="134"/>
        <v>WHEN fk_mwh_warehouse = '2' AND id_city = '4251' AND shipped_date &gt;= '2016-12-01' AND shipped_date &lt; '2016-12-02' THEN unit_price</v>
      </c>
      <c r="R951" t="str">
        <f t="shared" si="135"/>
        <v>WHEN fk_mwh_warehouse = '2' AND id_city = '4251' AND shipped_date &gt;= '2016-12-01' AND shipped_date &lt; '2016-12-02' THEN paid_price</v>
      </c>
      <c r="S951" t="str">
        <f t="shared" si="136"/>
        <v>WHEN fk_mwh_warehouse = '2' AND id_city = '4251' AND shipped_date &gt;= '2016-12-01' AND shipped_date &lt; '2016-12-02' THEN order_nr</v>
      </c>
      <c r="T951" t="str">
        <f t="shared" si="137"/>
        <v>WHEN fk_mwh_warehouse = '2' AND id_city = '4251' AND shipped_date &gt;= '2016-12-01' AND shipped_date &lt; '2016-12-02' THEN 1</v>
      </c>
    </row>
    <row r="952" spans="1:20" x14ac:dyDescent="0.25">
      <c r="A952" s="7" t="str">
        <f t="shared" si="130"/>
        <v>42902</v>
      </c>
      <c r="B952">
        <v>2</v>
      </c>
      <c r="C952">
        <v>4290</v>
      </c>
      <c r="D952">
        <v>295400</v>
      </c>
      <c r="E952">
        <v>295400</v>
      </c>
      <c r="F952">
        <v>3</v>
      </c>
      <c r="G952">
        <v>3</v>
      </c>
      <c r="H952">
        <v>20161153177265.301</v>
      </c>
      <c r="I952">
        <v>20161206795935.301</v>
      </c>
      <c r="J952">
        <v>7</v>
      </c>
      <c r="K952">
        <v>1</v>
      </c>
      <c r="L952" t="s">
        <v>36</v>
      </c>
      <c r="M952" s="1">
        <f t="shared" si="131"/>
        <v>42703</v>
      </c>
      <c r="N952" s="1">
        <f t="shared" si="132"/>
        <v>42700</v>
      </c>
      <c r="O952" s="1">
        <f t="shared" si="133"/>
        <v>42704</v>
      </c>
      <c r="P952" t="b">
        <f t="shared" si="129"/>
        <v>0</v>
      </c>
      <c r="Q952" t="str">
        <f t="shared" si="134"/>
        <v>WHEN fk_mwh_warehouse = '2' AND id_city = '4290' AND shipped_date &gt;= '2016-11-26' AND shipped_date &lt; '2016-12-01' THEN unit_price</v>
      </c>
      <c r="R952" t="str">
        <f t="shared" si="135"/>
        <v>WHEN fk_mwh_warehouse = '2' AND id_city = '4290' AND shipped_date &gt;= '2016-11-26' AND shipped_date &lt; '2016-12-01' THEN paid_price</v>
      </c>
      <c r="S952" t="str">
        <f t="shared" si="136"/>
        <v>WHEN fk_mwh_warehouse = '2' AND id_city = '4290' AND shipped_date &gt;= '2016-11-26' AND shipped_date &lt; '2016-12-01' THEN order_nr</v>
      </c>
      <c r="T952" t="str">
        <f t="shared" si="137"/>
        <v>WHEN fk_mwh_warehouse = '2' AND id_city = '4290' AND shipped_date &gt;= '2016-11-26' AND shipped_date &lt; '2016-12-01' THEN 1</v>
      </c>
    </row>
    <row r="953" spans="1:20" x14ac:dyDescent="0.25">
      <c r="A953" s="7" t="str">
        <f t="shared" si="130"/>
        <v>43462</v>
      </c>
      <c r="B953">
        <v>2</v>
      </c>
      <c r="C953">
        <v>4346</v>
      </c>
      <c r="D953">
        <v>1999000</v>
      </c>
      <c r="E953">
        <v>1999000</v>
      </c>
      <c r="F953">
        <v>1</v>
      </c>
      <c r="G953">
        <v>1</v>
      </c>
      <c r="H953">
        <v>20161130123637</v>
      </c>
      <c r="I953">
        <v>20161205174630</v>
      </c>
      <c r="J953">
        <v>5</v>
      </c>
      <c r="K953">
        <v>0</v>
      </c>
      <c r="L953" t="s">
        <v>34</v>
      </c>
      <c r="M953" s="1">
        <f t="shared" si="131"/>
        <v>42704</v>
      </c>
      <c r="N953" s="1">
        <f t="shared" si="132"/>
        <v>42704</v>
      </c>
      <c r="O953" s="1">
        <f t="shared" si="133"/>
        <v>42704</v>
      </c>
      <c r="P953" t="b">
        <f t="shared" si="129"/>
        <v>0</v>
      </c>
      <c r="Q953" t="str">
        <f t="shared" si="134"/>
        <v>WHEN fk_mwh_warehouse = '2' AND id_city = '4346' AND shipped_date &gt;= '2016-11-30' AND shipped_date &lt; '2016-12-01' THEN unit_price</v>
      </c>
      <c r="R953" t="str">
        <f t="shared" si="135"/>
        <v>WHEN fk_mwh_warehouse = '2' AND id_city = '4346' AND shipped_date &gt;= '2016-11-30' AND shipped_date &lt; '2016-12-01' THEN paid_price</v>
      </c>
      <c r="S953" t="str">
        <f t="shared" si="136"/>
        <v>WHEN fk_mwh_warehouse = '2' AND id_city = '4346' AND shipped_date &gt;= '2016-11-30' AND shipped_date &lt; '2016-12-01' THEN order_nr</v>
      </c>
      <c r="T953" t="str">
        <f t="shared" si="137"/>
        <v>WHEN fk_mwh_warehouse = '2' AND id_city = '4346' AND shipped_date &gt;= '2016-11-30' AND shipped_date &lt; '2016-12-01' THEN 1</v>
      </c>
    </row>
    <row r="954" spans="1:20" x14ac:dyDescent="0.25">
      <c r="A954" s="7" t="str">
        <f t="shared" si="130"/>
        <v>44282</v>
      </c>
      <c r="B954">
        <v>2</v>
      </c>
      <c r="C954">
        <v>4428</v>
      </c>
      <c r="D954">
        <v>128000</v>
      </c>
      <c r="E954">
        <v>128000</v>
      </c>
      <c r="F954">
        <v>2</v>
      </c>
      <c r="G954">
        <v>2</v>
      </c>
      <c r="H954">
        <v>20161202682683.5</v>
      </c>
      <c r="I954">
        <v>20161207128412.5</v>
      </c>
      <c r="J954">
        <v>5</v>
      </c>
      <c r="K954">
        <v>2</v>
      </c>
      <c r="L954" t="s">
        <v>35</v>
      </c>
      <c r="M954" s="1">
        <f t="shared" si="131"/>
        <v>42706</v>
      </c>
      <c r="N954" s="1">
        <f t="shared" si="132"/>
        <v>42700</v>
      </c>
      <c r="O954" s="1">
        <f t="shared" si="133"/>
        <v>42708</v>
      </c>
      <c r="P954" t="b">
        <f t="shared" si="129"/>
        <v>0</v>
      </c>
      <c r="Q954" t="str">
        <f t="shared" si="134"/>
        <v>WHEN fk_mwh_warehouse = '2' AND id_city = '4428' AND shipped_date &gt;= '2016-11-26' AND shipped_date &lt; '2016-12-05' THEN unit_price</v>
      </c>
      <c r="R954" t="str">
        <f t="shared" si="135"/>
        <v>WHEN fk_mwh_warehouse = '2' AND id_city = '4428' AND shipped_date &gt;= '2016-11-26' AND shipped_date &lt; '2016-12-05' THEN paid_price</v>
      </c>
      <c r="S954" t="str">
        <f t="shared" si="136"/>
        <v>WHEN fk_mwh_warehouse = '2' AND id_city = '4428' AND shipped_date &gt;= '2016-11-26' AND shipped_date &lt; '2016-12-05' THEN order_nr</v>
      </c>
      <c r="T954" t="str">
        <f t="shared" si="137"/>
        <v>WHEN fk_mwh_warehouse = '2' AND id_city = '4428' AND shipped_date &gt;= '2016-11-26' AND shipped_date &lt; '2016-12-05' THEN 1</v>
      </c>
    </row>
    <row r="955" spans="1:20" x14ac:dyDescent="0.25">
      <c r="A955" s="7" t="str">
        <f t="shared" si="130"/>
        <v>44342</v>
      </c>
      <c r="B955">
        <v>2</v>
      </c>
      <c r="C955">
        <v>4434</v>
      </c>
      <c r="D955">
        <v>113200</v>
      </c>
      <c r="E955">
        <v>113200</v>
      </c>
      <c r="F955">
        <v>2</v>
      </c>
      <c r="G955">
        <v>2</v>
      </c>
      <c r="H955">
        <v>20161202180241</v>
      </c>
      <c r="I955">
        <v>20161205132591.5</v>
      </c>
      <c r="J955">
        <v>3</v>
      </c>
      <c r="K955">
        <v>0</v>
      </c>
      <c r="L955" t="s">
        <v>34</v>
      </c>
      <c r="M955" s="1">
        <f t="shared" si="131"/>
        <v>42706</v>
      </c>
      <c r="N955" s="1">
        <f t="shared" si="132"/>
        <v>42706</v>
      </c>
      <c r="O955" s="1">
        <f t="shared" si="133"/>
        <v>42706</v>
      </c>
      <c r="P955" t="b">
        <f t="shared" si="129"/>
        <v>0</v>
      </c>
      <c r="Q955" t="str">
        <f t="shared" si="134"/>
        <v>WHEN fk_mwh_warehouse = '2' AND id_city = '4434' AND shipped_date &gt;= '2016-12-02' AND shipped_date &lt; '2016-12-03' THEN unit_price</v>
      </c>
      <c r="R955" t="str">
        <f t="shared" si="135"/>
        <v>WHEN fk_mwh_warehouse = '2' AND id_city = '4434' AND shipped_date &gt;= '2016-12-02' AND shipped_date &lt; '2016-12-03' THEN paid_price</v>
      </c>
      <c r="S955" t="str">
        <f t="shared" si="136"/>
        <v>WHEN fk_mwh_warehouse = '2' AND id_city = '4434' AND shipped_date &gt;= '2016-12-02' AND shipped_date &lt; '2016-12-03' THEN order_nr</v>
      </c>
      <c r="T955" t="str">
        <f t="shared" si="137"/>
        <v>WHEN fk_mwh_warehouse = '2' AND id_city = '4434' AND shipped_date &gt;= '2016-12-02' AND shipped_date &lt; '2016-12-03' THEN 1</v>
      </c>
    </row>
    <row r="956" spans="1:20" x14ac:dyDescent="0.25">
      <c r="A956" s="7" t="str">
        <f t="shared" si="130"/>
        <v>44412</v>
      </c>
      <c r="B956">
        <v>2</v>
      </c>
      <c r="C956">
        <v>4441</v>
      </c>
      <c r="D956">
        <v>1448389</v>
      </c>
      <c r="E956">
        <v>1425535.46</v>
      </c>
      <c r="F956">
        <v>18</v>
      </c>
      <c r="G956">
        <v>21</v>
      </c>
      <c r="H956">
        <v>20161185254178.398</v>
      </c>
      <c r="I956">
        <v>20161206857647.602</v>
      </c>
      <c r="J956">
        <v>5</v>
      </c>
      <c r="K956">
        <v>3</v>
      </c>
      <c r="L956" t="s">
        <v>36</v>
      </c>
      <c r="M956" s="1">
        <f t="shared" si="131"/>
        <v>42705</v>
      </c>
      <c r="N956" s="1">
        <f t="shared" si="132"/>
        <v>42696</v>
      </c>
      <c r="O956" s="1">
        <f t="shared" si="133"/>
        <v>42708</v>
      </c>
      <c r="P956" t="b">
        <f t="shared" si="129"/>
        <v>0</v>
      </c>
      <c r="Q956" t="str">
        <f t="shared" si="134"/>
        <v>WHEN fk_mwh_warehouse = '2' AND id_city = '4441' AND shipped_date &gt;= '2016-11-22' AND shipped_date &lt; '2016-12-05' THEN unit_price</v>
      </c>
      <c r="R956" t="str">
        <f t="shared" si="135"/>
        <v>WHEN fk_mwh_warehouse = '2' AND id_city = '4441' AND shipped_date &gt;= '2016-11-22' AND shipped_date &lt; '2016-12-05' THEN paid_price</v>
      </c>
      <c r="S956" t="str">
        <f t="shared" si="136"/>
        <v>WHEN fk_mwh_warehouse = '2' AND id_city = '4441' AND shipped_date &gt;= '2016-11-22' AND shipped_date &lt; '2016-12-05' THEN order_nr</v>
      </c>
      <c r="T956" t="str">
        <f t="shared" si="137"/>
        <v>WHEN fk_mwh_warehouse = '2' AND id_city = '4441' AND shipped_date &gt;= '2016-11-22' AND shipped_date &lt; '2016-12-05' THEN 1</v>
      </c>
    </row>
    <row r="957" spans="1:20" x14ac:dyDescent="0.25">
      <c r="A957" s="7" t="str">
        <f t="shared" si="130"/>
        <v>44612</v>
      </c>
      <c r="B957">
        <v>2</v>
      </c>
      <c r="C957">
        <v>4461</v>
      </c>
      <c r="D957">
        <v>1245275</v>
      </c>
      <c r="E957">
        <v>1213025</v>
      </c>
      <c r="F957">
        <v>14</v>
      </c>
      <c r="G957">
        <v>16</v>
      </c>
      <c r="H957">
        <v>20161155853250.102</v>
      </c>
      <c r="I957">
        <v>20161206833741.898</v>
      </c>
      <c r="J957">
        <v>7</v>
      </c>
      <c r="K957">
        <v>5</v>
      </c>
      <c r="L957" t="s">
        <v>36</v>
      </c>
      <c r="M957" s="1">
        <f t="shared" si="131"/>
        <v>42703</v>
      </c>
      <c r="N957" s="1">
        <f t="shared" si="132"/>
        <v>42688</v>
      </c>
      <c r="O957" s="1">
        <f t="shared" si="133"/>
        <v>42708</v>
      </c>
      <c r="P957" t="b">
        <f t="shared" si="129"/>
        <v>0</v>
      </c>
      <c r="Q957" t="str">
        <f t="shared" si="134"/>
        <v>WHEN fk_mwh_warehouse = '2' AND id_city = '4461' AND shipped_date &gt;= '2016-11-14' AND shipped_date &lt; '2016-12-05' THEN unit_price</v>
      </c>
      <c r="R957" t="str">
        <f t="shared" si="135"/>
        <v>WHEN fk_mwh_warehouse = '2' AND id_city = '4461' AND shipped_date &gt;= '2016-11-14' AND shipped_date &lt; '2016-12-05' THEN paid_price</v>
      </c>
      <c r="S957" t="str">
        <f t="shared" si="136"/>
        <v>WHEN fk_mwh_warehouse = '2' AND id_city = '4461' AND shipped_date &gt;= '2016-11-14' AND shipped_date &lt; '2016-12-05' THEN order_nr</v>
      </c>
      <c r="T957" t="str">
        <f t="shared" si="137"/>
        <v>WHEN fk_mwh_warehouse = '2' AND id_city = '4461' AND shipped_date &gt;= '2016-11-14' AND shipped_date &lt; '2016-12-05' THEN 1</v>
      </c>
    </row>
    <row r="958" spans="1:20" x14ac:dyDescent="0.25">
      <c r="A958" s="7" t="str">
        <f t="shared" si="130"/>
        <v>44822</v>
      </c>
      <c r="B958">
        <v>2</v>
      </c>
      <c r="C958">
        <v>4482</v>
      </c>
      <c r="D958">
        <v>775399</v>
      </c>
      <c r="E958">
        <v>631749</v>
      </c>
      <c r="F958">
        <v>8</v>
      </c>
      <c r="G958">
        <v>8</v>
      </c>
      <c r="H958">
        <v>20161172417505</v>
      </c>
      <c r="I958">
        <v>20161207015100.801</v>
      </c>
      <c r="J958">
        <v>8</v>
      </c>
      <c r="K958">
        <v>6</v>
      </c>
      <c r="L958" t="s">
        <v>35</v>
      </c>
      <c r="M958" s="1">
        <f t="shared" si="131"/>
        <v>42703</v>
      </c>
      <c r="N958" s="1">
        <f t="shared" si="132"/>
        <v>42685</v>
      </c>
      <c r="O958" s="1">
        <f t="shared" si="133"/>
        <v>42709</v>
      </c>
      <c r="P958" t="b">
        <f t="shared" si="129"/>
        <v>0</v>
      </c>
      <c r="Q958" t="str">
        <f t="shared" si="134"/>
        <v>WHEN fk_mwh_warehouse = '2' AND id_city = '4482' AND shipped_date &gt;= '2016-11-11' AND shipped_date &lt; '2016-12-06' THEN unit_price</v>
      </c>
      <c r="R958" t="str">
        <f t="shared" si="135"/>
        <v>WHEN fk_mwh_warehouse = '2' AND id_city = '4482' AND shipped_date &gt;= '2016-11-11' AND shipped_date &lt; '2016-12-06' THEN paid_price</v>
      </c>
      <c r="S958" t="str">
        <f t="shared" si="136"/>
        <v>WHEN fk_mwh_warehouse = '2' AND id_city = '4482' AND shipped_date &gt;= '2016-11-11' AND shipped_date &lt; '2016-12-06' THEN order_nr</v>
      </c>
      <c r="T958" t="str">
        <f t="shared" si="137"/>
        <v>WHEN fk_mwh_warehouse = '2' AND id_city = '4482' AND shipped_date &gt;= '2016-11-11' AND shipped_date &lt; '2016-12-06' THEN 1</v>
      </c>
    </row>
    <row r="959" spans="1:20" x14ac:dyDescent="0.25">
      <c r="A959" s="7" t="str">
        <f t="shared" si="130"/>
        <v>45252</v>
      </c>
      <c r="B959">
        <v>2</v>
      </c>
      <c r="C959">
        <v>4525</v>
      </c>
      <c r="D959">
        <v>400700</v>
      </c>
      <c r="E959">
        <v>400700</v>
      </c>
      <c r="F959">
        <v>5</v>
      </c>
      <c r="G959">
        <v>5</v>
      </c>
      <c r="H959">
        <v>20161169971142.801</v>
      </c>
      <c r="I959">
        <v>20161206159029.398</v>
      </c>
      <c r="J959">
        <v>8</v>
      </c>
      <c r="K959">
        <v>7</v>
      </c>
      <c r="L959" t="s">
        <v>36</v>
      </c>
      <c r="M959" s="1">
        <f t="shared" si="131"/>
        <v>42702</v>
      </c>
      <c r="N959" s="1">
        <f t="shared" si="132"/>
        <v>42681</v>
      </c>
      <c r="O959" s="1">
        <f t="shared" si="133"/>
        <v>42709</v>
      </c>
      <c r="P959" t="b">
        <f t="shared" si="129"/>
        <v>0</v>
      </c>
      <c r="Q959" t="str">
        <f t="shared" si="134"/>
        <v>WHEN fk_mwh_warehouse = '2' AND id_city = '4525' AND shipped_date &gt;= '2016-11-07' AND shipped_date &lt; '2016-12-06' THEN unit_price</v>
      </c>
      <c r="R959" t="str">
        <f t="shared" si="135"/>
        <v>WHEN fk_mwh_warehouse = '2' AND id_city = '4525' AND shipped_date &gt;= '2016-11-07' AND shipped_date &lt; '2016-12-06' THEN paid_price</v>
      </c>
      <c r="S959" t="str">
        <f t="shared" si="136"/>
        <v>WHEN fk_mwh_warehouse = '2' AND id_city = '4525' AND shipped_date &gt;= '2016-11-07' AND shipped_date &lt; '2016-12-06' THEN order_nr</v>
      </c>
      <c r="T959" t="str">
        <f t="shared" si="137"/>
        <v>WHEN fk_mwh_warehouse = '2' AND id_city = '4525' AND shipped_date &gt;= '2016-11-07' AND shipped_date &lt; '2016-12-06' THEN 1</v>
      </c>
    </row>
    <row r="960" spans="1:20" x14ac:dyDescent="0.25">
      <c r="A960" s="7" t="str">
        <f t="shared" si="130"/>
        <v>45432</v>
      </c>
      <c r="B960">
        <v>2</v>
      </c>
      <c r="C960">
        <v>4543</v>
      </c>
      <c r="D960">
        <v>42380456</v>
      </c>
      <c r="E960">
        <v>41144700.729999997</v>
      </c>
      <c r="F960">
        <v>437</v>
      </c>
      <c r="G960">
        <v>529</v>
      </c>
      <c r="H960">
        <v>20161200801688.398</v>
      </c>
      <c r="I960">
        <v>20161206630912.199</v>
      </c>
      <c r="J960">
        <v>3</v>
      </c>
      <c r="K960">
        <v>1</v>
      </c>
      <c r="L960" t="s">
        <v>36</v>
      </c>
      <c r="M960" s="1">
        <f t="shared" si="131"/>
        <v>42707</v>
      </c>
      <c r="N960" s="1">
        <f t="shared" si="132"/>
        <v>42704</v>
      </c>
      <c r="O960" s="1">
        <f t="shared" si="133"/>
        <v>42708</v>
      </c>
      <c r="P960" t="b">
        <f t="shared" si="129"/>
        <v>0</v>
      </c>
      <c r="Q960" t="str">
        <f t="shared" si="134"/>
        <v>WHEN fk_mwh_warehouse = '2' AND id_city = '4543' AND shipped_date &gt;= '2016-11-30' AND shipped_date &lt; '2016-12-05' THEN unit_price</v>
      </c>
      <c r="R960" t="str">
        <f t="shared" si="135"/>
        <v>WHEN fk_mwh_warehouse = '2' AND id_city = '4543' AND shipped_date &gt;= '2016-11-30' AND shipped_date &lt; '2016-12-05' THEN paid_price</v>
      </c>
      <c r="S960" t="str">
        <f t="shared" si="136"/>
        <v>WHEN fk_mwh_warehouse = '2' AND id_city = '4543' AND shipped_date &gt;= '2016-11-30' AND shipped_date &lt; '2016-12-05' THEN order_nr</v>
      </c>
      <c r="T960" t="str">
        <f t="shared" si="137"/>
        <v>WHEN fk_mwh_warehouse = '2' AND id_city = '4543' AND shipped_date &gt;= '2016-11-30' AND shipped_date &lt; '2016-12-05' THEN 1</v>
      </c>
    </row>
    <row r="961" spans="1:20" x14ac:dyDescent="0.25">
      <c r="A961" s="7" t="str">
        <f t="shared" si="130"/>
        <v>45622</v>
      </c>
      <c r="B961">
        <v>2</v>
      </c>
      <c r="C961">
        <v>4562</v>
      </c>
      <c r="D961">
        <v>2746846</v>
      </c>
      <c r="E961">
        <v>2738126.11</v>
      </c>
      <c r="F961">
        <v>15</v>
      </c>
      <c r="G961">
        <v>17</v>
      </c>
      <c r="H961">
        <v>20161146288169.5</v>
      </c>
      <c r="I961">
        <v>20161206509385.199</v>
      </c>
      <c r="J961">
        <v>11</v>
      </c>
      <c r="K961">
        <v>7</v>
      </c>
      <c r="L961" t="s">
        <v>36</v>
      </c>
      <c r="M961" s="1">
        <f t="shared" si="131"/>
        <v>42699</v>
      </c>
      <c r="N961" s="1">
        <f t="shared" si="132"/>
        <v>42678</v>
      </c>
      <c r="O961" s="1">
        <f t="shared" si="133"/>
        <v>42706</v>
      </c>
      <c r="P961" t="b">
        <f t="shared" si="129"/>
        <v>0</v>
      </c>
      <c r="Q961" t="str">
        <f t="shared" si="134"/>
        <v>WHEN fk_mwh_warehouse = '2' AND id_city = '4562' AND shipped_date &gt;= '2016-11-04' AND shipped_date &lt; '2016-12-03' THEN unit_price</v>
      </c>
      <c r="R961" t="str">
        <f t="shared" si="135"/>
        <v>WHEN fk_mwh_warehouse = '2' AND id_city = '4562' AND shipped_date &gt;= '2016-11-04' AND shipped_date &lt; '2016-12-03' THEN paid_price</v>
      </c>
      <c r="S961" t="str">
        <f t="shared" si="136"/>
        <v>WHEN fk_mwh_warehouse = '2' AND id_city = '4562' AND shipped_date &gt;= '2016-11-04' AND shipped_date &lt; '2016-12-03' THEN order_nr</v>
      </c>
      <c r="T961" t="str">
        <f t="shared" si="137"/>
        <v>WHEN fk_mwh_warehouse = '2' AND id_city = '4562' AND shipped_date &gt;= '2016-11-04' AND shipped_date &lt; '2016-12-03' THEN 1</v>
      </c>
    </row>
    <row r="962" spans="1:20" x14ac:dyDescent="0.25">
      <c r="A962" s="7" t="str">
        <f t="shared" si="130"/>
        <v>45772</v>
      </c>
      <c r="B962">
        <v>2</v>
      </c>
      <c r="C962">
        <v>4577</v>
      </c>
      <c r="D962">
        <v>94222</v>
      </c>
      <c r="E962">
        <v>94222</v>
      </c>
      <c r="F962">
        <v>2</v>
      </c>
      <c r="G962">
        <v>3</v>
      </c>
      <c r="H962">
        <v>20161175896003.602</v>
      </c>
      <c r="I962">
        <v>20161208176300</v>
      </c>
      <c r="J962">
        <v>9</v>
      </c>
      <c r="K962">
        <v>8</v>
      </c>
      <c r="L962" t="s">
        <v>37</v>
      </c>
      <c r="M962" s="1">
        <f t="shared" si="131"/>
        <v>42703</v>
      </c>
      <c r="N962" s="1">
        <f t="shared" si="132"/>
        <v>42679</v>
      </c>
      <c r="O962" s="1">
        <f t="shared" si="133"/>
        <v>42711</v>
      </c>
      <c r="P962" t="b">
        <f t="shared" si="129"/>
        <v>0</v>
      </c>
      <c r="Q962" t="str">
        <f t="shared" si="134"/>
        <v>WHEN fk_mwh_warehouse = '2' AND id_city = '4577' AND shipped_date &gt;= '2016-11-05' AND shipped_date &lt; '2016-12-08' THEN unit_price</v>
      </c>
      <c r="R962" t="str">
        <f t="shared" si="135"/>
        <v>WHEN fk_mwh_warehouse = '2' AND id_city = '4577' AND shipped_date &gt;= '2016-11-05' AND shipped_date &lt; '2016-12-08' THEN paid_price</v>
      </c>
      <c r="S962" t="str">
        <f t="shared" si="136"/>
        <v>WHEN fk_mwh_warehouse = '2' AND id_city = '4577' AND shipped_date &gt;= '2016-11-05' AND shipped_date &lt; '2016-12-08' THEN order_nr</v>
      </c>
      <c r="T962" t="str">
        <f t="shared" si="137"/>
        <v>WHEN fk_mwh_warehouse = '2' AND id_city = '4577' AND shipped_date &gt;= '2016-11-05' AND shipped_date &lt; '2016-12-08' THEN 1</v>
      </c>
    </row>
    <row r="963" spans="1:20" x14ac:dyDescent="0.25">
      <c r="A963" s="7" t="str">
        <f t="shared" si="130"/>
        <v>46022</v>
      </c>
      <c r="B963">
        <v>2</v>
      </c>
      <c r="C963">
        <v>4602</v>
      </c>
      <c r="D963">
        <v>210540</v>
      </c>
      <c r="E963">
        <v>195540</v>
      </c>
      <c r="F963">
        <v>3</v>
      </c>
      <c r="G963">
        <v>4</v>
      </c>
      <c r="H963">
        <v>20161184684165</v>
      </c>
      <c r="I963">
        <v>20161206905465.199</v>
      </c>
      <c r="J963">
        <v>5</v>
      </c>
      <c r="K963">
        <v>2</v>
      </c>
      <c r="L963" t="s">
        <v>36</v>
      </c>
      <c r="M963" s="1">
        <f t="shared" si="131"/>
        <v>42705</v>
      </c>
      <c r="N963" s="1">
        <f t="shared" si="132"/>
        <v>42699</v>
      </c>
      <c r="O963" s="1">
        <f t="shared" si="133"/>
        <v>42707</v>
      </c>
      <c r="P963" t="b">
        <f t="shared" si="129"/>
        <v>0</v>
      </c>
      <c r="Q963" t="str">
        <f t="shared" si="134"/>
        <v>WHEN fk_mwh_warehouse = '2' AND id_city = '4602' AND shipped_date &gt;= '2016-11-25' AND shipped_date &lt; '2016-12-04' THEN unit_price</v>
      </c>
      <c r="R963" t="str">
        <f t="shared" si="135"/>
        <v>WHEN fk_mwh_warehouse = '2' AND id_city = '4602' AND shipped_date &gt;= '2016-11-25' AND shipped_date &lt; '2016-12-04' THEN paid_price</v>
      </c>
      <c r="S963" t="str">
        <f t="shared" si="136"/>
        <v>WHEN fk_mwh_warehouse = '2' AND id_city = '4602' AND shipped_date &gt;= '2016-11-25' AND shipped_date &lt; '2016-12-04' THEN order_nr</v>
      </c>
      <c r="T963" t="str">
        <f t="shared" si="137"/>
        <v>WHEN fk_mwh_warehouse = '2' AND id_city = '4602' AND shipped_date &gt;= '2016-11-25' AND shipped_date &lt; '2016-12-04' THEN 1</v>
      </c>
    </row>
    <row r="964" spans="1:20" x14ac:dyDescent="0.25">
      <c r="A964" s="7" t="str">
        <f t="shared" si="130"/>
        <v>46242</v>
      </c>
      <c r="B964">
        <v>2</v>
      </c>
      <c r="C964">
        <v>4624</v>
      </c>
      <c r="D964">
        <v>4854600</v>
      </c>
      <c r="E964">
        <v>4705023.07</v>
      </c>
      <c r="F964">
        <v>34</v>
      </c>
      <c r="G964">
        <v>40</v>
      </c>
      <c r="H964">
        <v>20161167481095</v>
      </c>
      <c r="I964">
        <v>20161206747152.602</v>
      </c>
      <c r="J964">
        <v>8</v>
      </c>
      <c r="K964">
        <v>7</v>
      </c>
      <c r="L964" t="s">
        <v>36</v>
      </c>
      <c r="M964" s="1">
        <f t="shared" si="131"/>
        <v>42702</v>
      </c>
      <c r="N964" s="1">
        <f t="shared" si="132"/>
        <v>42681</v>
      </c>
      <c r="O964" s="1">
        <f t="shared" si="133"/>
        <v>42709</v>
      </c>
      <c r="P964" t="b">
        <f t="shared" si="129"/>
        <v>0</v>
      </c>
      <c r="Q964" t="str">
        <f t="shared" si="134"/>
        <v>WHEN fk_mwh_warehouse = '2' AND id_city = '4624' AND shipped_date &gt;= '2016-11-07' AND shipped_date &lt; '2016-12-06' THEN unit_price</v>
      </c>
      <c r="R964" t="str">
        <f t="shared" si="135"/>
        <v>WHEN fk_mwh_warehouse = '2' AND id_city = '4624' AND shipped_date &gt;= '2016-11-07' AND shipped_date &lt; '2016-12-06' THEN paid_price</v>
      </c>
      <c r="S964" t="str">
        <f t="shared" si="136"/>
        <v>WHEN fk_mwh_warehouse = '2' AND id_city = '4624' AND shipped_date &gt;= '2016-11-07' AND shipped_date &lt; '2016-12-06' THEN order_nr</v>
      </c>
      <c r="T964" t="str">
        <f t="shared" si="137"/>
        <v>WHEN fk_mwh_warehouse = '2' AND id_city = '4624' AND shipped_date &gt;= '2016-11-07' AND shipped_date &lt; '2016-12-06' THEN 1</v>
      </c>
    </row>
    <row r="965" spans="1:20" x14ac:dyDescent="0.25">
      <c r="A965" s="7" t="str">
        <f t="shared" si="130"/>
        <v>46492</v>
      </c>
      <c r="B965">
        <v>2</v>
      </c>
      <c r="C965">
        <v>4649</v>
      </c>
      <c r="D965">
        <v>848461</v>
      </c>
      <c r="E965">
        <v>848461</v>
      </c>
      <c r="F965">
        <v>11</v>
      </c>
      <c r="G965">
        <v>13</v>
      </c>
      <c r="H965">
        <v>20161190022222.602</v>
      </c>
      <c r="I965">
        <v>20161206608131.602</v>
      </c>
      <c r="J965">
        <v>6</v>
      </c>
      <c r="K965">
        <v>5</v>
      </c>
      <c r="L965" t="s">
        <v>36</v>
      </c>
      <c r="M965" s="1">
        <f t="shared" si="131"/>
        <v>42704</v>
      </c>
      <c r="N965" s="1">
        <f t="shared" si="132"/>
        <v>42689</v>
      </c>
      <c r="O965" s="1">
        <f t="shared" si="133"/>
        <v>42709</v>
      </c>
      <c r="P965" t="b">
        <f t="shared" si="129"/>
        <v>0</v>
      </c>
      <c r="Q965" t="str">
        <f t="shared" si="134"/>
        <v>WHEN fk_mwh_warehouse = '2' AND id_city = '4649' AND shipped_date &gt;= '2016-11-15' AND shipped_date &lt; '2016-12-06' THEN unit_price</v>
      </c>
      <c r="R965" t="str">
        <f t="shared" si="135"/>
        <v>WHEN fk_mwh_warehouse = '2' AND id_city = '4649' AND shipped_date &gt;= '2016-11-15' AND shipped_date &lt; '2016-12-06' THEN paid_price</v>
      </c>
      <c r="S965" t="str">
        <f t="shared" si="136"/>
        <v>WHEN fk_mwh_warehouse = '2' AND id_city = '4649' AND shipped_date &gt;= '2016-11-15' AND shipped_date &lt; '2016-12-06' THEN order_nr</v>
      </c>
      <c r="T965" t="str">
        <f t="shared" si="137"/>
        <v>WHEN fk_mwh_warehouse = '2' AND id_city = '4649' AND shipped_date &gt;= '2016-11-15' AND shipped_date &lt; '2016-12-06' THEN 1</v>
      </c>
    </row>
    <row r="966" spans="1:20" x14ac:dyDescent="0.25">
      <c r="A966" s="7" t="str">
        <f t="shared" si="130"/>
        <v>46632</v>
      </c>
      <c r="B966">
        <v>2</v>
      </c>
      <c r="C966">
        <v>4663</v>
      </c>
      <c r="D966">
        <v>62000</v>
      </c>
      <c r="E966">
        <v>62000</v>
      </c>
      <c r="F966">
        <v>1</v>
      </c>
      <c r="G966">
        <v>1</v>
      </c>
      <c r="H966">
        <v>20161201225109</v>
      </c>
      <c r="I966">
        <v>20161206175544</v>
      </c>
      <c r="J966">
        <v>5</v>
      </c>
      <c r="K966">
        <v>0</v>
      </c>
      <c r="L966" t="s">
        <v>36</v>
      </c>
      <c r="M966" s="1">
        <f t="shared" si="131"/>
        <v>42705</v>
      </c>
      <c r="N966" s="1">
        <f t="shared" si="132"/>
        <v>42705</v>
      </c>
      <c r="O966" s="1">
        <f t="shared" si="133"/>
        <v>42705</v>
      </c>
      <c r="P966" t="b">
        <f t="shared" si="129"/>
        <v>0</v>
      </c>
      <c r="Q966" t="str">
        <f t="shared" si="134"/>
        <v>WHEN fk_mwh_warehouse = '2' AND id_city = '4663' AND shipped_date &gt;= '2016-12-01' AND shipped_date &lt; '2016-12-02' THEN unit_price</v>
      </c>
      <c r="R966" t="str">
        <f t="shared" si="135"/>
        <v>WHEN fk_mwh_warehouse = '2' AND id_city = '4663' AND shipped_date &gt;= '2016-12-01' AND shipped_date &lt; '2016-12-02' THEN paid_price</v>
      </c>
      <c r="S966" t="str">
        <f t="shared" si="136"/>
        <v>WHEN fk_mwh_warehouse = '2' AND id_city = '4663' AND shipped_date &gt;= '2016-12-01' AND shipped_date &lt; '2016-12-02' THEN order_nr</v>
      </c>
      <c r="T966" t="str">
        <f t="shared" si="137"/>
        <v>WHEN fk_mwh_warehouse = '2' AND id_city = '4663' AND shipped_date &gt;= '2016-12-01' AND shipped_date &lt; '2016-12-02' THEN 1</v>
      </c>
    </row>
    <row r="967" spans="1:20" x14ac:dyDescent="0.25">
      <c r="A967" s="7" t="str">
        <f t="shared" si="130"/>
        <v>46762</v>
      </c>
      <c r="B967">
        <v>2</v>
      </c>
      <c r="C967">
        <v>4676</v>
      </c>
      <c r="D967">
        <v>396000</v>
      </c>
      <c r="E967">
        <v>396000</v>
      </c>
      <c r="F967">
        <v>3</v>
      </c>
      <c r="G967">
        <v>3</v>
      </c>
      <c r="H967">
        <v>20161179816025.301</v>
      </c>
      <c r="I967">
        <v>20161207130058.301</v>
      </c>
      <c r="J967">
        <v>4</v>
      </c>
      <c r="K967">
        <v>1</v>
      </c>
      <c r="L967" t="s">
        <v>35</v>
      </c>
      <c r="M967" s="1">
        <f t="shared" si="131"/>
        <v>42707</v>
      </c>
      <c r="N967" s="1">
        <f t="shared" si="132"/>
        <v>42704</v>
      </c>
      <c r="O967" s="1">
        <f t="shared" si="133"/>
        <v>42708</v>
      </c>
      <c r="P967" t="b">
        <f t="shared" si="129"/>
        <v>0</v>
      </c>
      <c r="Q967" t="str">
        <f t="shared" si="134"/>
        <v>WHEN fk_mwh_warehouse = '2' AND id_city = '4676' AND shipped_date &gt;= '2016-11-30' AND shipped_date &lt; '2016-12-05' THEN unit_price</v>
      </c>
      <c r="R967" t="str">
        <f t="shared" si="135"/>
        <v>WHEN fk_mwh_warehouse = '2' AND id_city = '4676' AND shipped_date &gt;= '2016-11-30' AND shipped_date &lt; '2016-12-05' THEN paid_price</v>
      </c>
      <c r="S967" t="str">
        <f t="shared" si="136"/>
        <v>WHEN fk_mwh_warehouse = '2' AND id_city = '4676' AND shipped_date &gt;= '2016-11-30' AND shipped_date &lt; '2016-12-05' THEN order_nr</v>
      </c>
      <c r="T967" t="str">
        <f t="shared" si="137"/>
        <v>WHEN fk_mwh_warehouse = '2' AND id_city = '4676' AND shipped_date &gt;= '2016-11-30' AND shipped_date &lt; '2016-12-05' THEN 1</v>
      </c>
    </row>
    <row r="968" spans="1:20" x14ac:dyDescent="0.25">
      <c r="A968" s="7" t="str">
        <f t="shared" si="130"/>
        <v>46962</v>
      </c>
      <c r="B968">
        <v>2</v>
      </c>
      <c r="C968">
        <v>4696</v>
      </c>
      <c r="D968">
        <v>1212335.3600000001</v>
      </c>
      <c r="E968">
        <v>1013710.36</v>
      </c>
      <c r="F968">
        <v>18</v>
      </c>
      <c r="G968">
        <v>21</v>
      </c>
      <c r="H968">
        <v>20161152406984.398</v>
      </c>
      <c r="I968">
        <v>20161206069092.301</v>
      </c>
      <c r="J968">
        <v>10</v>
      </c>
      <c r="K968">
        <v>7</v>
      </c>
      <c r="L968" t="s">
        <v>36</v>
      </c>
      <c r="M968" s="1">
        <f t="shared" si="131"/>
        <v>42700</v>
      </c>
      <c r="N968" s="1">
        <f t="shared" si="132"/>
        <v>42679</v>
      </c>
      <c r="O968" s="1">
        <f t="shared" si="133"/>
        <v>42707</v>
      </c>
      <c r="P968" t="b">
        <f t="shared" si="129"/>
        <v>0</v>
      </c>
      <c r="Q968" t="str">
        <f t="shared" si="134"/>
        <v>WHEN fk_mwh_warehouse = '2' AND id_city = '4696' AND shipped_date &gt;= '2016-11-05' AND shipped_date &lt; '2016-12-04' THEN unit_price</v>
      </c>
      <c r="R968" t="str">
        <f t="shared" si="135"/>
        <v>WHEN fk_mwh_warehouse = '2' AND id_city = '4696' AND shipped_date &gt;= '2016-11-05' AND shipped_date &lt; '2016-12-04' THEN paid_price</v>
      </c>
      <c r="S968" t="str">
        <f t="shared" si="136"/>
        <v>WHEN fk_mwh_warehouse = '2' AND id_city = '4696' AND shipped_date &gt;= '2016-11-05' AND shipped_date &lt; '2016-12-04' THEN order_nr</v>
      </c>
      <c r="T968" t="str">
        <f t="shared" si="137"/>
        <v>WHEN fk_mwh_warehouse = '2' AND id_city = '4696' AND shipped_date &gt;= '2016-11-05' AND shipped_date &lt; '2016-12-04' THEN 1</v>
      </c>
    </row>
    <row r="969" spans="1:20" x14ac:dyDescent="0.25">
      <c r="A969" s="7" t="str">
        <f t="shared" si="130"/>
        <v>47172</v>
      </c>
      <c r="B969">
        <v>2</v>
      </c>
      <c r="C969">
        <v>4717</v>
      </c>
      <c r="D969">
        <v>5706135</v>
      </c>
      <c r="E969">
        <v>5600912.3099999996</v>
      </c>
      <c r="F969">
        <v>76</v>
      </c>
      <c r="G969">
        <v>86</v>
      </c>
      <c r="H969">
        <v>20161167932112</v>
      </c>
      <c r="I969">
        <v>20161206949463.801</v>
      </c>
      <c r="J969">
        <v>9</v>
      </c>
      <c r="K969">
        <v>7</v>
      </c>
      <c r="L969" t="s">
        <v>36</v>
      </c>
      <c r="M969" s="1">
        <f t="shared" si="131"/>
        <v>42701</v>
      </c>
      <c r="N969" s="1">
        <f t="shared" si="132"/>
        <v>42680</v>
      </c>
      <c r="O969" s="1">
        <f t="shared" si="133"/>
        <v>42708</v>
      </c>
      <c r="P969" t="b">
        <f t="shared" si="129"/>
        <v>0</v>
      </c>
      <c r="Q969" t="str">
        <f t="shared" si="134"/>
        <v>WHEN fk_mwh_warehouse = '2' AND id_city = '4717' AND shipped_date &gt;= '2016-11-06' AND shipped_date &lt; '2016-12-05' THEN unit_price</v>
      </c>
      <c r="R969" t="str">
        <f t="shared" si="135"/>
        <v>WHEN fk_mwh_warehouse = '2' AND id_city = '4717' AND shipped_date &gt;= '2016-11-06' AND shipped_date &lt; '2016-12-05' THEN paid_price</v>
      </c>
      <c r="S969" t="str">
        <f t="shared" si="136"/>
        <v>WHEN fk_mwh_warehouse = '2' AND id_city = '4717' AND shipped_date &gt;= '2016-11-06' AND shipped_date &lt; '2016-12-05' THEN order_nr</v>
      </c>
      <c r="T969" t="str">
        <f t="shared" si="137"/>
        <v>WHEN fk_mwh_warehouse = '2' AND id_city = '4717' AND shipped_date &gt;= '2016-11-06' AND shipped_date &lt; '2016-12-05' THEN 1</v>
      </c>
    </row>
    <row r="970" spans="1:20" x14ac:dyDescent="0.25">
      <c r="A970" s="7" t="str">
        <f t="shared" si="130"/>
        <v>47362</v>
      </c>
      <c r="B970">
        <v>2</v>
      </c>
      <c r="C970">
        <v>4736</v>
      </c>
      <c r="D970">
        <v>5175925</v>
      </c>
      <c r="E970">
        <v>5150125</v>
      </c>
      <c r="F970">
        <v>32</v>
      </c>
      <c r="G970">
        <v>41</v>
      </c>
      <c r="H970">
        <v>20161178856091.898</v>
      </c>
      <c r="I970">
        <v>20161206876729.5</v>
      </c>
      <c r="J970">
        <v>6</v>
      </c>
      <c r="K970">
        <v>2</v>
      </c>
      <c r="L970" t="s">
        <v>36</v>
      </c>
      <c r="M970" s="1">
        <f t="shared" si="131"/>
        <v>42704</v>
      </c>
      <c r="N970" s="1">
        <f t="shared" si="132"/>
        <v>42698</v>
      </c>
      <c r="O970" s="1">
        <f t="shared" si="133"/>
        <v>42706</v>
      </c>
      <c r="P970" t="b">
        <f t="shared" ref="P970:P1033" si="138">O970&gt;$O$3</f>
        <v>0</v>
      </c>
      <c r="Q970" t="str">
        <f t="shared" si="134"/>
        <v>WHEN fk_mwh_warehouse = '2' AND id_city = '4736' AND shipped_date &gt;= '2016-11-24' AND shipped_date &lt; '2016-12-03' THEN unit_price</v>
      </c>
      <c r="R970" t="str">
        <f t="shared" si="135"/>
        <v>WHEN fk_mwh_warehouse = '2' AND id_city = '4736' AND shipped_date &gt;= '2016-11-24' AND shipped_date &lt; '2016-12-03' THEN paid_price</v>
      </c>
      <c r="S970" t="str">
        <f t="shared" si="136"/>
        <v>WHEN fk_mwh_warehouse = '2' AND id_city = '4736' AND shipped_date &gt;= '2016-11-24' AND shipped_date &lt; '2016-12-03' THEN order_nr</v>
      </c>
      <c r="T970" t="str">
        <f t="shared" si="137"/>
        <v>WHEN fk_mwh_warehouse = '2' AND id_city = '4736' AND shipped_date &gt;= '2016-11-24' AND shipped_date &lt; '2016-12-03' THEN 1</v>
      </c>
    </row>
    <row r="971" spans="1:20" x14ac:dyDescent="0.25">
      <c r="A971" s="7" t="str">
        <f t="shared" ref="A971:A1034" si="139">C971&amp;B971</f>
        <v>47702</v>
      </c>
      <c r="B971">
        <v>2</v>
      </c>
      <c r="C971">
        <v>4770</v>
      </c>
      <c r="D971">
        <v>644300</v>
      </c>
      <c r="E971">
        <v>622050</v>
      </c>
      <c r="F971">
        <v>7</v>
      </c>
      <c r="G971">
        <v>7</v>
      </c>
      <c r="H971">
        <v>20161171300322</v>
      </c>
      <c r="I971">
        <v>20161205984438.801</v>
      </c>
      <c r="J971">
        <v>5</v>
      </c>
      <c r="K971">
        <v>2</v>
      </c>
      <c r="L971" t="s">
        <v>34</v>
      </c>
      <c r="M971" s="1">
        <f t="shared" ref="M971:M1034" si="140">L971-J971</f>
        <v>42704</v>
      </c>
      <c r="N971" s="1">
        <f t="shared" ref="N971:N1034" si="141">M971-($O$6*K971)</f>
        <v>42698</v>
      </c>
      <c r="O971" s="1">
        <f t="shared" ref="O971:O1034" si="142">M971+($O$7*K971)</f>
        <v>42706</v>
      </c>
      <c r="P971" t="b">
        <f t="shared" si="138"/>
        <v>0</v>
      </c>
      <c r="Q971" t="str">
        <f t="shared" ref="Q971:Q1034" si="143">"WHEN fk_mwh_warehouse = '"&amp;$B971&amp;"' AND id_city = '"&amp;$C971&amp;"' AND shipped_date &gt;= '"&amp;TEXT($N971,"yyyy-mm-dd")&amp;"' AND shipped_date &lt; '"&amp;TEXT($O971+1,"yyyy-mm-dd")&amp;"' THEN unit_price"</f>
        <v>WHEN fk_mwh_warehouse = '2' AND id_city = '4770' AND shipped_date &gt;= '2016-11-24' AND shipped_date &lt; '2016-12-03' THEN unit_price</v>
      </c>
      <c r="R971" t="str">
        <f t="shared" ref="R971:R1034" si="144">"WHEN fk_mwh_warehouse = '"&amp;$B971&amp;"' AND id_city = '"&amp;$C971&amp;"' AND shipped_date &gt;= '"&amp;TEXT($N971,"yyyy-mm-dd")&amp;"' AND shipped_date &lt; '"&amp;TEXT($O971+1,"yyyy-mm-dd")&amp;"' THEN paid_price"</f>
        <v>WHEN fk_mwh_warehouse = '2' AND id_city = '4770' AND shipped_date &gt;= '2016-11-24' AND shipped_date &lt; '2016-12-03' THEN paid_price</v>
      </c>
      <c r="S971" t="str">
        <f t="shared" ref="S971:S1034" si="145">"WHEN fk_mwh_warehouse = '"&amp;$B971&amp;"' AND id_city = '"&amp;$C971&amp;"' AND shipped_date &gt;= '"&amp;TEXT($N971,"yyyy-mm-dd")&amp;"' AND shipped_date &lt; '"&amp;TEXT($O971+1,"yyyy-mm-dd")&amp;"' THEN order_nr"</f>
        <v>WHEN fk_mwh_warehouse = '2' AND id_city = '4770' AND shipped_date &gt;= '2016-11-24' AND shipped_date &lt; '2016-12-03' THEN order_nr</v>
      </c>
      <c r="T971" t="str">
        <f t="shared" ref="T971:T1034" si="146">"WHEN fk_mwh_warehouse = '"&amp;$B971&amp;"' AND id_city = '"&amp;$C971&amp;"' AND shipped_date &gt;= '"&amp;TEXT($N971,"yyyy-mm-dd")&amp;"' AND shipped_date &lt; '"&amp;TEXT($O971+1,"yyyy-mm-dd")&amp;"' THEN 1"</f>
        <v>WHEN fk_mwh_warehouse = '2' AND id_city = '4770' AND shipped_date &gt;= '2016-11-24' AND shipped_date &lt; '2016-12-03' THEN 1</v>
      </c>
    </row>
    <row r="972" spans="1:20" x14ac:dyDescent="0.25">
      <c r="A972" s="7" t="str">
        <f t="shared" si="139"/>
        <v>47892</v>
      </c>
      <c r="B972">
        <v>2</v>
      </c>
      <c r="C972">
        <v>4789</v>
      </c>
      <c r="D972">
        <v>2382199</v>
      </c>
      <c r="E972">
        <v>2359024.5699999998</v>
      </c>
      <c r="F972">
        <v>5</v>
      </c>
      <c r="G972">
        <v>9</v>
      </c>
      <c r="H972">
        <v>20161204716646.398</v>
      </c>
      <c r="I972">
        <v>20161208033290.801</v>
      </c>
      <c r="J972">
        <v>3</v>
      </c>
      <c r="K972">
        <v>1</v>
      </c>
      <c r="L972" t="s">
        <v>37</v>
      </c>
      <c r="M972" s="1">
        <f t="shared" si="140"/>
        <v>42709</v>
      </c>
      <c r="N972" s="1">
        <f t="shared" si="141"/>
        <v>42706</v>
      </c>
      <c r="O972" s="1">
        <f t="shared" si="142"/>
        <v>42710</v>
      </c>
      <c r="P972" t="b">
        <f t="shared" si="138"/>
        <v>0</v>
      </c>
      <c r="Q972" t="str">
        <f t="shared" si="143"/>
        <v>WHEN fk_mwh_warehouse = '2' AND id_city = '4789' AND shipped_date &gt;= '2016-12-02' AND shipped_date &lt; '2016-12-07' THEN unit_price</v>
      </c>
      <c r="R972" t="str">
        <f t="shared" si="144"/>
        <v>WHEN fk_mwh_warehouse = '2' AND id_city = '4789' AND shipped_date &gt;= '2016-12-02' AND shipped_date &lt; '2016-12-07' THEN paid_price</v>
      </c>
      <c r="S972" t="str">
        <f t="shared" si="145"/>
        <v>WHEN fk_mwh_warehouse = '2' AND id_city = '4789' AND shipped_date &gt;= '2016-12-02' AND shipped_date &lt; '2016-12-07' THEN order_nr</v>
      </c>
      <c r="T972" t="str">
        <f t="shared" si="146"/>
        <v>WHEN fk_mwh_warehouse = '2' AND id_city = '4789' AND shipped_date &gt;= '2016-12-02' AND shipped_date &lt; '2016-12-07' THEN 1</v>
      </c>
    </row>
    <row r="973" spans="1:20" x14ac:dyDescent="0.25">
      <c r="A973" s="7" t="str">
        <f t="shared" si="139"/>
        <v>48052</v>
      </c>
      <c r="B973">
        <v>2</v>
      </c>
      <c r="C973">
        <v>4805</v>
      </c>
      <c r="D973">
        <v>599200</v>
      </c>
      <c r="E973">
        <v>573375</v>
      </c>
      <c r="F973">
        <v>5</v>
      </c>
      <c r="G973">
        <v>6</v>
      </c>
      <c r="H973">
        <v>20161141835089.5</v>
      </c>
      <c r="I973">
        <v>20161205772011</v>
      </c>
      <c r="J973">
        <v>6</v>
      </c>
      <c r="K973">
        <v>1</v>
      </c>
      <c r="L973" t="s">
        <v>34</v>
      </c>
      <c r="M973" s="1">
        <f t="shared" si="140"/>
        <v>42703</v>
      </c>
      <c r="N973" s="1">
        <f t="shared" si="141"/>
        <v>42700</v>
      </c>
      <c r="O973" s="1">
        <f t="shared" si="142"/>
        <v>42704</v>
      </c>
      <c r="P973" t="b">
        <f t="shared" si="138"/>
        <v>0</v>
      </c>
      <c r="Q973" t="str">
        <f t="shared" si="143"/>
        <v>WHEN fk_mwh_warehouse = '2' AND id_city = '4805' AND shipped_date &gt;= '2016-11-26' AND shipped_date &lt; '2016-12-01' THEN unit_price</v>
      </c>
      <c r="R973" t="str">
        <f t="shared" si="144"/>
        <v>WHEN fk_mwh_warehouse = '2' AND id_city = '4805' AND shipped_date &gt;= '2016-11-26' AND shipped_date &lt; '2016-12-01' THEN paid_price</v>
      </c>
      <c r="S973" t="str">
        <f t="shared" si="145"/>
        <v>WHEN fk_mwh_warehouse = '2' AND id_city = '4805' AND shipped_date &gt;= '2016-11-26' AND shipped_date &lt; '2016-12-01' THEN order_nr</v>
      </c>
      <c r="T973" t="str">
        <f t="shared" si="146"/>
        <v>WHEN fk_mwh_warehouse = '2' AND id_city = '4805' AND shipped_date &gt;= '2016-11-26' AND shipped_date &lt; '2016-12-01' THEN 1</v>
      </c>
    </row>
    <row r="974" spans="1:20" x14ac:dyDescent="0.25">
      <c r="A974" s="7" t="str">
        <f t="shared" si="139"/>
        <v>48272</v>
      </c>
      <c r="B974">
        <v>2</v>
      </c>
      <c r="C974">
        <v>4827</v>
      </c>
      <c r="D974">
        <v>2102022</v>
      </c>
      <c r="E974">
        <v>2026292</v>
      </c>
      <c r="F974">
        <v>24</v>
      </c>
      <c r="G974">
        <v>29</v>
      </c>
      <c r="H974">
        <v>20161147375436.699</v>
      </c>
      <c r="I974">
        <v>20161206398381.801</v>
      </c>
      <c r="J974">
        <v>11</v>
      </c>
      <c r="K974">
        <v>7</v>
      </c>
      <c r="L974" t="s">
        <v>36</v>
      </c>
      <c r="M974" s="1">
        <f t="shared" si="140"/>
        <v>42699</v>
      </c>
      <c r="N974" s="1">
        <f t="shared" si="141"/>
        <v>42678</v>
      </c>
      <c r="O974" s="1">
        <f t="shared" si="142"/>
        <v>42706</v>
      </c>
      <c r="P974" t="b">
        <f t="shared" si="138"/>
        <v>0</v>
      </c>
      <c r="Q974" t="str">
        <f t="shared" si="143"/>
        <v>WHEN fk_mwh_warehouse = '2' AND id_city = '4827' AND shipped_date &gt;= '2016-11-04' AND shipped_date &lt; '2016-12-03' THEN unit_price</v>
      </c>
      <c r="R974" t="str">
        <f t="shared" si="144"/>
        <v>WHEN fk_mwh_warehouse = '2' AND id_city = '4827' AND shipped_date &gt;= '2016-11-04' AND shipped_date &lt; '2016-12-03' THEN paid_price</v>
      </c>
      <c r="S974" t="str">
        <f t="shared" si="145"/>
        <v>WHEN fk_mwh_warehouse = '2' AND id_city = '4827' AND shipped_date &gt;= '2016-11-04' AND shipped_date &lt; '2016-12-03' THEN order_nr</v>
      </c>
      <c r="T974" t="str">
        <f t="shared" si="146"/>
        <v>WHEN fk_mwh_warehouse = '2' AND id_city = '4827' AND shipped_date &gt;= '2016-11-04' AND shipped_date &lt; '2016-12-03' THEN 1</v>
      </c>
    </row>
    <row r="975" spans="1:20" x14ac:dyDescent="0.25">
      <c r="A975" s="7" t="str">
        <f t="shared" si="139"/>
        <v>48552</v>
      </c>
      <c r="B975">
        <v>2</v>
      </c>
      <c r="C975">
        <v>4855</v>
      </c>
      <c r="D975">
        <v>4232699</v>
      </c>
      <c r="E975">
        <v>4192589</v>
      </c>
      <c r="F975">
        <v>40</v>
      </c>
      <c r="G975">
        <v>48</v>
      </c>
      <c r="H975">
        <v>20161178909935.898</v>
      </c>
      <c r="I975">
        <v>20161206632944.5</v>
      </c>
      <c r="J975">
        <v>7</v>
      </c>
      <c r="K975">
        <v>6</v>
      </c>
      <c r="L975" t="s">
        <v>36</v>
      </c>
      <c r="M975" s="1">
        <f t="shared" si="140"/>
        <v>42703</v>
      </c>
      <c r="N975" s="1">
        <f t="shared" si="141"/>
        <v>42685</v>
      </c>
      <c r="O975" s="1">
        <f t="shared" si="142"/>
        <v>42709</v>
      </c>
      <c r="P975" t="b">
        <f t="shared" si="138"/>
        <v>0</v>
      </c>
      <c r="Q975" t="str">
        <f t="shared" si="143"/>
        <v>WHEN fk_mwh_warehouse = '2' AND id_city = '4855' AND shipped_date &gt;= '2016-11-11' AND shipped_date &lt; '2016-12-06' THEN unit_price</v>
      </c>
      <c r="R975" t="str">
        <f t="shared" si="144"/>
        <v>WHEN fk_mwh_warehouse = '2' AND id_city = '4855' AND shipped_date &gt;= '2016-11-11' AND shipped_date &lt; '2016-12-06' THEN paid_price</v>
      </c>
      <c r="S975" t="str">
        <f t="shared" si="145"/>
        <v>WHEN fk_mwh_warehouse = '2' AND id_city = '4855' AND shipped_date &gt;= '2016-11-11' AND shipped_date &lt; '2016-12-06' THEN order_nr</v>
      </c>
      <c r="T975" t="str">
        <f t="shared" si="146"/>
        <v>WHEN fk_mwh_warehouse = '2' AND id_city = '4855' AND shipped_date &gt;= '2016-11-11' AND shipped_date &lt; '2016-12-06' THEN 1</v>
      </c>
    </row>
    <row r="976" spans="1:20" x14ac:dyDescent="0.25">
      <c r="A976" s="7" t="str">
        <f t="shared" si="139"/>
        <v>48822</v>
      </c>
      <c r="B976">
        <v>2</v>
      </c>
      <c r="C976">
        <v>4882</v>
      </c>
      <c r="D976">
        <v>7677796</v>
      </c>
      <c r="E976">
        <v>7557109.79</v>
      </c>
      <c r="F976">
        <v>45</v>
      </c>
      <c r="G976">
        <v>58</v>
      </c>
      <c r="H976">
        <v>20161169369438.199</v>
      </c>
      <c r="I976">
        <v>20161206639696.801</v>
      </c>
      <c r="J976">
        <v>7</v>
      </c>
      <c r="K976">
        <v>6</v>
      </c>
      <c r="L976" t="s">
        <v>36</v>
      </c>
      <c r="M976" s="1">
        <f t="shared" si="140"/>
        <v>42703</v>
      </c>
      <c r="N976" s="1">
        <f t="shared" si="141"/>
        <v>42685</v>
      </c>
      <c r="O976" s="1">
        <f t="shared" si="142"/>
        <v>42709</v>
      </c>
      <c r="P976" t="b">
        <f t="shared" si="138"/>
        <v>0</v>
      </c>
      <c r="Q976" t="str">
        <f t="shared" si="143"/>
        <v>WHEN fk_mwh_warehouse = '2' AND id_city = '4882' AND shipped_date &gt;= '2016-11-11' AND shipped_date &lt; '2016-12-06' THEN unit_price</v>
      </c>
      <c r="R976" t="str">
        <f t="shared" si="144"/>
        <v>WHEN fk_mwh_warehouse = '2' AND id_city = '4882' AND shipped_date &gt;= '2016-11-11' AND shipped_date &lt; '2016-12-06' THEN paid_price</v>
      </c>
      <c r="S976" t="str">
        <f t="shared" si="145"/>
        <v>WHEN fk_mwh_warehouse = '2' AND id_city = '4882' AND shipped_date &gt;= '2016-11-11' AND shipped_date &lt; '2016-12-06' THEN order_nr</v>
      </c>
      <c r="T976" t="str">
        <f t="shared" si="146"/>
        <v>WHEN fk_mwh_warehouse = '2' AND id_city = '4882' AND shipped_date &gt;= '2016-11-11' AND shipped_date &lt; '2016-12-06' THEN 1</v>
      </c>
    </row>
    <row r="977" spans="1:20" x14ac:dyDescent="0.25">
      <c r="A977" s="7" t="str">
        <f t="shared" si="139"/>
        <v>49042</v>
      </c>
      <c r="B977">
        <v>2</v>
      </c>
      <c r="C977">
        <v>4904</v>
      </c>
      <c r="D977">
        <v>2656757</v>
      </c>
      <c r="E977">
        <v>2604536.63</v>
      </c>
      <c r="F977">
        <v>34</v>
      </c>
      <c r="G977">
        <v>34</v>
      </c>
      <c r="H977">
        <v>20161182455478.898</v>
      </c>
      <c r="I977">
        <v>20161206603526.5</v>
      </c>
      <c r="J977">
        <v>6</v>
      </c>
      <c r="K977">
        <v>5</v>
      </c>
      <c r="L977" t="s">
        <v>36</v>
      </c>
      <c r="M977" s="1">
        <f t="shared" si="140"/>
        <v>42704</v>
      </c>
      <c r="N977" s="1">
        <f t="shared" si="141"/>
        <v>42689</v>
      </c>
      <c r="O977" s="1">
        <f t="shared" si="142"/>
        <v>42709</v>
      </c>
      <c r="P977" t="b">
        <f t="shared" si="138"/>
        <v>0</v>
      </c>
      <c r="Q977" t="str">
        <f t="shared" si="143"/>
        <v>WHEN fk_mwh_warehouse = '2' AND id_city = '4904' AND shipped_date &gt;= '2016-11-15' AND shipped_date &lt; '2016-12-06' THEN unit_price</v>
      </c>
      <c r="R977" t="str">
        <f t="shared" si="144"/>
        <v>WHEN fk_mwh_warehouse = '2' AND id_city = '4904' AND shipped_date &gt;= '2016-11-15' AND shipped_date &lt; '2016-12-06' THEN paid_price</v>
      </c>
      <c r="S977" t="str">
        <f t="shared" si="145"/>
        <v>WHEN fk_mwh_warehouse = '2' AND id_city = '4904' AND shipped_date &gt;= '2016-11-15' AND shipped_date &lt; '2016-12-06' THEN order_nr</v>
      </c>
      <c r="T977" t="str">
        <f t="shared" si="146"/>
        <v>WHEN fk_mwh_warehouse = '2' AND id_city = '4904' AND shipped_date &gt;= '2016-11-15' AND shipped_date &lt; '2016-12-06' THEN 1</v>
      </c>
    </row>
    <row r="978" spans="1:20" x14ac:dyDescent="0.25">
      <c r="A978" s="7" t="str">
        <f t="shared" si="139"/>
        <v>49362</v>
      </c>
      <c r="B978">
        <v>2</v>
      </c>
      <c r="C978">
        <v>4936</v>
      </c>
      <c r="D978">
        <v>11538937</v>
      </c>
      <c r="E978">
        <v>11421737.5</v>
      </c>
      <c r="F978">
        <v>117</v>
      </c>
      <c r="G978">
        <v>136</v>
      </c>
      <c r="H978">
        <v>20161195050437</v>
      </c>
      <c r="I978">
        <v>20161206712677.301</v>
      </c>
      <c r="J978">
        <v>3</v>
      </c>
      <c r="K978">
        <v>2</v>
      </c>
      <c r="L978" t="s">
        <v>36</v>
      </c>
      <c r="M978" s="1">
        <f t="shared" si="140"/>
        <v>42707</v>
      </c>
      <c r="N978" s="1">
        <f t="shared" si="141"/>
        <v>42701</v>
      </c>
      <c r="O978" s="1">
        <f t="shared" si="142"/>
        <v>42709</v>
      </c>
      <c r="P978" t="b">
        <f t="shared" si="138"/>
        <v>0</v>
      </c>
      <c r="Q978" t="str">
        <f t="shared" si="143"/>
        <v>WHEN fk_mwh_warehouse = '2' AND id_city = '4936' AND shipped_date &gt;= '2016-11-27' AND shipped_date &lt; '2016-12-06' THEN unit_price</v>
      </c>
      <c r="R978" t="str">
        <f t="shared" si="144"/>
        <v>WHEN fk_mwh_warehouse = '2' AND id_city = '4936' AND shipped_date &gt;= '2016-11-27' AND shipped_date &lt; '2016-12-06' THEN paid_price</v>
      </c>
      <c r="S978" t="str">
        <f t="shared" si="145"/>
        <v>WHEN fk_mwh_warehouse = '2' AND id_city = '4936' AND shipped_date &gt;= '2016-11-27' AND shipped_date &lt; '2016-12-06' THEN order_nr</v>
      </c>
      <c r="T978" t="str">
        <f t="shared" si="146"/>
        <v>WHEN fk_mwh_warehouse = '2' AND id_city = '4936' AND shipped_date &gt;= '2016-11-27' AND shipped_date &lt; '2016-12-06' THEN 1</v>
      </c>
    </row>
    <row r="979" spans="1:20" x14ac:dyDescent="0.25">
      <c r="A979" s="7" t="str">
        <f t="shared" si="139"/>
        <v>49552</v>
      </c>
      <c r="B979">
        <v>2</v>
      </c>
      <c r="C979">
        <v>4955</v>
      </c>
      <c r="D979">
        <v>268900</v>
      </c>
      <c r="E979">
        <v>268900</v>
      </c>
      <c r="F979">
        <v>3</v>
      </c>
      <c r="G979">
        <v>3</v>
      </c>
      <c r="H979">
        <v>20161178806534.602</v>
      </c>
      <c r="I979">
        <v>20161206465103</v>
      </c>
      <c r="J979">
        <v>4</v>
      </c>
      <c r="K979">
        <v>2</v>
      </c>
      <c r="L979" t="s">
        <v>36</v>
      </c>
      <c r="M979" s="1">
        <f t="shared" si="140"/>
        <v>42706</v>
      </c>
      <c r="N979" s="1">
        <f t="shared" si="141"/>
        <v>42700</v>
      </c>
      <c r="O979" s="1">
        <f t="shared" si="142"/>
        <v>42708</v>
      </c>
      <c r="P979" t="b">
        <f t="shared" si="138"/>
        <v>0</v>
      </c>
      <c r="Q979" t="str">
        <f t="shared" si="143"/>
        <v>WHEN fk_mwh_warehouse = '2' AND id_city = '4955' AND shipped_date &gt;= '2016-11-26' AND shipped_date &lt; '2016-12-05' THEN unit_price</v>
      </c>
      <c r="R979" t="str">
        <f t="shared" si="144"/>
        <v>WHEN fk_mwh_warehouse = '2' AND id_city = '4955' AND shipped_date &gt;= '2016-11-26' AND shipped_date &lt; '2016-12-05' THEN paid_price</v>
      </c>
      <c r="S979" t="str">
        <f t="shared" si="145"/>
        <v>WHEN fk_mwh_warehouse = '2' AND id_city = '4955' AND shipped_date &gt;= '2016-11-26' AND shipped_date &lt; '2016-12-05' THEN order_nr</v>
      </c>
      <c r="T979" t="str">
        <f t="shared" si="146"/>
        <v>WHEN fk_mwh_warehouse = '2' AND id_city = '4955' AND shipped_date &gt;= '2016-11-26' AND shipped_date &lt; '2016-12-05' THEN 1</v>
      </c>
    </row>
    <row r="980" spans="1:20" x14ac:dyDescent="0.25">
      <c r="A980" s="7" t="str">
        <f t="shared" si="139"/>
        <v>49792</v>
      </c>
      <c r="B980">
        <v>2</v>
      </c>
      <c r="C980">
        <v>4979</v>
      </c>
      <c r="D980">
        <v>3939459</v>
      </c>
      <c r="E980">
        <v>3878916.93</v>
      </c>
      <c r="F980">
        <v>23</v>
      </c>
      <c r="G980">
        <v>27</v>
      </c>
      <c r="H980">
        <v>20161174418578.199</v>
      </c>
      <c r="I980">
        <v>20161206839424.102</v>
      </c>
      <c r="J980">
        <v>7</v>
      </c>
      <c r="K980">
        <v>5</v>
      </c>
      <c r="L980" t="s">
        <v>36</v>
      </c>
      <c r="M980" s="1">
        <f t="shared" si="140"/>
        <v>42703</v>
      </c>
      <c r="N980" s="1">
        <f t="shared" si="141"/>
        <v>42688</v>
      </c>
      <c r="O980" s="1">
        <f t="shared" si="142"/>
        <v>42708</v>
      </c>
      <c r="P980" t="b">
        <f t="shared" si="138"/>
        <v>0</v>
      </c>
      <c r="Q980" t="str">
        <f t="shared" si="143"/>
        <v>WHEN fk_mwh_warehouse = '2' AND id_city = '4979' AND shipped_date &gt;= '2016-11-14' AND shipped_date &lt; '2016-12-05' THEN unit_price</v>
      </c>
      <c r="R980" t="str">
        <f t="shared" si="144"/>
        <v>WHEN fk_mwh_warehouse = '2' AND id_city = '4979' AND shipped_date &gt;= '2016-11-14' AND shipped_date &lt; '2016-12-05' THEN paid_price</v>
      </c>
      <c r="S980" t="str">
        <f t="shared" si="145"/>
        <v>WHEN fk_mwh_warehouse = '2' AND id_city = '4979' AND shipped_date &gt;= '2016-11-14' AND shipped_date &lt; '2016-12-05' THEN order_nr</v>
      </c>
      <c r="T980" t="str">
        <f t="shared" si="146"/>
        <v>WHEN fk_mwh_warehouse = '2' AND id_city = '4979' AND shipped_date &gt;= '2016-11-14' AND shipped_date &lt; '2016-12-05' THEN 1</v>
      </c>
    </row>
    <row r="981" spans="1:20" x14ac:dyDescent="0.25">
      <c r="A981" s="7" t="str">
        <f t="shared" si="139"/>
        <v>50072</v>
      </c>
      <c r="B981">
        <v>2</v>
      </c>
      <c r="C981">
        <v>5007</v>
      </c>
      <c r="D981">
        <v>547220</v>
      </c>
      <c r="E981">
        <v>547220</v>
      </c>
      <c r="F981">
        <v>8</v>
      </c>
      <c r="G981">
        <v>9</v>
      </c>
      <c r="H981">
        <v>20161145495735.801</v>
      </c>
      <c r="I981">
        <v>20161205941022.199</v>
      </c>
      <c r="J981">
        <v>6</v>
      </c>
      <c r="K981">
        <v>1</v>
      </c>
      <c r="L981" t="s">
        <v>34</v>
      </c>
      <c r="M981" s="1">
        <f t="shared" si="140"/>
        <v>42703</v>
      </c>
      <c r="N981" s="1">
        <f t="shared" si="141"/>
        <v>42700</v>
      </c>
      <c r="O981" s="1">
        <f t="shared" si="142"/>
        <v>42704</v>
      </c>
      <c r="P981" t="b">
        <f t="shared" si="138"/>
        <v>0</v>
      </c>
      <c r="Q981" t="str">
        <f t="shared" si="143"/>
        <v>WHEN fk_mwh_warehouse = '2' AND id_city = '5007' AND shipped_date &gt;= '2016-11-26' AND shipped_date &lt; '2016-12-01' THEN unit_price</v>
      </c>
      <c r="R981" t="str">
        <f t="shared" si="144"/>
        <v>WHEN fk_mwh_warehouse = '2' AND id_city = '5007' AND shipped_date &gt;= '2016-11-26' AND shipped_date &lt; '2016-12-01' THEN paid_price</v>
      </c>
      <c r="S981" t="str">
        <f t="shared" si="145"/>
        <v>WHEN fk_mwh_warehouse = '2' AND id_city = '5007' AND shipped_date &gt;= '2016-11-26' AND shipped_date &lt; '2016-12-01' THEN order_nr</v>
      </c>
      <c r="T981" t="str">
        <f t="shared" si="146"/>
        <v>WHEN fk_mwh_warehouse = '2' AND id_city = '5007' AND shipped_date &gt;= '2016-11-26' AND shipped_date &lt; '2016-12-01' THEN 1</v>
      </c>
    </row>
    <row r="982" spans="1:20" x14ac:dyDescent="0.25">
      <c r="A982" s="7" t="str">
        <f t="shared" si="139"/>
        <v>50302</v>
      </c>
      <c r="B982">
        <v>2</v>
      </c>
      <c r="C982">
        <v>5030</v>
      </c>
      <c r="D982">
        <v>1473535</v>
      </c>
      <c r="E982">
        <v>1446535</v>
      </c>
      <c r="F982">
        <v>18</v>
      </c>
      <c r="G982">
        <v>19</v>
      </c>
      <c r="H982">
        <v>20161175533800.398</v>
      </c>
      <c r="I982">
        <v>20161206618311.5</v>
      </c>
      <c r="J982">
        <v>9</v>
      </c>
      <c r="K982">
        <v>8</v>
      </c>
      <c r="L982" t="s">
        <v>36</v>
      </c>
      <c r="M982" s="1">
        <f t="shared" si="140"/>
        <v>42701</v>
      </c>
      <c r="N982" s="1">
        <f t="shared" si="141"/>
        <v>42677</v>
      </c>
      <c r="O982" s="1">
        <f t="shared" si="142"/>
        <v>42709</v>
      </c>
      <c r="P982" t="b">
        <f t="shared" si="138"/>
        <v>0</v>
      </c>
      <c r="Q982" t="str">
        <f t="shared" si="143"/>
        <v>WHEN fk_mwh_warehouse = '2' AND id_city = '5030' AND shipped_date &gt;= '2016-11-03' AND shipped_date &lt; '2016-12-06' THEN unit_price</v>
      </c>
      <c r="R982" t="str">
        <f t="shared" si="144"/>
        <v>WHEN fk_mwh_warehouse = '2' AND id_city = '5030' AND shipped_date &gt;= '2016-11-03' AND shipped_date &lt; '2016-12-06' THEN paid_price</v>
      </c>
      <c r="S982" t="str">
        <f t="shared" si="145"/>
        <v>WHEN fk_mwh_warehouse = '2' AND id_city = '5030' AND shipped_date &gt;= '2016-11-03' AND shipped_date &lt; '2016-12-06' THEN order_nr</v>
      </c>
      <c r="T982" t="str">
        <f t="shared" si="146"/>
        <v>WHEN fk_mwh_warehouse = '2' AND id_city = '5030' AND shipped_date &gt;= '2016-11-03' AND shipped_date &lt; '2016-12-06' THEN 1</v>
      </c>
    </row>
    <row r="983" spans="1:20" x14ac:dyDescent="0.25">
      <c r="A983" s="7" t="str">
        <f t="shared" si="139"/>
        <v>50552</v>
      </c>
      <c r="B983">
        <v>2</v>
      </c>
      <c r="C983">
        <v>5055</v>
      </c>
      <c r="D983">
        <v>1334500</v>
      </c>
      <c r="E983">
        <v>1234875</v>
      </c>
      <c r="F983">
        <v>14</v>
      </c>
      <c r="G983">
        <v>16</v>
      </c>
      <c r="H983">
        <v>20161157921860.5</v>
      </c>
      <c r="I983">
        <v>20161206692411.398</v>
      </c>
      <c r="J983">
        <v>9</v>
      </c>
      <c r="K983">
        <v>7</v>
      </c>
      <c r="L983" t="s">
        <v>36</v>
      </c>
      <c r="M983" s="1">
        <f t="shared" si="140"/>
        <v>42701</v>
      </c>
      <c r="N983" s="1">
        <f t="shared" si="141"/>
        <v>42680</v>
      </c>
      <c r="O983" s="1">
        <f t="shared" si="142"/>
        <v>42708</v>
      </c>
      <c r="P983" t="b">
        <f t="shared" si="138"/>
        <v>0</v>
      </c>
      <c r="Q983" t="str">
        <f t="shared" si="143"/>
        <v>WHEN fk_mwh_warehouse = '2' AND id_city = '5055' AND shipped_date &gt;= '2016-11-06' AND shipped_date &lt; '2016-12-05' THEN unit_price</v>
      </c>
      <c r="R983" t="str">
        <f t="shared" si="144"/>
        <v>WHEN fk_mwh_warehouse = '2' AND id_city = '5055' AND shipped_date &gt;= '2016-11-06' AND shipped_date &lt; '2016-12-05' THEN paid_price</v>
      </c>
      <c r="S983" t="str">
        <f t="shared" si="145"/>
        <v>WHEN fk_mwh_warehouse = '2' AND id_city = '5055' AND shipped_date &gt;= '2016-11-06' AND shipped_date &lt; '2016-12-05' THEN order_nr</v>
      </c>
      <c r="T983" t="str">
        <f t="shared" si="146"/>
        <v>WHEN fk_mwh_warehouse = '2' AND id_city = '5055' AND shipped_date &gt;= '2016-11-06' AND shipped_date &lt; '2016-12-05' THEN 1</v>
      </c>
    </row>
    <row r="984" spans="1:20" x14ac:dyDescent="0.25">
      <c r="A984" s="7" t="str">
        <f t="shared" si="139"/>
        <v>50742</v>
      </c>
      <c r="B984">
        <v>2</v>
      </c>
      <c r="C984">
        <v>5074</v>
      </c>
      <c r="D984">
        <v>95087474</v>
      </c>
      <c r="E984">
        <v>93216419.299999997</v>
      </c>
      <c r="F984">
        <v>870</v>
      </c>
      <c r="G984">
        <v>1045</v>
      </c>
      <c r="H984">
        <v>20161202442237.602</v>
      </c>
      <c r="I984">
        <v>20161206643602.801</v>
      </c>
      <c r="J984">
        <v>2</v>
      </c>
      <c r="K984">
        <v>2</v>
      </c>
      <c r="L984" t="s">
        <v>36</v>
      </c>
      <c r="M984" s="1">
        <f t="shared" si="140"/>
        <v>42708</v>
      </c>
      <c r="N984" s="1">
        <f t="shared" si="141"/>
        <v>42702</v>
      </c>
      <c r="O984" s="1">
        <f t="shared" si="142"/>
        <v>42710</v>
      </c>
      <c r="P984" t="b">
        <f t="shared" si="138"/>
        <v>0</v>
      </c>
      <c r="Q984" t="str">
        <f t="shared" si="143"/>
        <v>WHEN fk_mwh_warehouse = '2' AND id_city = '5074' AND shipped_date &gt;= '2016-11-28' AND shipped_date &lt; '2016-12-07' THEN unit_price</v>
      </c>
      <c r="R984" t="str">
        <f t="shared" si="144"/>
        <v>WHEN fk_mwh_warehouse = '2' AND id_city = '5074' AND shipped_date &gt;= '2016-11-28' AND shipped_date &lt; '2016-12-07' THEN paid_price</v>
      </c>
      <c r="S984" t="str">
        <f t="shared" si="145"/>
        <v>WHEN fk_mwh_warehouse = '2' AND id_city = '5074' AND shipped_date &gt;= '2016-11-28' AND shipped_date &lt; '2016-12-07' THEN order_nr</v>
      </c>
      <c r="T984" t="str">
        <f t="shared" si="146"/>
        <v>WHEN fk_mwh_warehouse = '2' AND id_city = '5074' AND shipped_date &gt;= '2016-11-28' AND shipped_date &lt; '2016-12-07' THEN 1</v>
      </c>
    </row>
    <row r="985" spans="1:20" x14ac:dyDescent="0.25">
      <c r="A985" s="7" t="str">
        <f t="shared" si="139"/>
        <v>51062</v>
      </c>
      <c r="B985">
        <v>2</v>
      </c>
      <c r="C985">
        <v>5106</v>
      </c>
      <c r="D985">
        <v>857485</v>
      </c>
      <c r="E985">
        <v>812888</v>
      </c>
      <c r="F985">
        <v>12</v>
      </c>
      <c r="G985">
        <v>15</v>
      </c>
      <c r="H985">
        <v>20161143972079.398</v>
      </c>
      <c r="I985">
        <v>20161206340245.602</v>
      </c>
      <c r="J985">
        <v>6</v>
      </c>
      <c r="K985">
        <v>4</v>
      </c>
      <c r="L985" t="s">
        <v>36</v>
      </c>
      <c r="M985" s="1">
        <f t="shared" si="140"/>
        <v>42704</v>
      </c>
      <c r="N985" s="1">
        <f t="shared" si="141"/>
        <v>42692</v>
      </c>
      <c r="O985" s="1">
        <f t="shared" si="142"/>
        <v>42708</v>
      </c>
      <c r="P985" t="b">
        <f t="shared" si="138"/>
        <v>0</v>
      </c>
      <c r="Q985" t="str">
        <f t="shared" si="143"/>
        <v>WHEN fk_mwh_warehouse = '2' AND id_city = '5106' AND shipped_date &gt;= '2016-11-18' AND shipped_date &lt; '2016-12-05' THEN unit_price</v>
      </c>
      <c r="R985" t="str">
        <f t="shared" si="144"/>
        <v>WHEN fk_mwh_warehouse = '2' AND id_city = '5106' AND shipped_date &gt;= '2016-11-18' AND shipped_date &lt; '2016-12-05' THEN paid_price</v>
      </c>
      <c r="S985" t="str">
        <f t="shared" si="145"/>
        <v>WHEN fk_mwh_warehouse = '2' AND id_city = '5106' AND shipped_date &gt;= '2016-11-18' AND shipped_date &lt; '2016-12-05' THEN order_nr</v>
      </c>
      <c r="T985" t="str">
        <f t="shared" si="146"/>
        <v>WHEN fk_mwh_warehouse = '2' AND id_city = '5106' AND shipped_date &gt;= '2016-11-18' AND shipped_date &lt; '2016-12-05' THEN 1</v>
      </c>
    </row>
    <row r="986" spans="1:20" x14ac:dyDescent="0.25">
      <c r="A986" s="7" t="str">
        <f t="shared" si="139"/>
        <v>51102</v>
      </c>
      <c r="B986">
        <v>2</v>
      </c>
      <c r="C986">
        <v>5110</v>
      </c>
      <c r="D986">
        <v>824799</v>
      </c>
      <c r="E986">
        <v>824799</v>
      </c>
      <c r="F986">
        <v>11</v>
      </c>
      <c r="G986">
        <v>15</v>
      </c>
      <c r="H986">
        <v>20161173615382.898</v>
      </c>
      <c r="I986">
        <v>20161206811698</v>
      </c>
      <c r="J986">
        <v>5</v>
      </c>
      <c r="K986">
        <v>2</v>
      </c>
      <c r="L986" t="s">
        <v>36</v>
      </c>
      <c r="M986" s="1">
        <f t="shared" si="140"/>
        <v>42705</v>
      </c>
      <c r="N986" s="1">
        <f t="shared" si="141"/>
        <v>42699</v>
      </c>
      <c r="O986" s="1">
        <f t="shared" si="142"/>
        <v>42707</v>
      </c>
      <c r="P986" t="b">
        <f t="shared" si="138"/>
        <v>0</v>
      </c>
      <c r="Q986" t="str">
        <f t="shared" si="143"/>
        <v>WHEN fk_mwh_warehouse = '2' AND id_city = '5110' AND shipped_date &gt;= '2016-11-25' AND shipped_date &lt; '2016-12-04' THEN unit_price</v>
      </c>
      <c r="R986" t="str">
        <f t="shared" si="144"/>
        <v>WHEN fk_mwh_warehouse = '2' AND id_city = '5110' AND shipped_date &gt;= '2016-11-25' AND shipped_date &lt; '2016-12-04' THEN paid_price</v>
      </c>
      <c r="S986" t="str">
        <f t="shared" si="145"/>
        <v>WHEN fk_mwh_warehouse = '2' AND id_city = '5110' AND shipped_date &gt;= '2016-11-25' AND shipped_date &lt; '2016-12-04' THEN order_nr</v>
      </c>
      <c r="T986" t="str">
        <f t="shared" si="146"/>
        <v>WHEN fk_mwh_warehouse = '2' AND id_city = '5110' AND shipped_date &gt;= '2016-11-25' AND shipped_date &lt; '2016-12-04' THEN 1</v>
      </c>
    </row>
    <row r="987" spans="1:20" x14ac:dyDescent="0.25">
      <c r="A987" s="7" t="str">
        <f t="shared" si="139"/>
        <v>51142</v>
      </c>
      <c r="B987">
        <v>2</v>
      </c>
      <c r="C987">
        <v>5114</v>
      </c>
      <c r="D987">
        <v>1842252</v>
      </c>
      <c r="E987">
        <v>1842252</v>
      </c>
      <c r="F987">
        <v>26</v>
      </c>
      <c r="G987">
        <v>30</v>
      </c>
      <c r="H987">
        <v>20161147005523.801</v>
      </c>
      <c r="I987">
        <v>20161206512994.801</v>
      </c>
      <c r="J987">
        <v>11</v>
      </c>
      <c r="K987">
        <v>6</v>
      </c>
      <c r="L987" t="s">
        <v>36</v>
      </c>
      <c r="M987" s="1">
        <f t="shared" si="140"/>
        <v>42699</v>
      </c>
      <c r="N987" s="1">
        <f t="shared" si="141"/>
        <v>42681</v>
      </c>
      <c r="O987" s="1">
        <f t="shared" si="142"/>
        <v>42705</v>
      </c>
      <c r="P987" t="b">
        <f t="shared" si="138"/>
        <v>0</v>
      </c>
      <c r="Q987" t="str">
        <f t="shared" si="143"/>
        <v>WHEN fk_mwh_warehouse = '2' AND id_city = '5114' AND shipped_date &gt;= '2016-11-07' AND shipped_date &lt; '2016-12-02' THEN unit_price</v>
      </c>
      <c r="R987" t="str">
        <f t="shared" si="144"/>
        <v>WHEN fk_mwh_warehouse = '2' AND id_city = '5114' AND shipped_date &gt;= '2016-11-07' AND shipped_date &lt; '2016-12-02' THEN paid_price</v>
      </c>
      <c r="S987" t="str">
        <f t="shared" si="145"/>
        <v>WHEN fk_mwh_warehouse = '2' AND id_city = '5114' AND shipped_date &gt;= '2016-11-07' AND shipped_date &lt; '2016-12-02' THEN order_nr</v>
      </c>
      <c r="T987" t="str">
        <f t="shared" si="146"/>
        <v>WHEN fk_mwh_warehouse = '2' AND id_city = '5114' AND shipped_date &gt;= '2016-11-07' AND shipped_date &lt; '2016-12-02' THEN 1</v>
      </c>
    </row>
    <row r="988" spans="1:20" x14ac:dyDescent="0.25">
      <c r="A988" s="7" t="str">
        <f t="shared" si="139"/>
        <v>51172</v>
      </c>
      <c r="B988">
        <v>2</v>
      </c>
      <c r="C988">
        <v>5117</v>
      </c>
      <c r="D988">
        <v>20872628</v>
      </c>
      <c r="E988">
        <v>20419594.289999999</v>
      </c>
      <c r="F988">
        <v>233</v>
      </c>
      <c r="G988">
        <v>275</v>
      </c>
      <c r="H988">
        <v>20161179486600.5</v>
      </c>
      <c r="I988">
        <v>20161206669571</v>
      </c>
      <c r="J988">
        <v>5</v>
      </c>
      <c r="K988">
        <v>4</v>
      </c>
      <c r="L988" t="s">
        <v>36</v>
      </c>
      <c r="M988" s="1">
        <f t="shared" si="140"/>
        <v>42705</v>
      </c>
      <c r="N988" s="1">
        <f t="shared" si="141"/>
        <v>42693</v>
      </c>
      <c r="O988" s="1">
        <f t="shared" si="142"/>
        <v>42709</v>
      </c>
      <c r="P988" t="b">
        <f t="shared" si="138"/>
        <v>0</v>
      </c>
      <c r="Q988" t="str">
        <f t="shared" si="143"/>
        <v>WHEN fk_mwh_warehouse = '2' AND id_city = '5117' AND shipped_date &gt;= '2016-11-19' AND shipped_date &lt; '2016-12-06' THEN unit_price</v>
      </c>
      <c r="R988" t="str">
        <f t="shared" si="144"/>
        <v>WHEN fk_mwh_warehouse = '2' AND id_city = '5117' AND shipped_date &gt;= '2016-11-19' AND shipped_date &lt; '2016-12-06' THEN paid_price</v>
      </c>
      <c r="S988" t="str">
        <f t="shared" si="145"/>
        <v>WHEN fk_mwh_warehouse = '2' AND id_city = '5117' AND shipped_date &gt;= '2016-11-19' AND shipped_date &lt; '2016-12-06' THEN order_nr</v>
      </c>
      <c r="T988" t="str">
        <f t="shared" si="146"/>
        <v>WHEN fk_mwh_warehouse = '2' AND id_city = '5117' AND shipped_date &gt;= '2016-11-19' AND shipped_date &lt; '2016-12-06' THEN 1</v>
      </c>
    </row>
    <row r="989" spans="1:20" x14ac:dyDescent="0.25">
      <c r="A989" s="7" t="str">
        <f t="shared" si="139"/>
        <v>51232</v>
      </c>
      <c r="B989">
        <v>2</v>
      </c>
      <c r="C989">
        <v>5123</v>
      </c>
      <c r="D989">
        <v>4008480</v>
      </c>
      <c r="E989">
        <v>3976090</v>
      </c>
      <c r="F989">
        <v>25</v>
      </c>
      <c r="G989">
        <v>33</v>
      </c>
      <c r="H989">
        <v>20161170410434.699</v>
      </c>
      <c r="I989">
        <v>20161206385941</v>
      </c>
      <c r="J989">
        <v>6</v>
      </c>
      <c r="K989">
        <v>5</v>
      </c>
      <c r="L989" t="s">
        <v>36</v>
      </c>
      <c r="M989" s="1">
        <f t="shared" si="140"/>
        <v>42704</v>
      </c>
      <c r="N989" s="1">
        <f t="shared" si="141"/>
        <v>42689</v>
      </c>
      <c r="O989" s="1">
        <f t="shared" si="142"/>
        <v>42709</v>
      </c>
      <c r="P989" t="b">
        <f t="shared" si="138"/>
        <v>0</v>
      </c>
      <c r="Q989" t="str">
        <f t="shared" si="143"/>
        <v>WHEN fk_mwh_warehouse = '2' AND id_city = '5123' AND shipped_date &gt;= '2016-11-15' AND shipped_date &lt; '2016-12-06' THEN unit_price</v>
      </c>
      <c r="R989" t="str">
        <f t="shared" si="144"/>
        <v>WHEN fk_mwh_warehouse = '2' AND id_city = '5123' AND shipped_date &gt;= '2016-11-15' AND shipped_date &lt; '2016-12-06' THEN paid_price</v>
      </c>
      <c r="S989" t="str">
        <f t="shared" si="145"/>
        <v>WHEN fk_mwh_warehouse = '2' AND id_city = '5123' AND shipped_date &gt;= '2016-11-15' AND shipped_date &lt; '2016-12-06' THEN order_nr</v>
      </c>
      <c r="T989" t="str">
        <f t="shared" si="146"/>
        <v>WHEN fk_mwh_warehouse = '2' AND id_city = '5123' AND shipped_date &gt;= '2016-11-15' AND shipped_date &lt; '2016-12-06' THEN 1</v>
      </c>
    </row>
    <row r="990" spans="1:20" x14ac:dyDescent="0.25">
      <c r="A990" s="7" t="str">
        <f t="shared" si="139"/>
        <v>51272</v>
      </c>
      <c r="B990">
        <v>2</v>
      </c>
      <c r="C990">
        <v>5127</v>
      </c>
      <c r="D990">
        <v>1891358</v>
      </c>
      <c r="E990">
        <v>1883336.23</v>
      </c>
      <c r="F990">
        <v>31</v>
      </c>
      <c r="G990">
        <v>35</v>
      </c>
      <c r="H990">
        <v>20161172535312.898</v>
      </c>
      <c r="I990">
        <v>20161206394279</v>
      </c>
      <c r="J990">
        <v>6</v>
      </c>
      <c r="K990">
        <v>4</v>
      </c>
      <c r="L990" t="s">
        <v>36</v>
      </c>
      <c r="M990" s="1">
        <f t="shared" si="140"/>
        <v>42704</v>
      </c>
      <c r="N990" s="1">
        <f t="shared" si="141"/>
        <v>42692</v>
      </c>
      <c r="O990" s="1">
        <f t="shared" si="142"/>
        <v>42708</v>
      </c>
      <c r="P990" t="b">
        <f t="shared" si="138"/>
        <v>0</v>
      </c>
      <c r="Q990" t="str">
        <f t="shared" si="143"/>
        <v>WHEN fk_mwh_warehouse = '2' AND id_city = '5127' AND shipped_date &gt;= '2016-11-18' AND shipped_date &lt; '2016-12-05' THEN unit_price</v>
      </c>
      <c r="R990" t="str">
        <f t="shared" si="144"/>
        <v>WHEN fk_mwh_warehouse = '2' AND id_city = '5127' AND shipped_date &gt;= '2016-11-18' AND shipped_date &lt; '2016-12-05' THEN paid_price</v>
      </c>
      <c r="S990" t="str">
        <f t="shared" si="145"/>
        <v>WHEN fk_mwh_warehouse = '2' AND id_city = '5127' AND shipped_date &gt;= '2016-11-18' AND shipped_date &lt; '2016-12-05' THEN order_nr</v>
      </c>
      <c r="T990" t="str">
        <f t="shared" si="146"/>
        <v>WHEN fk_mwh_warehouse = '2' AND id_city = '5127' AND shipped_date &gt;= '2016-11-18' AND shipped_date &lt; '2016-12-05' THEN 1</v>
      </c>
    </row>
    <row r="991" spans="1:20" x14ac:dyDescent="0.25">
      <c r="A991" s="7" t="str">
        <f t="shared" si="139"/>
        <v>51312</v>
      </c>
      <c r="B991">
        <v>2</v>
      </c>
      <c r="C991">
        <v>5131</v>
      </c>
      <c r="D991">
        <v>380100</v>
      </c>
      <c r="E991">
        <v>380100</v>
      </c>
      <c r="F991">
        <v>4</v>
      </c>
      <c r="G991">
        <v>5</v>
      </c>
      <c r="H991">
        <v>20161172575940</v>
      </c>
      <c r="I991">
        <v>20161206334741.801</v>
      </c>
      <c r="J991">
        <v>6</v>
      </c>
      <c r="K991">
        <v>3</v>
      </c>
      <c r="L991" t="s">
        <v>36</v>
      </c>
      <c r="M991" s="1">
        <f t="shared" si="140"/>
        <v>42704</v>
      </c>
      <c r="N991" s="1">
        <f t="shared" si="141"/>
        <v>42695</v>
      </c>
      <c r="O991" s="1">
        <f t="shared" si="142"/>
        <v>42707</v>
      </c>
      <c r="P991" t="b">
        <f t="shared" si="138"/>
        <v>0</v>
      </c>
      <c r="Q991" t="str">
        <f t="shared" si="143"/>
        <v>WHEN fk_mwh_warehouse = '2' AND id_city = '5131' AND shipped_date &gt;= '2016-11-21' AND shipped_date &lt; '2016-12-04' THEN unit_price</v>
      </c>
      <c r="R991" t="str">
        <f t="shared" si="144"/>
        <v>WHEN fk_mwh_warehouse = '2' AND id_city = '5131' AND shipped_date &gt;= '2016-11-21' AND shipped_date &lt; '2016-12-04' THEN paid_price</v>
      </c>
      <c r="S991" t="str">
        <f t="shared" si="145"/>
        <v>WHEN fk_mwh_warehouse = '2' AND id_city = '5131' AND shipped_date &gt;= '2016-11-21' AND shipped_date &lt; '2016-12-04' THEN order_nr</v>
      </c>
      <c r="T991" t="str">
        <f t="shared" si="146"/>
        <v>WHEN fk_mwh_warehouse = '2' AND id_city = '5131' AND shipped_date &gt;= '2016-11-21' AND shipped_date &lt; '2016-12-04' THEN 1</v>
      </c>
    </row>
    <row r="992" spans="1:20" x14ac:dyDescent="0.25">
      <c r="A992" s="7" t="str">
        <f t="shared" si="139"/>
        <v>51352</v>
      </c>
      <c r="B992">
        <v>2</v>
      </c>
      <c r="C992">
        <v>5135</v>
      </c>
      <c r="D992">
        <v>214800</v>
      </c>
      <c r="E992">
        <v>214800</v>
      </c>
      <c r="F992">
        <v>2</v>
      </c>
      <c r="G992">
        <v>3</v>
      </c>
      <c r="H992">
        <v>20161129479484.301</v>
      </c>
      <c r="I992">
        <v>20161205798690</v>
      </c>
      <c r="J992">
        <v>6</v>
      </c>
      <c r="K992">
        <v>1</v>
      </c>
      <c r="L992" t="s">
        <v>34</v>
      </c>
      <c r="M992" s="1">
        <f t="shared" si="140"/>
        <v>42703</v>
      </c>
      <c r="N992" s="1">
        <f t="shared" si="141"/>
        <v>42700</v>
      </c>
      <c r="O992" s="1">
        <f t="shared" si="142"/>
        <v>42704</v>
      </c>
      <c r="P992" t="b">
        <f t="shared" si="138"/>
        <v>0</v>
      </c>
      <c r="Q992" t="str">
        <f t="shared" si="143"/>
        <v>WHEN fk_mwh_warehouse = '2' AND id_city = '5135' AND shipped_date &gt;= '2016-11-26' AND shipped_date &lt; '2016-12-01' THEN unit_price</v>
      </c>
      <c r="R992" t="str">
        <f t="shared" si="144"/>
        <v>WHEN fk_mwh_warehouse = '2' AND id_city = '5135' AND shipped_date &gt;= '2016-11-26' AND shipped_date &lt; '2016-12-01' THEN paid_price</v>
      </c>
      <c r="S992" t="str">
        <f t="shared" si="145"/>
        <v>WHEN fk_mwh_warehouse = '2' AND id_city = '5135' AND shipped_date &gt;= '2016-11-26' AND shipped_date &lt; '2016-12-01' THEN order_nr</v>
      </c>
      <c r="T992" t="str">
        <f t="shared" si="146"/>
        <v>WHEN fk_mwh_warehouse = '2' AND id_city = '5135' AND shipped_date &gt;= '2016-11-26' AND shipped_date &lt; '2016-12-01' THEN 1</v>
      </c>
    </row>
    <row r="993" spans="1:20" x14ac:dyDescent="0.25">
      <c r="A993" s="7" t="str">
        <f t="shared" si="139"/>
        <v>51392</v>
      </c>
      <c r="B993">
        <v>2</v>
      </c>
      <c r="C993">
        <v>5139</v>
      </c>
      <c r="D993">
        <v>2884195</v>
      </c>
      <c r="E993">
        <v>2879545.5</v>
      </c>
      <c r="F993">
        <v>9</v>
      </c>
      <c r="G993">
        <v>10</v>
      </c>
      <c r="H993">
        <v>20161160460811.898</v>
      </c>
      <c r="I993">
        <v>20161207162432.199</v>
      </c>
      <c r="J993">
        <v>12</v>
      </c>
      <c r="K993">
        <v>8</v>
      </c>
      <c r="L993" t="s">
        <v>35</v>
      </c>
      <c r="M993" s="1">
        <f t="shared" si="140"/>
        <v>42699</v>
      </c>
      <c r="N993" s="1">
        <f t="shared" si="141"/>
        <v>42675</v>
      </c>
      <c r="O993" s="1">
        <f t="shared" si="142"/>
        <v>42707</v>
      </c>
      <c r="P993" t="b">
        <f t="shared" si="138"/>
        <v>0</v>
      </c>
      <c r="Q993" t="str">
        <f t="shared" si="143"/>
        <v>WHEN fk_mwh_warehouse = '2' AND id_city = '5139' AND shipped_date &gt;= '2016-11-01' AND shipped_date &lt; '2016-12-04' THEN unit_price</v>
      </c>
      <c r="R993" t="str">
        <f t="shared" si="144"/>
        <v>WHEN fk_mwh_warehouse = '2' AND id_city = '5139' AND shipped_date &gt;= '2016-11-01' AND shipped_date &lt; '2016-12-04' THEN paid_price</v>
      </c>
      <c r="S993" t="str">
        <f t="shared" si="145"/>
        <v>WHEN fk_mwh_warehouse = '2' AND id_city = '5139' AND shipped_date &gt;= '2016-11-01' AND shipped_date &lt; '2016-12-04' THEN order_nr</v>
      </c>
      <c r="T993" t="str">
        <f t="shared" si="146"/>
        <v>WHEN fk_mwh_warehouse = '2' AND id_city = '5139' AND shipped_date &gt;= '2016-11-01' AND shipped_date &lt; '2016-12-04' THEN 1</v>
      </c>
    </row>
    <row r="994" spans="1:20" x14ac:dyDescent="0.25">
      <c r="A994" s="7" t="str">
        <f t="shared" si="139"/>
        <v>51552</v>
      </c>
      <c r="B994">
        <v>2</v>
      </c>
      <c r="C994">
        <v>5155</v>
      </c>
      <c r="D994">
        <v>264900</v>
      </c>
      <c r="E994">
        <v>264900</v>
      </c>
      <c r="F994">
        <v>2</v>
      </c>
      <c r="G994">
        <v>2</v>
      </c>
      <c r="H994">
        <v>20161128159645.5</v>
      </c>
      <c r="I994">
        <v>20161205192041</v>
      </c>
      <c r="J994">
        <v>7</v>
      </c>
      <c r="K994">
        <v>0</v>
      </c>
      <c r="L994" t="s">
        <v>34</v>
      </c>
      <c r="M994" s="1">
        <f t="shared" si="140"/>
        <v>42702</v>
      </c>
      <c r="N994" s="1">
        <f t="shared" si="141"/>
        <v>42702</v>
      </c>
      <c r="O994" s="1">
        <f t="shared" si="142"/>
        <v>42702</v>
      </c>
      <c r="P994" t="b">
        <f t="shared" si="138"/>
        <v>0</v>
      </c>
      <c r="Q994" t="str">
        <f t="shared" si="143"/>
        <v>WHEN fk_mwh_warehouse = '2' AND id_city = '5155' AND shipped_date &gt;= '2016-11-28' AND shipped_date &lt; '2016-11-29' THEN unit_price</v>
      </c>
      <c r="R994" t="str">
        <f t="shared" si="144"/>
        <v>WHEN fk_mwh_warehouse = '2' AND id_city = '5155' AND shipped_date &gt;= '2016-11-28' AND shipped_date &lt; '2016-11-29' THEN paid_price</v>
      </c>
      <c r="S994" t="str">
        <f t="shared" si="145"/>
        <v>WHEN fk_mwh_warehouse = '2' AND id_city = '5155' AND shipped_date &gt;= '2016-11-28' AND shipped_date &lt; '2016-11-29' THEN order_nr</v>
      </c>
      <c r="T994" t="str">
        <f t="shared" si="146"/>
        <v>WHEN fk_mwh_warehouse = '2' AND id_city = '5155' AND shipped_date &gt;= '2016-11-28' AND shipped_date &lt; '2016-11-29' THEN 1</v>
      </c>
    </row>
    <row r="995" spans="1:20" x14ac:dyDescent="0.25">
      <c r="A995" s="7" t="str">
        <f t="shared" si="139"/>
        <v>51812</v>
      </c>
      <c r="B995">
        <v>2</v>
      </c>
      <c r="C995">
        <v>5181</v>
      </c>
      <c r="D995">
        <v>349068</v>
      </c>
      <c r="E995">
        <v>349068</v>
      </c>
      <c r="F995">
        <v>7</v>
      </c>
      <c r="G995">
        <v>8</v>
      </c>
      <c r="H995">
        <v>20161141997892.102</v>
      </c>
      <c r="I995">
        <v>20161206686168.102</v>
      </c>
      <c r="J995">
        <v>12</v>
      </c>
      <c r="K995">
        <v>9</v>
      </c>
      <c r="L995" t="s">
        <v>36</v>
      </c>
      <c r="M995" s="1">
        <f t="shared" si="140"/>
        <v>42698</v>
      </c>
      <c r="N995" s="1">
        <f t="shared" si="141"/>
        <v>42671</v>
      </c>
      <c r="O995" s="1">
        <f t="shared" si="142"/>
        <v>42707</v>
      </c>
      <c r="P995" t="b">
        <f t="shared" si="138"/>
        <v>0</v>
      </c>
      <c r="Q995" t="str">
        <f t="shared" si="143"/>
        <v>WHEN fk_mwh_warehouse = '2' AND id_city = '5181' AND shipped_date &gt;= '2016-10-28' AND shipped_date &lt; '2016-12-04' THEN unit_price</v>
      </c>
      <c r="R995" t="str">
        <f t="shared" si="144"/>
        <v>WHEN fk_mwh_warehouse = '2' AND id_city = '5181' AND shipped_date &gt;= '2016-10-28' AND shipped_date &lt; '2016-12-04' THEN paid_price</v>
      </c>
      <c r="S995" t="str">
        <f t="shared" si="145"/>
        <v>WHEN fk_mwh_warehouse = '2' AND id_city = '5181' AND shipped_date &gt;= '2016-10-28' AND shipped_date &lt; '2016-12-04' THEN order_nr</v>
      </c>
      <c r="T995" t="str">
        <f t="shared" si="146"/>
        <v>WHEN fk_mwh_warehouse = '2' AND id_city = '5181' AND shipped_date &gt;= '2016-10-28' AND shipped_date &lt; '2016-12-04' THEN 1</v>
      </c>
    </row>
    <row r="996" spans="1:20" x14ac:dyDescent="0.25">
      <c r="A996" s="7" t="str">
        <f t="shared" si="139"/>
        <v>52022</v>
      </c>
      <c r="B996">
        <v>2</v>
      </c>
      <c r="C996">
        <v>5202</v>
      </c>
      <c r="D996">
        <v>617800</v>
      </c>
      <c r="E996">
        <v>617800</v>
      </c>
      <c r="F996">
        <v>6</v>
      </c>
      <c r="G996">
        <v>6</v>
      </c>
      <c r="H996">
        <v>20161150174870</v>
      </c>
      <c r="I996">
        <v>20161206825160.5</v>
      </c>
      <c r="J996">
        <v>10</v>
      </c>
      <c r="K996">
        <v>6</v>
      </c>
      <c r="L996" t="s">
        <v>36</v>
      </c>
      <c r="M996" s="1">
        <f t="shared" si="140"/>
        <v>42700</v>
      </c>
      <c r="N996" s="1">
        <f t="shared" si="141"/>
        <v>42682</v>
      </c>
      <c r="O996" s="1">
        <f t="shared" si="142"/>
        <v>42706</v>
      </c>
      <c r="P996" t="b">
        <f t="shared" si="138"/>
        <v>0</v>
      </c>
      <c r="Q996" t="str">
        <f t="shared" si="143"/>
        <v>WHEN fk_mwh_warehouse = '2' AND id_city = '5202' AND shipped_date &gt;= '2016-11-08' AND shipped_date &lt; '2016-12-03' THEN unit_price</v>
      </c>
      <c r="R996" t="str">
        <f t="shared" si="144"/>
        <v>WHEN fk_mwh_warehouse = '2' AND id_city = '5202' AND shipped_date &gt;= '2016-11-08' AND shipped_date &lt; '2016-12-03' THEN paid_price</v>
      </c>
      <c r="S996" t="str">
        <f t="shared" si="145"/>
        <v>WHEN fk_mwh_warehouse = '2' AND id_city = '5202' AND shipped_date &gt;= '2016-11-08' AND shipped_date &lt; '2016-12-03' THEN order_nr</v>
      </c>
      <c r="T996" t="str">
        <f t="shared" si="146"/>
        <v>WHEN fk_mwh_warehouse = '2' AND id_city = '5202' AND shipped_date &gt;= '2016-11-08' AND shipped_date &lt; '2016-12-03' THEN 1</v>
      </c>
    </row>
    <row r="997" spans="1:20" x14ac:dyDescent="0.25">
      <c r="A997" s="7" t="str">
        <f t="shared" si="139"/>
        <v>52212</v>
      </c>
      <c r="B997">
        <v>2</v>
      </c>
      <c r="C997">
        <v>5221</v>
      </c>
      <c r="D997">
        <v>3007688</v>
      </c>
      <c r="E997">
        <v>3007688</v>
      </c>
      <c r="F997">
        <v>19</v>
      </c>
      <c r="G997">
        <v>19</v>
      </c>
      <c r="H997">
        <v>20161178286117.398</v>
      </c>
      <c r="I997">
        <v>20161206682347.301</v>
      </c>
      <c r="J997">
        <v>6</v>
      </c>
      <c r="K997">
        <v>5</v>
      </c>
      <c r="L997" t="s">
        <v>36</v>
      </c>
      <c r="M997" s="1">
        <f t="shared" si="140"/>
        <v>42704</v>
      </c>
      <c r="N997" s="1">
        <f t="shared" si="141"/>
        <v>42689</v>
      </c>
      <c r="O997" s="1">
        <f t="shared" si="142"/>
        <v>42709</v>
      </c>
      <c r="P997" t="b">
        <f t="shared" si="138"/>
        <v>0</v>
      </c>
      <c r="Q997" t="str">
        <f t="shared" si="143"/>
        <v>WHEN fk_mwh_warehouse = '2' AND id_city = '5221' AND shipped_date &gt;= '2016-11-15' AND shipped_date &lt; '2016-12-06' THEN unit_price</v>
      </c>
      <c r="R997" t="str">
        <f t="shared" si="144"/>
        <v>WHEN fk_mwh_warehouse = '2' AND id_city = '5221' AND shipped_date &gt;= '2016-11-15' AND shipped_date &lt; '2016-12-06' THEN paid_price</v>
      </c>
      <c r="S997" t="str">
        <f t="shared" si="145"/>
        <v>WHEN fk_mwh_warehouse = '2' AND id_city = '5221' AND shipped_date &gt;= '2016-11-15' AND shipped_date &lt; '2016-12-06' THEN order_nr</v>
      </c>
      <c r="T997" t="str">
        <f t="shared" si="146"/>
        <v>WHEN fk_mwh_warehouse = '2' AND id_city = '5221' AND shipped_date &gt;= '2016-11-15' AND shipped_date &lt; '2016-12-06' THEN 1</v>
      </c>
    </row>
    <row r="998" spans="1:20" x14ac:dyDescent="0.25">
      <c r="A998" s="7" t="str">
        <f t="shared" si="139"/>
        <v>52342</v>
      </c>
      <c r="B998">
        <v>2</v>
      </c>
      <c r="C998">
        <v>5234</v>
      </c>
      <c r="D998">
        <v>338749</v>
      </c>
      <c r="E998">
        <v>338749</v>
      </c>
      <c r="F998">
        <v>5</v>
      </c>
      <c r="G998">
        <v>5</v>
      </c>
      <c r="H998">
        <v>20161144112756.398</v>
      </c>
      <c r="I998">
        <v>20161205920698.801</v>
      </c>
      <c r="J998">
        <v>6</v>
      </c>
      <c r="K998">
        <v>2</v>
      </c>
      <c r="L998" t="s">
        <v>34</v>
      </c>
      <c r="M998" s="1">
        <f t="shared" si="140"/>
        <v>42703</v>
      </c>
      <c r="N998" s="1">
        <f t="shared" si="141"/>
        <v>42697</v>
      </c>
      <c r="O998" s="1">
        <f t="shared" si="142"/>
        <v>42705</v>
      </c>
      <c r="P998" t="b">
        <f t="shared" si="138"/>
        <v>0</v>
      </c>
      <c r="Q998" t="str">
        <f t="shared" si="143"/>
        <v>WHEN fk_mwh_warehouse = '2' AND id_city = '5234' AND shipped_date &gt;= '2016-11-23' AND shipped_date &lt; '2016-12-02' THEN unit_price</v>
      </c>
      <c r="R998" t="str">
        <f t="shared" si="144"/>
        <v>WHEN fk_mwh_warehouse = '2' AND id_city = '5234' AND shipped_date &gt;= '2016-11-23' AND shipped_date &lt; '2016-12-02' THEN paid_price</v>
      </c>
      <c r="S998" t="str">
        <f t="shared" si="145"/>
        <v>WHEN fk_mwh_warehouse = '2' AND id_city = '5234' AND shipped_date &gt;= '2016-11-23' AND shipped_date &lt; '2016-12-02' THEN order_nr</v>
      </c>
      <c r="T998" t="str">
        <f t="shared" si="146"/>
        <v>WHEN fk_mwh_warehouse = '2' AND id_city = '5234' AND shipped_date &gt;= '2016-11-23' AND shipped_date &lt; '2016-12-02' THEN 1</v>
      </c>
    </row>
    <row r="999" spans="1:20" x14ac:dyDescent="0.25">
      <c r="A999" s="7" t="str">
        <f t="shared" si="139"/>
        <v>52552</v>
      </c>
      <c r="B999">
        <v>2</v>
      </c>
      <c r="C999">
        <v>5255</v>
      </c>
      <c r="D999">
        <v>2747543</v>
      </c>
      <c r="E999">
        <v>2492865.2799999998</v>
      </c>
      <c r="F999">
        <v>33</v>
      </c>
      <c r="G999">
        <v>37</v>
      </c>
      <c r="H999">
        <v>20161172433518</v>
      </c>
      <c r="I999">
        <v>20161206825844.602</v>
      </c>
      <c r="J999">
        <v>6</v>
      </c>
      <c r="K999">
        <v>5</v>
      </c>
      <c r="L999" t="s">
        <v>36</v>
      </c>
      <c r="M999" s="1">
        <f t="shared" si="140"/>
        <v>42704</v>
      </c>
      <c r="N999" s="1">
        <f t="shared" si="141"/>
        <v>42689</v>
      </c>
      <c r="O999" s="1">
        <f t="shared" si="142"/>
        <v>42709</v>
      </c>
      <c r="P999" t="b">
        <f t="shared" si="138"/>
        <v>0</v>
      </c>
      <c r="Q999" t="str">
        <f t="shared" si="143"/>
        <v>WHEN fk_mwh_warehouse = '2' AND id_city = '5255' AND shipped_date &gt;= '2016-11-15' AND shipped_date &lt; '2016-12-06' THEN unit_price</v>
      </c>
      <c r="R999" t="str">
        <f t="shared" si="144"/>
        <v>WHEN fk_mwh_warehouse = '2' AND id_city = '5255' AND shipped_date &gt;= '2016-11-15' AND shipped_date &lt; '2016-12-06' THEN paid_price</v>
      </c>
      <c r="S999" t="str">
        <f t="shared" si="145"/>
        <v>WHEN fk_mwh_warehouse = '2' AND id_city = '5255' AND shipped_date &gt;= '2016-11-15' AND shipped_date &lt; '2016-12-06' THEN order_nr</v>
      </c>
      <c r="T999" t="str">
        <f t="shared" si="146"/>
        <v>WHEN fk_mwh_warehouse = '2' AND id_city = '5255' AND shipped_date &gt;= '2016-11-15' AND shipped_date &lt; '2016-12-06' THEN 1</v>
      </c>
    </row>
    <row r="1000" spans="1:20" x14ac:dyDescent="0.25">
      <c r="A1000" s="7" t="str">
        <f t="shared" si="139"/>
        <v>52752</v>
      </c>
      <c r="B1000">
        <v>2</v>
      </c>
      <c r="C1000">
        <v>5275</v>
      </c>
      <c r="D1000">
        <v>501947</v>
      </c>
      <c r="E1000">
        <v>501947</v>
      </c>
      <c r="F1000">
        <v>3</v>
      </c>
      <c r="G1000">
        <v>4</v>
      </c>
      <c r="H1000">
        <v>20161116607310.199</v>
      </c>
      <c r="I1000">
        <v>20161205428204.199</v>
      </c>
      <c r="J1000">
        <v>19</v>
      </c>
      <c r="K1000">
        <v>7</v>
      </c>
      <c r="L1000" t="s">
        <v>34</v>
      </c>
      <c r="M1000" s="1">
        <f t="shared" si="140"/>
        <v>42690</v>
      </c>
      <c r="N1000" s="1">
        <f t="shared" si="141"/>
        <v>42669</v>
      </c>
      <c r="O1000" s="1">
        <f t="shared" si="142"/>
        <v>42697</v>
      </c>
      <c r="P1000" t="b">
        <f t="shared" si="138"/>
        <v>0</v>
      </c>
      <c r="Q1000" t="str">
        <f t="shared" si="143"/>
        <v>WHEN fk_mwh_warehouse = '2' AND id_city = '5275' AND shipped_date &gt;= '2016-10-26' AND shipped_date &lt; '2016-11-24' THEN unit_price</v>
      </c>
      <c r="R1000" t="str">
        <f t="shared" si="144"/>
        <v>WHEN fk_mwh_warehouse = '2' AND id_city = '5275' AND shipped_date &gt;= '2016-10-26' AND shipped_date &lt; '2016-11-24' THEN paid_price</v>
      </c>
      <c r="S1000" t="str">
        <f t="shared" si="145"/>
        <v>WHEN fk_mwh_warehouse = '2' AND id_city = '5275' AND shipped_date &gt;= '2016-10-26' AND shipped_date &lt; '2016-11-24' THEN order_nr</v>
      </c>
      <c r="T1000" t="str">
        <f t="shared" si="146"/>
        <v>WHEN fk_mwh_warehouse = '2' AND id_city = '5275' AND shipped_date &gt;= '2016-10-26' AND shipped_date &lt; '2016-11-24' THEN 1</v>
      </c>
    </row>
    <row r="1001" spans="1:20" x14ac:dyDescent="0.25">
      <c r="A1001" s="7" t="str">
        <f t="shared" si="139"/>
        <v>52902</v>
      </c>
      <c r="B1001">
        <v>2</v>
      </c>
      <c r="C1001">
        <v>5290</v>
      </c>
      <c r="D1001">
        <v>422241</v>
      </c>
      <c r="E1001">
        <v>403141</v>
      </c>
      <c r="F1001">
        <v>10</v>
      </c>
      <c r="G1001">
        <v>12</v>
      </c>
      <c r="H1001">
        <v>20161131006310.602</v>
      </c>
      <c r="I1001">
        <v>20161206162022.102</v>
      </c>
      <c r="J1001">
        <v>11</v>
      </c>
      <c r="K1001">
        <v>6</v>
      </c>
      <c r="L1001" t="s">
        <v>36</v>
      </c>
      <c r="M1001" s="1">
        <f t="shared" si="140"/>
        <v>42699</v>
      </c>
      <c r="N1001" s="1">
        <f t="shared" si="141"/>
        <v>42681</v>
      </c>
      <c r="O1001" s="1">
        <f t="shared" si="142"/>
        <v>42705</v>
      </c>
      <c r="P1001" t="b">
        <f t="shared" si="138"/>
        <v>0</v>
      </c>
      <c r="Q1001" t="str">
        <f t="shared" si="143"/>
        <v>WHEN fk_mwh_warehouse = '2' AND id_city = '5290' AND shipped_date &gt;= '2016-11-07' AND shipped_date &lt; '2016-12-02' THEN unit_price</v>
      </c>
      <c r="R1001" t="str">
        <f t="shared" si="144"/>
        <v>WHEN fk_mwh_warehouse = '2' AND id_city = '5290' AND shipped_date &gt;= '2016-11-07' AND shipped_date &lt; '2016-12-02' THEN paid_price</v>
      </c>
      <c r="S1001" t="str">
        <f t="shared" si="145"/>
        <v>WHEN fk_mwh_warehouse = '2' AND id_city = '5290' AND shipped_date &gt;= '2016-11-07' AND shipped_date &lt; '2016-12-02' THEN order_nr</v>
      </c>
      <c r="T1001" t="str">
        <f t="shared" si="146"/>
        <v>WHEN fk_mwh_warehouse = '2' AND id_city = '5290' AND shipped_date &gt;= '2016-11-07' AND shipped_date &lt; '2016-12-02' THEN 1</v>
      </c>
    </row>
    <row r="1002" spans="1:20" x14ac:dyDescent="0.25">
      <c r="A1002" s="7" t="str">
        <f t="shared" si="139"/>
        <v>53072</v>
      </c>
      <c r="B1002">
        <v>2</v>
      </c>
      <c r="C1002">
        <v>5307</v>
      </c>
      <c r="D1002">
        <v>169000</v>
      </c>
      <c r="E1002">
        <v>148720</v>
      </c>
      <c r="F1002">
        <v>1</v>
      </c>
      <c r="G1002">
        <v>1</v>
      </c>
      <c r="H1002">
        <v>20161201234545</v>
      </c>
      <c r="I1002">
        <v>20161207011831</v>
      </c>
      <c r="J1002">
        <v>6</v>
      </c>
      <c r="K1002">
        <v>0</v>
      </c>
      <c r="L1002" t="s">
        <v>35</v>
      </c>
      <c r="M1002" s="1">
        <f t="shared" si="140"/>
        <v>42705</v>
      </c>
      <c r="N1002" s="1">
        <f t="shared" si="141"/>
        <v>42705</v>
      </c>
      <c r="O1002" s="1">
        <f t="shared" si="142"/>
        <v>42705</v>
      </c>
      <c r="P1002" t="b">
        <f t="shared" si="138"/>
        <v>0</v>
      </c>
      <c r="Q1002" t="str">
        <f t="shared" si="143"/>
        <v>WHEN fk_mwh_warehouse = '2' AND id_city = '5307' AND shipped_date &gt;= '2016-12-01' AND shipped_date &lt; '2016-12-02' THEN unit_price</v>
      </c>
      <c r="R1002" t="str">
        <f t="shared" si="144"/>
        <v>WHEN fk_mwh_warehouse = '2' AND id_city = '5307' AND shipped_date &gt;= '2016-12-01' AND shipped_date &lt; '2016-12-02' THEN paid_price</v>
      </c>
      <c r="S1002" t="str">
        <f t="shared" si="145"/>
        <v>WHEN fk_mwh_warehouse = '2' AND id_city = '5307' AND shipped_date &gt;= '2016-12-01' AND shipped_date &lt; '2016-12-02' THEN order_nr</v>
      </c>
      <c r="T1002" t="str">
        <f t="shared" si="146"/>
        <v>WHEN fk_mwh_warehouse = '2' AND id_city = '5307' AND shipped_date &gt;= '2016-12-01' AND shipped_date &lt; '2016-12-02' THEN 1</v>
      </c>
    </row>
    <row r="1003" spans="1:20" x14ac:dyDescent="0.25">
      <c r="A1003" s="7" t="str">
        <f t="shared" si="139"/>
        <v>53262</v>
      </c>
      <c r="B1003">
        <v>2</v>
      </c>
      <c r="C1003">
        <v>5326</v>
      </c>
      <c r="D1003">
        <v>113450</v>
      </c>
      <c r="E1003">
        <v>104975</v>
      </c>
      <c r="F1003">
        <v>3</v>
      </c>
      <c r="G1003">
        <v>3</v>
      </c>
      <c r="H1003">
        <v>20161153194001.602</v>
      </c>
      <c r="I1003">
        <v>20161206093026.602</v>
      </c>
      <c r="J1003">
        <v>6</v>
      </c>
      <c r="K1003">
        <v>1</v>
      </c>
      <c r="L1003" t="s">
        <v>36</v>
      </c>
      <c r="M1003" s="1">
        <f t="shared" si="140"/>
        <v>42704</v>
      </c>
      <c r="N1003" s="1">
        <f t="shared" si="141"/>
        <v>42701</v>
      </c>
      <c r="O1003" s="1">
        <f t="shared" si="142"/>
        <v>42705</v>
      </c>
      <c r="P1003" t="b">
        <f t="shared" si="138"/>
        <v>0</v>
      </c>
      <c r="Q1003" t="str">
        <f t="shared" si="143"/>
        <v>WHEN fk_mwh_warehouse = '2' AND id_city = '5326' AND shipped_date &gt;= '2016-11-27' AND shipped_date &lt; '2016-12-02' THEN unit_price</v>
      </c>
      <c r="R1003" t="str">
        <f t="shared" si="144"/>
        <v>WHEN fk_mwh_warehouse = '2' AND id_city = '5326' AND shipped_date &gt;= '2016-11-27' AND shipped_date &lt; '2016-12-02' THEN paid_price</v>
      </c>
      <c r="S1003" t="str">
        <f t="shared" si="145"/>
        <v>WHEN fk_mwh_warehouse = '2' AND id_city = '5326' AND shipped_date &gt;= '2016-11-27' AND shipped_date &lt; '2016-12-02' THEN order_nr</v>
      </c>
      <c r="T1003" t="str">
        <f t="shared" si="146"/>
        <v>WHEN fk_mwh_warehouse = '2' AND id_city = '5326' AND shipped_date &gt;= '2016-11-27' AND shipped_date &lt; '2016-12-02' THEN 1</v>
      </c>
    </row>
    <row r="1004" spans="1:20" x14ac:dyDescent="0.25">
      <c r="A1004" s="7" t="str">
        <f t="shared" si="139"/>
        <v>53412</v>
      </c>
      <c r="B1004">
        <v>2</v>
      </c>
      <c r="C1004">
        <v>5341</v>
      </c>
      <c r="D1004">
        <v>79899</v>
      </c>
      <c r="E1004">
        <v>79899</v>
      </c>
      <c r="F1004">
        <v>2</v>
      </c>
      <c r="G1004">
        <v>2</v>
      </c>
      <c r="H1004">
        <v>20161162687895</v>
      </c>
      <c r="I1004">
        <v>20161205617431.5</v>
      </c>
      <c r="J1004">
        <v>8</v>
      </c>
      <c r="K1004">
        <v>6</v>
      </c>
      <c r="L1004" t="s">
        <v>34</v>
      </c>
      <c r="M1004" s="1">
        <f t="shared" si="140"/>
        <v>42701</v>
      </c>
      <c r="N1004" s="1">
        <f t="shared" si="141"/>
        <v>42683</v>
      </c>
      <c r="O1004" s="1">
        <f t="shared" si="142"/>
        <v>42707</v>
      </c>
      <c r="P1004" t="b">
        <f t="shared" si="138"/>
        <v>0</v>
      </c>
      <c r="Q1004" t="str">
        <f t="shared" si="143"/>
        <v>WHEN fk_mwh_warehouse = '2' AND id_city = '5341' AND shipped_date &gt;= '2016-11-09' AND shipped_date &lt; '2016-12-04' THEN unit_price</v>
      </c>
      <c r="R1004" t="str">
        <f t="shared" si="144"/>
        <v>WHEN fk_mwh_warehouse = '2' AND id_city = '5341' AND shipped_date &gt;= '2016-11-09' AND shipped_date &lt; '2016-12-04' THEN paid_price</v>
      </c>
      <c r="S1004" t="str">
        <f t="shared" si="145"/>
        <v>WHEN fk_mwh_warehouse = '2' AND id_city = '5341' AND shipped_date &gt;= '2016-11-09' AND shipped_date &lt; '2016-12-04' THEN order_nr</v>
      </c>
      <c r="T1004" t="str">
        <f t="shared" si="146"/>
        <v>WHEN fk_mwh_warehouse = '2' AND id_city = '5341' AND shipped_date &gt;= '2016-11-09' AND shipped_date &lt; '2016-12-04' THEN 1</v>
      </c>
    </row>
    <row r="1005" spans="1:20" x14ac:dyDescent="0.25">
      <c r="A1005" s="7" t="str">
        <f t="shared" si="139"/>
        <v>53612</v>
      </c>
      <c r="B1005">
        <v>2</v>
      </c>
      <c r="C1005">
        <v>5361</v>
      </c>
      <c r="D1005">
        <v>5396690.6600000001</v>
      </c>
      <c r="E1005">
        <v>5220292.68</v>
      </c>
      <c r="F1005">
        <v>43</v>
      </c>
      <c r="G1005">
        <v>48</v>
      </c>
      <c r="H1005">
        <v>20161159727210.699</v>
      </c>
      <c r="I1005">
        <v>20161206560144.5</v>
      </c>
      <c r="J1005">
        <v>10</v>
      </c>
      <c r="K1005">
        <v>8</v>
      </c>
      <c r="L1005" t="s">
        <v>36</v>
      </c>
      <c r="M1005" s="1">
        <f t="shared" si="140"/>
        <v>42700</v>
      </c>
      <c r="N1005" s="1">
        <f t="shared" si="141"/>
        <v>42676</v>
      </c>
      <c r="O1005" s="1">
        <f t="shared" si="142"/>
        <v>42708</v>
      </c>
      <c r="P1005" t="b">
        <f t="shared" si="138"/>
        <v>0</v>
      </c>
      <c r="Q1005" t="str">
        <f t="shared" si="143"/>
        <v>WHEN fk_mwh_warehouse = '2' AND id_city = '5361' AND shipped_date &gt;= '2016-11-02' AND shipped_date &lt; '2016-12-05' THEN unit_price</v>
      </c>
      <c r="R1005" t="str">
        <f t="shared" si="144"/>
        <v>WHEN fk_mwh_warehouse = '2' AND id_city = '5361' AND shipped_date &gt;= '2016-11-02' AND shipped_date &lt; '2016-12-05' THEN paid_price</v>
      </c>
      <c r="S1005" t="str">
        <f t="shared" si="145"/>
        <v>WHEN fk_mwh_warehouse = '2' AND id_city = '5361' AND shipped_date &gt;= '2016-11-02' AND shipped_date &lt; '2016-12-05' THEN order_nr</v>
      </c>
      <c r="T1005" t="str">
        <f t="shared" si="146"/>
        <v>WHEN fk_mwh_warehouse = '2' AND id_city = '5361' AND shipped_date &gt;= '2016-11-02' AND shipped_date &lt; '2016-12-05' THEN 1</v>
      </c>
    </row>
    <row r="1006" spans="1:20" x14ac:dyDescent="0.25">
      <c r="A1006" s="7" t="str">
        <f t="shared" si="139"/>
        <v>53832</v>
      </c>
      <c r="B1006">
        <v>2</v>
      </c>
      <c r="C1006">
        <v>5383</v>
      </c>
      <c r="D1006">
        <v>2921799</v>
      </c>
      <c r="E1006">
        <v>2911799</v>
      </c>
      <c r="F1006">
        <v>9</v>
      </c>
      <c r="G1006">
        <v>9</v>
      </c>
      <c r="H1006">
        <v>20161121461049.102</v>
      </c>
      <c r="I1006">
        <v>20161206165472.301</v>
      </c>
      <c r="J1006">
        <v>15</v>
      </c>
      <c r="K1006">
        <v>8</v>
      </c>
      <c r="L1006" t="s">
        <v>36</v>
      </c>
      <c r="M1006" s="1">
        <f t="shared" si="140"/>
        <v>42695</v>
      </c>
      <c r="N1006" s="1">
        <f t="shared" si="141"/>
        <v>42671</v>
      </c>
      <c r="O1006" s="1">
        <f t="shared" si="142"/>
        <v>42703</v>
      </c>
      <c r="P1006" t="b">
        <f t="shared" si="138"/>
        <v>0</v>
      </c>
      <c r="Q1006" t="str">
        <f t="shared" si="143"/>
        <v>WHEN fk_mwh_warehouse = '2' AND id_city = '5383' AND shipped_date &gt;= '2016-10-28' AND shipped_date &lt; '2016-11-30' THEN unit_price</v>
      </c>
      <c r="R1006" t="str">
        <f t="shared" si="144"/>
        <v>WHEN fk_mwh_warehouse = '2' AND id_city = '5383' AND shipped_date &gt;= '2016-10-28' AND shipped_date &lt; '2016-11-30' THEN paid_price</v>
      </c>
      <c r="S1006" t="str">
        <f t="shared" si="145"/>
        <v>WHEN fk_mwh_warehouse = '2' AND id_city = '5383' AND shipped_date &gt;= '2016-10-28' AND shipped_date &lt; '2016-11-30' THEN order_nr</v>
      </c>
      <c r="T1006" t="str">
        <f t="shared" si="146"/>
        <v>WHEN fk_mwh_warehouse = '2' AND id_city = '5383' AND shipped_date &gt;= '2016-10-28' AND shipped_date &lt; '2016-11-30' THEN 1</v>
      </c>
    </row>
    <row r="1007" spans="1:20" x14ac:dyDescent="0.25">
      <c r="A1007" s="7" t="str">
        <f t="shared" si="139"/>
        <v>54052</v>
      </c>
      <c r="B1007">
        <v>2</v>
      </c>
      <c r="C1007">
        <v>5405</v>
      </c>
      <c r="D1007">
        <v>550176</v>
      </c>
      <c r="E1007">
        <v>542176</v>
      </c>
      <c r="F1007">
        <v>9</v>
      </c>
      <c r="G1007">
        <v>9</v>
      </c>
      <c r="H1007">
        <v>20161158267139.102</v>
      </c>
      <c r="I1007">
        <v>20161206042055.398</v>
      </c>
      <c r="J1007">
        <v>9</v>
      </c>
      <c r="K1007">
        <v>7</v>
      </c>
      <c r="L1007" t="s">
        <v>36</v>
      </c>
      <c r="M1007" s="1">
        <f t="shared" si="140"/>
        <v>42701</v>
      </c>
      <c r="N1007" s="1">
        <f t="shared" si="141"/>
        <v>42680</v>
      </c>
      <c r="O1007" s="1">
        <f t="shared" si="142"/>
        <v>42708</v>
      </c>
      <c r="P1007" t="b">
        <f t="shared" si="138"/>
        <v>0</v>
      </c>
      <c r="Q1007" t="str">
        <f t="shared" si="143"/>
        <v>WHEN fk_mwh_warehouse = '2' AND id_city = '5405' AND shipped_date &gt;= '2016-11-06' AND shipped_date &lt; '2016-12-05' THEN unit_price</v>
      </c>
      <c r="R1007" t="str">
        <f t="shared" si="144"/>
        <v>WHEN fk_mwh_warehouse = '2' AND id_city = '5405' AND shipped_date &gt;= '2016-11-06' AND shipped_date &lt; '2016-12-05' THEN paid_price</v>
      </c>
      <c r="S1007" t="str">
        <f t="shared" si="145"/>
        <v>WHEN fk_mwh_warehouse = '2' AND id_city = '5405' AND shipped_date &gt;= '2016-11-06' AND shipped_date &lt; '2016-12-05' THEN order_nr</v>
      </c>
      <c r="T1007" t="str">
        <f t="shared" si="146"/>
        <v>WHEN fk_mwh_warehouse = '2' AND id_city = '5405' AND shipped_date &gt;= '2016-11-06' AND shipped_date &lt; '2016-12-05' THEN 1</v>
      </c>
    </row>
    <row r="1008" spans="1:20" x14ac:dyDescent="0.25">
      <c r="A1008" s="7" t="str">
        <f t="shared" si="139"/>
        <v>54152</v>
      </c>
      <c r="B1008">
        <v>2</v>
      </c>
      <c r="C1008">
        <v>5415</v>
      </c>
      <c r="D1008">
        <v>4475213.66</v>
      </c>
      <c r="E1008">
        <v>4462442.8</v>
      </c>
      <c r="F1008">
        <v>34</v>
      </c>
      <c r="G1008">
        <v>38</v>
      </c>
      <c r="H1008">
        <v>20161157259387.102</v>
      </c>
      <c r="I1008">
        <v>20161206848524.301</v>
      </c>
      <c r="J1008">
        <v>9</v>
      </c>
      <c r="K1008">
        <v>6</v>
      </c>
      <c r="L1008" t="s">
        <v>36</v>
      </c>
      <c r="M1008" s="1">
        <f t="shared" si="140"/>
        <v>42701</v>
      </c>
      <c r="N1008" s="1">
        <f t="shared" si="141"/>
        <v>42683</v>
      </c>
      <c r="O1008" s="1">
        <f t="shared" si="142"/>
        <v>42707</v>
      </c>
      <c r="P1008" t="b">
        <f t="shared" si="138"/>
        <v>0</v>
      </c>
      <c r="Q1008" t="str">
        <f t="shared" si="143"/>
        <v>WHEN fk_mwh_warehouse = '2' AND id_city = '5415' AND shipped_date &gt;= '2016-11-09' AND shipped_date &lt; '2016-12-04' THEN unit_price</v>
      </c>
      <c r="R1008" t="str">
        <f t="shared" si="144"/>
        <v>WHEN fk_mwh_warehouse = '2' AND id_city = '5415' AND shipped_date &gt;= '2016-11-09' AND shipped_date &lt; '2016-12-04' THEN paid_price</v>
      </c>
      <c r="S1008" t="str">
        <f t="shared" si="145"/>
        <v>WHEN fk_mwh_warehouse = '2' AND id_city = '5415' AND shipped_date &gt;= '2016-11-09' AND shipped_date &lt; '2016-12-04' THEN order_nr</v>
      </c>
      <c r="T1008" t="str">
        <f t="shared" si="146"/>
        <v>WHEN fk_mwh_warehouse = '2' AND id_city = '5415' AND shipped_date &gt;= '2016-11-09' AND shipped_date &lt; '2016-12-04' THEN 1</v>
      </c>
    </row>
    <row r="1009" spans="1:20" x14ac:dyDescent="0.25">
      <c r="A1009" s="7" t="str">
        <f t="shared" si="139"/>
        <v>54422</v>
      </c>
      <c r="B1009">
        <v>2</v>
      </c>
      <c r="C1009">
        <v>5442</v>
      </c>
      <c r="D1009">
        <v>257400</v>
      </c>
      <c r="E1009">
        <v>257400</v>
      </c>
      <c r="F1009">
        <v>3</v>
      </c>
      <c r="G1009">
        <v>3</v>
      </c>
      <c r="H1009">
        <v>20161154500154.301</v>
      </c>
      <c r="I1009">
        <v>20161207126010.301</v>
      </c>
      <c r="J1009">
        <v>6</v>
      </c>
      <c r="K1009">
        <v>1</v>
      </c>
      <c r="L1009" t="s">
        <v>35</v>
      </c>
      <c r="M1009" s="1">
        <f t="shared" si="140"/>
        <v>42705</v>
      </c>
      <c r="N1009" s="1">
        <f t="shared" si="141"/>
        <v>42702</v>
      </c>
      <c r="O1009" s="1">
        <f t="shared" si="142"/>
        <v>42706</v>
      </c>
      <c r="P1009" t="b">
        <f t="shared" si="138"/>
        <v>0</v>
      </c>
      <c r="Q1009" t="str">
        <f t="shared" si="143"/>
        <v>WHEN fk_mwh_warehouse = '2' AND id_city = '5442' AND shipped_date &gt;= '2016-11-28' AND shipped_date &lt; '2016-12-03' THEN unit_price</v>
      </c>
      <c r="R1009" t="str">
        <f t="shared" si="144"/>
        <v>WHEN fk_mwh_warehouse = '2' AND id_city = '5442' AND shipped_date &gt;= '2016-11-28' AND shipped_date &lt; '2016-12-03' THEN paid_price</v>
      </c>
      <c r="S1009" t="str">
        <f t="shared" si="145"/>
        <v>WHEN fk_mwh_warehouse = '2' AND id_city = '5442' AND shipped_date &gt;= '2016-11-28' AND shipped_date &lt; '2016-12-03' THEN order_nr</v>
      </c>
      <c r="T1009" t="str">
        <f t="shared" si="146"/>
        <v>WHEN fk_mwh_warehouse = '2' AND id_city = '5442' AND shipped_date &gt;= '2016-11-28' AND shipped_date &lt; '2016-12-03' THEN 1</v>
      </c>
    </row>
    <row r="1010" spans="1:20" x14ac:dyDescent="0.25">
      <c r="A1010" s="7" t="str">
        <f t="shared" si="139"/>
        <v>54632</v>
      </c>
      <c r="B1010">
        <v>2</v>
      </c>
      <c r="C1010">
        <v>5463</v>
      </c>
      <c r="D1010">
        <v>242145</v>
      </c>
      <c r="E1010">
        <v>242145</v>
      </c>
      <c r="F1010">
        <v>3</v>
      </c>
      <c r="G1010">
        <v>3</v>
      </c>
      <c r="H1010">
        <v>20161177465207.301</v>
      </c>
      <c r="I1010">
        <v>20161207487974.301</v>
      </c>
      <c r="J1010">
        <v>7</v>
      </c>
      <c r="K1010">
        <v>0</v>
      </c>
      <c r="L1010" t="s">
        <v>35</v>
      </c>
      <c r="M1010" s="1">
        <f t="shared" si="140"/>
        <v>42704</v>
      </c>
      <c r="N1010" s="1">
        <f t="shared" si="141"/>
        <v>42704</v>
      </c>
      <c r="O1010" s="1">
        <f t="shared" si="142"/>
        <v>42704</v>
      </c>
      <c r="P1010" t="b">
        <f t="shared" si="138"/>
        <v>0</v>
      </c>
      <c r="Q1010" t="str">
        <f t="shared" si="143"/>
        <v>WHEN fk_mwh_warehouse = '2' AND id_city = '5463' AND shipped_date &gt;= '2016-11-30' AND shipped_date &lt; '2016-12-01' THEN unit_price</v>
      </c>
      <c r="R1010" t="str">
        <f t="shared" si="144"/>
        <v>WHEN fk_mwh_warehouse = '2' AND id_city = '5463' AND shipped_date &gt;= '2016-11-30' AND shipped_date &lt; '2016-12-01' THEN paid_price</v>
      </c>
      <c r="S1010" t="str">
        <f t="shared" si="145"/>
        <v>WHEN fk_mwh_warehouse = '2' AND id_city = '5463' AND shipped_date &gt;= '2016-11-30' AND shipped_date &lt; '2016-12-01' THEN order_nr</v>
      </c>
      <c r="T1010" t="str">
        <f t="shared" si="146"/>
        <v>WHEN fk_mwh_warehouse = '2' AND id_city = '5463' AND shipped_date &gt;= '2016-11-30' AND shipped_date &lt; '2016-12-01' THEN 1</v>
      </c>
    </row>
    <row r="1011" spans="1:20" x14ac:dyDescent="0.25">
      <c r="A1011" s="7" t="str">
        <f t="shared" si="139"/>
        <v>54902</v>
      </c>
      <c r="B1011">
        <v>2</v>
      </c>
      <c r="C1011">
        <v>5490</v>
      </c>
      <c r="D1011">
        <v>735715</v>
      </c>
      <c r="E1011">
        <v>722815</v>
      </c>
      <c r="F1011">
        <v>10</v>
      </c>
      <c r="G1011">
        <v>10</v>
      </c>
      <c r="H1011">
        <v>20161144361768.398</v>
      </c>
      <c r="I1011">
        <v>20161206672803.898</v>
      </c>
      <c r="J1011">
        <v>13</v>
      </c>
      <c r="K1011">
        <v>8</v>
      </c>
      <c r="L1011" t="s">
        <v>36</v>
      </c>
      <c r="M1011" s="1">
        <f t="shared" si="140"/>
        <v>42697</v>
      </c>
      <c r="N1011" s="1">
        <f t="shared" si="141"/>
        <v>42673</v>
      </c>
      <c r="O1011" s="1">
        <f t="shared" si="142"/>
        <v>42705</v>
      </c>
      <c r="P1011" t="b">
        <f t="shared" si="138"/>
        <v>0</v>
      </c>
      <c r="Q1011" t="str">
        <f t="shared" si="143"/>
        <v>WHEN fk_mwh_warehouse = '2' AND id_city = '5490' AND shipped_date &gt;= '2016-10-30' AND shipped_date &lt; '2016-12-02' THEN unit_price</v>
      </c>
      <c r="R1011" t="str">
        <f t="shared" si="144"/>
        <v>WHEN fk_mwh_warehouse = '2' AND id_city = '5490' AND shipped_date &gt;= '2016-10-30' AND shipped_date &lt; '2016-12-02' THEN paid_price</v>
      </c>
      <c r="S1011" t="str">
        <f t="shared" si="145"/>
        <v>WHEN fk_mwh_warehouse = '2' AND id_city = '5490' AND shipped_date &gt;= '2016-10-30' AND shipped_date &lt; '2016-12-02' THEN order_nr</v>
      </c>
      <c r="T1011" t="str">
        <f t="shared" si="146"/>
        <v>WHEN fk_mwh_warehouse = '2' AND id_city = '5490' AND shipped_date &gt;= '2016-10-30' AND shipped_date &lt; '2016-12-02' THEN 1</v>
      </c>
    </row>
    <row r="1012" spans="1:20" x14ac:dyDescent="0.25">
      <c r="A1012" s="7" t="str">
        <f t="shared" si="139"/>
        <v>55082</v>
      </c>
      <c r="B1012">
        <v>2</v>
      </c>
      <c r="C1012">
        <v>5508</v>
      </c>
      <c r="D1012">
        <v>336000</v>
      </c>
      <c r="E1012">
        <v>301250</v>
      </c>
      <c r="F1012">
        <v>5</v>
      </c>
      <c r="G1012">
        <v>5</v>
      </c>
      <c r="H1012">
        <v>20161173367353.398</v>
      </c>
      <c r="I1012">
        <v>20161206171974.602</v>
      </c>
      <c r="J1012">
        <v>5</v>
      </c>
      <c r="K1012">
        <v>2</v>
      </c>
      <c r="L1012" t="s">
        <v>36</v>
      </c>
      <c r="M1012" s="1">
        <f t="shared" si="140"/>
        <v>42705</v>
      </c>
      <c r="N1012" s="1">
        <f t="shared" si="141"/>
        <v>42699</v>
      </c>
      <c r="O1012" s="1">
        <f t="shared" si="142"/>
        <v>42707</v>
      </c>
      <c r="P1012" t="b">
        <f t="shared" si="138"/>
        <v>0</v>
      </c>
      <c r="Q1012" t="str">
        <f t="shared" si="143"/>
        <v>WHEN fk_mwh_warehouse = '2' AND id_city = '5508' AND shipped_date &gt;= '2016-11-25' AND shipped_date &lt; '2016-12-04' THEN unit_price</v>
      </c>
      <c r="R1012" t="str">
        <f t="shared" si="144"/>
        <v>WHEN fk_mwh_warehouse = '2' AND id_city = '5508' AND shipped_date &gt;= '2016-11-25' AND shipped_date &lt; '2016-12-04' THEN paid_price</v>
      </c>
      <c r="S1012" t="str">
        <f t="shared" si="145"/>
        <v>WHEN fk_mwh_warehouse = '2' AND id_city = '5508' AND shipped_date &gt;= '2016-11-25' AND shipped_date &lt; '2016-12-04' THEN order_nr</v>
      </c>
      <c r="T1012" t="str">
        <f t="shared" si="146"/>
        <v>WHEN fk_mwh_warehouse = '2' AND id_city = '5508' AND shipped_date &gt;= '2016-11-25' AND shipped_date &lt; '2016-12-04' THEN 1</v>
      </c>
    </row>
    <row r="1013" spans="1:20" x14ac:dyDescent="0.25">
      <c r="A1013" s="7" t="str">
        <f t="shared" si="139"/>
        <v>55252</v>
      </c>
      <c r="B1013">
        <v>2</v>
      </c>
      <c r="C1013">
        <v>5525</v>
      </c>
      <c r="D1013">
        <v>119187</v>
      </c>
      <c r="E1013">
        <v>119187</v>
      </c>
      <c r="F1013">
        <v>3</v>
      </c>
      <c r="G1013">
        <v>3</v>
      </c>
      <c r="H1013">
        <v>20161203847939.301</v>
      </c>
      <c r="I1013">
        <v>20161207468056</v>
      </c>
      <c r="J1013">
        <v>4</v>
      </c>
      <c r="K1013">
        <v>1</v>
      </c>
      <c r="L1013" t="s">
        <v>35</v>
      </c>
      <c r="M1013" s="1">
        <f t="shared" si="140"/>
        <v>42707</v>
      </c>
      <c r="N1013" s="1">
        <f t="shared" si="141"/>
        <v>42704</v>
      </c>
      <c r="O1013" s="1">
        <f t="shared" si="142"/>
        <v>42708</v>
      </c>
      <c r="P1013" t="b">
        <f t="shared" si="138"/>
        <v>0</v>
      </c>
      <c r="Q1013" t="str">
        <f t="shared" si="143"/>
        <v>WHEN fk_mwh_warehouse = '2' AND id_city = '5525' AND shipped_date &gt;= '2016-11-30' AND shipped_date &lt; '2016-12-05' THEN unit_price</v>
      </c>
      <c r="R1013" t="str">
        <f t="shared" si="144"/>
        <v>WHEN fk_mwh_warehouse = '2' AND id_city = '5525' AND shipped_date &gt;= '2016-11-30' AND shipped_date &lt; '2016-12-05' THEN paid_price</v>
      </c>
      <c r="S1013" t="str">
        <f t="shared" si="145"/>
        <v>WHEN fk_mwh_warehouse = '2' AND id_city = '5525' AND shipped_date &gt;= '2016-11-30' AND shipped_date &lt; '2016-12-05' THEN order_nr</v>
      </c>
      <c r="T1013" t="str">
        <f t="shared" si="146"/>
        <v>WHEN fk_mwh_warehouse = '2' AND id_city = '5525' AND shipped_date &gt;= '2016-11-30' AND shipped_date &lt; '2016-12-05' THEN 1</v>
      </c>
    </row>
    <row r="1014" spans="1:20" x14ac:dyDescent="0.25">
      <c r="A1014" s="7" t="str">
        <f t="shared" si="139"/>
        <v>55452</v>
      </c>
      <c r="B1014">
        <v>2</v>
      </c>
      <c r="C1014">
        <v>5545</v>
      </c>
      <c r="D1014">
        <v>740769</v>
      </c>
      <c r="E1014">
        <v>724519</v>
      </c>
      <c r="F1014">
        <v>11</v>
      </c>
      <c r="G1014">
        <v>11</v>
      </c>
      <c r="H1014">
        <v>20161174262067</v>
      </c>
      <c r="I1014">
        <v>20161205980883.898</v>
      </c>
      <c r="J1014">
        <v>6</v>
      </c>
      <c r="K1014">
        <v>5</v>
      </c>
      <c r="L1014" t="s">
        <v>34</v>
      </c>
      <c r="M1014" s="1">
        <f t="shared" si="140"/>
        <v>42703</v>
      </c>
      <c r="N1014" s="1">
        <f t="shared" si="141"/>
        <v>42688</v>
      </c>
      <c r="O1014" s="1">
        <f t="shared" si="142"/>
        <v>42708</v>
      </c>
      <c r="P1014" t="b">
        <f t="shared" si="138"/>
        <v>0</v>
      </c>
      <c r="Q1014" t="str">
        <f t="shared" si="143"/>
        <v>WHEN fk_mwh_warehouse = '2' AND id_city = '5545' AND shipped_date &gt;= '2016-11-14' AND shipped_date &lt; '2016-12-05' THEN unit_price</v>
      </c>
      <c r="R1014" t="str">
        <f t="shared" si="144"/>
        <v>WHEN fk_mwh_warehouse = '2' AND id_city = '5545' AND shipped_date &gt;= '2016-11-14' AND shipped_date &lt; '2016-12-05' THEN paid_price</v>
      </c>
      <c r="S1014" t="str">
        <f t="shared" si="145"/>
        <v>WHEN fk_mwh_warehouse = '2' AND id_city = '5545' AND shipped_date &gt;= '2016-11-14' AND shipped_date &lt; '2016-12-05' THEN order_nr</v>
      </c>
      <c r="T1014" t="str">
        <f t="shared" si="146"/>
        <v>WHEN fk_mwh_warehouse = '2' AND id_city = '5545' AND shipped_date &gt;= '2016-11-14' AND shipped_date &lt; '2016-12-05' THEN 1</v>
      </c>
    </row>
    <row r="1015" spans="1:20" x14ac:dyDescent="0.25">
      <c r="A1015" s="7" t="str">
        <f t="shared" si="139"/>
        <v>55602</v>
      </c>
      <c r="B1015">
        <v>2</v>
      </c>
      <c r="C1015">
        <v>5560</v>
      </c>
      <c r="D1015">
        <v>1563832</v>
      </c>
      <c r="E1015">
        <v>1563832</v>
      </c>
      <c r="F1015">
        <v>10</v>
      </c>
      <c r="G1015">
        <v>19</v>
      </c>
      <c r="H1015">
        <v>20161160053440.199</v>
      </c>
      <c r="I1015">
        <v>20161206849691.102</v>
      </c>
      <c r="J1015">
        <v>14</v>
      </c>
      <c r="K1015">
        <v>9</v>
      </c>
      <c r="L1015" t="s">
        <v>36</v>
      </c>
      <c r="M1015" s="1">
        <f t="shared" si="140"/>
        <v>42696</v>
      </c>
      <c r="N1015" s="1">
        <f t="shared" si="141"/>
        <v>42669</v>
      </c>
      <c r="O1015" s="1">
        <f t="shared" si="142"/>
        <v>42705</v>
      </c>
      <c r="P1015" t="b">
        <f t="shared" si="138"/>
        <v>0</v>
      </c>
      <c r="Q1015" t="str">
        <f t="shared" si="143"/>
        <v>WHEN fk_mwh_warehouse = '2' AND id_city = '5560' AND shipped_date &gt;= '2016-10-26' AND shipped_date &lt; '2016-12-02' THEN unit_price</v>
      </c>
      <c r="R1015" t="str">
        <f t="shared" si="144"/>
        <v>WHEN fk_mwh_warehouse = '2' AND id_city = '5560' AND shipped_date &gt;= '2016-10-26' AND shipped_date &lt; '2016-12-02' THEN paid_price</v>
      </c>
      <c r="S1015" t="str">
        <f t="shared" si="145"/>
        <v>WHEN fk_mwh_warehouse = '2' AND id_city = '5560' AND shipped_date &gt;= '2016-10-26' AND shipped_date &lt; '2016-12-02' THEN order_nr</v>
      </c>
      <c r="T1015" t="str">
        <f t="shared" si="146"/>
        <v>WHEN fk_mwh_warehouse = '2' AND id_city = '5560' AND shipped_date &gt;= '2016-10-26' AND shipped_date &lt; '2016-12-02' THEN 1</v>
      </c>
    </row>
    <row r="1016" spans="1:20" x14ac:dyDescent="0.25">
      <c r="A1016" s="7" t="str">
        <f t="shared" si="139"/>
        <v>55852</v>
      </c>
      <c r="B1016">
        <v>2</v>
      </c>
      <c r="C1016">
        <v>5585</v>
      </c>
      <c r="D1016">
        <v>742959</v>
      </c>
      <c r="E1016">
        <v>742959</v>
      </c>
      <c r="F1016">
        <v>10</v>
      </c>
      <c r="G1016">
        <v>10</v>
      </c>
      <c r="H1016">
        <v>20161170459484.301</v>
      </c>
      <c r="I1016">
        <v>20161206993608.398</v>
      </c>
      <c r="J1016">
        <v>9</v>
      </c>
      <c r="K1016">
        <v>7</v>
      </c>
      <c r="L1016" t="s">
        <v>36</v>
      </c>
      <c r="M1016" s="1">
        <f t="shared" si="140"/>
        <v>42701</v>
      </c>
      <c r="N1016" s="1">
        <f t="shared" si="141"/>
        <v>42680</v>
      </c>
      <c r="O1016" s="1">
        <f t="shared" si="142"/>
        <v>42708</v>
      </c>
      <c r="P1016" t="b">
        <f t="shared" si="138"/>
        <v>0</v>
      </c>
      <c r="Q1016" t="str">
        <f t="shared" si="143"/>
        <v>WHEN fk_mwh_warehouse = '2' AND id_city = '5585' AND shipped_date &gt;= '2016-11-06' AND shipped_date &lt; '2016-12-05' THEN unit_price</v>
      </c>
      <c r="R1016" t="str">
        <f t="shared" si="144"/>
        <v>WHEN fk_mwh_warehouse = '2' AND id_city = '5585' AND shipped_date &gt;= '2016-11-06' AND shipped_date &lt; '2016-12-05' THEN paid_price</v>
      </c>
      <c r="S1016" t="str">
        <f t="shared" si="145"/>
        <v>WHEN fk_mwh_warehouse = '2' AND id_city = '5585' AND shipped_date &gt;= '2016-11-06' AND shipped_date &lt; '2016-12-05' THEN order_nr</v>
      </c>
      <c r="T1016" t="str">
        <f t="shared" si="146"/>
        <v>WHEN fk_mwh_warehouse = '2' AND id_city = '5585' AND shipped_date &gt;= '2016-11-06' AND shipped_date &lt; '2016-12-05' THEN 1</v>
      </c>
    </row>
    <row r="1017" spans="1:20" x14ac:dyDescent="0.25">
      <c r="A1017" s="7" t="str">
        <f t="shared" si="139"/>
        <v>56032</v>
      </c>
      <c r="B1017">
        <v>2</v>
      </c>
      <c r="C1017">
        <v>5603</v>
      </c>
      <c r="D1017">
        <v>877541</v>
      </c>
      <c r="E1017">
        <v>877541</v>
      </c>
      <c r="F1017">
        <v>11</v>
      </c>
      <c r="G1017">
        <v>12</v>
      </c>
      <c r="H1017">
        <v>20161170756541.5</v>
      </c>
      <c r="I1017">
        <v>20161207155049.5</v>
      </c>
      <c r="J1017">
        <v>7</v>
      </c>
      <c r="K1017">
        <v>5</v>
      </c>
      <c r="L1017" t="s">
        <v>35</v>
      </c>
      <c r="M1017" s="1">
        <f t="shared" si="140"/>
        <v>42704</v>
      </c>
      <c r="N1017" s="1">
        <f t="shared" si="141"/>
        <v>42689</v>
      </c>
      <c r="O1017" s="1">
        <f t="shared" si="142"/>
        <v>42709</v>
      </c>
      <c r="P1017" t="b">
        <f t="shared" si="138"/>
        <v>0</v>
      </c>
      <c r="Q1017" t="str">
        <f t="shared" si="143"/>
        <v>WHEN fk_mwh_warehouse = '2' AND id_city = '5603' AND shipped_date &gt;= '2016-11-15' AND shipped_date &lt; '2016-12-06' THEN unit_price</v>
      </c>
      <c r="R1017" t="str">
        <f t="shared" si="144"/>
        <v>WHEN fk_mwh_warehouse = '2' AND id_city = '5603' AND shipped_date &gt;= '2016-11-15' AND shipped_date &lt; '2016-12-06' THEN paid_price</v>
      </c>
      <c r="S1017" t="str">
        <f t="shared" si="145"/>
        <v>WHEN fk_mwh_warehouse = '2' AND id_city = '5603' AND shipped_date &gt;= '2016-11-15' AND shipped_date &lt; '2016-12-06' THEN order_nr</v>
      </c>
      <c r="T1017" t="str">
        <f t="shared" si="146"/>
        <v>WHEN fk_mwh_warehouse = '2' AND id_city = '5603' AND shipped_date &gt;= '2016-11-15' AND shipped_date &lt; '2016-12-06' THEN 1</v>
      </c>
    </row>
    <row r="1018" spans="1:20" x14ac:dyDescent="0.25">
      <c r="A1018" s="7" t="str">
        <f t="shared" si="139"/>
        <v>56232</v>
      </c>
      <c r="B1018">
        <v>2</v>
      </c>
      <c r="C1018">
        <v>5623</v>
      </c>
      <c r="D1018">
        <v>342329</v>
      </c>
      <c r="E1018">
        <v>342329</v>
      </c>
      <c r="F1018">
        <v>5</v>
      </c>
      <c r="G1018">
        <v>5</v>
      </c>
      <c r="H1018">
        <v>20161155757974</v>
      </c>
      <c r="I1018">
        <v>20161206981363.801</v>
      </c>
      <c r="J1018">
        <v>9</v>
      </c>
      <c r="K1018">
        <v>8</v>
      </c>
      <c r="L1018" t="s">
        <v>36</v>
      </c>
      <c r="M1018" s="1">
        <f t="shared" si="140"/>
        <v>42701</v>
      </c>
      <c r="N1018" s="1">
        <f t="shared" si="141"/>
        <v>42677</v>
      </c>
      <c r="O1018" s="1">
        <f t="shared" si="142"/>
        <v>42709</v>
      </c>
      <c r="P1018" t="b">
        <f t="shared" si="138"/>
        <v>0</v>
      </c>
      <c r="Q1018" t="str">
        <f t="shared" si="143"/>
        <v>WHEN fk_mwh_warehouse = '2' AND id_city = '5623' AND shipped_date &gt;= '2016-11-03' AND shipped_date &lt; '2016-12-06' THEN unit_price</v>
      </c>
      <c r="R1018" t="str">
        <f t="shared" si="144"/>
        <v>WHEN fk_mwh_warehouse = '2' AND id_city = '5623' AND shipped_date &gt;= '2016-11-03' AND shipped_date &lt; '2016-12-06' THEN paid_price</v>
      </c>
      <c r="S1018" t="str">
        <f t="shared" si="145"/>
        <v>WHEN fk_mwh_warehouse = '2' AND id_city = '5623' AND shipped_date &gt;= '2016-11-03' AND shipped_date &lt; '2016-12-06' THEN order_nr</v>
      </c>
      <c r="T1018" t="str">
        <f t="shared" si="146"/>
        <v>WHEN fk_mwh_warehouse = '2' AND id_city = '5623' AND shipped_date &gt;= '2016-11-03' AND shipped_date &lt; '2016-12-06' THEN 1</v>
      </c>
    </row>
    <row r="1019" spans="1:20" x14ac:dyDescent="0.25">
      <c r="A1019" s="7" t="str">
        <f t="shared" si="139"/>
        <v>56402</v>
      </c>
      <c r="B1019">
        <v>2</v>
      </c>
      <c r="C1019">
        <v>5640</v>
      </c>
      <c r="D1019">
        <v>176499</v>
      </c>
      <c r="E1019">
        <v>166500</v>
      </c>
      <c r="F1019">
        <v>4</v>
      </c>
      <c r="G1019">
        <v>6</v>
      </c>
      <c r="H1019">
        <v>20161178307577.301</v>
      </c>
      <c r="I1019">
        <v>20161205623709.301</v>
      </c>
      <c r="J1019">
        <v>4</v>
      </c>
      <c r="K1019">
        <v>2</v>
      </c>
      <c r="L1019" t="s">
        <v>34</v>
      </c>
      <c r="M1019" s="1">
        <f t="shared" si="140"/>
        <v>42705</v>
      </c>
      <c r="N1019" s="1">
        <f t="shared" si="141"/>
        <v>42699</v>
      </c>
      <c r="O1019" s="1">
        <f t="shared" si="142"/>
        <v>42707</v>
      </c>
      <c r="P1019" t="b">
        <f t="shared" si="138"/>
        <v>0</v>
      </c>
      <c r="Q1019" t="str">
        <f t="shared" si="143"/>
        <v>WHEN fk_mwh_warehouse = '2' AND id_city = '5640' AND shipped_date &gt;= '2016-11-25' AND shipped_date &lt; '2016-12-04' THEN unit_price</v>
      </c>
      <c r="R1019" t="str">
        <f t="shared" si="144"/>
        <v>WHEN fk_mwh_warehouse = '2' AND id_city = '5640' AND shipped_date &gt;= '2016-11-25' AND shipped_date &lt; '2016-12-04' THEN paid_price</v>
      </c>
      <c r="S1019" t="str">
        <f t="shared" si="145"/>
        <v>WHEN fk_mwh_warehouse = '2' AND id_city = '5640' AND shipped_date &gt;= '2016-11-25' AND shipped_date &lt; '2016-12-04' THEN order_nr</v>
      </c>
      <c r="T1019" t="str">
        <f t="shared" si="146"/>
        <v>WHEN fk_mwh_warehouse = '2' AND id_city = '5640' AND shipped_date &gt;= '2016-11-25' AND shipped_date &lt; '2016-12-04' THEN 1</v>
      </c>
    </row>
    <row r="1020" spans="1:20" x14ac:dyDescent="0.25">
      <c r="A1020" s="7" t="str">
        <f t="shared" si="139"/>
        <v>56562</v>
      </c>
      <c r="B1020">
        <v>2</v>
      </c>
      <c r="C1020">
        <v>5656</v>
      </c>
      <c r="D1020">
        <v>2181394</v>
      </c>
      <c r="E1020">
        <v>2150099.13</v>
      </c>
      <c r="F1020">
        <v>31</v>
      </c>
      <c r="G1020">
        <v>35</v>
      </c>
      <c r="H1020">
        <v>20161158932810.801</v>
      </c>
      <c r="I1020">
        <v>20161206357958</v>
      </c>
      <c r="J1020">
        <v>11</v>
      </c>
      <c r="K1020">
        <v>8</v>
      </c>
      <c r="L1020" t="s">
        <v>36</v>
      </c>
      <c r="M1020" s="1">
        <f t="shared" si="140"/>
        <v>42699</v>
      </c>
      <c r="N1020" s="1">
        <f t="shared" si="141"/>
        <v>42675</v>
      </c>
      <c r="O1020" s="1">
        <f t="shared" si="142"/>
        <v>42707</v>
      </c>
      <c r="P1020" t="b">
        <f t="shared" si="138"/>
        <v>0</v>
      </c>
      <c r="Q1020" t="str">
        <f t="shared" si="143"/>
        <v>WHEN fk_mwh_warehouse = '2' AND id_city = '5656' AND shipped_date &gt;= '2016-11-01' AND shipped_date &lt; '2016-12-04' THEN unit_price</v>
      </c>
      <c r="R1020" t="str">
        <f t="shared" si="144"/>
        <v>WHEN fk_mwh_warehouse = '2' AND id_city = '5656' AND shipped_date &gt;= '2016-11-01' AND shipped_date &lt; '2016-12-04' THEN paid_price</v>
      </c>
      <c r="S1020" t="str">
        <f t="shared" si="145"/>
        <v>WHEN fk_mwh_warehouse = '2' AND id_city = '5656' AND shipped_date &gt;= '2016-11-01' AND shipped_date &lt; '2016-12-04' THEN order_nr</v>
      </c>
      <c r="T1020" t="str">
        <f t="shared" si="146"/>
        <v>WHEN fk_mwh_warehouse = '2' AND id_city = '5656' AND shipped_date &gt;= '2016-11-01' AND shipped_date &lt; '2016-12-04' THEN 1</v>
      </c>
    </row>
    <row r="1021" spans="1:20" x14ac:dyDescent="0.25">
      <c r="A1021" s="7" t="str">
        <f t="shared" si="139"/>
        <v>56842</v>
      </c>
      <c r="B1021">
        <v>2</v>
      </c>
      <c r="C1021">
        <v>5684</v>
      </c>
      <c r="D1021">
        <v>366000</v>
      </c>
      <c r="E1021">
        <v>366000</v>
      </c>
      <c r="F1021">
        <v>5</v>
      </c>
      <c r="G1021">
        <v>5</v>
      </c>
      <c r="H1021">
        <v>20161184738573.199</v>
      </c>
      <c r="I1021">
        <v>20161207153070</v>
      </c>
      <c r="J1021">
        <v>8</v>
      </c>
      <c r="K1021">
        <v>8</v>
      </c>
      <c r="L1021" t="s">
        <v>35</v>
      </c>
      <c r="M1021" s="1">
        <f t="shared" si="140"/>
        <v>42703</v>
      </c>
      <c r="N1021" s="1">
        <f t="shared" si="141"/>
        <v>42679</v>
      </c>
      <c r="O1021" s="1">
        <f t="shared" si="142"/>
        <v>42711</v>
      </c>
      <c r="P1021" t="b">
        <f t="shared" si="138"/>
        <v>0</v>
      </c>
      <c r="Q1021" t="str">
        <f t="shared" si="143"/>
        <v>WHEN fk_mwh_warehouse = '2' AND id_city = '5684' AND shipped_date &gt;= '2016-11-05' AND shipped_date &lt; '2016-12-08' THEN unit_price</v>
      </c>
      <c r="R1021" t="str">
        <f t="shared" si="144"/>
        <v>WHEN fk_mwh_warehouse = '2' AND id_city = '5684' AND shipped_date &gt;= '2016-11-05' AND shipped_date &lt; '2016-12-08' THEN paid_price</v>
      </c>
      <c r="S1021" t="str">
        <f t="shared" si="145"/>
        <v>WHEN fk_mwh_warehouse = '2' AND id_city = '5684' AND shipped_date &gt;= '2016-11-05' AND shipped_date &lt; '2016-12-08' THEN order_nr</v>
      </c>
      <c r="T1021" t="str">
        <f t="shared" si="146"/>
        <v>WHEN fk_mwh_warehouse = '2' AND id_city = '5684' AND shipped_date &gt;= '2016-11-05' AND shipped_date &lt; '2016-12-08' THEN 1</v>
      </c>
    </row>
    <row r="1022" spans="1:20" x14ac:dyDescent="0.25">
      <c r="A1022" s="7" t="str">
        <f t="shared" si="139"/>
        <v>57052</v>
      </c>
      <c r="B1022">
        <v>2</v>
      </c>
      <c r="C1022">
        <v>5705</v>
      </c>
      <c r="D1022">
        <v>485300</v>
      </c>
      <c r="E1022">
        <v>477815</v>
      </c>
      <c r="F1022">
        <v>6</v>
      </c>
      <c r="G1022">
        <v>6</v>
      </c>
      <c r="H1022">
        <v>20161187521306.102</v>
      </c>
      <c r="I1022">
        <v>20161206799299</v>
      </c>
      <c r="J1022">
        <v>8</v>
      </c>
      <c r="K1022">
        <v>7</v>
      </c>
      <c r="L1022" t="s">
        <v>36</v>
      </c>
      <c r="M1022" s="1">
        <f t="shared" si="140"/>
        <v>42702</v>
      </c>
      <c r="N1022" s="1">
        <f t="shared" si="141"/>
        <v>42681</v>
      </c>
      <c r="O1022" s="1">
        <f t="shared" si="142"/>
        <v>42709</v>
      </c>
      <c r="P1022" t="b">
        <f t="shared" si="138"/>
        <v>0</v>
      </c>
      <c r="Q1022" t="str">
        <f t="shared" si="143"/>
        <v>WHEN fk_mwh_warehouse = '2' AND id_city = '5705' AND shipped_date &gt;= '2016-11-07' AND shipped_date &lt; '2016-12-06' THEN unit_price</v>
      </c>
      <c r="R1022" t="str">
        <f t="shared" si="144"/>
        <v>WHEN fk_mwh_warehouse = '2' AND id_city = '5705' AND shipped_date &gt;= '2016-11-07' AND shipped_date &lt; '2016-12-06' THEN paid_price</v>
      </c>
      <c r="S1022" t="str">
        <f t="shared" si="145"/>
        <v>WHEN fk_mwh_warehouse = '2' AND id_city = '5705' AND shipped_date &gt;= '2016-11-07' AND shipped_date &lt; '2016-12-06' THEN order_nr</v>
      </c>
      <c r="T1022" t="str">
        <f t="shared" si="146"/>
        <v>WHEN fk_mwh_warehouse = '2' AND id_city = '5705' AND shipped_date &gt;= '2016-11-07' AND shipped_date &lt; '2016-12-06' THEN 1</v>
      </c>
    </row>
    <row r="1023" spans="1:20" x14ac:dyDescent="0.25">
      <c r="A1023" s="7" t="str">
        <f t="shared" si="139"/>
        <v>57102</v>
      </c>
      <c r="B1023">
        <v>2</v>
      </c>
      <c r="C1023">
        <v>5710</v>
      </c>
      <c r="D1023">
        <v>5458368</v>
      </c>
      <c r="E1023">
        <v>5238744.1399999997</v>
      </c>
      <c r="F1023">
        <v>79</v>
      </c>
      <c r="G1023">
        <v>97</v>
      </c>
      <c r="H1023">
        <v>20161170862188.5</v>
      </c>
      <c r="I1023">
        <v>20161206554957.801</v>
      </c>
      <c r="J1023">
        <v>7</v>
      </c>
      <c r="K1023">
        <v>6</v>
      </c>
      <c r="L1023" t="s">
        <v>36</v>
      </c>
      <c r="M1023" s="1">
        <f t="shared" si="140"/>
        <v>42703</v>
      </c>
      <c r="N1023" s="1">
        <f t="shared" si="141"/>
        <v>42685</v>
      </c>
      <c r="O1023" s="1">
        <f t="shared" si="142"/>
        <v>42709</v>
      </c>
      <c r="P1023" t="b">
        <f t="shared" si="138"/>
        <v>0</v>
      </c>
      <c r="Q1023" t="str">
        <f t="shared" si="143"/>
        <v>WHEN fk_mwh_warehouse = '2' AND id_city = '5710' AND shipped_date &gt;= '2016-11-11' AND shipped_date &lt; '2016-12-06' THEN unit_price</v>
      </c>
      <c r="R1023" t="str">
        <f t="shared" si="144"/>
        <v>WHEN fk_mwh_warehouse = '2' AND id_city = '5710' AND shipped_date &gt;= '2016-11-11' AND shipped_date &lt; '2016-12-06' THEN paid_price</v>
      </c>
      <c r="S1023" t="str">
        <f t="shared" si="145"/>
        <v>WHEN fk_mwh_warehouse = '2' AND id_city = '5710' AND shipped_date &gt;= '2016-11-11' AND shipped_date &lt; '2016-12-06' THEN order_nr</v>
      </c>
      <c r="T1023" t="str">
        <f t="shared" si="146"/>
        <v>WHEN fk_mwh_warehouse = '2' AND id_city = '5710' AND shipped_date &gt;= '2016-11-11' AND shipped_date &lt; '2016-12-06' THEN 1</v>
      </c>
    </row>
    <row r="1024" spans="1:20" x14ac:dyDescent="0.25">
      <c r="A1024" s="7" t="str">
        <f t="shared" si="139"/>
        <v>57162</v>
      </c>
      <c r="B1024">
        <v>2</v>
      </c>
      <c r="C1024">
        <v>5716</v>
      </c>
      <c r="D1024">
        <v>24687664</v>
      </c>
      <c r="E1024">
        <v>24153685.48</v>
      </c>
      <c r="F1024">
        <v>236</v>
      </c>
      <c r="G1024">
        <v>281</v>
      </c>
      <c r="H1024">
        <v>20161180548139.602</v>
      </c>
      <c r="I1024">
        <v>20161206706188.602</v>
      </c>
      <c r="J1024">
        <v>6</v>
      </c>
      <c r="K1024">
        <v>4</v>
      </c>
      <c r="L1024" t="s">
        <v>36</v>
      </c>
      <c r="M1024" s="1">
        <f t="shared" si="140"/>
        <v>42704</v>
      </c>
      <c r="N1024" s="1">
        <f t="shared" si="141"/>
        <v>42692</v>
      </c>
      <c r="O1024" s="1">
        <f t="shared" si="142"/>
        <v>42708</v>
      </c>
      <c r="P1024" t="b">
        <f t="shared" si="138"/>
        <v>0</v>
      </c>
      <c r="Q1024" t="str">
        <f t="shared" si="143"/>
        <v>WHEN fk_mwh_warehouse = '2' AND id_city = '5716' AND shipped_date &gt;= '2016-11-18' AND shipped_date &lt; '2016-12-05' THEN unit_price</v>
      </c>
      <c r="R1024" t="str">
        <f t="shared" si="144"/>
        <v>WHEN fk_mwh_warehouse = '2' AND id_city = '5716' AND shipped_date &gt;= '2016-11-18' AND shipped_date &lt; '2016-12-05' THEN paid_price</v>
      </c>
      <c r="S1024" t="str">
        <f t="shared" si="145"/>
        <v>WHEN fk_mwh_warehouse = '2' AND id_city = '5716' AND shipped_date &gt;= '2016-11-18' AND shipped_date &lt; '2016-12-05' THEN order_nr</v>
      </c>
      <c r="T1024" t="str">
        <f t="shared" si="146"/>
        <v>WHEN fk_mwh_warehouse = '2' AND id_city = '5716' AND shipped_date &gt;= '2016-11-18' AND shipped_date &lt; '2016-12-05' THEN 1</v>
      </c>
    </row>
    <row r="1025" spans="1:20" x14ac:dyDescent="0.25">
      <c r="A1025" s="7" t="str">
        <f t="shared" si="139"/>
        <v>57332</v>
      </c>
      <c r="B1025">
        <v>2</v>
      </c>
      <c r="C1025">
        <v>5733</v>
      </c>
      <c r="D1025">
        <v>661750</v>
      </c>
      <c r="E1025">
        <v>661750</v>
      </c>
      <c r="F1025">
        <v>11</v>
      </c>
      <c r="G1025">
        <v>12</v>
      </c>
      <c r="H1025">
        <v>20161183913188.301</v>
      </c>
      <c r="I1025">
        <v>20161207038213.699</v>
      </c>
      <c r="J1025">
        <v>6</v>
      </c>
      <c r="K1025">
        <v>6</v>
      </c>
      <c r="L1025" t="s">
        <v>35</v>
      </c>
      <c r="M1025" s="1">
        <f t="shared" si="140"/>
        <v>42705</v>
      </c>
      <c r="N1025" s="1">
        <f t="shared" si="141"/>
        <v>42687</v>
      </c>
      <c r="O1025" s="1">
        <f t="shared" si="142"/>
        <v>42711</v>
      </c>
      <c r="P1025" t="b">
        <f t="shared" si="138"/>
        <v>0</v>
      </c>
      <c r="Q1025" t="str">
        <f t="shared" si="143"/>
        <v>WHEN fk_mwh_warehouse = '2' AND id_city = '5733' AND shipped_date &gt;= '2016-11-13' AND shipped_date &lt; '2016-12-08' THEN unit_price</v>
      </c>
      <c r="R1025" t="str">
        <f t="shared" si="144"/>
        <v>WHEN fk_mwh_warehouse = '2' AND id_city = '5733' AND shipped_date &gt;= '2016-11-13' AND shipped_date &lt; '2016-12-08' THEN paid_price</v>
      </c>
      <c r="S1025" t="str">
        <f t="shared" si="145"/>
        <v>WHEN fk_mwh_warehouse = '2' AND id_city = '5733' AND shipped_date &gt;= '2016-11-13' AND shipped_date &lt; '2016-12-08' THEN order_nr</v>
      </c>
      <c r="T1025" t="str">
        <f t="shared" si="146"/>
        <v>WHEN fk_mwh_warehouse = '2' AND id_city = '5733' AND shipped_date &gt;= '2016-11-13' AND shipped_date &lt; '2016-12-08' THEN 1</v>
      </c>
    </row>
    <row r="1026" spans="1:20" x14ac:dyDescent="0.25">
      <c r="A1026" s="7" t="str">
        <f t="shared" si="139"/>
        <v>57382</v>
      </c>
      <c r="B1026">
        <v>2</v>
      </c>
      <c r="C1026">
        <v>5738</v>
      </c>
      <c r="D1026">
        <v>515237</v>
      </c>
      <c r="E1026">
        <v>515237</v>
      </c>
      <c r="F1026">
        <v>6</v>
      </c>
      <c r="G1026">
        <v>6</v>
      </c>
      <c r="H1026">
        <v>20161178991170.301</v>
      </c>
      <c r="I1026">
        <v>20161206582979.602</v>
      </c>
      <c r="J1026">
        <v>4</v>
      </c>
      <c r="K1026">
        <v>1</v>
      </c>
      <c r="L1026" t="s">
        <v>36</v>
      </c>
      <c r="M1026" s="1">
        <f t="shared" si="140"/>
        <v>42706</v>
      </c>
      <c r="N1026" s="1">
        <f t="shared" si="141"/>
        <v>42703</v>
      </c>
      <c r="O1026" s="1">
        <f t="shared" si="142"/>
        <v>42707</v>
      </c>
      <c r="P1026" t="b">
        <f t="shared" si="138"/>
        <v>0</v>
      </c>
      <c r="Q1026" t="str">
        <f t="shared" si="143"/>
        <v>WHEN fk_mwh_warehouse = '2' AND id_city = '5738' AND shipped_date &gt;= '2016-11-29' AND shipped_date &lt; '2016-12-04' THEN unit_price</v>
      </c>
      <c r="R1026" t="str">
        <f t="shared" si="144"/>
        <v>WHEN fk_mwh_warehouse = '2' AND id_city = '5738' AND shipped_date &gt;= '2016-11-29' AND shipped_date &lt; '2016-12-04' THEN paid_price</v>
      </c>
      <c r="S1026" t="str">
        <f t="shared" si="145"/>
        <v>WHEN fk_mwh_warehouse = '2' AND id_city = '5738' AND shipped_date &gt;= '2016-11-29' AND shipped_date &lt; '2016-12-04' THEN order_nr</v>
      </c>
      <c r="T1026" t="str">
        <f t="shared" si="146"/>
        <v>WHEN fk_mwh_warehouse = '2' AND id_city = '5738' AND shipped_date &gt;= '2016-11-29' AND shipped_date &lt; '2016-12-04' THEN 1</v>
      </c>
    </row>
    <row r="1027" spans="1:20" x14ac:dyDescent="0.25">
      <c r="A1027" s="7" t="str">
        <f t="shared" si="139"/>
        <v>57432</v>
      </c>
      <c r="B1027">
        <v>2</v>
      </c>
      <c r="C1027">
        <v>5743</v>
      </c>
      <c r="D1027">
        <v>406500</v>
      </c>
      <c r="E1027">
        <v>406500</v>
      </c>
      <c r="F1027">
        <v>7</v>
      </c>
      <c r="G1027">
        <v>8</v>
      </c>
      <c r="H1027">
        <v>20161154316108.602</v>
      </c>
      <c r="I1027">
        <v>20161206555102.199</v>
      </c>
      <c r="J1027">
        <v>9</v>
      </c>
      <c r="K1027">
        <v>6</v>
      </c>
      <c r="L1027" t="s">
        <v>36</v>
      </c>
      <c r="M1027" s="1">
        <f t="shared" si="140"/>
        <v>42701</v>
      </c>
      <c r="N1027" s="1">
        <f t="shared" si="141"/>
        <v>42683</v>
      </c>
      <c r="O1027" s="1">
        <f t="shared" si="142"/>
        <v>42707</v>
      </c>
      <c r="P1027" t="b">
        <f t="shared" si="138"/>
        <v>0</v>
      </c>
      <c r="Q1027" t="str">
        <f t="shared" si="143"/>
        <v>WHEN fk_mwh_warehouse = '2' AND id_city = '5743' AND shipped_date &gt;= '2016-11-09' AND shipped_date &lt; '2016-12-04' THEN unit_price</v>
      </c>
      <c r="R1027" t="str">
        <f t="shared" si="144"/>
        <v>WHEN fk_mwh_warehouse = '2' AND id_city = '5743' AND shipped_date &gt;= '2016-11-09' AND shipped_date &lt; '2016-12-04' THEN paid_price</v>
      </c>
      <c r="S1027" t="str">
        <f t="shared" si="145"/>
        <v>WHEN fk_mwh_warehouse = '2' AND id_city = '5743' AND shipped_date &gt;= '2016-11-09' AND shipped_date &lt; '2016-12-04' THEN order_nr</v>
      </c>
      <c r="T1027" t="str">
        <f t="shared" si="146"/>
        <v>WHEN fk_mwh_warehouse = '2' AND id_city = '5743' AND shipped_date &gt;= '2016-11-09' AND shipped_date &lt; '2016-12-04' THEN 1</v>
      </c>
    </row>
    <row r="1028" spans="1:20" x14ac:dyDescent="0.25">
      <c r="A1028" s="7" t="str">
        <f t="shared" si="139"/>
        <v>57472</v>
      </c>
      <c r="B1028">
        <v>2</v>
      </c>
      <c r="C1028">
        <v>5747</v>
      </c>
      <c r="D1028">
        <v>249800</v>
      </c>
      <c r="E1028">
        <v>249800</v>
      </c>
      <c r="F1028">
        <v>2</v>
      </c>
      <c r="G1028">
        <v>3</v>
      </c>
      <c r="H1028">
        <v>20161179130218</v>
      </c>
      <c r="I1028">
        <v>20161207051659</v>
      </c>
      <c r="J1028">
        <v>5</v>
      </c>
      <c r="K1028">
        <v>1</v>
      </c>
      <c r="L1028" t="s">
        <v>35</v>
      </c>
      <c r="M1028" s="1">
        <f t="shared" si="140"/>
        <v>42706</v>
      </c>
      <c r="N1028" s="1">
        <f t="shared" si="141"/>
        <v>42703</v>
      </c>
      <c r="O1028" s="1">
        <f t="shared" si="142"/>
        <v>42707</v>
      </c>
      <c r="P1028" t="b">
        <f t="shared" si="138"/>
        <v>0</v>
      </c>
      <c r="Q1028" t="str">
        <f t="shared" si="143"/>
        <v>WHEN fk_mwh_warehouse = '2' AND id_city = '5747' AND shipped_date &gt;= '2016-11-29' AND shipped_date &lt; '2016-12-04' THEN unit_price</v>
      </c>
      <c r="R1028" t="str">
        <f t="shared" si="144"/>
        <v>WHEN fk_mwh_warehouse = '2' AND id_city = '5747' AND shipped_date &gt;= '2016-11-29' AND shipped_date &lt; '2016-12-04' THEN paid_price</v>
      </c>
      <c r="S1028" t="str">
        <f t="shared" si="145"/>
        <v>WHEN fk_mwh_warehouse = '2' AND id_city = '5747' AND shipped_date &gt;= '2016-11-29' AND shipped_date &lt; '2016-12-04' THEN order_nr</v>
      </c>
      <c r="T1028" t="str">
        <f t="shared" si="146"/>
        <v>WHEN fk_mwh_warehouse = '2' AND id_city = '5747' AND shipped_date &gt;= '2016-11-29' AND shipped_date &lt; '2016-12-04' THEN 1</v>
      </c>
    </row>
    <row r="1029" spans="1:20" x14ac:dyDescent="0.25">
      <c r="A1029" s="7" t="str">
        <f t="shared" si="139"/>
        <v>57872</v>
      </c>
      <c r="B1029">
        <v>2</v>
      </c>
      <c r="C1029">
        <v>5787</v>
      </c>
      <c r="D1029">
        <v>33499</v>
      </c>
      <c r="E1029">
        <v>33499</v>
      </c>
      <c r="F1029">
        <v>1</v>
      </c>
      <c r="G1029">
        <v>1</v>
      </c>
      <c r="H1029">
        <v>20161129114302</v>
      </c>
      <c r="I1029">
        <v>20161208105501</v>
      </c>
      <c r="J1029">
        <v>9</v>
      </c>
      <c r="K1029">
        <v>0</v>
      </c>
      <c r="L1029" t="s">
        <v>37</v>
      </c>
      <c r="M1029" s="1">
        <f t="shared" si="140"/>
        <v>42703</v>
      </c>
      <c r="N1029" s="1">
        <f t="shared" si="141"/>
        <v>42703</v>
      </c>
      <c r="O1029" s="1">
        <f t="shared" si="142"/>
        <v>42703</v>
      </c>
      <c r="P1029" t="b">
        <f t="shared" si="138"/>
        <v>0</v>
      </c>
      <c r="Q1029" t="str">
        <f t="shared" si="143"/>
        <v>WHEN fk_mwh_warehouse = '2' AND id_city = '5787' AND shipped_date &gt;= '2016-11-29' AND shipped_date &lt; '2016-11-30' THEN unit_price</v>
      </c>
      <c r="R1029" t="str">
        <f t="shared" si="144"/>
        <v>WHEN fk_mwh_warehouse = '2' AND id_city = '5787' AND shipped_date &gt;= '2016-11-29' AND shipped_date &lt; '2016-11-30' THEN paid_price</v>
      </c>
      <c r="S1029" t="str">
        <f t="shared" si="145"/>
        <v>WHEN fk_mwh_warehouse = '2' AND id_city = '5787' AND shipped_date &gt;= '2016-11-29' AND shipped_date &lt; '2016-11-30' THEN order_nr</v>
      </c>
      <c r="T1029" t="str">
        <f t="shared" si="146"/>
        <v>WHEN fk_mwh_warehouse = '2' AND id_city = '5787' AND shipped_date &gt;= '2016-11-29' AND shipped_date &lt; '2016-11-30' THEN 1</v>
      </c>
    </row>
    <row r="1030" spans="1:20" x14ac:dyDescent="0.25">
      <c r="A1030" s="7" t="str">
        <f t="shared" si="139"/>
        <v>58142</v>
      </c>
      <c r="B1030">
        <v>2</v>
      </c>
      <c r="C1030">
        <v>5814</v>
      </c>
      <c r="D1030">
        <v>715894</v>
      </c>
      <c r="E1030">
        <v>715894</v>
      </c>
      <c r="F1030">
        <v>8</v>
      </c>
      <c r="G1030">
        <v>12</v>
      </c>
      <c r="H1030">
        <v>20161128695253.5</v>
      </c>
      <c r="I1030">
        <v>20161206384842.199</v>
      </c>
      <c r="J1030">
        <v>14</v>
      </c>
      <c r="K1030">
        <v>6</v>
      </c>
      <c r="L1030" t="s">
        <v>36</v>
      </c>
      <c r="M1030" s="1">
        <f t="shared" si="140"/>
        <v>42696</v>
      </c>
      <c r="N1030" s="1">
        <f t="shared" si="141"/>
        <v>42678</v>
      </c>
      <c r="O1030" s="1">
        <f t="shared" si="142"/>
        <v>42702</v>
      </c>
      <c r="P1030" t="b">
        <f t="shared" si="138"/>
        <v>0</v>
      </c>
      <c r="Q1030" t="str">
        <f t="shared" si="143"/>
        <v>WHEN fk_mwh_warehouse = '2' AND id_city = '5814' AND shipped_date &gt;= '2016-11-04' AND shipped_date &lt; '2016-11-29' THEN unit_price</v>
      </c>
      <c r="R1030" t="str">
        <f t="shared" si="144"/>
        <v>WHEN fk_mwh_warehouse = '2' AND id_city = '5814' AND shipped_date &gt;= '2016-11-04' AND shipped_date &lt; '2016-11-29' THEN paid_price</v>
      </c>
      <c r="S1030" t="str">
        <f t="shared" si="145"/>
        <v>WHEN fk_mwh_warehouse = '2' AND id_city = '5814' AND shipped_date &gt;= '2016-11-04' AND shipped_date &lt; '2016-11-29' THEN order_nr</v>
      </c>
      <c r="T1030" t="str">
        <f t="shared" si="146"/>
        <v>WHEN fk_mwh_warehouse = '2' AND id_city = '5814' AND shipped_date &gt;= '2016-11-04' AND shipped_date &lt; '2016-11-29' THEN 1</v>
      </c>
    </row>
    <row r="1031" spans="1:20" x14ac:dyDescent="0.25">
      <c r="A1031" s="7" t="str">
        <f t="shared" si="139"/>
        <v>58622</v>
      </c>
      <c r="B1031">
        <v>2</v>
      </c>
      <c r="C1031">
        <v>5862</v>
      </c>
      <c r="D1031">
        <v>201450</v>
      </c>
      <c r="E1031">
        <v>201450</v>
      </c>
      <c r="F1031">
        <v>3</v>
      </c>
      <c r="G1031">
        <v>7</v>
      </c>
      <c r="H1031">
        <v>20161127256707</v>
      </c>
      <c r="I1031">
        <v>20161206259760.398</v>
      </c>
      <c r="J1031">
        <v>9</v>
      </c>
      <c r="K1031">
        <v>6</v>
      </c>
      <c r="L1031" t="s">
        <v>36</v>
      </c>
      <c r="M1031" s="1">
        <f t="shared" si="140"/>
        <v>42701</v>
      </c>
      <c r="N1031" s="1">
        <f t="shared" si="141"/>
        <v>42683</v>
      </c>
      <c r="O1031" s="1">
        <f t="shared" si="142"/>
        <v>42707</v>
      </c>
      <c r="P1031" t="b">
        <f t="shared" si="138"/>
        <v>0</v>
      </c>
      <c r="Q1031" t="str">
        <f t="shared" si="143"/>
        <v>WHEN fk_mwh_warehouse = '2' AND id_city = '5862' AND shipped_date &gt;= '2016-11-09' AND shipped_date &lt; '2016-12-04' THEN unit_price</v>
      </c>
      <c r="R1031" t="str">
        <f t="shared" si="144"/>
        <v>WHEN fk_mwh_warehouse = '2' AND id_city = '5862' AND shipped_date &gt;= '2016-11-09' AND shipped_date &lt; '2016-12-04' THEN paid_price</v>
      </c>
      <c r="S1031" t="str">
        <f t="shared" si="145"/>
        <v>WHEN fk_mwh_warehouse = '2' AND id_city = '5862' AND shipped_date &gt;= '2016-11-09' AND shipped_date &lt; '2016-12-04' THEN order_nr</v>
      </c>
      <c r="T1031" t="str">
        <f t="shared" si="146"/>
        <v>WHEN fk_mwh_warehouse = '2' AND id_city = '5862' AND shipped_date &gt;= '2016-11-09' AND shipped_date &lt; '2016-12-04' THEN 1</v>
      </c>
    </row>
    <row r="1032" spans="1:20" x14ac:dyDescent="0.25">
      <c r="A1032" s="7" t="str">
        <f t="shared" si="139"/>
        <v>58932</v>
      </c>
      <c r="B1032">
        <v>2</v>
      </c>
      <c r="C1032">
        <v>5893</v>
      </c>
      <c r="D1032">
        <v>105500</v>
      </c>
      <c r="E1032">
        <v>105500</v>
      </c>
      <c r="F1032">
        <v>3</v>
      </c>
      <c r="G1032">
        <v>3</v>
      </c>
      <c r="H1032">
        <v>20161178822699.602</v>
      </c>
      <c r="I1032">
        <v>20161207435273.602</v>
      </c>
      <c r="J1032">
        <v>5</v>
      </c>
      <c r="K1032">
        <v>2</v>
      </c>
      <c r="L1032" t="s">
        <v>35</v>
      </c>
      <c r="M1032" s="1">
        <f t="shared" si="140"/>
        <v>42706</v>
      </c>
      <c r="N1032" s="1">
        <f t="shared" si="141"/>
        <v>42700</v>
      </c>
      <c r="O1032" s="1">
        <f t="shared" si="142"/>
        <v>42708</v>
      </c>
      <c r="P1032" t="b">
        <f t="shared" si="138"/>
        <v>0</v>
      </c>
      <c r="Q1032" t="str">
        <f t="shared" si="143"/>
        <v>WHEN fk_mwh_warehouse = '2' AND id_city = '5893' AND shipped_date &gt;= '2016-11-26' AND shipped_date &lt; '2016-12-05' THEN unit_price</v>
      </c>
      <c r="R1032" t="str">
        <f t="shared" si="144"/>
        <v>WHEN fk_mwh_warehouse = '2' AND id_city = '5893' AND shipped_date &gt;= '2016-11-26' AND shipped_date &lt; '2016-12-05' THEN paid_price</v>
      </c>
      <c r="S1032" t="str">
        <f t="shared" si="145"/>
        <v>WHEN fk_mwh_warehouse = '2' AND id_city = '5893' AND shipped_date &gt;= '2016-11-26' AND shipped_date &lt; '2016-12-05' THEN order_nr</v>
      </c>
      <c r="T1032" t="str">
        <f t="shared" si="146"/>
        <v>WHEN fk_mwh_warehouse = '2' AND id_city = '5893' AND shipped_date &gt;= '2016-11-26' AND shipped_date &lt; '2016-12-05' THEN 1</v>
      </c>
    </row>
    <row r="1033" spans="1:20" x14ac:dyDescent="0.25">
      <c r="A1033" s="7" t="str">
        <f t="shared" si="139"/>
        <v>59112</v>
      </c>
      <c r="B1033">
        <v>2</v>
      </c>
      <c r="C1033">
        <v>5911</v>
      </c>
      <c r="D1033">
        <v>38900</v>
      </c>
      <c r="E1033">
        <v>38900</v>
      </c>
      <c r="F1033">
        <v>1</v>
      </c>
      <c r="G1033">
        <v>1</v>
      </c>
      <c r="H1033">
        <v>20161114223540</v>
      </c>
      <c r="I1033">
        <v>20161205103725</v>
      </c>
      <c r="J1033">
        <v>21</v>
      </c>
      <c r="K1033">
        <v>0</v>
      </c>
      <c r="L1033" t="s">
        <v>34</v>
      </c>
      <c r="M1033" s="1">
        <f t="shared" si="140"/>
        <v>42688</v>
      </c>
      <c r="N1033" s="1">
        <f t="shared" si="141"/>
        <v>42688</v>
      </c>
      <c r="O1033" s="1">
        <f t="shared" si="142"/>
        <v>42688</v>
      </c>
      <c r="P1033" t="b">
        <f t="shared" si="138"/>
        <v>0</v>
      </c>
      <c r="Q1033" t="str">
        <f t="shared" si="143"/>
        <v>WHEN fk_mwh_warehouse = '2' AND id_city = '5911' AND shipped_date &gt;= '2016-11-14' AND shipped_date &lt; '2016-11-15' THEN unit_price</v>
      </c>
      <c r="R1033" t="str">
        <f t="shared" si="144"/>
        <v>WHEN fk_mwh_warehouse = '2' AND id_city = '5911' AND shipped_date &gt;= '2016-11-14' AND shipped_date &lt; '2016-11-15' THEN paid_price</v>
      </c>
      <c r="S1033" t="str">
        <f t="shared" si="145"/>
        <v>WHEN fk_mwh_warehouse = '2' AND id_city = '5911' AND shipped_date &gt;= '2016-11-14' AND shipped_date &lt; '2016-11-15' THEN order_nr</v>
      </c>
      <c r="T1033" t="str">
        <f t="shared" si="146"/>
        <v>WHEN fk_mwh_warehouse = '2' AND id_city = '5911' AND shipped_date &gt;= '2016-11-14' AND shipped_date &lt; '2016-11-15' THEN 1</v>
      </c>
    </row>
    <row r="1034" spans="1:20" x14ac:dyDescent="0.25">
      <c r="A1034" s="7" t="str">
        <f t="shared" si="139"/>
        <v>59712</v>
      </c>
      <c r="B1034">
        <v>2</v>
      </c>
      <c r="C1034">
        <v>5971</v>
      </c>
      <c r="D1034">
        <v>719645</v>
      </c>
      <c r="E1034">
        <v>669645</v>
      </c>
      <c r="F1034">
        <v>10</v>
      </c>
      <c r="G1034">
        <v>18</v>
      </c>
      <c r="H1034">
        <v>20161162938172.898</v>
      </c>
      <c r="I1034">
        <v>20161206912970.5</v>
      </c>
      <c r="J1034">
        <v>9</v>
      </c>
      <c r="K1034">
        <v>7</v>
      </c>
      <c r="L1034" t="s">
        <v>36</v>
      </c>
      <c r="M1034" s="1">
        <f t="shared" si="140"/>
        <v>42701</v>
      </c>
      <c r="N1034" s="1">
        <f t="shared" si="141"/>
        <v>42680</v>
      </c>
      <c r="O1034" s="1">
        <f t="shared" si="142"/>
        <v>42708</v>
      </c>
      <c r="P1034" t="b">
        <f t="shared" ref="P1034:P1097" si="147">O1034&gt;$O$3</f>
        <v>0</v>
      </c>
      <c r="Q1034" t="str">
        <f t="shared" si="143"/>
        <v>WHEN fk_mwh_warehouse = '2' AND id_city = '5971' AND shipped_date &gt;= '2016-11-06' AND shipped_date &lt; '2016-12-05' THEN unit_price</v>
      </c>
      <c r="R1034" t="str">
        <f t="shared" si="144"/>
        <v>WHEN fk_mwh_warehouse = '2' AND id_city = '5971' AND shipped_date &gt;= '2016-11-06' AND shipped_date &lt; '2016-12-05' THEN paid_price</v>
      </c>
      <c r="S1034" t="str">
        <f t="shared" si="145"/>
        <v>WHEN fk_mwh_warehouse = '2' AND id_city = '5971' AND shipped_date &gt;= '2016-11-06' AND shipped_date &lt; '2016-12-05' THEN order_nr</v>
      </c>
      <c r="T1034" t="str">
        <f t="shared" si="146"/>
        <v>WHEN fk_mwh_warehouse = '2' AND id_city = '5971' AND shipped_date &gt;= '2016-11-06' AND shipped_date &lt; '2016-12-05' THEN 1</v>
      </c>
    </row>
    <row r="1035" spans="1:20" x14ac:dyDescent="0.25">
      <c r="A1035" s="7" t="str">
        <f t="shared" ref="A1035:A1098" si="148">C1035&amp;B1035</f>
        <v>60022</v>
      </c>
      <c r="B1035">
        <v>2</v>
      </c>
      <c r="C1035">
        <v>6002</v>
      </c>
      <c r="D1035">
        <v>983012</v>
      </c>
      <c r="E1035">
        <v>983012</v>
      </c>
      <c r="F1035">
        <v>10</v>
      </c>
      <c r="G1035">
        <v>16</v>
      </c>
      <c r="H1035">
        <v>20161131157771.301</v>
      </c>
      <c r="I1035">
        <v>20161206667865.5</v>
      </c>
      <c r="J1035">
        <v>10</v>
      </c>
      <c r="K1035">
        <v>5</v>
      </c>
      <c r="L1035" t="s">
        <v>36</v>
      </c>
      <c r="M1035" s="1">
        <f t="shared" ref="M1035:M1098" si="149">L1035-J1035</f>
        <v>42700</v>
      </c>
      <c r="N1035" s="1">
        <f t="shared" ref="N1035:N1098" si="150">M1035-($O$6*K1035)</f>
        <v>42685</v>
      </c>
      <c r="O1035" s="1">
        <f t="shared" ref="O1035:O1098" si="151">M1035+($O$7*K1035)</f>
        <v>42705</v>
      </c>
      <c r="P1035" t="b">
        <f t="shared" si="147"/>
        <v>0</v>
      </c>
      <c r="Q1035" t="str">
        <f t="shared" ref="Q1035:Q1098" si="152">"WHEN fk_mwh_warehouse = '"&amp;$B1035&amp;"' AND id_city = '"&amp;$C1035&amp;"' AND shipped_date &gt;= '"&amp;TEXT($N1035,"yyyy-mm-dd")&amp;"' AND shipped_date &lt; '"&amp;TEXT($O1035+1,"yyyy-mm-dd")&amp;"' THEN unit_price"</f>
        <v>WHEN fk_mwh_warehouse = '2' AND id_city = '6002' AND shipped_date &gt;= '2016-11-11' AND shipped_date &lt; '2016-12-02' THEN unit_price</v>
      </c>
      <c r="R1035" t="str">
        <f t="shared" ref="R1035:R1098" si="153">"WHEN fk_mwh_warehouse = '"&amp;$B1035&amp;"' AND id_city = '"&amp;$C1035&amp;"' AND shipped_date &gt;= '"&amp;TEXT($N1035,"yyyy-mm-dd")&amp;"' AND shipped_date &lt; '"&amp;TEXT($O1035+1,"yyyy-mm-dd")&amp;"' THEN paid_price"</f>
        <v>WHEN fk_mwh_warehouse = '2' AND id_city = '6002' AND shipped_date &gt;= '2016-11-11' AND shipped_date &lt; '2016-12-02' THEN paid_price</v>
      </c>
      <c r="S1035" t="str">
        <f t="shared" ref="S1035:S1098" si="154">"WHEN fk_mwh_warehouse = '"&amp;$B1035&amp;"' AND id_city = '"&amp;$C1035&amp;"' AND shipped_date &gt;= '"&amp;TEXT($N1035,"yyyy-mm-dd")&amp;"' AND shipped_date &lt; '"&amp;TEXT($O1035+1,"yyyy-mm-dd")&amp;"' THEN order_nr"</f>
        <v>WHEN fk_mwh_warehouse = '2' AND id_city = '6002' AND shipped_date &gt;= '2016-11-11' AND shipped_date &lt; '2016-12-02' THEN order_nr</v>
      </c>
      <c r="T1035" t="str">
        <f t="shared" ref="T1035:T1098" si="155">"WHEN fk_mwh_warehouse = '"&amp;$B1035&amp;"' AND id_city = '"&amp;$C1035&amp;"' AND shipped_date &gt;= '"&amp;TEXT($N1035,"yyyy-mm-dd")&amp;"' AND shipped_date &lt; '"&amp;TEXT($O1035+1,"yyyy-mm-dd")&amp;"' THEN 1"</f>
        <v>WHEN fk_mwh_warehouse = '2' AND id_city = '6002' AND shipped_date &gt;= '2016-11-11' AND shipped_date &lt; '2016-12-02' THEN 1</v>
      </c>
    </row>
    <row r="1036" spans="1:20" x14ac:dyDescent="0.25">
      <c r="A1036" s="7" t="str">
        <f t="shared" si="148"/>
        <v>60342</v>
      </c>
      <c r="B1036">
        <v>2</v>
      </c>
      <c r="C1036">
        <v>6034</v>
      </c>
      <c r="D1036">
        <v>107094</v>
      </c>
      <c r="E1036">
        <v>107094</v>
      </c>
      <c r="F1036">
        <v>1</v>
      </c>
      <c r="G1036">
        <v>3</v>
      </c>
      <c r="H1036">
        <v>20161123220647</v>
      </c>
      <c r="I1036">
        <v>20161207133118</v>
      </c>
      <c r="J1036">
        <v>14</v>
      </c>
      <c r="K1036">
        <v>0</v>
      </c>
      <c r="L1036" t="s">
        <v>35</v>
      </c>
      <c r="M1036" s="1">
        <f t="shared" si="149"/>
        <v>42697</v>
      </c>
      <c r="N1036" s="1">
        <f t="shared" si="150"/>
        <v>42697</v>
      </c>
      <c r="O1036" s="1">
        <f t="shared" si="151"/>
        <v>42697</v>
      </c>
      <c r="P1036" t="b">
        <f t="shared" si="147"/>
        <v>0</v>
      </c>
      <c r="Q1036" t="str">
        <f t="shared" si="152"/>
        <v>WHEN fk_mwh_warehouse = '2' AND id_city = '6034' AND shipped_date &gt;= '2016-11-23' AND shipped_date &lt; '2016-11-24' THEN unit_price</v>
      </c>
      <c r="R1036" t="str">
        <f t="shared" si="153"/>
        <v>WHEN fk_mwh_warehouse = '2' AND id_city = '6034' AND shipped_date &gt;= '2016-11-23' AND shipped_date &lt; '2016-11-24' THEN paid_price</v>
      </c>
      <c r="S1036" t="str">
        <f t="shared" si="154"/>
        <v>WHEN fk_mwh_warehouse = '2' AND id_city = '6034' AND shipped_date &gt;= '2016-11-23' AND shipped_date &lt; '2016-11-24' THEN order_nr</v>
      </c>
      <c r="T1036" t="str">
        <f t="shared" si="155"/>
        <v>WHEN fk_mwh_warehouse = '2' AND id_city = '6034' AND shipped_date &gt;= '2016-11-23' AND shipped_date &lt; '2016-11-24' THEN 1</v>
      </c>
    </row>
    <row r="1037" spans="1:20" x14ac:dyDescent="0.25">
      <c r="A1037" s="7" t="str">
        <f t="shared" si="148"/>
        <v>60772</v>
      </c>
      <c r="B1037">
        <v>2</v>
      </c>
      <c r="C1037">
        <v>6077</v>
      </c>
      <c r="D1037">
        <v>1060200</v>
      </c>
      <c r="E1037">
        <v>1060200</v>
      </c>
      <c r="F1037">
        <v>13</v>
      </c>
      <c r="G1037">
        <v>19</v>
      </c>
      <c r="H1037">
        <v>20161163935336.301</v>
      </c>
      <c r="I1037">
        <v>20161206661149.398</v>
      </c>
      <c r="J1037">
        <v>6</v>
      </c>
      <c r="K1037">
        <v>2</v>
      </c>
      <c r="L1037" t="s">
        <v>36</v>
      </c>
      <c r="M1037" s="1">
        <f t="shared" si="149"/>
        <v>42704</v>
      </c>
      <c r="N1037" s="1">
        <f t="shared" si="150"/>
        <v>42698</v>
      </c>
      <c r="O1037" s="1">
        <f t="shared" si="151"/>
        <v>42706</v>
      </c>
      <c r="P1037" t="b">
        <f t="shared" si="147"/>
        <v>0</v>
      </c>
      <c r="Q1037" t="str">
        <f t="shared" si="152"/>
        <v>WHEN fk_mwh_warehouse = '2' AND id_city = '6077' AND shipped_date &gt;= '2016-11-24' AND shipped_date &lt; '2016-12-03' THEN unit_price</v>
      </c>
      <c r="R1037" t="str">
        <f t="shared" si="153"/>
        <v>WHEN fk_mwh_warehouse = '2' AND id_city = '6077' AND shipped_date &gt;= '2016-11-24' AND shipped_date &lt; '2016-12-03' THEN paid_price</v>
      </c>
      <c r="S1037" t="str">
        <f t="shared" si="154"/>
        <v>WHEN fk_mwh_warehouse = '2' AND id_city = '6077' AND shipped_date &gt;= '2016-11-24' AND shipped_date &lt; '2016-12-03' THEN order_nr</v>
      </c>
      <c r="T1037" t="str">
        <f t="shared" si="155"/>
        <v>WHEN fk_mwh_warehouse = '2' AND id_city = '6077' AND shipped_date &gt;= '2016-11-24' AND shipped_date &lt; '2016-12-03' THEN 1</v>
      </c>
    </row>
    <row r="1038" spans="1:20" x14ac:dyDescent="0.25">
      <c r="A1038" s="7" t="str">
        <f t="shared" si="148"/>
        <v>61182</v>
      </c>
      <c r="B1038">
        <v>2</v>
      </c>
      <c r="C1038">
        <v>6118</v>
      </c>
      <c r="D1038">
        <v>59210</v>
      </c>
      <c r="E1038">
        <v>59210</v>
      </c>
      <c r="F1038">
        <v>2</v>
      </c>
      <c r="G1038">
        <v>2</v>
      </c>
      <c r="H1038">
        <v>20161203164926.5</v>
      </c>
      <c r="I1038">
        <v>20161208063955.5</v>
      </c>
      <c r="J1038">
        <v>5</v>
      </c>
      <c r="K1038">
        <v>2</v>
      </c>
      <c r="L1038" t="s">
        <v>37</v>
      </c>
      <c r="M1038" s="1">
        <f t="shared" si="149"/>
        <v>42707</v>
      </c>
      <c r="N1038" s="1">
        <f t="shared" si="150"/>
        <v>42701</v>
      </c>
      <c r="O1038" s="1">
        <f t="shared" si="151"/>
        <v>42709</v>
      </c>
      <c r="P1038" t="b">
        <f t="shared" si="147"/>
        <v>0</v>
      </c>
      <c r="Q1038" t="str">
        <f t="shared" si="152"/>
        <v>WHEN fk_mwh_warehouse = '2' AND id_city = '6118' AND shipped_date &gt;= '2016-11-27' AND shipped_date &lt; '2016-12-06' THEN unit_price</v>
      </c>
      <c r="R1038" t="str">
        <f t="shared" si="153"/>
        <v>WHEN fk_mwh_warehouse = '2' AND id_city = '6118' AND shipped_date &gt;= '2016-11-27' AND shipped_date &lt; '2016-12-06' THEN paid_price</v>
      </c>
      <c r="S1038" t="str">
        <f t="shared" si="154"/>
        <v>WHEN fk_mwh_warehouse = '2' AND id_city = '6118' AND shipped_date &gt;= '2016-11-27' AND shipped_date &lt; '2016-12-06' THEN order_nr</v>
      </c>
      <c r="T1038" t="str">
        <f t="shared" si="155"/>
        <v>WHEN fk_mwh_warehouse = '2' AND id_city = '6118' AND shipped_date &gt;= '2016-11-27' AND shipped_date &lt; '2016-12-06' THEN 1</v>
      </c>
    </row>
    <row r="1039" spans="1:20" x14ac:dyDescent="0.25">
      <c r="A1039" s="7" t="str">
        <f t="shared" si="148"/>
        <v>61892</v>
      </c>
      <c r="B1039">
        <v>2</v>
      </c>
      <c r="C1039">
        <v>6189</v>
      </c>
      <c r="D1039">
        <v>7917923</v>
      </c>
      <c r="E1039">
        <v>7809134.6200000001</v>
      </c>
      <c r="F1039">
        <v>122</v>
      </c>
      <c r="G1039">
        <v>143</v>
      </c>
      <c r="H1039">
        <v>20161167561104.102</v>
      </c>
      <c r="I1039">
        <v>20161206795553.801</v>
      </c>
      <c r="J1039">
        <v>7</v>
      </c>
      <c r="K1039">
        <v>6</v>
      </c>
      <c r="L1039" t="s">
        <v>36</v>
      </c>
      <c r="M1039" s="1">
        <f t="shared" si="149"/>
        <v>42703</v>
      </c>
      <c r="N1039" s="1">
        <f t="shared" si="150"/>
        <v>42685</v>
      </c>
      <c r="O1039" s="1">
        <f t="shared" si="151"/>
        <v>42709</v>
      </c>
      <c r="P1039" t="b">
        <f t="shared" si="147"/>
        <v>0</v>
      </c>
      <c r="Q1039" t="str">
        <f t="shared" si="152"/>
        <v>WHEN fk_mwh_warehouse = '2' AND id_city = '6189' AND shipped_date &gt;= '2016-11-11' AND shipped_date &lt; '2016-12-06' THEN unit_price</v>
      </c>
      <c r="R1039" t="str">
        <f t="shared" si="153"/>
        <v>WHEN fk_mwh_warehouse = '2' AND id_city = '6189' AND shipped_date &gt;= '2016-11-11' AND shipped_date &lt; '2016-12-06' THEN paid_price</v>
      </c>
      <c r="S1039" t="str">
        <f t="shared" si="154"/>
        <v>WHEN fk_mwh_warehouse = '2' AND id_city = '6189' AND shipped_date &gt;= '2016-11-11' AND shipped_date &lt; '2016-12-06' THEN order_nr</v>
      </c>
      <c r="T1039" t="str">
        <f t="shared" si="155"/>
        <v>WHEN fk_mwh_warehouse = '2' AND id_city = '6189' AND shipped_date &gt;= '2016-11-11' AND shipped_date &lt; '2016-12-06' THEN 1</v>
      </c>
    </row>
    <row r="1040" spans="1:20" x14ac:dyDescent="0.25">
      <c r="A1040" s="7" t="str">
        <f t="shared" si="148"/>
        <v>62302</v>
      </c>
      <c r="B1040">
        <v>2</v>
      </c>
      <c r="C1040">
        <v>6230</v>
      </c>
      <c r="D1040">
        <v>6722973</v>
      </c>
      <c r="E1040">
        <v>6555999.7000000002</v>
      </c>
      <c r="F1040">
        <v>105</v>
      </c>
      <c r="G1040">
        <v>127</v>
      </c>
      <c r="H1040">
        <v>20161170502335.102</v>
      </c>
      <c r="I1040">
        <v>20161206602797.301</v>
      </c>
      <c r="J1040">
        <v>7</v>
      </c>
      <c r="K1040">
        <v>6</v>
      </c>
      <c r="L1040" t="s">
        <v>36</v>
      </c>
      <c r="M1040" s="1">
        <f t="shared" si="149"/>
        <v>42703</v>
      </c>
      <c r="N1040" s="1">
        <f t="shared" si="150"/>
        <v>42685</v>
      </c>
      <c r="O1040" s="1">
        <f t="shared" si="151"/>
        <v>42709</v>
      </c>
      <c r="P1040" t="b">
        <f t="shared" si="147"/>
        <v>0</v>
      </c>
      <c r="Q1040" t="str">
        <f t="shared" si="152"/>
        <v>WHEN fk_mwh_warehouse = '2' AND id_city = '6230' AND shipped_date &gt;= '2016-11-11' AND shipped_date &lt; '2016-12-06' THEN unit_price</v>
      </c>
      <c r="R1040" t="str">
        <f t="shared" si="153"/>
        <v>WHEN fk_mwh_warehouse = '2' AND id_city = '6230' AND shipped_date &gt;= '2016-11-11' AND shipped_date &lt; '2016-12-06' THEN paid_price</v>
      </c>
      <c r="S1040" t="str">
        <f t="shared" si="154"/>
        <v>WHEN fk_mwh_warehouse = '2' AND id_city = '6230' AND shipped_date &gt;= '2016-11-11' AND shipped_date &lt; '2016-12-06' THEN order_nr</v>
      </c>
      <c r="T1040" t="str">
        <f t="shared" si="155"/>
        <v>WHEN fk_mwh_warehouse = '2' AND id_city = '6230' AND shipped_date &gt;= '2016-11-11' AND shipped_date &lt; '2016-12-06' THEN 1</v>
      </c>
    </row>
    <row r="1041" spans="1:20" x14ac:dyDescent="0.25">
      <c r="A1041" s="7" t="str">
        <f t="shared" si="148"/>
        <v>62542</v>
      </c>
      <c r="B1041">
        <v>2</v>
      </c>
      <c r="C1041">
        <v>6254</v>
      </c>
      <c r="D1041">
        <v>1540036</v>
      </c>
      <c r="E1041">
        <v>1516152.8</v>
      </c>
      <c r="F1041">
        <v>25</v>
      </c>
      <c r="G1041">
        <v>25</v>
      </c>
      <c r="H1041">
        <v>20161150270910.898</v>
      </c>
      <c r="I1041">
        <v>20161206328260.398</v>
      </c>
      <c r="J1041">
        <v>11</v>
      </c>
      <c r="K1041">
        <v>8</v>
      </c>
      <c r="L1041" t="s">
        <v>36</v>
      </c>
      <c r="M1041" s="1">
        <f t="shared" si="149"/>
        <v>42699</v>
      </c>
      <c r="N1041" s="1">
        <f t="shared" si="150"/>
        <v>42675</v>
      </c>
      <c r="O1041" s="1">
        <f t="shared" si="151"/>
        <v>42707</v>
      </c>
      <c r="P1041" t="b">
        <f t="shared" si="147"/>
        <v>0</v>
      </c>
      <c r="Q1041" t="str">
        <f t="shared" si="152"/>
        <v>WHEN fk_mwh_warehouse = '2' AND id_city = '6254' AND shipped_date &gt;= '2016-11-01' AND shipped_date &lt; '2016-12-04' THEN unit_price</v>
      </c>
      <c r="R1041" t="str">
        <f t="shared" si="153"/>
        <v>WHEN fk_mwh_warehouse = '2' AND id_city = '6254' AND shipped_date &gt;= '2016-11-01' AND shipped_date &lt; '2016-12-04' THEN paid_price</v>
      </c>
      <c r="S1041" t="str">
        <f t="shared" si="154"/>
        <v>WHEN fk_mwh_warehouse = '2' AND id_city = '6254' AND shipped_date &gt;= '2016-11-01' AND shipped_date &lt; '2016-12-04' THEN order_nr</v>
      </c>
      <c r="T1041" t="str">
        <f t="shared" si="155"/>
        <v>WHEN fk_mwh_warehouse = '2' AND id_city = '6254' AND shipped_date &gt;= '2016-11-01' AND shipped_date &lt; '2016-12-04' THEN 1</v>
      </c>
    </row>
    <row r="1042" spans="1:20" x14ac:dyDescent="0.25">
      <c r="A1042" s="7" t="str">
        <f t="shared" si="148"/>
        <v>62702</v>
      </c>
      <c r="B1042">
        <v>2</v>
      </c>
      <c r="C1042">
        <v>6270</v>
      </c>
      <c r="D1042">
        <v>1491696</v>
      </c>
      <c r="E1042">
        <v>1466995.38</v>
      </c>
      <c r="F1042">
        <v>26</v>
      </c>
      <c r="G1042">
        <v>29</v>
      </c>
      <c r="H1042">
        <v>20161166858121.199</v>
      </c>
      <c r="I1042">
        <v>20161206592926.102</v>
      </c>
      <c r="J1042">
        <v>8</v>
      </c>
      <c r="K1042">
        <v>6</v>
      </c>
      <c r="L1042" t="s">
        <v>36</v>
      </c>
      <c r="M1042" s="1">
        <f t="shared" si="149"/>
        <v>42702</v>
      </c>
      <c r="N1042" s="1">
        <f t="shared" si="150"/>
        <v>42684</v>
      </c>
      <c r="O1042" s="1">
        <f t="shared" si="151"/>
        <v>42708</v>
      </c>
      <c r="P1042" t="b">
        <f t="shared" si="147"/>
        <v>0</v>
      </c>
      <c r="Q1042" t="str">
        <f t="shared" si="152"/>
        <v>WHEN fk_mwh_warehouse = '2' AND id_city = '6270' AND shipped_date &gt;= '2016-11-10' AND shipped_date &lt; '2016-12-05' THEN unit_price</v>
      </c>
      <c r="R1042" t="str">
        <f t="shared" si="153"/>
        <v>WHEN fk_mwh_warehouse = '2' AND id_city = '6270' AND shipped_date &gt;= '2016-11-10' AND shipped_date &lt; '2016-12-05' THEN paid_price</v>
      </c>
      <c r="S1042" t="str">
        <f t="shared" si="154"/>
        <v>WHEN fk_mwh_warehouse = '2' AND id_city = '6270' AND shipped_date &gt;= '2016-11-10' AND shipped_date &lt; '2016-12-05' THEN order_nr</v>
      </c>
      <c r="T1042" t="str">
        <f t="shared" si="155"/>
        <v>WHEN fk_mwh_warehouse = '2' AND id_city = '6270' AND shipped_date &gt;= '2016-11-10' AND shipped_date &lt; '2016-12-05' THEN 1</v>
      </c>
    </row>
    <row r="1043" spans="1:20" x14ac:dyDescent="0.25">
      <c r="A1043" s="7" t="str">
        <f t="shared" si="148"/>
        <v>63022</v>
      </c>
      <c r="B1043">
        <v>2</v>
      </c>
      <c r="C1043">
        <v>6302</v>
      </c>
      <c r="D1043">
        <v>140712</v>
      </c>
      <c r="E1043">
        <v>128437</v>
      </c>
      <c r="F1043">
        <v>4</v>
      </c>
      <c r="G1043">
        <v>4</v>
      </c>
      <c r="H1043">
        <v>20161148208210</v>
      </c>
      <c r="I1043">
        <v>20161206666035.5</v>
      </c>
      <c r="J1043">
        <v>6</v>
      </c>
      <c r="K1043">
        <v>2</v>
      </c>
      <c r="L1043" t="s">
        <v>36</v>
      </c>
      <c r="M1043" s="1">
        <f t="shared" si="149"/>
        <v>42704</v>
      </c>
      <c r="N1043" s="1">
        <f t="shared" si="150"/>
        <v>42698</v>
      </c>
      <c r="O1043" s="1">
        <f t="shared" si="151"/>
        <v>42706</v>
      </c>
      <c r="P1043" t="b">
        <f t="shared" si="147"/>
        <v>0</v>
      </c>
      <c r="Q1043" t="str">
        <f t="shared" si="152"/>
        <v>WHEN fk_mwh_warehouse = '2' AND id_city = '6302' AND shipped_date &gt;= '2016-11-24' AND shipped_date &lt; '2016-12-03' THEN unit_price</v>
      </c>
      <c r="R1043" t="str">
        <f t="shared" si="153"/>
        <v>WHEN fk_mwh_warehouse = '2' AND id_city = '6302' AND shipped_date &gt;= '2016-11-24' AND shipped_date &lt; '2016-12-03' THEN paid_price</v>
      </c>
      <c r="S1043" t="str">
        <f t="shared" si="154"/>
        <v>WHEN fk_mwh_warehouse = '2' AND id_city = '6302' AND shipped_date &gt;= '2016-11-24' AND shipped_date &lt; '2016-12-03' THEN order_nr</v>
      </c>
      <c r="T1043" t="str">
        <f t="shared" si="155"/>
        <v>WHEN fk_mwh_warehouse = '2' AND id_city = '6302' AND shipped_date &gt;= '2016-11-24' AND shipped_date &lt; '2016-12-03' THEN 1</v>
      </c>
    </row>
    <row r="1044" spans="1:20" x14ac:dyDescent="0.25">
      <c r="A1044" s="7" t="str">
        <f t="shared" si="148"/>
        <v>63132</v>
      </c>
      <c r="B1044">
        <v>2</v>
      </c>
      <c r="C1044">
        <v>6313</v>
      </c>
      <c r="D1044">
        <v>2748971</v>
      </c>
      <c r="E1044">
        <v>2666173.64</v>
      </c>
      <c r="F1044">
        <v>10</v>
      </c>
      <c r="G1044">
        <v>12</v>
      </c>
      <c r="H1044">
        <v>20161196509853.5</v>
      </c>
      <c r="I1044">
        <v>20161206974389.102</v>
      </c>
      <c r="J1044">
        <v>5</v>
      </c>
      <c r="K1044">
        <v>1</v>
      </c>
      <c r="L1044" t="s">
        <v>36</v>
      </c>
      <c r="M1044" s="1">
        <f t="shared" si="149"/>
        <v>42705</v>
      </c>
      <c r="N1044" s="1">
        <f t="shared" si="150"/>
        <v>42702</v>
      </c>
      <c r="O1044" s="1">
        <f t="shared" si="151"/>
        <v>42706</v>
      </c>
      <c r="P1044" t="b">
        <f t="shared" si="147"/>
        <v>0</v>
      </c>
      <c r="Q1044" t="str">
        <f t="shared" si="152"/>
        <v>WHEN fk_mwh_warehouse = '2' AND id_city = '6313' AND shipped_date &gt;= '2016-11-28' AND shipped_date &lt; '2016-12-03' THEN unit_price</v>
      </c>
      <c r="R1044" t="str">
        <f t="shared" si="153"/>
        <v>WHEN fk_mwh_warehouse = '2' AND id_city = '6313' AND shipped_date &gt;= '2016-11-28' AND shipped_date &lt; '2016-12-03' THEN paid_price</v>
      </c>
      <c r="S1044" t="str">
        <f t="shared" si="154"/>
        <v>WHEN fk_mwh_warehouse = '2' AND id_city = '6313' AND shipped_date &gt;= '2016-11-28' AND shipped_date &lt; '2016-12-03' THEN order_nr</v>
      </c>
      <c r="T1044" t="str">
        <f t="shared" si="155"/>
        <v>WHEN fk_mwh_warehouse = '2' AND id_city = '6313' AND shipped_date &gt;= '2016-11-28' AND shipped_date &lt; '2016-12-03' THEN 1</v>
      </c>
    </row>
    <row r="1045" spans="1:20" x14ac:dyDescent="0.25">
      <c r="A1045" s="7" t="str">
        <f t="shared" si="148"/>
        <v>63212</v>
      </c>
      <c r="B1045">
        <v>2</v>
      </c>
      <c r="C1045">
        <v>6321</v>
      </c>
      <c r="D1045">
        <v>5478041</v>
      </c>
      <c r="E1045">
        <v>5440060.3700000001</v>
      </c>
      <c r="F1045">
        <v>55</v>
      </c>
      <c r="G1045">
        <v>66</v>
      </c>
      <c r="H1045">
        <v>20161170149095.102</v>
      </c>
      <c r="I1045">
        <v>20161206724508.301</v>
      </c>
      <c r="J1045">
        <v>7</v>
      </c>
      <c r="K1045">
        <v>5</v>
      </c>
      <c r="L1045" t="s">
        <v>36</v>
      </c>
      <c r="M1045" s="1">
        <f t="shared" si="149"/>
        <v>42703</v>
      </c>
      <c r="N1045" s="1">
        <f t="shared" si="150"/>
        <v>42688</v>
      </c>
      <c r="O1045" s="1">
        <f t="shared" si="151"/>
        <v>42708</v>
      </c>
      <c r="P1045" t="b">
        <f t="shared" si="147"/>
        <v>0</v>
      </c>
      <c r="Q1045" t="str">
        <f t="shared" si="152"/>
        <v>WHEN fk_mwh_warehouse = '2' AND id_city = '6321' AND shipped_date &gt;= '2016-11-14' AND shipped_date &lt; '2016-12-05' THEN unit_price</v>
      </c>
      <c r="R1045" t="str">
        <f t="shared" si="153"/>
        <v>WHEN fk_mwh_warehouse = '2' AND id_city = '6321' AND shipped_date &gt;= '2016-11-14' AND shipped_date &lt; '2016-12-05' THEN paid_price</v>
      </c>
      <c r="S1045" t="str">
        <f t="shared" si="154"/>
        <v>WHEN fk_mwh_warehouse = '2' AND id_city = '6321' AND shipped_date &gt;= '2016-11-14' AND shipped_date &lt; '2016-12-05' THEN order_nr</v>
      </c>
      <c r="T1045" t="str">
        <f t="shared" si="155"/>
        <v>WHEN fk_mwh_warehouse = '2' AND id_city = '6321' AND shipped_date &gt;= '2016-11-14' AND shipped_date &lt; '2016-12-05' THEN 1</v>
      </c>
    </row>
    <row r="1046" spans="1:20" x14ac:dyDescent="0.25">
      <c r="A1046" s="7" t="str">
        <f t="shared" si="148"/>
        <v>63282</v>
      </c>
      <c r="B1046">
        <v>2</v>
      </c>
      <c r="C1046">
        <v>6328</v>
      </c>
      <c r="D1046">
        <v>394097</v>
      </c>
      <c r="E1046">
        <v>384372</v>
      </c>
      <c r="F1046">
        <v>8</v>
      </c>
      <c r="G1046">
        <v>8</v>
      </c>
      <c r="H1046">
        <v>20161138918000.301</v>
      </c>
      <c r="I1046">
        <v>20161206142474.102</v>
      </c>
      <c r="J1046">
        <v>6</v>
      </c>
      <c r="K1046">
        <v>1</v>
      </c>
      <c r="L1046" t="s">
        <v>36</v>
      </c>
      <c r="M1046" s="1">
        <f t="shared" si="149"/>
        <v>42704</v>
      </c>
      <c r="N1046" s="1">
        <f t="shared" si="150"/>
        <v>42701</v>
      </c>
      <c r="O1046" s="1">
        <f t="shared" si="151"/>
        <v>42705</v>
      </c>
      <c r="P1046" t="b">
        <f t="shared" si="147"/>
        <v>0</v>
      </c>
      <c r="Q1046" t="str">
        <f t="shared" si="152"/>
        <v>WHEN fk_mwh_warehouse = '2' AND id_city = '6328' AND shipped_date &gt;= '2016-11-27' AND shipped_date &lt; '2016-12-02' THEN unit_price</v>
      </c>
      <c r="R1046" t="str">
        <f t="shared" si="153"/>
        <v>WHEN fk_mwh_warehouse = '2' AND id_city = '6328' AND shipped_date &gt;= '2016-11-27' AND shipped_date &lt; '2016-12-02' THEN paid_price</v>
      </c>
      <c r="S1046" t="str">
        <f t="shared" si="154"/>
        <v>WHEN fk_mwh_warehouse = '2' AND id_city = '6328' AND shipped_date &gt;= '2016-11-27' AND shipped_date &lt; '2016-12-02' THEN order_nr</v>
      </c>
      <c r="T1046" t="str">
        <f t="shared" si="155"/>
        <v>WHEN fk_mwh_warehouse = '2' AND id_city = '6328' AND shipped_date &gt;= '2016-11-27' AND shipped_date &lt; '2016-12-02' THEN 1</v>
      </c>
    </row>
    <row r="1047" spans="1:20" x14ac:dyDescent="0.25">
      <c r="A1047" s="7" t="str">
        <f t="shared" si="148"/>
        <v>63342</v>
      </c>
      <c r="B1047">
        <v>2</v>
      </c>
      <c r="C1047">
        <v>6334</v>
      </c>
      <c r="D1047">
        <v>259830</v>
      </c>
      <c r="E1047">
        <v>259830</v>
      </c>
      <c r="F1047">
        <v>6</v>
      </c>
      <c r="G1047">
        <v>6</v>
      </c>
      <c r="H1047">
        <v>20161177203161.301</v>
      </c>
      <c r="I1047">
        <v>20161207592686.602</v>
      </c>
      <c r="J1047">
        <v>7</v>
      </c>
      <c r="K1047">
        <v>6</v>
      </c>
      <c r="L1047" t="s">
        <v>35</v>
      </c>
      <c r="M1047" s="1">
        <f t="shared" si="149"/>
        <v>42704</v>
      </c>
      <c r="N1047" s="1">
        <f t="shared" si="150"/>
        <v>42686</v>
      </c>
      <c r="O1047" s="1">
        <f t="shared" si="151"/>
        <v>42710</v>
      </c>
      <c r="P1047" t="b">
        <f t="shared" si="147"/>
        <v>0</v>
      </c>
      <c r="Q1047" t="str">
        <f t="shared" si="152"/>
        <v>WHEN fk_mwh_warehouse = '2' AND id_city = '6334' AND shipped_date &gt;= '2016-11-12' AND shipped_date &lt; '2016-12-07' THEN unit_price</v>
      </c>
      <c r="R1047" t="str">
        <f t="shared" si="153"/>
        <v>WHEN fk_mwh_warehouse = '2' AND id_city = '6334' AND shipped_date &gt;= '2016-11-12' AND shipped_date &lt; '2016-12-07' THEN paid_price</v>
      </c>
      <c r="S1047" t="str">
        <f t="shared" si="154"/>
        <v>WHEN fk_mwh_warehouse = '2' AND id_city = '6334' AND shipped_date &gt;= '2016-11-12' AND shipped_date &lt; '2016-12-07' THEN order_nr</v>
      </c>
      <c r="T1047" t="str">
        <f t="shared" si="155"/>
        <v>WHEN fk_mwh_warehouse = '2' AND id_city = '6334' AND shipped_date &gt;= '2016-11-12' AND shipped_date &lt; '2016-12-07' THEN 1</v>
      </c>
    </row>
    <row r="1048" spans="1:20" x14ac:dyDescent="0.25">
      <c r="A1048" s="7" t="str">
        <f t="shared" si="148"/>
        <v>63382</v>
      </c>
      <c r="B1048">
        <v>2</v>
      </c>
      <c r="C1048">
        <v>6338</v>
      </c>
      <c r="D1048">
        <v>1987698</v>
      </c>
      <c r="E1048">
        <v>1891797.22</v>
      </c>
      <c r="F1048">
        <v>34</v>
      </c>
      <c r="G1048">
        <v>42</v>
      </c>
      <c r="H1048">
        <v>20161161241022.5</v>
      </c>
      <c r="I1048">
        <v>20161206970338.801</v>
      </c>
      <c r="J1048">
        <v>9</v>
      </c>
      <c r="K1048">
        <v>8</v>
      </c>
      <c r="L1048" t="s">
        <v>36</v>
      </c>
      <c r="M1048" s="1">
        <f t="shared" si="149"/>
        <v>42701</v>
      </c>
      <c r="N1048" s="1">
        <f t="shared" si="150"/>
        <v>42677</v>
      </c>
      <c r="O1048" s="1">
        <f t="shared" si="151"/>
        <v>42709</v>
      </c>
      <c r="P1048" t="b">
        <f t="shared" si="147"/>
        <v>0</v>
      </c>
      <c r="Q1048" t="str">
        <f t="shared" si="152"/>
        <v>WHEN fk_mwh_warehouse = '2' AND id_city = '6338' AND shipped_date &gt;= '2016-11-03' AND shipped_date &lt; '2016-12-06' THEN unit_price</v>
      </c>
      <c r="R1048" t="str">
        <f t="shared" si="153"/>
        <v>WHEN fk_mwh_warehouse = '2' AND id_city = '6338' AND shipped_date &gt;= '2016-11-03' AND shipped_date &lt; '2016-12-06' THEN paid_price</v>
      </c>
      <c r="S1048" t="str">
        <f t="shared" si="154"/>
        <v>WHEN fk_mwh_warehouse = '2' AND id_city = '6338' AND shipped_date &gt;= '2016-11-03' AND shipped_date &lt; '2016-12-06' THEN order_nr</v>
      </c>
      <c r="T1048" t="str">
        <f t="shared" si="155"/>
        <v>WHEN fk_mwh_warehouse = '2' AND id_city = '6338' AND shipped_date &gt;= '2016-11-03' AND shipped_date &lt; '2016-12-06' THEN 1</v>
      </c>
    </row>
    <row r="1049" spans="1:20" x14ac:dyDescent="0.25">
      <c r="A1049" s="7" t="str">
        <f t="shared" si="148"/>
        <v>63452</v>
      </c>
      <c r="B1049">
        <v>2</v>
      </c>
      <c r="C1049">
        <v>6345</v>
      </c>
      <c r="D1049">
        <v>10226851</v>
      </c>
      <c r="E1049">
        <v>10075789.970000001</v>
      </c>
      <c r="F1049">
        <v>94</v>
      </c>
      <c r="G1049">
        <v>114</v>
      </c>
      <c r="H1049">
        <v>20161177909073.898</v>
      </c>
      <c r="I1049">
        <v>20161206771234.699</v>
      </c>
      <c r="J1049">
        <v>6</v>
      </c>
      <c r="K1049">
        <v>3</v>
      </c>
      <c r="L1049" t="s">
        <v>36</v>
      </c>
      <c r="M1049" s="1">
        <f t="shared" si="149"/>
        <v>42704</v>
      </c>
      <c r="N1049" s="1">
        <f t="shared" si="150"/>
        <v>42695</v>
      </c>
      <c r="O1049" s="1">
        <f t="shared" si="151"/>
        <v>42707</v>
      </c>
      <c r="P1049" t="b">
        <f t="shared" si="147"/>
        <v>0</v>
      </c>
      <c r="Q1049" t="str">
        <f t="shared" si="152"/>
        <v>WHEN fk_mwh_warehouse = '2' AND id_city = '6345' AND shipped_date &gt;= '2016-11-21' AND shipped_date &lt; '2016-12-04' THEN unit_price</v>
      </c>
      <c r="R1049" t="str">
        <f t="shared" si="153"/>
        <v>WHEN fk_mwh_warehouse = '2' AND id_city = '6345' AND shipped_date &gt;= '2016-11-21' AND shipped_date &lt; '2016-12-04' THEN paid_price</v>
      </c>
      <c r="S1049" t="str">
        <f t="shared" si="154"/>
        <v>WHEN fk_mwh_warehouse = '2' AND id_city = '6345' AND shipped_date &gt;= '2016-11-21' AND shipped_date &lt; '2016-12-04' THEN order_nr</v>
      </c>
      <c r="T1049" t="str">
        <f t="shared" si="155"/>
        <v>WHEN fk_mwh_warehouse = '2' AND id_city = '6345' AND shipped_date &gt;= '2016-11-21' AND shipped_date &lt; '2016-12-04' THEN 1</v>
      </c>
    </row>
    <row r="1050" spans="1:20" x14ac:dyDescent="0.25">
      <c r="A1050" s="7" t="str">
        <f t="shared" si="148"/>
        <v>63632</v>
      </c>
      <c r="B1050">
        <v>2</v>
      </c>
      <c r="C1050">
        <v>6363</v>
      </c>
      <c r="D1050">
        <v>8123469</v>
      </c>
      <c r="E1050">
        <v>7887547.8399999999</v>
      </c>
      <c r="F1050">
        <v>79</v>
      </c>
      <c r="G1050">
        <v>97</v>
      </c>
      <c r="H1050">
        <v>20161180389378</v>
      </c>
      <c r="I1050">
        <v>20161207090073.102</v>
      </c>
      <c r="J1050">
        <v>6</v>
      </c>
      <c r="K1050">
        <v>4</v>
      </c>
      <c r="L1050" t="s">
        <v>35</v>
      </c>
      <c r="M1050" s="1">
        <f t="shared" si="149"/>
        <v>42705</v>
      </c>
      <c r="N1050" s="1">
        <f t="shared" si="150"/>
        <v>42693</v>
      </c>
      <c r="O1050" s="1">
        <f t="shared" si="151"/>
        <v>42709</v>
      </c>
      <c r="P1050" t="b">
        <f t="shared" si="147"/>
        <v>0</v>
      </c>
      <c r="Q1050" t="str">
        <f t="shared" si="152"/>
        <v>WHEN fk_mwh_warehouse = '2' AND id_city = '6363' AND shipped_date &gt;= '2016-11-19' AND shipped_date &lt; '2016-12-06' THEN unit_price</v>
      </c>
      <c r="R1050" t="str">
        <f t="shared" si="153"/>
        <v>WHEN fk_mwh_warehouse = '2' AND id_city = '6363' AND shipped_date &gt;= '2016-11-19' AND shipped_date &lt; '2016-12-06' THEN paid_price</v>
      </c>
      <c r="S1050" t="str">
        <f t="shared" si="154"/>
        <v>WHEN fk_mwh_warehouse = '2' AND id_city = '6363' AND shipped_date &gt;= '2016-11-19' AND shipped_date &lt; '2016-12-06' THEN order_nr</v>
      </c>
      <c r="T1050" t="str">
        <f t="shared" si="155"/>
        <v>WHEN fk_mwh_warehouse = '2' AND id_city = '6363' AND shipped_date &gt;= '2016-11-19' AND shipped_date &lt; '2016-12-06' THEN 1</v>
      </c>
    </row>
    <row r="1051" spans="1:20" x14ac:dyDescent="0.25">
      <c r="A1051" s="7" t="str">
        <f t="shared" si="148"/>
        <v>65242</v>
      </c>
      <c r="B1051">
        <v>2</v>
      </c>
      <c r="C1051">
        <v>6524</v>
      </c>
      <c r="D1051">
        <v>312480</v>
      </c>
      <c r="E1051">
        <v>312480</v>
      </c>
      <c r="F1051">
        <v>4</v>
      </c>
      <c r="G1051">
        <v>4</v>
      </c>
      <c r="H1051">
        <v>20161166169969</v>
      </c>
      <c r="I1051">
        <v>20161206624011.199</v>
      </c>
      <c r="J1051">
        <v>6</v>
      </c>
      <c r="K1051">
        <v>2</v>
      </c>
      <c r="L1051" t="s">
        <v>36</v>
      </c>
      <c r="M1051" s="1">
        <f t="shared" si="149"/>
        <v>42704</v>
      </c>
      <c r="N1051" s="1">
        <f t="shared" si="150"/>
        <v>42698</v>
      </c>
      <c r="O1051" s="1">
        <f t="shared" si="151"/>
        <v>42706</v>
      </c>
      <c r="P1051" t="b">
        <f t="shared" si="147"/>
        <v>0</v>
      </c>
      <c r="Q1051" t="str">
        <f t="shared" si="152"/>
        <v>WHEN fk_mwh_warehouse = '2' AND id_city = '6524' AND shipped_date &gt;= '2016-11-24' AND shipped_date &lt; '2016-12-03' THEN unit_price</v>
      </c>
      <c r="R1051" t="str">
        <f t="shared" si="153"/>
        <v>WHEN fk_mwh_warehouse = '2' AND id_city = '6524' AND shipped_date &gt;= '2016-11-24' AND shipped_date &lt; '2016-12-03' THEN paid_price</v>
      </c>
      <c r="S1051" t="str">
        <f t="shared" si="154"/>
        <v>WHEN fk_mwh_warehouse = '2' AND id_city = '6524' AND shipped_date &gt;= '2016-11-24' AND shipped_date &lt; '2016-12-03' THEN order_nr</v>
      </c>
      <c r="T1051" t="str">
        <f t="shared" si="155"/>
        <v>WHEN fk_mwh_warehouse = '2' AND id_city = '6524' AND shipped_date &gt;= '2016-11-24' AND shipped_date &lt; '2016-12-03' THEN 1</v>
      </c>
    </row>
    <row r="1052" spans="1:20" x14ac:dyDescent="0.25">
      <c r="A1052" s="7" t="str">
        <f t="shared" si="148"/>
        <v>65972</v>
      </c>
      <c r="B1052">
        <v>2</v>
      </c>
      <c r="C1052">
        <v>6597</v>
      </c>
      <c r="D1052">
        <v>128500</v>
      </c>
      <c r="E1052">
        <v>128500</v>
      </c>
      <c r="F1052">
        <v>2</v>
      </c>
      <c r="G1052">
        <v>2</v>
      </c>
      <c r="H1052">
        <v>20161204153373.5</v>
      </c>
      <c r="I1052">
        <v>20161207167806</v>
      </c>
      <c r="J1052">
        <v>3</v>
      </c>
      <c r="K1052">
        <v>0</v>
      </c>
      <c r="L1052" t="s">
        <v>35</v>
      </c>
      <c r="M1052" s="1">
        <f t="shared" si="149"/>
        <v>42708</v>
      </c>
      <c r="N1052" s="1">
        <f t="shared" si="150"/>
        <v>42708</v>
      </c>
      <c r="O1052" s="1">
        <f t="shared" si="151"/>
        <v>42708</v>
      </c>
      <c r="P1052" t="b">
        <f t="shared" si="147"/>
        <v>0</v>
      </c>
      <c r="Q1052" t="str">
        <f t="shared" si="152"/>
        <v>WHEN fk_mwh_warehouse = '2' AND id_city = '6597' AND shipped_date &gt;= '2016-12-04' AND shipped_date &lt; '2016-12-05' THEN unit_price</v>
      </c>
      <c r="R1052" t="str">
        <f t="shared" si="153"/>
        <v>WHEN fk_mwh_warehouse = '2' AND id_city = '6597' AND shipped_date &gt;= '2016-12-04' AND shipped_date &lt; '2016-12-05' THEN paid_price</v>
      </c>
      <c r="S1052" t="str">
        <f t="shared" si="154"/>
        <v>WHEN fk_mwh_warehouse = '2' AND id_city = '6597' AND shipped_date &gt;= '2016-12-04' AND shipped_date &lt; '2016-12-05' THEN order_nr</v>
      </c>
      <c r="T1052" t="str">
        <f t="shared" si="155"/>
        <v>WHEN fk_mwh_warehouse = '2' AND id_city = '6597' AND shipped_date &gt;= '2016-12-04' AND shipped_date &lt; '2016-12-05' THEN 1</v>
      </c>
    </row>
    <row r="1053" spans="1:20" x14ac:dyDescent="0.25">
      <c r="A1053" s="7" t="str">
        <f t="shared" si="148"/>
        <v>66072</v>
      </c>
      <c r="B1053">
        <v>2</v>
      </c>
      <c r="C1053">
        <v>6607</v>
      </c>
      <c r="D1053">
        <v>3324540</v>
      </c>
      <c r="E1053">
        <v>3296315.59</v>
      </c>
      <c r="F1053">
        <v>56</v>
      </c>
      <c r="G1053">
        <v>64</v>
      </c>
      <c r="H1053">
        <v>20161152981979.301</v>
      </c>
      <c r="I1053">
        <v>20161206311603.398</v>
      </c>
      <c r="J1053">
        <v>10</v>
      </c>
      <c r="K1053">
        <v>6</v>
      </c>
      <c r="L1053" t="s">
        <v>36</v>
      </c>
      <c r="M1053" s="1">
        <f t="shared" si="149"/>
        <v>42700</v>
      </c>
      <c r="N1053" s="1">
        <f t="shared" si="150"/>
        <v>42682</v>
      </c>
      <c r="O1053" s="1">
        <f t="shared" si="151"/>
        <v>42706</v>
      </c>
      <c r="P1053" t="b">
        <f t="shared" si="147"/>
        <v>0</v>
      </c>
      <c r="Q1053" t="str">
        <f t="shared" si="152"/>
        <v>WHEN fk_mwh_warehouse = '2' AND id_city = '6607' AND shipped_date &gt;= '2016-11-08' AND shipped_date &lt; '2016-12-03' THEN unit_price</v>
      </c>
      <c r="R1053" t="str">
        <f t="shared" si="153"/>
        <v>WHEN fk_mwh_warehouse = '2' AND id_city = '6607' AND shipped_date &gt;= '2016-11-08' AND shipped_date &lt; '2016-12-03' THEN paid_price</v>
      </c>
      <c r="S1053" t="str">
        <f t="shared" si="154"/>
        <v>WHEN fk_mwh_warehouse = '2' AND id_city = '6607' AND shipped_date &gt;= '2016-11-08' AND shipped_date &lt; '2016-12-03' THEN order_nr</v>
      </c>
      <c r="T1053" t="str">
        <f t="shared" si="155"/>
        <v>WHEN fk_mwh_warehouse = '2' AND id_city = '6607' AND shipped_date &gt;= '2016-11-08' AND shipped_date &lt; '2016-12-03' THEN 1</v>
      </c>
    </row>
    <row r="1054" spans="1:20" x14ac:dyDescent="0.25">
      <c r="A1054" s="7" t="str">
        <f t="shared" si="148"/>
        <v>66142</v>
      </c>
      <c r="B1054">
        <v>2</v>
      </c>
      <c r="C1054">
        <v>6614</v>
      </c>
      <c r="D1054">
        <v>5978307</v>
      </c>
      <c r="E1054">
        <v>5849113.8899999997</v>
      </c>
      <c r="F1054">
        <v>110</v>
      </c>
      <c r="G1054">
        <v>129</v>
      </c>
      <c r="H1054">
        <v>20161175075359.398</v>
      </c>
      <c r="I1054">
        <v>20161206455955.301</v>
      </c>
      <c r="J1054">
        <v>7</v>
      </c>
      <c r="K1054">
        <v>5</v>
      </c>
      <c r="L1054" t="s">
        <v>36</v>
      </c>
      <c r="M1054" s="1">
        <f t="shared" si="149"/>
        <v>42703</v>
      </c>
      <c r="N1054" s="1">
        <f t="shared" si="150"/>
        <v>42688</v>
      </c>
      <c r="O1054" s="1">
        <f t="shared" si="151"/>
        <v>42708</v>
      </c>
      <c r="P1054" t="b">
        <f t="shared" si="147"/>
        <v>0</v>
      </c>
      <c r="Q1054" t="str">
        <f t="shared" si="152"/>
        <v>WHEN fk_mwh_warehouse = '2' AND id_city = '6614' AND shipped_date &gt;= '2016-11-14' AND shipped_date &lt; '2016-12-05' THEN unit_price</v>
      </c>
      <c r="R1054" t="str">
        <f t="shared" si="153"/>
        <v>WHEN fk_mwh_warehouse = '2' AND id_city = '6614' AND shipped_date &gt;= '2016-11-14' AND shipped_date &lt; '2016-12-05' THEN paid_price</v>
      </c>
      <c r="S1054" t="str">
        <f t="shared" si="154"/>
        <v>WHEN fk_mwh_warehouse = '2' AND id_city = '6614' AND shipped_date &gt;= '2016-11-14' AND shipped_date &lt; '2016-12-05' THEN order_nr</v>
      </c>
      <c r="T1054" t="str">
        <f t="shared" si="155"/>
        <v>WHEN fk_mwh_warehouse = '2' AND id_city = '6614' AND shipped_date &gt;= '2016-11-14' AND shipped_date &lt; '2016-12-05' THEN 1</v>
      </c>
    </row>
    <row r="1055" spans="1:20" x14ac:dyDescent="0.25">
      <c r="A1055" s="7" t="str">
        <f t="shared" si="148"/>
        <v>66252</v>
      </c>
      <c r="B1055">
        <v>2</v>
      </c>
      <c r="C1055">
        <v>6625</v>
      </c>
      <c r="D1055">
        <v>5418141.5</v>
      </c>
      <c r="E1055">
        <v>5327541.87</v>
      </c>
      <c r="F1055">
        <v>94</v>
      </c>
      <c r="G1055">
        <v>111</v>
      </c>
      <c r="H1055">
        <v>20161171256769</v>
      </c>
      <c r="I1055">
        <v>20161206561511.801</v>
      </c>
      <c r="J1055">
        <v>7</v>
      </c>
      <c r="K1055">
        <v>5</v>
      </c>
      <c r="L1055" t="s">
        <v>36</v>
      </c>
      <c r="M1055" s="1">
        <f t="shared" si="149"/>
        <v>42703</v>
      </c>
      <c r="N1055" s="1">
        <f t="shared" si="150"/>
        <v>42688</v>
      </c>
      <c r="O1055" s="1">
        <f t="shared" si="151"/>
        <v>42708</v>
      </c>
      <c r="P1055" t="b">
        <f t="shared" si="147"/>
        <v>0</v>
      </c>
      <c r="Q1055" t="str">
        <f t="shared" si="152"/>
        <v>WHEN fk_mwh_warehouse = '2' AND id_city = '6625' AND shipped_date &gt;= '2016-11-14' AND shipped_date &lt; '2016-12-05' THEN unit_price</v>
      </c>
      <c r="R1055" t="str">
        <f t="shared" si="153"/>
        <v>WHEN fk_mwh_warehouse = '2' AND id_city = '6625' AND shipped_date &gt;= '2016-11-14' AND shipped_date &lt; '2016-12-05' THEN paid_price</v>
      </c>
      <c r="S1055" t="str">
        <f t="shared" si="154"/>
        <v>WHEN fk_mwh_warehouse = '2' AND id_city = '6625' AND shipped_date &gt;= '2016-11-14' AND shipped_date &lt; '2016-12-05' THEN order_nr</v>
      </c>
      <c r="T1055" t="str">
        <f t="shared" si="155"/>
        <v>WHEN fk_mwh_warehouse = '2' AND id_city = '6625' AND shipped_date &gt;= '2016-11-14' AND shipped_date &lt; '2016-12-05' THEN 1</v>
      </c>
    </row>
    <row r="1056" spans="1:20" x14ac:dyDescent="0.25">
      <c r="A1056" s="7" t="str">
        <f t="shared" si="148"/>
        <v>66362</v>
      </c>
      <c r="B1056">
        <v>2</v>
      </c>
      <c r="C1056">
        <v>6636</v>
      </c>
      <c r="D1056">
        <v>4872703</v>
      </c>
      <c r="E1056">
        <v>4829956.1500000004</v>
      </c>
      <c r="F1056">
        <v>45</v>
      </c>
      <c r="G1056">
        <v>52</v>
      </c>
      <c r="H1056">
        <v>20161163391338.602</v>
      </c>
      <c r="I1056">
        <v>20161206647666.898</v>
      </c>
      <c r="J1056">
        <v>10</v>
      </c>
      <c r="K1056">
        <v>7</v>
      </c>
      <c r="L1056" t="s">
        <v>36</v>
      </c>
      <c r="M1056" s="1">
        <f t="shared" si="149"/>
        <v>42700</v>
      </c>
      <c r="N1056" s="1">
        <f t="shared" si="150"/>
        <v>42679</v>
      </c>
      <c r="O1056" s="1">
        <f t="shared" si="151"/>
        <v>42707</v>
      </c>
      <c r="P1056" t="b">
        <f t="shared" si="147"/>
        <v>0</v>
      </c>
      <c r="Q1056" t="str">
        <f t="shared" si="152"/>
        <v>WHEN fk_mwh_warehouse = '2' AND id_city = '6636' AND shipped_date &gt;= '2016-11-05' AND shipped_date &lt; '2016-12-04' THEN unit_price</v>
      </c>
      <c r="R1056" t="str">
        <f t="shared" si="153"/>
        <v>WHEN fk_mwh_warehouse = '2' AND id_city = '6636' AND shipped_date &gt;= '2016-11-05' AND shipped_date &lt; '2016-12-04' THEN paid_price</v>
      </c>
      <c r="S1056" t="str">
        <f t="shared" si="154"/>
        <v>WHEN fk_mwh_warehouse = '2' AND id_city = '6636' AND shipped_date &gt;= '2016-11-05' AND shipped_date &lt; '2016-12-04' THEN order_nr</v>
      </c>
      <c r="T1056" t="str">
        <f t="shared" si="155"/>
        <v>WHEN fk_mwh_warehouse = '2' AND id_city = '6636' AND shipped_date &gt;= '2016-11-05' AND shipped_date &lt; '2016-12-04' THEN 1</v>
      </c>
    </row>
    <row r="1057" spans="1:20" x14ac:dyDescent="0.25">
      <c r="A1057" s="7" t="str">
        <f t="shared" si="148"/>
        <v>66452</v>
      </c>
      <c r="B1057">
        <v>2</v>
      </c>
      <c r="C1057">
        <v>6645</v>
      </c>
      <c r="D1057">
        <v>6242029</v>
      </c>
      <c r="E1057">
        <v>6090938.5999999996</v>
      </c>
      <c r="F1057">
        <v>94</v>
      </c>
      <c r="G1057">
        <v>107</v>
      </c>
      <c r="H1057">
        <v>20161167041508.898</v>
      </c>
      <c r="I1057">
        <v>20161206352931.602</v>
      </c>
      <c r="J1057">
        <v>8</v>
      </c>
      <c r="K1057">
        <v>5</v>
      </c>
      <c r="L1057" t="s">
        <v>36</v>
      </c>
      <c r="M1057" s="1">
        <f t="shared" si="149"/>
        <v>42702</v>
      </c>
      <c r="N1057" s="1">
        <f t="shared" si="150"/>
        <v>42687</v>
      </c>
      <c r="O1057" s="1">
        <f t="shared" si="151"/>
        <v>42707</v>
      </c>
      <c r="P1057" t="b">
        <f t="shared" si="147"/>
        <v>0</v>
      </c>
      <c r="Q1057" t="str">
        <f t="shared" si="152"/>
        <v>WHEN fk_mwh_warehouse = '2' AND id_city = '6645' AND shipped_date &gt;= '2016-11-13' AND shipped_date &lt; '2016-12-04' THEN unit_price</v>
      </c>
      <c r="R1057" t="str">
        <f t="shared" si="153"/>
        <v>WHEN fk_mwh_warehouse = '2' AND id_city = '6645' AND shipped_date &gt;= '2016-11-13' AND shipped_date &lt; '2016-12-04' THEN paid_price</v>
      </c>
      <c r="S1057" t="str">
        <f t="shared" si="154"/>
        <v>WHEN fk_mwh_warehouse = '2' AND id_city = '6645' AND shipped_date &gt;= '2016-11-13' AND shipped_date &lt; '2016-12-04' THEN order_nr</v>
      </c>
      <c r="T1057" t="str">
        <f t="shared" si="155"/>
        <v>WHEN fk_mwh_warehouse = '2' AND id_city = '6645' AND shipped_date &gt;= '2016-11-13' AND shipped_date &lt; '2016-12-04' THEN 1</v>
      </c>
    </row>
    <row r="1058" spans="1:20" x14ac:dyDescent="0.25">
      <c r="A1058" s="7" t="str">
        <f t="shared" si="148"/>
        <v>66542</v>
      </c>
      <c r="B1058">
        <v>2</v>
      </c>
      <c r="C1058">
        <v>6654</v>
      </c>
      <c r="D1058">
        <v>6019341</v>
      </c>
      <c r="E1058">
        <v>5886405.8600000003</v>
      </c>
      <c r="F1058">
        <v>62</v>
      </c>
      <c r="G1058">
        <v>75</v>
      </c>
      <c r="H1058">
        <v>20161148944042.398</v>
      </c>
      <c r="I1058">
        <v>20161206613160.102</v>
      </c>
      <c r="J1058">
        <v>9</v>
      </c>
      <c r="K1058">
        <v>6</v>
      </c>
      <c r="L1058" t="s">
        <v>36</v>
      </c>
      <c r="M1058" s="1">
        <f t="shared" si="149"/>
        <v>42701</v>
      </c>
      <c r="N1058" s="1">
        <f t="shared" si="150"/>
        <v>42683</v>
      </c>
      <c r="O1058" s="1">
        <f t="shared" si="151"/>
        <v>42707</v>
      </c>
      <c r="P1058" t="b">
        <f t="shared" si="147"/>
        <v>0</v>
      </c>
      <c r="Q1058" t="str">
        <f t="shared" si="152"/>
        <v>WHEN fk_mwh_warehouse = '2' AND id_city = '6654' AND shipped_date &gt;= '2016-11-09' AND shipped_date &lt; '2016-12-04' THEN unit_price</v>
      </c>
      <c r="R1058" t="str">
        <f t="shared" si="153"/>
        <v>WHEN fk_mwh_warehouse = '2' AND id_city = '6654' AND shipped_date &gt;= '2016-11-09' AND shipped_date &lt; '2016-12-04' THEN paid_price</v>
      </c>
      <c r="S1058" t="str">
        <f t="shared" si="154"/>
        <v>WHEN fk_mwh_warehouse = '2' AND id_city = '6654' AND shipped_date &gt;= '2016-11-09' AND shipped_date &lt; '2016-12-04' THEN order_nr</v>
      </c>
      <c r="T1058" t="str">
        <f t="shared" si="155"/>
        <v>WHEN fk_mwh_warehouse = '2' AND id_city = '6654' AND shipped_date &gt;= '2016-11-09' AND shipped_date &lt; '2016-12-04' THEN 1</v>
      </c>
    </row>
    <row r="1059" spans="1:20" x14ac:dyDescent="0.25">
      <c r="A1059" s="7" t="str">
        <f t="shared" si="148"/>
        <v>66722</v>
      </c>
      <c r="B1059">
        <v>2</v>
      </c>
      <c r="C1059">
        <v>6672</v>
      </c>
      <c r="D1059">
        <v>3226091</v>
      </c>
      <c r="E1059">
        <v>3163296.61</v>
      </c>
      <c r="F1059">
        <v>48</v>
      </c>
      <c r="G1059">
        <v>53</v>
      </c>
      <c r="H1059">
        <v>20161144479728.199</v>
      </c>
      <c r="I1059">
        <v>20161206146216.699</v>
      </c>
      <c r="J1059">
        <v>14</v>
      </c>
      <c r="K1059">
        <v>8</v>
      </c>
      <c r="L1059" t="s">
        <v>36</v>
      </c>
      <c r="M1059" s="1">
        <f t="shared" si="149"/>
        <v>42696</v>
      </c>
      <c r="N1059" s="1">
        <f t="shared" si="150"/>
        <v>42672</v>
      </c>
      <c r="O1059" s="1">
        <f t="shared" si="151"/>
        <v>42704</v>
      </c>
      <c r="P1059" t="b">
        <f t="shared" si="147"/>
        <v>0</v>
      </c>
      <c r="Q1059" t="str">
        <f t="shared" si="152"/>
        <v>WHEN fk_mwh_warehouse = '2' AND id_city = '6672' AND shipped_date &gt;= '2016-10-29' AND shipped_date &lt; '2016-12-01' THEN unit_price</v>
      </c>
      <c r="R1059" t="str">
        <f t="shared" si="153"/>
        <v>WHEN fk_mwh_warehouse = '2' AND id_city = '6672' AND shipped_date &gt;= '2016-10-29' AND shipped_date &lt; '2016-12-01' THEN paid_price</v>
      </c>
      <c r="S1059" t="str">
        <f t="shared" si="154"/>
        <v>WHEN fk_mwh_warehouse = '2' AND id_city = '6672' AND shipped_date &gt;= '2016-10-29' AND shipped_date &lt; '2016-12-01' THEN order_nr</v>
      </c>
      <c r="T1059" t="str">
        <f t="shared" si="155"/>
        <v>WHEN fk_mwh_warehouse = '2' AND id_city = '6672' AND shipped_date &gt;= '2016-10-29' AND shipped_date &lt; '2016-12-01' THEN 1</v>
      </c>
    </row>
    <row r="1060" spans="1:20" x14ac:dyDescent="0.25">
      <c r="A1060" s="7" t="str">
        <f t="shared" si="148"/>
        <v>66852</v>
      </c>
      <c r="B1060">
        <v>2</v>
      </c>
      <c r="C1060">
        <v>6685</v>
      </c>
      <c r="D1060">
        <v>683310</v>
      </c>
      <c r="E1060">
        <v>662238.52</v>
      </c>
      <c r="F1060">
        <v>12</v>
      </c>
      <c r="G1060">
        <v>15</v>
      </c>
      <c r="H1060">
        <v>20161149171122.602</v>
      </c>
      <c r="I1060">
        <v>20161206768032.602</v>
      </c>
      <c r="J1060">
        <v>11</v>
      </c>
      <c r="K1060">
        <v>5</v>
      </c>
      <c r="L1060" t="s">
        <v>36</v>
      </c>
      <c r="M1060" s="1">
        <f t="shared" si="149"/>
        <v>42699</v>
      </c>
      <c r="N1060" s="1">
        <f t="shared" si="150"/>
        <v>42684</v>
      </c>
      <c r="O1060" s="1">
        <f t="shared" si="151"/>
        <v>42704</v>
      </c>
      <c r="P1060" t="b">
        <f t="shared" si="147"/>
        <v>0</v>
      </c>
      <c r="Q1060" t="str">
        <f t="shared" si="152"/>
        <v>WHEN fk_mwh_warehouse = '2' AND id_city = '6685' AND shipped_date &gt;= '2016-11-10' AND shipped_date &lt; '2016-12-01' THEN unit_price</v>
      </c>
      <c r="R1060" t="str">
        <f t="shared" si="153"/>
        <v>WHEN fk_mwh_warehouse = '2' AND id_city = '6685' AND shipped_date &gt;= '2016-11-10' AND shipped_date &lt; '2016-12-01' THEN paid_price</v>
      </c>
      <c r="S1060" t="str">
        <f t="shared" si="154"/>
        <v>WHEN fk_mwh_warehouse = '2' AND id_city = '6685' AND shipped_date &gt;= '2016-11-10' AND shipped_date &lt; '2016-12-01' THEN order_nr</v>
      </c>
      <c r="T1060" t="str">
        <f t="shared" si="155"/>
        <v>WHEN fk_mwh_warehouse = '2' AND id_city = '6685' AND shipped_date &gt;= '2016-11-10' AND shipped_date &lt; '2016-12-01' THEN 1</v>
      </c>
    </row>
    <row r="1061" spans="1:20" x14ac:dyDescent="0.25">
      <c r="A1061" s="7" t="str">
        <f t="shared" si="148"/>
        <v>67042</v>
      </c>
      <c r="B1061">
        <v>2</v>
      </c>
      <c r="C1061">
        <v>6704</v>
      </c>
      <c r="D1061">
        <v>3444006</v>
      </c>
      <c r="E1061">
        <v>3336622.43</v>
      </c>
      <c r="F1061">
        <v>55</v>
      </c>
      <c r="G1061">
        <v>59</v>
      </c>
      <c r="H1061">
        <v>20161128956918.699</v>
      </c>
      <c r="I1061">
        <v>20161205785511.5</v>
      </c>
      <c r="J1061">
        <v>18</v>
      </c>
      <c r="K1061">
        <v>8</v>
      </c>
      <c r="L1061" t="s">
        <v>34</v>
      </c>
      <c r="M1061" s="1">
        <f t="shared" si="149"/>
        <v>42691</v>
      </c>
      <c r="N1061" s="1">
        <f t="shared" si="150"/>
        <v>42667</v>
      </c>
      <c r="O1061" s="1">
        <f t="shared" si="151"/>
        <v>42699</v>
      </c>
      <c r="P1061" t="b">
        <f t="shared" si="147"/>
        <v>0</v>
      </c>
      <c r="Q1061" t="str">
        <f t="shared" si="152"/>
        <v>WHEN fk_mwh_warehouse = '2' AND id_city = '6704' AND shipped_date &gt;= '2016-10-24' AND shipped_date &lt; '2016-11-26' THEN unit_price</v>
      </c>
      <c r="R1061" t="str">
        <f t="shared" si="153"/>
        <v>WHEN fk_mwh_warehouse = '2' AND id_city = '6704' AND shipped_date &gt;= '2016-10-24' AND shipped_date &lt; '2016-11-26' THEN paid_price</v>
      </c>
      <c r="S1061" t="str">
        <f t="shared" si="154"/>
        <v>WHEN fk_mwh_warehouse = '2' AND id_city = '6704' AND shipped_date &gt;= '2016-10-24' AND shipped_date &lt; '2016-11-26' THEN order_nr</v>
      </c>
      <c r="T1061" t="str">
        <f t="shared" si="155"/>
        <v>WHEN fk_mwh_warehouse = '2' AND id_city = '6704' AND shipped_date &gt;= '2016-10-24' AND shipped_date &lt; '2016-11-26' THEN 1</v>
      </c>
    </row>
    <row r="1062" spans="1:20" x14ac:dyDescent="0.25">
      <c r="A1062" s="7" t="str">
        <f t="shared" si="148"/>
        <v>67222</v>
      </c>
      <c r="B1062">
        <v>2</v>
      </c>
      <c r="C1062">
        <v>6722</v>
      </c>
      <c r="D1062">
        <v>7999582</v>
      </c>
      <c r="E1062">
        <v>7796800.8300000001</v>
      </c>
      <c r="F1062">
        <v>110</v>
      </c>
      <c r="G1062">
        <v>132</v>
      </c>
      <c r="H1062">
        <v>20161155010688</v>
      </c>
      <c r="I1062">
        <v>20161206575205.102</v>
      </c>
      <c r="J1062">
        <v>8</v>
      </c>
      <c r="K1062">
        <v>6</v>
      </c>
      <c r="L1062" t="s">
        <v>36</v>
      </c>
      <c r="M1062" s="1">
        <f t="shared" si="149"/>
        <v>42702</v>
      </c>
      <c r="N1062" s="1">
        <f t="shared" si="150"/>
        <v>42684</v>
      </c>
      <c r="O1062" s="1">
        <f t="shared" si="151"/>
        <v>42708</v>
      </c>
      <c r="P1062" t="b">
        <f t="shared" si="147"/>
        <v>0</v>
      </c>
      <c r="Q1062" t="str">
        <f t="shared" si="152"/>
        <v>WHEN fk_mwh_warehouse = '2' AND id_city = '6722' AND shipped_date &gt;= '2016-11-10' AND shipped_date &lt; '2016-12-05' THEN unit_price</v>
      </c>
      <c r="R1062" t="str">
        <f t="shared" si="153"/>
        <v>WHEN fk_mwh_warehouse = '2' AND id_city = '6722' AND shipped_date &gt;= '2016-11-10' AND shipped_date &lt; '2016-12-05' THEN paid_price</v>
      </c>
      <c r="S1062" t="str">
        <f t="shared" si="154"/>
        <v>WHEN fk_mwh_warehouse = '2' AND id_city = '6722' AND shipped_date &gt;= '2016-11-10' AND shipped_date &lt; '2016-12-05' THEN order_nr</v>
      </c>
      <c r="T1062" t="str">
        <f t="shared" si="155"/>
        <v>WHEN fk_mwh_warehouse = '2' AND id_city = '6722' AND shipped_date &gt;= '2016-11-10' AND shipped_date &lt; '2016-12-05' THEN 1</v>
      </c>
    </row>
    <row r="1063" spans="1:20" x14ac:dyDescent="0.25">
      <c r="A1063" s="7" t="str">
        <f t="shared" si="148"/>
        <v>68562</v>
      </c>
      <c r="B1063">
        <v>2</v>
      </c>
      <c r="C1063">
        <v>6856</v>
      </c>
      <c r="D1063">
        <v>4117191</v>
      </c>
      <c r="E1063">
        <v>4048721.85</v>
      </c>
      <c r="F1063">
        <v>70</v>
      </c>
      <c r="G1063">
        <v>84</v>
      </c>
      <c r="H1063">
        <v>20161186675409</v>
      </c>
      <c r="I1063">
        <v>20161206841022</v>
      </c>
      <c r="J1063">
        <v>5</v>
      </c>
      <c r="K1063">
        <v>3</v>
      </c>
      <c r="L1063" t="s">
        <v>36</v>
      </c>
      <c r="M1063" s="1">
        <f t="shared" si="149"/>
        <v>42705</v>
      </c>
      <c r="N1063" s="1">
        <f t="shared" si="150"/>
        <v>42696</v>
      </c>
      <c r="O1063" s="1">
        <f t="shared" si="151"/>
        <v>42708</v>
      </c>
      <c r="P1063" t="b">
        <f t="shared" si="147"/>
        <v>0</v>
      </c>
      <c r="Q1063" t="str">
        <f t="shared" si="152"/>
        <v>WHEN fk_mwh_warehouse = '2' AND id_city = '6856' AND shipped_date &gt;= '2016-11-22' AND shipped_date &lt; '2016-12-05' THEN unit_price</v>
      </c>
      <c r="R1063" t="str">
        <f t="shared" si="153"/>
        <v>WHEN fk_mwh_warehouse = '2' AND id_city = '6856' AND shipped_date &gt;= '2016-11-22' AND shipped_date &lt; '2016-12-05' THEN paid_price</v>
      </c>
      <c r="S1063" t="str">
        <f t="shared" si="154"/>
        <v>WHEN fk_mwh_warehouse = '2' AND id_city = '6856' AND shipped_date &gt;= '2016-11-22' AND shipped_date &lt; '2016-12-05' THEN order_nr</v>
      </c>
      <c r="T1063" t="str">
        <f t="shared" si="155"/>
        <v>WHEN fk_mwh_warehouse = '2' AND id_city = '6856' AND shipped_date &gt;= '2016-11-22' AND shipped_date &lt; '2016-12-05' THEN 1</v>
      </c>
    </row>
    <row r="1064" spans="1:20" x14ac:dyDescent="0.25">
      <c r="A1064" s="7" t="str">
        <f t="shared" si="148"/>
        <v>68862</v>
      </c>
      <c r="B1064">
        <v>2</v>
      </c>
      <c r="C1064">
        <v>6886</v>
      </c>
      <c r="D1064">
        <v>122000</v>
      </c>
      <c r="E1064">
        <v>122000</v>
      </c>
      <c r="F1064">
        <v>3</v>
      </c>
      <c r="G1064">
        <v>3</v>
      </c>
      <c r="H1064">
        <v>20161201521087</v>
      </c>
      <c r="I1064">
        <v>20161206756422.301</v>
      </c>
      <c r="J1064">
        <v>5</v>
      </c>
      <c r="K1064">
        <v>1</v>
      </c>
      <c r="L1064" t="s">
        <v>36</v>
      </c>
      <c r="M1064" s="1">
        <f t="shared" si="149"/>
        <v>42705</v>
      </c>
      <c r="N1064" s="1">
        <f t="shared" si="150"/>
        <v>42702</v>
      </c>
      <c r="O1064" s="1">
        <f t="shared" si="151"/>
        <v>42706</v>
      </c>
      <c r="P1064" t="b">
        <f t="shared" si="147"/>
        <v>0</v>
      </c>
      <c r="Q1064" t="str">
        <f t="shared" si="152"/>
        <v>WHEN fk_mwh_warehouse = '2' AND id_city = '6886' AND shipped_date &gt;= '2016-11-28' AND shipped_date &lt; '2016-12-03' THEN unit_price</v>
      </c>
      <c r="R1064" t="str">
        <f t="shared" si="153"/>
        <v>WHEN fk_mwh_warehouse = '2' AND id_city = '6886' AND shipped_date &gt;= '2016-11-28' AND shipped_date &lt; '2016-12-03' THEN paid_price</v>
      </c>
      <c r="S1064" t="str">
        <f t="shared" si="154"/>
        <v>WHEN fk_mwh_warehouse = '2' AND id_city = '6886' AND shipped_date &gt;= '2016-11-28' AND shipped_date &lt; '2016-12-03' THEN order_nr</v>
      </c>
      <c r="T1064" t="str">
        <f t="shared" si="155"/>
        <v>WHEN fk_mwh_warehouse = '2' AND id_city = '6886' AND shipped_date &gt;= '2016-11-28' AND shipped_date &lt; '2016-12-03' THEN 1</v>
      </c>
    </row>
    <row r="1065" spans="1:20" x14ac:dyDescent="0.25">
      <c r="A1065" s="7" t="str">
        <f t="shared" si="148"/>
        <v>69152</v>
      </c>
      <c r="B1065">
        <v>2</v>
      </c>
      <c r="C1065">
        <v>6915</v>
      </c>
      <c r="D1065">
        <v>35900</v>
      </c>
      <c r="E1065">
        <v>35900</v>
      </c>
      <c r="F1065">
        <v>1</v>
      </c>
      <c r="G1065">
        <v>1</v>
      </c>
      <c r="H1065">
        <v>20161201191012</v>
      </c>
      <c r="I1065">
        <v>20161208125614</v>
      </c>
      <c r="J1065">
        <v>7</v>
      </c>
      <c r="K1065">
        <v>0</v>
      </c>
      <c r="L1065" t="s">
        <v>37</v>
      </c>
      <c r="M1065" s="1">
        <f t="shared" si="149"/>
        <v>42705</v>
      </c>
      <c r="N1065" s="1">
        <f t="shared" si="150"/>
        <v>42705</v>
      </c>
      <c r="O1065" s="1">
        <f t="shared" si="151"/>
        <v>42705</v>
      </c>
      <c r="P1065" t="b">
        <f t="shared" si="147"/>
        <v>0</v>
      </c>
      <c r="Q1065" t="str">
        <f t="shared" si="152"/>
        <v>WHEN fk_mwh_warehouse = '2' AND id_city = '6915' AND shipped_date &gt;= '2016-12-01' AND shipped_date &lt; '2016-12-02' THEN unit_price</v>
      </c>
      <c r="R1065" t="str">
        <f t="shared" si="153"/>
        <v>WHEN fk_mwh_warehouse = '2' AND id_city = '6915' AND shipped_date &gt;= '2016-12-01' AND shipped_date &lt; '2016-12-02' THEN paid_price</v>
      </c>
      <c r="S1065" t="str">
        <f t="shared" si="154"/>
        <v>WHEN fk_mwh_warehouse = '2' AND id_city = '6915' AND shipped_date &gt;= '2016-12-01' AND shipped_date &lt; '2016-12-02' THEN order_nr</v>
      </c>
      <c r="T1065" t="str">
        <f t="shared" si="155"/>
        <v>WHEN fk_mwh_warehouse = '2' AND id_city = '6915' AND shipped_date &gt;= '2016-12-01' AND shipped_date &lt; '2016-12-02' THEN 1</v>
      </c>
    </row>
    <row r="1066" spans="1:20" x14ac:dyDescent="0.25">
      <c r="A1066" s="7" t="str">
        <f t="shared" si="148"/>
        <v>69512</v>
      </c>
      <c r="B1066">
        <v>2</v>
      </c>
      <c r="C1066">
        <v>6951</v>
      </c>
      <c r="D1066">
        <v>19900</v>
      </c>
      <c r="E1066">
        <v>17910</v>
      </c>
      <c r="F1066">
        <v>1</v>
      </c>
      <c r="G1066">
        <v>1</v>
      </c>
      <c r="H1066">
        <v>20161117120829</v>
      </c>
      <c r="I1066">
        <v>20161207153546</v>
      </c>
      <c r="J1066">
        <v>20</v>
      </c>
      <c r="K1066">
        <v>0</v>
      </c>
      <c r="L1066" t="s">
        <v>35</v>
      </c>
      <c r="M1066" s="1">
        <f t="shared" si="149"/>
        <v>42691</v>
      </c>
      <c r="N1066" s="1">
        <f t="shared" si="150"/>
        <v>42691</v>
      </c>
      <c r="O1066" s="1">
        <f t="shared" si="151"/>
        <v>42691</v>
      </c>
      <c r="P1066" t="b">
        <f t="shared" si="147"/>
        <v>0</v>
      </c>
      <c r="Q1066" t="str">
        <f t="shared" si="152"/>
        <v>WHEN fk_mwh_warehouse = '2' AND id_city = '6951' AND shipped_date &gt;= '2016-11-17' AND shipped_date &lt; '2016-11-18' THEN unit_price</v>
      </c>
      <c r="R1066" t="str">
        <f t="shared" si="153"/>
        <v>WHEN fk_mwh_warehouse = '2' AND id_city = '6951' AND shipped_date &gt;= '2016-11-17' AND shipped_date &lt; '2016-11-18' THEN paid_price</v>
      </c>
      <c r="S1066" t="str">
        <f t="shared" si="154"/>
        <v>WHEN fk_mwh_warehouse = '2' AND id_city = '6951' AND shipped_date &gt;= '2016-11-17' AND shipped_date &lt; '2016-11-18' THEN order_nr</v>
      </c>
      <c r="T1066" t="str">
        <f t="shared" si="155"/>
        <v>WHEN fk_mwh_warehouse = '2' AND id_city = '6951' AND shipped_date &gt;= '2016-11-17' AND shipped_date &lt; '2016-11-18' THEN 1</v>
      </c>
    </row>
    <row r="1067" spans="1:20" x14ac:dyDescent="0.25">
      <c r="A1067" s="7" t="str">
        <f t="shared" si="148"/>
        <v>69802</v>
      </c>
      <c r="B1067">
        <v>2</v>
      </c>
      <c r="C1067">
        <v>6980</v>
      </c>
      <c r="D1067">
        <v>3715219</v>
      </c>
      <c r="E1067">
        <v>3670918.92</v>
      </c>
      <c r="F1067">
        <v>58</v>
      </c>
      <c r="G1067">
        <v>71</v>
      </c>
      <c r="H1067">
        <v>20161187170115</v>
      </c>
      <c r="I1067">
        <v>20161207019963.898</v>
      </c>
      <c r="J1067">
        <v>6</v>
      </c>
      <c r="K1067">
        <v>5</v>
      </c>
      <c r="L1067" t="s">
        <v>35</v>
      </c>
      <c r="M1067" s="1">
        <f t="shared" si="149"/>
        <v>42705</v>
      </c>
      <c r="N1067" s="1">
        <f t="shared" si="150"/>
        <v>42690</v>
      </c>
      <c r="O1067" s="1">
        <f t="shared" si="151"/>
        <v>42710</v>
      </c>
      <c r="P1067" t="b">
        <f t="shared" si="147"/>
        <v>0</v>
      </c>
      <c r="Q1067" t="str">
        <f t="shared" si="152"/>
        <v>WHEN fk_mwh_warehouse = '2' AND id_city = '6980' AND shipped_date &gt;= '2016-11-16' AND shipped_date &lt; '2016-12-07' THEN unit_price</v>
      </c>
      <c r="R1067" t="str">
        <f t="shared" si="153"/>
        <v>WHEN fk_mwh_warehouse = '2' AND id_city = '6980' AND shipped_date &gt;= '2016-11-16' AND shipped_date &lt; '2016-12-07' THEN paid_price</v>
      </c>
      <c r="S1067" t="str">
        <f t="shared" si="154"/>
        <v>WHEN fk_mwh_warehouse = '2' AND id_city = '6980' AND shipped_date &gt;= '2016-11-16' AND shipped_date &lt; '2016-12-07' THEN order_nr</v>
      </c>
      <c r="T1067" t="str">
        <f t="shared" si="155"/>
        <v>WHEN fk_mwh_warehouse = '2' AND id_city = '6980' AND shipped_date &gt;= '2016-11-16' AND shipped_date &lt; '2016-12-07' THEN 1</v>
      </c>
    </row>
    <row r="1068" spans="1:20" x14ac:dyDescent="0.25">
      <c r="A1068" s="7" t="str">
        <f t="shared" si="148"/>
        <v>69882</v>
      </c>
      <c r="B1068">
        <v>2</v>
      </c>
      <c r="C1068">
        <v>6988</v>
      </c>
      <c r="D1068">
        <v>3253971</v>
      </c>
      <c r="E1068">
        <v>3217763.58</v>
      </c>
      <c r="F1068">
        <v>49</v>
      </c>
      <c r="G1068">
        <v>54</v>
      </c>
      <c r="H1068">
        <v>20161172444611.199</v>
      </c>
      <c r="I1068">
        <v>20161206785139.199</v>
      </c>
      <c r="J1068">
        <v>7</v>
      </c>
      <c r="K1068">
        <v>6</v>
      </c>
      <c r="L1068" t="s">
        <v>36</v>
      </c>
      <c r="M1068" s="1">
        <f t="shared" si="149"/>
        <v>42703</v>
      </c>
      <c r="N1068" s="1">
        <f t="shared" si="150"/>
        <v>42685</v>
      </c>
      <c r="O1068" s="1">
        <f t="shared" si="151"/>
        <v>42709</v>
      </c>
      <c r="P1068" t="b">
        <f t="shared" si="147"/>
        <v>0</v>
      </c>
      <c r="Q1068" t="str">
        <f t="shared" si="152"/>
        <v>WHEN fk_mwh_warehouse = '2' AND id_city = '6988' AND shipped_date &gt;= '2016-11-11' AND shipped_date &lt; '2016-12-06' THEN unit_price</v>
      </c>
      <c r="R1068" t="str">
        <f t="shared" si="153"/>
        <v>WHEN fk_mwh_warehouse = '2' AND id_city = '6988' AND shipped_date &gt;= '2016-11-11' AND shipped_date &lt; '2016-12-06' THEN paid_price</v>
      </c>
      <c r="S1068" t="str">
        <f t="shared" si="154"/>
        <v>WHEN fk_mwh_warehouse = '2' AND id_city = '6988' AND shipped_date &gt;= '2016-11-11' AND shipped_date &lt; '2016-12-06' THEN order_nr</v>
      </c>
      <c r="T1068" t="str">
        <f t="shared" si="155"/>
        <v>WHEN fk_mwh_warehouse = '2' AND id_city = '6988' AND shipped_date &gt;= '2016-11-11' AND shipped_date &lt; '2016-12-06' THEN 1</v>
      </c>
    </row>
    <row r="1069" spans="1:20" x14ac:dyDescent="0.25">
      <c r="A1069" s="7" t="str">
        <f t="shared" si="148"/>
        <v>70022</v>
      </c>
      <c r="B1069">
        <v>2</v>
      </c>
      <c r="C1069">
        <v>7002</v>
      </c>
      <c r="D1069">
        <v>538776</v>
      </c>
      <c r="E1069">
        <v>518809.56</v>
      </c>
      <c r="F1069">
        <v>7</v>
      </c>
      <c r="G1069">
        <v>8</v>
      </c>
      <c r="H1069">
        <v>20161164009708</v>
      </c>
      <c r="I1069">
        <v>20161206012788.602</v>
      </c>
      <c r="J1069">
        <v>7</v>
      </c>
      <c r="K1069">
        <v>3</v>
      </c>
      <c r="L1069" t="s">
        <v>36</v>
      </c>
      <c r="M1069" s="1">
        <f t="shared" si="149"/>
        <v>42703</v>
      </c>
      <c r="N1069" s="1">
        <f t="shared" si="150"/>
        <v>42694</v>
      </c>
      <c r="O1069" s="1">
        <f t="shared" si="151"/>
        <v>42706</v>
      </c>
      <c r="P1069" t="b">
        <f t="shared" si="147"/>
        <v>0</v>
      </c>
      <c r="Q1069" t="str">
        <f t="shared" si="152"/>
        <v>WHEN fk_mwh_warehouse = '2' AND id_city = '7002' AND shipped_date &gt;= '2016-11-20' AND shipped_date &lt; '2016-12-03' THEN unit_price</v>
      </c>
      <c r="R1069" t="str">
        <f t="shared" si="153"/>
        <v>WHEN fk_mwh_warehouse = '2' AND id_city = '7002' AND shipped_date &gt;= '2016-11-20' AND shipped_date &lt; '2016-12-03' THEN paid_price</v>
      </c>
      <c r="S1069" t="str">
        <f t="shared" si="154"/>
        <v>WHEN fk_mwh_warehouse = '2' AND id_city = '7002' AND shipped_date &gt;= '2016-11-20' AND shipped_date &lt; '2016-12-03' THEN order_nr</v>
      </c>
      <c r="T1069" t="str">
        <f t="shared" si="155"/>
        <v>WHEN fk_mwh_warehouse = '2' AND id_city = '7002' AND shipped_date &gt;= '2016-11-20' AND shipped_date &lt; '2016-12-03' THEN 1</v>
      </c>
    </row>
    <row r="1070" spans="1:20" x14ac:dyDescent="0.25">
      <c r="A1070" s="7" t="str">
        <f t="shared" si="148"/>
        <v>70092</v>
      </c>
      <c r="B1070">
        <v>2</v>
      </c>
      <c r="C1070">
        <v>7009</v>
      </c>
      <c r="D1070">
        <v>402700</v>
      </c>
      <c r="E1070">
        <v>402700</v>
      </c>
      <c r="F1070">
        <v>6</v>
      </c>
      <c r="G1070">
        <v>6</v>
      </c>
      <c r="H1070">
        <v>20161164653330.602</v>
      </c>
      <c r="I1070">
        <v>20161206651481.5</v>
      </c>
      <c r="J1070">
        <v>7</v>
      </c>
      <c r="K1070">
        <v>3</v>
      </c>
      <c r="L1070" t="s">
        <v>36</v>
      </c>
      <c r="M1070" s="1">
        <f t="shared" si="149"/>
        <v>42703</v>
      </c>
      <c r="N1070" s="1">
        <f t="shared" si="150"/>
        <v>42694</v>
      </c>
      <c r="O1070" s="1">
        <f t="shared" si="151"/>
        <v>42706</v>
      </c>
      <c r="P1070" t="b">
        <f t="shared" si="147"/>
        <v>0</v>
      </c>
      <c r="Q1070" t="str">
        <f t="shared" si="152"/>
        <v>WHEN fk_mwh_warehouse = '2' AND id_city = '7009' AND shipped_date &gt;= '2016-11-20' AND shipped_date &lt; '2016-12-03' THEN unit_price</v>
      </c>
      <c r="R1070" t="str">
        <f t="shared" si="153"/>
        <v>WHEN fk_mwh_warehouse = '2' AND id_city = '7009' AND shipped_date &gt;= '2016-11-20' AND shipped_date &lt; '2016-12-03' THEN paid_price</v>
      </c>
      <c r="S1070" t="str">
        <f t="shared" si="154"/>
        <v>WHEN fk_mwh_warehouse = '2' AND id_city = '7009' AND shipped_date &gt;= '2016-11-20' AND shipped_date &lt; '2016-12-03' THEN order_nr</v>
      </c>
      <c r="T1070" t="str">
        <f t="shared" si="155"/>
        <v>WHEN fk_mwh_warehouse = '2' AND id_city = '7009' AND shipped_date &gt;= '2016-11-20' AND shipped_date &lt; '2016-12-03' THEN 1</v>
      </c>
    </row>
    <row r="1071" spans="1:20" x14ac:dyDescent="0.25">
      <c r="A1071" s="7" t="str">
        <f t="shared" si="148"/>
        <v>70592</v>
      </c>
      <c r="B1071">
        <v>2</v>
      </c>
      <c r="C1071">
        <v>7059</v>
      </c>
      <c r="D1071">
        <v>972498</v>
      </c>
      <c r="E1071">
        <v>944647.28</v>
      </c>
      <c r="F1071">
        <v>14</v>
      </c>
      <c r="G1071">
        <v>14</v>
      </c>
      <c r="H1071">
        <v>20161166245282.102</v>
      </c>
      <c r="I1071">
        <v>20161206800821.5</v>
      </c>
      <c r="J1071">
        <v>6</v>
      </c>
      <c r="K1071">
        <v>2</v>
      </c>
      <c r="L1071" t="s">
        <v>36</v>
      </c>
      <c r="M1071" s="1">
        <f t="shared" si="149"/>
        <v>42704</v>
      </c>
      <c r="N1071" s="1">
        <f t="shared" si="150"/>
        <v>42698</v>
      </c>
      <c r="O1071" s="1">
        <f t="shared" si="151"/>
        <v>42706</v>
      </c>
      <c r="P1071" t="b">
        <f t="shared" si="147"/>
        <v>0</v>
      </c>
      <c r="Q1071" t="str">
        <f t="shared" si="152"/>
        <v>WHEN fk_mwh_warehouse = '2' AND id_city = '7059' AND shipped_date &gt;= '2016-11-24' AND shipped_date &lt; '2016-12-03' THEN unit_price</v>
      </c>
      <c r="R1071" t="str">
        <f t="shared" si="153"/>
        <v>WHEN fk_mwh_warehouse = '2' AND id_city = '7059' AND shipped_date &gt;= '2016-11-24' AND shipped_date &lt; '2016-12-03' THEN paid_price</v>
      </c>
      <c r="S1071" t="str">
        <f t="shared" si="154"/>
        <v>WHEN fk_mwh_warehouse = '2' AND id_city = '7059' AND shipped_date &gt;= '2016-11-24' AND shipped_date &lt; '2016-12-03' THEN order_nr</v>
      </c>
      <c r="T1071" t="str">
        <f t="shared" si="155"/>
        <v>WHEN fk_mwh_warehouse = '2' AND id_city = '7059' AND shipped_date &gt;= '2016-11-24' AND shipped_date &lt; '2016-12-03' THEN 1</v>
      </c>
    </row>
    <row r="1072" spans="1:20" x14ac:dyDescent="0.25">
      <c r="A1072" s="7" t="str">
        <f t="shared" si="148"/>
        <v>70962</v>
      </c>
      <c r="B1072">
        <v>2</v>
      </c>
      <c r="C1072">
        <v>7096</v>
      </c>
      <c r="D1072">
        <v>68000</v>
      </c>
      <c r="E1072">
        <v>68000</v>
      </c>
      <c r="F1072">
        <v>1</v>
      </c>
      <c r="G1072">
        <v>1</v>
      </c>
      <c r="H1072">
        <v>20161202193115</v>
      </c>
      <c r="I1072">
        <v>20161207133037</v>
      </c>
      <c r="J1072">
        <v>5</v>
      </c>
      <c r="K1072">
        <v>0</v>
      </c>
      <c r="L1072" t="s">
        <v>35</v>
      </c>
      <c r="M1072" s="1">
        <f t="shared" si="149"/>
        <v>42706</v>
      </c>
      <c r="N1072" s="1">
        <f t="shared" si="150"/>
        <v>42706</v>
      </c>
      <c r="O1072" s="1">
        <f t="shared" si="151"/>
        <v>42706</v>
      </c>
      <c r="P1072" t="b">
        <f t="shared" si="147"/>
        <v>0</v>
      </c>
      <c r="Q1072" t="str">
        <f t="shared" si="152"/>
        <v>WHEN fk_mwh_warehouse = '2' AND id_city = '7096' AND shipped_date &gt;= '2016-12-02' AND shipped_date &lt; '2016-12-03' THEN unit_price</v>
      </c>
      <c r="R1072" t="str">
        <f t="shared" si="153"/>
        <v>WHEN fk_mwh_warehouse = '2' AND id_city = '7096' AND shipped_date &gt;= '2016-12-02' AND shipped_date &lt; '2016-12-03' THEN paid_price</v>
      </c>
      <c r="S1072" t="str">
        <f t="shared" si="154"/>
        <v>WHEN fk_mwh_warehouse = '2' AND id_city = '7096' AND shipped_date &gt;= '2016-12-02' AND shipped_date &lt; '2016-12-03' THEN order_nr</v>
      </c>
      <c r="T1072" t="str">
        <f t="shared" si="155"/>
        <v>WHEN fk_mwh_warehouse = '2' AND id_city = '7096' AND shipped_date &gt;= '2016-12-02' AND shipped_date &lt; '2016-12-03' THEN 1</v>
      </c>
    </row>
    <row r="1073" spans="1:20" x14ac:dyDescent="0.25">
      <c r="A1073" s="7" t="str">
        <f t="shared" si="148"/>
        <v>71192</v>
      </c>
      <c r="B1073">
        <v>2</v>
      </c>
      <c r="C1073">
        <v>7119</v>
      </c>
      <c r="D1073">
        <v>2016497</v>
      </c>
      <c r="E1073">
        <v>2016497</v>
      </c>
      <c r="F1073">
        <v>30</v>
      </c>
      <c r="G1073">
        <v>32</v>
      </c>
      <c r="H1073">
        <v>20161179619644.5</v>
      </c>
      <c r="I1073">
        <v>20161207073414.898</v>
      </c>
      <c r="J1073">
        <v>6</v>
      </c>
      <c r="K1073">
        <v>2</v>
      </c>
      <c r="L1073" t="s">
        <v>35</v>
      </c>
      <c r="M1073" s="1">
        <f t="shared" si="149"/>
        <v>42705</v>
      </c>
      <c r="N1073" s="1">
        <f t="shared" si="150"/>
        <v>42699</v>
      </c>
      <c r="O1073" s="1">
        <f t="shared" si="151"/>
        <v>42707</v>
      </c>
      <c r="P1073" t="b">
        <f t="shared" si="147"/>
        <v>0</v>
      </c>
      <c r="Q1073" t="str">
        <f t="shared" si="152"/>
        <v>WHEN fk_mwh_warehouse = '2' AND id_city = '7119' AND shipped_date &gt;= '2016-11-25' AND shipped_date &lt; '2016-12-04' THEN unit_price</v>
      </c>
      <c r="R1073" t="str">
        <f t="shared" si="153"/>
        <v>WHEN fk_mwh_warehouse = '2' AND id_city = '7119' AND shipped_date &gt;= '2016-11-25' AND shipped_date &lt; '2016-12-04' THEN paid_price</v>
      </c>
      <c r="S1073" t="str">
        <f t="shared" si="154"/>
        <v>WHEN fk_mwh_warehouse = '2' AND id_city = '7119' AND shipped_date &gt;= '2016-11-25' AND shipped_date &lt; '2016-12-04' THEN order_nr</v>
      </c>
      <c r="T1073" t="str">
        <f t="shared" si="155"/>
        <v>WHEN fk_mwh_warehouse = '2' AND id_city = '7119' AND shipped_date &gt;= '2016-11-25' AND shipped_date &lt; '2016-12-04' THEN 1</v>
      </c>
    </row>
    <row r="1074" spans="1:20" x14ac:dyDescent="0.25">
      <c r="A1074" s="7" t="str">
        <f t="shared" si="148"/>
        <v>71262</v>
      </c>
      <c r="B1074">
        <v>2</v>
      </c>
      <c r="C1074">
        <v>7126</v>
      </c>
      <c r="D1074">
        <v>4586354</v>
      </c>
      <c r="E1074">
        <v>4551719.2699999996</v>
      </c>
      <c r="F1074">
        <v>58</v>
      </c>
      <c r="G1074">
        <v>91</v>
      </c>
      <c r="H1074">
        <v>20161184833479.199</v>
      </c>
      <c r="I1074">
        <v>20161206707171</v>
      </c>
      <c r="J1074">
        <v>6</v>
      </c>
      <c r="K1074">
        <v>4</v>
      </c>
      <c r="L1074" t="s">
        <v>36</v>
      </c>
      <c r="M1074" s="1">
        <f t="shared" si="149"/>
        <v>42704</v>
      </c>
      <c r="N1074" s="1">
        <f t="shared" si="150"/>
        <v>42692</v>
      </c>
      <c r="O1074" s="1">
        <f t="shared" si="151"/>
        <v>42708</v>
      </c>
      <c r="P1074" t="b">
        <f t="shared" si="147"/>
        <v>0</v>
      </c>
      <c r="Q1074" t="str">
        <f t="shared" si="152"/>
        <v>WHEN fk_mwh_warehouse = '2' AND id_city = '7126' AND shipped_date &gt;= '2016-11-18' AND shipped_date &lt; '2016-12-05' THEN unit_price</v>
      </c>
      <c r="R1074" t="str">
        <f t="shared" si="153"/>
        <v>WHEN fk_mwh_warehouse = '2' AND id_city = '7126' AND shipped_date &gt;= '2016-11-18' AND shipped_date &lt; '2016-12-05' THEN paid_price</v>
      </c>
      <c r="S1074" t="str">
        <f t="shared" si="154"/>
        <v>WHEN fk_mwh_warehouse = '2' AND id_city = '7126' AND shipped_date &gt;= '2016-11-18' AND shipped_date &lt; '2016-12-05' THEN order_nr</v>
      </c>
      <c r="T1074" t="str">
        <f t="shared" si="155"/>
        <v>WHEN fk_mwh_warehouse = '2' AND id_city = '7126' AND shipped_date &gt;= '2016-11-18' AND shipped_date &lt; '2016-12-05' THEN 1</v>
      </c>
    </row>
    <row r="1075" spans="1:20" x14ac:dyDescent="0.25">
      <c r="A1075" s="7" t="str">
        <f t="shared" si="148"/>
        <v>1443</v>
      </c>
      <c r="B1075">
        <v>3</v>
      </c>
      <c r="C1075">
        <v>144</v>
      </c>
      <c r="D1075">
        <v>6200</v>
      </c>
      <c r="E1075">
        <v>6200</v>
      </c>
      <c r="F1075">
        <v>1</v>
      </c>
      <c r="G1075">
        <v>1</v>
      </c>
      <c r="H1075">
        <v>20161205152426</v>
      </c>
      <c r="I1075">
        <v>20161208013814</v>
      </c>
      <c r="J1075">
        <v>3</v>
      </c>
      <c r="K1075">
        <v>0</v>
      </c>
      <c r="L1075" t="s">
        <v>37</v>
      </c>
      <c r="M1075" s="1">
        <f t="shared" si="149"/>
        <v>42709</v>
      </c>
      <c r="N1075" s="1">
        <f t="shared" si="150"/>
        <v>42709</v>
      </c>
      <c r="O1075" s="1">
        <f t="shared" si="151"/>
        <v>42709</v>
      </c>
      <c r="P1075" t="b">
        <f t="shared" si="147"/>
        <v>0</v>
      </c>
      <c r="Q1075" t="str">
        <f t="shared" si="152"/>
        <v>WHEN fk_mwh_warehouse = '3' AND id_city = '144' AND shipped_date &gt;= '2016-12-05' AND shipped_date &lt; '2016-12-06' THEN unit_price</v>
      </c>
      <c r="R1075" t="str">
        <f t="shared" si="153"/>
        <v>WHEN fk_mwh_warehouse = '3' AND id_city = '144' AND shipped_date &gt;= '2016-12-05' AND shipped_date &lt; '2016-12-06' THEN paid_price</v>
      </c>
      <c r="S1075" t="str">
        <f t="shared" si="154"/>
        <v>WHEN fk_mwh_warehouse = '3' AND id_city = '144' AND shipped_date &gt;= '2016-12-05' AND shipped_date &lt; '2016-12-06' THEN order_nr</v>
      </c>
      <c r="T1075" t="str">
        <f t="shared" si="155"/>
        <v>WHEN fk_mwh_warehouse = '3' AND id_city = '144' AND shipped_date &gt;= '2016-12-05' AND shipped_date &lt; '2016-12-06' THEN 1</v>
      </c>
    </row>
    <row r="1076" spans="1:20" x14ac:dyDescent="0.25">
      <c r="A1076" s="7" t="str">
        <f t="shared" si="148"/>
        <v>2083</v>
      </c>
      <c r="B1076">
        <v>3</v>
      </c>
      <c r="C1076">
        <v>208</v>
      </c>
      <c r="D1076">
        <v>245000</v>
      </c>
      <c r="E1076">
        <v>245000</v>
      </c>
      <c r="F1076">
        <v>1</v>
      </c>
      <c r="G1076">
        <v>1</v>
      </c>
      <c r="H1076">
        <v>20161126114909</v>
      </c>
      <c r="I1076">
        <v>20161205225021</v>
      </c>
      <c r="J1076">
        <v>9</v>
      </c>
      <c r="K1076">
        <v>0</v>
      </c>
      <c r="L1076" t="s">
        <v>34</v>
      </c>
      <c r="M1076" s="1">
        <f t="shared" si="149"/>
        <v>42700</v>
      </c>
      <c r="N1076" s="1">
        <f t="shared" si="150"/>
        <v>42700</v>
      </c>
      <c r="O1076" s="1">
        <f t="shared" si="151"/>
        <v>42700</v>
      </c>
      <c r="P1076" t="b">
        <f t="shared" si="147"/>
        <v>0</v>
      </c>
      <c r="Q1076" t="str">
        <f t="shared" si="152"/>
        <v>WHEN fk_mwh_warehouse = '3' AND id_city = '208' AND shipped_date &gt;= '2016-11-26' AND shipped_date &lt; '2016-11-27' THEN unit_price</v>
      </c>
      <c r="R1076" t="str">
        <f t="shared" si="153"/>
        <v>WHEN fk_mwh_warehouse = '3' AND id_city = '208' AND shipped_date &gt;= '2016-11-26' AND shipped_date &lt; '2016-11-27' THEN paid_price</v>
      </c>
      <c r="S1076" t="str">
        <f t="shared" si="154"/>
        <v>WHEN fk_mwh_warehouse = '3' AND id_city = '208' AND shipped_date &gt;= '2016-11-26' AND shipped_date &lt; '2016-11-27' THEN order_nr</v>
      </c>
      <c r="T1076" t="str">
        <f t="shared" si="155"/>
        <v>WHEN fk_mwh_warehouse = '3' AND id_city = '208' AND shipped_date &gt;= '2016-11-26' AND shipped_date &lt; '2016-11-27' THEN 1</v>
      </c>
    </row>
    <row r="1077" spans="1:20" x14ac:dyDescent="0.25">
      <c r="A1077" s="7" t="str">
        <f t="shared" si="148"/>
        <v>5303</v>
      </c>
      <c r="B1077">
        <v>3</v>
      </c>
      <c r="C1077">
        <v>530</v>
      </c>
      <c r="D1077">
        <v>147950</v>
      </c>
      <c r="E1077">
        <v>147950</v>
      </c>
      <c r="F1077">
        <v>1</v>
      </c>
      <c r="G1077">
        <v>1</v>
      </c>
      <c r="H1077">
        <v>20161108192517</v>
      </c>
      <c r="I1077">
        <v>20161206210013</v>
      </c>
      <c r="J1077">
        <v>28</v>
      </c>
      <c r="K1077">
        <v>0</v>
      </c>
      <c r="L1077" t="s">
        <v>36</v>
      </c>
      <c r="M1077" s="1">
        <f t="shared" si="149"/>
        <v>42682</v>
      </c>
      <c r="N1077" s="1">
        <f t="shared" si="150"/>
        <v>42682</v>
      </c>
      <c r="O1077" s="1">
        <f t="shared" si="151"/>
        <v>42682</v>
      </c>
      <c r="P1077" t="b">
        <f t="shared" si="147"/>
        <v>0</v>
      </c>
      <c r="Q1077" t="str">
        <f t="shared" si="152"/>
        <v>WHEN fk_mwh_warehouse = '3' AND id_city = '530' AND shipped_date &gt;= '2016-11-08' AND shipped_date &lt; '2016-11-09' THEN unit_price</v>
      </c>
      <c r="R1077" t="str">
        <f t="shared" si="153"/>
        <v>WHEN fk_mwh_warehouse = '3' AND id_city = '530' AND shipped_date &gt;= '2016-11-08' AND shipped_date &lt; '2016-11-09' THEN paid_price</v>
      </c>
      <c r="S1077" t="str">
        <f t="shared" si="154"/>
        <v>WHEN fk_mwh_warehouse = '3' AND id_city = '530' AND shipped_date &gt;= '2016-11-08' AND shipped_date &lt; '2016-11-09' THEN order_nr</v>
      </c>
      <c r="T1077" t="str">
        <f t="shared" si="155"/>
        <v>WHEN fk_mwh_warehouse = '3' AND id_city = '530' AND shipped_date &gt;= '2016-11-08' AND shipped_date &lt; '2016-11-09' THEN 1</v>
      </c>
    </row>
    <row r="1078" spans="1:20" x14ac:dyDescent="0.25">
      <c r="A1078" s="7" t="str">
        <f t="shared" si="148"/>
        <v>5373</v>
      </c>
      <c r="B1078">
        <v>3</v>
      </c>
      <c r="C1078">
        <v>537</v>
      </c>
      <c r="D1078">
        <v>206100</v>
      </c>
      <c r="E1078">
        <v>185410.34</v>
      </c>
      <c r="F1078">
        <v>3</v>
      </c>
      <c r="G1078">
        <v>3</v>
      </c>
      <c r="H1078">
        <v>20161110145576</v>
      </c>
      <c r="I1078">
        <v>20161206210051.602</v>
      </c>
      <c r="J1078">
        <v>26</v>
      </c>
      <c r="K1078">
        <v>1</v>
      </c>
      <c r="L1078" t="s">
        <v>36</v>
      </c>
      <c r="M1078" s="1">
        <f t="shared" si="149"/>
        <v>42684</v>
      </c>
      <c r="N1078" s="1">
        <f t="shared" si="150"/>
        <v>42681</v>
      </c>
      <c r="O1078" s="1">
        <f t="shared" si="151"/>
        <v>42685</v>
      </c>
      <c r="P1078" t="b">
        <f t="shared" si="147"/>
        <v>0</v>
      </c>
      <c r="Q1078" t="str">
        <f t="shared" si="152"/>
        <v>WHEN fk_mwh_warehouse = '3' AND id_city = '537' AND shipped_date &gt;= '2016-11-07' AND shipped_date &lt; '2016-11-12' THEN unit_price</v>
      </c>
      <c r="R1078" t="str">
        <f t="shared" si="153"/>
        <v>WHEN fk_mwh_warehouse = '3' AND id_city = '537' AND shipped_date &gt;= '2016-11-07' AND shipped_date &lt; '2016-11-12' THEN paid_price</v>
      </c>
      <c r="S1078" t="str">
        <f t="shared" si="154"/>
        <v>WHEN fk_mwh_warehouse = '3' AND id_city = '537' AND shipped_date &gt;= '2016-11-07' AND shipped_date &lt; '2016-11-12' THEN order_nr</v>
      </c>
      <c r="T1078" t="str">
        <f t="shared" si="155"/>
        <v>WHEN fk_mwh_warehouse = '3' AND id_city = '537' AND shipped_date &gt;= '2016-11-07' AND shipped_date &lt; '2016-11-12' THEN 1</v>
      </c>
    </row>
    <row r="1079" spans="1:20" x14ac:dyDescent="0.25">
      <c r="A1079" s="7" t="str">
        <f t="shared" si="148"/>
        <v>5443</v>
      </c>
      <c r="B1079">
        <v>3</v>
      </c>
      <c r="C1079">
        <v>544</v>
      </c>
      <c r="D1079">
        <v>61837953</v>
      </c>
      <c r="E1079">
        <v>60935009.039999999</v>
      </c>
      <c r="F1079">
        <v>613</v>
      </c>
      <c r="G1079">
        <v>744</v>
      </c>
      <c r="H1079">
        <v>20161201183054.602</v>
      </c>
      <c r="I1079">
        <v>20161206476997.5</v>
      </c>
      <c r="J1079">
        <v>2</v>
      </c>
      <c r="K1079">
        <v>2</v>
      </c>
      <c r="L1079" t="s">
        <v>36</v>
      </c>
      <c r="M1079" s="1">
        <f t="shared" si="149"/>
        <v>42708</v>
      </c>
      <c r="N1079" s="1">
        <f t="shared" si="150"/>
        <v>42702</v>
      </c>
      <c r="O1079" s="1">
        <f t="shared" si="151"/>
        <v>42710</v>
      </c>
      <c r="P1079" t="b">
        <f t="shared" si="147"/>
        <v>0</v>
      </c>
      <c r="Q1079" t="str">
        <f t="shared" si="152"/>
        <v>WHEN fk_mwh_warehouse = '3' AND id_city = '544' AND shipped_date &gt;= '2016-11-28' AND shipped_date &lt; '2016-12-07' THEN unit_price</v>
      </c>
      <c r="R1079" t="str">
        <f t="shared" si="153"/>
        <v>WHEN fk_mwh_warehouse = '3' AND id_city = '544' AND shipped_date &gt;= '2016-11-28' AND shipped_date &lt; '2016-12-07' THEN paid_price</v>
      </c>
      <c r="S1079" t="str">
        <f t="shared" si="154"/>
        <v>WHEN fk_mwh_warehouse = '3' AND id_city = '544' AND shipped_date &gt;= '2016-11-28' AND shipped_date &lt; '2016-12-07' THEN order_nr</v>
      </c>
      <c r="T1079" t="str">
        <f t="shared" si="155"/>
        <v>WHEN fk_mwh_warehouse = '3' AND id_city = '544' AND shipped_date &gt;= '2016-11-28' AND shipped_date &lt; '2016-12-07' THEN 1</v>
      </c>
    </row>
    <row r="1080" spans="1:20" x14ac:dyDescent="0.25">
      <c r="A1080" s="7" t="str">
        <f t="shared" si="148"/>
        <v>6903</v>
      </c>
      <c r="B1080">
        <v>3</v>
      </c>
      <c r="C1080">
        <v>690</v>
      </c>
      <c r="D1080">
        <v>55000</v>
      </c>
      <c r="E1080">
        <v>55000</v>
      </c>
      <c r="F1080">
        <v>1</v>
      </c>
      <c r="G1080">
        <v>1</v>
      </c>
      <c r="H1080">
        <v>20161130142606</v>
      </c>
      <c r="I1080">
        <v>20161207101059</v>
      </c>
      <c r="J1080">
        <v>7</v>
      </c>
      <c r="K1080">
        <v>0</v>
      </c>
      <c r="L1080" t="s">
        <v>35</v>
      </c>
      <c r="M1080" s="1">
        <f t="shared" si="149"/>
        <v>42704</v>
      </c>
      <c r="N1080" s="1">
        <f t="shared" si="150"/>
        <v>42704</v>
      </c>
      <c r="O1080" s="1">
        <f t="shared" si="151"/>
        <v>42704</v>
      </c>
      <c r="P1080" t="b">
        <f t="shared" si="147"/>
        <v>0</v>
      </c>
      <c r="Q1080" t="str">
        <f t="shared" si="152"/>
        <v>WHEN fk_mwh_warehouse = '3' AND id_city = '690' AND shipped_date &gt;= '2016-11-30' AND shipped_date &lt; '2016-12-01' THEN unit_price</v>
      </c>
      <c r="R1080" t="str">
        <f t="shared" si="153"/>
        <v>WHEN fk_mwh_warehouse = '3' AND id_city = '690' AND shipped_date &gt;= '2016-11-30' AND shipped_date &lt; '2016-12-01' THEN paid_price</v>
      </c>
      <c r="S1080" t="str">
        <f t="shared" si="154"/>
        <v>WHEN fk_mwh_warehouse = '3' AND id_city = '690' AND shipped_date &gt;= '2016-11-30' AND shipped_date &lt; '2016-12-01' THEN order_nr</v>
      </c>
      <c r="T1080" t="str">
        <f t="shared" si="155"/>
        <v>WHEN fk_mwh_warehouse = '3' AND id_city = '690' AND shipped_date &gt;= '2016-11-30' AND shipped_date &lt; '2016-12-01' THEN 1</v>
      </c>
    </row>
    <row r="1081" spans="1:20" x14ac:dyDescent="0.25">
      <c r="A1081" s="7" t="str">
        <f t="shared" si="148"/>
        <v>7253</v>
      </c>
      <c r="B1081">
        <v>3</v>
      </c>
      <c r="C1081">
        <v>725</v>
      </c>
      <c r="D1081">
        <v>998890</v>
      </c>
      <c r="E1081">
        <v>998890</v>
      </c>
      <c r="F1081">
        <v>1</v>
      </c>
      <c r="G1081">
        <v>1</v>
      </c>
      <c r="H1081">
        <v>20161111011520</v>
      </c>
      <c r="I1081">
        <v>20161205151939</v>
      </c>
      <c r="J1081">
        <v>24</v>
      </c>
      <c r="K1081">
        <v>0</v>
      </c>
      <c r="L1081" t="s">
        <v>34</v>
      </c>
      <c r="M1081" s="1">
        <f t="shared" si="149"/>
        <v>42685</v>
      </c>
      <c r="N1081" s="1">
        <f t="shared" si="150"/>
        <v>42685</v>
      </c>
      <c r="O1081" s="1">
        <f t="shared" si="151"/>
        <v>42685</v>
      </c>
      <c r="P1081" t="b">
        <f t="shared" si="147"/>
        <v>0</v>
      </c>
      <c r="Q1081" t="str">
        <f t="shared" si="152"/>
        <v>WHEN fk_mwh_warehouse = '3' AND id_city = '725' AND shipped_date &gt;= '2016-11-11' AND shipped_date &lt; '2016-11-12' THEN unit_price</v>
      </c>
      <c r="R1081" t="str">
        <f t="shared" si="153"/>
        <v>WHEN fk_mwh_warehouse = '3' AND id_city = '725' AND shipped_date &gt;= '2016-11-11' AND shipped_date &lt; '2016-11-12' THEN paid_price</v>
      </c>
      <c r="S1081" t="str">
        <f t="shared" si="154"/>
        <v>WHEN fk_mwh_warehouse = '3' AND id_city = '725' AND shipped_date &gt;= '2016-11-11' AND shipped_date &lt; '2016-11-12' THEN order_nr</v>
      </c>
      <c r="T1081" t="str">
        <f t="shared" si="155"/>
        <v>WHEN fk_mwh_warehouse = '3' AND id_city = '725' AND shipped_date &gt;= '2016-11-11' AND shipped_date &lt; '2016-11-12' THEN 1</v>
      </c>
    </row>
    <row r="1082" spans="1:20" x14ac:dyDescent="0.25">
      <c r="A1082" s="7" t="str">
        <f t="shared" si="148"/>
        <v>7743</v>
      </c>
      <c r="B1082">
        <v>3</v>
      </c>
      <c r="C1082">
        <v>774</v>
      </c>
      <c r="D1082">
        <v>5125430</v>
      </c>
      <c r="E1082">
        <v>4725430</v>
      </c>
      <c r="F1082">
        <v>18</v>
      </c>
      <c r="G1082">
        <v>19</v>
      </c>
      <c r="H1082">
        <v>20161163321615.801</v>
      </c>
      <c r="I1082">
        <v>20161206718304.5</v>
      </c>
      <c r="J1082">
        <v>7</v>
      </c>
      <c r="K1082">
        <v>2</v>
      </c>
      <c r="L1082" t="s">
        <v>36</v>
      </c>
      <c r="M1082" s="1">
        <f t="shared" si="149"/>
        <v>42703</v>
      </c>
      <c r="N1082" s="1">
        <f t="shared" si="150"/>
        <v>42697</v>
      </c>
      <c r="O1082" s="1">
        <f t="shared" si="151"/>
        <v>42705</v>
      </c>
      <c r="P1082" t="b">
        <f t="shared" si="147"/>
        <v>0</v>
      </c>
      <c r="Q1082" t="str">
        <f t="shared" si="152"/>
        <v>WHEN fk_mwh_warehouse = '3' AND id_city = '774' AND shipped_date &gt;= '2016-11-23' AND shipped_date &lt; '2016-12-02' THEN unit_price</v>
      </c>
      <c r="R1082" t="str">
        <f t="shared" si="153"/>
        <v>WHEN fk_mwh_warehouse = '3' AND id_city = '774' AND shipped_date &gt;= '2016-11-23' AND shipped_date &lt; '2016-12-02' THEN paid_price</v>
      </c>
      <c r="S1082" t="str">
        <f t="shared" si="154"/>
        <v>WHEN fk_mwh_warehouse = '3' AND id_city = '774' AND shipped_date &gt;= '2016-11-23' AND shipped_date &lt; '2016-12-02' THEN order_nr</v>
      </c>
      <c r="T1082" t="str">
        <f t="shared" si="155"/>
        <v>WHEN fk_mwh_warehouse = '3' AND id_city = '774' AND shipped_date &gt;= '2016-11-23' AND shipped_date &lt; '2016-12-02' THEN 1</v>
      </c>
    </row>
    <row r="1083" spans="1:20" x14ac:dyDescent="0.25">
      <c r="A1083" s="7" t="str">
        <f t="shared" si="148"/>
        <v>7973</v>
      </c>
      <c r="B1083">
        <v>3</v>
      </c>
      <c r="C1083">
        <v>797</v>
      </c>
      <c r="D1083">
        <v>30000</v>
      </c>
      <c r="E1083">
        <v>30000</v>
      </c>
      <c r="F1083">
        <v>1</v>
      </c>
      <c r="G1083">
        <v>2</v>
      </c>
      <c r="H1083">
        <v>20161202123753</v>
      </c>
      <c r="I1083">
        <v>20161208123714</v>
      </c>
      <c r="J1083">
        <v>6</v>
      </c>
      <c r="K1083">
        <v>0</v>
      </c>
      <c r="L1083" t="s">
        <v>37</v>
      </c>
      <c r="M1083" s="1">
        <f t="shared" si="149"/>
        <v>42706</v>
      </c>
      <c r="N1083" s="1">
        <f t="shared" si="150"/>
        <v>42706</v>
      </c>
      <c r="O1083" s="1">
        <f t="shared" si="151"/>
        <v>42706</v>
      </c>
      <c r="P1083" t="b">
        <f t="shared" si="147"/>
        <v>0</v>
      </c>
      <c r="Q1083" t="str">
        <f t="shared" si="152"/>
        <v>WHEN fk_mwh_warehouse = '3' AND id_city = '797' AND shipped_date &gt;= '2016-12-02' AND shipped_date &lt; '2016-12-03' THEN unit_price</v>
      </c>
      <c r="R1083" t="str">
        <f t="shared" si="153"/>
        <v>WHEN fk_mwh_warehouse = '3' AND id_city = '797' AND shipped_date &gt;= '2016-12-02' AND shipped_date &lt; '2016-12-03' THEN paid_price</v>
      </c>
      <c r="S1083" t="str">
        <f t="shared" si="154"/>
        <v>WHEN fk_mwh_warehouse = '3' AND id_city = '797' AND shipped_date &gt;= '2016-12-02' AND shipped_date &lt; '2016-12-03' THEN order_nr</v>
      </c>
      <c r="T1083" t="str">
        <f t="shared" si="155"/>
        <v>WHEN fk_mwh_warehouse = '3' AND id_city = '797' AND shipped_date &gt;= '2016-12-02' AND shipped_date &lt; '2016-12-03' THEN 1</v>
      </c>
    </row>
    <row r="1084" spans="1:20" x14ac:dyDescent="0.25">
      <c r="A1084" s="7" t="str">
        <f t="shared" si="148"/>
        <v>8213</v>
      </c>
      <c r="B1084">
        <v>3</v>
      </c>
      <c r="C1084">
        <v>821</v>
      </c>
      <c r="D1084">
        <v>249000</v>
      </c>
      <c r="E1084">
        <v>249000</v>
      </c>
      <c r="F1084">
        <v>1</v>
      </c>
      <c r="G1084">
        <v>1</v>
      </c>
      <c r="H1084">
        <v>20161205131926</v>
      </c>
      <c r="I1084">
        <v>20161208112726</v>
      </c>
      <c r="J1084">
        <v>3</v>
      </c>
      <c r="K1084">
        <v>0</v>
      </c>
      <c r="L1084" t="s">
        <v>37</v>
      </c>
      <c r="M1084" s="1">
        <f t="shared" si="149"/>
        <v>42709</v>
      </c>
      <c r="N1084" s="1">
        <f t="shared" si="150"/>
        <v>42709</v>
      </c>
      <c r="O1084" s="1">
        <f t="shared" si="151"/>
        <v>42709</v>
      </c>
      <c r="P1084" t="b">
        <f t="shared" si="147"/>
        <v>0</v>
      </c>
      <c r="Q1084" t="str">
        <f t="shared" si="152"/>
        <v>WHEN fk_mwh_warehouse = '3' AND id_city = '821' AND shipped_date &gt;= '2016-12-05' AND shipped_date &lt; '2016-12-06' THEN unit_price</v>
      </c>
      <c r="R1084" t="str">
        <f t="shared" si="153"/>
        <v>WHEN fk_mwh_warehouse = '3' AND id_city = '821' AND shipped_date &gt;= '2016-12-05' AND shipped_date &lt; '2016-12-06' THEN paid_price</v>
      </c>
      <c r="S1084" t="str">
        <f t="shared" si="154"/>
        <v>WHEN fk_mwh_warehouse = '3' AND id_city = '821' AND shipped_date &gt;= '2016-12-05' AND shipped_date &lt; '2016-12-06' THEN order_nr</v>
      </c>
      <c r="T1084" t="str">
        <f t="shared" si="155"/>
        <v>WHEN fk_mwh_warehouse = '3' AND id_city = '821' AND shipped_date &gt;= '2016-12-05' AND shipped_date &lt; '2016-12-06' THEN 1</v>
      </c>
    </row>
    <row r="1085" spans="1:20" x14ac:dyDescent="0.25">
      <c r="A1085" s="7" t="str">
        <f t="shared" si="148"/>
        <v>9493</v>
      </c>
      <c r="B1085">
        <v>3</v>
      </c>
      <c r="C1085">
        <v>949</v>
      </c>
      <c r="D1085">
        <v>84900</v>
      </c>
      <c r="E1085">
        <v>84900</v>
      </c>
      <c r="F1085">
        <v>1</v>
      </c>
      <c r="G1085">
        <v>1</v>
      </c>
      <c r="H1085">
        <v>20161109083906</v>
      </c>
      <c r="I1085">
        <v>20161206210050</v>
      </c>
      <c r="J1085">
        <v>27</v>
      </c>
      <c r="K1085">
        <v>0</v>
      </c>
      <c r="L1085" t="s">
        <v>36</v>
      </c>
      <c r="M1085" s="1">
        <f t="shared" si="149"/>
        <v>42683</v>
      </c>
      <c r="N1085" s="1">
        <f t="shared" si="150"/>
        <v>42683</v>
      </c>
      <c r="O1085" s="1">
        <f t="shared" si="151"/>
        <v>42683</v>
      </c>
      <c r="P1085" t="b">
        <f t="shared" si="147"/>
        <v>0</v>
      </c>
      <c r="Q1085" t="str">
        <f t="shared" si="152"/>
        <v>WHEN fk_mwh_warehouse = '3' AND id_city = '949' AND shipped_date &gt;= '2016-11-09' AND shipped_date &lt; '2016-11-10' THEN unit_price</v>
      </c>
      <c r="R1085" t="str">
        <f t="shared" si="153"/>
        <v>WHEN fk_mwh_warehouse = '3' AND id_city = '949' AND shipped_date &gt;= '2016-11-09' AND shipped_date &lt; '2016-11-10' THEN paid_price</v>
      </c>
      <c r="S1085" t="str">
        <f t="shared" si="154"/>
        <v>WHEN fk_mwh_warehouse = '3' AND id_city = '949' AND shipped_date &gt;= '2016-11-09' AND shipped_date &lt; '2016-11-10' THEN order_nr</v>
      </c>
      <c r="T1085" t="str">
        <f t="shared" si="155"/>
        <v>WHEN fk_mwh_warehouse = '3' AND id_city = '949' AND shipped_date &gt;= '2016-11-09' AND shipped_date &lt; '2016-11-10' THEN 1</v>
      </c>
    </row>
    <row r="1086" spans="1:20" x14ac:dyDescent="0.25">
      <c r="A1086" s="7" t="str">
        <f t="shared" si="148"/>
        <v>9703</v>
      </c>
      <c r="B1086">
        <v>3</v>
      </c>
      <c r="C1086">
        <v>970</v>
      </c>
      <c r="D1086">
        <v>12708408.380000001</v>
      </c>
      <c r="E1086">
        <v>12587376.67</v>
      </c>
      <c r="F1086">
        <v>136</v>
      </c>
      <c r="G1086">
        <v>163</v>
      </c>
      <c r="H1086">
        <v>20161186263721.5</v>
      </c>
      <c r="I1086">
        <v>20161206859793</v>
      </c>
      <c r="J1086">
        <v>6</v>
      </c>
      <c r="K1086">
        <v>4</v>
      </c>
      <c r="L1086" t="s">
        <v>36</v>
      </c>
      <c r="M1086" s="1">
        <f t="shared" si="149"/>
        <v>42704</v>
      </c>
      <c r="N1086" s="1">
        <f t="shared" si="150"/>
        <v>42692</v>
      </c>
      <c r="O1086" s="1">
        <f t="shared" si="151"/>
        <v>42708</v>
      </c>
      <c r="P1086" t="b">
        <f t="shared" si="147"/>
        <v>0</v>
      </c>
      <c r="Q1086" t="str">
        <f t="shared" si="152"/>
        <v>WHEN fk_mwh_warehouse = '3' AND id_city = '970' AND shipped_date &gt;= '2016-11-18' AND shipped_date &lt; '2016-12-05' THEN unit_price</v>
      </c>
      <c r="R1086" t="str">
        <f t="shared" si="153"/>
        <v>WHEN fk_mwh_warehouse = '3' AND id_city = '970' AND shipped_date &gt;= '2016-11-18' AND shipped_date &lt; '2016-12-05' THEN paid_price</v>
      </c>
      <c r="S1086" t="str">
        <f t="shared" si="154"/>
        <v>WHEN fk_mwh_warehouse = '3' AND id_city = '970' AND shipped_date &gt;= '2016-11-18' AND shipped_date &lt; '2016-12-05' THEN order_nr</v>
      </c>
      <c r="T1086" t="str">
        <f t="shared" si="155"/>
        <v>WHEN fk_mwh_warehouse = '3' AND id_city = '970' AND shipped_date &gt;= '2016-11-18' AND shipped_date &lt; '2016-12-05' THEN 1</v>
      </c>
    </row>
    <row r="1087" spans="1:20" x14ac:dyDescent="0.25">
      <c r="A1087" s="7" t="str">
        <f t="shared" si="148"/>
        <v>9823</v>
      </c>
      <c r="B1087">
        <v>3</v>
      </c>
      <c r="C1087">
        <v>982</v>
      </c>
      <c r="D1087">
        <v>210300</v>
      </c>
      <c r="E1087">
        <v>210300</v>
      </c>
      <c r="F1087">
        <v>2</v>
      </c>
      <c r="G1087">
        <v>3</v>
      </c>
      <c r="H1087">
        <v>20161119539968</v>
      </c>
      <c r="I1087">
        <v>20161205162834</v>
      </c>
      <c r="J1087">
        <v>16</v>
      </c>
      <c r="K1087">
        <v>2</v>
      </c>
      <c r="L1087" t="s">
        <v>34</v>
      </c>
      <c r="M1087" s="1">
        <f t="shared" si="149"/>
        <v>42693</v>
      </c>
      <c r="N1087" s="1">
        <f t="shared" si="150"/>
        <v>42687</v>
      </c>
      <c r="O1087" s="1">
        <f t="shared" si="151"/>
        <v>42695</v>
      </c>
      <c r="P1087" t="b">
        <f t="shared" si="147"/>
        <v>0</v>
      </c>
      <c r="Q1087" t="str">
        <f t="shared" si="152"/>
        <v>WHEN fk_mwh_warehouse = '3' AND id_city = '982' AND shipped_date &gt;= '2016-11-13' AND shipped_date &lt; '2016-11-22' THEN unit_price</v>
      </c>
      <c r="R1087" t="str">
        <f t="shared" si="153"/>
        <v>WHEN fk_mwh_warehouse = '3' AND id_city = '982' AND shipped_date &gt;= '2016-11-13' AND shipped_date &lt; '2016-11-22' THEN paid_price</v>
      </c>
      <c r="S1087" t="str">
        <f t="shared" si="154"/>
        <v>WHEN fk_mwh_warehouse = '3' AND id_city = '982' AND shipped_date &gt;= '2016-11-13' AND shipped_date &lt; '2016-11-22' THEN order_nr</v>
      </c>
      <c r="T1087" t="str">
        <f t="shared" si="155"/>
        <v>WHEN fk_mwh_warehouse = '3' AND id_city = '982' AND shipped_date &gt;= '2016-11-13' AND shipped_date &lt; '2016-11-22' THEN 1</v>
      </c>
    </row>
    <row r="1088" spans="1:20" x14ac:dyDescent="0.25">
      <c r="A1088" s="7" t="str">
        <f t="shared" si="148"/>
        <v>9863</v>
      </c>
      <c r="B1088">
        <v>3</v>
      </c>
      <c r="C1088">
        <v>986</v>
      </c>
      <c r="D1088">
        <v>245000</v>
      </c>
      <c r="E1088">
        <v>245000</v>
      </c>
      <c r="F1088">
        <v>1</v>
      </c>
      <c r="G1088">
        <v>1</v>
      </c>
      <c r="H1088">
        <v>20161117172231</v>
      </c>
      <c r="I1088">
        <v>20161207131251</v>
      </c>
      <c r="J1088">
        <v>20</v>
      </c>
      <c r="K1088">
        <v>0</v>
      </c>
      <c r="L1088" t="s">
        <v>35</v>
      </c>
      <c r="M1088" s="1">
        <f t="shared" si="149"/>
        <v>42691</v>
      </c>
      <c r="N1088" s="1">
        <f t="shared" si="150"/>
        <v>42691</v>
      </c>
      <c r="O1088" s="1">
        <f t="shared" si="151"/>
        <v>42691</v>
      </c>
      <c r="P1088" t="b">
        <f t="shared" si="147"/>
        <v>0</v>
      </c>
      <c r="Q1088" t="str">
        <f t="shared" si="152"/>
        <v>WHEN fk_mwh_warehouse = '3' AND id_city = '986' AND shipped_date &gt;= '2016-11-17' AND shipped_date &lt; '2016-11-18' THEN unit_price</v>
      </c>
      <c r="R1088" t="str">
        <f t="shared" si="153"/>
        <v>WHEN fk_mwh_warehouse = '3' AND id_city = '986' AND shipped_date &gt;= '2016-11-17' AND shipped_date &lt; '2016-11-18' THEN paid_price</v>
      </c>
      <c r="S1088" t="str">
        <f t="shared" si="154"/>
        <v>WHEN fk_mwh_warehouse = '3' AND id_city = '986' AND shipped_date &gt;= '2016-11-17' AND shipped_date &lt; '2016-11-18' THEN order_nr</v>
      </c>
      <c r="T1088" t="str">
        <f t="shared" si="155"/>
        <v>WHEN fk_mwh_warehouse = '3' AND id_city = '986' AND shipped_date &gt;= '2016-11-17' AND shipped_date &lt; '2016-11-18' THEN 1</v>
      </c>
    </row>
    <row r="1089" spans="1:20" x14ac:dyDescent="0.25">
      <c r="A1089" s="7" t="str">
        <f t="shared" si="148"/>
        <v>11403</v>
      </c>
      <c r="B1089">
        <v>3</v>
      </c>
      <c r="C1089">
        <v>1140</v>
      </c>
      <c r="D1089">
        <v>39400</v>
      </c>
      <c r="E1089">
        <v>39400</v>
      </c>
      <c r="F1089">
        <v>1</v>
      </c>
      <c r="G1089">
        <v>2</v>
      </c>
      <c r="H1089">
        <v>20161203105436</v>
      </c>
      <c r="I1089">
        <v>20161208004441</v>
      </c>
      <c r="J1089">
        <v>5</v>
      </c>
      <c r="K1089">
        <v>0</v>
      </c>
      <c r="L1089" t="s">
        <v>37</v>
      </c>
      <c r="M1089" s="1">
        <f t="shared" si="149"/>
        <v>42707</v>
      </c>
      <c r="N1089" s="1">
        <f t="shared" si="150"/>
        <v>42707</v>
      </c>
      <c r="O1089" s="1">
        <f t="shared" si="151"/>
        <v>42707</v>
      </c>
      <c r="P1089" t="b">
        <f t="shared" si="147"/>
        <v>0</v>
      </c>
      <c r="Q1089" t="str">
        <f t="shared" si="152"/>
        <v>WHEN fk_mwh_warehouse = '3' AND id_city = '1140' AND shipped_date &gt;= '2016-12-03' AND shipped_date &lt; '2016-12-04' THEN unit_price</v>
      </c>
      <c r="R1089" t="str">
        <f t="shared" si="153"/>
        <v>WHEN fk_mwh_warehouse = '3' AND id_city = '1140' AND shipped_date &gt;= '2016-12-03' AND shipped_date &lt; '2016-12-04' THEN paid_price</v>
      </c>
      <c r="S1089" t="str">
        <f t="shared" si="154"/>
        <v>WHEN fk_mwh_warehouse = '3' AND id_city = '1140' AND shipped_date &gt;= '2016-12-03' AND shipped_date &lt; '2016-12-04' THEN order_nr</v>
      </c>
      <c r="T1089" t="str">
        <f t="shared" si="155"/>
        <v>WHEN fk_mwh_warehouse = '3' AND id_city = '1140' AND shipped_date &gt;= '2016-12-03' AND shipped_date &lt; '2016-12-04' THEN 1</v>
      </c>
    </row>
    <row r="1090" spans="1:20" x14ac:dyDescent="0.25">
      <c r="A1090" s="7" t="str">
        <f t="shared" si="148"/>
        <v>15863</v>
      </c>
      <c r="B1090">
        <v>3</v>
      </c>
      <c r="C1090">
        <v>1586</v>
      </c>
      <c r="D1090">
        <v>90000</v>
      </c>
      <c r="E1090">
        <v>90000</v>
      </c>
      <c r="F1090">
        <v>1</v>
      </c>
      <c r="G1090">
        <v>1</v>
      </c>
      <c r="H1090">
        <v>20161110184523</v>
      </c>
      <c r="I1090">
        <v>20161205152104</v>
      </c>
      <c r="J1090">
        <v>25</v>
      </c>
      <c r="K1090">
        <v>0</v>
      </c>
      <c r="L1090" t="s">
        <v>34</v>
      </c>
      <c r="M1090" s="1">
        <f t="shared" si="149"/>
        <v>42684</v>
      </c>
      <c r="N1090" s="1">
        <f t="shared" si="150"/>
        <v>42684</v>
      </c>
      <c r="O1090" s="1">
        <f t="shared" si="151"/>
        <v>42684</v>
      </c>
      <c r="P1090" t="b">
        <f t="shared" si="147"/>
        <v>0</v>
      </c>
      <c r="Q1090" t="str">
        <f t="shared" si="152"/>
        <v>WHEN fk_mwh_warehouse = '3' AND id_city = '1586' AND shipped_date &gt;= '2016-11-10' AND shipped_date &lt; '2016-11-11' THEN unit_price</v>
      </c>
      <c r="R1090" t="str">
        <f t="shared" si="153"/>
        <v>WHEN fk_mwh_warehouse = '3' AND id_city = '1586' AND shipped_date &gt;= '2016-11-10' AND shipped_date &lt; '2016-11-11' THEN paid_price</v>
      </c>
      <c r="S1090" t="str">
        <f t="shared" si="154"/>
        <v>WHEN fk_mwh_warehouse = '3' AND id_city = '1586' AND shipped_date &gt;= '2016-11-10' AND shipped_date &lt; '2016-11-11' THEN order_nr</v>
      </c>
      <c r="T1090" t="str">
        <f t="shared" si="155"/>
        <v>WHEN fk_mwh_warehouse = '3' AND id_city = '1586' AND shipped_date &gt;= '2016-11-10' AND shipped_date &lt; '2016-11-11' THEN 1</v>
      </c>
    </row>
    <row r="1091" spans="1:20" x14ac:dyDescent="0.25">
      <c r="A1091" s="7" t="str">
        <f t="shared" si="148"/>
        <v>18313</v>
      </c>
      <c r="B1091">
        <v>3</v>
      </c>
      <c r="C1091">
        <v>1831</v>
      </c>
      <c r="D1091">
        <v>2069793</v>
      </c>
      <c r="E1091">
        <v>2061380.5</v>
      </c>
      <c r="F1091">
        <v>22</v>
      </c>
      <c r="G1091">
        <v>29</v>
      </c>
      <c r="H1091">
        <v>20161164579146.5</v>
      </c>
      <c r="I1091">
        <v>20161206591011.801</v>
      </c>
      <c r="J1091">
        <v>6</v>
      </c>
      <c r="K1091">
        <v>2</v>
      </c>
      <c r="L1091" t="s">
        <v>36</v>
      </c>
      <c r="M1091" s="1">
        <f t="shared" si="149"/>
        <v>42704</v>
      </c>
      <c r="N1091" s="1">
        <f t="shared" si="150"/>
        <v>42698</v>
      </c>
      <c r="O1091" s="1">
        <f t="shared" si="151"/>
        <v>42706</v>
      </c>
      <c r="P1091" t="b">
        <f t="shared" si="147"/>
        <v>0</v>
      </c>
      <c r="Q1091" t="str">
        <f t="shared" si="152"/>
        <v>WHEN fk_mwh_warehouse = '3' AND id_city = '1831' AND shipped_date &gt;= '2016-11-24' AND shipped_date &lt; '2016-12-03' THEN unit_price</v>
      </c>
      <c r="R1091" t="str">
        <f t="shared" si="153"/>
        <v>WHEN fk_mwh_warehouse = '3' AND id_city = '1831' AND shipped_date &gt;= '2016-11-24' AND shipped_date &lt; '2016-12-03' THEN paid_price</v>
      </c>
      <c r="S1091" t="str">
        <f t="shared" si="154"/>
        <v>WHEN fk_mwh_warehouse = '3' AND id_city = '1831' AND shipped_date &gt;= '2016-11-24' AND shipped_date &lt; '2016-12-03' THEN order_nr</v>
      </c>
      <c r="T1091" t="str">
        <f t="shared" si="155"/>
        <v>WHEN fk_mwh_warehouse = '3' AND id_city = '1831' AND shipped_date &gt;= '2016-11-24' AND shipped_date &lt; '2016-12-03' THEN 1</v>
      </c>
    </row>
    <row r="1092" spans="1:20" x14ac:dyDescent="0.25">
      <c r="A1092" s="7" t="str">
        <f t="shared" si="148"/>
        <v>19623</v>
      </c>
      <c r="B1092">
        <v>3</v>
      </c>
      <c r="C1092">
        <v>1962</v>
      </c>
      <c r="D1092">
        <v>1699000</v>
      </c>
      <c r="E1092">
        <v>1699000</v>
      </c>
      <c r="F1092">
        <v>1</v>
      </c>
      <c r="G1092">
        <v>1</v>
      </c>
      <c r="H1092">
        <v>20161203221951</v>
      </c>
      <c r="I1092">
        <v>20161207155436</v>
      </c>
      <c r="J1092">
        <v>4</v>
      </c>
      <c r="K1092">
        <v>0</v>
      </c>
      <c r="L1092" t="s">
        <v>35</v>
      </c>
      <c r="M1092" s="1">
        <f t="shared" si="149"/>
        <v>42707</v>
      </c>
      <c r="N1092" s="1">
        <f t="shared" si="150"/>
        <v>42707</v>
      </c>
      <c r="O1092" s="1">
        <f t="shared" si="151"/>
        <v>42707</v>
      </c>
      <c r="P1092" t="b">
        <f t="shared" si="147"/>
        <v>0</v>
      </c>
      <c r="Q1092" t="str">
        <f t="shared" si="152"/>
        <v>WHEN fk_mwh_warehouse = '3' AND id_city = '1962' AND shipped_date &gt;= '2016-12-03' AND shipped_date &lt; '2016-12-04' THEN unit_price</v>
      </c>
      <c r="R1092" t="str">
        <f t="shared" si="153"/>
        <v>WHEN fk_mwh_warehouse = '3' AND id_city = '1962' AND shipped_date &gt;= '2016-12-03' AND shipped_date &lt; '2016-12-04' THEN paid_price</v>
      </c>
      <c r="S1092" t="str">
        <f t="shared" si="154"/>
        <v>WHEN fk_mwh_warehouse = '3' AND id_city = '1962' AND shipped_date &gt;= '2016-12-03' AND shipped_date &lt; '2016-12-04' THEN order_nr</v>
      </c>
      <c r="T1092" t="str">
        <f t="shared" si="155"/>
        <v>WHEN fk_mwh_warehouse = '3' AND id_city = '1962' AND shipped_date &gt;= '2016-12-03' AND shipped_date &lt; '2016-12-04' THEN 1</v>
      </c>
    </row>
    <row r="1093" spans="1:20" x14ac:dyDescent="0.25">
      <c r="A1093" s="7" t="str">
        <f t="shared" si="148"/>
        <v>19943</v>
      </c>
      <c r="B1093">
        <v>3</v>
      </c>
      <c r="C1093">
        <v>1994</v>
      </c>
      <c r="D1093">
        <v>245000</v>
      </c>
      <c r="E1093">
        <v>245000</v>
      </c>
      <c r="F1093">
        <v>1</v>
      </c>
      <c r="G1093">
        <v>1</v>
      </c>
      <c r="H1093">
        <v>20161128170056</v>
      </c>
      <c r="I1093">
        <v>20161207153639</v>
      </c>
      <c r="J1093">
        <v>9</v>
      </c>
      <c r="K1093">
        <v>0</v>
      </c>
      <c r="L1093" t="s">
        <v>35</v>
      </c>
      <c r="M1093" s="1">
        <f t="shared" si="149"/>
        <v>42702</v>
      </c>
      <c r="N1093" s="1">
        <f t="shared" si="150"/>
        <v>42702</v>
      </c>
      <c r="O1093" s="1">
        <f t="shared" si="151"/>
        <v>42702</v>
      </c>
      <c r="P1093" t="b">
        <f t="shared" si="147"/>
        <v>0</v>
      </c>
      <c r="Q1093" t="str">
        <f t="shared" si="152"/>
        <v>WHEN fk_mwh_warehouse = '3' AND id_city = '1994' AND shipped_date &gt;= '2016-11-28' AND shipped_date &lt; '2016-11-29' THEN unit_price</v>
      </c>
      <c r="R1093" t="str">
        <f t="shared" si="153"/>
        <v>WHEN fk_mwh_warehouse = '3' AND id_city = '1994' AND shipped_date &gt;= '2016-11-28' AND shipped_date &lt; '2016-11-29' THEN paid_price</v>
      </c>
      <c r="S1093" t="str">
        <f t="shared" si="154"/>
        <v>WHEN fk_mwh_warehouse = '3' AND id_city = '1994' AND shipped_date &gt;= '2016-11-28' AND shipped_date &lt; '2016-11-29' THEN order_nr</v>
      </c>
      <c r="T1093" t="str">
        <f t="shared" si="155"/>
        <v>WHEN fk_mwh_warehouse = '3' AND id_city = '1994' AND shipped_date &gt;= '2016-11-28' AND shipped_date &lt; '2016-11-29' THEN 1</v>
      </c>
    </row>
    <row r="1094" spans="1:20" x14ac:dyDescent="0.25">
      <c r="A1094" s="7" t="str">
        <f t="shared" si="148"/>
        <v>20603</v>
      </c>
      <c r="B1094">
        <v>3</v>
      </c>
      <c r="C1094">
        <v>2060</v>
      </c>
      <c r="D1094">
        <v>13380386.380000001</v>
      </c>
      <c r="E1094">
        <v>13188319.970000001</v>
      </c>
      <c r="F1094">
        <v>142</v>
      </c>
      <c r="G1094">
        <v>173</v>
      </c>
      <c r="H1094">
        <v>20161166934286.301</v>
      </c>
      <c r="I1094">
        <v>20161206510613.301</v>
      </c>
      <c r="J1094">
        <v>8</v>
      </c>
      <c r="K1094">
        <v>5</v>
      </c>
      <c r="L1094" t="s">
        <v>36</v>
      </c>
      <c r="M1094" s="1">
        <f t="shared" si="149"/>
        <v>42702</v>
      </c>
      <c r="N1094" s="1">
        <f t="shared" si="150"/>
        <v>42687</v>
      </c>
      <c r="O1094" s="1">
        <f t="shared" si="151"/>
        <v>42707</v>
      </c>
      <c r="P1094" t="b">
        <f t="shared" si="147"/>
        <v>0</v>
      </c>
      <c r="Q1094" t="str">
        <f t="shared" si="152"/>
        <v>WHEN fk_mwh_warehouse = '3' AND id_city = '2060' AND shipped_date &gt;= '2016-11-13' AND shipped_date &lt; '2016-12-04' THEN unit_price</v>
      </c>
      <c r="R1094" t="str">
        <f t="shared" si="153"/>
        <v>WHEN fk_mwh_warehouse = '3' AND id_city = '2060' AND shipped_date &gt;= '2016-11-13' AND shipped_date &lt; '2016-12-04' THEN paid_price</v>
      </c>
      <c r="S1094" t="str">
        <f t="shared" si="154"/>
        <v>WHEN fk_mwh_warehouse = '3' AND id_city = '2060' AND shipped_date &gt;= '2016-11-13' AND shipped_date &lt; '2016-12-04' THEN order_nr</v>
      </c>
      <c r="T1094" t="str">
        <f t="shared" si="155"/>
        <v>WHEN fk_mwh_warehouse = '3' AND id_city = '2060' AND shipped_date &gt;= '2016-11-13' AND shipped_date &lt; '2016-12-04' THEN 1</v>
      </c>
    </row>
    <row r="1095" spans="1:20" x14ac:dyDescent="0.25">
      <c r="A1095" s="7" t="str">
        <f t="shared" si="148"/>
        <v>24963</v>
      </c>
      <c r="B1095">
        <v>3</v>
      </c>
      <c r="C1095">
        <v>2496</v>
      </c>
      <c r="D1095">
        <v>129000</v>
      </c>
      <c r="E1095">
        <v>129000</v>
      </c>
      <c r="F1095">
        <v>1</v>
      </c>
      <c r="G1095">
        <v>1</v>
      </c>
      <c r="H1095">
        <v>20161202190202</v>
      </c>
      <c r="I1095">
        <v>20161208123701</v>
      </c>
      <c r="J1095">
        <v>6</v>
      </c>
      <c r="K1095">
        <v>0</v>
      </c>
      <c r="L1095" t="s">
        <v>37</v>
      </c>
      <c r="M1095" s="1">
        <f t="shared" si="149"/>
        <v>42706</v>
      </c>
      <c r="N1095" s="1">
        <f t="shared" si="150"/>
        <v>42706</v>
      </c>
      <c r="O1095" s="1">
        <f t="shared" si="151"/>
        <v>42706</v>
      </c>
      <c r="P1095" t="b">
        <f t="shared" si="147"/>
        <v>0</v>
      </c>
      <c r="Q1095" t="str">
        <f t="shared" si="152"/>
        <v>WHEN fk_mwh_warehouse = '3' AND id_city = '2496' AND shipped_date &gt;= '2016-12-02' AND shipped_date &lt; '2016-12-03' THEN unit_price</v>
      </c>
      <c r="R1095" t="str">
        <f t="shared" si="153"/>
        <v>WHEN fk_mwh_warehouse = '3' AND id_city = '2496' AND shipped_date &gt;= '2016-12-02' AND shipped_date &lt; '2016-12-03' THEN paid_price</v>
      </c>
      <c r="S1095" t="str">
        <f t="shared" si="154"/>
        <v>WHEN fk_mwh_warehouse = '3' AND id_city = '2496' AND shipped_date &gt;= '2016-12-02' AND shipped_date &lt; '2016-12-03' THEN order_nr</v>
      </c>
      <c r="T1095" t="str">
        <f t="shared" si="155"/>
        <v>WHEN fk_mwh_warehouse = '3' AND id_city = '2496' AND shipped_date &gt;= '2016-12-02' AND shipped_date &lt; '2016-12-03' THEN 1</v>
      </c>
    </row>
    <row r="1096" spans="1:20" x14ac:dyDescent="0.25">
      <c r="A1096" s="7" t="str">
        <f t="shared" si="148"/>
        <v>25843</v>
      </c>
      <c r="B1096">
        <v>3</v>
      </c>
      <c r="C1096">
        <v>2584</v>
      </c>
      <c r="D1096">
        <v>55000</v>
      </c>
      <c r="E1096">
        <v>55000</v>
      </c>
      <c r="F1096">
        <v>1</v>
      </c>
      <c r="G1096">
        <v>1</v>
      </c>
      <c r="H1096">
        <v>20161130210232</v>
      </c>
      <c r="I1096">
        <v>20161207164234</v>
      </c>
      <c r="J1096">
        <v>7</v>
      </c>
      <c r="K1096">
        <v>0</v>
      </c>
      <c r="L1096" t="s">
        <v>35</v>
      </c>
      <c r="M1096" s="1">
        <f t="shared" si="149"/>
        <v>42704</v>
      </c>
      <c r="N1096" s="1">
        <f t="shared" si="150"/>
        <v>42704</v>
      </c>
      <c r="O1096" s="1">
        <f t="shared" si="151"/>
        <v>42704</v>
      </c>
      <c r="P1096" t="b">
        <f t="shared" si="147"/>
        <v>0</v>
      </c>
      <c r="Q1096" t="str">
        <f t="shared" si="152"/>
        <v>WHEN fk_mwh_warehouse = '3' AND id_city = '2584' AND shipped_date &gt;= '2016-11-30' AND shipped_date &lt; '2016-12-01' THEN unit_price</v>
      </c>
      <c r="R1096" t="str">
        <f t="shared" si="153"/>
        <v>WHEN fk_mwh_warehouse = '3' AND id_city = '2584' AND shipped_date &gt;= '2016-11-30' AND shipped_date &lt; '2016-12-01' THEN paid_price</v>
      </c>
      <c r="S1096" t="str">
        <f t="shared" si="154"/>
        <v>WHEN fk_mwh_warehouse = '3' AND id_city = '2584' AND shipped_date &gt;= '2016-11-30' AND shipped_date &lt; '2016-12-01' THEN order_nr</v>
      </c>
      <c r="T1096" t="str">
        <f t="shared" si="155"/>
        <v>WHEN fk_mwh_warehouse = '3' AND id_city = '2584' AND shipped_date &gt;= '2016-11-30' AND shipped_date &lt; '2016-12-01' THEN 1</v>
      </c>
    </row>
    <row r="1097" spans="1:20" x14ac:dyDescent="0.25">
      <c r="A1097" s="7" t="str">
        <f t="shared" si="148"/>
        <v>30103</v>
      </c>
      <c r="B1097">
        <v>3</v>
      </c>
      <c r="C1097">
        <v>3010</v>
      </c>
      <c r="D1097">
        <v>77800</v>
      </c>
      <c r="E1097">
        <v>77800</v>
      </c>
      <c r="F1097">
        <v>2</v>
      </c>
      <c r="G1097">
        <v>2</v>
      </c>
      <c r="H1097">
        <v>20161203186292.5</v>
      </c>
      <c r="I1097">
        <v>20161206678029</v>
      </c>
      <c r="J1097">
        <v>4</v>
      </c>
      <c r="K1097">
        <v>0</v>
      </c>
      <c r="L1097" t="s">
        <v>36</v>
      </c>
      <c r="M1097" s="1">
        <f t="shared" si="149"/>
        <v>42706</v>
      </c>
      <c r="N1097" s="1">
        <f t="shared" si="150"/>
        <v>42706</v>
      </c>
      <c r="O1097" s="1">
        <f t="shared" si="151"/>
        <v>42706</v>
      </c>
      <c r="P1097" t="b">
        <f t="shared" si="147"/>
        <v>0</v>
      </c>
      <c r="Q1097" t="str">
        <f t="shared" si="152"/>
        <v>WHEN fk_mwh_warehouse = '3' AND id_city = '3010' AND shipped_date &gt;= '2016-12-02' AND shipped_date &lt; '2016-12-03' THEN unit_price</v>
      </c>
      <c r="R1097" t="str">
        <f t="shared" si="153"/>
        <v>WHEN fk_mwh_warehouse = '3' AND id_city = '3010' AND shipped_date &gt;= '2016-12-02' AND shipped_date &lt; '2016-12-03' THEN paid_price</v>
      </c>
      <c r="S1097" t="str">
        <f t="shared" si="154"/>
        <v>WHEN fk_mwh_warehouse = '3' AND id_city = '3010' AND shipped_date &gt;= '2016-12-02' AND shipped_date &lt; '2016-12-03' THEN order_nr</v>
      </c>
      <c r="T1097" t="str">
        <f t="shared" si="155"/>
        <v>WHEN fk_mwh_warehouse = '3' AND id_city = '3010' AND shipped_date &gt;= '2016-12-02' AND shipped_date &lt; '2016-12-03' THEN 1</v>
      </c>
    </row>
    <row r="1098" spans="1:20" x14ac:dyDescent="0.25">
      <c r="A1098" s="7" t="str">
        <f t="shared" si="148"/>
        <v>30423</v>
      </c>
      <c r="B1098">
        <v>3</v>
      </c>
      <c r="C1098">
        <v>3042</v>
      </c>
      <c r="D1098">
        <v>45908</v>
      </c>
      <c r="E1098">
        <v>45908</v>
      </c>
      <c r="F1098">
        <v>1</v>
      </c>
      <c r="G1098">
        <v>1</v>
      </c>
      <c r="H1098">
        <v>20161110135323</v>
      </c>
      <c r="I1098">
        <v>20161206210051</v>
      </c>
      <c r="J1098">
        <v>26</v>
      </c>
      <c r="K1098">
        <v>0</v>
      </c>
      <c r="L1098" t="s">
        <v>36</v>
      </c>
      <c r="M1098" s="1">
        <f t="shared" si="149"/>
        <v>42684</v>
      </c>
      <c r="N1098" s="1">
        <f t="shared" si="150"/>
        <v>42684</v>
      </c>
      <c r="O1098" s="1">
        <f t="shared" si="151"/>
        <v>42684</v>
      </c>
      <c r="P1098" t="b">
        <f t="shared" ref="P1098:P1161" si="156">O1098&gt;$O$3</f>
        <v>0</v>
      </c>
      <c r="Q1098" t="str">
        <f t="shared" si="152"/>
        <v>WHEN fk_mwh_warehouse = '3' AND id_city = '3042' AND shipped_date &gt;= '2016-11-10' AND shipped_date &lt; '2016-11-11' THEN unit_price</v>
      </c>
      <c r="R1098" t="str">
        <f t="shared" si="153"/>
        <v>WHEN fk_mwh_warehouse = '3' AND id_city = '3042' AND shipped_date &gt;= '2016-11-10' AND shipped_date &lt; '2016-11-11' THEN paid_price</v>
      </c>
      <c r="S1098" t="str">
        <f t="shared" si="154"/>
        <v>WHEN fk_mwh_warehouse = '3' AND id_city = '3042' AND shipped_date &gt;= '2016-11-10' AND shipped_date &lt; '2016-11-11' THEN order_nr</v>
      </c>
      <c r="T1098" t="str">
        <f t="shared" si="155"/>
        <v>WHEN fk_mwh_warehouse = '3' AND id_city = '3042' AND shipped_date &gt;= '2016-11-10' AND shipped_date &lt; '2016-11-11' THEN 1</v>
      </c>
    </row>
    <row r="1099" spans="1:20" x14ac:dyDescent="0.25">
      <c r="A1099" s="7" t="str">
        <f t="shared" ref="A1099:A1162" si="157">C1099&amp;B1099</f>
        <v>32223</v>
      </c>
      <c r="B1099">
        <v>3</v>
      </c>
      <c r="C1099">
        <v>3222</v>
      </c>
      <c r="D1099">
        <v>84900</v>
      </c>
      <c r="E1099">
        <v>84900</v>
      </c>
      <c r="F1099">
        <v>1</v>
      </c>
      <c r="G1099">
        <v>1</v>
      </c>
      <c r="H1099">
        <v>20161112192857</v>
      </c>
      <c r="I1099">
        <v>20161206210053</v>
      </c>
      <c r="J1099">
        <v>24</v>
      </c>
      <c r="K1099">
        <v>0</v>
      </c>
      <c r="L1099" t="s">
        <v>36</v>
      </c>
      <c r="M1099" s="1">
        <f t="shared" ref="M1099:M1162" si="158">L1099-J1099</f>
        <v>42686</v>
      </c>
      <c r="N1099" s="1">
        <f t="shared" ref="N1099:N1162" si="159">M1099-($O$6*K1099)</f>
        <v>42686</v>
      </c>
      <c r="O1099" s="1">
        <f t="shared" ref="O1099:O1162" si="160">M1099+($O$7*K1099)</f>
        <v>42686</v>
      </c>
      <c r="P1099" t="b">
        <f t="shared" si="156"/>
        <v>0</v>
      </c>
      <c r="Q1099" t="str">
        <f t="shared" ref="Q1099:Q1162" si="161">"WHEN fk_mwh_warehouse = '"&amp;$B1099&amp;"' AND id_city = '"&amp;$C1099&amp;"' AND shipped_date &gt;= '"&amp;TEXT($N1099,"yyyy-mm-dd")&amp;"' AND shipped_date &lt; '"&amp;TEXT($O1099+1,"yyyy-mm-dd")&amp;"' THEN unit_price"</f>
        <v>WHEN fk_mwh_warehouse = '3' AND id_city = '3222' AND shipped_date &gt;= '2016-11-12' AND shipped_date &lt; '2016-11-13' THEN unit_price</v>
      </c>
      <c r="R1099" t="str">
        <f t="shared" ref="R1099:R1162" si="162">"WHEN fk_mwh_warehouse = '"&amp;$B1099&amp;"' AND id_city = '"&amp;$C1099&amp;"' AND shipped_date &gt;= '"&amp;TEXT($N1099,"yyyy-mm-dd")&amp;"' AND shipped_date &lt; '"&amp;TEXT($O1099+1,"yyyy-mm-dd")&amp;"' THEN paid_price"</f>
        <v>WHEN fk_mwh_warehouse = '3' AND id_city = '3222' AND shipped_date &gt;= '2016-11-12' AND shipped_date &lt; '2016-11-13' THEN paid_price</v>
      </c>
      <c r="S1099" t="str">
        <f t="shared" ref="S1099:S1162" si="163">"WHEN fk_mwh_warehouse = '"&amp;$B1099&amp;"' AND id_city = '"&amp;$C1099&amp;"' AND shipped_date &gt;= '"&amp;TEXT($N1099,"yyyy-mm-dd")&amp;"' AND shipped_date &lt; '"&amp;TEXT($O1099+1,"yyyy-mm-dd")&amp;"' THEN order_nr"</f>
        <v>WHEN fk_mwh_warehouse = '3' AND id_city = '3222' AND shipped_date &gt;= '2016-11-12' AND shipped_date &lt; '2016-11-13' THEN order_nr</v>
      </c>
      <c r="T1099" t="str">
        <f t="shared" ref="T1099:T1162" si="164">"WHEN fk_mwh_warehouse = '"&amp;$B1099&amp;"' AND id_city = '"&amp;$C1099&amp;"' AND shipped_date &gt;= '"&amp;TEXT($N1099,"yyyy-mm-dd")&amp;"' AND shipped_date &lt; '"&amp;TEXT($O1099+1,"yyyy-mm-dd")&amp;"' THEN 1"</f>
        <v>WHEN fk_mwh_warehouse = '3' AND id_city = '3222' AND shipped_date &gt;= '2016-11-12' AND shipped_date &lt; '2016-11-13' THEN 1</v>
      </c>
    </row>
    <row r="1100" spans="1:20" x14ac:dyDescent="0.25">
      <c r="A1100" s="7" t="str">
        <f t="shared" si="157"/>
        <v>33073</v>
      </c>
      <c r="B1100">
        <v>3</v>
      </c>
      <c r="C1100">
        <v>3307</v>
      </c>
      <c r="D1100">
        <v>137400</v>
      </c>
      <c r="E1100">
        <v>137400</v>
      </c>
      <c r="F1100">
        <v>1</v>
      </c>
      <c r="G1100">
        <v>1</v>
      </c>
      <c r="H1100">
        <v>20161109174222</v>
      </c>
      <c r="I1100">
        <v>20161206210051</v>
      </c>
      <c r="J1100">
        <v>27</v>
      </c>
      <c r="K1100">
        <v>0</v>
      </c>
      <c r="L1100" t="s">
        <v>36</v>
      </c>
      <c r="M1100" s="1">
        <f t="shared" si="158"/>
        <v>42683</v>
      </c>
      <c r="N1100" s="1">
        <f t="shared" si="159"/>
        <v>42683</v>
      </c>
      <c r="O1100" s="1">
        <f t="shared" si="160"/>
        <v>42683</v>
      </c>
      <c r="P1100" t="b">
        <f t="shared" si="156"/>
        <v>0</v>
      </c>
      <c r="Q1100" t="str">
        <f t="shared" si="161"/>
        <v>WHEN fk_mwh_warehouse = '3' AND id_city = '3307' AND shipped_date &gt;= '2016-11-09' AND shipped_date &lt; '2016-11-10' THEN unit_price</v>
      </c>
      <c r="R1100" t="str">
        <f t="shared" si="162"/>
        <v>WHEN fk_mwh_warehouse = '3' AND id_city = '3307' AND shipped_date &gt;= '2016-11-09' AND shipped_date &lt; '2016-11-10' THEN paid_price</v>
      </c>
      <c r="S1100" t="str">
        <f t="shared" si="163"/>
        <v>WHEN fk_mwh_warehouse = '3' AND id_city = '3307' AND shipped_date &gt;= '2016-11-09' AND shipped_date &lt; '2016-11-10' THEN order_nr</v>
      </c>
      <c r="T1100" t="str">
        <f t="shared" si="164"/>
        <v>WHEN fk_mwh_warehouse = '3' AND id_city = '3307' AND shipped_date &gt;= '2016-11-09' AND shipped_date &lt; '2016-11-10' THEN 1</v>
      </c>
    </row>
    <row r="1101" spans="1:20" x14ac:dyDescent="0.25">
      <c r="A1101" s="7" t="str">
        <f t="shared" si="157"/>
        <v>33133</v>
      </c>
      <c r="B1101">
        <v>3</v>
      </c>
      <c r="C1101">
        <v>3313</v>
      </c>
      <c r="D1101">
        <v>3242150</v>
      </c>
      <c r="E1101">
        <v>3242150</v>
      </c>
      <c r="F1101">
        <v>6</v>
      </c>
      <c r="G1101">
        <v>6</v>
      </c>
      <c r="H1101">
        <v>20161191329932.102</v>
      </c>
      <c r="I1101">
        <v>20161207770082.602</v>
      </c>
      <c r="J1101">
        <v>5</v>
      </c>
      <c r="K1101">
        <v>2</v>
      </c>
      <c r="L1101" t="s">
        <v>35</v>
      </c>
      <c r="M1101" s="1">
        <f t="shared" si="158"/>
        <v>42706</v>
      </c>
      <c r="N1101" s="1">
        <f t="shared" si="159"/>
        <v>42700</v>
      </c>
      <c r="O1101" s="1">
        <f t="shared" si="160"/>
        <v>42708</v>
      </c>
      <c r="P1101" t="b">
        <f t="shared" si="156"/>
        <v>0</v>
      </c>
      <c r="Q1101" t="str">
        <f t="shared" si="161"/>
        <v>WHEN fk_mwh_warehouse = '3' AND id_city = '3313' AND shipped_date &gt;= '2016-11-26' AND shipped_date &lt; '2016-12-05' THEN unit_price</v>
      </c>
      <c r="R1101" t="str">
        <f t="shared" si="162"/>
        <v>WHEN fk_mwh_warehouse = '3' AND id_city = '3313' AND shipped_date &gt;= '2016-11-26' AND shipped_date &lt; '2016-12-05' THEN paid_price</v>
      </c>
      <c r="S1101" t="str">
        <f t="shared" si="163"/>
        <v>WHEN fk_mwh_warehouse = '3' AND id_city = '3313' AND shipped_date &gt;= '2016-11-26' AND shipped_date &lt; '2016-12-05' THEN order_nr</v>
      </c>
      <c r="T1101" t="str">
        <f t="shared" si="164"/>
        <v>WHEN fk_mwh_warehouse = '3' AND id_city = '3313' AND shipped_date &gt;= '2016-11-26' AND shipped_date &lt; '2016-12-05' THEN 1</v>
      </c>
    </row>
    <row r="1102" spans="1:20" x14ac:dyDescent="0.25">
      <c r="A1102" s="7" t="str">
        <f t="shared" si="157"/>
        <v>36093</v>
      </c>
      <c r="B1102">
        <v>3</v>
      </c>
      <c r="C1102">
        <v>3609</v>
      </c>
      <c r="D1102">
        <v>319000</v>
      </c>
      <c r="E1102">
        <v>319000</v>
      </c>
      <c r="F1102">
        <v>1</v>
      </c>
      <c r="G1102">
        <v>1</v>
      </c>
      <c r="H1102">
        <v>20161111085043</v>
      </c>
      <c r="I1102">
        <v>20161206210051</v>
      </c>
      <c r="J1102">
        <v>25</v>
      </c>
      <c r="K1102">
        <v>0</v>
      </c>
      <c r="L1102" t="s">
        <v>36</v>
      </c>
      <c r="M1102" s="1">
        <f t="shared" si="158"/>
        <v>42685</v>
      </c>
      <c r="N1102" s="1">
        <f t="shared" si="159"/>
        <v>42685</v>
      </c>
      <c r="O1102" s="1">
        <f t="shared" si="160"/>
        <v>42685</v>
      </c>
      <c r="P1102" t="b">
        <f t="shared" si="156"/>
        <v>0</v>
      </c>
      <c r="Q1102" t="str">
        <f t="shared" si="161"/>
        <v>WHEN fk_mwh_warehouse = '3' AND id_city = '3609' AND shipped_date &gt;= '2016-11-11' AND shipped_date &lt; '2016-11-12' THEN unit_price</v>
      </c>
      <c r="R1102" t="str">
        <f t="shared" si="162"/>
        <v>WHEN fk_mwh_warehouse = '3' AND id_city = '3609' AND shipped_date &gt;= '2016-11-11' AND shipped_date &lt; '2016-11-12' THEN paid_price</v>
      </c>
      <c r="S1102" t="str">
        <f t="shared" si="163"/>
        <v>WHEN fk_mwh_warehouse = '3' AND id_city = '3609' AND shipped_date &gt;= '2016-11-11' AND shipped_date &lt; '2016-11-12' THEN order_nr</v>
      </c>
      <c r="T1102" t="str">
        <f t="shared" si="164"/>
        <v>WHEN fk_mwh_warehouse = '3' AND id_city = '3609' AND shipped_date &gt;= '2016-11-11' AND shipped_date &lt; '2016-11-12' THEN 1</v>
      </c>
    </row>
    <row r="1103" spans="1:20" x14ac:dyDescent="0.25">
      <c r="A1103" s="7" t="str">
        <f t="shared" si="157"/>
        <v>37053</v>
      </c>
      <c r="B1103">
        <v>3</v>
      </c>
      <c r="C1103">
        <v>3705</v>
      </c>
      <c r="D1103">
        <v>123900</v>
      </c>
      <c r="E1103">
        <v>123900</v>
      </c>
      <c r="F1103">
        <v>1</v>
      </c>
      <c r="G1103">
        <v>1</v>
      </c>
      <c r="H1103">
        <v>20161112124635</v>
      </c>
      <c r="I1103">
        <v>20161206210052</v>
      </c>
      <c r="J1103">
        <v>24</v>
      </c>
      <c r="K1103">
        <v>0</v>
      </c>
      <c r="L1103" t="s">
        <v>36</v>
      </c>
      <c r="M1103" s="1">
        <f t="shared" si="158"/>
        <v>42686</v>
      </c>
      <c r="N1103" s="1">
        <f t="shared" si="159"/>
        <v>42686</v>
      </c>
      <c r="O1103" s="1">
        <f t="shared" si="160"/>
        <v>42686</v>
      </c>
      <c r="P1103" t="b">
        <f t="shared" si="156"/>
        <v>0</v>
      </c>
      <c r="Q1103" t="str">
        <f t="shared" si="161"/>
        <v>WHEN fk_mwh_warehouse = '3' AND id_city = '3705' AND shipped_date &gt;= '2016-11-12' AND shipped_date &lt; '2016-11-13' THEN unit_price</v>
      </c>
      <c r="R1103" t="str">
        <f t="shared" si="162"/>
        <v>WHEN fk_mwh_warehouse = '3' AND id_city = '3705' AND shipped_date &gt;= '2016-11-12' AND shipped_date &lt; '2016-11-13' THEN paid_price</v>
      </c>
      <c r="S1103" t="str">
        <f t="shared" si="163"/>
        <v>WHEN fk_mwh_warehouse = '3' AND id_city = '3705' AND shipped_date &gt;= '2016-11-12' AND shipped_date &lt; '2016-11-13' THEN order_nr</v>
      </c>
      <c r="T1103" t="str">
        <f t="shared" si="164"/>
        <v>WHEN fk_mwh_warehouse = '3' AND id_city = '3705' AND shipped_date &gt;= '2016-11-12' AND shipped_date &lt; '2016-11-13' THEN 1</v>
      </c>
    </row>
    <row r="1104" spans="1:20" x14ac:dyDescent="0.25">
      <c r="A1104" s="7" t="str">
        <f t="shared" si="157"/>
        <v>37293</v>
      </c>
      <c r="B1104">
        <v>3</v>
      </c>
      <c r="C1104">
        <v>3729</v>
      </c>
      <c r="D1104">
        <v>4956509</v>
      </c>
      <c r="E1104">
        <v>4904113</v>
      </c>
      <c r="F1104">
        <v>11</v>
      </c>
      <c r="G1104">
        <v>17</v>
      </c>
      <c r="H1104">
        <v>20161163002934.102</v>
      </c>
      <c r="I1104">
        <v>20161206796262.398</v>
      </c>
      <c r="J1104">
        <v>7</v>
      </c>
      <c r="K1104">
        <v>3</v>
      </c>
      <c r="L1104" t="s">
        <v>36</v>
      </c>
      <c r="M1104" s="1">
        <f t="shared" si="158"/>
        <v>42703</v>
      </c>
      <c r="N1104" s="1">
        <f t="shared" si="159"/>
        <v>42694</v>
      </c>
      <c r="O1104" s="1">
        <f t="shared" si="160"/>
        <v>42706</v>
      </c>
      <c r="P1104" t="b">
        <f t="shared" si="156"/>
        <v>0</v>
      </c>
      <c r="Q1104" t="str">
        <f t="shared" si="161"/>
        <v>WHEN fk_mwh_warehouse = '3' AND id_city = '3729' AND shipped_date &gt;= '2016-11-20' AND shipped_date &lt; '2016-12-03' THEN unit_price</v>
      </c>
      <c r="R1104" t="str">
        <f t="shared" si="162"/>
        <v>WHEN fk_mwh_warehouse = '3' AND id_city = '3729' AND shipped_date &gt;= '2016-11-20' AND shipped_date &lt; '2016-12-03' THEN paid_price</v>
      </c>
      <c r="S1104" t="str">
        <f t="shared" si="163"/>
        <v>WHEN fk_mwh_warehouse = '3' AND id_city = '3729' AND shipped_date &gt;= '2016-11-20' AND shipped_date &lt; '2016-12-03' THEN order_nr</v>
      </c>
      <c r="T1104" t="str">
        <f t="shared" si="164"/>
        <v>WHEN fk_mwh_warehouse = '3' AND id_city = '3729' AND shipped_date &gt;= '2016-11-20' AND shipped_date &lt; '2016-12-03' THEN 1</v>
      </c>
    </row>
    <row r="1105" spans="1:20" x14ac:dyDescent="0.25">
      <c r="A1105" s="7" t="str">
        <f t="shared" si="157"/>
        <v>37683</v>
      </c>
      <c r="B1105">
        <v>3</v>
      </c>
      <c r="C1105">
        <v>3768</v>
      </c>
      <c r="D1105">
        <v>118000</v>
      </c>
      <c r="E1105">
        <v>118000</v>
      </c>
      <c r="F1105">
        <v>1</v>
      </c>
      <c r="G1105">
        <v>1</v>
      </c>
      <c r="H1105">
        <v>20161108150751</v>
      </c>
      <c r="I1105">
        <v>20161206210012</v>
      </c>
      <c r="J1105">
        <v>28</v>
      </c>
      <c r="K1105">
        <v>0</v>
      </c>
      <c r="L1105" t="s">
        <v>36</v>
      </c>
      <c r="M1105" s="1">
        <f t="shared" si="158"/>
        <v>42682</v>
      </c>
      <c r="N1105" s="1">
        <f t="shared" si="159"/>
        <v>42682</v>
      </c>
      <c r="O1105" s="1">
        <f t="shared" si="160"/>
        <v>42682</v>
      </c>
      <c r="P1105" t="b">
        <f t="shared" si="156"/>
        <v>0</v>
      </c>
      <c r="Q1105" t="str">
        <f t="shared" si="161"/>
        <v>WHEN fk_mwh_warehouse = '3' AND id_city = '3768' AND shipped_date &gt;= '2016-11-08' AND shipped_date &lt; '2016-11-09' THEN unit_price</v>
      </c>
      <c r="R1105" t="str">
        <f t="shared" si="162"/>
        <v>WHEN fk_mwh_warehouse = '3' AND id_city = '3768' AND shipped_date &gt;= '2016-11-08' AND shipped_date &lt; '2016-11-09' THEN paid_price</v>
      </c>
      <c r="S1105" t="str">
        <f t="shared" si="163"/>
        <v>WHEN fk_mwh_warehouse = '3' AND id_city = '3768' AND shipped_date &gt;= '2016-11-08' AND shipped_date &lt; '2016-11-09' THEN order_nr</v>
      </c>
      <c r="T1105" t="str">
        <f t="shared" si="164"/>
        <v>WHEN fk_mwh_warehouse = '3' AND id_city = '3768' AND shipped_date &gt;= '2016-11-08' AND shipped_date &lt; '2016-11-09' THEN 1</v>
      </c>
    </row>
    <row r="1106" spans="1:20" x14ac:dyDescent="0.25">
      <c r="A1106" s="7" t="str">
        <f t="shared" si="157"/>
        <v>37893</v>
      </c>
      <c r="B1106">
        <v>3</v>
      </c>
      <c r="C1106">
        <v>3789</v>
      </c>
      <c r="D1106">
        <v>8000</v>
      </c>
      <c r="E1106">
        <v>8000</v>
      </c>
      <c r="F1106">
        <v>1</v>
      </c>
      <c r="G1106">
        <v>1</v>
      </c>
      <c r="H1106">
        <v>20161201235522</v>
      </c>
      <c r="I1106">
        <v>20161206140840</v>
      </c>
      <c r="J1106">
        <v>5</v>
      </c>
      <c r="K1106">
        <v>0</v>
      </c>
      <c r="L1106" t="s">
        <v>36</v>
      </c>
      <c r="M1106" s="1">
        <f t="shared" si="158"/>
        <v>42705</v>
      </c>
      <c r="N1106" s="1">
        <f t="shared" si="159"/>
        <v>42705</v>
      </c>
      <c r="O1106" s="1">
        <f t="shared" si="160"/>
        <v>42705</v>
      </c>
      <c r="P1106" t="b">
        <f t="shared" si="156"/>
        <v>0</v>
      </c>
      <c r="Q1106" t="str">
        <f t="shared" si="161"/>
        <v>WHEN fk_mwh_warehouse = '3' AND id_city = '3789' AND shipped_date &gt;= '2016-12-01' AND shipped_date &lt; '2016-12-02' THEN unit_price</v>
      </c>
      <c r="R1106" t="str">
        <f t="shared" si="162"/>
        <v>WHEN fk_mwh_warehouse = '3' AND id_city = '3789' AND shipped_date &gt;= '2016-12-01' AND shipped_date &lt; '2016-12-02' THEN paid_price</v>
      </c>
      <c r="S1106" t="str">
        <f t="shared" si="163"/>
        <v>WHEN fk_mwh_warehouse = '3' AND id_city = '3789' AND shipped_date &gt;= '2016-12-01' AND shipped_date &lt; '2016-12-02' THEN order_nr</v>
      </c>
      <c r="T1106" t="str">
        <f t="shared" si="164"/>
        <v>WHEN fk_mwh_warehouse = '3' AND id_city = '3789' AND shipped_date &gt;= '2016-12-01' AND shipped_date &lt; '2016-12-02' THEN 1</v>
      </c>
    </row>
    <row r="1107" spans="1:20" x14ac:dyDescent="0.25">
      <c r="A1107" s="7" t="str">
        <f t="shared" si="157"/>
        <v>37943</v>
      </c>
      <c r="B1107">
        <v>3</v>
      </c>
      <c r="C1107">
        <v>3794</v>
      </c>
      <c r="D1107">
        <v>607587</v>
      </c>
      <c r="E1107">
        <v>563587</v>
      </c>
      <c r="F1107">
        <v>10</v>
      </c>
      <c r="G1107">
        <v>10</v>
      </c>
      <c r="H1107">
        <v>20161177554167.602</v>
      </c>
      <c r="I1107">
        <v>20161206824642</v>
      </c>
      <c r="J1107">
        <v>8</v>
      </c>
      <c r="K1107">
        <v>8</v>
      </c>
      <c r="L1107" t="s">
        <v>36</v>
      </c>
      <c r="M1107" s="1">
        <f t="shared" si="158"/>
        <v>42702</v>
      </c>
      <c r="N1107" s="1">
        <f t="shared" si="159"/>
        <v>42678</v>
      </c>
      <c r="O1107" s="1">
        <f t="shared" si="160"/>
        <v>42710</v>
      </c>
      <c r="P1107" t="b">
        <f t="shared" si="156"/>
        <v>0</v>
      </c>
      <c r="Q1107" t="str">
        <f t="shared" si="161"/>
        <v>WHEN fk_mwh_warehouse = '3' AND id_city = '3794' AND shipped_date &gt;= '2016-11-04' AND shipped_date &lt; '2016-12-07' THEN unit_price</v>
      </c>
      <c r="R1107" t="str">
        <f t="shared" si="162"/>
        <v>WHEN fk_mwh_warehouse = '3' AND id_city = '3794' AND shipped_date &gt;= '2016-11-04' AND shipped_date &lt; '2016-12-07' THEN paid_price</v>
      </c>
      <c r="S1107" t="str">
        <f t="shared" si="163"/>
        <v>WHEN fk_mwh_warehouse = '3' AND id_city = '3794' AND shipped_date &gt;= '2016-11-04' AND shipped_date &lt; '2016-12-07' THEN order_nr</v>
      </c>
      <c r="T1107" t="str">
        <f t="shared" si="164"/>
        <v>WHEN fk_mwh_warehouse = '3' AND id_city = '3794' AND shipped_date &gt;= '2016-11-04' AND shipped_date &lt; '2016-12-07' THEN 1</v>
      </c>
    </row>
    <row r="1108" spans="1:20" x14ac:dyDescent="0.25">
      <c r="A1108" s="7" t="str">
        <f t="shared" si="157"/>
        <v>39393</v>
      </c>
      <c r="B1108">
        <v>3</v>
      </c>
      <c r="C1108">
        <v>3939</v>
      </c>
      <c r="D1108">
        <v>2405400</v>
      </c>
      <c r="E1108">
        <v>2374366.0099999998</v>
      </c>
      <c r="F1108">
        <v>17</v>
      </c>
      <c r="G1108">
        <v>29</v>
      </c>
      <c r="H1108">
        <v>20161156895005</v>
      </c>
      <c r="I1108">
        <v>20161206258215.699</v>
      </c>
      <c r="J1108">
        <v>8</v>
      </c>
      <c r="K1108">
        <v>4</v>
      </c>
      <c r="L1108" t="s">
        <v>36</v>
      </c>
      <c r="M1108" s="1">
        <f t="shared" si="158"/>
        <v>42702</v>
      </c>
      <c r="N1108" s="1">
        <f t="shared" si="159"/>
        <v>42690</v>
      </c>
      <c r="O1108" s="1">
        <f t="shared" si="160"/>
        <v>42706</v>
      </c>
      <c r="P1108" t="b">
        <f t="shared" si="156"/>
        <v>0</v>
      </c>
      <c r="Q1108" t="str">
        <f t="shared" si="161"/>
        <v>WHEN fk_mwh_warehouse = '3' AND id_city = '3939' AND shipped_date &gt;= '2016-11-16' AND shipped_date &lt; '2016-12-03' THEN unit_price</v>
      </c>
      <c r="R1108" t="str">
        <f t="shared" si="162"/>
        <v>WHEN fk_mwh_warehouse = '3' AND id_city = '3939' AND shipped_date &gt;= '2016-11-16' AND shipped_date &lt; '2016-12-03' THEN paid_price</v>
      </c>
      <c r="S1108" t="str">
        <f t="shared" si="163"/>
        <v>WHEN fk_mwh_warehouse = '3' AND id_city = '3939' AND shipped_date &gt;= '2016-11-16' AND shipped_date &lt; '2016-12-03' THEN order_nr</v>
      </c>
      <c r="T1108" t="str">
        <f t="shared" si="164"/>
        <v>WHEN fk_mwh_warehouse = '3' AND id_city = '3939' AND shipped_date &gt;= '2016-11-16' AND shipped_date &lt; '2016-12-03' THEN 1</v>
      </c>
    </row>
    <row r="1109" spans="1:20" x14ac:dyDescent="0.25">
      <c r="A1109" s="7" t="str">
        <f t="shared" si="157"/>
        <v>39503</v>
      </c>
      <c r="B1109">
        <v>3</v>
      </c>
      <c r="C1109">
        <v>3950</v>
      </c>
      <c r="D1109">
        <v>1333093</v>
      </c>
      <c r="E1109">
        <v>1236403.3600000001</v>
      </c>
      <c r="F1109">
        <v>11</v>
      </c>
      <c r="G1109">
        <v>17</v>
      </c>
      <c r="H1109">
        <v>20161132234367.602</v>
      </c>
      <c r="I1109">
        <v>20161205843795</v>
      </c>
      <c r="J1109">
        <v>12</v>
      </c>
      <c r="K1109">
        <v>5</v>
      </c>
      <c r="L1109" t="s">
        <v>34</v>
      </c>
      <c r="M1109" s="1">
        <f t="shared" si="158"/>
        <v>42697</v>
      </c>
      <c r="N1109" s="1">
        <f t="shared" si="159"/>
        <v>42682</v>
      </c>
      <c r="O1109" s="1">
        <f t="shared" si="160"/>
        <v>42702</v>
      </c>
      <c r="P1109" t="b">
        <f t="shared" si="156"/>
        <v>0</v>
      </c>
      <c r="Q1109" t="str">
        <f t="shared" si="161"/>
        <v>WHEN fk_mwh_warehouse = '3' AND id_city = '3950' AND shipped_date &gt;= '2016-11-08' AND shipped_date &lt; '2016-11-29' THEN unit_price</v>
      </c>
      <c r="R1109" t="str">
        <f t="shared" si="162"/>
        <v>WHEN fk_mwh_warehouse = '3' AND id_city = '3950' AND shipped_date &gt;= '2016-11-08' AND shipped_date &lt; '2016-11-29' THEN paid_price</v>
      </c>
      <c r="S1109" t="str">
        <f t="shared" si="163"/>
        <v>WHEN fk_mwh_warehouse = '3' AND id_city = '3950' AND shipped_date &gt;= '2016-11-08' AND shipped_date &lt; '2016-11-29' THEN order_nr</v>
      </c>
      <c r="T1109" t="str">
        <f t="shared" si="164"/>
        <v>WHEN fk_mwh_warehouse = '3' AND id_city = '3950' AND shipped_date &gt;= '2016-11-08' AND shipped_date &lt; '2016-11-29' THEN 1</v>
      </c>
    </row>
    <row r="1110" spans="1:20" x14ac:dyDescent="0.25">
      <c r="A1110" s="7" t="str">
        <f t="shared" si="157"/>
        <v>42183</v>
      </c>
      <c r="B1110">
        <v>3</v>
      </c>
      <c r="C1110">
        <v>4218</v>
      </c>
      <c r="D1110">
        <v>50495</v>
      </c>
      <c r="E1110">
        <v>50495</v>
      </c>
      <c r="F1110">
        <v>2</v>
      </c>
      <c r="G1110">
        <v>2</v>
      </c>
      <c r="H1110">
        <v>20161167645297</v>
      </c>
      <c r="I1110">
        <v>20161206678819.5</v>
      </c>
      <c r="J1110">
        <v>4</v>
      </c>
      <c r="K1110">
        <v>1</v>
      </c>
      <c r="L1110" t="s">
        <v>36</v>
      </c>
      <c r="M1110" s="1">
        <f t="shared" si="158"/>
        <v>42706</v>
      </c>
      <c r="N1110" s="1">
        <f t="shared" si="159"/>
        <v>42703</v>
      </c>
      <c r="O1110" s="1">
        <f t="shared" si="160"/>
        <v>42707</v>
      </c>
      <c r="P1110" t="b">
        <f t="shared" si="156"/>
        <v>0</v>
      </c>
      <c r="Q1110" t="str">
        <f t="shared" si="161"/>
        <v>WHEN fk_mwh_warehouse = '3' AND id_city = '4218' AND shipped_date &gt;= '2016-11-29' AND shipped_date &lt; '2016-12-04' THEN unit_price</v>
      </c>
      <c r="R1110" t="str">
        <f t="shared" si="162"/>
        <v>WHEN fk_mwh_warehouse = '3' AND id_city = '4218' AND shipped_date &gt;= '2016-11-29' AND shipped_date &lt; '2016-12-04' THEN paid_price</v>
      </c>
      <c r="S1110" t="str">
        <f t="shared" si="163"/>
        <v>WHEN fk_mwh_warehouse = '3' AND id_city = '4218' AND shipped_date &gt;= '2016-11-29' AND shipped_date &lt; '2016-12-04' THEN order_nr</v>
      </c>
      <c r="T1110" t="str">
        <f t="shared" si="164"/>
        <v>WHEN fk_mwh_warehouse = '3' AND id_city = '4218' AND shipped_date &gt;= '2016-11-29' AND shipped_date &lt; '2016-12-04' THEN 1</v>
      </c>
    </row>
    <row r="1111" spans="1:20" x14ac:dyDescent="0.25">
      <c r="A1111" s="7" t="str">
        <f t="shared" si="157"/>
        <v>43103</v>
      </c>
      <c r="B1111">
        <v>3</v>
      </c>
      <c r="C1111">
        <v>4310</v>
      </c>
      <c r="D1111">
        <v>99000</v>
      </c>
      <c r="E1111">
        <v>99000</v>
      </c>
      <c r="F1111">
        <v>1</v>
      </c>
      <c r="G1111">
        <v>1</v>
      </c>
      <c r="H1111">
        <v>20161201210908</v>
      </c>
      <c r="I1111">
        <v>20161207131301</v>
      </c>
      <c r="J1111">
        <v>6</v>
      </c>
      <c r="K1111">
        <v>0</v>
      </c>
      <c r="L1111" t="s">
        <v>35</v>
      </c>
      <c r="M1111" s="1">
        <f t="shared" si="158"/>
        <v>42705</v>
      </c>
      <c r="N1111" s="1">
        <f t="shared" si="159"/>
        <v>42705</v>
      </c>
      <c r="O1111" s="1">
        <f t="shared" si="160"/>
        <v>42705</v>
      </c>
      <c r="P1111" t="b">
        <f t="shared" si="156"/>
        <v>0</v>
      </c>
      <c r="Q1111" t="str">
        <f t="shared" si="161"/>
        <v>WHEN fk_mwh_warehouse = '3' AND id_city = '4310' AND shipped_date &gt;= '2016-12-01' AND shipped_date &lt; '2016-12-02' THEN unit_price</v>
      </c>
      <c r="R1111" t="str">
        <f t="shared" si="162"/>
        <v>WHEN fk_mwh_warehouse = '3' AND id_city = '4310' AND shipped_date &gt;= '2016-12-01' AND shipped_date &lt; '2016-12-02' THEN paid_price</v>
      </c>
      <c r="S1111" t="str">
        <f t="shared" si="163"/>
        <v>WHEN fk_mwh_warehouse = '3' AND id_city = '4310' AND shipped_date &gt;= '2016-12-01' AND shipped_date &lt; '2016-12-02' THEN order_nr</v>
      </c>
      <c r="T1111" t="str">
        <f t="shared" si="164"/>
        <v>WHEN fk_mwh_warehouse = '3' AND id_city = '4310' AND shipped_date &gt;= '2016-12-01' AND shipped_date &lt; '2016-12-02' THEN 1</v>
      </c>
    </row>
    <row r="1112" spans="1:20" x14ac:dyDescent="0.25">
      <c r="A1112" s="7" t="str">
        <f t="shared" si="157"/>
        <v>44283</v>
      </c>
      <c r="B1112">
        <v>3</v>
      </c>
      <c r="C1112">
        <v>4428</v>
      </c>
      <c r="D1112">
        <v>84900</v>
      </c>
      <c r="E1112">
        <v>84900</v>
      </c>
      <c r="F1112">
        <v>1</v>
      </c>
      <c r="G1112">
        <v>1</v>
      </c>
      <c r="H1112">
        <v>20161126161948</v>
      </c>
      <c r="I1112">
        <v>20161207101318</v>
      </c>
      <c r="J1112">
        <v>11</v>
      </c>
      <c r="K1112">
        <v>0</v>
      </c>
      <c r="L1112" t="s">
        <v>35</v>
      </c>
      <c r="M1112" s="1">
        <f t="shared" si="158"/>
        <v>42700</v>
      </c>
      <c r="N1112" s="1">
        <f t="shared" si="159"/>
        <v>42700</v>
      </c>
      <c r="O1112" s="1">
        <f t="shared" si="160"/>
        <v>42700</v>
      </c>
      <c r="P1112" t="b">
        <f t="shared" si="156"/>
        <v>0</v>
      </c>
      <c r="Q1112" t="str">
        <f t="shared" si="161"/>
        <v>WHEN fk_mwh_warehouse = '3' AND id_city = '4428' AND shipped_date &gt;= '2016-11-26' AND shipped_date &lt; '2016-11-27' THEN unit_price</v>
      </c>
      <c r="R1112" t="str">
        <f t="shared" si="162"/>
        <v>WHEN fk_mwh_warehouse = '3' AND id_city = '4428' AND shipped_date &gt;= '2016-11-26' AND shipped_date &lt; '2016-11-27' THEN paid_price</v>
      </c>
      <c r="S1112" t="str">
        <f t="shared" si="163"/>
        <v>WHEN fk_mwh_warehouse = '3' AND id_city = '4428' AND shipped_date &gt;= '2016-11-26' AND shipped_date &lt; '2016-11-27' THEN order_nr</v>
      </c>
      <c r="T1112" t="str">
        <f t="shared" si="164"/>
        <v>WHEN fk_mwh_warehouse = '3' AND id_city = '4428' AND shipped_date &gt;= '2016-11-26' AND shipped_date &lt; '2016-11-27' THEN 1</v>
      </c>
    </row>
    <row r="1113" spans="1:20" x14ac:dyDescent="0.25">
      <c r="A1113" s="7" t="str">
        <f t="shared" si="157"/>
        <v>44343</v>
      </c>
      <c r="B1113">
        <v>3</v>
      </c>
      <c r="C1113">
        <v>4434</v>
      </c>
      <c r="D1113">
        <v>275900</v>
      </c>
      <c r="E1113">
        <v>275900</v>
      </c>
      <c r="F1113">
        <v>2</v>
      </c>
      <c r="G1113">
        <v>3</v>
      </c>
      <c r="H1113">
        <v>20161204467259.602</v>
      </c>
      <c r="I1113">
        <v>20161207454935.602</v>
      </c>
      <c r="J1113">
        <v>3</v>
      </c>
      <c r="K1113">
        <v>1</v>
      </c>
      <c r="L1113" t="s">
        <v>35</v>
      </c>
      <c r="M1113" s="1">
        <f t="shared" si="158"/>
        <v>42708</v>
      </c>
      <c r="N1113" s="1">
        <f t="shared" si="159"/>
        <v>42705</v>
      </c>
      <c r="O1113" s="1">
        <f t="shared" si="160"/>
        <v>42709</v>
      </c>
      <c r="P1113" t="b">
        <f t="shared" si="156"/>
        <v>0</v>
      </c>
      <c r="Q1113" t="str">
        <f t="shared" si="161"/>
        <v>WHEN fk_mwh_warehouse = '3' AND id_city = '4434' AND shipped_date &gt;= '2016-12-01' AND shipped_date &lt; '2016-12-06' THEN unit_price</v>
      </c>
      <c r="R1113" t="str">
        <f t="shared" si="162"/>
        <v>WHEN fk_mwh_warehouse = '3' AND id_city = '4434' AND shipped_date &gt;= '2016-12-01' AND shipped_date &lt; '2016-12-06' THEN paid_price</v>
      </c>
      <c r="S1113" t="str">
        <f t="shared" si="163"/>
        <v>WHEN fk_mwh_warehouse = '3' AND id_city = '4434' AND shipped_date &gt;= '2016-12-01' AND shipped_date &lt; '2016-12-06' THEN order_nr</v>
      </c>
      <c r="T1113" t="str">
        <f t="shared" si="164"/>
        <v>WHEN fk_mwh_warehouse = '3' AND id_city = '4434' AND shipped_date &gt;= '2016-12-01' AND shipped_date &lt; '2016-12-06' THEN 1</v>
      </c>
    </row>
    <row r="1114" spans="1:20" x14ac:dyDescent="0.25">
      <c r="A1114" s="7" t="str">
        <f t="shared" si="157"/>
        <v>44613</v>
      </c>
      <c r="B1114">
        <v>3</v>
      </c>
      <c r="C1114">
        <v>4461</v>
      </c>
      <c r="D1114">
        <v>63200</v>
      </c>
      <c r="E1114">
        <v>63200</v>
      </c>
      <c r="F1114">
        <v>1</v>
      </c>
      <c r="G1114">
        <v>1</v>
      </c>
      <c r="H1114">
        <v>20161127163832</v>
      </c>
      <c r="I1114">
        <v>20161205151936</v>
      </c>
      <c r="J1114">
        <v>8</v>
      </c>
      <c r="K1114">
        <v>0</v>
      </c>
      <c r="L1114" t="s">
        <v>34</v>
      </c>
      <c r="M1114" s="1">
        <f t="shared" si="158"/>
        <v>42701</v>
      </c>
      <c r="N1114" s="1">
        <f t="shared" si="159"/>
        <v>42701</v>
      </c>
      <c r="O1114" s="1">
        <f t="shared" si="160"/>
        <v>42701</v>
      </c>
      <c r="P1114" t="b">
        <f t="shared" si="156"/>
        <v>0</v>
      </c>
      <c r="Q1114" t="str">
        <f t="shared" si="161"/>
        <v>WHEN fk_mwh_warehouse = '3' AND id_city = '4461' AND shipped_date &gt;= '2016-11-27' AND shipped_date &lt; '2016-11-28' THEN unit_price</v>
      </c>
      <c r="R1114" t="str">
        <f t="shared" si="162"/>
        <v>WHEN fk_mwh_warehouse = '3' AND id_city = '4461' AND shipped_date &gt;= '2016-11-27' AND shipped_date &lt; '2016-11-28' THEN paid_price</v>
      </c>
      <c r="S1114" t="str">
        <f t="shared" si="163"/>
        <v>WHEN fk_mwh_warehouse = '3' AND id_city = '4461' AND shipped_date &gt;= '2016-11-27' AND shipped_date &lt; '2016-11-28' THEN order_nr</v>
      </c>
      <c r="T1114" t="str">
        <f t="shared" si="164"/>
        <v>WHEN fk_mwh_warehouse = '3' AND id_city = '4461' AND shipped_date &gt;= '2016-11-27' AND shipped_date &lt; '2016-11-28' THEN 1</v>
      </c>
    </row>
    <row r="1115" spans="1:20" x14ac:dyDescent="0.25">
      <c r="A1115" s="7" t="str">
        <f t="shared" si="157"/>
        <v>44823</v>
      </c>
      <c r="B1115">
        <v>3</v>
      </c>
      <c r="C1115">
        <v>4482</v>
      </c>
      <c r="D1115">
        <v>1018800</v>
      </c>
      <c r="E1115">
        <v>970643.45</v>
      </c>
      <c r="F1115">
        <v>1</v>
      </c>
      <c r="G1115">
        <v>1</v>
      </c>
      <c r="H1115">
        <v>20161124172247</v>
      </c>
      <c r="I1115">
        <v>20161205151939</v>
      </c>
      <c r="J1115">
        <v>11</v>
      </c>
      <c r="K1115">
        <v>0</v>
      </c>
      <c r="L1115" t="s">
        <v>34</v>
      </c>
      <c r="M1115" s="1">
        <f t="shared" si="158"/>
        <v>42698</v>
      </c>
      <c r="N1115" s="1">
        <f t="shared" si="159"/>
        <v>42698</v>
      </c>
      <c r="O1115" s="1">
        <f t="shared" si="160"/>
        <v>42698</v>
      </c>
      <c r="P1115" t="b">
        <f t="shared" si="156"/>
        <v>0</v>
      </c>
      <c r="Q1115" t="str">
        <f t="shared" si="161"/>
        <v>WHEN fk_mwh_warehouse = '3' AND id_city = '4482' AND shipped_date &gt;= '2016-11-24' AND shipped_date &lt; '2016-11-25' THEN unit_price</v>
      </c>
      <c r="R1115" t="str">
        <f t="shared" si="162"/>
        <v>WHEN fk_mwh_warehouse = '3' AND id_city = '4482' AND shipped_date &gt;= '2016-11-24' AND shipped_date &lt; '2016-11-25' THEN paid_price</v>
      </c>
      <c r="S1115" t="str">
        <f t="shared" si="163"/>
        <v>WHEN fk_mwh_warehouse = '3' AND id_city = '4482' AND shipped_date &gt;= '2016-11-24' AND shipped_date &lt; '2016-11-25' THEN order_nr</v>
      </c>
      <c r="T1115" t="str">
        <f t="shared" si="164"/>
        <v>WHEN fk_mwh_warehouse = '3' AND id_city = '4482' AND shipped_date &gt;= '2016-11-24' AND shipped_date &lt; '2016-11-25' THEN 1</v>
      </c>
    </row>
    <row r="1116" spans="1:20" x14ac:dyDescent="0.25">
      <c r="A1116" s="7" t="str">
        <f t="shared" si="157"/>
        <v>45433</v>
      </c>
      <c r="B1116">
        <v>3</v>
      </c>
      <c r="C1116">
        <v>4543</v>
      </c>
      <c r="D1116">
        <v>2354740</v>
      </c>
      <c r="E1116">
        <v>2311015</v>
      </c>
      <c r="F1116">
        <v>20</v>
      </c>
      <c r="G1116">
        <v>20</v>
      </c>
      <c r="H1116">
        <v>20161140952741.5</v>
      </c>
      <c r="I1116">
        <v>20161206324730.898</v>
      </c>
      <c r="J1116">
        <v>9</v>
      </c>
      <c r="K1116">
        <v>4</v>
      </c>
      <c r="L1116" t="s">
        <v>36</v>
      </c>
      <c r="M1116" s="1">
        <f t="shared" si="158"/>
        <v>42701</v>
      </c>
      <c r="N1116" s="1">
        <f t="shared" si="159"/>
        <v>42689</v>
      </c>
      <c r="O1116" s="1">
        <f t="shared" si="160"/>
        <v>42705</v>
      </c>
      <c r="P1116" t="b">
        <f t="shared" si="156"/>
        <v>0</v>
      </c>
      <c r="Q1116" t="str">
        <f t="shared" si="161"/>
        <v>WHEN fk_mwh_warehouse = '3' AND id_city = '4543' AND shipped_date &gt;= '2016-11-15' AND shipped_date &lt; '2016-12-02' THEN unit_price</v>
      </c>
      <c r="R1116" t="str">
        <f t="shared" si="162"/>
        <v>WHEN fk_mwh_warehouse = '3' AND id_city = '4543' AND shipped_date &gt;= '2016-11-15' AND shipped_date &lt; '2016-12-02' THEN paid_price</v>
      </c>
      <c r="S1116" t="str">
        <f t="shared" si="163"/>
        <v>WHEN fk_mwh_warehouse = '3' AND id_city = '4543' AND shipped_date &gt;= '2016-11-15' AND shipped_date &lt; '2016-12-02' THEN order_nr</v>
      </c>
      <c r="T1116" t="str">
        <f t="shared" si="164"/>
        <v>WHEN fk_mwh_warehouse = '3' AND id_city = '4543' AND shipped_date &gt;= '2016-11-15' AND shipped_date &lt; '2016-12-02' THEN 1</v>
      </c>
    </row>
    <row r="1117" spans="1:20" x14ac:dyDescent="0.25">
      <c r="A1117" s="7" t="str">
        <f t="shared" si="157"/>
        <v>46243</v>
      </c>
      <c r="B1117">
        <v>3</v>
      </c>
      <c r="C1117">
        <v>4624</v>
      </c>
      <c r="D1117">
        <v>99000</v>
      </c>
      <c r="E1117">
        <v>99000</v>
      </c>
      <c r="F1117">
        <v>1</v>
      </c>
      <c r="G1117">
        <v>1</v>
      </c>
      <c r="H1117">
        <v>20161123184846</v>
      </c>
      <c r="I1117">
        <v>20161205151939</v>
      </c>
      <c r="J1117">
        <v>12</v>
      </c>
      <c r="K1117">
        <v>0</v>
      </c>
      <c r="L1117" t="s">
        <v>34</v>
      </c>
      <c r="M1117" s="1">
        <f t="shared" si="158"/>
        <v>42697</v>
      </c>
      <c r="N1117" s="1">
        <f t="shared" si="159"/>
        <v>42697</v>
      </c>
      <c r="O1117" s="1">
        <f t="shared" si="160"/>
        <v>42697</v>
      </c>
      <c r="P1117" t="b">
        <f t="shared" si="156"/>
        <v>0</v>
      </c>
      <c r="Q1117" t="str">
        <f t="shared" si="161"/>
        <v>WHEN fk_mwh_warehouse = '3' AND id_city = '4624' AND shipped_date &gt;= '2016-11-23' AND shipped_date &lt; '2016-11-24' THEN unit_price</v>
      </c>
      <c r="R1117" t="str">
        <f t="shared" si="162"/>
        <v>WHEN fk_mwh_warehouse = '3' AND id_city = '4624' AND shipped_date &gt;= '2016-11-23' AND shipped_date &lt; '2016-11-24' THEN paid_price</v>
      </c>
      <c r="S1117" t="str">
        <f t="shared" si="163"/>
        <v>WHEN fk_mwh_warehouse = '3' AND id_city = '4624' AND shipped_date &gt;= '2016-11-23' AND shipped_date &lt; '2016-11-24' THEN order_nr</v>
      </c>
      <c r="T1117" t="str">
        <f t="shared" si="164"/>
        <v>WHEN fk_mwh_warehouse = '3' AND id_city = '4624' AND shipped_date &gt;= '2016-11-23' AND shipped_date &lt; '2016-11-24' THEN 1</v>
      </c>
    </row>
    <row r="1118" spans="1:20" x14ac:dyDescent="0.25">
      <c r="A1118" s="7" t="str">
        <f t="shared" si="157"/>
        <v>46633</v>
      </c>
      <c r="B1118">
        <v>3</v>
      </c>
      <c r="C1118">
        <v>4663</v>
      </c>
      <c r="D1118">
        <v>137400</v>
      </c>
      <c r="E1118">
        <v>137400</v>
      </c>
      <c r="F1118">
        <v>1</v>
      </c>
      <c r="G1118">
        <v>1</v>
      </c>
      <c r="H1118">
        <v>20161201214915</v>
      </c>
      <c r="I1118">
        <v>20161206175426</v>
      </c>
      <c r="J1118">
        <v>5</v>
      </c>
      <c r="K1118">
        <v>0</v>
      </c>
      <c r="L1118" t="s">
        <v>36</v>
      </c>
      <c r="M1118" s="1">
        <f t="shared" si="158"/>
        <v>42705</v>
      </c>
      <c r="N1118" s="1">
        <f t="shared" si="159"/>
        <v>42705</v>
      </c>
      <c r="O1118" s="1">
        <f t="shared" si="160"/>
        <v>42705</v>
      </c>
      <c r="P1118" t="b">
        <f t="shared" si="156"/>
        <v>0</v>
      </c>
      <c r="Q1118" t="str">
        <f t="shared" si="161"/>
        <v>WHEN fk_mwh_warehouse = '3' AND id_city = '4663' AND shipped_date &gt;= '2016-12-01' AND shipped_date &lt; '2016-12-02' THEN unit_price</v>
      </c>
      <c r="R1118" t="str">
        <f t="shared" si="162"/>
        <v>WHEN fk_mwh_warehouse = '3' AND id_city = '4663' AND shipped_date &gt;= '2016-12-01' AND shipped_date &lt; '2016-12-02' THEN paid_price</v>
      </c>
      <c r="S1118" t="str">
        <f t="shared" si="163"/>
        <v>WHEN fk_mwh_warehouse = '3' AND id_city = '4663' AND shipped_date &gt;= '2016-12-01' AND shipped_date &lt; '2016-12-02' THEN order_nr</v>
      </c>
      <c r="T1118" t="str">
        <f t="shared" si="164"/>
        <v>WHEN fk_mwh_warehouse = '3' AND id_city = '4663' AND shipped_date &gt;= '2016-12-01' AND shipped_date &lt; '2016-12-02' THEN 1</v>
      </c>
    </row>
    <row r="1119" spans="1:20" x14ac:dyDescent="0.25">
      <c r="A1119" s="7" t="str">
        <f t="shared" si="157"/>
        <v>47173</v>
      </c>
      <c r="B1119">
        <v>3</v>
      </c>
      <c r="C1119">
        <v>4717</v>
      </c>
      <c r="D1119">
        <v>84900</v>
      </c>
      <c r="E1119">
        <v>84900</v>
      </c>
      <c r="F1119">
        <v>1</v>
      </c>
      <c r="G1119">
        <v>1</v>
      </c>
      <c r="H1119">
        <v>20161129185600</v>
      </c>
      <c r="I1119">
        <v>20161207164422</v>
      </c>
      <c r="J1119">
        <v>8</v>
      </c>
      <c r="K1119">
        <v>0</v>
      </c>
      <c r="L1119" t="s">
        <v>35</v>
      </c>
      <c r="M1119" s="1">
        <f t="shared" si="158"/>
        <v>42703</v>
      </c>
      <c r="N1119" s="1">
        <f t="shared" si="159"/>
        <v>42703</v>
      </c>
      <c r="O1119" s="1">
        <f t="shared" si="160"/>
        <v>42703</v>
      </c>
      <c r="P1119" t="b">
        <f t="shared" si="156"/>
        <v>0</v>
      </c>
      <c r="Q1119" t="str">
        <f t="shared" si="161"/>
        <v>WHEN fk_mwh_warehouse = '3' AND id_city = '4717' AND shipped_date &gt;= '2016-11-29' AND shipped_date &lt; '2016-11-30' THEN unit_price</v>
      </c>
      <c r="R1119" t="str">
        <f t="shared" si="162"/>
        <v>WHEN fk_mwh_warehouse = '3' AND id_city = '4717' AND shipped_date &gt;= '2016-11-29' AND shipped_date &lt; '2016-11-30' THEN paid_price</v>
      </c>
      <c r="S1119" t="str">
        <f t="shared" si="163"/>
        <v>WHEN fk_mwh_warehouse = '3' AND id_city = '4717' AND shipped_date &gt;= '2016-11-29' AND shipped_date &lt; '2016-11-30' THEN order_nr</v>
      </c>
      <c r="T1119" t="str">
        <f t="shared" si="164"/>
        <v>WHEN fk_mwh_warehouse = '3' AND id_city = '4717' AND shipped_date &gt;= '2016-11-29' AND shipped_date &lt; '2016-11-30' THEN 1</v>
      </c>
    </row>
    <row r="1120" spans="1:20" x14ac:dyDescent="0.25">
      <c r="A1120" s="7" t="str">
        <f t="shared" si="157"/>
        <v>47363</v>
      </c>
      <c r="B1120">
        <v>3</v>
      </c>
      <c r="C1120">
        <v>4736</v>
      </c>
      <c r="D1120">
        <v>55000</v>
      </c>
      <c r="E1120">
        <v>55000</v>
      </c>
      <c r="F1120">
        <v>1</v>
      </c>
      <c r="G1120">
        <v>1</v>
      </c>
      <c r="H1120">
        <v>20161203232259</v>
      </c>
      <c r="I1120">
        <v>20161207021356</v>
      </c>
      <c r="J1120">
        <v>4</v>
      </c>
      <c r="K1120">
        <v>0</v>
      </c>
      <c r="L1120" t="s">
        <v>35</v>
      </c>
      <c r="M1120" s="1">
        <f t="shared" si="158"/>
        <v>42707</v>
      </c>
      <c r="N1120" s="1">
        <f t="shared" si="159"/>
        <v>42707</v>
      </c>
      <c r="O1120" s="1">
        <f t="shared" si="160"/>
        <v>42707</v>
      </c>
      <c r="P1120" t="b">
        <f t="shared" si="156"/>
        <v>0</v>
      </c>
      <c r="Q1120" t="str">
        <f t="shared" si="161"/>
        <v>WHEN fk_mwh_warehouse = '3' AND id_city = '4736' AND shipped_date &gt;= '2016-12-03' AND shipped_date &lt; '2016-12-04' THEN unit_price</v>
      </c>
      <c r="R1120" t="str">
        <f t="shared" si="162"/>
        <v>WHEN fk_mwh_warehouse = '3' AND id_city = '4736' AND shipped_date &gt;= '2016-12-03' AND shipped_date &lt; '2016-12-04' THEN paid_price</v>
      </c>
      <c r="S1120" t="str">
        <f t="shared" si="163"/>
        <v>WHEN fk_mwh_warehouse = '3' AND id_city = '4736' AND shipped_date &gt;= '2016-12-03' AND shipped_date &lt; '2016-12-04' THEN order_nr</v>
      </c>
      <c r="T1120" t="str">
        <f t="shared" si="164"/>
        <v>WHEN fk_mwh_warehouse = '3' AND id_city = '4736' AND shipped_date &gt;= '2016-12-03' AND shipped_date &lt; '2016-12-04' THEN 1</v>
      </c>
    </row>
    <row r="1121" spans="1:20" x14ac:dyDescent="0.25">
      <c r="A1121" s="7" t="str">
        <f t="shared" si="157"/>
        <v>48553</v>
      </c>
      <c r="B1121">
        <v>3</v>
      </c>
      <c r="C1121">
        <v>4855</v>
      </c>
      <c r="D1121">
        <v>63200</v>
      </c>
      <c r="E1121">
        <v>63200</v>
      </c>
      <c r="F1121">
        <v>1</v>
      </c>
      <c r="G1121">
        <v>1</v>
      </c>
      <c r="H1121">
        <v>20161130132935</v>
      </c>
      <c r="I1121">
        <v>20161207100539</v>
      </c>
      <c r="J1121">
        <v>7</v>
      </c>
      <c r="K1121">
        <v>0</v>
      </c>
      <c r="L1121" t="s">
        <v>35</v>
      </c>
      <c r="M1121" s="1">
        <f t="shared" si="158"/>
        <v>42704</v>
      </c>
      <c r="N1121" s="1">
        <f t="shared" si="159"/>
        <v>42704</v>
      </c>
      <c r="O1121" s="1">
        <f t="shared" si="160"/>
        <v>42704</v>
      </c>
      <c r="P1121" t="b">
        <f t="shared" si="156"/>
        <v>0</v>
      </c>
      <c r="Q1121" t="str">
        <f t="shared" si="161"/>
        <v>WHEN fk_mwh_warehouse = '3' AND id_city = '4855' AND shipped_date &gt;= '2016-11-30' AND shipped_date &lt; '2016-12-01' THEN unit_price</v>
      </c>
      <c r="R1121" t="str">
        <f t="shared" si="162"/>
        <v>WHEN fk_mwh_warehouse = '3' AND id_city = '4855' AND shipped_date &gt;= '2016-11-30' AND shipped_date &lt; '2016-12-01' THEN paid_price</v>
      </c>
      <c r="S1121" t="str">
        <f t="shared" si="163"/>
        <v>WHEN fk_mwh_warehouse = '3' AND id_city = '4855' AND shipped_date &gt;= '2016-11-30' AND shipped_date &lt; '2016-12-01' THEN order_nr</v>
      </c>
      <c r="T1121" t="str">
        <f t="shared" si="164"/>
        <v>WHEN fk_mwh_warehouse = '3' AND id_city = '4855' AND shipped_date &gt;= '2016-11-30' AND shipped_date &lt; '2016-12-01' THEN 1</v>
      </c>
    </row>
    <row r="1122" spans="1:20" x14ac:dyDescent="0.25">
      <c r="A1122" s="7" t="str">
        <f t="shared" si="157"/>
        <v>49043</v>
      </c>
      <c r="B1122">
        <v>3</v>
      </c>
      <c r="C1122">
        <v>4904</v>
      </c>
      <c r="D1122">
        <v>158477</v>
      </c>
      <c r="E1122">
        <v>158477</v>
      </c>
      <c r="F1122">
        <v>2</v>
      </c>
      <c r="G1122">
        <v>2</v>
      </c>
      <c r="H1122">
        <v>20161165698137.5</v>
      </c>
      <c r="I1122">
        <v>20161207553530</v>
      </c>
      <c r="J1122">
        <v>7</v>
      </c>
      <c r="K1122">
        <v>2</v>
      </c>
      <c r="L1122" t="s">
        <v>35</v>
      </c>
      <c r="M1122" s="1">
        <f t="shared" si="158"/>
        <v>42704</v>
      </c>
      <c r="N1122" s="1">
        <f t="shared" si="159"/>
        <v>42698</v>
      </c>
      <c r="O1122" s="1">
        <f t="shared" si="160"/>
        <v>42706</v>
      </c>
      <c r="P1122" t="b">
        <f t="shared" si="156"/>
        <v>0</v>
      </c>
      <c r="Q1122" t="str">
        <f t="shared" si="161"/>
        <v>WHEN fk_mwh_warehouse = '3' AND id_city = '4904' AND shipped_date &gt;= '2016-11-24' AND shipped_date &lt; '2016-12-03' THEN unit_price</v>
      </c>
      <c r="R1122" t="str">
        <f t="shared" si="162"/>
        <v>WHEN fk_mwh_warehouse = '3' AND id_city = '4904' AND shipped_date &gt;= '2016-11-24' AND shipped_date &lt; '2016-12-03' THEN paid_price</v>
      </c>
      <c r="S1122" t="str">
        <f t="shared" si="163"/>
        <v>WHEN fk_mwh_warehouse = '3' AND id_city = '4904' AND shipped_date &gt;= '2016-11-24' AND shipped_date &lt; '2016-12-03' THEN order_nr</v>
      </c>
      <c r="T1122" t="str">
        <f t="shared" si="164"/>
        <v>WHEN fk_mwh_warehouse = '3' AND id_city = '4904' AND shipped_date &gt;= '2016-11-24' AND shipped_date &lt; '2016-12-03' THEN 1</v>
      </c>
    </row>
    <row r="1123" spans="1:20" x14ac:dyDescent="0.25">
      <c r="A1123" s="7" t="str">
        <f t="shared" si="157"/>
        <v>49363</v>
      </c>
      <c r="B1123">
        <v>3</v>
      </c>
      <c r="C1123">
        <v>4936</v>
      </c>
      <c r="D1123">
        <v>90000</v>
      </c>
      <c r="E1123">
        <v>90000</v>
      </c>
      <c r="F1123">
        <v>1</v>
      </c>
      <c r="G1123">
        <v>1</v>
      </c>
      <c r="H1123">
        <v>20161117165756</v>
      </c>
      <c r="I1123">
        <v>20161205151958</v>
      </c>
      <c r="J1123">
        <v>18</v>
      </c>
      <c r="K1123">
        <v>0</v>
      </c>
      <c r="L1123" t="s">
        <v>34</v>
      </c>
      <c r="M1123" s="1">
        <f t="shared" si="158"/>
        <v>42691</v>
      </c>
      <c r="N1123" s="1">
        <f t="shared" si="159"/>
        <v>42691</v>
      </c>
      <c r="O1123" s="1">
        <f t="shared" si="160"/>
        <v>42691</v>
      </c>
      <c r="P1123" t="b">
        <f t="shared" si="156"/>
        <v>0</v>
      </c>
      <c r="Q1123" t="str">
        <f t="shared" si="161"/>
        <v>WHEN fk_mwh_warehouse = '3' AND id_city = '4936' AND shipped_date &gt;= '2016-11-17' AND shipped_date &lt; '2016-11-18' THEN unit_price</v>
      </c>
      <c r="R1123" t="str">
        <f t="shared" si="162"/>
        <v>WHEN fk_mwh_warehouse = '3' AND id_city = '4936' AND shipped_date &gt;= '2016-11-17' AND shipped_date &lt; '2016-11-18' THEN paid_price</v>
      </c>
      <c r="S1123" t="str">
        <f t="shared" si="163"/>
        <v>WHEN fk_mwh_warehouse = '3' AND id_city = '4936' AND shipped_date &gt;= '2016-11-17' AND shipped_date &lt; '2016-11-18' THEN order_nr</v>
      </c>
      <c r="T1123" t="str">
        <f t="shared" si="164"/>
        <v>WHEN fk_mwh_warehouse = '3' AND id_city = '4936' AND shipped_date &gt;= '2016-11-17' AND shipped_date &lt; '2016-11-18' THEN 1</v>
      </c>
    </row>
    <row r="1124" spans="1:20" x14ac:dyDescent="0.25">
      <c r="A1124" s="7" t="str">
        <f t="shared" si="157"/>
        <v>50743</v>
      </c>
      <c r="B1124">
        <v>3</v>
      </c>
      <c r="C1124">
        <v>5074</v>
      </c>
      <c r="D1124">
        <v>7279450</v>
      </c>
      <c r="E1124">
        <v>6942408.5</v>
      </c>
      <c r="F1124">
        <v>46</v>
      </c>
      <c r="G1124">
        <v>51</v>
      </c>
      <c r="H1124">
        <v>20161145201048.602</v>
      </c>
      <c r="I1124">
        <v>20161206111244.602</v>
      </c>
      <c r="J1124">
        <v>9</v>
      </c>
      <c r="K1124">
        <v>3</v>
      </c>
      <c r="L1124" t="s">
        <v>36</v>
      </c>
      <c r="M1124" s="1">
        <f t="shared" si="158"/>
        <v>42701</v>
      </c>
      <c r="N1124" s="1">
        <f t="shared" si="159"/>
        <v>42692</v>
      </c>
      <c r="O1124" s="1">
        <f t="shared" si="160"/>
        <v>42704</v>
      </c>
      <c r="P1124" t="b">
        <f t="shared" si="156"/>
        <v>0</v>
      </c>
      <c r="Q1124" t="str">
        <f t="shared" si="161"/>
        <v>WHEN fk_mwh_warehouse = '3' AND id_city = '5074' AND shipped_date &gt;= '2016-11-18' AND shipped_date &lt; '2016-12-01' THEN unit_price</v>
      </c>
      <c r="R1124" t="str">
        <f t="shared" si="162"/>
        <v>WHEN fk_mwh_warehouse = '3' AND id_city = '5074' AND shipped_date &gt;= '2016-11-18' AND shipped_date &lt; '2016-12-01' THEN paid_price</v>
      </c>
      <c r="S1124" t="str">
        <f t="shared" si="163"/>
        <v>WHEN fk_mwh_warehouse = '3' AND id_city = '5074' AND shipped_date &gt;= '2016-11-18' AND shipped_date &lt; '2016-12-01' THEN order_nr</v>
      </c>
      <c r="T1124" t="str">
        <f t="shared" si="164"/>
        <v>WHEN fk_mwh_warehouse = '3' AND id_city = '5074' AND shipped_date &gt;= '2016-11-18' AND shipped_date &lt; '2016-12-01' THEN 1</v>
      </c>
    </row>
    <row r="1125" spans="1:20" x14ac:dyDescent="0.25">
      <c r="A1125" s="7" t="str">
        <f t="shared" si="157"/>
        <v>51143</v>
      </c>
      <c r="B1125">
        <v>3</v>
      </c>
      <c r="C1125">
        <v>5114</v>
      </c>
      <c r="D1125">
        <v>529475</v>
      </c>
      <c r="E1125">
        <v>435376.06</v>
      </c>
      <c r="F1125">
        <v>5</v>
      </c>
      <c r="G1125">
        <v>6</v>
      </c>
      <c r="H1125">
        <v>20161124312020.5</v>
      </c>
      <c r="I1125">
        <v>20161206302602</v>
      </c>
      <c r="J1125">
        <v>12</v>
      </c>
      <c r="K1125">
        <v>7</v>
      </c>
      <c r="L1125" t="s">
        <v>36</v>
      </c>
      <c r="M1125" s="1">
        <f t="shared" si="158"/>
        <v>42698</v>
      </c>
      <c r="N1125" s="1">
        <f t="shared" si="159"/>
        <v>42677</v>
      </c>
      <c r="O1125" s="1">
        <f t="shared" si="160"/>
        <v>42705</v>
      </c>
      <c r="P1125" t="b">
        <f t="shared" si="156"/>
        <v>0</v>
      </c>
      <c r="Q1125" t="str">
        <f t="shared" si="161"/>
        <v>WHEN fk_mwh_warehouse = '3' AND id_city = '5114' AND shipped_date &gt;= '2016-11-03' AND shipped_date &lt; '2016-12-02' THEN unit_price</v>
      </c>
      <c r="R1125" t="str">
        <f t="shared" si="162"/>
        <v>WHEN fk_mwh_warehouse = '3' AND id_city = '5114' AND shipped_date &gt;= '2016-11-03' AND shipped_date &lt; '2016-12-02' THEN paid_price</v>
      </c>
      <c r="S1125" t="str">
        <f t="shared" si="163"/>
        <v>WHEN fk_mwh_warehouse = '3' AND id_city = '5114' AND shipped_date &gt;= '2016-11-03' AND shipped_date &lt; '2016-12-02' THEN order_nr</v>
      </c>
      <c r="T1125" t="str">
        <f t="shared" si="164"/>
        <v>WHEN fk_mwh_warehouse = '3' AND id_city = '5114' AND shipped_date &gt;= '2016-11-03' AND shipped_date &lt; '2016-12-02' THEN 1</v>
      </c>
    </row>
    <row r="1126" spans="1:20" x14ac:dyDescent="0.25">
      <c r="A1126" s="7" t="str">
        <f t="shared" si="157"/>
        <v>51173</v>
      </c>
      <c r="B1126">
        <v>3</v>
      </c>
      <c r="C1126">
        <v>5117</v>
      </c>
      <c r="D1126">
        <v>895295</v>
      </c>
      <c r="E1126">
        <v>875795</v>
      </c>
      <c r="F1126">
        <v>7</v>
      </c>
      <c r="G1126">
        <v>7</v>
      </c>
      <c r="H1126">
        <v>20161169295455.102</v>
      </c>
      <c r="I1126">
        <v>20161206408983</v>
      </c>
      <c r="J1126">
        <v>7</v>
      </c>
      <c r="K1126">
        <v>5</v>
      </c>
      <c r="L1126" t="s">
        <v>36</v>
      </c>
      <c r="M1126" s="1">
        <f t="shared" si="158"/>
        <v>42703</v>
      </c>
      <c r="N1126" s="1">
        <f t="shared" si="159"/>
        <v>42688</v>
      </c>
      <c r="O1126" s="1">
        <f t="shared" si="160"/>
        <v>42708</v>
      </c>
      <c r="P1126" t="b">
        <f t="shared" si="156"/>
        <v>0</v>
      </c>
      <c r="Q1126" t="str">
        <f t="shared" si="161"/>
        <v>WHEN fk_mwh_warehouse = '3' AND id_city = '5117' AND shipped_date &gt;= '2016-11-14' AND shipped_date &lt; '2016-12-05' THEN unit_price</v>
      </c>
      <c r="R1126" t="str">
        <f t="shared" si="162"/>
        <v>WHEN fk_mwh_warehouse = '3' AND id_city = '5117' AND shipped_date &gt;= '2016-11-14' AND shipped_date &lt; '2016-12-05' THEN paid_price</v>
      </c>
      <c r="S1126" t="str">
        <f t="shared" si="163"/>
        <v>WHEN fk_mwh_warehouse = '3' AND id_city = '5117' AND shipped_date &gt;= '2016-11-14' AND shipped_date &lt; '2016-12-05' THEN order_nr</v>
      </c>
      <c r="T1126" t="str">
        <f t="shared" si="164"/>
        <v>WHEN fk_mwh_warehouse = '3' AND id_city = '5117' AND shipped_date &gt;= '2016-11-14' AND shipped_date &lt; '2016-12-05' THEN 1</v>
      </c>
    </row>
    <row r="1127" spans="1:20" x14ac:dyDescent="0.25">
      <c r="A1127" s="7" t="str">
        <f t="shared" si="157"/>
        <v>51233</v>
      </c>
      <c r="B1127">
        <v>3</v>
      </c>
      <c r="C1127">
        <v>5123</v>
      </c>
      <c r="D1127">
        <v>234500</v>
      </c>
      <c r="E1127">
        <v>234500</v>
      </c>
      <c r="F1127">
        <v>3</v>
      </c>
      <c r="G1127">
        <v>3</v>
      </c>
      <c r="H1127">
        <v>20161128837807</v>
      </c>
      <c r="I1127">
        <v>20161206450991.602</v>
      </c>
      <c r="J1127">
        <v>8</v>
      </c>
      <c r="K1127">
        <v>1</v>
      </c>
      <c r="L1127" t="s">
        <v>36</v>
      </c>
      <c r="M1127" s="1">
        <f t="shared" si="158"/>
        <v>42702</v>
      </c>
      <c r="N1127" s="1">
        <f t="shared" si="159"/>
        <v>42699</v>
      </c>
      <c r="O1127" s="1">
        <f t="shared" si="160"/>
        <v>42703</v>
      </c>
      <c r="P1127" t="b">
        <f t="shared" si="156"/>
        <v>0</v>
      </c>
      <c r="Q1127" t="str">
        <f t="shared" si="161"/>
        <v>WHEN fk_mwh_warehouse = '3' AND id_city = '5123' AND shipped_date &gt;= '2016-11-25' AND shipped_date &lt; '2016-11-30' THEN unit_price</v>
      </c>
      <c r="R1127" t="str">
        <f t="shared" si="162"/>
        <v>WHEN fk_mwh_warehouse = '3' AND id_city = '5123' AND shipped_date &gt;= '2016-11-25' AND shipped_date &lt; '2016-11-30' THEN paid_price</v>
      </c>
      <c r="S1127" t="str">
        <f t="shared" si="163"/>
        <v>WHEN fk_mwh_warehouse = '3' AND id_city = '5123' AND shipped_date &gt;= '2016-11-25' AND shipped_date &lt; '2016-11-30' THEN order_nr</v>
      </c>
      <c r="T1127" t="str">
        <f t="shared" si="164"/>
        <v>WHEN fk_mwh_warehouse = '3' AND id_city = '5123' AND shipped_date &gt;= '2016-11-25' AND shipped_date &lt; '2016-11-30' THEN 1</v>
      </c>
    </row>
    <row r="1128" spans="1:20" x14ac:dyDescent="0.25">
      <c r="A1128" s="7" t="str">
        <f t="shared" si="157"/>
        <v>51273</v>
      </c>
      <c r="B1128">
        <v>3</v>
      </c>
      <c r="C1128">
        <v>5127</v>
      </c>
      <c r="D1128">
        <v>221990</v>
      </c>
      <c r="E1128">
        <v>206990</v>
      </c>
      <c r="F1128">
        <v>3</v>
      </c>
      <c r="G1128">
        <v>5</v>
      </c>
      <c r="H1128">
        <v>20161153781343</v>
      </c>
      <c r="I1128">
        <v>20161206373288.199</v>
      </c>
      <c r="J1128">
        <v>11</v>
      </c>
      <c r="K1128">
        <v>6</v>
      </c>
      <c r="L1128" t="s">
        <v>36</v>
      </c>
      <c r="M1128" s="1">
        <f t="shared" si="158"/>
        <v>42699</v>
      </c>
      <c r="N1128" s="1">
        <f t="shared" si="159"/>
        <v>42681</v>
      </c>
      <c r="O1128" s="1">
        <f t="shared" si="160"/>
        <v>42705</v>
      </c>
      <c r="P1128" t="b">
        <f t="shared" si="156"/>
        <v>0</v>
      </c>
      <c r="Q1128" t="str">
        <f t="shared" si="161"/>
        <v>WHEN fk_mwh_warehouse = '3' AND id_city = '5127' AND shipped_date &gt;= '2016-11-07' AND shipped_date &lt; '2016-12-02' THEN unit_price</v>
      </c>
      <c r="R1128" t="str">
        <f t="shared" si="162"/>
        <v>WHEN fk_mwh_warehouse = '3' AND id_city = '5127' AND shipped_date &gt;= '2016-11-07' AND shipped_date &lt; '2016-12-02' THEN paid_price</v>
      </c>
      <c r="S1128" t="str">
        <f t="shared" si="163"/>
        <v>WHEN fk_mwh_warehouse = '3' AND id_city = '5127' AND shipped_date &gt;= '2016-11-07' AND shipped_date &lt; '2016-12-02' THEN order_nr</v>
      </c>
      <c r="T1128" t="str">
        <f t="shared" si="164"/>
        <v>WHEN fk_mwh_warehouse = '3' AND id_city = '5127' AND shipped_date &gt;= '2016-11-07' AND shipped_date &lt; '2016-12-02' THEN 1</v>
      </c>
    </row>
    <row r="1129" spans="1:20" x14ac:dyDescent="0.25">
      <c r="A1129" s="7" t="str">
        <f t="shared" si="157"/>
        <v>52553</v>
      </c>
      <c r="B1129">
        <v>3</v>
      </c>
      <c r="C1129">
        <v>5255</v>
      </c>
      <c r="D1129">
        <v>1088840</v>
      </c>
      <c r="E1129">
        <v>1088840</v>
      </c>
      <c r="F1129">
        <v>2</v>
      </c>
      <c r="G1129">
        <v>2</v>
      </c>
      <c r="H1129">
        <v>20161164638007</v>
      </c>
      <c r="I1129">
        <v>20161207612085</v>
      </c>
      <c r="J1129">
        <v>8</v>
      </c>
      <c r="K1129">
        <v>1</v>
      </c>
      <c r="L1129" t="s">
        <v>35</v>
      </c>
      <c r="M1129" s="1">
        <f t="shared" si="158"/>
        <v>42703</v>
      </c>
      <c r="N1129" s="1">
        <f t="shared" si="159"/>
        <v>42700</v>
      </c>
      <c r="O1129" s="1">
        <f t="shared" si="160"/>
        <v>42704</v>
      </c>
      <c r="P1129" t="b">
        <f t="shared" si="156"/>
        <v>0</v>
      </c>
      <c r="Q1129" t="str">
        <f t="shared" si="161"/>
        <v>WHEN fk_mwh_warehouse = '3' AND id_city = '5255' AND shipped_date &gt;= '2016-11-26' AND shipped_date &lt; '2016-12-01' THEN unit_price</v>
      </c>
      <c r="R1129" t="str">
        <f t="shared" si="162"/>
        <v>WHEN fk_mwh_warehouse = '3' AND id_city = '5255' AND shipped_date &gt;= '2016-11-26' AND shipped_date &lt; '2016-12-01' THEN paid_price</v>
      </c>
      <c r="S1129" t="str">
        <f t="shared" si="163"/>
        <v>WHEN fk_mwh_warehouse = '3' AND id_city = '5255' AND shipped_date &gt;= '2016-11-26' AND shipped_date &lt; '2016-12-01' THEN order_nr</v>
      </c>
      <c r="T1129" t="str">
        <f t="shared" si="164"/>
        <v>WHEN fk_mwh_warehouse = '3' AND id_city = '5255' AND shipped_date &gt;= '2016-11-26' AND shipped_date &lt; '2016-12-01' THEN 1</v>
      </c>
    </row>
    <row r="1130" spans="1:20" x14ac:dyDescent="0.25">
      <c r="A1130" s="7" t="str">
        <f t="shared" si="157"/>
        <v>53613</v>
      </c>
      <c r="B1130">
        <v>3</v>
      </c>
      <c r="C1130">
        <v>5361</v>
      </c>
      <c r="D1130">
        <v>1019000</v>
      </c>
      <c r="E1130">
        <v>969000</v>
      </c>
      <c r="F1130">
        <v>1</v>
      </c>
      <c r="G1130">
        <v>1</v>
      </c>
      <c r="H1130">
        <v>20161123223150</v>
      </c>
      <c r="I1130">
        <v>20161205151847</v>
      </c>
      <c r="J1130">
        <v>12</v>
      </c>
      <c r="K1130">
        <v>0</v>
      </c>
      <c r="L1130" t="s">
        <v>34</v>
      </c>
      <c r="M1130" s="1">
        <f t="shared" si="158"/>
        <v>42697</v>
      </c>
      <c r="N1130" s="1">
        <f t="shared" si="159"/>
        <v>42697</v>
      </c>
      <c r="O1130" s="1">
        <f t="shared" si="160"/>
        <v>42697</v>
      </c>
      <c r="P1130" t="b">
        <f t="shared" si="156"/>
        <v>0</v>
      </c>
      <c r="Q1130" t="str">
        <f t="shared" si="161"/>
        <v>WHEN fk_mwh_warehouse = '3' AND id_city = '5361' AND shipped_date &gt;= '2016-11-23' AND shipped_date &lt; '2016-11-24' THEN unit_price</v>
      </c>
      <c r="R1130" t="str">
        <f t="shared" si="162"/>
        <v>WHEN fk_mwh_warehouse = '3' AND id_city = '5361' AND shipped_date &gt;= '2016-11-23' AND shipped_date &lt; '2016-11-24' THEN paid_price</v>
      </c>
      <c r="S1130" t="str">
        <f t="shared" si="163"/>
        <v>WHEN fk_mwh_warehouse = '3' AND id_city = '5361' AND shipped_date &gt;= '2016-11-23' AND shipped_date &lt; '2016-11-24' THEN order_nr</v>
      </c>
      <c r="T1130" t="str">
        <f t="shared" si="164"/>
        <v>WHEN fk_mwh_warehouse = '3' AND id_city = '5361' AND shipped_date &gt;= '2016-11-23' AND shipped_date &lt; '2016-11-24' THEN 1</v>
      </c>
    </row>
    <row r="1131" spans="1:20" x14ac:dyDescent="0.25">
      <c r="A1131" s="7" t="str">
        <f t="shared" si="157"/>
        <v>53833</v>
      </c>
      <c r="B1131">
        <v>3</v>
      </c>
      <c r="C1131">
        <v>5383</v>
      </c>
      <c r="D1131">
        <v>1024000</v>
      </c>
      <c r="E1131">
        <v>972800</v>
      </c>
      <c r="F1131">
        <v>1</v>
      </c>
      <c r="G1131">
        <v>1</v>
      </c>
      <c r="H1131">
        <v>20161119094552</v>
      </c>
      <c r="I1131">
        <v>20161205151941</v>
      </c>
      <c r="J1131">
        <v>16</v>
      </c>
      <c r="K1131">
        <v>0</v>
      </c>
      <c r="L1131" t="s">
        <v>34</v>
      </c>
      <c r="M1131" s="1">
        <f t="shared" si="158"/>
        <v>42693</v>
      </c>
      <c r="N1131" s="1">
        <f t="shared" si="159"/>
        <v>42693</v>
      </c>
      <c r="O1131" s="1">
        <f t="shared" si="160"/>
        <v>42693</v>
      </c>
      <c r="P1131" t="b">
        <f t="shared" si="156"/>
        <v>0</v>
      </c>
      <c r="Q1131" t="str">
        <f t="shared" si="161"/>
        <v>WHEN fk_mwh_warehouse = '3' AND id_city = '5383' AND shipped_date &gt;= '2016-11-19' AND shipped_date &lt; '2016-11-20' THEN unit_price</v>
      </c>
      <c r="R1131" t="str">
        <f t="shared" si="162"/>
        <v>WHEN fk_mwh_warehouse = '3' AND id_city = '5383' AND shipped_date &gt;= '2016-11-19' AND shipped_date &lt; '2016-11-20' THEN paid_price</v>
      </c>
      <c r="S1131" t="str">
        <f t="shared" si="163"/>
        <v>WHEN fk_mwh_warehouse = '3' AND id_city = '5383' AND shipped_date &gt;= '2016-11-19' AND shipped_date &lt; '2016-11-20' THEN order_nr</v>
      </c>
      <c r="T1131" t="str">
        <f t="shared" si="164"/>
        <v>WHEN fk_mwh_warehouse = '3' AND id_city = '5383' AND shipped_date &gt;= '2016-11-19' AND shipped_date &lt; '2016-11-20' THEN 1</v>
      </c>
    </row>
    <row r="1132" spans="1:20" x14ac:dyDescent="0.25">
      <c r="A1132" s="7" t="str">
        <f t="shared" si="157"/>
        <v>54153</v>
      </c>
      <c r="B1132">
        <v>3</v>
      </c>
      <c r="C1132">
        <v>5415</v>
      </c>
      <c r="D1132">
        <v>70000</v>
      </c>
      <c r="E1132">
        <v>70000</v>
      </c>
      <c r="F1132">
        <v>2</v>
      </c>
      <c r="G1132">
        <v>2</v>
      </c>
      <c r="H1132">
        <v>20161129188297.5</v>
      </c>
      <c r="I1132">
        <v>20161207132761.5</v>
      </c>
      <c r="J1132">
        <v>8</v>
      </c>
      <c r="K1132">
        <v>0</v>
      </c>
      <c r="L1132" t="s">
        <v>35</v>
      </c>
      <c r="M1132" s="1">
        <f t="shared" si="158"/>
        <v>42703</v>
      </c>
      <c r="N1132" s="1">
        <f t="shared" si="159"/>
        <v>42703</v>
      </c>
      <c r="O1132" s="1">
        <f t="shared" si="160"/>
        <v>42703</v>
      </c>
      <c r="P1132" t="b">
        <f t="shared" si="156"/>
        <v>0</v>
      </c>
      <c r="Q1132" t="str">
        <f t="shared" si="161"/>
        <v>WHEN fk_mwh_warehouse = '3' AND id_city = '5415' AND shipped_date &gt;= '2016-11-29' AND shipped_date &lt; '2016-11-30' THEN unit_price</v>
      </c>
      <c r="R1132" t="str">
        <f t="shared" si="162"/>
        <v>WHEN fk_mwh_warehouse = '3' AND id_city = '5415' AND shipped_date &gt;= '2016-11-29' AND shipped_date &lt; '2016-11-30' THEN paid_price</v>
      </c>
      <c r="S1132" t="str">
        <f t="shared" si="163"/>
        <v>WHEN fk_mwh_warehouse = '3' AND id_city = '5415' AND shipped_date &gt;= '2016-11-29' AND shipped_date &lt; '2016-11-30' THEN order_nr</v>
      </c>
      <c r="T1132" t="str">
        <f t="shared" si="164"/>
        <v>WHEN fk_mwh_warehouse = '3' AND id_city = '5415' AND shipped_date &gt;= '2016-11-29' AND shipped_date &lt; '2016-11-30' THEN 1</v>
      </c>
    </row>
    <row r="1133" spans="1:20" x14ac:dyDescent="0.25">
      <c r="A1133" s="7" t="str">
        <f t="shared" si="157"/>
        <v>54633</v>
      </c>
      <c r="B1133">
        <v>3</v>
      </c>
      <c r="C1133">
        <v>5463</v>
      </c>
      <c r="D1133">
        <v>33650</v>
      </c>
      <c r="E1133">
        <v>33650</v>
      </c>
      <c r="F1133">
        <v>1</v>
      </c>
      <c r="G1133">
        <v>1</v>
      </c>
      <c r="H1133">
        <v>20161206110009</v>
      </c>
      <c r="I1133">
        <v>20161208213621</v>
      </c>
      <c r="J1133">
        <v>2</v>
      </c>
      <c r="K1133">
        <v>0</v>
      </c>
      <c r="L1133" t="s">
        <v>37</v>
      </c>
      <c r="M1133" s="1">
        <f t="shared" si="158"/>
        <v>42710</v>
      </c>
      <c r="N1133" s="1">
        <f t="shared" si="159"/>
        <v>42710</v>
      </c>
      <c r="O1133" s="1">
        <f t="shared" si="160"/>
        <v>42710</v>
      </c>
      <c r="P1133" t="b">
        <f t="shared" si="156"/>
        <v>0</v>
      </c>
      <c r="Q1133" t="str">
        <f t="shared" si="161"/>
        <v>WHEN fk_mwh_warehouse = '3' AND id_city = '5463' AND shipped_date &gt;= '2016-12-06' AND shipped_date &lt; '2016-12-07' THEN unit_price</v>
      </c>
      <c r="R1133" t="str">
        <f t="shared" si="162"/>
        <v>WHEN fk_mwh_warehouse = '3' AND id_city = '5463' AND shipped_date &gt;= '2016-12-06' AND shipped_date &lt; '2016-12-07' THEN paid_price</v>
      </c>
      <c r="S1133" t="str">
        <f t="shared" si="163"/>
        <v>WHEN fk_mwh_warehouse = '3' AND id_city = '5463' AND shipped_date &gt;= '2016-12-06' AND shipped_date &lt; '2016-12-07' THEN order_nr</v>
      </c>
      <c r="T1133" t="str">
        <f t="shared" si="164"/>
        <v>WHEN fk_mwh_warehouse = '3' AND id_city = '5463' AND shipped_date &gt;= '2016-12-06' AND shipped_date &lt; '2016-12-07' THEN 1</v>
      </c>
    </row>
    <row r="1134" spans="1:20" x14ac:dyDescent="0.25">
      <c r="A1134" s="7" t="str">
        <f t="shared" si="157"/>
        <v>57103</v>
      </c>
      <c r="B1134">
        <v>3</v>
      </c>
      <c r="C1134">
        <v>5710</v>
      </c>
      <c r="D1134">
        <v>65000</v>
      </c>
      <c r="E1134">
        <v>65000</v>
      </c>
      <c r="F1134">
        <v>1</v>
      </c>
      <c r="G1134">
        <v>1</v>
      </c>
      <c r="H1134">
        <v>20161205085256</v>
      </c>
      <c r="I1134">
        <v>20161208012515</v>
      </c>
      <c r="J1134">
        <v>3</v>
      </c>
      <c r="K1134">
        <v>0</v>
      </c>
      <c r="L1134" t="s">
        <v>37</v>
      </c>
      <c r="M1134" s="1">
        <f t="shared" si="158"/>
        <v>42709</v>
      </c>
      <c r="N1134" s="1">
        <f t="shared" si="159"/>
        <v>42709</v>
      </c>
      <c r="O1134" s="1">
        <f t="shared" si="160"/>
        <v>42709</v>
      </c>
      <c r="P1134" t="b">
        <f t="shared" si="156"/>
        <v>0</v>
      </c>
      <c r="Q1134" t="str">
        <f t="shared" si="161"/>
        <v>WHEN fk_mwh_warehouse = '3' AND id_city = '5710' AND shipped_date &gt;= '2016-12-05' AND shipped_date &lt; '2016-12-06' THEN unit_price</v>
      </c>
      <c r="R1134" t="str">
        <f t="shared" si="162"/>
        <v>WHEN fk_mwh_warehouse = '3' AND id_city = '5710' AND shipped_date &gt;= '2016-12-05' AND shipped_date &lt; '2016-12-06' THEN paid_price</v>
      </c>
      <c r="S1134" t="str">
        <f t="shared" si="163"/>
        <v>WHEN fk_mwh_warehouse = '3' AND id_city = '5710' AND shipped_date &gt;= '2016-12-05' AND shipped_date &lt; '2016-12-06' THEN order_nr</v>
      </c>
      <c r="T1134" t="str">
        <f t="shared" si="164"/>
        <v>WHEN fk_mwh_warehouse = '3' AND id_city = '5710' AND shipped_date &gt;= '2016-12-05' AND shipped_date &lt; '2016-12-06' THEN 1</v>
      </c>
    </row>
    <row r="1135" spans="1:20" x14ac:dyDescent="0.25">
      <c r="A1135" s="7" t="str">
        <f t="shared" si="157"/>
        <v>57163</v>
      </c>
      <c r="B1135">
        <v>3</v>
      </c>
      <c r="C1135">
        <v>5716</v>
      </c>
      <c r="D1135">
        <v>33490809</v>
      </c>
      <c r="E1135">
        <v>30410809</v>
      </c>
      <c r="F1135">
        <v>41</v>
      </c>
      <c r="G1135">
        <v>45</v>
      </c>
      <c r="H1135">
        <v>20161132729713.5</v>
      </c>
      <c r="I1135">
        <v>20161205953059.398</v>
      </c>
      <c r="J1135">
        <v>9</v>
      </c>
      <c r="K1135">
        <v>3</v>
      </c>
      <c r="L1135" t="s">
        <v>34</v>
      </c>
      <c r="M1135" s="1">
        <f t="shared" si="158"/>
        <v>42700</v>
      </c>
      <c r="N1135" s="1">
        <f t="shared" si="159"/>
        <v>42691</v>
      </c>
      <c r="O1135" s="1">
        <f t="shared" si="160"/>
        <v>42703</v>
      </c>
      <c r="P1135" t="b">
        <f t="shared" si="156"/>
        <v>0</v>
      </c>
      <c r="Q1135" t="str">
        <f t="shared" si="161"/>
        <v>WHEN fk_mwh_warehouse = '3' AND id_city = '5716' AND shipped_date &gt;= '2016-11-17' AND shipped_date &lt; '2016-11-30' THEN unit_price</v>
      </c>
      <c r="R1135" t="str">
        <f t="shared" si="162"/>
        <v>WHEN fk_mwh_warehouse = '3' AND id_city = '5716' AND shipped_date &gt;= '2016-11-17' AND shipped_date &lt; '2016-11-30' THEN paid_price</v>
      </c>
      <c r="S1135" t="str">
        <f t="shared" si="163"/>
        <v>WHEN fk_mwh_warehouse = '3' AND id_city = '5716' AND shipped_date &gt;= '2016-11-17' AND shipped_date &lt; '2016-11-30' THEN order_nr</v>
      </c>
      <c r="T1135" t="str">
        <f t="shared" si="164"/>
        <v>WHEN fk_mwh_warehouse = '3' AND id_city = '5716' AND shipped_date &gt;= '2016-11-17' AND shipped_date &lt; '2016-11-30' THEN 1</v>
      </c>
    </row>
    <row r="1136" spans="1:20" x14ac:dyDescent="0.25">
      <c r="A1136" s="7" t="str">
        <f t="shared" si="157"/>
        <v>57333</v>
      </c>
      <c r="B1136">
        <v>3</v>
      </c>
      <c r="C1136">
        <v>5733</v>
      </c>
      <c r="D1136">
        <v>56777</v>
      </c>
      <c r="E1136">
        <v>56777</v>
      </c>
      <c r="F1136">
        <v>1</v>
      </c>
      <c r="G1136">
        <v>1</v>
      </c>
      <c r="H1136">
        <v>20161202190317</v>
      </c>
      <c r="I1136">
        <v>20161207014101</v>
      </c>
      <c r="J1136">
        <v>5</v>
      </c>
      <c r="K1136">
        <v>0</v>
      </c>
      <c r="L1136" t="s">
        <v>35</v>
      </c>
      <c r="M1136" s="1">
        <f t="shared" si="158"/>
        <v>42706</v>
      </c>
      <c r="N1136" s="1">
        <f t="shared" si="159"/>
        <v>42706</v>
      </c>
      <c r="O1136" s="1">
        <f t="shared" si="160"/>
        <v>42706</v>
      </c>
      <c r="P1136" t="b">
        <f t="shared" si="156"/>
        <v>0</v>
      </c>
      <c r="Q1136" t="str">
        <f t="shared" si="161"/>
        <v>WHEN fk_mwh_warehouse = '3' AND id_city = '5733' AND shipped_date &gt;= '2016-12-02' AND shipped_date &lt; '2016-12-03' THEN unit_price</v>
      </c>
      <c r="R1136" t="str">
        <f t="shared" si="162"/>
        <v>WHEN fk_mwh_warehouse = '3' AND id_city = '5733' AND shipped_date &gt;= '2016-12-02' AND shipped_date &lt; '2016-12-03' THEN paid_price</v>
      </c>
      <c r="S1136" t="str">
        <f t="shared" si="163"/>
        <v>WHEN fk_mwh_warehouse = '3' AND id_city = '5733' AND shipped_date &gt;= '2016-12-02' AND shipped_date &lt; '2016-12-03' THEN order_nr</v>
      </c>
      <c r="T1136" t="str">
        <f t="shared" si="164"/>
        <v>WHEN fk_mwh_warehouse = '3' AND id_city = '5733' AND shipped_date &gt;= '2016-12-02' AND shipped_date &lt; '2016-12-03' THEN 1</v>
      </c>
    </row>
    <row r="1137" spans="1:20" x14ac:dyDescent="0.25">
      <c r="A1137" s="7" t="str">
        <f t="shared" si="157"/>
        <v>57873</v>
      </c>
      <c r="B1137">
        <v>3</v>
      </c>
      <c r="C1137">
        <v>5787</v>
      </c>
      <c r="D1137">
        <v>343300</v>
      </c>
      <c r="E1137">
        <v>343300</v>
      </c>
      <c r="F1137">
        <v>4</v>
      </c>
      <c r="G1137">
        <v>5</v>
      </c>
      <c r="H1137">
        <v>20161125348744</v>
      </c>
      <c r="I1137">
        <v>20161205541848.199</v>
      </c>
      <c r="J1137">
        <v>10</v>
      </c>
      <c r="K1137">
        <v>2</v>
      </c>
      <c r="L1137" t="s">
        <v>34</v>
      </c>
      <c r="M1137" s="1">
        <f t="shared" si="158"/>
        <v>42699</v>
      </c>
      <c r="N1137" s="1">
        <f t="shared" si="159"/>
        <v>42693</v>
      </c>
      <c r="O1137" s="1">
        <f t="shared" si="160"/>
        <v>42701</v>
      </c>
      <c r="P1137" t="b">
        <f t="shared" si="156"/>
        <v>0</v>
      </c>
      <c r="Q1137" t="str">
        <f t="shared" si="161"/>
        <v>WHEN fk_mwh_warehouse = '3' AND id_city = '5787' AND shipped_date &gt;= '2016-11-19' AND shipped_date &lt; '2016-11-28' THEN unit_price</v>
      </c>
      <c r="R1137" t="str">
        <f t="shared" si="162"/>
        <v>WHEN fk_mwh_warehouse = '3' AND id_city = '5787' AND shipped_date &gt;= '2016-11-19' AND shipped_date &lt; '2016-11-28' THEN paid_price</v>
      </c>
      <c r="S1137" t="str">
        <f t="shared" si="163"/>
        <v>WHEN fk_mwh_warehouse = '3' AND id_city = '5787' AND shipped_date &gt;= '2016-11-19' AND shipped_date &lt; '2016-11-28' THEN order_nr</v>
      </c>
      <c r="T1137" t="str">
        <f t="shared" si="164"/>
        <v>WHEN fk_mwh_warehouse = '3' AND id_city = '5787' AND shipped_date &gt;= '2016-11-19' AND shipped_date &lt; '2016-11-28' THEN 1</v>
      </c>
    </row>
    <row r="1138" spans="1:20" x14ac:dyDescent="0.25">
      <c r="A1138" s="7" t="str">
        <f t="shared" si="157"/>
        <v>58143</v>
      </c>
      <c r="B1138">
        <v>3</v>
      </c>
      <c r="C1138">
        <v>5814</v>
      </c>
      <c r="D1138">
        <v>187650</v>
      </c>
      <c r="E1138">
        <v>187650</v>
      </c>
      <c r="F1138">
        <v>2</v>
      </c>
      <c r="G1138">
        <v>3</v>
      </c>
      <c r="H1138">
        <v>20161177447402.602</v>
      </c>
      <c r="I1138">
        <v>20161205811215.301</v>
      </c>
      <c r="J1138">
        <v>5</v>
      </c>
      <c r="K1138">
        <v>3</v>
      </c>
      <c r="L1138" t="s">
        <v>34</v>
      </c>
      <c r="M1138" s="1">
        <f t="shared" si="158"/>
        <v>42704</v>
      </c>
      <c r="N1138" s="1">
        <f t="shared" si="159"/>
        <v>42695</v>
      </c>
      <c r="O1138" s="1">
        <f t="shared" si="160"/>
        <v>42707</v>
      </c>
      <c r="P1138" t="b">
        <f t="shared" si="156"/>
        <v>0</v>
      </c>
      <c r="Q1138" t="str">
        <f t="shared" si="161"/>
        <v>WHEN fk_mwh_warehouse = '3' AND id_city = '5814' AND shipped_date &gt;= '2016-11-21' AND shipped_date &lt; '2016-12-04' THEN unit_price</v>
      </c>
      <c r="R1138" t="str">
        <f t="shared" si="162"/>
        <v>WHEN fk_mwh_warehouse = '3' AND id_city = '5814' AND shipped_date &gt;= '2016-11-21' AND shipped_date &lt; '2016-12-04' THEN paid_price</v>
      </c>
      <c r="S1138" t="str">
        <f t="shared" si="163"/>
        <v>WHEN fk_mwh_warehouse = '3' AND id_city = '5814' AND shipped_date &gt;= '2016-11-21' AND shipped_date &lt; '2016-12-04' THEN order_nr</v>
      </c>
      <c r="T1138" t="str">
        <f t="shared" si="164"/>
        <v>WHEN fk_mwh_warehouse = '3' AND id_city = '5814' AND shipped_date &gt;= '2016-11-21' AND shipped_date &lt; '2016-12-04' THEN 1</v>
      </c>
    </row>
    <row r="1139" spans="1:20" x14ac:dyDescent="0.25">
      <c r="A1139" s="7" t="str">
        <f t="shared" si="157"/>
        <v>58933</v>
      </c>
      <c r="B1139">
        <v>3</v>
      </c>
      <c r="C1139">
        <v>5893</v>
      </c>
      <c r="D1139">
        <v>60000</v>
      </c>
      <c r="E1139">
        <v>60000</v>
      </c>
      <c r="F1139">
        <v>1</v>
      </c>
      <c r="G1139">
        <v>1</v>
      </c>
      <c r="H1139">
        <v>20161128210532</v>
      </c>
      <c r="I1139">
        <v>20161207164422</v>
      </c>
      <c r="J1139">
        <v>9</v>
      </c>
      <c r="K1139">
        <v>0</v>
      </c>
      <c r="L1139" t="s">
        <v>35</v>
      </c>
      <c r="M1139" s="1">
        <f t="shared" si="158"/>
        <v>42702</v>
      </c>
      <c r="N1139" s="1">
        <f t="shared" si="159"/>
        <v>42702</v>
      </c>
      <c r="O1139" s="1">
        <f t="shared" si="160"/>
        <v>42702</v>
      </c>
      <c r="P1139" t="b">
        <f t="shared" si="156"/>
        <v>0</v>
      </c>
      <c r="Q1139" t="str">
        <f t="shared" si="161"/>
        <v>WHEN fk_mwh_warehouse = '3' AND id_city = '5893' AND shipped_date &gt;= '2016-11-28' AND shipped_date &lt; '2016-11-29' THEN unit_price</v>
      </c>
      <c r="R1139" t="str">
        <f t="shared" si="162"/>
        <v>WHEN fk_mwh_warehouse = '3' AND id_city = '5893' AND shipped_date &gt;= '2016-11-28' AND shipped_date &lt; '2016-11-29' THEN paid_price</v>
      </c>
      <c r="S1139" t="str">
        <f t="shared" si="163"/>
        <v>WHEN fk_mwh_warehouse = '3' AND id_city = '5893' AND shipped_date &gt;= '2016-11-28' AND shipped_date &lt; '2016-11-29' THEN order_nr</v>
      </c>
      <c r="T1139" t="str">
        <f t="shared" si="164"/>
        <v>WHEN fk_mwh_warehouse = '3' AND id_city = '5893' AND shipped_date &gt;= '2016-11-28' AND shipped_date &lt; '2016-11-29' THEN 1</v>
      </c>
    </row>
    <row r="1140" spans="1:20" x14ac:dyDescent="0.25">
      <c r="A1140" s="7" t="str">
        <f t="shared" si="157"/>
        <v>59383</v>
      </c>
      <c r="B1140">
        <v>3</v>
      </c>
      <c r="C1140">
        <v>5938</v>
      </c>
      <c r="D1140">
        <v>29800</v>
      </c>
      <c r="E1140">
        <v>29800</v>
      </c>
      <c r="F1140">
        <v>1</v>
      </c>
      <c r="G1140">
        <v>1</v>
      </c>
      <c r="H1140">
        <v>20161203160955</v>
      </c>
      <c r="I1140">
        <v>20161206190107</v>
      </c>
      <c r="J1140">
        <v>3</v>
      </c>
      <c r="K1140">
        <v>0</v>
      </c>
      <c r="L1140" t="s">
        <v>36</v>
      </c>
      <c r="M1140" s="1">
        <f t="shared" si="158"/>
        <v>42707</v>
      </c>
      <c r="N1140" s="1">
        <f t="shared" si="159"/>
        <v>42707</v>
      </c>
      <c r="O1140" s="1">
        <f t="shared" si="160"/>
        <v>42707</v>
      </c>
      <c r="P1140" t="b">
        <f t="shared" si="156"/>
        <v>0</v>
      </c>
      <c r="Q1140" t="str">
        <f t="shared" si="161"/>
        <v>WHEN fk_mwh_warehouse = '3' AND id_city = '5938' AND shipped_date &gt;= '2016-12-03' AND shipped_date &lt; '2016-12-04' THEN unit_price</v>
      </c>
      <c r="R1140" t="str">
        <f t="shared" si="162"/>
        <v>WHEN fk_mwh_warehouse = '3' AND id_city = '5938' AND shipped_date &gt;= '2016-12-03' AND shipped_date &lt; '2016-12-04' THEN paid_price</v>
      </c>
      <c r="S1140" t="str">
        <f t="shared" si="163"/>
        <v>WHEN fk_mwh_warehouse = '3' AND id_city = '5938' AND shipped_date &gt;= '2016-12-03' AND shipped_date &lt; '2016-12-04' THEN order_nr</v>
      </c>
      <c r="T1140" t="str">
        <f t="shared" si="164"/>
        <v>WHEN fk_mwh_warehouse = '3' AND id_city = '5938' AND shipped_date &gt;= '2016-12-03' AND shipped_date &lt; '2016-12-04' THEN 1</v>
      </c>
    </row>
    <row r="1141" spans="1:20" x14ac:dyDescent="0.25">
      <c r="A1141" s="7" t="str">
        <f t="shared" si="157"/>
        <v>59713</v>
      </c>
      <c r="B1141">
        <v>3</v>
      </c>
      <c r="C1141">
        <v>5971</v>
      </c>
      <c r="D1141">
        <v>258450</v>
      </c>
      <c r="E1141">
        <v>258450</v>
      </c>
      <c r="F1141">
        <v>4</v>
      </c>
      <c r="G1141">
        <v>4</v>
      </c>
      <c r="H1141">
        <v>20161144672769.5</v>
      </c>
      <c r="I1141">
        <v>20161205867918</v>
      </c>
      <c r="J1141">
        <v>9</v>
      </c>
      <c r="K1141">
        <v>4</v>
      </c>
      <c r="L1141" t="s">
        <v>34</v>
      </c>
      <c r="M1141" s="1">
        <f t="shared" si="158"/>
        <v>42700</v>
      </c>
      <c r="N1141" s="1">
        <f t="shared" si="159"/>
        <v>42688</v>
      </c>
      <c r="O1141" s="1">
        <f t="shared" si="160"/>
        <v>42704</v>
      </c>
      <c r="P1141" t="b">
        <f t="shared" si="156"/>
        <v>0</v>
      </c>
      <c r="Q1141" t="str">
        <f t="shared" si="161"/>
        <v>WHEN fk_mwh_warehouse = '3' AND id_city = '5971' AND shipped_date &gt;= '2016-11-14' AND shipped_date &lt; '2016-12-01' THEN unit_price</v>
      </c>
      <c r="R1141" t="str">
        <f t="shared" si="162"/>
        <v>WHEN fk_mwh_warehouse = '3' AND id_city = '5971' AND shipped_date &gt;= '2016-11-14' AND shipped_date &lt; '2016-12-01' THEN paid_price</v>
      </c>
      <c r="S1141" t="str">
        <f t="shared" si="163"/>
        <v>WHEN fk_mwh_warehouse = '3' AND id_city = '5971' AND shipped_date &gt;= '2016-11-14' AND shipped_date &lt; '2016-12-01' THEN order_nr</v>
      </c>
      <c r="T1141" t="str">
        <f t="shared" si="164"/>
        <v>WHEN fk_mwh_warehouse = '3' AND id_city = '5971' AND shipped_date &gt;= '2016-11-14' AND shipped_date &lt; '2016-12-01' THEN 1</v>
      </c>
    </row>
    <row r="1142" spans="1:20" x14ac:dyDescent="0.25">
      <c r="A1142" s="7" t="str">
        <f t="shared" si="157"/>
        <v>60343</v>
      </c>
      <c r="B1142">
        <v>3</v>
      </c>
      <c r="C1142">
        <v>6034</v>
      </c>
      <c r="D1142">
        <v>2036000</v>
      </c>
      <c r="E1142">
        <v>2036000</v>
      </c>
      <c r="F1142">
        <v>2</v>
      </c>
      <c r="G1142">
        <v>2</v>
      </c>
      <c r="H1142">
        <v>20161127635077.5</v>
      </c>
      <c r="I1142">
        <v>20161205151939.5</v>
      </c>
      <c r="J1142">
        <v>8</v>
      </c>
      <c r="K1142">
        <v>0</v>
      </c>
      <c r="L1142" t="s">
        <v>34</v>
      </c>
      <c r="M1142" s="1">
        <f t="shared" si="158"/>
        <v>42701</v>
      </c>
      <c r="N1142" s="1">
        <f t="shared" si="159"/>
        <v>42701</v>
      </c>
      <c r="O1142" s="1">
        <f t="shared" si="160"/>
        <v>42701</v>
      </c>
      <c r="P1142" t="b">
        <f t="shared" si="156"/>
        <v>0</v>
      </c>
      <c r="Q1142" t="str">
        <f t="shared" si="161"/>
        <v>WHEN fk_mwh_warehouse = '3' AND id_city = '6034' AND shipped_date &gt;= '2016-11-27' AND shipped_date &lt; '2016-11-28' THEN unit_price</v>
      </c>
      <c r="R1142" t="str">
        <f t="shared" si="162"/>
        <v>WHEN fk_mwh_warehouse = '3' AND id_city = '6034' AND shipped_date &gt;= '2016-11-27' AND shipped_date &lt; '2016-11-28' THEN paid_price</v>
      </c>
      <c r="S1142" t="str">
        <f t="shared" si="163"/>
        <v>WHEN fk_mwh_warehouse = '3' AND id_city = '6034' AND shipped_date &gt;= '2016-11-27' AND shipped_date &lt; '2016-11-28' THEN order_nr</v>
      </c>
      <c r="T1142" t="str">
        <f t="shared" si="164"/>
        <v>WHEN fk_mwh_warehouse = '3' AND id_city = '6034' AND shipped_date &gt;= '2016-11-27' AND shipped_date &lt; '2016-11-28' THEN 1</v>
      </c>
    </row>
    <row r="1143" spans="1:20" x14ac:dyDescent="0.25">
      <c r="A1143" s="7" t="str">
        <f t="shared" si="157"/>
        <v>60773</v>
      </c>
      <c r="B1143">
        <v>3</v>
      </c>
      <c r="C1143">
        <v>6077</v>
      </c>
      <c r="D1143">
        <v>234305</v>
      </c>
      <c r="E1143">
        <v>234305</v>
      </c>
      <c r="F1143">
        <v>3</v>
      </c>
      <c r="G1143">
        <v>3</v>
      </c>
      <c r="H1143">
        <v>20161151515631.602</v>
      </c>
      <c r="I1143">
        <v>20161206472247.602</v>
      </c>
      <c r="J1143">
        <v>8</v>
      </c>
      <c r="K1143">
        <v>3</v>
      </c>
      <c r="L1143" t="s">
        <v>36</v>
      </c>
      <c r="M1143" s="1">
        <f t="shared" si="158"/>
        <v>42702</v>
      </c>
      <c r="N1143" s="1">
        <f t="shared" si="159"/>
        <v>42693</v>
      </c>
      <c r="O1143" s="1">
        <f t="shared" si="160"/>
        <v>42705</v>
      </c>
      <c r="P1143" t="b">
        <f t="shared" si="156"/>
        <v>0</v>
      </c>
      <c r="Q1143" t="str">
        <f t="shared" si="161"/>
        <v>WHEN fk_mwh_warehouse = '3' AND id_city = '6077' AND shipped_date &gt;= '2016-11-19' AND shipped_date &lt; '2016-12-02' THEN unit_price</v>
      </c>
      <c r="R1143" t="str">
        <f t="shared" si="162"/>
        <v>WHEN fk_mwh_warehouse = '3' AND id_city = '6077' AND shipped_date &gt;= '2016-11-19' AND shipped_date &lt; '2016-12-02' THEN paid_price</v>
      </c>
      <c r="S1143" t="str">
        <f t="shared" si="163"/>
        <v>WHEN fk_mwh_warehouse = '3' AND id_city = '6077' AND shipped_date &gt;= '2016-11-19' AND shipped_date &lt; '2016-12-02' THEN order_nr</v>
      </c>
      <c r="T1143" t="str">
        <f t="shared" si="164"/>
        <v>WHEN fk_mwh_warehouse = '3' AND id_city = '6077' AND shipped_date &gt;= '2016-11-19' AND shipped_date &lt; '2016-12-02' THEN 1</v>
      </c>
    </row>
    <row r="1144" spans="1:20" x14ac:dyDescent="0.25">
      <c r="A1144" s="7" t="str">
        <f t="shared" si="157"/>
        <v>61513</v>
      </c>
      <c r="B1144">
        <v>3</v>
      </c>
      <c r="C1144">
        <v>6151</v>
      </c>
      <c r="D1144">
        <v>47300</v>
      </c>
      <c r="E1144">
        <v>42570</v>
      </c>
      <c r="F1144">
        <v>1</v>
      </c>
      <c r="G1144">
        <v>1</v>
      </c>
      <c r="H1144">
        <v>20161118221157</v>
      </c>
      <c r="I1144">
        <v>20161205151941</v>
      </c>
      <c r="J1144">
        <v>17</v>
      </c>
      <c r="K1144">
        <v>0</v>
      </c>
      <c r="L1144" t="s">
        <v>34</v>
      </c>
      <c r="M1144" s="1">
        <f t="shared" si="158"/>
        <v>42692</v>
      </c>
      <c r="N1144" s="1">
        <f t="shared" si="159"/>
        <v>42692</v>
      </c>
      <c r="O1144" s="1">
        <f t="shared" si="160"/>
        <v>42692</v>
      </c>
      <c r="P1144" t="b">
        <f t="shared" si="156"/>
        <v>0</v>
      </c>
      <c r="Q1144" t="str">
        <f t="shared" si="161"/>
        <v>WHEN fk_mwh_warehouse = '3' AND id_city = '6151' AND shipped_date &gt;= '2016-11-18' AND shipped_date &lt; '2016-11-19' THEN unit_price</v>
      </c>
      <c r="R1144" t="str">
        <f t="shared" si="162"/>
        <v>WHEN fk_mwh_warehouse = '3' AND id_city = '6151' AND shipped_date &gt;= '2016-11-18' AND shipped_date &lt; '2016-11-19' THEN paid_price</v>
      </c>
      <c r="S1144" t="str">
        <f t="shared" si="163"/>
        <v>WHEN fk_mwh_warehouse = '3' AND id_city = '6151' AND shipped_date &gt;= '2016-11-18' AND shipped_date &lt; '2016-11-19' THEN order_nr</v>
      </c>
      <c r="T1144" t="str">
        <f t="shared" si="164"/>
        <v>WHEN fk_mwh_warehouse = '3' AND id_city = '6151' AND shipped_date &gt;= '2016-11-18' AND shipped_date &lt; '2016-11-19' THEN 1</v>
      </c>
    </row>
    <row r="1145" spans="1:20" x14ac:dyDescent="0.25">
      <c r="A1145" s="7" t="str">
        <f t="shared" si="157"/>
        <v>61893</v>
      </c>
      <c r="B1145">
        <v>3</v>
      </c>
      <c r="C1145">
        <v>6189</v>
      </c>
      <c r="D1145">
        <v>3079027</v>
      </c>
      <c r="E1145">
        <v>3056527</v>
      </c>
      <c r="F1145">
        <v>29</v>
      </c>
      <c r="G1145">
        <v>34</v>
      </c>
      <c r="H1145">
        <v>20161167038714.199</v>
      </c>
      <c r="I1145">
        <v>20161206331531</v>
      </c>
      <c r="J1145">
        <v>6</v>
      </c>
      <c r="K1145">
        <v>3</v>
      </c>
      <c r="L1145" t="s">
        <v>36</v>
      </c>
      <c r="M1145" s="1">
        <f t="shared" si="158"/>
        <v>42704</v>
      </c>
      <c r="N1145" s="1">
        <f t="shared" si="159"/>
        <v>42695</v>
      </c>
      <c r="O1145" s="1">
        <f t="shared" si="160"/>
        <v>42707</v>
      </c>
      <c r="P1145" t="b">
        <f t="shared" si="156"/>
        <v>0</v>
      </c>
      <c r="Q1145" t="str">
        <f t="shared" si="161"/>
        <v>WHEN fk_mwh_warehouse = '3' AND id_city = '6189' AND shipped_date &gt;= '2016-11-21' AND shipped_date &lt; '2016-12-04' THEN unit_price</v>
      </c>
      <c r="R1145" t="str">
        <f t="shared" si="162"/>
        <v>WHEN fk_mwh_warehouse = '3' AND id_city = '6189' AND shipped_date &gt;= '2016-11-21' AND shipped_date &lt; '2016-12-04' THEN paid_price</v>
      </c>
      <c r="S1145" t="str">
        <f t="shared" si="163"/>
        <v>WHEN fk_mwh_warehouse = '3' AND id_city = '6189' AND shipped_date &gt;= '2016-11-21' AND shipped_date &lt; '2016-12-04' THEN order_nr</v>
      </c>
      <c r="T1145" t="str">
        <f t="shared" si="164"/>
        <v>WHEN fk_mwh_warehouse = '3' AND id_city = '6189' AND shipped_date &gt;= '2016-11-21' AND shipped_date &lt; '2016-12-04' THEN 1</v>
      </c>
    </row>
    <row r="1146" spans="1:20" x14ac:dyDescent="0.25">
      <c r="A1146" s="7" t="str">
        <f t="shared" si="157"/>
        <v>62303</v>
      </c>
      <c r="B1146">
        <v>3</v>
      </c>
      <c r="C1146">
        <v>6230</v>
      </c>
      <c r="D1146">
        <v>2573868</v>
      </c>
      <c r="E1146">
        <v>2554634.85</v>
      </c>
      <c r="F1146">
        <v>24</v>
      </c>
      <c r="G1146">
        <v>31</v>
      </c>
      <c r="H1146">
        <v>20161153213118.898</v>
      </c>
      <c r="I1146">
        <v>20161206413719.898</v>
      </c>
      <c r="J1146">
        <v>8</v>
      </c>
      <c r="K1146">
        <v>5</v>
      </c>
      <c r="L1146" t="s">
        <v>36</v>
      </c>
      <c r="M1146" s="1">
        <f t="shared" si="158"/>
        <v>42702</v>
      </c>
      <c r="N1146" s="1">
        <f t="shared" si="159"/>
        <v>42687</v>
      </c>
      <c r="O1146" s="1">
        <f t="shared" si="160"/>
        <v>42707</v>
      </c>
      <c r="P1146" t="b">
        <f t="shared" si="156"/>
        <v>0</v>
      </c>
      <c r="Q1146" t="str">
        <f t="shared" si="161"/>
        <v>WHEN fk_mwh_warehouse = '3' AND id_city = '6230' AND shipped_date &gt;= '2016-11-13' AND shipped_date &lt; '2016-12-04' THEN unit_price</v>
      </c>
      <c r="R1146" t="str">
        <f t="shared" si="162"/>
        <v>WHEN fk_mwh_warehouse = '3' AND id_city = '6230' AND shipped_date &gt;= '2016-11-13' AND shipped_date &lt; '2016-12-04' THEN paid_price</v>
      </c>
      <c r="S1146" t="str">
        <f t="shared" si="163"/>
        <v>WHEN fk_mwh_warehouse = '3' AND id_city = '6230' AND shipped_date &gt;= '2016-11-13' AND shipped_date &lt; '2016-12-04' THEN order_nr</v>
      </c>
      <c r="T1146" t="str">
        <f t="shared" si="164"/>
        <v>WHEN fk_mwh_warehouse = '3' AND id_city = '6230' AND shipped_date &gt;= '2016-11-13' AND shipped_date &lt; '2016-12-04' THEN 1</v>
      </c>
    </row>
    <row r="1147" spans="1:20" x14ac:dyDescent="0.25">
      <c r="A1147" s="7" t="str">
        <f t="shared" si="157"/>
        <v>62543</v>
      </c>
      <c r="B1147">
        <v>3</v>
      </c>
      <c r="C1147">
        <v>6254</v>
      </c>
      <c r="D1147">
        <v>1744640</v>
      </c>
      <c r="E1147">
        <v>1714640</v>
      </c>
      <c r="F1147">
        <v>8</v>
      </c>
      <c r="G1147">
        <v>9</v>
      </c>
      <c r="H1147">
        <v>20161160396785.801</v>
      </c>
      <c r="I1147">
        <v>20161206900466.102</v>
      </c>
      <c r="J1147">
        <v>8</v>
      </c>
      <c r="K1147">
        <v>5</v>
      </c>
      <c r="L1147" t="s">
        <v>36</v>
      </c>
      <c r="M1147" s="1">
        <f t="shared" si="158"/>
        <v>42702</v>
      </c>
      <c r="N1147" s="1">
        <f t="shared" si="159"/>
        <v>42687</v>
      </c>
      <c r="O1147" s="1">
        <f t="shared" si="160"/>
        <v>42707</v>
      </c>
      <c r="P1147" t="b">
        <f t="shared" si="156"/>
        <v>0</v>
      </c>
      <c r="Q1147" t="str">
        <f t="shared" si="161"/>
        <v>WHEN fk_mwh_warehouse = '3' AND id_city = '6254' AND shipped_date &gt;= '2016-11-13' AND shipped_date &lt; '2016-12-04' THEN unit_price</v>
      </c>
      <c r="R1147" t="str">
        <f t="shared" si="162"/>
        <v>WHEN fk_mwh_warehouse = '3' AND id_city = '6254' AND shipped_date &gt;= '2016-11-13' AND shipped_date &lt; '2016-12-04' THEN paid_price</v>
      </c>
      <c r="S1147" t="str">
        <f t="shared" si="163"/>
        <v>WHEN fk_mwh_warehouse = '3' AND id_city = '6254' AND shipped_date &gt;= '2016-11-13' AND shipped_date &lt; '2016-12-04' THEN order_nr</v>
      </c>
      <c r="T1147" t="str">
        <f t="shared" si="164"/>
        <v>WHEN fk_mwh_warehouse = '3' AND id_city = '6254' AND shipped_date &gt;= '2016-11-13' AND shipped_date &lt; '2016-12-04' THEN 1</v>
      </c>
    </row>
    <row r="1148" spans="1:20" x14ac:dyDescent="0.25">
      <c r="A1148" s="7" t="str">
        <f t="shared" si="157"/>
        <v>62703</v>
      </c>
      <c r="B1148">
        <v>3</v>
      </c>
      <c r="C1148">
        <v>6270</v>
      </c>
      <c r="D1148">
        <v>658630</v>
      </c>
      <c r="E1148">
        <v>658630</v>
      </c>
      <c r="F1148">
        <v>12</v>
      </c>
      <c r="G1148">
        <v>15</v>
      </c>
      <c r="H1148">
        <v>20161162874729</v>
      </c>
      <c r="I1148">
        <v>20161206196968.398</v>
      </c>
      <c r="J1148">
        <v>6</v>
      </c>
      <c r="K1148">
        <v>3</v>
      </c>
      <c r="L1148" t="s">
        <v>36</v>
      </c>
      <c r="M1148" s="1">
        <f t="shared" si="158"/>
        <v>42704</v>
      </c>
      <c r="N1148" s="1">
        <f t="shared" si="159"/>
        <v>42695</v>
      </c>
      <c r="O1148" s="1">
        <f t="shared" si="160"/>
        <v>42707</v>
      </c>
      <c r="P1148" t="b">
        <f t="shared" si="156"/>
        <v>0</v>
      </c>
      <c r="Q1148" t="str">
        <f t="shared" si="161"/>
        <v>WHEN fk_mwh_warehouse = '3' AND id_city = '6270' AND shipped_date &gt;= '2016-11-21' AND shipped_date &lt; '2016-12-04' THEN unit_price</v>
      </c>
      <c r="R1148" t="str">
        <f t="shared" si="162"/>
        <v>WHEN fk_mwh_warehouse = '3' AND id_city = '6270' AND shipped_date &gt;= '2016-11-21' AND shipped_date &lt; '2016-12-04' THEN paid_price</v>
      </c>
      <c r="S1148" t="str">
        <f t="shared" si="163"/>
        <v>WHEN fk_mwh_warehouse = '3' AND id_city = '6270' AND shipped_date &gt;= '2016-11-21' AND shipped_date &lt; '2016-12-04' THEN order_nr</v>
      </c>
      <c r="T1148" t="str">
        <f t="shared" si="164"/>
        <v>WHEN fk_mwh_warehouse = '3' AND id_city = '6270' AND shipped_date &gt;= '2016-11-21' AND shipped_date &lt; '2016-12-04' THEN 1</v>
      </c>
    </row>
    <row r="1149" spans="1:20" x14ac:dyDescent="0.25">
      <c r="A1149" s="7" t="str">
        <f t="shared" si="157"/>
        <v>63213</v>
      </c>
      <c r="B1149">
        <v>3</v>
      </c>
      <c r="C1149">
        <v>6321</v>
      </c>
      <c r="D1149">
        <v>4258117</v>
      </c>
      <c r="E1149">
        <v>4241649.3</v>
      </c>
      <c r="F1149">
        <v>28</v>
      </c>
      <c r="G1149">
        <v>33</v>
      </c>
      <c r="H1149">
        <v>20161151171029.199</v>
      </c>
      <c r="I1149">
        <v>20161206081005.199</v>
      </c>
      <c r="J1149">
        <v>8</v>
      </c>
      <c r="K1149">
        <v>4</v>
      </c>
      <c r="L1149" t="s">
        <v>36</v>
      </c>
      <c r="M1149" s="1">
        <f t="shared" si="158"/>
        <v>42702</v>
      </c>
      <c r="N1149" s="1">
        <f t="shared" si="159"/>
        <v>42690</v>
      </c>
      <c r="O1149" s="1">
        <f t="shared" si="160"/>
        <v>42706</v>
      </c>
      <c r="P1149" t="b">
        <f t="shared" si="156"/>
        <v>0</v>
      </c>
      <c r="Q1149" t="str">
        <f t="shared" si="161"/>
        <v>WHEN fk_mwh_warehouse = '3' AND id_city = '6321' AND shipped_date &gt;= '2016-11-16' AND shipped_date &lt; '2016-12-03' THEN unit_price</v>
      </c>
      <c r="R1149" t="str">
        <f t="shared" si="162"/>
        <v>WHEN fk_mwh_warehouse = '3' AND id_city = '6321' AND shipped_date &gt;= '2016-11-16' AND shipped_date &lt; '2016-12-03' THEN paid_price</v>
      </c>
      <c r="S1149" t="str">
        <f t="shared" si="163"/>
        <v>WHEN fk_mwh_warehouse = '3' AND id_city = '6321' AND shipped_date &gt;= '2016-11-16' AND shipped_date &lt; '2016-12-03' THEN order_nr</v>
      </c>
      <c r="T1149" t="str">
        <f t="shared" si="164"/>
        <v>WHEN fk_mwh_warehouse = '3' AND id_city = '6321' AND shipped_date &gt;= '2016-11-16' AND shipped_date &lt; '2016-12-03' THEN 1</v>
      </c>
    </row>
    <row r="1150" spans="1:20" x14ac:dyDescent="0.25">
      <c r="A1150" s="7" t="str">
        <f t="shared" si="157"/>
        <v>63283</v>
      </c>
      <c r="B1150">
        <v>3</v>
      </c>
      <c r="C1150">
        <v>6328</v>
      </c>
      <c r="D1150">
        <v>1057450</v>
      </c>
      <c r="E1150">
        <v>907450</v>
      </c>
      <c r="F1150">
        <v>2</v>
      </c>
      <c r="G1150">
        <v>2</v>
      </c>
      <c r="H1150">
        <v>20161125149320.5</v>
      </c>
      <c r="I1150">
        <v>20161206126591.5</v>
      </c>
      <c r="J1150">
        <v>11</v>
      </c>
      <c r="K1150">
        <v>3</v>
      </c>
      <c r="L1150" t="s">
        <v>36</v>
      </c>
      <c r="M1150" s="1">
        <f t="shared" si="158"/>
        <v>42699</v>
      </c>
      <c r="N1150" s="1">
        <f t="shared" si="159"/>
        <v>42690</v>
      </c>
      <c r="O1150" s="1">
        <f t="shared" si="160"/>
        <v>42702</v>
      </c>
      <c r="P1150" t="b">
        <f t="shared" si="156"/>
        <v>0</v>
      </c>
      <c r="Q1150" t="str">
        <f t="shared" si="161"/>
        <v>WHEN fk_mwh_warehouse = '3' AND id_city = '6328' AND shipped_date &gt;= '2016-11-16' AND shipped_date &lt; '2016-11-29' THEN unit_price</v>
      </c>
      <c r="R1150" t="str">
        <f t="shared" si="162"/>
        <v>WHEN fk_mwh_warehouse = '3' AND id_city = '6328' AND shipped_date &gt;= '2016-11-16' AND shipped_date &lt; '2016-11-29' THEN paid_price</v>
      </c>
      <c r="S1150" t="str">
        <f t="shared" si="163"/>
        <v>WHEN fk_mwh_warehouse = '3' AND id_city = '6328' AND shipped_date &gt;= '2016-11-16' AND shipped_date &lt; '2016-11-29' THEN order_nr</v>
      </c>
      <c r="T1150" t="str">
        <f t="shared" si="164"/>
        <v>WHEN fk_mwh_warehouse = '3' AND id_city = '6328' AND shipped_date &gt;= '2016-11-16' AND shipped_date &lt; '2016-11-29' THEN 1</v>
      </c>
    </row>
    <row r="1151" spans="1:20" x14ac:dyDescent="0.25">
      <c r="A1151" s="7" t="str">
        <f t="shared" si="157"/>
        <v>63343</v>
      </c>
      <c r="B1151">
        <v>3</v>
      </c>
      <c r="C1151">
        <v>6334</v>
      </c>
      <c r="D1151">
        <v>313000</v>
      </c>
      <c r="E1151">
        <v>313000</v>
      </c>
      <c r="F1151">
        <v>2</v>
      </c>
      <c r="G1151">
        <v>3</v>
      </c>
      <c r="H1151">
        <v>20161177134208.602</v>
      </c>
      <c r="I1151">
        <v>20161207100542.602</v>
      </c>
      <c r="J1151">
        <v>7</v>
      </c>
      <c r="K1151">
        <v>1</v>
      </c>
      <c r="L1151" t="s">
        <v>35</v>
      </c>
      <c r="M1151" s="1">
        <f t="shared" si="158"/>
        <v>42704</v>
      </c>
      <c r="N1151" s="1">
        <f t="shared" si="159"/>
        <v>42701</v>
      </c>
      <c r="O1151" s="1">
        <f t="shared" si="160"/>
        <v>42705</v>
      </c>
      <c r="P1151" t="b">
        <f t="shared" si="156"/>
        <v>0</v>
      </c>
      <c r="Q1151" t="str">
        <f t="shared" si="161"/>
        <v>WHEN fk_mwh_warehouse = '3' AND id_city = '6334' AND shipped_date &gt;= '2016-11-27' AND shipped_date &lt; '2016-12-02' THEN unit_price</v>
      </c>
      <c r="R1151" t="str">
        <f t="shared" si="162"/>
        <v>WHEN fk_mwh_warehouse = '3' AND id_city = '6334' AND shipped_date &gt;= '2016-11-27' AND shipped_date &lt; '2016-12-02' THEN paid_price</v>
      </c>
      <c r="S1151" t="str">
        <f t="shared" si="163"/>
        <v>WHEN fk_mwh_warehouse = '3' AND id_city = '6334' AND shipped_date &gt;= '2016-11-27' AND shipped_date &lt; '2016-12-02' THEN order_nr</v>
      </c>
      <c r="T1151" t="str">
        <f t="shared" si="164"/>
        <v>WHEN fk_mwh_warehouse = '3' AND id_city = '6334' AND shipped_date &gt;= '2016-11-27' AND shipped_date &lt; '2016-12-02' THEN 1</v>
      </c>
    </row>
    <row r="1152" spans="1:20" x14ac:dyDescent="0.25">
      <c r="A1152" s="7" t="str">
        <f t="shared" si="157"/>
        <v>63383</v>
      </c>
      <c r="B1152">
        <v>3</v>
      </c>
      <c r="C1152">
        <v>6338</v>
      </c>
      <c r="D1152">
        <v>1039890</v>
      </c>
      <c r="E1152">
        <v>1039890</v>
      </c>
      <c r="F1152">
        <v>17</v>
      </c>
      <c r="G1152">
        <v>19</v>
      </c>
      <c r="H1152">
        <v>20161158103733</v>
      </c>
      <c r="I1152">
        <v>20161205933139.699</v>
      </c>
      <c r="J1152">
        <v>7</v>
      </c>
      <c r="K1152">
        <v>4</v>
      </c>
      <c r="L1152" t="s">
        <v>34</v>
      </c>
      <c r="M1152" s="1">
        <f t="shared" si="158"/>
        <v>42702</v>
      </c>
      <c r="N1152" s="1">
        <f t="shared" si="159"/>
        <v>42690</v>
      </c>
      <c r="O1152" s="1">
        <f t="shared" si="160"/>
        <v>42706</v>
      </c>
      <c r="P1152" t="b">
        <f t="shared" si="156"/>
        <v>0</v>
      </c>
      <c r="Q1152" t="str">
        <f t="shared" si="161"/>
        <v>WHEN fk_mwh_warehouse = '3' AND id_city = '6338' AND shipped_date &gt;= '2016-11-16' AND shipped_date &lt; '2016-12-03' THEN unit_price</v>
      </c>
      <c r="R1152" t="str">
        <f t="shared" si="162"/>
        <v>WHEN fk_mwh_warehouse = '3' AND id_city = '6338' AND shipped_date &gt;= '2016-11-16' AND shipped_date &lt; '2016-12-03' THEN paid_price</v>
      </c>
      <c r="S1152" t="str">
        <f t="shared" si="163"/>
        <v>WHEN fk_mwh_warehouse = '3' AND id_city = '6338' AND shipped_date &gt;= '2016-11-16' AND shipped_date &lt; '2016-12-03' THEN order_nr</v>
      </c>
      <c r="T1152" t="str">
        <f t="shared" si="164"/>
        <v>WHEN fk_mwh_warehouse = '3' AND id_city = '6338' AND shipped_date &gt;= '2016-11-16' AND shipped_date &lt; '2016-12-03' THEN 1</v>
      </c>
    </row>
    <row r="1153" spans="1:20" x14ac:dyDescent="0.25">
      <c r="A1153" s="7" t="str">
        <f t="shared" si="157"/>
        <v>63453</v>
      </c>
      <c r="B1153">
        <v>3</v>
      </c>
      <c r="C1153">
        <v>6345</v>
      </c>
      <c r="D1153">
        <v>3904295</v>
      </c>
      <c r="E1153">
        <v>3880346.29</v>
      </c>
      <c r="F1153">
        <v>31</v>
      </c>
      <c r="G1153">
        <v>32</v>
      </c>
      <c r="H1153">
        <v>20161164586895.5</v>
      </c>
      <c r="I1153">
        <v>20161206312514.801</v>
      </c>
      <c r="J1153">
        <v>7</v>
      </c>
      <c r="K1153">
        <v>3</v>
      </c>
      <c r="L1153" t="s">
        <v>36</v>
      </c>
      <c r="M1153" s="1">
        <f t="shared" si="158"/>
        <v>42703</v>
      </c>
      <c r="N1153" s="1">
        <f t="shared" si="159"/>
        <v>42694</v>
      </c>
      <c r="O1153" s="1">
        <f t="shared" si="160"/>
        <v>42706</v>
      </c>
      <c r="P1153" t="b">
        <f t="shared" si="156"/>
        <v>0</v>
      </c>
      <c r="Q1153" t="str">
        <f t="shared" si="161"/>
        <v>WHEN fk_mwh_warehouse = '3' AND id_city = '6345' AND shipped_date &gt;= '2016-11-20' AND shipped_date &lt; '2016-12-03' THEN unit_price</v>
      </c>
      <c r="R1153" t="str">
        <f t="shared" si="162"/>
        <v>WHEN fk_mwh_warehouse = '3' AND id_city = '6345' AND shipped_date &gt;= '2016-11-20' AND shipped_date &lt; '2016-12-03' THEN paid_price</v>
      </c>
      <c r="S1153" t="str">
        <f t="shared" si="163"/>
        <v>WHEN fk_mwh_warehouse = '3' AND id_city = '6345' AND shipped_date &gt;= '2016-11-20' AND shipped_date &lt; '2016-12-03' THEN order_nr</v>
      </c>
      <c r="T1153" t="str">
        <f t="shared" si="164"/>
        <v>WHEN fk_mwh_warehouse = '3' AND id_city = '6345' AND shipped_date &gt;= '2016-11-20' AND shipped_date &lt; '2016-12-03' THEN 1</v>
      </c>
    </row>
    <row r="1154" spans="1:20" x14ac:dyDescent="0.25">
      <c r="A1154" s="7" t="str">
        <f t="shared" si="157"/>
        <v>63633</v>
      </c>
      <c r="B1154">
        <v>3</v>
      </c>
      <c r="C1154">
        <v>6363</v>
      </c>
      <c r="D1154">
        <v>5428288</v>
      </c>
      <c r="E1154">
        <v>5364120</v>
      </c>
      <c r="F1154">
        <v>35</v>
      </c>
      <c r="G1154">
        <v>39</v>
      </c>
      <c r="H1154">
        <v>20161167060365.301</v>
      </c>
      <c r="I1154">
        <v>20161206510640.301</v>
      </c>
      <c r="J1154">
        <v>7</v>
      </c>
      <c r="K1154">
        <v>4</v>
      </c>
      <c r="L1154" t="s">
        <v>36</v>
      </c>
      <c r="M1154" s="1">
        <f t="shared" si="158"/>
        <v>42703</v>
      </c>
      <c r="N1154" s="1">
        <f t="shared" si="159"/>
        <v>42691</v>
      </c>
      <c r="O1154" s="1">
        <f t="shared" si="160"/>
        <v>42707</v>
      </c>
      <c r="P1154" t="b">
        <f t="shared" si="156"/>
        <v>0</v>
      </c>
      <c r="Q1154" t="str">
        <f t="shared" si="161"/>
        <v>WHEN fk_mwh_warehouse = '3' AND id_city = '6363' AND shipped_date &gt;= '2016-11-17' AND shipped_date &lt; '2016-12-04' THEN unit_price</v>
      </c>
      <c r="R1154" t="str">
        <f t="shared" si="162"/>
        <v>WHEN fk_mwh_warehouse = '3' AND id_city = '6363' AND shipped_date &gt;= '2016-11-17' AND shipped_date &lt; '2016-12-04' THEN paid_price</v>
      </c>
      <c r="S1154" t="str">
        <f t="shared" si="163"/>
        <v>WHEN fk_mwh_warehouse = '3' AND id_city = '6363' AND shipped_date &gt;= '2016-11-17' AND shipped_date &lt; '2016-12-04' THEN order_nr</v>
      </c>
      <c r="T1154" t="str">
        <f t="shared" si="164"/>
        <v>WHEN fk_mwh_warehouse = '3' AND id_city = '6363' AND shipped_date &gt;= '2016-11-17' AND shipped_date &lt; '2016-12-04' THEN 1</v>
      </c>
    </row>
    <row r="1155" spans="1:20" x14ac:dyDescent="0.25">
      <c r="A1155" s="7" t="str">
        <f t="shared" si="157"/>
        <v>65243</v>
      </c>
      <c r="B1155">
        <v>3</v>
      </c>
      <c r="C1155">
        <v>6524</v>
      </c>
      <c r="D1155">
        <v>165000</v>
      </c>
      <c r="E1155">
        <v>165000</v>
      </c>
      <c r="F1155">
        <v>1</v>
      </c>
      <c r="G1155">
        <v>3</v>
      </c>
      <c r="H1155">
        <v>20161120225434</v>
      </c>
      <c r="I1155">
        <v>20161205151914</v>
      </c>
      <c r="J1155">
        <v>15</v>
      </c>
      <c r="K1155">
        <v>0</v>
      </c>
      <c r="L1155" t="s">
        <v>34</v>
      </c>
      <c r="M1155" s="1">
        <f t="shared" si="158"/>
        <v>42694</v>
      </c>
      <c r="N1155" s="1">
        <f t="shared" si="159"/>
        <v>42694</v>
      </c>
      <c r="O1155" s="1">
        <f t="shared" si="160"/>
        <v>42694</v>
      </c>
      <c r="P1155" t="b">
        <f t="shared" si="156"/>
        <v>0</v>
      </c>
      <c r="Q1155" t="str">
        <f t="shared" si="161"/>
        <v>WHEN fk_mwh_warehouse = '3' AND id_city = '6524' AND shipped_date &gt;= '2016-11-20' AND shipped_date &lt; '2016-11-21' THEN unit_price</v>
      </c>
      <c r="R1155" t="str">
        <f t="shared" si="162"/>
        <v>WHEN fk_mwh_warehouse = '3' AND id_city = '6524' AND shipped_date &gt;= '2016-11-20' AND shipped_date &lt; '2016-11-21' THEN paid_price</v>
      </c>
      <c r="S1155" t="str">
        <f t="shared" si="163"/>
        <v>WHEN fk_mwh_warehouse = '3' AND id_city = '6524' AND shipped_date &gt;= '2016-11-20' AND shipped_date &lt; '2016-11-21' THEN order_nr</v>
      </c>
      <c r="T1155" t="str">
        <f t="shared" si="164"/>
        <v>WHEN fk_mwh_warehouse = '3' AND id_city = '6524' AND shipped_date &gt;= '2016-11-20' AND shipped_date &lt; '2016-11-21' THEN 1</v>
      </c>
    </row>
    <row r="1156" spans="1:20" x14ac:dyDescent="0.25">
      <c r="A1156" s="7" t="str">
        <f t="shared" si="157"/>
        <v>66073</v>
      </c>
      <c r="B1156">
        <v>3</v>
      </c>
      <c r="C1156">
        <v>6607</v>
      </c>
      <c r="D1156">
        <v>11435587</v>
      </c>
      <c r="E1156">
        <v>10902896.609999999</v>
      </c>
      <c r="F1156">
        <v>49</v>
      </c>
      <c r="G1156">
        <v>55</v>
      </c>
      <c r="H1156">
        <v>20161159821217.898</v>
      </c>
      <c r="I1156">
        <v>20161206156887.199</v>
      </c>
      <c r="J1156">
        <v>7</v>
      </c>
      <c r="K1156">
        <v>3</v>
      </c>
      <c r="L1156" t="s">
        <v>36</v>
      </c>
      <c r="M1156" s="1">
        <f t="shared" si="158"/>
        <v>42703</v>
      </c>
      <c r="N1156" s="1">
        <f t="shared" si="159"/>
        <v>42694</v>
      </c>
      <c r="O1156" s="1">
        <f t="shared" si="160"/>
        <v>42706</v>
      </c>
      <c r="P1156" t="b">
        <f t="shared" si="156"/>
        <v>0</v>
      </c>
      <c r="Q1156" t="str">
        <f t="shared" si="161"/>
        <v>WHEN fk_mwh_warehouse = '3' AND id_city = '6607' AND shipped_date &gt;= '2016-11-20' AND shipped_date &lt; '2016-12-03' THEN unit_price</v>
      </c>
      <c r="R1156" t="str">
        <f t="shared" si="162"/>
        <v>WHEN fk_mwh_warehouse = '3' AND id_city = '6607' AND shipped_date &gt;= '2016-11-20' AND shipped_date &lt; '2016-12-03' THEN paid_price</v>
      </c>
      <c r="S1156" t="str">
        <f t="shared" si="163"/>
        <v>WHEN fk_mwh_warehouse = '3' AND id_city = '6607' AND shipped_date &gt;= '2016-11-20' AND shipped_date &lt; '2016-12-03' THEN order_nr</v>
      </c>
      <c r="T1156" t="str">
        <f t="shared" si="164"/>
        <v>WHEN fk_mwh_warehouse = '3' AND id_city = '6607' AND shipped_date &gt;= '2016-11-20' AND shipped_date &lt; '2016-12-03' THEN 1</v>
      </c>
    </row>
    <row r="1157" spans="1:20" x14ac:dyDescent="0.25">
      <c r="A1157" s="7" t="str">
        <f t="shared" si="157"/>
        <v>66143</v>
      </c>
      <c r="B1157">
        <v>3</v>
      </c>
      <c r="C1157">
        <v>6614</v>
      </c>
      <c r="D1157">
        <v>9501425</v>
      </c>
      <c r="E1157">
        <v>9406925</v>
      </c>
      <c r="F1157">
        <v>35</v>
      </c>
      <c r="G1157">
        <v>48</v>
      </c>
      <c r="H1157">
        <v>20161154020263</v>
      </c>
      <c r="I1157">
        <v>20161206131259.301</v>
      </c>
      <c r="J1157">
        <v>7</v>
      </c>
      <c r="K1157">
        <v>4</v>
      </c>
      <c r="L1157" t="s">
        <v>36</v>
      </c>
      <c r="M1157" s="1">
        <f t="shared" si="158"/>
        <v>42703</v>
      </c>
      <c r="N1157" s="1">
        <f t="shared" si="159"/>
        <v>42691</v>
      </c>
      <c r="O1157" s="1">
        <f t="shared" si="160"/>
        <v>42707</v>
      </c>
      <c r="P1157" t="b">
        <f t="shared" si="156"/>
        <v>0</v>
      </c>
      <c r="Q1157" t="str">
        <f t="shared" si="161"/>
        <v>WHEN fk_mwh_warehouse = '3' AND id_city = '6614' AND shipped_date &gt;= '2016-11-17' AND shipped_date &lt; '2016-12-04' THEN unit_price</v>
      </c>
      <c r="R1157" t="str">
        <f t="shared" si="162"/>
        <v>WHEN fk_mwh_warehouse = '3' AND id_city = '6614' AND shipped_date &gt;= '2016-11-17' AND shipped_date &lt; '2016-12-04' THEN paid_price</v>
      </c>
      <c r="S1157" t="str">
        <f t="shared" si="163"/>
        <v>WHEN fk_mwh_warehouse = '3' AND id_city = '6614' AND shipped_date &gt;= '2016-11-17' AND shipped_date &lt; '2016-12-04' THEN order_nr</v>
      </c>
      <c r="T1157" t="str">
        <f t="shared" si="164"/>
        <v>WHEN fk_mwh_warehouse = '3' AND id_city = '6614' AND shipped_date &gt;= '2016-11-17' AND shipped_date &lt; '2016-12-04' THEN 1</v>
      </c>
    </row>
    <row r="1158" spans="1:20" x14ac:dyDescent="0.25">
      <c r="A1158" s="7" t="str">
        <f t="shared" si="157"/>
        <v>66253</v>
      </c>
      <c r="B1158">
        <v>3</v>
      </c>
      <c r="C1158">
        <v>6625</v>
      </c>
      <c r="D1158">
        <v>21142815.5</v>
      </c>
      <c r="E1158">
        <v>20135854.489999998</v>
      </c>
      <c r="F1158">
        <v>71</v>
      </c>
      <c r="G1158">
        <v>78</v>
      </c>
      <c r="H1158">
        <v>20161152295242.398</v>
      </c>
      <c r="I1158">
        <v>20161205927331.602</v>
      </c>
      <c r="J1158">
        <v>8</v>
      </c>
      <c r="K1158">
        <v>4</v>
      </c>
      <c r="L1158" t="s">
        <v>34</v>
      </c>
      <c r="M1158" s="1">
        <f t="shared" si="158"/>
        <v>42701</v>
      </c>
      <c r="N1158" s="1">
        <f t="shared" si="159"/>
        <v>42689</v>
      </c>
      <c r="O1158" s="1">
        <f t="shared" si="160"/>
        <v>42705</v>
      </c>
      <c r="P1158" t="b">
        <f t="shared" si="156"/>
        <v>0</v>
      </c>
      <c r="Q1158" t="str">
        <f t="shared" si="161"/>
        <v>WHEN fk_mwh_warehouse = '3' AND id_city = '6625' AND shipped_date &gt;= '2016-11-15' AND shipped_date &lt; '2016-12-02' THEN unit_price</v>
      </c>
      <c r="R1158" t="str">
        <f t="shared" si="162"/>
        <v>WHEN fk_mwh_warehouse = '3' AND id_city = '6625' AND shipped_date &gt;= '2016-11-15' AND shipped_date &lt; '2016-12-02' THEN paid_price</v>
      </c>
      <c r="S1158" t="str">
        <f t="shared" si="163"/>
        <v>WHEN fk_mwh_warehouse = '3' AND id_city = '6625' AND shipped_date &gt;= '2016-11-15' AND shipped_date &lt; '2016-12-02' THEN order_nr</v>
      </c>
      <c r="T1158" t="str">
        <f t="shared" si="164"/>
        <v>WHEN fk_mwh_warehouse = '3' AND id_city = '6625' AND shipped_date &gt;= '2016-11-15' AND shipped_date &lt; '2016-12-02' THEN 1</v>
      </c>
    </row>
    <row r="1159" spans="1:20" x14ac:dyDescent="0.25">
      <c r="A1159" s="7" t="str">
        <f t="shared" si="157"/>
        <v>66363</v>
      </c>
      <c r="B1159">
        <v>3</v>
      </c>
      <c r="C1159">
        <v>6636</v>
      </c>
      <c r="D1159">
        <v>13395739</v>
      </c>
      <c r="E1159">
        <v>12873657</v>
      </c>
      <c r="F1159">
        <v>39</v>
      </c>
      <c r="G1159">
        <v>50</v>
      </c>
      <c r="H1159">
        <v>20161157598905.102</v>
      </c>
      <c r="I1159">
        <v>20161206077645</v>
      </c>
      <c r="J1159">
        <v>8</v>
      </c>
      <c r="K1159">
        <v>6</v>
      </c>
      <c r="L1159" t="s">
        <v>36</v>
      </c>
      <c r="M1159" s="1">
        <f t="shared" si="158"/>
        <v>42702</v>
      </c>
      <c r="N1159" s="1">
        <f t="shared" si="159"/>
        <v>42684</v>
      </c>
      <c r="O1159" s="1">
        <f t="shared" si="160"/>
        <v>42708</v>
      </c>
      <c r="P1159" t="b">
        <f t="shared" si="156"/>
        <v>0</v>
      </c>
      <c r="Q1159" t="str">
        <f t="shared" si="161"/>
        <v>WHEN fk_mwh_warehouse = '3' AND id_city = '6636' AND shipped_date &gt;= '2016-11-10' AND shipped_date &lt; '2016-12-05' THEN unit_price</v>
      </c>
      <c r="R1159" t="str">
        <f t="shared" si="162"/>
        <v>WHEN fk_mwh_warehouse = '3' AND id_city = '6636' AND shipped_date &gt;= '2016-11-10' AND shipped_date &lt; '2016-12-05' THEN paid_price</v>
      </c>
      <c r="S1159" t="str">
        <f t="shared" si="163"/>
        <v>WHEN fk_mwh_warehouse = '3' AND id_city = '6636' AND shipped_date &gt;= '2016-11-10' AND shipped_date &lt; '2016-12-05' THEN order_nr</v>
      </c>
      <c r="T1159" t="str">
        <f t="shared" si="164"/>
        <v>WHEN fk_mwh_warehouse = '3' AND id_city = '6636' AND shipped_date &gt;= '2016-11-10' AND shipped_date &lt; '2016-12-05' THEN 1</v>
      </c>
    </row>
    <row r="1160" spans="1:20" x14ac:dyDescent="0.25">
      <c r="A1160" s="7" t="str">
        <f t="shared" si="157"/>
        <v>66453</v>
      </c>
      <c r="B1160">
        <v>3</v>
      </c>
      <c r="C1160">
        <v>6645</v>
      </c>
      <c r="D1160">
        <v>14012491</v>
      </c>
      <c r="E1160">
        <v>13828602.710000001</v>
      </c>
      <c r="F1160">
        <v>61</v>
      </c>
      <c r="G1160">
        <v>72</v>
      </c>
      <c r="H1160">
        <v>20161152341846.398</v>
      </c>
      <c r="I1160">
        <v>20161206110276.898</v>
      </c>
      <c r="J1160">
        <v>8</v>
      </c>
      <c r="K1160">
        <v>4</v>
      </c>
      <c r="L1160" t="s">
        <v>36</v>
      </c>
      <c r="M1160" s="1">
        <f t="shared" si="158"/>
        <v>42702</v>
      </c>
      <c r="N1160" s="1">
        <f t="shared" si="159"/>
        <v>42690</v>
      </c>
      <c r="O1160" s="1">
        <f t="shared" si="160"/>
        <v>42706</v>
      </c>
      <c r="P1160" t="b">
        <f t="shared" si="156"/>
        <v>0</v>
      </c>
      <c r="Q1160" t="str">
        <f t="shared" si="161"/>
        <v>WHEN fk_mwh_warehouse = '3' AND id_city = '6645' AND shipped_date &gt;= '2016-11-16' AND shipped_date &lt; '2016-12-03' THEN unit_price</v>
      </c>
      <c r="R1160" t="str">
        <f t="shared" si="162"/>
        <v>WHEN fk_mwh_warehouse = '3' AND id_city = '6645' AND shipped_date &gt;= '2016-11-16' AND shipped_date &lt; '2016-12-03' THEN paid_price</v>
      </c>
      <c r="S1160" t="str">
        <f t="shared" si="163"/>
        <v>WHEN fk_mwh_warehouse = '3' AND id_city = '6645' AND shipped_date &gt;= '2016-11-16' AND shipped_date &lt; '2016-12-03' THEN order_nr</v>
      </c>
      <c r="T1160" t="str">
        <f t="shared" si="164"/>
        <v>WHEN fk_mwh_warehouse = '3' AND id_city = '6645' AND shipped_date &gt;= '2016-11-16' AND shipped_date &lt; '2016-12-03' THEN 1</v>
      </c>
    </row>
    <row r="1161" spans="1:20" x14ac:dyDescent="0.25">
      <c r="A1161" s="7" t="str">
        <f t="shared" si="157"/>
        <v>66543</v>
      </c>
      <c r="B1161">
        <v>3</v>
      </c>
      <c r="C1161">
        <v>6654</v>
      </c>
      <c r="D1161">
        <v>570000</v>
      </c>
      <c r="E1161">
        <v>570000</v>
      </c>
      <c r="F1161">
        <v>6</v>
      </c>
      <c r="G1161">
        <v>6</v>
      </c>
      <c r="H1161">
        <v>20161137328479.602</v>
      </c>
      <c r="I1161">
        <v>20161205493990.602</v>
      </c>
      <c r="J1161">
        <v>10</v>
      </c>
      <c r="K1161">
        <v>5</v>
      </c>
      <c r="L1161" t="s">
        <v>34</v>
      </c>
      <c r="M1161" s="1">
        <f t="shared" si="158"/>
        <v>42699</v>
      </c>
      <c r="N1161" s="1">
        <f t="shared" si="159"/>
        <v>42684</v>
      </c>
      <c r="O1161" s="1">
        <f t="shared" si="160"/>
        <v>42704</v>
      </c>
      <c r="P1161" t="b">
        <f t="shared" si="156"/>
        <v>0</v>
      </c>
      <c r="Q1161" t="str">
        <f t="shared" si="161"/>
        <v>WHEN fk_mwh_warehouse = '3' AND id_city = '6654' AND shipped_date &gt;= '2016-11-10' AND shipped_date &lt; '2016-12-01' THEN unit_price</v>
      </c>
      <c r="R1161" t="str">
        <f t="shared" si="162"/>
        <v>WHEN fk_mwh_warehouse = '3' AND id_city = '6654' AND shipped_date &gt;= '2016-11-10' AND shipped_date &lt; '2016-12-01' THEN paid_price</v>
      </c>
      <c r="S1161" t="str">
        <f t="shared" si="163"/>
        <v>WHEN fk_mwh_warehouse = '3' AND id_city = '6654' AND shipped_date &gt;= '2016-11-10' AND shipped_date &lt; '2016-12-01' THEN order_nr</v>
      </c>
      <c r="T1161" t="str">
        <f t="shared" si="164"/>
        <v>WHEN fk_mwh_warehouse = '3' AND id_city = '6654' AND shipped_date &gt;= '2016-11-10' AND shipped_date &lt; '2016-12-01' THEN 1</v>
      </c>
    </row>
    <row r="1162" spans="1:20" x14ac:dyDescent="0.25">
      <c r="A1162" s="7" t="str">
        <f t="shared" si="157"/>
        <v>66723</v>
      </c>
      <c r="B1162">
        <v>3</v>
      </c>
      <c r="C1162">
        <v>6672</v>
      </c>
      <c r="D1162">
        <v>63200</v>
      </c>
      <c r="E1162">
        <v>63200</v>
      </c>
      <c r="F1162">
        <v>1</v>
      </c>
      <c r="G1162">
        <v>1</v>
      </c>
      <c r="H1162">
        <v>20161128223222</v>
      </c>
      <c r="I1162">
        <v>20161207100532</v>
      </c>
      <c r="J1162">
        <v>9</v>
      </c>
      <c r="K1162">
        <v>0</v>
      </c>
      <c r="L1162" t="s">
        <v>35</v>
      </c>
      <c r="M1162" s="1">
        <f t="shared" si="158"/>
        <v>42702</v>
      </c>
      <c r="N1162" s="1">
        <f t="shared" si="159"/>
        <v>42702</v>
      </c>
      <c r="O1162" s="1">
        <f t="shared" si="160"/>
        <v>42702</v>
      </c>
      <c r="P1162" t="b">
        <f t="shared" ref="P1162:P1177" si="165">O1162&gt;$O$3</f>
        <v>0</v>
      </c>
      <c r="Q1162" t="str">
        <f t="shared" si="161"/>
        <v>WHEN fk_mwh_warehouse = '3' AND id_city = '6672' AND shipped_date &gt;= '2016-11-28' AND shipped_date &lt; '2016-11-29' THEN unit_price</v>
      </c>
      <c r="R1162" t="str">
        <f t="shared" si="162"/>
        <v>WHEN fk_mwh_warehouse = '3' AND id_city = '6672' AND shipped_date &gt;= '2016-11-28' AND shipped_date &lt; '2016-11-29' THEN paid_price</v>
      </c>
      <c r="S1162" t="str">
        <f t="shared" si="163"/>
        <v>WHEN fk_mwh_warehouse = '3' AND id_city = '6672' AND shipped_date &gt;= '2016-11-28' AND shipped_date &lt; '2016-11-29' THEN order_nr</v>
      </c>
      <c r="T1162" t="str">
        <f t="shared" si="164"/>
        <v>WHEN fk_mwh_warehouse = '3' AND id_city = '6672' AND shipped_date &gt;= '2016-11-28' AND shipped_date &lt; '2016-11-29' THEN 1</v>
      </c>
    </row>
    <row r="1163" spans="1:20" x14ac:dyDescent="0.25">
      <c r="A1163" s="7" t="str">
        <f t="shared" ref="A1163:A1177" si="166">C1163&amp;B1163</f>
        <v>67223</v>
      </c>
      <c r="B1163">
        <v>3</v>
      </c>
      <c r="C1163">
        <v>6722</v>
      </c>
      <c r="D1163">
        <v>89000</v>
      </c>
      <c r="E1163">
        <v>89000</v>
      </c>
      <c r="F1163">
        <v>1</v>
      </c>
      <c r="G1163">
        <v>1</v>
      </c>
      <c r="H1163">
        <v>20161129144729</v>
      </c>
      <c r="I1163">
        <v>20161207170148</v>
      </c>
      <c r="J1163">
        <v>8</v>
      </c>
      <c r="K1163">
        <v>0</v>
      </c>
      <c r="L1163" t="s">
        <v>35</v>
      </c>
      <c r="M1163" s="1">
        <f t="shared" ref="M1163:M1177" si="167">L1163-J1163</f>
        <v>42703</v>
      </c>
      <c r="N1163" s="1">
        <f t="shared" ref="N1163:N1177" si="168">M1163-($O$6*K1163)</f>
        <v>42703</v>
      </c>
      <c r="O1163" s="1">
        <f t="shared" ref="O1163:O1177" si="169">M1163+($O$7*K1163)</f>
        <v>42703</v>
      </c>
      <c r="P1163" t="b">
        <f t="shared" si="165"/>
        <v>0</v>
      </c>
      <c r="Q1163" t="str">
        <f t="shared" ref="Q1163:Q1177" si="170">"WHEN fk_mwh_warehouse = '"&amp;$B1163&amp;"' AND id_city = '"&amp;$C1163&amp;"' AND shipped_date &gt;= '"&amp;TEXT($N1163,"yyyy-mm-dd")&amp;"' AND shipped_date &lt; '"&amp;TEXT($O1163+1,"yyyy-mm-dd")&amp;"' THEN unit_price"</f>
        <v>WHEN fk_mwh_warehouse = '3' AND id_city = '6722' AND shipped_date &gt;= '2016-11-29' AND shipped_date &lt; '2016-11-30' THEN unit_price</v>
      </c>
      <c r="R1163" t="str">
        <f t="shared" ref="R1163:R1177" si="171">"WHEN fk_mwh_warehouse = '"&amp;$B1163&amp;"' AND id_city = '"&amp;$C1163&amp;"' AND shipped_date &gt;= '"&amp;TEXT($N1163,"yyyy-mm-dd")&amp;"' AND shipped_date &lt; '"&amp;TEXT($O1163+1,"yyyy-mm-dd")&amp;"' THEN paid_price"</f>
        <v>WHEN fk_mwh_warehouse = '3' AND id_city = '6722' AND shipped_date &gt;= '2016-11-29' AND shipped_date &lt; '2016-11-30' THEN paid_price</v>
      </c>
      <c r="S1163" t="str">
        <f t="shared" ref="S1163:S1177" si="172">"WHEN fk_mwh_warehouse = '"&amp;$B1163&amp;"' AND id_city = '"&amp;$C1163&amp;"' AND shipped_date &gt;= '"&amp;TEXT($N1163,"yyyy-mm-dd")&amp;"' AND shipped_date &lt; '"&amp;TEXT($O1163+1,"yyyy-mm-dd")&amp;"' THEN order_nr"</f>
        <v>WHEN fk_mwh_warehouse = '3' AND id_city = '6722' AND shipped_date &gt;= '2016-11-29' AND shipped_date &lt; '2016-11-30' THEN order_nr</v>
      </c>
      <c r="T1163" t="str">
        <f t="shared" ref="T1163:T1177" si="173">"WHEN fk_mwh_warehouse = '"&amp;$B1163&amp;"' AND id_city = '"&amp;$C1163&amp;"' AND shipped_date &gt;= '"&amp;TEXT($N1163,"yyyy-mm-dd")&amp;"' AND shipped_date &lt; '"&amp;TEXT($O1163+1,"yyyy-mm-dd")&amp;"' THEN 1"</f>
        <v>WHEN fk_mwh_warehouse = '3' AND id_city = '6722' AND shipped_date &gt;= '2016-11-29' AND shipped_date &lt; '2016-11-30' THEN 1</v>
      </c>
    </row>
    <row r="1164" spans="1:20" x14ac:dyDescent="0.25">
      <c r="A1164" s="7" t="str">
        <f t="shared" si="166"/>
        <v>68473</v>
      </c>
      <c r="B1164">
        <v>3</v>
      </c>
      <c r="C1164">
        <v>6847</v>
      </c>
      <c r="D1164">
        <v>33650</v>
      </c>
      <c r="E1164">
        <v>33650</v>
      </c>
      <c r="F1164">
        <v>1</v>
      </c>
      <c r="G1164">
        <v>1</v>
      </c>
      <c r="H1164">
        <v>20161119094552</v>
      </c>
      <c r="I1164">
        <v>20161205151908</v>
      </c>
      <c r="J1164">
        <v>16</v>
      </c>
      <c r="K1164">
        <v>0</v>
      </c>
      <c r="L1164" t="s">
        <v>34</v>
      </c>
      <c r="M1164" s="1">
        <f t="shared" si="167"/>
        <v>42693</v>
      </c>
      <c r="N1164" s="1">
        <f t="shared" si="168"/>
        <v>42693</v>
      </c>
      <c r="O1164" s="1">
        <f t="shared" si="169"/>
        <v>42693</v>
      </c>
      <c r="P1164" t="b">
        <f t="shared" si="165"/>
        <v>0</v>
      </c>
      <c r="Q1164" t="str">
        <f t="shared" si="170"/>
        <v>WHEN fk_mwh_warehouse = '3' AND id_city = '6847' AND shipped_date &gt;= '2016-11-19' AND shipped_date &lt; '2016-11-20' THEN unit_price</v>
      </c>
      <c r="R1164" t="str">
        <f t="shared" si="171"/>
        <v>WHEN fk_mwh_warehouse = '3' AND id_city = '6847' AND shipped_date &gt;= '2016-11-19' AND shipped_date &lt; '2016-11-20' THEN paid_price</v>
      </c>
      <c r="S1164" t="str">
        <f t="shared" si="172"/>
        <v>WHEN fk_mwh_warehouse = '3' AND id_city = '6847' AND shipped_date &gt;= '2016-11-19' AND shipped_date &lt; '2016-11-20' THEN order_nr</v>
      </c>
      <c r="T1164" t="str">
        <f t="shared" si="173"/>
        <v>WHEN fk_mwh_warehouse = '3' AND id_city = '6847' AND shipped_date &gt;= '2016-11-19' AND shipped_date &lt; '2016-11-20' THEN 1</v>
      </c>
    </row>
    <row r="1165" spans="1:20" x14ac:dyDescent="0.25">
      <c r="A1165" s="7" t="str">
        <f t="shared" si="166"/>
        <v>68563</v>
      </c>
      <c r="B1165">
        <v>3</v>
      </c>
      <c r="C1165">
        <v>6856</v>
      </c>
      <c r="D1165">
        <v>29343990</v>
      </c>
      <c r="E1165">
        <v>26364290</v>
      </c>
      <c r="F1165">
        <v>40</v>
      </c>
      <c r="G1165">
        <v>44</v>
      </c>
      <c r="H1165">
        <v>20161139992684.602</v>
      </c>
      <c r="I1165">
        <v>20161206231753</v>
      </c>
      <c r="J1165">
        <v>7</v>
      </c>
      <c r="K1165">
        <v>4</v>
      </c>
      <c r="L1165" t="s">
        <v>36</v>
      </c>
      <c r="M1165" s="1">
        <f t="shared" si="167"/>
        <v>42703</v>
      </c>
      <c r="N1165" s="1">
        <f t="shared" si="168"/>
        <v>42691</v>
      </c>
      <c r="O1165" s="1">
        <f t="shared" si="169"/>
        <v>42707</v>
      </c>
      <c r="P1165" t="b">
        <f t="shared" si="165"/>
        <v>0</v>
      </c>
      <c r="Q1165" t="str">
        <f t="shared" si="170"/>
        <v>WHEN fk_mwh_warehouse = '3' AND id_city = '6856' AND shipped_date &gt;= '2016-11-17' AND shipped_date &lt; '2016-12-04' THEN unit_price</v>
      </c>
      <c r="R1165" t="str">
        <f t="shared" si="171"/>
        <v>WHEN fk_mwh_warehouse = '3' AND id_city = '6856' AND shipped_date &gt;= '2016-11-17' AND shipped_date &lt; '2016-12-04' THEN paid_price</v>
      </c>
      <c r="S1165" t="str">
        <f t="shared" si="172"/>
        <v>WHEN fk_mwh_warehouse = '3' AND id_city = '6856' AND shipped_date &gt;= '2016-11-17' AND shipped_date &lt; '2016-12-04' THEN order_nr</v>
      </c>
      <c r="T1165" t="str">
        <f t="shared" si="173"/>
        <v>WHEN fk_mwh_warehouse = '3' AND id_city = '6856' AND shipped_date &gt;= '2016-11-17' AND shipped_date &lt; '2016-12-04' THEN 1</v>
      </c>
    </row>
    <row r="1166" spans="1:20" x14ac:dyDescent="0.25">
      <c r="A1166" s="7" t="str">
        <f t="shared" si="166"/>
        <v>68863</v>
      </c>
      <c r="B1166">
        <v>3</v>
      </c>
      <c r="C1166">
        <v>6886</v>
      </c>
      <c r="D1166">
        <v>407495</v>
      </c>
      <c r="E1166">
        <v>407495</v>
      </c>
      <c r="F1166">
        <v>3</v>
      </c>
      <c r="G1166">
        <v>6</v>
      </c>
      <c r="H1166">
        <v>20161137817577.602</v>
      </c>
      <c r="I1166">
        <v>20161205481842.102</v>
      </c>
      <c r="J1166">
        <v>9</v>
      </c>
      <c r="K1166">
        <v>4</v>
      </c>
      <c r="L1166" t="s">
        <v>34</v>
      </c>
      <c r="M1166" s="1">
        <f t="shared" si="167"/>
        <v>42700</v>
      </c>
      <c r="N1166" s="1">
        <f t="shared" si="168"/>
        <v>42688</v>
      </c>
      <c r="O1166" s="1">
        <f t="shared" si="169"/>
        <v>42704</v>
      </c>
      <c r="P1166" t="b">
        <f t="shared" si="165"/>
        <v>0</v>
      </c>
      <c r="Q1166" t="str">
        <f t="shared" si="170"/>
        <v>WHEN fk_mwh_warehouse = '3' AND id_city = '6886' AND shipped_date &gt;= '2016-11-14' AND shipped_date &lt; '2016-12-01' THEN unit_price</v>
      </c>
      <c r="R1166" t="str">
        <f t="shared" si="171"/>
        <v>WHEN fk_mwh_warehouse = '3' AND id_city = '6886' AND shipped_date &gt;= '2016-11-14' AND shipped_date &lt; '2016-12-01' THEN paid_price</v>
      </c>
      <c r="S1166" t="str">
        <f t="shared" si="172"/>
        <v>WHEN fk_mwh_warehouse = '3' AND id_city = '6886' AND shipped_date &gt;= '2016-11-14' AND shipped_date &lt; '2016-12-01' THEN order_nr</v>
      </c>
      <c r="T1166" t="str">
        <f t="shared" si="173"/>
        <v>WHEN fk_mwh_warehouse = '3' AND id_city = '6886' AND shipped_date &gt;= '2016-11-14' AND shipped_date &lt; '2016-12-01' THEN 1</v>
      </c>
    </row>
    <row r="1167" spans="1:20" x14ac:dyDescent="0.25">
      <c r="A1167" s="7" t="str">
        <f t="shared" si="166"/>
        <v>69153</v>
      </c>
      <c r="B1167">
        <v>3</v>
      </c>
      <c r="C1167">
        <v>6915</v>
      </c>
      <c r="D1167">
        <v>134400</v>
      </c>
      <c r="E1167">
        <v>134400</v>
      </c>
      <c r="F1167">
        <v>2</v>
      </c>
      <c r="G1167">
        <v>2</v>
      </c>
      <c r="H1167">
        <v>20161125647782</v>
      </c>
      <c r="I1167">
        <v>20161205152022</v>
      </c>
      <c r="J1167">
        <v>10</v>
      </c>
      <c r="K1167">
        <v>4</v>
      </c>
      <c r="L1167" t="s">
        <v>34</v>
      </c>
      <c r="M1167" s="1">
        <f t="shared" si="167"/>
        <v>42699</v>
      </c>
      <c r="N1167" s="1">
        <f t="shared" si="168"/>
        <v>42687</v>
      </c>
      <c r="O1167" s="1">
        <f t="shared" si="169"/>
        <v>42703</v>
      </c>
      <c r="P1167" t="b">
        <f t="shared" si="165"/>
        <v>0</v>
      </c>
      <c r="Q1167" t="str">
        <f t="shared" si="170"/>
        <v>WHEN fk_mwh_warehouse = '3' AND id_city = '6915' AND shipped_date &gt;= '2016-11-13' AND shipped_date &lt; '2016-11-30' THEN unit_price</v>
      </c>
      <c r="R1167" t="str">
        <f t="shared" si="171"/>
        <v>WHEN fk_mwh_warehouse = '3' AND id_city = '6915' AND shipped_date &gt;= '2016-11-13' AND shipped_date &lt; '2016-11-30' THEN paid_price</v>
      </c>
      <c r="S1167" t="str">
        <f t="shared" si="172"/>
        <v>WHEN fk_mwh_warehouse = '3' AND id_city = '6915' AND shipped_date &gt;= '2016-11-13' AND shipped_date &lt; '2016-11-30' THEN order_nr</v>
      </c>
      <c r="T1167" t="str">
        <f t="shared" si="173"/>
        <v>WHEN fk_mwh_warehouse = '3' AND id_city = '6915' AND shipped_date &gt;= '2016-11-13' AND shipped_date &lt; '2016-11-30' THEN 1</v>
      </c>
    </row>
    <row r="1168" spans="1:20" x14ac:dyDescent="0.25">
      <c r="A1168" s="7" t="str">
        <f t="shared" si="166"/>
        <v>69803</v>
      </c>
      <c r="B1168">
        <v>3</v>
      </c>
      <c r="C1168">
        <v>6980</v>
      </c>
      <c r="D1168">
        <v>16368011</v>
      </c>
      <c r="E1168">
        <v>14391217.83</v>
      </c>
      <c r="F1168">
        <v>39</v>
      </c>
      <c r="G1168">
        <v>44</v>
      </c>
      <c r="H1168">
        <v>20161156420338.199</v>
      </c>
      <c r="I1168">
        <v>20161205982302.699</v>
      </c>
      <c r="J1168">
        <v>8</v>
      </c>
      <c r="K1168">
        <v>5</v>
      </c>
      <c r="L1168" t="s">
        <v>34</v>
      </c>
      <c r="M1168" s="1">
        <f t="shared" si="167"/>
        <v>42701</v>
      </c>
      <c r="N1168" s="1">
        <f t="shared" si="168"/>
        <v>42686</v>
      </c>
      <c r="O1168" s="1">
        <f t="shared" si="169"/>
        <v>42706</v>
      </c>
      <c r="P1168" t="b">
        <f t="shared" si="165"/>
        <v>0</v>
      </c>
      <c r="Q1168" t="str">
        <f t="shared" si="170"/>
        <v>WHEN fk_mwh_warehouse = '3' AND id_city = '6980' AND shipped_date &gt;= '2016-11-12' AND shipped_date &lt; '2016-12-03' THEN unit_price</v>
      </c>
      <c r="R1168" t="str">
        <f t="shared" si="171"/>
        <v>WHEN fk_mwh_warehouse = '3' AND id_city = '6980' AND shipped_date &gt;= '2016-11-12' AND shipped_date &lt; '2016-12-03' THEN paid_price</v>
      </c>
      <c r="S1168" t="str">
        <f t="shared" si="172"/>
        <v>WHEN fk_mwh_warehouse = '3' AND id_city = '6980' AND shipped_date &gt;= '2016-11-12' AND shipped_date &lt; '2016-12-03' THEN order_nr</v>
      </c>
      <c r="T1168" t="str">
        <f t="shared" si="173"/>
        <v>WHEN fk_mwh_warehouse = '3' AND id_city = '6980' AND shipped_date &gt;= '2016-11-12' AND shipped_date &lt; '2016-12-03' THEN 1</v>
      </c>
    </row>
    <row r="1169" spans="1:20" x14ac:dyDescent="0.25">
      <c r="A1169" s="7" t="str">
        <f t="shared" si="166"/>
        <v>69883</v>
      </c>
      <c r="B1169">
        <v>3</v>
      </c>
      <c r="C1169">
        <v>6988</v>
      </c>
      <c r="D1169">
        <v>15432108</v>
      </c>
      <c r="E1169">
        <v>14282108</v>
      </c>
      <c r="F1169">
        <v>35</v>
      </c>
      <c r="G1169">
        <v>38</v>
      </c>
      <c r="H1169">
        <v>20161149624971.199</v>
      </c>
      <c r="I1169">
        <v>20161205893591.398</v>
      </c>
      <c r="J1169">
        <v>8</v>
      </c>
      <c r="K1169">
        <v>4</v>
      </c>
      <c r="L1169" t="s">
        <v>34</v>
      </c>
      <c r="M1169" s="1">
        <f t="shared" si="167"/>
        <v>42701</v>
      </c>
      <c r="N1169" s="1">
        <f t="shared" si="168"/>
        <v>42689</v>
      </c>
      <c r="O1169" s="1">
        <f t="shared" si="169"/>
        <v>42705</v>
      </c>
      <c r="P1169" t="b">
        <f t="shared" si="165"/>
        <v>0</v>
      </c>
      <c r="Q1169" t="str">
        <f t="shared" si="170"/>
        <v>WHEN fk_mwh_warehouse = '3' AND id_city = '6988' AND shipped_date &gt;= '2016-11-15' AND shipped_date &lt; '2016-12-02' THEN unit_price</v>
      </c>
      <c r="R1169" t="str">
        <f t="shared" si="171"/>
        <v>WHEN fk_mwh_warehouse = '3' AND id_city = '6988' AND shipped_date &gt;= '2016-11-15' AND shipped_date &lt; '2016-12-02' THEN paid_price</v>
      </c>
      <c r="S1169" t="str">
        <f t="shared" si="172"/>
        <v>WHEN fk_mwh_warehouse = '3' AND id_city = '6988' AND shipped_date &gt;= '2016-11-15' AND shipped_date &lt; '2016-12-02' THEN order_nr</v>
      </c>
      <c r="T1169" t="str">
        <f t="shared" si="173"/>
        <v>WHEN fk_mwh_warehouse = '3' AND id_city = '6988' AND shipped_date &gt;= '2016-11-15' AND shipped_date &lt; '2016-12-02' THEN 1</v>
      </c>
    </row>
    <row r="1170" spans="1:20" x14ac:dyDescent="0.25">
      <c r="A1170" s="7" t="str">
        <f t="shared" si="166"/>
        <v>70023</v>
      </c>
      <c r="B1170">
        <v>3</v>
      </c>
      <c r="C1170">
        <v>7002</v>
      </c>
      <c r="D1170">
        <v>1151650</v>
      </c>
      <c r="E1170">
        <v>1151650</v>
      </c>
      <c r="F1170">
        <v>3</v>
      </c>
      <c r="G1170">
        <v>3</v>
      </c>
      <c r="H1170">
        <v>20161148209316.602</v>
      </c>
      <c r="I1170">
        <v>20161206104615.602</v>
      </c>
      <c r="J1170">
        <v>11</v>
      </c>
      <c r="K1170">
        <v>4</v>
      </c>
      <c r="L1170" t="s">
        <v>36</v>
      </c>
      <c r="M1170" s="1">
        <f t="shared" si="167"/>
        <v>42699</v>
      </c>
      <c r="N1170" s="1">
        <f t="shared" si="168"/>
        <v>42687</v>
      </c>
      <c r="O1170" s="1">
        <f t="shared" si="169"/>
        <v>42703</v>
      </c>
      <c r="P1170" t="b">
        <f t="shared" si="165"/>
        <v>0</v>
      </c>
      <c r="Q1170" t="str">
        <f t="shared" si="170"/>
        <v>WHEN fk_mwh_warehouse = '3' AND id_city = '7002' AND shipped_date &gt;= '2016-11-13' AND shipped_date &lt; '2016-11-30' THEN unit_price</v>
      </c>
      <c r="R1170" t="str">
        <f t="shared" si="171"/>
        <v>WHEN fk_mwh_warehouse = '3' AND id_city = '7002' AND shipped_date &gt;= '2016-11-13' AND shipped_date &lt; '2016-11-30' THEN paid_price</v>
      </c>
      <c r="S1170" t="str">
        <f t="shared" si="172"/>
        <v>WHEN fk_mwh_warehouse = '3' AND id_city = '7002' AND shipped_date &gt;= '2016-11-13' AND shipped_date &lt; '2016-11-30' THEN order_nr</v>
      </c>
      <c r="T1170" t="str">
        <f t="shared" si="173"/>
        <v>WHEN fk_mwh_warehouse = '3' AND id_city = '7002' AND shipped_date &gt;= '2016-11-13' AND shipped_date &lt; '2016-11-30' THEN 1</v>
      </c>
    </row>
    <row r="1171" spans="1:20" x14ac:dyDescent="0.25">
      <c r="A1171" s="7" t="str">
        <f t="shared" si="166"/>
        <v>70233</v>
      </c>
      <c r="B1171">
        <v>3</v>
      </c>
      <c r="C1171">
        <v>7023</v>
      </c>
      <c r="D1171">
        <v>169840</v>
      </c>
      <c r="E1171">
        <v>169840</v>
      </c>
      <c r="F1171">
        <v>2</v>
      </c>
      <c r="G1171">
        <v>2</v>
      </c>
      <c r="H1171">
        <v>20161164679913</v>
      </c>
      <c r="I1171">
        <v>20161205667625.5</v>
      </c>
      <c r="J1171">
        <v>6</v>
      </c>
      <c r="K1171">
        <v>2</v>
      </c>
      <c r="L1171" t="s">
        <v>34</v>
      </c>
      <c r="M1171" s="1">
        <f t="shared" si="167"/>
        <v>42703</v>
      </c>
      <c r="N1171" s="1">
        <f t="shared" si="168"/>
        <v>42697</v>
      </c>
      <c r="O1171" s="1">
        <f t="shared" si="169"/>
        <v>42705</v>
      </c>
      <c r="P1171" t="b">
        <f t="shared" si="165"/>
        <v>0</v>
      </c>
      <c r="Q1171" t="str">
        <f t="shared" si="170"/>
        <v>WHEN fk_mwh_warehouse = '3' AND id_city = '7023' AND shipped_date &gt;= '2016-11-23' AND shipped_date &lt; '2016-12-02' THEN unit_price</v>
      </c>
      <c r="R1171" t="str">
        <f t="shared" si="171"/>
        <v>WHEN fk_mwh_warehouse = '3' AND id_city = '7023' AND shipped_date &gt;= '2016-11-23' AND shipped_date &lt; '2016-12-02' THEN paid_price</v>
      </c>
      <c r="S1171" t="str">
        <f t="shared" si="172"/>
        <v>WHEN fk_mwh_warehouse = '3' AND id_city = '7023' AND shipped_date &gt;= '2016-11-23' AND shipped_date &lt; '2016-12-02' THEN order_nr</v>
      </c>
      <c r="T1171" t="str">
        <f t="shared" si="173"/>
        <v>WHEN fk_mwh_warehouse = '3' AND id_city = '7023' AND shipped_date &gt;= '2016-11-23' AND shipped_date &lt; '2016-12-02' THEN 1</v>
      </c>
    </row>
    <row r="1172" spans="1:20" x14ac:dyDescent="0.25">
      <c r="A1172" s="7" t="str">
        <f t="shared" si="166"/>
        <v>70593</v>
      </c>
      <c r="B1172">
        <v>3</v>
      </c>
      <c r="C1172">
        <v>7059</v>
      </c>
      <c r="D1172">
        <v>373650</v>
      </c>
      <c r="E1172">
        <v>373650</v>
      </c>
      <c r="F1172">
        <v>4</v>
      </c>
      <c r="G1172">
        <v>4</v>
      </c>
      <c r="H1172">
        <v>20161146911937</v>
      </c>
      <c r="I1172">
        <v>20161206397976.199</v>
      </c>
      <c r="J1172">
        <v>7</v>
      </c>
      <c r="K1172">
        <v>2</v>
      </c>
      <c r="L1172" t="s">
        <v>36</v>
      </c>
      <c r="M1172" s="1">
        <f t="shared" si="167"/>
        <v>42703</v>
      </c>
      <c r="N1172" s="1">
        <f t="shared" si="168"/>
        <v>42697</v>
      </c>
      <c r="O1172" s="1">
        <f t="shared" si="169"/>
        <v>42705</v>
      </c>
      <c r="P1172" t="b">
        <f t="shared" si="165"/>
        <v>0</v>
      </c>
      <c r="Q1172" t="str">
        <f t="shared" si="170"/>
        <v>WHEN fk_mwh_warehouse = '3' AND id_city = '7059' AND shipped_date &gt;= '2016-11-23' AND shipped_date &lt; '2016-12-02' THEN unit_price</v>
      </c>
      <c r="R1172" t="str">
        <f t="shared" si="171"/>
        <v>WHEN fk_mwh_warehouse = '3' AND id_city = '7059' AND shipped_date &gt;= '2016-11-23' AND shipped_date &lt; '2016-12-02' THEN paid_price</v>
      </c>
      <c r="S1172" t="str">
        <f t="shared" si="172"/>
        <v>WHEN fk_mwh_warehouse = '3' AND id_city = '7059' AND shipped_date &gt;= '2016-11-23' AND shipped_date &lt; '2016-12-02' THEN order_nr</v>
      </c>
      <c r="T1172" t="str">
        <f t="shared" si="173"/>
        <v>WHEN fk_mwh_warehouse = '3' AND id_city = '7059' AND shipped_date &gt;= '2016-11-23' AND shipped_date &lt; '2016-12-02' THEN 1</v>
      </c>
    </row>
    <row r="1173" spans="1:20" x14ac:dyDescent="0.25">
      <c r="A1173" s="7" t="str">
        <f t="shared" si="166"/>
        <v>71193</v>
      </c>
      <c r="B1173">
        <v>3</v>
      </c>
      <c r="C1173">
        <v>7119</v>
      </c>
      <c r="D1173">
        <v>117299</v>
      </c>
      <c r="E1173">
        <v>117299</v>
      </c>
      <c r="F1173">
        <v>2</v>
      </c>
      <c r="G1173">
        <v>3</v>
      </c>
      <c r="H1173">
        <v>20161151846190.602</v>
      </c>
      <c r="I1173">
        <v>20161206142573</v>
      </c>
      <c r="J1173">
        <v>8</v>
      </c>
      <c r="K1173">
        <v>0</v>
      </c>
      <c r="L1173" t="s">
        <v>36</v>
      </c>
      <c r="M1173" s="1">
        <f t="shared" si="167"/>
        <v>42702</v>
      </c>
      <c r="N1173" s="1">
        <f t="shared" si="168"/>
        <v>42702</v>
      </c>
      <c r="O1173" s="1">
        <f t="shared" si="169"/>
        <v>42702</v>
      </c>
      <c r="P1173" t="b">
        <f t="shared" si="165"/>
        <v>0</v>
      </c>
      <c r="Q1173" t="str">
        <f t="shared" si="170"/>
        <v>WHEN fk_mwh_warehouse = '3' AND id_city = '7119' AND shipped_date &gt;= '2016-11-28' AND shipped_date &lt; '2016-11-29' THEN unit_price</v>
      </c>
      <c r="R1173" t="str">
        <f t="shared" si="171"/>
        <v>WHEN fk_mwh_warehouse = '3' AND id_city = '7119' AND shipped_date &gt;= '2016-11-28' AND shipped_date &lt; '2016-11-29' THEN paid_price</v>
      </c>
      <c r="S1173" t="str">
        <f t="shared" si="172"/>
        <v>WHEN fk_mwh_warehouse = '3' AND id_city = '7119' AND shipped_date &gt;= '2016-11-28' AND shipped_date &lt; '2016-11-29' THEN order_nr</v>
      </c>
      <c r="T1173" t="str">
        <f t="shared" si="173"/>
        <v>WHEN fk_mwh_warehouse = '3' AND id_city = '7119' AND shipped_date &gt;= '2016-11-28' AND shipped_date &lt; '2016-11-29' THEN 1</v>
      </c>
    </row>
    <row r="1174" spans="1:20" x14ac:dyDescent="0.25">
      <c r="A1174" s="7" t="str">
        <f t="shared" si="166"/>
        <v>71263</v>
      </c>
      <c r="B1174">
        <v>3</v>
      </c>
      <c r="C1174">
        <v>7126</v>
      </c>
      <c r="D1174">
        <v>3274215</v>
      </c>
      <c r="E1174">
        <v>3240255</v>
      </c>
      <c r="F1174">
        <v>18</v>
      </c>
      <c r="G1174">
        <v>20</v>
      </c>
      <c r="H1174">
        <v>20161139914082.602</v>
      </c>
      <c r="I1174">
        <v>20161205684036.301</v>
      </c>
      <c r="J1174">
        <v>10</v>
      </c>
      <c r="K1174">
        <v>5</v>
      </c>
      <c r="L1174" t="s">
        <v>34</v>
      </c>
      <c r="M1174" s="1">
        <f t="shared" si="167"/>
        <v>42699</v>
      </c>
      <c r="N1174" s="1">
        <f t="shared" si="168"/>
        <v>42684</v>
      </c>
      <c r="O1174" s="1">
        <f t="shared" si="169"/>
        <v>42704</v>
      </c>
      <c r="P1174" t="b">
        <f t="shared" si="165"/>
        <v>0</v>
      </c>
      <c r="Q1174" t="str">
        <f t="shared" si="170"/>
        <v>WHEN fk_mwh_warehouse = '3' AND id_city = '7126' AND shipped_date &gt;= '2016-11-10' AND shipped_date &lt; '2016-12-01' THEN unit_price</v>
      </c>
      <c r="R1174" t="str">
        <f t="shared" si="171"/>
        <v>WHEN fk_mwh_warehouse = '3' AND id_city = '7126' AND shipped_date &gt;= '2016-11-10' AND shipped_date &lt; '2016-12-01' THEN paid_price</v>
      </c>
      <c r="S1174" t="str">
        <f t="shared" si="172"/>
        <v>WHEN fk_mwh_warehouse = '3' AND id_city = '7126' AND shipped_date &gt;= '2016-11-10' AND shipped_date &lt; '2016-12-01' THEN order_nr</v>
      </c>
      <c r="T1174" t="str">
        <f t="shared" si="173"/>
        <v>WHEN fk_mwh_warehouse = '3' AND id_city = '7126' AND shipped_date &gt;= '2016-11-10' AND shipped_date &lt; '2016-12-01' THEN 1</v>
      </c>
    </row>
    <row r="1175" spans="1:20" x14ac:dyDescent="0.25">
      <c r="A1175" s="7" t="str">
        <f t="shared" si="166"/>
        <v>45434</v>
      </c>
      <c r="B1175">
        <v>4</v>
      </c>
      <c r="C1175">
        <v>4543</v>
      </c>
      <c r="D1175">
        <v>44900</v>
      </c>
      <c r="E1175">
        <v>44900</v>
      </c>
      <c r="F1175">
        <v>1</v>
      </c>
      <c r="G1175">
        <v>1</v>
      </c>
      <c r="H1175">
        <v>20161202174722</v>
      </c>
      <c r="I1175">
        <v>20161207200243</v>
      </c>
      <c r="J1175">
        <v>5</v>
      </c>
      <c r="K1175">
        <v>0</v>
      </c>
      <c r="L1175" t="s">
        <v>35</v>
      </c>
      <c r="M1175" s="1">
        <f t="shared" si="167"/>
        <v>42706</v>
      </c>
      <c r="N1175" s="1">
        <f t="shared" si="168"/>
        <v>42706</v>
      </c>
      <c r="O1175" s="1">
        <f t="shared" si="169"/>
        <v>42706</v>
      </c>
      <c r="P1175" t="b">
        <f t="shared" si="165"/>
        <v>0</v>
      </c>
      <c r="Q1175" t="str">
        <f t="shared" si="170"/>
        <v>WHEN fk_mwh_warehouse = '4' AND id_city = '4543' AND shipped_date &gt;= '2016-12-02' AND shipped_date &lt; '2016-12-03' THEN unit_price</v>
      </c>
      <c r="R1175" t="str">
        <f t="shared" si="171"/>
        <v>WHEN fk_mwh_warehouse = '4' AND id_city = '4543' AND shipped_date &gt;= '2016-12-02' AND shipped_date &lt; '2016-12-03' THEN paid_price</v>
      </c>
      <c r="S1175" t="str">
        <f t="shared" si="172"/>
        <v>WHEN fk_mwh_warehouse = '4' AND id_city = '4543' AND shipped_date &gt;= '2016-12-02' AND shipped_date &lt; '2016-12-03' THEN order_nr</v>
      </c>
      <c r="T1175" t="str">
        <f t="shared" si="173"/>
        <v>WHEN fk_mwh_warehouse = '4' AND id_city = '4543' AND shipped_date &gt;= '2016-12-02' AND shipped_date &lt; '2016-12-03' THEN 1</v>
      </c>
    </row>
    <row r="1176" spans="1:20" x14ac:dyDescent="0.25">
      <c r="A1176" s="7" t="str">
        <f t="shared" si="166"/>
        <v>66144</v>
      </c>
      <c r="B1176">
        <v>4</v>
      </c>
      <c r="C1176">
        <v>6614</v>
      </c>
      <c r="D1176">
        <v>44900</v>
      </c>
      <c r="E1176">
        <v>44900</v>
      </c>
      <c r="F1176">
        <v>1</v>
      </c>
      <c r="G1176">
        <v>1</v>
      </c>
      <c r="H1176">
        <v>20161206030227</v>
      </c>
      <c r="I1176">
        <v>20161206151524</v>
      </c>
      <c r="J1176">
        <v>0</v>
      </c>
      <c r="K1176">
        <v>0</v>
      </c>
      <c r="L1176" t="s">
        <v>36</v>
      </c>
      <c r="M1176" s="1">
        <f t="shared" si="167"/>
        <v>42710</v>
      </c>
      <c r="N1176" s="1">
        <f t="shared" si="168"/>
        <v>42710</v>
      </c>
      <c r="O1176" s="1">
        <f t="shared" si="169"/>
        <v>42710</v>
      </c>
      <c r="P1176" t="b">
        <f t="shared" si="165"/>
        <v>0</v>
      </c>
      <c r="Q1176" t="str">
        <f t="shared" si="170"/>
        <v>WHEN fk_mwh_warehouse = '4' AND id_city = '6614' AND shipped_date &gt;= '2016-12-06' AND shipped_date &lt; '2016-12-07' THEN unit_price</v>
      </c>
      <c r="R1176" t="str">
        <f t="shared" si="171"/>
        <v>WHEN fk_mwh_warehouse = '4' AND id_city = '6614' AND shipped_date &gt;= '2016-12-06' AND shipped_date &lt; '2016-12-07' THEN paid_price</v>
      </c>
      <c r="S1176" t="str">
        <f t="shared" si="172"/>
        <v>WHEN fk_mwh_warehouse = '4' AND id_city = '6614' AND shipped_date &gt;= '2016-12-06' AND shipped_date &lt; '2016-12-07' THEN order_nr</v>
      </c>
      <c r="T1176" t="str">
        <f t="shared" si="173"/>
        <v>WHEN fk_mwh_warehouse = '4' AND id_city = '6614' AND shipped_date &gt;= '2016-12-06' AND shipped_date &lt; '2016-12-07' THEN 1</v>
      </c>
    </row>
    <row r="1177" spans="1:20" x14ac:dyDescent="0.25">
      <c r="A1177" s="7" t="str">
        <f t="shared" si="166"/>
        <v>66454</v>
      </c>
      <c r="B1177">
        <v>4</v>
      </c>
      <c r="C1177">
        <v>6645</v>
      </c>
      <c r="D1177">
        <v>19000</v>
      </c>
      <c r="E1177">
        <v>19000</v>
      </c>
      <c r="F1177">
        <v>1</v>
      </c>
      <c r="G1177">
        <v>1</v>
      </c>
      <c r="H1177">
        <v>20161204012447</v>
      </c>
      <c r="I1177">
        <v>20161206141902</v>
      </c>
      <c r="J1177">
        <v>2</v>
      </c>
      <c r="K1177">
        <v>0</v>
      </c>
      <c r="L1177" t="s">
        <v>36</v>
      </c>
      <c r="M1177" s="1">
        <f t="shared" si="167"/>
        <v>42708</v>
      </c>
      <c r="N1177" s="1">
        <f t="shared" si="168"/>
        <v>42708</v>
      </c>
      <c r="O1177" s="1">
        <f t="shared" si="169"/>
        <v>42708</v>
      </c>
      <c r="P1177" t="b">
        <f t="shared" si="165"/>
        <v>0</v>
      </c>
      <c r="Q1177" t="str">
        <f t="shared" si="170"/>
        <v>WHEN fk_mwh_warehouse = '4' AND id_city = '6645' AND shipped_date &gt;= '2016-12-04' AND shipped_date &lt; '2016-12-05' THEN unit_price</v>
      </c>
      <c r="R1177" t="str">
        <f t="shared" si="171"/>
        <v>WHEN fk_mwh_warehouse = '4' AND id_city = '6645' AND shipped_date &gt;= '2016-12-04' AND shipped_date &lt; '2016-12-05' THEN paid_price</v>
      </c>
      <c r="S1177" t="str">
        <f t="shared" si="172"/>
        <v>WHEN fk_mwh_warehouse = '4' AND id_city = '6645' AND shipped_date &gt;= '2016-12-04' AND shipped_date &lt; '2016-12-05' THEN order_nr</v>
      </c>
      <c r="T1177" t="str">
        <f t="shared" si="173"/>
        <v>WHEN fk_mwh_warehouse = '4' AND id_city = '6645' AND shipped_date &gt;= '2016-12-04' AND shipped_date &lt; '2016-12-05' THEN 1</v>
      </c>
    </row>
    <row r="1178" spans="1:20" x14ac:dyDescent="0.25">
      <c r="F1178"/>
      <c r="G1178"/>
      <c r="L1178" s="1"/>
      <c r="M1178" s="1"/>
      <c r="N1178" s="1"/>
      <c r="O1178" s="1"/>
    </row>
    <row r="1179" spans="1:20" x14ac:dyDescent="0.25">
      <c r="F1179"/>
      <c r="G1179"/>
      <c r="L1179" s="1"/>
      <c r="M1179" s="1"/>
      <c r="N1179" s="1"/>
      <c r="O1179" s="1"/>
    </row>
    <row r="1180" spans="1:20" x14ac:dyDescent="0.25">
      <c r="F1180"/>
      <c r="G1180"/>
      <c r="L1180" s="1"/>
      <c r="M1180" s="1"/>
      <c r="N1180" s="1"/>
      <c r="O1180" s="1"/>
    </row>
    <row r="1181" spans="1:20" x14ac:dyDescent="0.25">
      <c r="F1181"/>
      <c r="G1181"/>
      <c r="L1181" s="1"/>
      <c r="M1181" s="1"/>
      <c r="N1181" s="1"/>
      <c r="O1181" s="1"/>
    </row>
    <row r="1182" spans="1:20" x14ac:dyDescent="0.25">
      <c r="F1182"/>
      <c r="G1182"/>
      <c r="L1182" s="1"/>
      <c r="M1182" s="1"/>
      <c r="N1182" s="1"/>
      <c r="O1182" s="1"/>
    </row>
    <row r="1183" spans="1:20" x14ac:dyDescent="0.25">
      <c r="F1183"/>
      <c r="G1183"/>
      <c r="L1183" s="1"/>
      <c r="M1183" s="1"/>
      <c r="N1183" s="1"/>
      <c r="O1183" s="1"/>
    </row>
    <row r="1184" spans="1:20" x14ac:dyDescent="0.25">
      <c r="F1184"/>
      <c r="G1184"/>
      <c r="L1184" s="1"/>
      <c r="M1184" s="1"/>
      <c r="N1184" s="1"/>
      <c r="O1184" s="1"/>
    </row>
    <row r="1185" spans="6:15" x14ac:dyDescent="0.25">
      <c r="F1185"/>
      <c r="G1185"/>
      <c r="L1185" s="1"/>
      <c r="M1185" s="1"/>
      <c r="N1185" s="1"/>
      <c r="O1185" s="1"/>
    </row>
    <row r="1186" spans="6:15" x14ac:dyDescent="0.25">
      <c r="F1186"/>
      <c r="G1186"/>
      <c r="L1186" s="1"/>
      <c r="M1186" s="1"/>
      <c r="N1186" s="1"/>
      <c r="O1186" s="1"/>
    </row>
    <row r="1187" spans="6:15" x14ac:dyDescent="0.25">
      <c r="F1187"/>
      <c r="G1187"/>
      <c r="L1187" s="1"/>
      <c r="M1187" s="1"/>
      <c r="N1187" s="1"/>
      <c r="O1187" s="1"/>
    </row>
    <row r="1188" spans="6:15" x14ac:dyDescent="0.25">
      <c r="F1188"/>
      <c r="G1188"/>
      <c r="L1188" s="1"/>
      <c r="M1188" s="1"/>
      <c r="N1188" s="1"/>
      <c r="O1188" s="1"/>
    </row>
    <row r="1189" spans="6:15" x14ac:dyDescent="0.25">
      <c r="F1189"/>
      <c r="G1189"/>
      <c r="L1189" s="1"/>
      <c r="M1189" s="1"/>
      <c r="N1189" s="1"/>
      <c r="O1189" s="1"/>
    </row>
    <row r="1190" spans="6:15" x14ac:dyDescent="0.25">
      <c r="F1190"/>
      <c r="G1190"/>
      <c r="L1190" s="1"/>
      <c r="M1190" s="1"/>
      <c r="N1190" s="1"/>
      <c r="O1190" s="1"/>
    </row>
    <row r="1191" spans="6:15" x14ac:dyDescent="0.25">
      <c r="F1191"/>
      <c r="G1191"/>
      <c r="L1191" s="1"/>
      <c r="M1191" s="1"/>
      <c r="N1191" s="1"/>
      <c r="O1191" s="1"/>
    </row>
    <row r="1192" spans="6:15" x14ac:dyDescent="0.25">
      <c r="F1192"/>
      <c r="G1192"/>
      <c r="L1192" s="1"/>
      <c r="M1192" s="1"/>
      <c r="N1192" s="1"/>
      <c r="O1192" s="1"/>
    </row>
    <row r="1193" spans="6:15" x14ac:dyDescent="0.25">
      <c r="F1193"/>
      <c r="G1193"/>
      <c r="L1193" s="1"/>
      <c r="M1193" s="1"/>
      <c r="N1193" s="1"/>
      <c r="O1193" s="1"/>
    </row>
    <row r="1194" spans="6:15" x14ac:dyDescent="0.25">
      <c r="F1194"/>
      <c r="G1194"/>
      <c r="L1194" s="1"/>
      <c r="M1194" s="1"/>
      <c r="N1194" s="1"/>
      <c r="O1194" s="1"/>
    </row>
    <row r="1195" spans="6:15" x14ac:dyDescent="0.25">
      <c r="F1195"/>
      <c r="G1195"/>
      <c r="L1195" s="1"/>
      <c r="M1195" s="1"/>
      <c r="N1195" s="1"/>
      <c r="O1195" s="1"/>
    </row>
    <row r="1196" spans="6:15" x14ac:dyDescent="0.25">
      <c r="F1196"/>
      <c r="G1196"/>
      <c r="L1196" s="1"/>
      <c r="M1196" s="1"/>
      <c r="N1196" s="1"/>
      <c r="O1196" s="1"/>
    </row>
    <row r="1197" spans="6:15" x14ac:dyDescent="0.25">
      <c r="F1197"/>
      <c r="G1197"/>
      <c r="L1197" s="1"/>
      <c r="M1197" s="1"/>
      <c r="N1197" s="1"/>
      <c r="O1197" s="1"/>
    </row>
    <row r="1198" spans="6:15" x14ac:dyDescent="0.25">
      <c r="F1198"/>
      <c r="G1198"/>
      <c r="L1198" s="1"/>
      <c r="M1198" s="1"/>
      <c r="N1198" s="1"/>
      <c r="O1198" s="1"/>
    </row>
    <row r="1199" spans="6:15" x14ac:dyDescent="0.25">
      <c r="F1199"/>
      <c r="G1199"/>
      <c r="L1199" s="1"/>
      <c r="M1199" s="1"/>
      <c r="N1199" s="1"/>
      <c r="O1199" s="1"/>
    </row>
    <row r="1200" spans="6:15" x14ac:dyDescent="0.25">
      <c r="F1200"/>
      <c r="G1200"/>
      <c r="L1200" s="1"/>
      <c r="M1200" s="1"/>
      <c r="N1200" s="1"/>
      <c r="O1200" s="1"/>
    </row>
    <row r="1201" spans="6:23" x14ac:dyDescent="0.25">
      <c r="F1201"/>
      <c r="G1201"/>
      <c r="L1201" s="1"/>
      <c r="M1201" s="1"/>
      <c r="N1201" s="1"/>
      <c r="O1201" s="1"/>
    </row>
    <row r="1202" spans="6:23" x14ac:dyDescent="0.25">
      <c r="F1202"/>
      <c r="G1202"/>
      <c r="L1202" s="1"/>
      <c r="M1202" s="1"/>
      <c r="N1202" s="1"/>
      <c r="O1202" s="1"/>
    </row>
    <row r="1203" spans="6:23" x14ac:dyDescent="0.25">
      <c r="F1203"/>
      <c r="G1203"/>
      <c r="L1203" s="1"/>
      <c r="M1203" s="1"/>
      <c r="N1203" s="1"/>
      <c r="O1203" s="1"/>
    </row>
    <row r="1204" spans="6:23" x14ac:dyDescent="0.25">
      <c r="F1204"/>
      <c r="G1204"/>
      <c r="L1204" s="1"/>
      <c r="M1204" s="1"/>
      <c r="N1204" s="1"/>
      <c r="O1204" s="1"/>
    </row>
    <row r="1205" spans="6:23" x14ac:dyDescent="0.25">
      <c r="F1205"/>
      <c r="G1205"/>
      <c r="L1205" s="1"/>
      <c r="M1205" s="1"/>
      <c r="N1205" s="1"/>
      <c r="O1205" s="1"/>
    </row>
    <row r="1206" spans="6:23" x14ac:dyDescent="0.25">
      <c r="F1206"/>
      <c r="G1206"/>
      <c r="L1206" s="1"/>
      <c r="M1206" s="1"/>
      <c r="N1206" s="1"/>
      <c r="O1206" s="1"/>
    </row>
    <row r="1207" spans="6:23" x14ac:dyDescent="0.25">
      <c r="F1207"/>
      <c r="G1207"/>
      <c r="L1207" s="1"/>
      <c r="M1207" s="1"/>
      <c r="N1207" s="1"/>
      <c r="O1207" s="1"/>
    </row>
    <row r="1208" spans="6:23" x14ac:dyDescent="0.25">
      <c r="F1208"/>
      <c r="G1208"/>
      <c r="L1208" s="1"/>
      <c r="M1208" s="1"/>
      <c r="N1208" s="1"/>
      <c r="O1208" s="1"/>
      <c r="W1208" t="s">
        <v>33</v>
      </c>
    </row>
    <row r="1209" spans="6:23" x14ac:dyDescent="0.25">
      <c r="F1209"/>
      <c r="G1209"/>
      <c r="L1209" s="1"/>
      <c r="M1209" s="1"/>
      <c r="N1209" s="1"/>
      <c r="O1209" s="1"/>
    </row>
    <row r="1210" spans="6:23" x14ac:dyDescent="0.25">
      <c r="F1210"/>
      <c r="G1210"/>
      <c r="L1210" s="1"/>
      <c r="M1210" s="1"/>
      <c r="N1210" s="1"/>
      <c r="O1210" s="1"/>
    </row>
    <row r="1211" spans="6:23" x14ac:dyDescent="0.25">
      <c r="F1211"/>
      <c r="G1211"/>
      <c r="L1211" s="1"/>
      <c r="M1211" s="1"/>
      <c r="N1211" s="1"/>
      <c r="O1211" s="1"/>
    </row>
    <row r="1212" spans="6:23" x14ac:dyDescent="0.25">
      <c r="F1212"/>
      <c r="G1212"/>
      <c r="L1212" s="1"/>
      <c r="M1212" s="1"/>
      <c r="N1212" s="1"/>
      <c r="O1212" s="1"/>
    </row>
    <row r="1213" spans="6:23" x14ac:dyDescent="0.25">
      <c r="F1213"/>
      <c r="G1213"/>
      <c r="L1213" s="1"/>
      <c r="M1213" s="1"/>
      <c r="N1213" s="1"/>
      <c r="O1213" s="1"/>
    </row>
    <row r="1214" spans="6:23" x14ac:dyDescent="0.25">
      <c r="F1214"/>
      <c r="G1214"/>
      <c r="L1214" s="1"/>
      <c r="M1214" s="1"/>
      <c r="N1214" s="1"/>
      <c r="O1214" s="1"/>
    </row>
    <row r="1215" spans="6:23" x14ac:dyDescent="0.25">
      <c r="F1215"/>
      <c r="G1215"/>
      <c r="L1215" s="1"/>
      <c r="M1215" s="1"/>
      <c r="N1215" s="1"/>
      <c r="O1215" s="1"/>
    </row>
    <row r="1216" spans="6:23" x14ac:dyDescent="0.25">
      <c r="F1216"/>
      <c r="G1216"/>
      <c r="L1216" s="1"/>
      <c r="M1216" s="1"/>
      <c r="N1216" s="1"/>
      <c r="O1216" s="1"/>
    </row>
    <row r="1217" spans="6:15" x14ac:dyDescent="0.25">
      <c r="F1217"/>
      <c r="G1217"/>
      <c r="L1217" s="1"/>
      <c r="M1217" s="1"/>
      <c r="N1217" s="1"/>
      <c r="O1217" s="1"/>
    </row>
    <row r="1218" spans="6:15" x14ac:dyDescent="0.25">
      <c r="F1218"/>
      <c r="G1218"/>
      <c r="L1218" s="1"/>
      <c r="M1218" s="1"/>
      <c r="N1218" s="1"/>
      <c r="O1218" s="1"/>
    </row>
    <row r="1219" spans="6:15" x14ac:dyDescent="0.25">
      <c r="F1219"/>
      <c r="G1219"/>
      <c r="L1219" s="1"/>
      <c r="M1219" s="1"/>
      <c r="N1219" s="1"/>
      <c r="O1219" s="1"/>
    </row>
    <row r="1220" spans="6:15" x14ac:dyDescent="0.25">
      <c r="F1220"/>
      <c r="G1220"/>
      <c r="L1220" s="1"/>
      <c r="M1220" s="1"/>
      <c r="N1220" s="1"/>
      <c r="O1220" s="1"/>
    </row>
    <row r="1221" spans="6:15" x14ac:dyDescent="0.25">
      <c r="F1221"/>
      <c r="G1221"/>
      <c r="L1221" s="1"/>
      <c r="M1221" s="1"/>
      <c r="N1221" s="1"/>
      <c r="O1221" s="1"/>
    </row>
    <row r="1222" spans="6:15" x14ac:dyDescent="0.25">
      <c r="F1222"/>
      <c r="G1222"/>
      <c r="L1222" s="1"/>
      <c r="M1222" s="1"/>
      <c r="N1222" s="1"/>
      <c r="O1222" s="1"/>
    </row>
    <row r="1223" spans="6:15" x14ac:dyDescent="0.25">
      <c r="F1223"/>
      <c r="G1223"/>
      <c r="L1223" s="1"/>
      <c r="M1223" s="1"/>
      <c r="N1223" s="1"/>
      <c r="O1223" s="1"/>
    </row>
    <row r="1224" spans="6:15" x14ac:dyDescent="0.25">
      <c r="F1224"/>
      <c r="G1224"/>
      <c r="L1224" s="1"/>
      <c r="M1224" s="1"/>
      <c r="N1224" s="1"/>
      <c r="O1224" s="1"/>
    </row>
    <row r="1225" spans="6:15" x14ac:dyDescent="0.25">
      <c r="F1225"/>
      <c r="G1225"/>
      <c r="L1225" s="1"/>
      <c r="M1225" s="1"/>
      <c r="N1225" s="1"/>
      <c r="O1225" s="1"/>
    </row>
    <row r="1226" spans="6:15" x14ac:dyDescent="0.25">
      <c r="F1226"/>
      <c r="G1226"/>
      <c r="L1226" s="1"/>
      <c r="M1226" s="1"/>
      <c r="N1226" s="1"/>
      <c r="O1226" s="1"/>
    </row>
    <row r="1227" spans="6:15" x14ac:dyDescent="0.25">
      <c r="F1227"/>
      <c r="G1227"/>
      <c r="L1227" s="1"/>
      <c r="M1227" s="1"/>
      <c r="N1227" s="1"/>
      <c r="O1227" s="1"/>
    </row>
    <row r="1228" spans="6:15" x14ac:dyDescent="0.25">
      <c r="F1228"/>
      <c r="G1228"/>
      <c r="L1228" s="1"/>
      <c r="M1228" s="1"/>
      <c r="N1228" s="1"/>
      <c r="O1228" s="1"/>
    </row>
    <row r="1229" spans="6:15" x14ac:dyDescent="0.25">
      <c r="F1229"/>
      <c r="G1229"/>
      <c r="L1229" s="1"/>
      <c r="M1229" s="1"/>
      <c r="N1229" s="1"/>
      <c r="O1229" s="1"/>
    </row>
    <row r="1230" spans="6:15" x14ac:dyDescent="0.25">
      <c r="F1230"/>
      <c r="G1230"/>
      <c r="L1230" s="1"/>
      <c r="M1230" s="1"/>
      <c r="N1230" s="1"/>
      <c r="O1230" s="1"/>
    </row>
    <row r="1231" spans="6:15" x14ac:dyDescent="0.25">
      <c r="F1231"/>
      <c r="G1231"/>
      <c r="L1231" s="1"/>
      <c r="M1231" s="1"/>
      <c r="N1231" s="1"/>
      <c r="O1231" s="1"/>
    </row>
    <row r="1232" spans="6:15" x14ac:dyDescent="0.25">
      <c r="F1232"/>
      <c r="G1232"/>
      <c r="L1232" s="1"/>
      <c r="M1232" s="1"/>
      <c r="N1232" s="1"/>
      <c r="O1232" s="1"/>
    </row>
    <row r="1233" spans="6:15" x14ac:dyDescent="0.25">
      <c r="F1233"/>
      <c r="G1233"/>
      <c r="L1233" s="1"/>
      <c r="M1233" s="1"/>
      <c r="N1233" s="1"/>
      <c r="O1233" s="1"/>
    </row>
    <row r="1234" spans="6:15" x14ac:dyDescent="0.25">
      <c r="F1234"/>
      <c r="G1234"/>
      <c r="L1234" s="1"/>
      <c r="M1234" s="1"/>
      <c r="N1234" s="1"/>
      <c r="O1234" s="1"/>
    </row>
    <row r="1235" spans="6:15" x14ac:dyDescent="0.25">
      <c r="F1235"/>
      <c r="G1235"/>
      <c r="L1235" s="1"/>
      <c r="M1235" s="1"/>
      <c r="N1235" s="1"/>
      <c r="O1235" s="1"/>
    </row>
    <row r="1236" spans="6:15" x14ac:dyDescent="0.25">
      <c r="F1236"/>
      <c r="G1236"/>
      <c r="L1236" s="1"/>
      <c r="M1236" s="1"/>
      <c r="N1236" s="1"/>
      <c r="O1236" s="1"/>
    </row>
    <row r="1237" spans="6:15" x14ac:dyDescent="0.25">
      <c r="F1237"/>
      <c r="G1237"/>
      <c r="L1237" s="1"/>
      <c r="M1237" s="1"/>
      <c r="N1237" s="1"/>
      <c r="O1237" s="1"/>
    </row>
    <row r="1238" spans="6:15" x14ac:dyDescent="0.25">
      <c r="F1238"/>
      <c r="G1238"/>
      <c r="L1238" s="1"/>
      <c r="M1238" s="1"/>
      <c r="N1238" s="1"/>
      <c r="O1238" s="1"/>
    </row>
    <row r="1239" spans="6:15" x14ac:dyDescent="0.25">
      <c r="F1239"/>
      <c r="G1239"/>
      <c r="L1239" s="1"/>
      <c r="M1239" s="1"/>
      <c r="N1239" s="1"/>
      <c r="O1239" s="1"/>
    </row>
    <row r="1240" spans="6:15" x14ac:dyDescent="0.25">
      <c r="F1240"/>
      <c r="G1240"/>
      <c r="L1240" s="1"/>
      <c r="M1240" s="1"/>
      <c r="N1240" s="1"/>
      <c r="O1240" s="1"/>
    </row>
    <row r="1241" spans="6:15" x14ac:dyDescent="0.25">
      <c r="F1241"/>
      <c r="G1241"/>
      <c r="L1241" s="1"/>
      <c r="M1241" s="1"/>
      <c r="N1241" s="1"/>
      <c r="O1241" s="1"/>
    </row>
    <row r="1242" spans="6:15" x14ac:dyDescent="0.25">
      <c r="F1242"/>
      <c r="G1242"/>
      <c r="L1242" s="1"/>
      <c r="M1242" s="1"/>
      <c r="N1242" s="1"/>
      <c r="O1242" s="1"/>
    </row>
    <row r="1243" spans="6:15" x14ac:dyDescent="0.25">
      <c r="F1243"/>
      <c r="G1243"/>
      <c r="L1243" s="1"/>
      <c r="M1243" s="1"/>
      <c r="N1243" s="1"/>
      <c r="O1243" s="1"/>
    </row>
    <row r="1244" spans="6:15" x14ac:dyDescent="0.25">
      <c r="F1244"/>
      <c r="G1244"/>
      <c r="L1244" s="1"/>
      <c r="M1244" s="1"/>
      <c r="N1244" s="1"/>
      <c r="O1244" s="1"/>
    </row>
    <row r="1245" spans="6:15" x14ac:dyDescent="0.25">
      <c r="F1245"/>
      <c r="G1245"/>
      <c r="L1245" s="1"/>
      <c r="M1245" s="1"/>
      <c r="N1245" s="1"/>
      <c r="O1245" s="1"/>
    </row>
    <row r="1246" spans="6:15" x14ac:dyDescent="0.25">
      <c r="F1246"/>
      <c r="G1246"/>
      <c r="L1246" s="1"/>
      <c r="M1246" s="1"/>
      <c r="N1246" s="1"/>
      <c r="O1246" s="1"/>
    </row>
    <row r="1247" spans="6:15" x14ac:dyDescent="0.25">
      <c r="F1247"/>
      <c r="G1247"/>
      <c r="L1247" s="1"/>
      <c r="M1247" s="1"/>
      <c r="N1247" s="1"/>
      <c r="O1247" s="1"/>
    </row>
    <row r="1248" spans="6:15" x14ac:dyDescent="0.25">
      <c r="F1248"/>
      <c r="G1248"/>
      <c r="L1248" s="1"/>
      <c r="M1248" s="1"/>
      <c r="N1248" s="1"/>
      <c r="O1248" s="1"/>
    </row>
    <row r="1249" spans="6:15" x14ac:dyDescent="0.25">
      <c r="F1249"/>
      <c r="G1249"/>
      <c r="L1249" s="1"/>
      <c r="M1249" s="1"/>
      <c r="N1249" s="1"/>
      <c r="O1249" s="1"/>
    </row>
    <row r="1250" spans="6:15" x14ac:dyDescent="0.25">
      <c r="F1250"/>
      <c r="G1250"/>
      <c r="L1250" s="1"/>
      <c r="M1250" s="1"/>
      <c r="N1250" s="1"/>
      <c r="O1250" s="1"/>
    </row>
    <row r="1251" spans="6:15" x14ac:dyDescent="0.25">
      <c r="F1251"/>
      <c r="G1251"/>
      <c r="L1251" s="1"/>
      <c r="M1251" s="1"/>
      <c r="N1251" s="1"/>
      <c r="O1251" s="1"/>
    </row>
    <row r="1252" spans="6:15" x14ac:dyDescent="0.25">
      <c r="F1252"/>
      <c r="G1252"/>
      <c r="L1252" s="1"/>
      <c r="M1252" s="1"/>
      <c r="N1252" s="1"/>
      <c r="O1252" s="1"/>
    </row>
    <row r="1253" spans="6:15" x14ac:dyDescent="0.25">
      <c r="F1253"/>
      <c r="G1253"/>
      <c r="L1253" s="1"/>
      <c r="M1253" s="1"/>
      <c r="N1253" s="1"/>
      <c r="O1253" s="1"/>
    </row>
    <row r="1254" spans="6:15" x14ac:dyDescent="0.25">
      <c r="F1254"/>
      <c r="G1254"/>
      <c r="L1254" s="1"/>
      <c r="M1254" s="1"/>
      <c r="N1254" s="1"/>
      <c r="O1254" s="1"/>
    </row>
    <row r="1255" spans="6:15" x14ac:dyDescent="0.25">
      <c r="F1255"/>
      <c r="G1255"/>
      <c r="L1255" s="1"/>
      <c r="M1255" s="1"/>
      <c r="N1255" s="1"/>
      <c r="O1255" s="1"/>
    </row>
    <row r="1256" spans="6:15" x14ac:dyDescent="0.25">
      <c r="F1256"/>
      <c r="G1256"/>
      <c r="L1256" s="1"/>
      <c r="M1256" s="1"/>
      <c r="N1256" s="1"/>
      <c r="O1256" s="1"/>
    </row>
    <row r="1257" spans="6:15" x14ac:dyDescent="0.25">
      <c r="F1257"/>
      <c r="G1257"/>
      <c r="L1257" s="1"/>
      <c r="M1257" s="1"/>
      <c r="N1257" s="1"/>
      <c r="O1257" s="1"/>
    </row>
    <row r="1258" spans="6:15" x14ac:dyDescent="0.25">
      <c r="F1258"/>
      <c r="G1258"/>
      <c r="L1258" s="1"/>
      <c r="M1258" s="1"/>
      <c r="N1258" s="1"/>
      <c r="O1258" s="1"/>
    </row>
    <row r="1259" spans="6:15" x14ac:dyDescent="0.25">
      <c r="F1259"/>
      <c r="G1259"/>
      <c r="L1259" s="1"/>
      <c r="M1259" s="1"/>
      <c r="N1259" s="1"/>
      <c r="O1259" s="1"/>
    </row>
    <row r="1260" spans="6:15" x14ac:dyDescent="0.25">
      <c r="F1260"/>
      <c r="G1260"/>
      <c r="L1260" s="1"/>
      <c r="M1260" s="1"/>
      <c r="N1260" s="1"/>
      <c r="O1260" s="1"/>
    </row>
    <row r="1261" spans="6:15" x14ac:dyDescent="0.25">
      <c r="F1261"/>
      <c r="G1261"/>
      <c r="L1261" s="1"/>
      <c r="M1261" s="1"/>
      <c r="N1261" s="1"/>
      <c r="O1261" s="1"/>
    </row>
    <row r="1262" spans="6:15" x14ac:dyDescent="0.25">
      <c r="F1262"/>
      <c r="G1262"/>
      <c r="L1262" s="1"/>
      <c r="M1262" s="1"/>
      <c r="N1262" s="1"/>
      <c r="O1262" s="1"/>
    </row>
    <row r="1263" spans="6:15" x14ac:dyDescent="0.25">
      <c r="F1263"/>
      <c r="G1263"/>
      <c r="L1263" s="1"/>
      <c r="M1263" s="1"/>
      <c r="N1263" s="1"/>
      <c r="O1263" s="1"/>
    </row>
    <row r="1264" spans="6:15" x14ac:dyDescent="0.25">
      <c r="F1264"/>
      <c r="G1264"/>
      <c r="L1264" s="1"/>
      <c r="M1264" s="1"/>
      <c r="N1264" s="1"/>
      <c r="O1264" s="1"/>
    </row>
    <row r="1265" spans="6:15" x14ac:dyDescent="0.25">
      <c r="F1265"/>
      <c r="G1265"/>
      <c r="L1265" s="1"/>
      <c r="M1265" s="1"/>
      <c r="N1265" s="1"/>
      <c r="O1265" s="1"/>
    </row>
    <row r="1266" spans="6:15" x14ac:dyDescent="0.25">
      <c r="F1266"/>
      <c r="G1266"/>
      <c r="L1266" s="1"/>
      <c r="M1266" s="1"/>
      <c r="N1266" s="1"/>
      <c r="O1266" s="1"/>
    </row>
    <row r="1267" spans="6:15" x14ac:dyDescent="0.25">
      <c r="F1267"/>
      <c r="G1267"/>
      <c r="L1267" s="1"/>
      <c r="M1267" s="1"/>
      <c r="N1267" s="1"/>
      <c r="O1267" s="1"/>
    </row>
    <row r="1268" spans="6:15" x14ac:dyDescent="0.25">
      <c r="F1268"/>
      <c r="G1268"/>
      <c r="L1268" s="1"/>
      <c r="M1268" s="1"/>
      <c r="N1268" s="1"/>
      <c r="O1268" s="1"/>
    </row>
    <row r="1269" spans="6:15" x14ac:dyDescent="0.25">
      <c r="F1269"/>
      <c r="G1269"/>
      <c r="L1269" s="1"/>
      <c r="M1269" s="1"/>
      <c r="N1269" s="1"/>
      <c r="O1269" s="1"/>
    </row>
    <row r="1270" spans="6:15" x14ac:dyDescent="0.25">
      <c r="F1270"/>
      <c r="G1270"/>
      <c r="L1270" s="1"/>
      <c r="M1270" s="1"/>
      <c r="N1270" s="1"/>
      <c r="O1270" s="1"/>
    </row>
    <row r="1271" spans="6:15" x14ac:dyDescent="0.25">
      <c r="F1271"/>
      <c r="G1271"/>
      <c r="L1271" s="1"/>
      <c r="M1271" s="1"/>
      <c r="N1271" s="1"/>
      <c r="O1271" s="1"/>
    </row>
    <row r="1272" spans="6:15" x14ac:dyDescent="0.25">
      <c r="F1272"/>
      <c r="G1272"/>
      <c r="L1272" s="1"/>
      <c r="M1272" s="1"/>
      <c r="N1272" s="1"/>
      <c r="O1272" s="1"/>
    </row>
    <row r="1273" spans="6:15" x14ac:dyDescent="0.25">
      <c r="F1273"/>
      <c r="G1273"/>
      <c r="L1273" s="1"/>
      <c r="M1273" s="1"/>
      <c r="N1273" s="1"/>
      <c r="O1273" s="1"/>
    </row>
    <row r="1274" spans="6:15" x14ac:dyDescent="0.25">
      <c r="F1274"/>
      <c r="G1274"/>
      <c r="L1274" s="1"/>
      <c r="M1274" s="1"/>
      <c r="N1274" s="1"/>
      <c r="O1274" s="1"/>
    </row>
    <row r="1275" spans="6:15" x14ac:dyDescent="0.25">
      <c r="F1275"/>
      <c r="G1275"/>
      <c r="L1275" s="1"/>
      <c r="M1275" s="1"/>
      <c r="N1275" s="1"/>
      <c r="O1275" s="1"/>
    </row>
    <row r="1276" spans="6:15" x14ac:dyDescent="0.25">
      <c r="F1276"/>
      <c r="G1276"/>
      <c r="L1276" s="1"/>
      <c r="M1276" s="1"/>
      <c r="N1276" s="1"/>
      <c r="O1276" s="1"/>
    </row>
    <row r="1277" spans="6:15" x14ac:dyDescent="0.25">
      <c r="F1277"/>
      <c r="G1277"/>
      <c r="L1277" s="1"/>
      <c r="M1277" s="1"/>
      <c r="N1277" s="1"/>
      <c r="O1277" s="1"/>
    </row>
    <row r="1278" spans="6:15" x14ac:dyDescent="0.25">
      <c r="F1278"/>
      <c r="G1278"/>
      <c r="L1278" s="1"/>
      <c r="M1278" s="1"/>
      <c r="N1278" s="1"/>
      <c r="O1278" s="1"/>
    </row>
    <row r="1279" spans="6:15" x14ac:dyDescent="0.25">
      <c r="F1279"/>
      <c r="G1279"/>
      <c r="L1279" s="1"/>
      <c r="M1279" s="1"/>
      <c r="N1279" s="1"/>
      <c r="O1279" s="1"/>
    </row>
    <row r="1280" spans="6:15" x14ac:dyDescent="0.25">
      <c r="F1280"/>
      <c r="G1280"/>
      <c r="L1280" s="1"/>
      <c r="M1280" s="1"/>
      <c r="N1280" s="1"/>
      <c r="O1280" s="1"/>
    </row>
    <row r="1281" spans="6:15" x14ac:dyDescent="0.25">
      <c r="F1281"/>
      <c r="G1281"/>
      <c r="L1281" s="1"/>
      <c r="M1281" s="1"/>
      <c r="N1281" s="1"/>
      <c r="O1281" s="1"/>
    </row>
    <row r="1282" spans="6:15" x14ac:dyDescent="0.25">
      <c r="F1282"/>
      <c r="G1282"/>
      <c r="L1282" s="1"/>
      <c r="M1282" s="1"/>
      <c r="N1282" s="1"/>
      <c r="O1282" s="1"/>
    </row>
    <row r="1283" spans="6:15" x14ac:dyDescent="0.25">
      <c r="F1283"/>
      <c r="G1283"/>
      <c r="L1283" s="1"/>
      <c r="M1283" s="1"/>
      <c r="N1283" s="1"/>
      <c r="O1283" s="1"/>
    </row>
    <row r="1284" spans="6:15" x14ac:dyDescent="0.25">
      <c r="F1284"/>
      <c r="G1284"/>
      <c r="L1284" s="1"/>
      <c r="M1284" s="1"/>
      <c r="N1284" s="1"/>
      <c r="O1284" s="1"/>
    </row>
    <row r="1285" spans="6:15" x14ac:dyDescent="0.25">
      <c r="F1285"/>
      <c r="G1285"/>
      <c r="L1285" s="1"/>
      <c r="M1285" s="1"/>
      <c r="N1285" s="1"/>
      <c r="O1285" s="1"/>
    </row>
    <row r="1286" spans="6:15" x14ac:dyDescent="0.25">
      <c r="F1286"/>
      <c r="G1286"/>
      <c r="L1286" s="1"/>
      <c r="M1286" s="1"/>
      <c r="N1286" s="1"/>
      <c r="O1286" s="1"/>
    </row>
    <row r="1287" spans="6:15" x14ac:dyDescent="0.25">
      <c r="F1287"/>
      <c r="G1287"/>
      <c r="L1287" s="1"/>
      <c r="M1287" s="1"/>
      <c r="N1287" s="1"/>
      <c r="O1287" s="1"/>
    </row>
    <row r="1288" spans="6:15" x14ac:dyDescent="0.25">
      <c r="F1288"/>
      <c r="G1288"/>
      <c r="L1288" s="1"/>
      <c r="M1288" s="1"/>
      <c r="N1288" s="1"/>
      <c r="O1288" s="1"/>
    </row>
  </sheetData>
  <autoFilter ref="A9:T1177"/>
  <sortState ref="B5:O1153">
    <sortCondition descending="1" ref="G5:G1153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74"/>
  <sheetViews>
    <sheetView workbookViewId="0">
      <selection activeCell="A5" sqref="A5"/>
    </sheetView>
  </sheetViews>
  <sheetFormatPr defaultRowHeight="15" x14ac:dyDescent="0.25"/>
  <cols>
    <col min="1" max="1" width="12" bestFit="1" customWidth="1"/>
    <col min="2" max="2" width="8.42578125" bestFit="1" customWidth="1"/>
    <col min="3" max="3" width="22.5703125" customWidth="1"/>
    <col min="4" max="4" width="17.5703125" bestFit="1" customWidth="1"/>
    <col min="5" max="5" width="15.5703125" customWidth="1"/>
    <col min="6" max="6" width="16.7109375" style="3" customWidth="1"/>
    <col min="7" max="7" width="12.5703125" style="3" customWidth="1"/>
    <col min="8" max="8" width="21.5703125" customWidth="1"/>
    <col min="9" max="9" width="23" customWidth="1"/>
    <col min="10" max="10" width="14.140625" customWidth="1"/>
    <col min="11" max="11" width="16" customWidth="1"/>
    <col min="12" max="12" width="33.28515625" bestFit="1" customWidth="1"/>
    <col min="13" max="13" width="26.140625" bestFit="1" customWidth="1"/>
    <col min="14" max="14" width="26.42578125" bestFit="1" customWidth="1"/>
    <col min="15" max="15" width="13.28515625" bestFit="1" customWidth="1"/>
    <col min="16" max="17" width="125" bestFit="1" customWidth="1"/>
    <col min="18" max="18" width="125" customWidth="1"/>
    <col min="19" max="19" width="116.7109375" bestFit="1" customWidth="1"/>
  </cols>
  <sheetData>
    <row r="2" spans="1:19" x14ac:dyDescent="0.25">
      <c r="M2" t="s">
        <v>19</v>
      </c>
      <c r="N2" s="1">
        <v>42713</v>
      </c>
    </row>
    <row r="3" spans="1:19" x14ac:dyDescent="0.25">
      <c r="M3" t="s">
        <v>20</v>
      </c>
      <c r="N3" s="1">
        <v>42716</v>
      </c>
    </row>
    <row r="4" spans="1:19" x14ac:dyDescent="0.25">
      <c r="C4" s="3"/>
      <c r="D4" s="3"/>
      <c r="M4" t="s">
        <v>18</v>
      </c>
      <c r="N4" s="4" t="e">
        <f>SUBTOTAL(5,M10:M100000)</f>
        <v>#N/A</v>
      </c>
    </row>
    <row r="5" spans="1:19" x14ac:dyDescent="0.25">
      <c r="C5" s="3" t="s">
        <v>15</v>
      </c>
      <c r="D5" s="3">
        <f>SUM(D10:D100000)</f>
        <v>174641686399.35989</v>
      </c>
      <c r="F5" s="3" t="s">
        <v>12</v>
      </c>
      <c r="G5" s="3">
        <f>SUM(G10:G100000)</f>
        <v>1452295</v>
      </c>
      <c r="M5" t="s">
        <v>17</v>
      </c>
      <c r="N5" s="4" t="e">
        <f>SUBTOTAL(4,M10:M100000)+1</f>
        <v>#N/A</v>
      </c>
    </row>
    <row r="6" spans="1:19" x14ac:dyDescent="0.25">
      <c r="C6" s="3" t="s">
        <v>16</v>
      </c>
      <c r="D6" s="3">
        <f>SUBTOTAL(9,D10:D100000)</f>
        <v>174641686399.35989</v>
      </c>
      <c r="F6" s="3" t="s">
        <v>13</v>
      </c>
      <c r="G6" s="3">
        <f>SUBTOTAL(9,G10:G100000)</f>
        <v>1452295</v>
      </c>
      <c r="M6" t="s">
        <v>23</v>
      </c>
      <c r="N6">
        <v>3</v>
      </c>
    </row>
    <row r="7" spans="1:19" x14ac:dyDescent="0.25">
      <c r="C7" s="3" t="s">
        <v>14</v>
      </c>
      <c r="D7" s="2">
        <f>D6/D5</f>
        <v>1</v>
      </c>
      <c r="F7" s="3" t="s">
        <v>14</v>
      </c>
      <c r="G7" s="2">
        <f>G6/G5</f>
        <v>1</v>
      </c>
      <c r="L7" t="str">
        <f>MID(I7,1,4)&amp;"-"&amp;MID(I7,5,2)&amp;"-"&amp;MID(I7,7,2)</f>
        <v>--</v>
      </c>
      <c r="M7" t="s">
        <v>24</v>
      </c>
      <c r="N7">
        <v>1</v>
      </c>
    </row>
    <row r="8" spans="1:19" x14ac:dyDescent="0.25">
      <c r="C8" s="3"/>
      <c r="D8" s="2"/>
      <c r="G8" s="2"/>
      <c r="N8" s="4"/>
    </row>
    <row r="9" spans="1:19" x14ac:dyDescent="0.25">
      <c r="A9" t="s">
        <v>47</v>
      </c>
      <c r="B9" t="s">
        <v>0</v>
      </c>
      <c r="C9" t="s">
        <v>1</v>
      </c>
      <c r="D9" t="s">
        <v>3</v>
      </c>
      <c r="E9" t="s">
        <v>2</v>
      </c>
      <c r="F9" s="3" t="s">
        <v>4</v>
      </c>
      <c r="G9" s="3" t="s">
        <v>5</v>
      </c>
      <c r="H9" t="s">
        <v>6</v>
      </c>
      <c r="I9" t="s">
        <v>7</v>
      </c>
      <c r="J9" t="s">
        <v>8</v>
      </c>
      <c r="K9" t="s">
        <v>9</v>
      </c>
      <c r="L9" t="s">
        <v>11</v>
      </c>
      <c r="M9" t="s">
        <v>21</v>
      </c>
      <c r="N9" t="s">
        <v>22</v>
      </c>
      <c r="O9" t="s">
        <v>25</v>
      </c>
      <c r="P9" t="s">
        <v>28</v>
      </c>
      <c r="Q9" t="s">
        <v>27</v>
      </c>
      <c r="R9" t="s">
        <v>38</v>
      </c>
      <c r="S9" t="s">
        <v>26</v>
      </c>
    </row>
    <row r="10" spans="1:19" x14ac:dyDescent="0.25">
      <c r="A10" t="str">
        <f>C10&amp;B10</f>
        <v>NULL0</v>
      </c>
      <c r="B10">
        <v>0</v>
      </c>
      <c r="C10" t="s">
        <v>10</v>
      </c>
      <c r="D10">
        <v>0</v>
      </c>
      <c r="E10">
        <v>0</v>
      </c>
      <c r="F10">
        <v>0</v>
      </c>
      <c r="G10">
        <v>0</v>
      </c>
      <c r="H10" t="e">
        <f>VLOOKUP($A10,'01 LEAD TIME'!$A$10:$K$1000000,8,FALSE)</f>
        <v>#N/A</v>
      </c>
      <c r="I10" t="e">
        <f>VLOOKUP($A10,'01 LEAD TIME'!$A$10:$K$1000000,9,FALSE)</f>
        <v>#N/A</v>
      </c>
      <c r="J10" t="e">
        <f>VLOOKUP($A10,'01 LEAD TIME'!$A$10:$K$1000000,10,FALSE)</f>
        <v>#N/A</v>
      </c>
      <c r="K10" t="e">
        <f>VLOOKUP($A10,'01 LEAD TIME'!$A$10:$K$1000000,11,FALSE)</f>
        <v>#N/A</v>
      </c>
      <c r="L10" t="e">
        <v>#N/A</v>
      </c>
      <c r="M10" s="1" t="e">
        <f t="shared" ref="M10:M73" si="0">$N$2-J10-($N$6*K10)</f>
        <v>#N/A</v>
      </c>
      <c r="N10" s="1" t="e">
        <f t="shared" ref="N10:N73" si="1">$N$3-J10+($N$7*K10)</f>
        <v>#N/A</v>
      </c>
      <c r="O10" t="e">
        <f t="shared" ref="O10:O73" si="2">N10&gt;$N$3</f>
        <v>#N/A</v>
      </c>
      <c r="P10" t="e">
        <f t="shared" ref="P10:P73" si="3">"WHEN fk_mwh_warehouse = '"&amp;$B10&amp;"' AND id_city = '"&amp;$C10&amp;"' AND shipped_date &gt;= '"&amp;TEXT($M10,"yyyy-mm-dd")&amp;"' AND shipped_date &lt; '"&amp;TEXT($N10+1,"yyyy-mm-dd")&amp;"' THEN unit_price"</f>
        <v>#N/A</v>
      </c>
      <c r="Q10" t="e">
        <f t="shared" ref="Q10:Q73" si="4">"WHEN fk_mwh_warehouse = '"&amp;$B10&amp;"' AND id_city = '"&amp;$C10&amp;"' AND shipped_date &gt;= '"&amp;TEXT($M10,"yyyy-mm-dd")&amp;"' AND shipped_date &lt; '"&amp;TEXT($N10+1,"yyyy-mm-dd")&amp;"' THEN paid_price"</f>
        <v>#N/A</v>
      </c>
      <c r="R10" t="e">
        <f>"WHEN fk_mwh_warehouse = '"&amp;$B10&amp;"' AND id_city = '"&amp;$C10&amp;"' AND shipped_date &gt;= '"&amp;TEXT($M10,"yyyy-mm-dd")&amp;"' AND shipped_date &lt; '"&amp;TEXT($N10+1,"yyyy-mm-dd")&amp;"' THEN order_nr"</f>
        <v>#N/A</v>
      </c>
      <c r="S10" t="e">
        <f t="shared" ref="S10:S73" si="5">"WHEN fk_mwh_warehouse = '"&amp;$B10&amp;"' AND id_city = '"&amp;$C10&amp;"' AND shipped_date &gt;= '"&amp;TEXT($M10,"yyyy-mm-dd")&amp;"' AND shipped_date &lt; '"&amp;TEXT($N10+1,"yyyy-mm-dd")&amp;"' THEN 1"</f>
        <v>#N/A</v>
      </c>
    </row>
    <row r="11" spans="1:19" x14ac:dyDescent="0.25">
      <c r="A11" t="str">
        <f t="shared" ref="A11:A74" si="6">C11&amp;B11</f>
        <v>210</v>
      </c>
      <c r="B11">
        <v>0</v>
      </c>
      <c r="C11">
        <v>21</v>
      </c>
      <c r="D11">
        <v>0</v>
      </c>
      <c r="E11">
        <v>0</v>
      </c>
      <c r="F11">
        <v>0</v>
      </c>
      <c r="G11">
        <v>0</v>
      </c>
      <c r="H11" t="e">
        <f>VLOOKUP($A11,'01 LEAD TIME'!$A$10:$K$1000000,8,FALSE)</f>
        <v>#N/A</v>
      </c>
      <c r="I11" t="e">
        <f>VLOOKUP($A11,'01 LEAD TIME'!$A$10:$K$1000000,9,FALSE)</f>
        <v>#N/A</v>
      </c>
      <c r="J11" t="e">
        <f>VLOOKUP($A11,'01 LEAD TIME'!$A$10:$K$1000000,10,FALSE)</f>
        <v>#N/A</v>
      </c>
      <c r="K11" t="e">
        <f>VLOOKUP($A11,'01 LEAD TIME'!$A$10:$K$1000000,11,FALSE)</f>
        <v>#N/A</v>
      </c>
      <c r="L11" t="e">
        <v>#N/A</v>
      </c>
      <c r="M11" s="1" t="e">
        <f t="shared" si="0"/>
        <v>#N/A</v>
      </c>
      <c r="N11" s="1" t="e">
        <f t="shared" si="1"/>
        <v>#N/A</v>
      </c>
      <c r="O11" t="e">
        <f t="shared" si="2"/>
        <v>#N/A</v>
      </c>
      <c r="P11" t="e">
        <f t="shared" si="3"/>
        <v>#N/A</v>
      </c>
      <c r="Q11" t="e">
        <f t="shared" si="4"/>
        <v>#N/A</v>
      </c>
      <c r="R11" t="e">
        <f t="shared" ref="R11:R74" si="7">"WHEN fk_mwh_warehouse = '"&amp;$B11&amp;"' AND id_city = '"&amp;$C11&amp;"' AND shipped_date &gt;= '"&amp;TEXT($M11,"yyyy-mm-dd")&amp;"' AND shipped_date &lt; '"&amp;TEXT($N11+1,"yyyy-mm-dd")&amp;"' THEN order_nr"</f>
        <v>#N/A</v>
      </c>
      <c r="S11" t="e">
        <f t="shared" si="5"/>
        <v>#N/A</v>
      </c>
    </row>
    <row r="12" spans="1:19" x14ac:dyDescent="0.25">
      <c r="A12" t="str">
        <f t="shared" si="6"/>
        <v>220</v>
      </c>
      <c r="B12">
        <v>0</v>
      </c>
      <c r="C12">
        <v>22</v>
      </c>
      <c r="D12">
        <v>819000</v>
      </c>
      <c r="E12">
        <v>778050</v>
      </c>
      <c r="F12">
        <v>1</v>
      </c>
      <c r="G12">
        <v>1</v>
      </c>
      <c r="H12">
        <f>VLOOKUP($A12,'01 LEAD TIME'!$A$10:$K$1000000,8,FALSE)</f>
        <v>20161129142907</v>
      </c>
      <c r="I12">
        <f>VLOOKUP($A12,'01 LEAD TIME'!$A$10:$K$1000000,9,FALSE)</f>
        <v>20161205160318</v>
      </c>
      <c r="J12">
        <f>VLOOKUP($A12,'01 LEAD TIME'!$A$10:$K$1000000,10,FALSE)</f>
        <v>6</v>
      </c>
      <c r="K12">
        <f>VLOOKUP($A12,'01 LEAD TIME'!$A$10:$K$1000000,11,FALSE)</f>
        <v>0</v>
      </c>
      <c r="L12" t="s">
        <v>34</v>
      </c>
      <c r="M12" s="1">
        <f t="shared" si="0"/>
        <v>42707</v>
      </c>
      <c r="N12" s="1">
        <f t="shared" si="1"/>
        <v>42710</v>
      </c>
      <c r="O12" t="b">
        <f t="shared" si="2"/>
        <v>0</v>
      </c>
      <c r="P12" t="str">
        <f t="shared" si="3"/>
        <v>WHEN fk_mwh_warehouse = '0' AND id_city = '22' AND shipped_date &gt;= '2016-12-03' AND shipped_date &lt; '2016-12-07' THEN unit_price</v>
      </c>
      <c r="Q12" t="str">
        <f t="shared" si="4"/>
        <v>WHEN fk_mwh_warehouse = '0' AND id_city = '22' AND shipped_date &gt;= '2016-12-03' AND shipped_date &lt; '2016-12-07' THEN paid_price</v>
      </c>
      <c r="R12" t="str">
        <f t="shared" si="7"/>
        <v>WHEN fk_mwh_warehouse = '0' AND id_city = '22' AND shipped_date &gt;= '2016-12-03' AND shipped_date &lt; '2016-12-07' THEN order_nr</v>
      </c>
      <c r="S12" t="str">
        <f t="shared" si="5"/>
        <v>WHEN fk_mwh_warehouse = '0' AND id_city = '22' AND shipped_date &gt;= '2016-12-03' AND shipped_date &lt; '2016-12-07' THEN 1</v>
      </c>
    </row>
    <row r="13" spans="1:19" x14ac:dyDescent="0.25">
      <c r="A13" t="str">
        <f t="shared" si="6"/>
        <v>230</v>
      </c>
      <c r="B13">
        <v>0</v>
      </c>
      <c r="C13">
        <v>23</v>
      </c>
      <c r="D13">
        <v>0</v>
      </c>
      <c r="E13">
        <v>0</v>
      </c>
      <c r="F13">
        <v>0</v>
      </c>
      <c r="G13">
        <v>0</v>
      </c>
      <c r="H13">
        <f>VLOOKUP($A13,'01 LEAD TIME'!$A$10:$K$1000000,8,FALSE)</f>
        <v>20161205162114</v>
      </c>
      <c r="I13">
        <f>VLOOKUP($A13,'01 LEAD TIME'!$A$10:$K$1000000,9,FALSE)</f>
        <v>20161207031219</v>
      </c>
      <c r="J13">
        <f>VLOOKUP($A13,'01 LEAD TIME'!$A$10:$K$1000000,10,FALSE)</f>
        <v>2</v>
      </c>
      <c r="K13">
        <f>VLOOKUP($A13,'01 LEAD TIME'!$A$10:$K$1000000,11,FALSE)</f>
        <v>0</v>
      </c>
      <c r="L13" t="s">
        <v>35</v>
      </c>
      <c r="M13" s="1">
        <f t="shared" si="0"/>
        <v>42711</v>
      </c>
      <c r="N13" s="1">
        <f t="shared" si="1"/>
        <v>42714</v>
      </c>
      <c r="O13" t="b">
        <f t="shared" si="2"/>
        <v>0</v>
      </c>
      <c r="P13" t="str">
        <f t="shared" si="3"/>
        <v>WHEN fk_mwh_warehouse = '0' AND id_city = '23' AND shipped_date &gt;= '2016-12-07' AND shipped_date &lt; '2016-12-11' THEN unit_price</v>
      </c>
      <c r="Q13" t="str">
        <f t="shared" si="4"/>
        <v>WHEN fk_mwh_warehouse = '0' AND id_city = '23' AND shipped_date &gt;= '2016-12-07' AND shipped_date &lt; '2016-12-11' THEN paid_price</v>
      </c>
      <c r="R13" t="str">
        <f t="shared" si="7"/>
        <v>WHEN fk_mwh_warehouse = '0' AND id_city = '23' AND shipped_date &gt;= '2016-12-07' AND shipped_date &lt; '2016-12-11' THEN order_nr</v>
      </c>
      <c r="S13" t="str">
        <f t="shared" si="5"/>
        <v>WHEN fk_mwh_warehouse = '0' AND id_city = '23' AND shipped_date &gt;= '2016-12-07' AND shipped_date &lt; '2016-12-11' THEN 1</v>
      </c>
    </row>
    <row r="14" spans="1:19" x14ac:dyDescent="0.25">
      <c r="A14" t="str">
        <f t="shared" si="6"/>
        <v>240</v>
      </c>
      <c r="B14">
        <v>0</v>
      </c>
      <c r="C14">
        <v>24</v>
      </c>
      <c r="D14">
        <v>0</v>
      </c>
      <c r="E14">
        <v>0</v>
      </c>
      <c r="F14">
        <v>0</v>
      </c>
      <c r="G14">
        <v>0</v>
      </c>
      <c r="H14" t="e">
        <f>VLOOKUP($A14,'01 LEAD TIME'!$A$10:$K$1000000,8,FALSE)</f>
        <v>#N/A</v>
      </c>
      <c r="I14" t="e">
        <f>VLOOKUP($A14,'01 LEAD TIME'!$A$10:$K$1000000,9,FALSE)</f>
        <v>#N/A</v>
      </c>
      <c r="J14" t="e">
        <f>VLOOKUP($A14,'01 LEAD TIME'!$A$10:$K$1000000,10,FALSE)</f>
        <v>#N/A</v>
      </c>
      <c r="K14" t="e">
        <f>VLOOKUP($A14,'01 LEAD TIME'!$A$10:$K$1000000,11,FALSE)</f>
        <v>#N/A</v>
      </c>
      <c r="L14" t="e">
        <v>#N/A</v>
      </c>
      <c r="M14" s="1" t="e">
        <f t="shared" si="0"/>
        <v>#N/A</v>
      </c>
      <c r="N14" s="1" t="e">
        <f t="shared" si="1"/>
        <v>#N/A</v>
      </c>
      <c r="O14" t="e">
        <f t="shared" si="2"/>
        <v>#N/A</v>
      </c>
      <c r="P14" t="e">
        <f t="shared" si="3"/>
        <v>#N/A</v>
      </c>
      <c r="Q14" t="e">
        <f t="shared" si="4"/>
        <v>#N/A</v>
      </c>
      <c r="R14" t="e">
        <f t="shared" si="7"/>
        <v>#N/A</v>
      </c>
      <c r="S14" t="e">
        <f t="shared" si="5"/>
        <v>#N/A</v>
      </c>
    </row>
    <row r="15" spans="1:19" x14ac:dyDescent="0.25">
      <c r="A15" t="str">
        <f t="shared" si="6"/>
        <v>350</v>
      </c>
      <c r="B15">
        <v>0</v>
      </c>
      <c r="C15">
        <v>35</v>
      </c>
      <c r="D15">
        <v>0</v>
      </c>
      <c r="E15">
        <v>0</v>
      </c>
      <c r="F15">
        <v>0</v>
      </c>
      <c r="G15">
        <v>0</v>
      </c>
      <c r="H15">
        <f>VLOOKUP($A15,'01 LEAD TIME'!$A$10:$K$1000000,8,FALSE)</f>
        <v>20161180815191.602</v>
      </c>
      <c r="I15">
        <f>VLOOKUP($A15,'01 LEAD TIME'!$A$10:$K$1000000,9,FALSE)</f>
        <v>20161206809336</v>
      </c>
      <c r="J15">
        <f>VLOOKUP($A15,'01 LEAD TIME'!$A$10:$K$1000000,10,FALSE)</f>
        <v>3</v>
      </c>
      <c r="K15">
        <f>VLOOKUP($A15,'01 LEAD TIME'!$A$10:$K$1000000,11,FALSE)</f>
        <v>2</v>
      </c>
      <c r="L15" t="s">
        <v>36</v>
      </c>
      <c r="M15" s="1">
        <f t="shared" si="0"/>
        <v>42704</v>
      </c>
      <c r="N15" s="1">
        <f t="shared" si="1"/>
        <v>42715</v>
      </c>
      <c r="O15" t="b">
        <f t="shared" si="2"/>
        <v>0</v>
      </c>
      <c r="P15" t="str">
        <f t="shared" si="3"/>
        <v>WHEN fk_mwh_warehouse = '0' AND id_city = '35' AND shipped_date &gt;= '2016-11-30' AND shipped_date &lt; '2016-12-12' THEN unit_price</v>
      </c>
      <c r="Q15" t="str">
        <f t="shared" si="4"/>
        <v>WHEN fk_mwh_warehouse = '0' AND id_city = '35' AND shipped_date &gt;= '2016-11-30' AND shipped_date &lt; '2016-12-12' THEN paid_price</v>
      </c>
      <c r="R15" t="str">
        <f t="shared" si="7"/>
        <v>WHEN fk_mwh_warehouse = '0' AND id_city = '35' AND shipped_date &gt;= '2016-11-30' AND shipped_date &lt; '2016-12-12' THEN order_nr</v>
      </c>
      <c r="S15" t="str">
        <f t="shared" si="5"/>
        <v>WHEN fk_mwh_warehouse = '0' AND id_city = '35' AND shipped_date &gt;= '2016-11-30' AND shipped_date &lt; '2016-12-12' THEN 1</v>
      </c>
    </row>
    <row r="16" spans="1:19" x14ac:dyDescent="0.25">
      <c r="A16" t="str">
        <f t="shared" si="6"/>
        <v>360</v>
      </c>
      <c r="B16">
        <v>0</v>
      </c>
      <c r="C16">
        <v>36</v>
      </c>
      <c r="D16">
        <v>0</v>
      </c>
      <c r="E16">
        <v>0</v>
      </c>
      <c r="F16">
        <v>0</v>
      </c>
      <c r="G16">
        <v>0</v>
      </c>
      <c r="H16" t="e">
        <f>VLOOKUP($A16,'01 LEAD TIME'!$A$10:$K$1000000,8,FALSE)</f>
        <v>#N/A</v>
      </c>
      <c r="I16" t="e">
        <f>VLOOKUP($A16,'01 LEAD TIME'!$A$10:$K$1000000,9,FALSE)</f>
        <v>#N/A</v>
      </c>
      <c r="J16" t="e">
        <f>VLOOKUP($A16,'01 LEAD TIME'!$A$10:$K$1000000,10,FALSE)</f>
        <v>#N/A</v>
      </c>
      <c r="K16" t="e">
        <f>VLOOKUP($A16,'01 LEAD TIME'!$A$10:$K$1000000,11,FALSE)</f>
        <v>#N/A</v>
      </c>
      <c r="L16" t="e">
        <v>#N/A</v>
      </c>
      <c r="M16" s="1" t="e">
        <f t="shared" si="0"/>
        <v>#N/A</v>
      </c>
      <c r="N16" s="1" t="e">
        <f t="shared" si="1"/>
        <v>#N/A</v>
      </c>
      <c r="O16" t="e">
        <f t="shared" si="2"/>
        <v>#N/A</v>
      </c>
      <c r="P16" t="e">
        <f t="shared" si="3"/>
        <v>#N/A</v>
      </c>
      <c r="Q16" t="e">
        <f t="shared" si="4"/>
        <v>#N/A</v>
      </c>
      <c r="R16" t="e">
        <f t="shared" si="7"/>
        <v>#N/A</v>
      </c>
      <c r="S16" t="e">
        <f t="shared" si="5"/>
        <v>#N/A</v>
      </c>
    </row>
    <row r="17" spans="1:19" x14ac:dyDescent="0.25">
      <c r="A17" t="str">
        <f t="shared" si="6"/>
        <v>390</v>
      </c>
      <c r="B17">
        <v>0</v>
      </c>
      <c r="C17">
        <v>39</v>
      </c>
      <c r="D17">
        <v>125000</v>
      </c>
      <c r="E17">
        <v>125000</v>
      </c>
      <c r="F17">
        <v>1</v>
      </c>
      <c r="G17">
        <v>1</v>
      </c>
      <c r="H17">
        <f>VLOOKUP($A17,'01 LEAD TIME'!$A$10:$K$1000000,8,FALSE)</f>
        <v>20161205162301</v>
      </c>
      <c r="I17">
        <f>VLOOKUP($A17,'01 LEAD TIME'!$A$10:$K$1000000,9,FALSE)</f>
        <v>20161206021426</v>
      </c>
      <c r="J17">
        <f>VLOOKUP($A17,'01 LEAD TIME'!$A$10:$K$1000000,10,FALSE)</f>
        <v>1</v>
      </c>
      <c r="K17">
        <f>VLOOKUP($A17,'01 LEAD TIME'!$A$10:$K$1000000,11,FALSE)</f>
        <v>0</v>
      </c>
      <c r="L17" t="s">
        <v>36</v>
      </c>
      <c r="M17" s="1">
        <f t="shared" si="0"/>
        <v>42712</v>
      </c>
      <c r="N17" s="1">
        <f t="shared" si="1"/>
        <v>42715</v>
      </c>
      <c r="O17" t="b">
        <f t="shared" si="2"/>
        <v>0</v>
      </c>
      <c r="P17" t="str">
        <f t="shared" si="3"/>
        <v>WHEN fk_mwh_warehouse = '0' AND id_city = '39' AND shipped_date &gt;= '2016-12-08' AND shipped_date &lt; '2016-12-12' THEN unit_price</v>
      </c>
      <c r="Q17" t="str">
        <f t="shared" si="4"/>
        <v>WHEN fk_mwh_warehouse = '0' AND id_city = '39' AND shipped_date &gt;= '2016-12-08' AND shipped_date &lt; '2016-12-12' THEN paid_price</v>
      </c>
      <c r="R17" t="str">
        <f t="shared" si="7"/>
        <v>WHEN fk_mwh_warehouse = '0' AND id_city = '39' AND shipped_date &gt;= '2016-12-08' AND shipped_date &lt; '2016-12-12' THEN order_nr</v>
      </c>
      <c r="S17" t="str">
        <f t="shared" si="5"/>
        <v>WHEN fk_mwh_warehouse = '0' AND id_city = '39' AND shipped_date &gt;= '2016-12-08' AND shipped_date &lt; '2016-12-12' THEN 1</v>
      </c>
    </row>
    <row r="18" spans="1:19" x14ac:dyDescent="0.25">
      <c r="A18" t="str">
        <f t="shared" si="6"/>
        <v>420</v>
      </c>
      <c r="B18">
        <v>0</v>
      </c>
      <c r="C18">
        <v>42</v>
      </c>
      <c r="D18">
        <v>561080</v>
      </c>
      <c r="E18">
        <v>499361.2</v>
      </c>
      <c r="F18">
        <v>1</v>
      </c>
      <c r="G18">
        <v>2</v>
      </c>
      <c r="H18">
        <f>VLOOKUP($A18,'01 LEAD TIME'!$A$10:$K$1000000,8,FALSE)</f>
        <v>20161207152986.5</v>
      </c>
      <c r="I18">
        <f>VLOOKUP($A18,'01 LEAD TIME'!$A$10:$K$1000000,9,FALSE)</f>
        <v>20161207157972</v>
      </c>
      <c r="J18">
        <f>VLOOKUP($A18,'01 LEAD TIME'!$A$10:$K$1000000,10,FALSE)</f>
        <v>0</v>
      </c>
      <c r="K18">
        <f>VLOOKUP($A18,'01 LEAD TIME'!$A$10:$K$1000000,11,FALSE)</f>
        <v>0</v>
      </c>
      <c r="L18" t="s">
        <v>35</v>
      </c>
      <c r="M18" s="1">
        <f t="shared" si="0"/>
        <v>42713</v>
      </c>
      <c r="N18" s="1">
        <f t="shared" si="1"/>
        <v>42716</v>
      </c>
      <c r="O18" t="b">
        <f t="shared" si="2"/>
        <v>0</v>
      </c>
      <c r="P18" t="str">
        <f t="shared" si="3"/>
        <v>WHEN fk_mwh_warehouse = '0' AND id_city = '42' AND shipped_date &gt;= '2016-12-09' AND shipped_date &lt; '2016-12-13' THEN unit_price</v>
      </c>
      <c r="Q18" t="str">
        <f t="shared" si="4"/>
        <v>WHEN fk_mwh_warehouse = '0' AND id_city = '42' AND shipped_date &gt;= '2016-12-09' AND shipped_date &lt; '2016-12-13' THEN paid_price</v>
      </c>
      <c r="R18" t="str">
        <f t="shared" si="7"/>
        <v>WHEN fk_mwh_warehouse = '0' AND id_city = '42' AND shipped_date &gt;= '2016-12-09' AND shipped_date &lt; '2016-12-13' THEN order_nr</v>
      </c>
      <c r="S18" t="str">
        <f t="shared" si="5"/>
        <v>WHEN fk_mwh_warehouse = '0' AND id_city = '42' AND shipped_date &gt;= '2016-12-09' AND shipped_date &lt; '2016-12-13' THEN 1</v>
      </c>
    </row>
    <row r="19" spans="1:19" x14ac:dyDescent="0.25">
      <c r="A19" t="str">
        <f t="shared" si="6"/>
        <v>450</v>
      </c>
      <c r="B19">
        <v>0</v>
      </c>
      <c r="C19">
        <v>45</v>
      </c>
      <c r="D19">
        <v>246700</v>
      </c>
      <c r="E19">
        <v>246700</v>
      </c>
      <c r="F19">
        <v>1</v>
      </c>
      <c r="G19">
        <v>3</v>
      </c>
      <c r="H19">
        <f>VLOOKUP($A19,'01 LEAD TIME'!$A$10:$K$1000000,8,FALSE)</f>
        <v>20161203190250.602</v>
      </c>
      <c r="I19">
        <f>VLOOKUP($A19,'01 LEAD TIME'!$A$10:$K$1000000,9,FALSE)</f>
        <v>20161206160246</v>
      </c>
      <c r="J19">
        <f>VLOOKUP($A19,'01 LEAD TIME'!$A$10:$K$1000000,10,FALSE)</f>
        <v>3</v>
      </c>
      <c r="K19">
        <f>VLOOKUP($A19,'01 LEAD TIME'!$A$10:$K$1000000,11,FALSE)</f>
        <v>0</v>
      </c>
      <c r="L19" t="s">
        <v>36</v>
      </c>
      <c r="M19" s="1">
        <f t="shared" si="0"/>
        <v>42710</v>
      </c>
      <c r="N19" s="1">
        <f t="shared" si="1"/>
        <v>42713</v>
      </c>
      <c r="O19" t="b">
        <f t="shared" si="2"/>
        <v>0</v>
      </c>
      <c r="P19" t="str">
        <f t="shared" si="3"/>
        <v>WHEN fk_mwh_warehouse = '0' AND id_city = '45' AND shipped_date &gt;= '2016-12-06' AND shipped_date &lt; '2016-12-10' THEN unit_price</v>
      </c>
      <c r="Q19" t="str">
        <f t="shared" si="4"/>
        <v>WHEN fk_mwh_warehouse = '0' AND id_city = '45' AND shipped_date &gt;= '2016-12-06' AND shipped_date &lt; '2016-12-10' THEN paid_price</v>
      </c>
      <c r="R19" t="str">
        <f t="shared" si="7"/>
        <v>WHEN fk_mwh_warehouse = '0' AND id_city = '45' AND shipped_date &gt;= '2016-12-06' AND shipped_date &lt; '2016-12-10' THEN order_nr</v>
      </c>
      <c r="S19" t="str">
        <f t="shared" si="5"/>
        <v>WHEN fk_mwh_warehouse = '0' AND id_city = '45' AND shipped_date &gt;= '2016-12-06' AND shipped_date &lt; '2016-12-10' THEN 1</v>
      </c>
    </row>
    <row r="20" spans="1:19" x14ac:dyDescent="0.25">
      <c r="A20" t="str">
        <f t="shared" si="6"/>
        <v>480</v>
      </c>
      <c r="B20">
        <v>0</v>
      </c>
      <c r="C20">
        <v>48</v>
      </c>
      <c r="D20">
        <v>43000</v>
      </c>
      <c r="E20">
        <v>43000</v>
      </c>
      <c r="F20">
        <v>1</v>
      </c>
      <c r="G20">
        <v>1</v>
      </c>
      <c r="H20">
        <f>VLOOKUP($A20,'01 LEAD TIME'!$A$10:$K$1000000,8,FALSE)</f>
        <v>20161109131008</v>
      </c>
      <c r="I20">
        <f>VLOOKUP($A20,'01 LEAD TIME'!$A$10:$K$1000000,9,FALSE)</f>
        <v>20161206210106</v>
      </c>
      <c r="J20">
        <f>VLOOKUP($A20,'01 LEAD TIME'!$A$10:$K$1000000,10,FALSE)</f>
        <v>27</v>
      </c>
      <c r="K20">
        <f>VLOOKUP($A20,'01 LEAD TIME'!$A$10:$K$1000000,11,FALSE)</f>
        <v>0</v>
      </c>
      <c r="L20" t="s">
        <v>36</v>
      </c>
      <c r="M20" s="1">
        <f t="shared" si="0"/>
        <v>42686</v>
      </c>
      <c r="N20" s="1">
        <f t="shared" si="1"/>
        <v>42689</v>
      </c>
      <c r="O20" t="b">
        <f t="shared" si="2"/>
        <v>0</v>
      </c>
      <c r="P20" t="str">
        <f t="shared" si="3"/>
        <v>WHEN fk_mwh_warehouse = '0' AND id_city = '48' AND shipped_date &gt;= '2016-11-12' AND shipped_date &lt; '2016-11-16' THEN unit_price</v>
      </c>
      <c r="Q20" t="str">
        <f t="shared" si="4"/>
        <v>WHEN fk_mwh_warehouse = '0' AND id_city = '48' AND shipped_date &gt;= '2016-11-12' AND shipped_date &lt; '2016-11-16' THEN paid_price</v>
      </c>
      <c r="R20" t="str">
        <f t="shared" si="7"/>
        <v>WHEN fk_mwh_warehouse = '0' AND id_city = '48' AND shipped_date &gt;= '2016-11-12' AND shipped_date &lt; '2016-11-16' THEN order_nr</v>
      </c>
      <c r="S20" t="str">
        <f t="shared" si="5"/>
        <v>WHEN fk_mwh_warehouse = '0' AND id_city = '48' AND shipped_date &gt;= '2016-11-12' AND shipped_date &lt; '2016-11-16' THEN 1</v>
      </c>
    </row>
    <row r="21" spans="1:19" x14ac:dyDescent="0.25">
      <c r="A21" t="str">
        <f t="shared" si="6"/>
        <v>1440</v>
      </c>
      <c r="B21">
        <v>0</v>
      </c>
      <c r="C21">
        <v>144</v>
      </c>
      <c r="D21">
        <v>16356476.800000001</v>
      </c>
      <c r="E21">
        <v>16021048.33</v>
      </c>
      <c r="F21">
        <v>95</v>
      </c>
      <c r="G21">
        <v>137</v>
      </c>
      <c r="H21">
        <f>VLOOKUP($A21,'01 LEAD TIME'!$A$10:$K$1000000,8,FALSE)</f>
        <v>20161141489932.301</v>
      </c>
      <c r="I21">
        <f>VLOOKUP($A21,'01 LEAD TIME'!$A$10:$K$1000000,9,FALSE)</f>
        <v>20161205885254.301</v>
      </c>
      <c r="J21">
        <f>VLOOKUP($A21,'01 LEAD TIME'!$A$10:$K$1000000,10,FALSE)</f>
        <v>18</v>
      </c>
      <c r="K21">
        <f>VLOOKUP($A21,'01 LEAD TIME'!$A$10:$K$1000000,11,FALSE)</f>
        <v>10</v>
      </c>
      <c r="L21" t="s">
        <v>34</v>
      </c>
      <c r="M21" s="1">
        <f t="shared" si="0"/>
        <v>42665</v>
      </c>
      <c r="N21" s="1">
        <f t="shared" si="1"/>
        <v>42708</v>
      </c>
      <c r="O21" t="b">
        <f t="shared" si="2"/>
        <v>0</v>
      </c>
      <c r="P21" t="str">
        <f t="shared" si="3"/>
        <v>WHEN fk_mwh_warehouse = '0' AND id_city = '144' AND shipped_date &gt;= '2016-10-22' AND shipped_date &lt; '2016-12-05' THEN unit_price</v>
      </c>
      <c r="Q21" t="str">
        <f t="shared" si="4"/>
        <v>WHEN fk_mwh_warehouse = '0' AND id_city = '144' AND shipped_date &gt;= '2016-10-22' AND shipped_date &lt; '2016-12-05' THEN paid_price</v>
      </c>
      <c r="R21" t="str">
        <f t="shared" si="7"/>
        <v>WHEN fk_mwh_warehouse = '0' AND id_city = '144' AND shipped_date &gt;= '2016-10-22' AND shipped_date &lt; '2016-12-05' THEN order_nr</v>
      </c>
      <c r="S21" t="str">
        <f t="shared" si="5"/>
        <v>WHEN fk_mwh_warehouse = '0' AND id_city = '144' AND shipped_date &gt;= '2016-10-22' AND shipped_date &lt; '2016-12-05' THEN 1</v>
      </c>
    </row>
    <row r="22" spans="1:19" x14ac:dyDescent="0.25">
      <c r="A22" t="str">
        <f t="shared" si="6"/>
        <v>1590</v>
      </c>
      <c r="B22">
        <v>0</v>
      </c>
      <c r="C22">
        <v>159</v>
      </c>
      <c r="D22">
        <v>14544831</v>
      </c>
      <c r="E22">
        <v>14333368.699999999</v>
      </c>
      <c r="F22">
        <v>68</v>
      </c>
      <c r="G22">
        <v>118</v>
      </c>
      <c r="H22">
        <f>VLOOKUP($A22,'01 LEAD TIME'!$A$10:$K$1000000,8,FALSE)</f>
        <v>20161147716131</v>
      </c>
      <c r="I22">
        <f>VLOOKUP($A22,'01 LEAD TIME'!$A$10:$K$1000000,9,FALSE)</f>
        <v>20161206817979.199</v>
      </c>
      <c r="J22">
        <f>VLOOKUP($A22,'01 LEAD TIME'!$A$10:$K$1000000,10,FALSE)</f>
        <v>12</v>
      </c>
      <c r="K22">
        <f>VLOOKUP($A22,'01 LEAD TIME'!$A$10:$K$1000000,11,FALSE)</f>
        <v>11</v>
      </c>
      <c r="L22" t="s">
        <v>36</v>
      </c>
      <c r="M22" s="1">
        <f t="shared" si="0"/>
        <v>42668</v>
      </c>
      <c r="N22" s="1">
        <f t="shared" si="1"/>
        <v>42715</v>
      </c>
      <c r="O22" t="b">
        <f t="shared" si="2"/>
        <v>0</v>
      </c>
      <c r="P22" t="str">
        <f t="shared" si="3"/>
        <v>WHEN fk_mwh_warehouse = '0' AND id_city = '159' AND shipped_date &gt;= '2016-10-25' AND shipped_date &lt; '2016-12-12' THEN unit_price</v>
      </c>
      <c r="Q22" t="str">
        <f t="shared" si="4"/>
        <v>WHEN fk_mwh_warehouse = '0' AND id_city = '159' AND shipped_date &gt;= '2016-10-25' AND shipped_date &lt; '2016-12-12' THEN paid_price</v>
      </c>
      <c r="R22" t="str">
        <f t="shared" si="7"/>
        <v>WHEN fk_mwh_warehouse = '0' AND id_city = '159' AND shipped_date &gt;= '2016-10-25' AND shipped_date &lt; '2016-12-12' THEN order_nr</v>
      </c>
      <c r="S22" t="str">
        <f t="shared" si="5"/>
        <v>WHEN fk_mwh_warehouse = '0' AND id_city = '159' AND shipped_date &gt;= '2016-10-25' AND shipped_date &lt; '2016-12-12' THEN 1</v>
      </c>
    </row>
    <row r="23" spans="1:19" x14ac:dyDescent="0.25">
      <c r="A23" t="str">
        <f t="shared" si="6"/>
        <v>1750</v>
      </c>
      <c r="B23">
        <v>0</v>
      </c>
      <c r="C23">
        <v>175</v>
      </c>
      <c r="D23">
        <v>10781235</v>
      </c>
      <c r="E23">
        <v>10651346.98</v>
      </c>
      <c r="F23">
        <v>69</v>
      </c>
      <c r="G23">
        <v>95</v>
      </c>
      <c r="H23">
        <f>VLOOKUP($A23,'01 LEAD TIME'!$A$10:$K$1000000,8,FALSE)</f>
        <v>20161118668877.5</v>
      </c>
      <c r="I23">
        <f>VLOOKUP($A23,'01 LEAD TIME'!$A$10:$K$1000000,9,FALSE)</f>
        <v>20161206702829</v>
      </c>
      <c r="J23">
        <f>VLOOKUP($A23,'01 LEAD TIME'!$A$10:$K$1000000,10,FALSE)</f>
        <v>18</v>
      </c>
      <c r="K23">
        <f>VLOOKUP($A23,'01 LEAD TIME'!$A$10:$K$1000000,11,FALSE)</f>
        <v>10</v>
      </c>
      <c r="L23" t="s">
        <v>36</v>
      </c>
      <c r="M23" s="1">
        <f t="shared" si="0"/>
        <v>42665</v>
      </c>
      <c r="N23" s="1">
        <f t="shared" si="1"/>
        <v>42708</v>
      </c>
      <c r="O23" t="b">
        <f t="shared" si="2"/>
        <v>0</v>
      </c>
      <c r="P23" t="str">
        <f t="shared" si="3"/>
        <v>WHEN fk_mwh_warehouse = '0' AND id_city = '175' AND shipped_date &gt;= '2016-10-22' AND shipped_date &lt; '2016-12-05' THEN unit_price</v>
      </c>
      <c r="Q23" t="str">
        <f t="shared" si="4"/>
        <v>WHEN fk_mwh_warehouse = '0' AND id_city = '175' AND shipped_date &gt;= '2016-10-22' AND shipped_date &lt; '2016-12-05' THEN paid_price</v>
      </c>
      <c r="R23" t="str">
        <f t="shared" si="7"/>
        <v>WHEN fk_mwh_warehouse = '0' AND id_city = '175' AND shipped_date &gt;= '2016-10-22' AND shipped_date &lt; '2016-12-05' THEN order_nr</v>
      </c>
      <c r="S23" t="str">
        <f t="shared" si="5"/>
        <v>WHEN fk_mwh_warehouse = '0' AND id_city = '175' AND shipped_date &gt;= '2016-10-22' AND shipped_date &lt; '2016-12-05' THEN 1</v>
      </c>
    </row>
    <row r="24" spans="1:19" x14ac:dyDescent="0.25">
      <c r="A24" t="str">
        <f t="shared" si="6"/>
        <v>1960</v>
      </c>
      <c r="B24">
        <v>0</v>
      </c>
      <c r="C24">
        <v>196</v>
      </c>
      <c r="D24">
        <v>2088838</v>
      </c>
      <c r="E24">
        <v>2055173</v>
      </c>
      <c r="F24">
        <v>14</v>
      </c>
      <c r="G24">
        <v>14</v>
      </c>
      <c r="H24">
        <f>VLOOKUP($A24,'01 LEAD TIME'!$A$10:$K$1000000,8,FALSE)</f>
        <v>20161116395918.199</v>
      </c>
      <c r="I24">
        <f>VLOOKUP($A24,'01 LEAD TIME'!$A$10:$K$1000000,9,FALSE)</f>
        <v>20161206174640.699</v>
      </c>
      <c r="J24">
        <f>VLOOKUP($A24,'01 LEAD TIME'!$A$10:$K$1000000,10,FALSE)</f>
        <v>20</v>
      </c>
      <c r="K24">
        <f>VLOOKUP($A24,'01 LEAD TIME'!$A$10:$K$1000000,11,FALSE)</f>
        <v>4</v>
      </c>
      <c r="L24" t="s">
        <v>36</v>
      </c>
      <c r="M24" s="1">
        <f t="shared" si="0"/>
        <v>42681</v>
      </c>
      <c r="N24" s="1">
        <f t="shared" si="1"/>
        <v>42700</v>
      </c>
      <c r="O24" t="b">
        <f t="shared" si="2"/>
        <v>0</v>
      </c>
      <c r="P24" t="str">
        <f t="shared" si="3"/>
        <v>WHEN fk_mwh_warehouse = '0' AND id_city = '196' AND shipped_date &gt;= '2016-11-07' AND shipped_date &lt; '2016-11-27' THEN unit_price</v>
      </c>
      <c r="Q24" t="str">
        <f t="shared" si="4"/>
        <v>WHEN fk_mwh_warehouse = '0' AND id_city = '196' AND shipped_date &gt;= '2016-11-07' AND shipped_date &lt; '2016-11-27' THEN paid_price</v>
      </c>
      <c r="R24" t="str">
        <f t="shared" si="7"/>
        <v>WHEN fk_mwh_warehouse = '0' AND id_city = '196' AND shipped_date &gt;= '2016-11-07' AND shipped_date &lt; '2016-11-27' THEN order_nr</v>
      </c>
      <c r="S24" t="str">
        <f t="shared" si="5"/>
        <v>WHEN fk_mwh_warehouse = '0' AND id_city = '196' AND shipped_date &gt;= '2016-11-07' AND shipped_date &lt; '2016-11-27' THEN 1</v>
      </c>
    </row>
    <row r="25" spans="1:19" x14ac:dyDescent="0.25">
      <c r="A25" t="str">
        <f t="shared" si="6"/>
        <v>2080</v>
      </c>
      <c r="B25">
        <v>0</v>
      </c>
      <c r="C25">
        <v>208</v>
      </c>
      <c r="D25">
        <v>10152834</v>
      </c>
      <c r="E25">
        <v>10119949</v>
      </c>
      <c r="F25">
        <v>57</v>
      </c>
      <c r="G25">
        <v>81</v>
      </c>
      <c r="H25">
        <f>VLOOKUP($A25,'01 LEAD TIME'!$A$10:$K$1000000,8,FALSE)</f>
        <v>20161115156877.801</v>
      </c>
      <c r="I25">
        <f>VLOOKUP($A25,'01 LEAD TIME'!$A$10:$K$1000000,9,FALSE)</f>
        <v>20161206362626.102</v>
      </c>
      <c r="J25">
        <f>VLOOKUP($A25,'01 LEAD TIME'!$A$10:$K$1000000,10,FALSE)</f>
        <v>21</v>
      </c>
      <c r="K25">
        <f>VLOOKUP($A25,'01 LEAD TIME'!$A$10:$K$1000000,11,FALSE)</f>
        <v>7</v>
      </c>
      <c r="L25" t="s">
        <v>36</v>
      </c>
      <c r="M25" s="1">
        <f t="shared" si="0"/>
        <v>42671</v>
      </c>
      <c r="N25" s="1">
        <f t="shared" si="1"/>
        <v>42702</v>
      </c>
      <c r="O25" t="b">
        <f t="shared" si="2"/>
        <v>0</v>
      </c>
      <c r="P25" t="str">
        <f t="shared" si="3"/>
        <v>WHEN fk_mwh_warehouse = '0' AND id_city = '208' AND shipped_date &gt;= '2016-10-28' AND shipped_date &lt; '2016-11-29' THEN unit_price</v>
      </c>
      <c r="Q25" t="str">
        <f t="shared" si="4"/>
        <v>WHEN fk_mwh_warehouse = '0' AND id_city = '208' AND shipped_date &gt;= '2016-10-28' AND shipped_date &lt; '2016-11-29' THEN paid_price</v>
      </c>
      <c r="R25" t="str">
        <f t="shared" si="7"/>
        <v>WHEN fk_mwh_warehouse = '0' AND id_city = '208' AND shipped_date &gt;= '2016-10-28' AND shipped_date &lt; '2016-11-29' THEN order_nr</v>
      </c>
      <c r="S25" t="str">
        <f t="shared" si="5"/>
        <v>WHEN fk_mwh_warehouse = '0' AND id_city = '208' AND shipped_date &gt;= '2016-10-28' AND shipped_date &lt; '2016-11-29' THEN 1</v>
      </c>
    </row>
    <row r="26" spans="1:19" x14ac:dyDescent="0.25">
      <c r="A26" t="str">
        <f t="shared" si="6"/>
        <v>2400</v>
      </c>
      <c r="B26">
        <v>0</v>
      </c>
      <c r="C26">
        <v>240</v>
      </c>
      <c r="D26">
        <v>10516701</v>
      </c>
      <c r="E26">
        <v>10342586.220000001</v>
      </c>
      <c r="F26">
        <v>75</v>
      </c>
      <c r="G26">
        <v>100</v>
      </c>
      <c r="H26">
        <f>VLOOKUP($A26,'01 LEAD TIME'!$A$10:$K$1000000,8,FALSE)</f>
        <v>20161119187984</v>
      </c>
      <c r="I26">
        <f>VLOOKUP($A26,'01 LEAD TIME'!$A$10:$K$1000000,9,FALSE)</f>
        <v>20161206671786</v>
      </c>
      <c r="J26">
        <f>VLOOKUP($A26,'01 LEAD TIME'!$A$10:$K$1000000,10,FALSE)</f>
        <v>18</v>
      </c>
      <c r="K26">
        <f>VLOOKUP($A26,'01 LEAD TIME'!$A$10:$K$1000000,11,FALSE)</f>
        <v>10</v>
      </c>
      <c r="L26" t="s">
        <v>36</v>
      </c>
      <c r="M26" s="1">
        <f t="shared" si="0"/>
        <v>42665</v>
      </c>
      <c r="N26" s="1">
        <f t="shared" si="1"/>
        <v>42708</v>
      </c>
      <c r="O26" t="b">
        <f t="shared" si="2"/>
        <v>0</v>
      </c>
      <c r="P26" t="str">
        <f t="shared" si="3"/>
        <v>WHEN fk_mwh_warehouse = '0' AND id_city = '240' AND shipped_date &gt;= '2016-10-22' AND shipped_date &lt; '2016-12-05' THEN unit_price</v>
      </c>
      <c r="Q26" t="str">
        <f t="shared" si="4"/>
        <v>WHEN fk_mwh_warehouse = '0' AND id_city = '240' AND shipped_date &gt;= '2016-10-22' AND shipped_date &lt; '2016-12-05' THEN paid_price</v>
      </c>
      <c r="R26" t="str">
        <f t="shared" si="7"/>
        <v>WHEN fk_mwh_warehouse = '0' AND id_city = '240' AND shipped_date &gt;= '2016-10-22' AND shipped_date &lt; '2016-12-05' THEN order_nr</v>
      </c>
      <c r="S26" t="str">
        <f t="shared" si="5"/>
        <v>WHEN fk_mwh_warehouse = '0' AND id_city = '240' AND shipped_date &gt;= '2016-10-22' AND shipped_date &lt; '2016-12-05' THEN 1</v>
      </c>
    </row>
    <row r="27" spans="1:19" x14ac:dyDescent="0.25">
      <c r="A27" t="str">
        <f t="shared" si="6"/>
        <v>2580</v>
      </c>
      <c r="B27">
        <v>0</v>
      </c>
      <c r="C27">
        <v>258</v>
      </c>
      <c r="D27">
        <v>0</v>
      </c>
      <c r="E27">
        <v>0</v>
      </c>
      <c r="F27">
        <v>0</v>
      </c>
      <c r="G27">
        <v>0</v>
      </c>
      <c r="H27" t="e">
        <f>VLOOKUP($A27,'01 LEAD TIME'!$A$10:$K$1000000,8,FALSE)</f>
        <v>#N/A</v>
      </c>
      <c r="I27" t="e">
        <f>VLOOKUP($A27,'01 LEAD TIME'!$A$10:$K$1000000,9,FALSE)</f>
        <v>#N/A</v>
      </c>
      <c r="J27" t="e">
        <f>VLOOKUP($A27,'01 LEAD TIME'!$A$10:$K$1000000,10,FALSE)</f>
        <v>#N/A</v>
      </c>
      <c r="K27" t="e">
        <f>VLOOKUP($A27,'01 LEAD TIME'!$A$10:$K$1000000,11,FALSE)</f>
        <v>#N/A</v>
      </c>
      <c r="L27" t="e">
        <v>#N/A</v>
      </c>
      <c r="M27" s="1" t="e">
        <f t="shared" si="0"/>
        <v>#N/A</v>
      </c>
      <c r="N27" s="1" t="e">
        <f t="shared" si="1"/>
        <v>#N/A</v>
      </c>
      <c r="O27" t="e">
        <f t="shared" si="2"/>
        <v>#N/A</v>
      </c>
      <c r="P27" t="e">
        <f t="shared" si="3"/>
        <v>#N/A</v>
      </c>
      <c r="Q27" t="e">
        <f t="shared" si="4"/>
        <v>#N/A</v>
      </c>
      <c r="R27" t="e">
        <f t="shared" si="7"/>
        <v>#N/A</v>
      </c>
      <c r="S27" t="e">
        <f t="shared" si="5"/>
        <v>#N/A</v>
      </c>
    </row>
    <row r="28" spans="1:19" x14ac:dyDescent="0.25">
      <c r="A28" t="str">
        <f t="shared" si="6"/>
        <v>2680</v>
      </c>
      <c r="B28">
        <v>0</v>
      </c>
      <c r="C28">
        <v>268</v>
      </c>
      <c r="D28">
        <v>0</v>
      </c>
      <c r="E28">
        <v>0</v>
      </c>
      <c r="F28">
        <v>0</v>
      </c>
      <c r="G28">
        <v>0</v>
      </c>
      <c r="H28" t="e">
        <f>VLOOKUP($A28,'01 LEAD TIME'!$A$10:$K$1000000,8,FALSE)</f>
        <v>#N/A</v>
      </c>
      <c r="I28" t="e">
        <f>VLOOKUP($A28,'01 LEAD TIME'!$A$10:$K$1000000,9,FALSE)</f>
        <v>#N/A</v>
      </c>
      <c r="J28" t="e">
        <f>VLOOKUP($A28,'01 LEAD TIME'!$A$10:$K$1000000,10,FALSE)</f>
        <v>#N/A</v>
      </c>
      <c r="K28" t="e">
        <f>VLOOKUP($A28,'01 LEAD TIME'!$A$10:$K$1000000,11,FALSE)</f>
        <v>#N/A</v>
      </c>
      <c r="L28" t="e">
        <v>#N/A</v>
      </c>
      <c r="M28" s="1" t="e">
        <f t="shared" si="0"/>
        <v>#N/A</v>
      </c>
      <c r="N28" s="1" t="e">
        <f t="shared" si="1"/>
        <v>#N/A</v>
      </c>
      <c r="O28" t="e">
        <f t="shared" si="2"/>
        <v>#N/A</v>
      </c>
      <c r="P28" t="e">
        <f t="shared" si="3"/>
        <v>#N/A</v>
      </c>
      <c r="Q28" t="e">
        <f t="shared" si="4"/>
        <v>#N/A</v>
      </c>
      <c r="R28" t="e">
        <f t="shared" si="7"/>
        <v>#N/A</v>
      </c>
      <c r="S28" t="e">
        <f t="shared" si="5"/>
        <v>#N/A</v>
      </c>
    </row>
    <row r="29" spans="1:19" x14ac:dyDescent="0.25">
      <c r="A29" t="str">
        <f t="shared" si="6"/>
        <v>2770</v>
      </c>
      <c r="B29">
        <v>0</v>
      </c>
      <c r="C29">
        <v>277</v>
      </c>
      <c r="D29">
        <v>106000</v>
      </c>
      <c r="E29">
        <v>106000</v>
      </c>
      <c r="F29">
        <v>2</v>
      </c>
      <c r="G29">
        <v>2</v>
      </c>
      <c r="H29">
        <f>VLOOKUP($A29,'01 LEAD TIME'!$A$10:$K$1000000,8,FALSE)</f>
        <v>20161110163838</v>
      </c>
      <c r="I29">
        <f>VLOOKUP($A29,'01 LEAD TIME'!$A$10:$K$1000000,9,FALSE)</f>
        <v>20161206210057</v>
      </c>
      <c r="J29">
        <f>VLOOKUP($A29,'01 LEAD TIME'!$A$10:$K$1000000,10,FALSE)</f>
        <v>26</v>
      </c>
      <c r="K29">
        <f>VLOOKUP($A29,'01 LEAD TIME'!$A$10:$K$1000000,11,FALSE)</f>
        <v>0</v>
      </c>
      <c r="L29" t="s">
        <v>36</v>
      </c>
      <c r="M29" s="1">
        <f t="shared" si="0"/>
        <v>42687</v>
      </c>
      <c r="N29" s="1">
        <f t="shared" si="1"/>
        <v>42690</v>
      </c>
      <c r="O29" t="b">
        <f t="shared" si="2"/>
        <v>0</v>
      </c>
      <c r="P29" t="str">
        <f t="shared" si="3"/>
        <v>WHEN fk_mwh_warehouse = '0' AND id_city = '277' AND shipped_date &gt;= '2016-11-13' AND shipped_date &lt; '2016-11-17' THEN unit_price</v>
      </c>
      <c r="Q29" t="str">
        <f t="shared" si="4"/>
        <v>WHEN fk_mwh_warehouse = '0' AND id_city = '277' AND shipped_date &gt;= '2016-11-13' AND shipped_date &lt; '2016-11-17' THEN paid_price</v>
      </c>
      <c r="R29" t="str">
        <f t="shared" si="7"/>
        <v>WHEN fk_mwh_warehouse = '0' AND id_city = '277' AND shipped_date &gt;= '2016-11-13' AND shipped_date &lt; '2016-11-17' THEN order_nr</v>
      </c>
      <c r="S29" t="str">
        <f t="shared" si="5"/>
        <v>WHEN fk_mwh_warehouse = '0' AND id_city = '277' AND shipped_date &gt;= '2016-11-13' AND shipped_date &lt; '2016-11-17' THEN 1</v>
      </c>
    </row>
    <row r="30" spans="1:19" x14ac:dyDescent="0.25">
      <c r="A30" t="str">
        <f t="shared" si="6"/>
        <v>2870</v>
      </c>
      <c r="B30">
        <v>0</v>
      </c>
      <c r="C30">
        <v>287</v>
      </c>
      <c r="D30">
        <v>112000</v>
      </c>
      <c r="E30">
        <v>112000</v>
      </c>
      <c r="F30">
        <v>1</v>
      </c>
      <c r="G30">
        <v>1</v>
      </c>
      <c r="H30">
        <f>VLOOKUP($A30,'01 LEAD TIME'!$A$10:$K$1000000,8,FALSE)</f>
        <v>20161123234907</v>
      </c>
      <c r="I30">
        <f>VLOOKUP($A30,'01 LEAD TIME'!$A$10:$K$1000000,9,FALSE)</f>
        <v>20161206171014</v>
      </c>
      <c r="J30">
        <f>VLOOKUP($A30,'01 LEAD TIME'!$A$10:$K$1000000,10,FALSE)</f>
        <v>13</v>
      </c>
      <c r="K30">
        <f>VLOOKUP($A30,'01 LEAD TIME'!$A$10:$K$1000000,11,FALSE)</f>
        <v>0</v>
      </c>
      <c r="L30" t="s">
        <v>36</v>
      </c>
      <c r="M30" s="1">
        <f t="shared" si="0"/>
        <v>42700</v>
      </c>
      <c r="N30" s="1">
        <f t="shared" si="1"/>
        <v>42703</v>
      </c>
      <c r="O30" t="b">
        <f t="shared" si="2"/>
        <v>0</v>
      </c>
      <c r="P30" t="str">
        <f t="shared" si="3"/>
        <v>WHEN fk_mwh_warehouse = '0' AND id_city = '287' AND shipped_date &gt;= '2016-11-26' AND shipped_date &lt; '2016-11-30' THEN unit_price</v>
      </c>
      <c r="Q30" t="str">
        <f t="shared" si="4"/>
        <v>WHEN fk_mwh_warehouse = '0' AND id_city = '287' AND shipped_date &gt;= '2016-11-26' AND shipped_date &lt; '2016-11-30' THEN paid_price</v>
      </c>
      <c r="R30" t="str">
        <f t="shared" si="7"/>
        <v>WHEN fk_mwh_warehouse = '0' AND id_city = '287' AND shipped_date &gt;= '2016-11-26' AND shipped_date &lt; '2016-11-30' THEN order_nr</v>
      </c>
      <c r="S30" t="str">
        <f t="shared" si="5"/>
        <v>WHEN fk_mwh_warehouse = '0' AND id_city = '287' AND shipped_date &gt;= '2016-11-26' AND shipped_date &lt; '2016-11-30' THEN 1</v>
      </c>
    </row>
    <row r="31" spans="1:19" x14ac:dyDescent="0.25">
      <c r="A31" t="str">
        <f t="shared" si="6"/>
        <v>2970</v>
      </c>
      <c r="B31">
        <v>0</v>
      </c>
      <c r="C31">
        <v>297</v>
      </c>
      <c r="D31">
        <v>0</v>
      </c>
      <c r="E31">
        <v>0</v>
      </c>
      <c r="F31">
        <v>0</v>
      </c>
      <c r="G31">
        <v>0</v>
      </c>
      <c r="H31" t="e">
        <f>VLOOKUP($A31,'01 LEAD TIME'!$A$10:$K$1000000,8,FALSE)</f>
        <v>#N/A</v>
      </c>
      <c r="I31" t="e">
        <f>VLOOKUP($A31,'01 LEAD TIME'!$A$10:$K$1000000,9,FALSE)</f>
        <v>#N/A</v>
      </c>
      <c r="J31" t="e">
        <f>VLOOKUP($A31,'01 LEAD TIME'!$A$10:$K$1000000,10,FALSE)</f>
        <v>#N/A</v>
      </c>
      <c r="K31" t="e">
        <f>VLOOKUP($A31,'01 LEAD TIME'!$A$10:$K$1000000,11,FALSE)</f>
        <v>#N/A</v>
      </c>
      <c r="L31" t="e">
        <v>#N/A</v>
      </c>
      <c r="M31" s="1" t="e">
        <f t="shared" si="0"/>
        <v>#N/A</v>
      </c>
      <c r="N31" s="1" t="e">
        <f t="shared" si="1"/>
        <v>#N/A</v>
      </c>
      <c r="O31" t="e">
        <f t="shared" si="2"/>
        <v>#N/A</v>
      </c>
      <c r="P31" t="e">
        <f t="shared" si="3"/>
        <v>#N/A</v>
      </c>
      <c r="Q31" t="e">
        <f t="shared" si="4"/>
        <v>#N/A</v>
      </c>
      <c r="R31" t="e">
        <f t="shared" si="7"/>
        <v>#N/A</v>
      </c>
      <c r="S31" t="e">
        <f t="shared" si="5"/>
        <v>#N/A</v>
      </c>
    </row>
    <row r="32" spans="1:19" x14ac:dyDescent="0.25">
      <c r="A32" t="str">
        <f t="shared" si="6"/>
        <v>3090</v>
      </c>
      <c r="B32">
        <v>0</v>
      </c>
      <c r="C32">
        <v>309</v>
      </c>
      <c r="D32">
        <v>476395.57</v>
      </c>
      <c r="E32">
        <v>476395.57</v>
      </c>
      <c r="F32">
        <v>3</v>
      </c>
      <c r="G32">
        <v>5</v>
      </c>
      <c r="H32">
        <f>VLOOKUP($A32,'01 LEAD TIME'!$A$10:$K$1000000,8,FALSE)</f>
        <v>20161119123042.199</v>
      </c>
      <c r="I32">
        <f>VLOOKUP($A32,'01 LEAD TIME'!$A$10:$K$1000000,9,FALSE)</f>
        <v>20161205160171.5</v>
      </c>
      <c r="J32">
        <f>VLOOKUP($A32,'01 LEAD TIME'!$A$10:$K$1000000,10,FALSE)</f>
        <v>16</v>
      </c>
      <c r="K32">
        <f>VLOOKUP($A32,'01 LEAD TIME'!$A$10:$K$1000000,11,FALSE)</f>
        <v>0</v>
      </c>
      <c r="L32" t="s">
        <v>34</v>
      </c>
      <c r="M32" s="1">
        <f t="shared" si="0"/>
        <v>42697</v>
      </c>
      <c r="N32" s="1">
        <f t="shared" si="1"/>
        <v>42700</v>
      </c>
      <c r="O32" t="b">
        <f t="shared" si="2"/>
        <v>0</v>
      </c>
      <c r="P32" t="str">
        <f t="shared" si="3"/>
        <v>WHEN fk_mwh_warehouse = '0' AND id_city = '309' AND shipped_date &gt;= '2016-11-23' AND shipped_date &lt; '2016-11-27' THEN unit_price</v>
      </c>
      <c r="Q32" t="str">
        <f t="shared" si="4"/>
        <v>WHEN fk_mwh_warehouse = '0' AND id_city = '309' AND shipped_date &gt;= '2016-11-23' AND shipped_date &lt; '2016-11-27' THEN paid_price</v>
      </c>
      <c r="R32" t="str">
        <f t="shared" si="7"/>
        <v>WHEN fk_mwh_warehouse = '0' AND id_city = '309' AND shipped_date &gt;= '2016-11-23' AND shipped_date &lt; '2016-11-27' THEN order_nr</v>
      </c>
      <c r="S32" t="str">
        <f t="shared" si="5"/>
        <v>WHEN fk_mwh_warehouse = '0' AND id_city = '309' AND shipped_date &gt;= '2016-11-23' AND shipped_date &lt; '2016-11-27' THEN 1</v>
      </c>
    </row>
    <row r="33" spans="1:19" x14ac:dyDescent="0.25">
      <c r="A33" t="str">
        <f t="shared" si="6"/>
        <v>3180</v>
      </c>
      <c r="B33">
        <v>0</v>
      </c>
      <c r="C33">
        <v>318</v>
      </c>
      <c r="D33">
        <v>0</v>
      </c>
      <c r="E33">
        <v>0</v>
      </c>
      <c r="F33">
        <v>0</v>
      </c>
      <c r="G33">
        <v>0</v>
      </c>
      <c r="H33" t="e">
        <f>VLOOKUP($A33,'01 LEAD TIME'!$A$10:$K$1000000,8,FALSE)</f>
        <v>#N/A</v>
      </c>
      <c r="I33" t="e">
        <f>VLOOKUP($A33,'01 LEAD TIME'!$A$10:$K$1000000,9,FALSE)</f>
        <v>#N/A</v>
      </c>
      <c r="J33" t="e">
        <f>VLOOKUP($A33,'01 LEAD TIME'!$A$10:$K$1000000,10,FALSE)</f>
        <v>#N/A</v>
      </c>
      <c r="K33" t="e">
        <f>VLOOKUP($A33,'01 LEAD TIME'!$A$10:$K$1000000,11,FALSE)</f>
        <v>#N/A</v>
      </c>
      <c r="L33" t="e">
        <v>#N/A</v>
      </c>
      <c r="M33" s="1" t="e">
        <f t="shared" si="0"/>
        <v>#N/A</v>
      </c>
      <c r="N33" s="1" t="e">
        <f t="shared" si="1"/>
        <v>#N/A</v>
      </c>
      <c r="O33" t="e">
        <f t="shared" si="2"/>
        <v>#N/A</v>
      </c>
      <c r="P33" t="e">
        <f t="shared" si="3"/>
        <v>#N/A</v>
      </c>
      <c r="Q33" t="e">
        <f t="shared" si="4"/>
        <v>#N/A</v>
      </c>
      <c r="R33" t="e">
        <f t="shared" si="7"/>
        <v>#N/A</v>
      </c>
      <c r="S33" t="e">
        <f t="shared" si="5"/>
        <v>#N/A</v>
      </c>
    </row>
    <row r="34" spans="1:19" x14ac:dyDescent="0.25">
      <c r="A34" t="str">
        <f t="shared" si="6"/>
        <v>3270</v>
      </c>
      <c r="B34">
        <v>0</v>
      </c>
      <c r="C34">
        <v>327</v>
      </c>
      <c r="D34">
        <v>0</v>
      </c>
      <c r="E34">
        <v>0</v>
      </c>
      <c r="F34">
        <v>0</v>
      </c>
      <c r="G34">
        <v>0</v>
      </c>
      <c r="H34" t="e">
        <f>VLOOKUP($A34,'01 LEAD TIME'!$A$10:$K$1000000,8,FALSE)</f>
        <v>#N/A</v>
      </c>
      <c r="I34" t="e">
        <f>VLOOKUP($A34,'01 LEAD TIME'!$A$10:$K$1000000,9,FALSE)</f>
        <v>#N/A</v>
      </c>
      <c r="J34" t="e">
        <f>VLOOKUP($A34,'01 LEAD TIME'!$A$10:$K$1000000,10,FALSE)</f>
        <v>#N/A</v>
      </c>
      <c r="K34" t="e">
        <f>VLOOKUP($A34,'01 LEAD TIME'!$A$10:$K$1000000,11,FALSE)</f>
        <v>#N/A</v>
      </c>
      <c r="L34" t="e">
        <v>#N/A</v>
      </c>
      <c r="M34" s="1" t="e">
        <f t="shared" si="0"/>
        <v>#N/A</v>
      </c>
      <c r="N34" s="1" t="e">
        <f t="shared" si="1"/>
        <v>#N/A</v>
      </c>
      <c r="O34" t="e">
        <f t="shared" si="2"/>
        <v>#N/A</v>
      </c>
      <c r="P34" t="e">
        <f t="shared" si="3"/>
        <v>#N/A</v>
      </c>
      <c r="Q34" t="e">
        <f t="shared" si="4"/>
        <v>#N/A</v>
      </c>
      <c r="R34" t="e">
        <f t="shared" si="7"/>
        <v>#N/A</v>
      </c>
      <c r="S34" t="e">
        <f t="shared" si="5"/>
        <v>#N/A</v>
      </c>
    </row>
    <row r="35" spans="1:19" x14ac:dyDescent="0.25">
      <c r="A35" t="str">
        <f t="shared" si="6"/>
        <v>3370</v>
      </c>
      <c r="B35">
        <v>0</v>
      </c>
      <c r="C35">
        <v>337</v>
      </c>
      <c r="D35">
        <v>1477400</v>
      </c>
      <c r="E35">
        <v>1477400</v>
      </c>
      <c r="F35">
        <v>2</v>
      </c>
      <c r="G35">
        <v>2</v>
      </c>
      <c r="H35">
        <f>VLOOKUP($A35,'01 LEAD TIME'!$A$10:$K$1000000,8,FALSE)</f>
        <v>20161115012410</v>
      </c>
      <c r="I35">
        <f>VLOOKUP($A35,'01 LEAD TIME'!$A$10:$K$1000000,9,FALSE)</f>
        <v>20161206171101</v>
      </c>
      <c r="J35">
        <f>VLOOKUP($A35,'01 LEAD TIME'!$A$10:$K$1000000,10,FALSE)</f>
        <v>21</v>
      </c>
      <c r="K35">
        <f>VLOOKUP($A35,'01 LEAD TIME'!$A$10:$K$1000000,11,FALSE)</f>
        <v>0</v>
      </c>
      <c r="L35" t="s">
        <v>36</v>
      </c>
      <c r="M35" s="1">
        <f t="shared" si="0"/>
        <v>42692</v>
      </c>
      <c r="N35" s="1">
        <f t="shared" si="1"/>
        <v>42695</v>
      </c>
      <c r="O35" t="b">
        <f t="shared" si="2"/>
        <v>0</v>
      </c>
      <c r="P35" t="str">
        <f t="shared" si="3"/>
        <v>WHEN fk_mwh_warehouse = '0' AND id_city = '337' AND shipped_date &gt;= '2016-11-18' AND shipped_date &lt; '2016-11-22' THEN unit_price</v>
      </c>
      <c r="Q35" t="str">
        <f t="shared" si="4"/>
        <v>WHEN fk_mwh_warehouse = '0' AND id_city = '337' AND shipped_date &gt;= '2016-11-18' AND shipped_date &lt; '2016-11-22' THEN paid_price</v>
      </c>
      <c r="R35" t="str">
        <f t="shared" si="7"/>
        <v>WHEN fk_mwh_warehouse = '0' AND id_city = '337' AND shipped_date &gt;= '2016-11-18' AND shipped_date &lt; '2016-11-22' THEN order_nr</v>
      </c>
      <c r="S35" t="str">
        <f t="shared" si="5"/>
        <v>WHEN fk_mwh_warehouse = '0' AND id_city = '337' AND shipped_date &gt;= '2016-11-18' AND shipped_date &lt; '2016-11-22' THEN 1</v>
      </c>
    </row>
    <row r="36" spans="1:19" x14ac:dyDescent="0.25">
      <c r="A36" t="str">
        <f t="shared" si="6"/>
        <v>3610</v>
      </c>
      <c r="B36">
        <v>0</v>
      </c>
      <c r="C36">
        <v>361</v>
      </c>
      <c r="D36">
        <v>8843811.9900000002</v>
      </c>
      <c r="E36">
        <v>8650458.3900000006</v>
      </c>
      <c r="F36">
        <v>49</v>
      </c>
      <c r="G36">
        <v>69</v>
      </c>
      <c r="H36">
        <f>VLOOKUP($A36,'01 LEAD TIME'!$A$10:$K$1000000,8,FALSE)</f>
        <v>20161125133952.199</v>
      </c>
      <c r="I36">
        <f>VLOOKUP($A36,'01 LEAD TIME'!$A$10:$K$1000000,9,FALSE)</f>
        <v>20161206680642.199</v>
      </c>
      <c r="J36">
        <f>VLOOKUP($A36,'01 LEAD TIME'!$A$10:$K$1000000,10,FALSE)</f>
        <v>14</v>
      </c>
      <c r="K36">
        <f>VLOOKUP($A36,'01 LEAD TIME'!$A$10:$K$1000000,11,FALSE)</f>
        <v>4</v>
      </c>
      <c r="L36" t="s">
        <v>36</v>
      </c>
      <c r="M36" s="1">
        <f t="shared" si="0"/>
        <v>42687</v>
      </c>
      <c r="N36" s="1">
        <f t="shared" si="1"/>
        <v>42706</v>
      </c>
      <c r="O36" t="b">
        <f t="shared" si="2"/>
        <v>0</v>
      </c>
      <c r="P36" t="str">
        <f t="shared" si="3"/>
        <v>WHEN fk_mwh_warehouse = '0' AND id_city = '361' AND shipped_date &gt;= '2016-11-13' AND shipped_date &lt; '2016-12-03' THEN unit_price</v>
      </c>
      <c r="Q36" t="str">
        <f t="shared" si="4"/>
        <v>WHEN fk_mwh_warehouse = '0' AND id_city = '361' AND shipped_date &gt;= '2016-11-13' AND shipped_date &lt; '2016-12-03' THEN paid_price</v>
      </c>
      <c r="R36" t="str">
        <f t="shared" si="7"/>
        <v>WHEN fk_mwh_warehouse = '0' AND id_city = '361' AND shipped_date &gt;= '2016-11-13' AND shipped_date &lt; '2016-12-03' THEN order_nr</v>
      </c>
      <c r="S36" t="str">
        <f t="shared" si="5"/>
        <v>WHEN fk_mwh_warehouse = '0' AND id_city = '361' AND shipped_date &gt;= '2016-11-13' AND shipped_date &lt; '2016-12-03' THEN 1</v>
      </c>
    </row>
    <row r="37" spans="1:19" x14ac:dyDescent="0.25">
      <c r="A37" t="str">
        <f t="shared" si="6"/>
        <v>3850</v>
      </c>
      <c r="B37">
        <v>0</v>
      </c>
      <c r="C37">
        <v>385</v>
      </c>
      <c r="D37">
        <v>2195882</v>
      </c>
      <c r="E37">
        <v>2142719.36</v>
      </c>
      <c r="F37">
        <v>18</v>
      </c>
      <c r="G37">
        <v>22</v>
      </c>
      <c r="H37">
        <f>VLOOKUP($A37,'01 LEAD TIME'!$A$10:$K$1000000,8,FALSE)</f>
        <v>20161119781221.102</v>
      </c>
      <c r="I37">
        <f>VLOOKUP($A37,'01 LEAD TIME'!$A$10:$K$1000000,9,FALSE)</f>
        <v>20161205289808.699</v>
      </c>
      <c r="J37">
        <f>VLOOKUP($A37,'01 LEAD TIME'!$A$10:$K$1000000,10,FALSE)</f>
        <v>16</v>
      </c>
      <c r="K37">
        <f>VLOOKUP($A37,'01 LEAD TIME'!$A$10:$K$1000000,11,FALSE)</f>
        <v>4</v>
      </c>
      <c r="L37" t="s">
        <v>34</v>
      </c>
      <c r="M37" s="1">
        <f t="shared" si="0"/>
        <v>42685</v>
      </c>
      <c r="N37" s="1">
        <f t="shared" si="1"/>
        <v>42704</v>
      </c>
      <c r="O37" t="b">
        <f t="shared" si="2"/>
        <v>0</v>
      </c>
      <c r="P37" t="str">
        <f t="shared" si="3"/>
        <v>WHEN fk_mwh_warehouse = '0' AND id_city = '385' AND shipped_date &gt;= '2016-11-11' AND shipped_date &lt; '2016-12-01' THEN unit_price</v>
      </c>
      <c r="Q37" t="str">
        <f t="shared" si="4"/>
        <v>WHEN fk_mwh_warehouse = '0' AND id_city = '385' AND shipped_date &gt;= '2016-11-11' AND shipped_date &lt; '2016-12-01' THEN paid_price</v>
      </c>
      <c r="R37" t="str">
        <f t="shared" si="7"/>
        <v>WHEN fk_mwh_warehouse = '0' AND id_city = '385' AND shipped_date &gt;= '2016-11-11' AND shipped_date &lt; '2016-12-01' THEN order_nr</v>
      </c>
      <c r="S37" t="str">
        <f t="shared" si="5"/>
        <v>WHEN fk_mwh_warehouse = '0' AND id_city = '385' AND shipped_date &gt;= '2016-11-11' AND shipped_date &lt; '2016-12-01' THEN 1</v>
      </c>
    </row>
    <row r="38" spans="1:19" x14ac:dyDescent="0.25">
      <c r="A38" t="str">
        <f t="shared" si="6"/>
        <v>3940</v>
      </c>
      <c r="B38">
        <v>0</v>
      </c>
      <c r="C38">
        <v>394</v>
      </c>
      <c r="D38">
        <v>3310991</v>
      </c>
      <c r="E38">
        <v>3264371</v>
      </c>
      <c r="F38">
        <v>14</v>
      </c>
      <c r="G38">
        <v>19</v>
      </c>
      <c r="H38">
        <f>VLOOKUP($A38,'01 LEAD TIME'!$A$10:$K$1000000,8,FALSE)</f>
        <v>20161121931489.102</v>
      </c>
      <c r="I38">
        <f>VLOOKUP($A38,'01 LEAD TIME'!$A$10:$K$1000000,9,FALSE)</f>
        <v>20161205158498.602</v>
      </c>
      <c r="J38">
        <f>VLOOKUP($A38,'01 LEAD TIME'!$A$10:$K$1000000,10,FALSE)</f>
        <v>13</v>
      </c>
      <c r="K38">
        <f>VLOOKUP($A38,'01 LEAD TIME'!$A$10:$K$1000000,11,FALSE)</f>
        <v>2</v>
      </c>
      <c r="L38" t="s">
        <v>34</v>
      </c>
      <c r="M38" s="1">
        <f t="shared" si="0"/>
        <v>42694</v>
      </c>
      <c r="N38" s="1">
        <f t="shared" si="1"/>
        <v>42705</v>
      </c>
      <c r="O38" t="b">
        <f t="shared" si="2"/>
        <v>0</v>
      </c>
      <c r="P38" t="str">
        <f t="shared" si="3"/>
        <v>WHEN fk_mwh_warehouse = '0' AND id_city = '394' AND shipped_date &gt;= '2016-11-20' AND shipped_date &lt; '2016-12-02' THEN unit_price</v>
      </c>
      <c r="Q38" t="str">
        <f t="shared" si="4"/>
        <v>WHEN fk_mwh_warehouse = '0' AND id_city = '394' AND shipped_date &gt;= '2016-11-20' AND shipped_date &lt; '2016-12-02' THEN paid_price</v>
      </c>
      <c r="R38" t="str">
        <f t="shared" si="7"/>
        <v>WHEN fk_mwh_warehouse = '0' AND id_city = '394' AND shipped_date &gt;= '2016-11-20' AND shipped_date &lt; '2016-12-02' THEN order_nr</v>
      </c>
      <c r="S38" t="str">
        <f t="shared" si="5"/>
        <v>WHEN fk_mwh_warehouse = '0' AND id_city = '394' AND shipped_date &gt;= '2016-11-20' AND shipped_date &lt; '2016-12-02' THEN 1</v>
      </c>
    </row>
    <row r="39" spans="1:19" x14ac:dyDescent="0.25">
      <c r="A39" t="str">
        <f t="shared" si="6"/>
        <v>4000</v>
      </c>
      <c r="B39">
        <v>0</v>
      </c>
      <c r="C39">
        <v>400</v>
      </c>
      <c r="D39">
        <v>6945447.1699999999</v>
      </c>
      <c r="E39">
        <v>6945447.1699999999</v>
      </c>
      <c r="F39">
        <v>34</v>
      </c>
      <c r="G39">
        <v>48</v>
      </c>
      <c r="H39">
        <f>VLOOKUP($A39,'01 LEAD TIME'!$A$10:$K$1000000,8,FALSE)</f>
        <v>20161120584921.898</v>
      </c>
      <c r="I39">
        <f>VLOOKUP($A39,'01 LEAD TIME'!$A$10:$K$1000000,9,FALSE)</f>
        <v>20161205157193.301</v>
      </c>
      <c r="J39">
        <f>VLOOKUP($A39,'01 LEAD TIME'!$A$10:$K$1000000,10,FALSE)</f>
        <v>15</v>
      </c>
      <c r="K39">
        <f>VLOOKUP($A39,'01 LEAD TIME'!$A$10:$K$1000000,11,FALSE)</f>
        <v>2</v>
      </c>
      <c r="L39" t="s">
        <v>34</v>
      </c>
      <c r="M39" s="1">
        <f t="shared" si="0"/>
        <v>42692</v>
      </c>
      <c r="N39" s="1">
        <f t="shared" si="1"/>
        <v>42703</v>
      </c>
      <c r="O39" t="b">
        <f t="shared" si="2"/>
        <v>0</v>
      </c>
      <c r="P39" t="str">
        <f t="shared" si="3"/>
        <v>WHEN fk_mwh_warehouse = '0' AND id_city = '400' AND shipped_date &gt;= '2016-11-18' AND shipped_date &lt; '2016-11-30' THEN unit_price</v>
      </c>
      <c r="Q39" t="str">
        <f t="shared" si="4"/>
        <v>WHEN fk_mwh_warehouse = '0' AND id_city = '400' AND shipped_date &gt;= '2016-11-18' AND shipped_date &lt; '2016-11-30' THEN paid_price</v>
      </c>
      <c r="R39" t="str">
        <f t="shared" si="7"/>
        <v>WHEN fk_mwh_warehouse = '0' AND id_city = '400' AND shipped_date &gt;= '2016-11-18' AND shipped_date &lt; '2016-11-30' THEN order_nr</v>
      </c>
      <c r="S39" t="str">
        <f t="shared" si="5"/>
        <v>WHEN fk_mwh_warehouse = '0' AND id_city = '400' AND shipped_date &gt;= '2016-11-18' AND shipped_date &lt; '2016-11-30' THEN 1</v>
      </c>
    </row>
    <row r="40" spans="1:19" x14ac:dyDescent="0.25">
      <c r="A40" t="str">
        <f t="shared" si="6"/>
        <v>4100</v>
      </c>
      <c r="B40">
        <v>0</v>
      </c>
      <c r="C40">
        <v>410</v>
      </c>
      <c r="D40">
        <v>14602162.41</v>
      </c>
      <c r="E40">
        <v>14486407.41</v>
      </c>
      <c r="F40">
        <v>90</v>
      </c>
      <c r="G40">
        <v>121</v>
      </c>
      <c r="H40">
        <f>VLOOKUP($A40,'01 LEAD TIME'!$A$10:$K$1000000,8,FALSE)</f>
        <v>20161122569502.602</v>
      </c>
      <c r="I40">
        <f>VLOOKUP($A40,'01 LEAD TIME'!$A$10:$K$1000000,9,FALSE)</f>
        <v>20161206213307.898</v>
      </c>
      <c r="J40">
        <f>VLOOKUP($A40,'01 LEAD TIME'!$A$10:$K$1000000,10,FALSE)</f>
        <v>14</v>
      </c>
      <c r="K40">
        <f>VLOOKUP($A40,'01 LEAD TIME'!$A$10:$K$1000000,11,FALSE)</f>
        <v>5</v>
      </c>
      <c r="L40" t="s">
        <v>36</v>
      </c>
      <c r="M40" s="1">
        <f t="shared" si="0"/>
        <v>42684</v>
      </c>
      <c r="N40" s="1">
        <f t="shared" si="1"/>
        <v>42707</v>
      </c>
      <c r="O40" t="b">
        <f t="shared" si="2"/>
        <v>0</v>
      </c>
      <c r="P40" t="str">
        <f t="shared" si="3"/>
        <v>WHEN fk_mwh_warehouse = '0' AND id_city = '410' AND shipped_date &gt;= '2016-11-10' AND shipped_date &lt; '2016-12-04' THEN unit_price</v>
      </c>
      <c r="Q40" t="str">
        <f t="shared" si="4"/>
        <v>WHEN fk_mwh_warehouse = '0' AND id_city = '410' AND shipped_date &gt;= '2016-11-10' AND shipped_date &lt; '2016-12-04' THEN paid_price</v>
      </c>
      <c r="R40" t="str">
        <f t="shared" si="7"/>
        <v>WHEN fk_mwh_warehouse = '0' AND id_city = '410' AND shipped_date &gt;= '2016-11-10' AND shipped_date &lt; '2016-12-04' THEN order_nr</v>
      </c>
      <c r="S40" t="str">
        <f t="shared" si="5"/>
        <v>WHEN fk_mwh_warehouse = '0' AND id_city = '410' AND shipped_date &gt;= '2016-11-10' AND shipped_date &lt; '2016-12-04' THEN 1</v>
      </c>
    </row>
    <row r="41" spans="1:19" x14ac:dyDescent="0.25">
      <c r="A41" t="str">
        <f t="shared" si="6"/>
        <v>4280</v>
      </c>
      <c r="B41">
        <v>0</v>
      </c>
      <c r="C41">
        <v>428</v>
      </c>
      <c r="D41">
        <v>0</v>
      </c>
      <c r="E41">
        <v>0</v>
      </c>
      <c r="F41">
        <v>0</v>
      </c>
      <c r="G41">
        <v>0</v>
      </c>
      <c r="H41" t="e">
        <f>VLOOKUP($A41,'01 LEAD TIME'!$A$10:$K$1000000,8,FALSE)</f>
        <v>#N/A</v>
      </c>
      <c r="I41" t="e">
        <f>VLOOKUP($A41,'01 LEAD TIME'!$A$10:$K$1000000,9,FALSE)</f>
        <v>#N/A</v>
      </c>
      <c r="J41" t="e">
        <f>VLOOKUP($A41,'01 LEAD TIME'!$A$10:$K$1000000,10,FALSE)</f>
        <v>#N/A</v>
      </c>
      <c r="K41" t="e">
        <f>VLOOKUP($A41,'01 LEAD TIME'!$A$10:$K$1000000,11,FALSE)</f>
        <v>#N/A</v>
      </c>
      <c r="L41" t="e">
        <v>#N/A</v>
      </c>
      <c r="M41" s="1" t="e">
        <f t="shared" si="0"/>
        <v>#N/A</v>
      </c>
      <c r="N41" s="1" t="e">
        <f t="shared" si="1"/>
        <v>#N/A</v>
      </c>
      <c r="O41" t="e">
        <f t="shared" si="2"/>
        <v>#N/A</v>
      </c>
      <c r="P41" t="e">
        <f t="shared" si="3"/>
        <v>#N/A</v>
      </c>
      <c r="Q41" t="e">
        <f t="shared" si="4"/>
        <v>#N/A</v>
      </c>
      <c r="R41" t="e">
        <f t="shared" si="7"/>
        <v>#N/A</v>
      </c>
      <c r="S41" t="e">
        <f t="shared" si="5"/>
        <v>#N/A</v>
      </c>
    </row>
    <row r="42" spans="1:19" x14ac:dyDescent="0.25">
      <c r="A42" t="str">
        <f t="shared" si="6"/>
        <v>4390</v>
      </c>
      <c r="B42">
        <v>0</v>
      </c>
      <c r="C42">
        <v>439</v>
      </c>
      <c r="D42">
        <v>58755353.93</v>
      </c>
      <c r="E42">
        <v>57495485.100000001</v>
      </c>
      <c r="F42">
        <v>360</v>
      </c>
      <c r="G42">
        <v>519</v>
      </c>
      <c r="H42">
        <f>VLOOKUP($A42,'01 LEAD TIME'!$A$10:$K$1000000,8,FALSE)</f>
        <v>20161159302371.102</v>
      </c>
      <c r="I42">
        <f>VLOOKUP($A42,'01 LEAD TIME'!$A$10:$K$1000000,9,FALSE)</f>
        <v>20161206377781.602</v>
      </c>
      <c r="J42">
        <f>VLOOKUP($A42,'01 LEAD TIME'!$A$10:$K$1000000,10,FALSE)</f>
        <v>7</v>
      </c>
      <c r="K42">
        <f>VLOOKUP($A42,'01 LEAD TIME'!$A$10:$K$1000000,11,FALSE)</f>
        <v>6</v>
      </c>
      <c r="L42" t="s">
        <v>36</v>
      </c>
      <c r="M42" s="1">
        <f t="shared" si="0"/>
        <v>42688</v>
      </c>
      <c r="N42" s="1">
        <f t="shared" si="1"/>
        <v>42715</v>
      </c>
      <c r="O42" t="b">
        <f t="shared" si="2"/>
        <v>0</v>
      </c>
      <c r="P42" t="str">
        <f t="shared" si="3"/>
        <v>WHEN fk_mwh_warehouse = '0' AND id_city = '439' AND shipped_date &gt;= '2016-11-14' AND shipped_date &lt; '2016-12-12' THEN unit_price</v>
      </c>
      <c r="Q42" t="str">
        <f t="shared" si="4"/>
        <v>WHEN fk_mwh_warehouse = '0' AND id_city = '439' AND shipped_date &gt;= '2016-11-14' AND shipped_date &lt; '2016-12-12' THEN paid_price</v>
      </c>
      <c r="R42" t="str">
        <f t="shared" si="7"/>
        <v>WHEN fk_mwh_warehouse = '0' AND id_city = '439' AND shipped_date &gt;= '2016-11-14' AND shipped_date &lt; '2016-12-12' THEN order_nr</v>
      </c>
      <c r="S42" t="str">
        <f t="shared" si="5"/>
        <v>WHEN fk_mwh_warehouse = '0' AND id_city = '439' AND shipped_date &gt;= '2016-11-14' AND shipped_date &lt; '2016-12-12' THEN 1</v>
      </c>
    </row>
    <row r="43" spans="1:19" x14ac:dyDescent="0.25">
      <c r="A43" t="str">
        <f t="shared" si="6"/>
        <v>4620</v>
      </c>
      <c r="B43">
        <v>0</v>
      </c>
      <c r="C43">
        <v>462</v>
      </c>
      <c r="D43">
        <v>1319344</v>
      </c>
      <c r="E43">
        <v>1299544</v>
      </c>
      <c r="F43">
        <v>10</v>
      </c>
      <c r="G43">
        <v>10</v>
      </c>
      <c r="H43">
        <f>VLOOKUP($A43,'01 LEAD TIME'!$A$10:$K$1000000,8,FALSE)</f>
        <v>20161111122653</v>
      </c>
      <c r="I43">
        <f>VLOOKUP($A43,'01 LEAD TIME'!$A$10:$K$1000000,9,FALSE)</f>
        <v>20161206197083.602</v>
      </c>
      <c r="J43">
        <f>VLOOKUP($A43,'01 LEAD TIME'!$A$10:$K$1000000,10,FALSE)</f>
        <v>25</v>
      </c>
      <c r="K43">
        <f>VLOOKUP($A43,'01 LEAD TIME'!$A$10:$K$1000000,11,FALSE)</f>
        <v>1</v>
      </c>
      <c r="L43" t="s">
        <v>36</v>
      </c>
      <c r="M43" s="1">
        <f t="shared" si="0"/>
        <v>42685</v>
      </c>
      <c r="N43" s="1">
        <f t="shared" si="1"/>
        <v>42692</v>
      </c>
      <c r="O43" t="b">
        <f t="shared" si="2"/>
        <v>0</v>
      </c>
      <c r="P43" t="str">
        <f t="shared" si="3"/>
        <v>WHEN fk_mwh_warehouse = '0' AND id_city = '462' AND shipped_date &gt;= '2016-11-11' AND shipped_date &lt; '2016-11-19' THEN unit_price</v>
      </c>
      <c r="Q43" t="str">
        <f t="shared" si="4"/>
        <v>WHEN fk_mwh_warehouse = '0' AND id_city = '462' AND shipped_date &gt;= '2016-11-11' AND shipped_date &lt; '2016-11-19' THEN paid_price</v>
      </c>
      <c r="R43" t="str">
        <f t="shared" si="7"/>
        <v>WHEN fk_mwh_warehouse = '0' AND id_city = '462' AND shipped_date &gt;= '2016-11-11' AND shipped_date &lt; '2016-11-19' THEN order_nr</v>
      </c>
      <c r="S43" t="str">
        <f t="shared" si="5"/>
        <v>WHEN fk_mwh_warehouse = '0' AND id_city = '462' AND shipped_date &gt;= '2016-11-11' AND shipped_date &lt; '2016-11-19' THEN 1</v>
      </c>
    </row>
    <row r="44" spans="1:19" x14ac:dyDescent="0.25">
      <c r="A44" t="str">
        <f t="shared" si="6"/>
        <v>4780</v>
      </c>
      <c r="B44">
        <v>0</v>
      </c>
      <c r="C44">
        <v>478</v>
      </c>
      <c r="D44">
        <v>3654266.36</v>
      </c>
      <c r="E44">
        <v>3583675.13</v>
      </c>
      <c r="F44">
        <v>23</v>
      </c>
      <c r="G44">
        <v>25</v>
      </c>
      <c r="H44">
        <f>VLOOKUP($A44,'01 LEAD TIME'!$A$10:$K$1000000,8,FALSE)</f>
        <v>20161117464482.801</v>
      </c>
      <c r="I44">
        <f>VLOOKUP($A44,'01 LEAD TIME'!$A$10:$K$1000000,9,FALSE)</f>
        <v>20161207465398.5</v>
      </c>
      <c r="J44">
        <f>VLOOKUP($A44,'01 LEAD TIME'!$A$10:$K$1000000,10,FALSE)</f>
        <v>20</v>
      </c>
      <c r="K44">
        <f>VLOOKUP($A44,'01 LEAD TIME'!$A$10:$K$1000000,11,FALSE)</f>
        <v>2</v>
      </c>
      <c r="L44" t="s">
        <v>35</v>
      </c>
      <c r="M44" s="1">
        <f t="shared" si="0"/>
        <v>42687</v>
      </c>
      <c r="N44" s="1">
        <f t="shared" si="1"/>
        <v>42698</v>
      </c>
      <c r="O44" t="b">
        <f t="shared" si="2"/>
        <v>0</v>
      </c>
      <c r="P44" t="str">
        <f t="shared" si="3"/>
        <v>WHEN fk_mwh_warehouse = '0' AND id_city = '478' AND shipped_date &gt;= '2016-11-13' AND shipped_date &lt; '2016-11-25' THEN unit_price</v>
      </c>
      <c r="Q44" t="str">
        <f t="shared" si="4"/>
        <v>WHEN fk_mwh_warehouse = '0' AND id_city = '478' AND shipped_date &gt;= '2016-11-13' AND shipped_date &lt; '2016-11-25' THEN paid_price</v>
      </c>
      <c r="R44" t="str">
        <f t="shared" si="7"/>
        <v>WHEN fk_mwh_warehouse = '0' AND id_city = '478' AND shipped_date &gt;= '2016-11-13' AND shipped_date &lt; '2016-11-25' THEN order_nr</v>
      </c>
      <c r="S44" t="str">
        <f t="shared" si="5"/>
        <v>WHEN fk_mwh_warehouse = '0' AND id_city = '478' AND shipped_date &gt;= '2016-11-13' AND shipped_date &lt; '2016-11-25' THEN 1</v>
      </c>
    </row>
    <row r="45" spans="1:19" x14ac:dyDescent="0.25">
      <c r="A45" t="str">
        <f t="shared" si="6"/>
        <v>4860</v>
      </c>
      <c r="B45">
        <v>0</v>
      </c>
      <c r="C45">
        <v>486</v>
      </c>
      <c r="D45">
        <v>16055704.439999999</v>
      </c>
      <c r="E45">
        <v>15453017.33</v>
      </c>
      <c r="F45">
        <v>81</v>
      </c>
      <c r="G45">
        <v>133</v>
      </c>
      <c r="H45">
        <f>VLOOKUP($A45,'01 LEAD TIME'!$A$10:$K$1000000,8,FALSE)</f>
        <v>20161125025583.301</v>
      </c>
      <c r="I45">
        <f>VLOOKUP($A45,'01 LEAD TIME'!$A$10:$K$1000000,9,FALSE)</f>
        <v>20161207817325.398</v>
      </c>
      <c r="J45">
        <f>VLOOKUP($A45,'01 LEAD TIME'!$A$10:$K$1000000,10,FALSE)</f>
        <v>13</v>
      </c>
      <c r="K45">
        <f>VLOOKUP($A45,'01 LEAD TIME'!$A$10:$K$1000000,11,FALSE)</f>
        <v>4</v>
      </c>
      <c r="L45" t="s">
        <v>35</v>
      </c>
      <c r="M45" s="1">
        <f t="shared" si="0"/>
        <v>42688</v>
      </c>
      <c r="N45" s="1">
        <f t="shared" si="1"/>
        <v>42707</v>
      </c>
      <c r="O45" t="b">
        <f t="shared" si="2"/>
        <v>0</v>
      </c>
      <c r="P45" t="str">
        <f t="shared" si="3"/>
        <v>WHEN fk_mwh_warehouse = '0' AND id_city = '486' AND shipped_date &gt;= '2016-11-14' AND shipped_date &lt; '2016-12-04' THEN unit_price</v>
      </c>
      <c r="Q45" t="str">
        <f t="shared" si="4"/>
        <v>WHEN fk_mwh_warehouse = '0' AND id_city = '486' AND shipped_date &gt;= '2016-11-14' AND shipped_date &lt; '2016-12-04' THEN paid_price</v>
      </c>
      <c r="R45" t="str">
        <f t="shared" si="7"/>
        <v>WHEN fk_mwh_warehouse = '0' AND id_city = '486' AND shipped_date &gt;= '2016-11-14' AND shipped_date &lt; '2016-12-04' THEN order_nr</v>
      </c>
      <c r="S45" t="str">
        <f t="shared" si="5"/>
        <v>WHEN fk_mwh_warehouse = '0' AND id_city = '486' AND shipped_date &gt;= '2016-11-14' AND shipped_date &lt; '2016-12-04' THEN 1</v>
      </c>
    </row>
    <row r="46" spans="1:19" x14ac:dyDescent="0.25">
      <c r="A46" t="str">
        <f t="shared" si="6"/>
        <v>5120</v>
      </c>
      <c r="B46">
        <v>0</v>
      </c>
      <c r="C46">
        <v>512</v>
      </c>
      <c r="D46">
        <v>7005252</v>
      </c>
      <c r="E46">
        <v>6965252</v>
      </c>
      <c r="F46">
        <v>47</v>
      </c>
      <c r="G46">
        <v>57</v>
      </c>
      <c r="H46">
        <f>VLOOKUP($A46,'01 LEAD TIME'!$A$10:$K$1000000,8,FALSE)</f>
        <v>20161115119665.602</v>
      </c>
      <c r="I46">
        <f>VLOOKUP($A46,'01 LEAD TIME'!$A$10:$K$1000000,9,FALSE)</f>
        <v>20161206194320.602</v>
      </c>
      <c r="J46">
        <f>VLOOKUP($A46,'01 LEAD TIME'!$A$10:$K$1000000,10,FALSE)</f>
        <v>21</v>
      </c>
      <c r="K46">
        <f>VLOOKUP($A46,'01 LEAD TIME'!$A$10:$K$1000000,11,FALSE)</f>
        <v>5</v>
      </c>
      <c r="L46" t="s">
        <v>36</v>
      </c>
      <c r="M46" s="1">
        <f t="shared" si="0"/>
        <v>42677</v>
      </c>
      <c r="N46" s="1">
        <f t="shared" si="1"/>
        <v>42700</v>
      </c>
      <c r="O46" t="b">
        <f t="shared" si="2"/>
        <v>0</v>
      </c>
      <c r="P46" t="str">
        <f t="shared" si="3"/>
        <v>WHEN fk_mwh_warehouse = '0' AND id_city = '512' AND shipped_date &gt;= '2016-11-03' AND shipped_date &lt; '2016-11-27' THEN unit_price</v>
      </c>
      <c r="Q46" t="str">
        <f t="shared" si="4"/>
        <v>WHEN fk_mwh_warehouse = '0' AND id_city = '512' AND shipped_date &gt;= '2016-11-03' AND shipped_date &lt; '2016-11-27' THEN paid_price</v>
      </c>
      <c r="R46" t="str">
        <f t="shared" si="7"/>
        <v>WHEN fk_mwh_warehouse = '0' AND id_city = '512' AND shipped_date &gt;= '2016-11-03' AND shipped_date &lt; '2016-11-27' THEN order_nr</v>
      </c>
      <c r="S46" t="str">
        <f t="shared" si="5"/>
        <v>WHEN fk_mwh_warehouse = '0' AND id_city = '512' AND shipped_date &gt;= '2016-11-03' AND shipped_date &lt; '2016-11-27' THEN 1</v>
      </c>
    </row>
    <row r="47" spans="1:19" x14ac:dyDescent="0.25">
      <c r="A47" t="str">
        <f t="shared" si="6"/>
        <v>5180</v>
      </c>
      <c r="B47">
        <v>0</v>
      </c>
      <c r="C47">
        <v>518</v>
      </c>
      <c r="D47">
        <v>848990</v>
      </c>
      <c r="E47">
        <v>848990</v>
      </c>
      <c r="F47">
        <v>1</v>
      </c>
      <c r="G47">
        <v>1</v>
      </c>
      <c r="H47">
        <f>VLOOKUP($A47,'01 LEAD TIME'!$A$10:$K$1000000,8,FALSE)</f>
        <v>20161128161712</v>
      </c>
      <c r="I47">
        <f>VLOOKUP($A47,'01 LEAD TIME'!$A$10:$K$1000000,9,FALSE)</f>
        <v>20161205170536</v>
      </c>
      <c r="J47">
        <f>VLOOKUP($A47,'01 LEAD TIME'!$A$10:$K$1000000,10,FALSE)</f>
        <v>7</v>
      </c>
      <c r="K47">
        <f>VLOOKUP($A47,'01 LEAD TIME'!$A$10:$K$1000000,11,FALSE)</f>
        <v>0</v>
      </c>
      <c r="L47" t="s">
        <v>34</v>
      </c>
      <c r="M47" s="1">
        <f t="shared" si="0"/>
        <v>42706</v>
      </c>
      <c r="N47" s="1">
        <f t="shared" si="1"/>
        <v>42709</v>
      </c>
      <c r="O47" t="b">
        <f t="shared" si="2"/>
        <v>0</v>
      </c>
      <c r="P47" t="str">
        <f t="shared" si="3"/>
        <v>WHEN fk_mwh_warehouse = '0' AND id_city = '518' AND shipped_date &gt;= '2016-12-02' AND shipped_date &lt; '2016-12-06' THEN unit_price</v>
      </c>
      <c r="Q47" t="str">
        <f t="shared" si="4"/>
        <v>WHEN fk_mwh_warehouse = '0' AND id_city = '518' AND shipped_date &gt;= '2016-12-02' AND shipped_date &lt; '2016-12-06' THEN paid_price</v>
      </c>
      <c r="R47" t="str">
        <f t="shared" si="7"/>
        <v>WHEN fk_mwh_warehouse = '0' AND id_city = '518' AND shipped_date &gt;= '2016-12-02' AND shipped_date &lt; '2016-12-06' THEN order_nr</v>
      </c>
      <c r="S47" t="str">
        <f t="shared" si="5"/>
        <v>WHEN fk_mwh_warehouse = '0' AND id_city = '518' AND shipped_date &gt;= '2016-12-02' AND shipped_date &lt; '2016-12-06' THEN 1</v>
      </c>
    </row>
    <row r="48" spans="1:19" x14ac:dyDescent="0.25">
      <c r="A48" t="str">
        <f t="shared" si="6"/>
        <v>5250</v>
      </c>
      <c r="B48">
        <v>0</v>
      </c>
      <c r="C48">
        <v>525</v>
      </c>
      <c r="D48">
        <v>0</v>
      </c>
      <c r="E48">
        <v>0</v>
      </c>
      <c r="F48">
        <v>0</v>
      </c>
      <c r="G48">
        <v>0</v>
      </c>
      <c r="H48" t="e">
        <f>VLOOKUP($A48,'01 LEAD TIME'!$A$10:$K$1000000,8,FALSE)</f>
        <v>#N/A</v>
      </c>
      <c r="I48" t="e">
        <f>VLOOKUP($A48,'01 LEAD TIME'!$A$10:$K$1000000,9,FALSE)</f>
        <v>#N/A</v>
      </c>
      <c r="J48" t="e">
        <f>VLOOKUP($A48,'01 LEAD TIME'!$A$10:$K$1000000,10,FALSE)</f>
        <v>#N/A</v>
      </c>
      <c r="K48" t="e">
        <f>VLOOKUP($A48,'01 LEAD TIME'!$A$10:$K$1000000,11,FALSE)</f>
        <v>#N/A</v>
      </c>
      <c r="L48" t="e">
        <v>#N/A</v>
      </c>
      <c r="M48" s="1" t="e">
        <f t="shared" si="0"/>
        <v>#N/A</v>
      </c>
      <c r="N48" s="1" t="e">
        <f t="shared" si="1"/>
        <v>#N/A</v>
      </c>
      <c r="O48" t="e">
        <f t="shared" si="2"/>
        <v>#N/A</v>
      </c>
      <c r="P48" t="e">
        <f t="shared" si="3"/>
        <v>#N/A</v>
      </c>
      <c r="Q48" t="e">
        <f t="shared" si="4"/>
        <v>#N/A</v>
      </c>
      <c r="R48" t="e">
        <f t="shared" si="7"/>
        <v>#N/A</v>
      </c>
      <c r="S48" t="e">
        <f t="shared" si="5"/>
        <v>#N/A</v>
      </c>
    </row>
    <row r="49" spans="1:19" x14ac:dyDescent="0.25">
      <c r="A49" t="str">
        <f t="shared" si="6"/>
        <v>5300</v>
      </c>
      <c r="B49">
        <v>0</v>
      </c>
      <c r="C49">
        <v>530</v>
      </c>
      <c r="D49">
        <v>42627500.460000001</v>
      </c>
      <c r="E49">
        <v>42100360.25</v>
      </c>
      <c r="F49">
        <v>220</v>
      </c>
      <c r="G49">
        <v>312</v>
      </c>
      <c r="H49">
        <f>VLOOKUP($A49,'01 LEAD TIME'!$A$10:$K$1000000,8,FALSE)</f>
        <v>20161122317383</v>
      </c>
      <c r="I49">
        <f>VLOOKUP($A49,'01 LEAD TIME'!$A$10:$K$1000000,9,FALSE)</f>
        <v>20161207164336</v>
      </c>
      <c r="J49">
        <f>VLOOKUP($A49,'01 LEAD TIME'!$A$10:$K$1000000,10,FALSE)</f>
        <v>19</v>
      </c>
      <c r="K49">
        <f>VLOOKUP($A49,'01 LEAD TIME'!$A$10:$K$1000000,11,FALSE)</f>
        <v>7</v>
      </c>
      <c r="L49" t="s">
        <v>35</v>
      </c>
      <c r="M49" s="1">
        <f t="shared" si="0"/>
        <v>42673</v>
      </c>
      <c r="N49" s="1">
        <f t="shared" si="1"/>
        <v>42704</v>
      </c>
      <c r="O49" t="b">
        <f t="shared" si="2"/>
        <v>0</v>
      </c>
      <c r="P49" t="str">
        <f t="shared" si="3"/>
        <v>WHEN fk_mwh_warehouse = '0' AND id_city = '530' AND shipped_date &gt;= '2016-10-30' AND shipped_date &lt; '2016-12-01' THEN unit_price</v>
      </c>
      <c r="Q49" t="str">
        <f t="shared" si="4"/>
        <v>WHEN fk_mwh_warehouse = '0' AND id_city = '530' AND shipped_date &gt;= '2016-10-30' AND shipped_date &lt; '2016-12-01' THEN paid_price</v>
      </c>
      <c r="R49" t="str">
        <f t="shared" si="7"/>
        <v>WHEN fk_mwh_warehouse = '0' AND id_city = '530' AND shipped_date &gt;= '2016-10-30' AND shipped_date &lt; '2016-12-01' THEN order_nr</v>
      </c>
      <c r="S49" t="str">
        <f t="shared" si="5"/>
        <v>WHEN fk_mwh_warehouse = '0' AND id_city = '530' AND shipped_date &gt;= '2016-10-30' AND shipped_date &lt; '2016-12-01' THEN 1</v>
      </c>
    </row>
    <row r="50" spans="1:19" x14ac:dyDescent="0.25">
      <c r="A50" t="str">
        <f t="shared" si="6"/>
        <v>5370</v>
      </c>
      <c r="B50">
        <v>0</v>
      </c>
      <c r="C50">
        <v>537</v>
      </c>
      <c r="D50">
        <v>12628424.060000001</v>
      </c>
      <c r="E50">
        <v>12405214.470000001</v>
      </c>
      <c r="F50">
        <v>72</v>
      </c>
      <c r="G50">
        <v>97</v>
      </c>
      <c r="H50">
        <f>VLOOKUP($A50,'01 LEAD TIME'!$A$10:$K$1000000,8,FALSE)</f>
        <v>20161119145538.602</v>
      </c>
      <c r="I50">
        <f>VLOOKUP($A50,'01 LEAD TIME'!$A$10:$K$1000000,9,FALSE)</f>
        <v>20161205355160.102</v>
      </c>
      <c r="J50">
        <f>VLOOKUP($A50,'01 LEAD TIME'!$A$10:$K$1000000,10,FALSE)</f>
        <v>16</v>
      </c>
      <c r="K50">
        <f>VLOOKUP($A50,'01 LEAD TIME'!$A$10:$K$1000000,11,FALSE)</f>
        <v>6</v>
      </c>
      <c r="L50" t="s">
        <v>34</v>
      </c>
      <c r="M50" s="1">
        <f t="shared" si="0"/>
        <v>42679</v>
      </c>
      <c r="N50" s="1">
        <f t="shared" si="1"/>
        <v>42706</v>
      </c>
      <c r="O50" t="b">
        <f t="shared" si="2"/>
        <v>0</v>
      </c>
      <c r="P50" t="str">
        <f t="shared" si="3"/>
        <v>WHEN fk_mwh_warehouse = '0' AND id_city = '537' AND shipped_date &gt;= '2016-11-05' AND shipped_date &lt; '2016-12-03' THEN unit_price</v>
      </c>
      <c r="Q50" t="str">
        <f t="shared" si="4"/>
        <v>WHEN fk_mwh_warehouse = '0' AND id_city = '537' AND shipped_date &gt;= '2016-11-05' AND shipped_date &lt; '2016-12-03' THEN paid_price</v>
      </c>
      <c r="R50" t="str">
        <f t="shared" si="7"/>
        <v>WHEN fk_mwh_warehouse = '0' AND id_city = '537' AND shipped_date &gt;= '2016-11-05' AND shipped_date &lt; '2016-12-03' THEN order_nr</v>
      </c>
      <c r="S50" t="str">
        <f t="shared" si="5"/>
        <v>WHEN fk_mwh_warehouse = '0' AND id_city = '537' AND shipped_date &gt;= '2016-11-05' AND shipped_date &lt; '2016-12-03' THEN 1</v>
      </c>
    </row>
    <row r="51" spans="1:19" x14ac:dyDescent="0.25">
      <c r="A51" t="str">
        <f t="shared" si="6"/>
        <v>5440</v>
      </c>
      <c r="B51">
        <v>0</v>
      </c>
      <c r="C51">
        <v>544</v>
      </c>
      <c r="D51">
        <v>1033096758.4400001</v>
      </c>
      <c r="E51">
        <v>1019189334.98</v>
      </c>
      <c r="F51">
        <v>9000</v>
      </c>
      <c r="G51">
        <v>11026</v>
      </c>
      <c r="H51">
        <f>VLOOKUP($A51,'01 LEAD TIME'!$A$10:$K$1000000,8,FALSE)</f>
        <v>20161191201374.801</v>
      </c>
      <c r="I51">
        <f>VLOOKUP($A51,'01 LEAD TIME'!$A$10:$K$1000000,9,FALSE)</f>
        <v>20161206425106.5</v>
      </c>
      <c r="J51">
        <f>VLOOKUP($A51,'01 LEAD TIME'!$A$10:$K$1000000,10,FALSE)</f>
        <v>4</v>
      </c>
      <c r="K51">
        <f>VLOOKUP($A51,'01 LEAD TIME'!$A$10:$K$1000000,11,FALSE)</f>
        <v>3</v>
      </c>
      <c r="L51" t="s">
        <v>36</v>
      </c>
      <c r="M51" s="1">
        <f t="shared" si="0"/>
        <v>42700</v>
      </c>
      <c r="N51" s="1">
        <f t="shared" si="1"/>
        <v>42715</v>
      </c>
      <c r="O51" t="b">
        <f t="shared" si="2"/>
        <v>0</v>
      </c>
      <c r="P51" t="str">
        <f t="shared" si="3"/>
        <v>WHEN fk_mwh_warehouse = '0' AND id_city = '544' AND shipped_date &gt;= '2016-11-26' AND shipped_date &lt; '2016-12-12' THEN unit_price</v>
      </c>
      <c r="Q51" t="str">
        <f t="shared" si="4"/>
        <v>WHEN fk_mwh_warehouse = '0' AND id_city = '544' AND shipped_date &gt;= '2016-11-26' AND shipped_date &lt; '2016-12-12' THEN paid_price</v>
      </c>
      <c r="R51" t="str">
        <f t="shared" si="7"/>
        <v>WHEN fk_mwh_warehouse = '0' AND id_city = '544' AND shipped_date &gt;= '2016-11-26' AND shipped_date &lt; '2016-12-12' THEN order_nr</v>
      </c>
      <c r="S51" t="str">
        <f t="shared" si="5"/>
        <v>WHEN fk_mwh_warehouse = '0' AND id_city = '544' AND shipped_date &gt;= '2016-11-26' AND shipped_date &lt; '2016-12-12' THEN 1</v>
      </c>
    </row>
    <row r="52" spans="1:19" x14ac:dyDescent="0.25">
      <c r="A52" t="str">
        <f t="shared" si="6"/>
        <v>5660</v>
      </c>
      <c r="B52">
        <v>0</v>
      </c>
      <c r="C52">
        <v>566</v>
      </c>
      <c r="D52">
        <v>4816043.6399999997</v>
      </c>
      <c r="E52">
        <v>4816043.6399999997</v>
      </c>
      <c r="F52">
        <v>30</v>
      </c>
      <c r="G52">
        <v>46</v>
      </c>
      <c r="H52">
        <f>VLOOKUP($A52,'01 LEAD TIME'!$A$10:$K$1000000,8,FALSE)</f>
        <v>20161123088340.5</v>
      </c>
      <c r="I52">
        <f>VLOOKUP($A52,'01 LEAD TIME'!$A$10:$K$1000000,9,FALSE)</f>
        <v>20161205307363.199</v>
      </c>
      <c r="J52">
        <f>VLOOKUP($A52,'01 LEAD TIME'!$A$10:$K$1000000,10,FALSE)</f>
        <v>12</v>
      </c>
      <c r="K52">
        <f>VLOOKUP($A52,'01 LEAD TIME'!$A$10:$K$1000000,11,FALSE)</f>
        <v>2</v>
      </c>
      <c r="L52" t="s">
        <v>34</v>
      </c>
      <c r="M52" s="1">
        <f t="shared" si="0"/>
        <v>42695</v>
      </c>
      <c r="N52" s="1">
        <f t="shared" si="1"/>
        <v>42706</v>
      </c>
      <c r="O52" t="b">
        <f t="shared" si="2"/>
        <v>0</v>
      </c>
      <c r="P52" t="str">
        <f t="shared" si="3"/>
        <v>WHEN fk_mwh_warehouse = '0' AND id_city = '566' AND shipped_date &gt;= '2016-11-21' AND shipped_date &lt; '2016-12-03' THEN unit_price</v>
      </c>
      <c r="Q52" t="str">
        <f t="shared" si="4"/>
        <v>WHEN fk_mwh_warehouse = '0' AND id_city = '566' AND shipped_date &gt;= '2016-11-21' AND shipped_date &lt; '2016-12-03' THEN paid_price</v>
      </c>
      <c r="R52" t="str">
        <f t="shared" si="7"/>
        <v>WHEN fk_mwh_warehouse = '0' AND id_city = '566' AND shipped_date &gt;= '2016-11-21' AND shipped_date &lt; '2016-12-03' THEN order_nr</v>
      </c>
      <c r="S52" t="str">
        <f t="shared" si="5"/>
        <v>WHEN fk_mwh_warehouse = '0' AND id_city = '566' AND shipped_date &gt;= '2016-11-21' AND shipped_date &lt; '2016-12-03' THEN 1</v>
      </c>
    </row>
    <row r="53" spans="1:19" x14ac:dyDescent="0.25">
      <c r="A53" t="str">
        <f t="shared" si="6"/>
        <v>5730</v>
      </c>
      <c r="B53">
        <v>0</v>
      </c>
      <c r="C53">
        <v>573</v>
      </c>
      <c r="D53">
        <v>9164558.1999999993</v>
      </c>
      <c r="E53">
        <v>9009371.1699999999</v>
      </c>
      <c r="F53">
        <v>52</v>
      </c>
      <c r="G53">
        <v>72</v>
      </c>
      <c r="H53">
        <f>VLOOKUP($A53,'01 LEAD TIME'!$A$10:$K$1000000,8,FALSE)</f>
        <v>20161171703769.602</v>
      </c>
      <c r="I53">
        <f>VLOOKUP($A53,'01 LEAD TIME'!$A$10:$K$1000000,9,FALSE)</f>
        <v>20161206735366.699</v>
      </c>
      <c r="J53">
        <f>VLOOKUP($A53,'01 LEAD TIME'!$A$10:$K$1000000,10,FALSE)</f>
        <v>4</v>
      </c>
      <c r="K53">
        <f>VLOOKUP($A53,'01 LEAD TIME'!$A$10:$K$1000000,11,FALSE)</f>
        <v>3</v>
      </c>
      <c r="L53" t="s">
        <v>36</v>
      </c>
      <c r="M53" s="1">
        <f t="shared" si="0"/>
        <v>42700</v>
      </c>
      <c r="N53" s="1">
        <f t="shared" si="1"/>
        <v>42715</v>
      </c>
      <c r="O53" t="b">
        <f t="shared" si="2"/>
        <v>0</v>
      </c>
      <c r="P53" t="str">
        <f t="shared" si="3"/>
        <v>WHEN fk_mwh_warehouse = '0' AND id_city = '573' AND shipped_date &gt;= '2016-11-26' AND shipped_date &lt; '2016-12-12' THEN unit_price</v>
      </c>
      <c r="Q53" t="str">
        <f t="shared" si="4"/>
        <v>WHEN fk_mwh_warehouse = '0' AND id_city = '573' AND shipped_date &gt;= '2016-11-26' AND shipped_date &lt; '2016-12-12' THEN paid_price</v>
      </c>
      <c r="R53" t="str">
        <f t="shared" si="7"/>
        <v>WHEN fk_mwh_warehouse = '0' AND id_city = '573' AND shipped_date &gt;= '2016-11-26' AND shipped_date &lt; '2016-12-12' THEN order_nr</v>
      </c>
      <c r="S53" t="str">
        <f t="shared" si="5"/>
        <v>WHEN fk_mwh_warehouse = '0' AND id_city = '573' AND shipped_date &gt;= '2016-11-26' AND shipped_date &lt; '2016-12-12' THEN 1</v>
      </c>
    </row>
    <row r="54" spans="1:19" x14ac:dyDescent="0.25">
      <c r="A54" t="str">
        <f t="shared" si="6"/>
        <v>5790</v>
      </c>
      <c r="B54">
        <v>0</v>
      </c>
      <c r="C54">
        <v>579</v>
      </c>
      <c r="D54">
        <v>3609945.68</v>
      </c>
      <c r="E54">
        <v>3404622.74</v>
      </c>
      <c r="F54">
        <v>23</v>
      </c>
      <c r="G54">
        <v>27</v>
      </c>
      <c r="H54">
        <f>VLOOKUP($A54,'01 LEAD TIME'!$A$10:$K$1000000,8,FALSE)</f>
        <v>20161148645261.199</v>
      </c>
      <c r="I54">
        <f>VLOOKUP($A54,'01 LEAD TIME'!$A$10:$K$1000000,9,FALSE)</f>
        <v>20161206646109.199</v>
      </c>
      <c r="J54">
        <f>VLOOKUP($A54,'01 LEAD TIME'!$A$10:$K$1000000,10,FALSE)</f>
        <v>6</v>
      </c>
      <c r="K54">
        <f>VLOOKUP($A54,'01 LEAD TIME'!$A$10:$K$1000000,11,FALSE)</f>
        <v>3</v>
      </c>
      <c r="L54" t="s">
        <v>36</v>
      </c>
      <c r="M54" s="1">
        <f t="shared" si="0"/>
        <v>42698</v>
      </c>
      <c r="N54" s="1">
        <f t="shared" si="1"/>
        <v>42713</v>
      </c>
      <c r="O54" t="b">
        <f t="shared" si="2"/>
        <v>0</v>
      </c>
      <c r="P54" t="str">
        <f t="shared" si="3"/>
        <v>WHEN fk_mwh_warehouse = '0' AND id_city = '579' AND shipped_date &gt;= '2016-11-24' AND shipped_date &lt; '2016-12-10' THEN unit_price</v>
      </c>
      <c r="Q54" t="str">
        <f t="shared" si="4"/>
        <v>WHEN fk_mwh_warehouse = '0' AND id_city = '579' AND shipped_date &gt;= '2016-11-24' AND shipped_date &lt; '2016-12-10' THEN paid_price</v>
      </c>
      <c r="R54" t="str">
        <f t="shared" si="7"/>
        <v>WHEN fk_mwh_warehouse = '0' AND id_city = '579' AND shipped_date &gt;= '2016-11-24' AND shipped_date &lt; '2016-12-10' THEN order_nr</v>
      </c>
      <c r="S54" t="str">
        <f t="shared" si="5"/>
        <v>WHEN fk_mwh_warehouse = '0' AND id_city = '579' AND shipped_date &gt;= '2016-11-24' AND shipped_date &lt; '2016-12-10' THEN 1</v>
      </c>
    </row>
    <row r="55" spans="1:19" x14ac:dyDescent="0.25">
      <c r="A55" t="str">
        <f t="shared" si="6"/>
        <v>6000</v>
      </c>
      <c r="B55">
        <v>0</v>
      </c>
      <c r="C55">
        <v>600</v>
      </c>
      <c r="D55">
        <v>2337578</v>
      </c>
      <c r="E55">
        <v>2337578</v>
      </c>
      <c r="F55">
        <v>8</v>
      </c>
      <c r="G55">
        <v>9</v>
      </c>
      <c r="H55">
        <f>VLOOKUP($A55,'01 LEAD TIME'!$A$10:$K$1000000,8,FALSE)</f>
        <v>20161120980850</v>
      </c>
      <c r="I55">
        <f>VLOOKUP($A55,'01 LEAD TIME'!$A$10:$K$1000000,9,FALSE)</f>
        <v>20161207112553.801</v>
      </c>
      <c r="J55">
        <f>VLOOKUP($A55,'01 LEAD TIME'!$A$10:$K$1000000,10,FALSE)</f>
        <v>16</v>
      </c>
      <c r="K55">
        <f>VLOOKUP($A55,'01 LEAD TIME'!$A$10:$K$1000000,11,FALSE)</f>
        <v>2</v>
      </c>
      <c r="L55" t="s">
        <v>35</v>
      </c>
      <c r="M55" s="1">
        <f t="shared" si="0"/>
        <v>42691</v>
      </c>
      <c r="N55" s="1">
        <f t="shared" si="1"/>
        <v>42702</v>
      </c>
      <c r="O55" t="b">
        <f t="shared" si="2"/>
        <v>0</v>
      </c>
      <c r="P55" t="str">
        <f t="shared" si="3"/>
        <v>WHEN fk_mwh_warehouse = '0' AND id_city = '600' AND shipped_date &gt;= '2016-11-17' AND shipped_date &lt; '2016-11-29' THEN unit_price</v>
      </c>
      <c r="Q55" t="str">
        <f t="shared" si="4"/>
        <v>WHEN fk_mwh_warehouse = '0' AND id_city = '600' AND shipped_date &gt;= '2016-11-17' AND shipped_date &lt; '2016-11-29' THEN paid_price</v>
      </c>
      <c r="R55" t="str">
        <f t="shared" si="7"/>
        <v>WHEN fk_mwh_warehouse = '0' AND id_city = '600' AND shipped_date &gt;= '2016-11-17' AND shipped_date &lt; '2016-11-29' THEN order_nr</v>
      </c>
      <c r="S55" t="str">
        <f t="shared" si="5"/>
        <v>WHEN fk_mwh_warehouse = '0' AND id_city = '600' AND shipped_date &gt;= '2016-11-17' AND shipped_date &lt; '2016-11-29' THEN 1</v>
      </c>
    </row>
    <row r="56" spans="1:19" x14ac:dyDescent="0.25">
      <c r="A56" t="str">
        <f t="shared" si="6"/>
        <v>6200</v>
      </c>
      <c r="B56">
        <v>0</v>
      </c>
      <c r="C56">
        <v>620</v>
      </c>
      <c r="D56">
        <v>9782189</v>
      </c>
      <c r="E56">
        <v>9778829</v>
      </c>
      <c r="F56">
        <v>40</v>
      </c>
      <c r="G56">
        <v>54</v>
      </c>
      <c r="H56">
        <f>VLOOKUP($A56,'01 LEAD TIME'!$A$10:$K$1000000,8,FALSE)</f>
        <v>20161151654221.102</v>
      </c>
      <c r="I56">
        <f>VLOOKUP($A56,'01 LEAD TIME'!$A$10:$K$1000000,9,FALSE)</f>
        <v>20161206299640.898</v>
      </c>
      <c r="J56">
        <f>VLOOKUP($A56,'01 LEAD TIME'!$A$10:$K$1000000,10,FALSE)</f>
        <v>6</v>
      </c>
      <c r="K56">
        <f>VLOOKUP($A56,'01 LEAD TIME'!$A$10:$K$1000000,11,FALSE)</f>
        <v>3</v>
      </c>
      <c r="L56" t="s">
        <v>36</v>
      </c>
      <c r="M56" s="1">
        <f t="shared" si="0"/>
        <v>42698</v>
      </c>
      <c r="N56" s="1">
        <f t="shared" si="1"/>
        <v>42713</v>
      </c>
      <c r="O56" t="b">
        <f t="shared" si="2"/>
        <v>0</v>
      </c>
      <c r="P56" t="str">
        <f t="shared" si="3"/>
        <v>WHEN fk_mwh_warehouse = '0' AND id_city = '620' AND shipped_date &gt;= '2016-11-24' AND shipped_date &lt; '2016-12-10' THEN unit_price</v>
      </c>
      <c r="Q56" t="str">
        <f t="shared" si="4"/>
        <v>WHEN fk_mwh_warehouse = '0' AND id_city = '620' AND shipped_date &gt;= '2016-11-24' AND shipped_date &lt; '2016-12-10' THEN paid_price</v>
      </c>
      <c r="R56" t="str">
        <f t="shared" si="7"/>
        <v>WHEN fk_mwh_warehouse = '0' AND id_city = '620' AND shipped_date &gt;= '2016-11-24' AND shipped_date &lt; '2016-12-10' THEN order_nr</v>
      </c>
      <c r="S56" t="str">
        <f t="shared" si="5"/>
        <v>WHEN fk_mwh_warehouse = '0' AND id_city = '620' AND shipped_date &gt;= '2016-11-24' AND shipped_date &lt; '2016-12-10' THEN 1</v>
      </c>
    </row>
    <row r="57" spans="1:19" x14ac:dyDescent="0.25">
      <c r="A57" t="str">
        <f t="shared" si="6"/>
        <v>6320</v>
      </c>
      <c r="B57">
        <v>0</v>
      </c>
      <c r="C57">
        <v>632</v>
      </c>
      <c r="D57">
        <v>3517939</v>
      </c>
      <c r="E57">
        <v>3517939</v>
      </c>
      <c r="F57">
        <v>20</v>
      </c>
      <c r="G57">
        <v>22</v>
      </c>
      <c r="H57">
        <f>VLOOKUP($A57,'01 LEAD TIME'!$A$10:$K$1000000,8,FALSE)</f>
        <v>20161125970296.801</v>
      </c>
      <c r="I57">
        <f>VLOOKUP($A57,'01 LEAD TIME'!$A$10:$K$1000000,9,FALSE)</f>
        <v>20161206996290.801</v>
      </c>
      <c r="J57">
        <f>VLOOKUP($A57,'01 LEAD TIME'!$A$10:$K$1000000,10,FALSE)</f>
        <v>11</v>
      </c>
      <c r="K57">
        <f>VLOOKUP($A57,'01 LEAD TIME'!$A$10:$K$1000000,11,FALSE)</f>
        <v>2</v>
      </c>
      <c r="L57" t="s">
        <v>36</v>
      </c>
      <c r="M57" s="1">
        <f t="shared" si="0"/>
        <v>42696</v>
      </c>
      <c r="N57" s="1">
        <f t="shared" si="1"/>
        <v>42707</v>
      </c>
      <c r="O57" t="b">
        <f t="shared" si="2"/>
        <v>0</v>
      </c>
      <c r="P57" t="str">
        <f t="shared" si="3"/>
        <v>WHEN fk_mwh_warehouse = '0' AND id_city = '632' AND shipped_date &gt;= '2016-11-22' AND shipped_date &lt; '2016-12-04' THEN unit_price</v>
      </c>
      <c r="Q57" t="str">
        <f t="shared" si="4"/>
        <v>WHEN fk_mwh_warehouse = '0' AND id_city = '632' AND shipped_date &gt;= '2016-11-22' AND shipped_date &lt; '2016-12-04' THEN paid_price</v>
      </c>
      <c r="R57" t="str">
        <f t="shared" si="7"/>
        <v>WHEN fk_mwh_warehouse = '0' AND id_city = '632' AND shipped_date &gt;= '2016-11-22' AND shipped_date &lt; '2016-12-04' THEN order_nr</v>
      </c>
      <c r="S57" t="str">
        <f t="shared" si="5"/>
        <v>WHEN fk_mwh_warehouse = '0' AND id_city = '632' AND shipped_date &gt;= '2016-11-22' AND shipped_date &lt; '2016-12-04' THEN 1</v>
      </c>
    </row>
    <row r="58" spans="1:19" x14ac:dyDescent="0.25">
      <c r="A58" t="str">
        <f t="shared" si="6"/>
        <v>6510</v>
      </c>
      <c r="B58">
        <v>0</v>
      </c>
      <c r="C58">
        <v>651</v>
      </c>
      <c r="D58">
        <v>9505665.4700000007</v>
      </c>
      <c r="E58">
        <v>9411865.4700000007</v>
      </c>
      <c r="F58">
        <v>78</v>
      </c>
      <c r="G58">
        <v>101</v>
      </c>
      <c r="H58">
        <f>VLOOKUP($A58,'01 LEAD TIME'!$A$10:$K$1000000,8,FALSE)</f>
        <v>20161140880512.699</v>
      </c>
      <c r="I58">
        <f>VLOOKUP($A58,'01 LEAD TIME'!$A$10:$K$1000000,9,FALSE)</f>
        <v>20161206662226.199</v>
      </c>
      <c r="J58">
        <f>VLOOKUP($A58,'01 LEAD TIME'!$A$10:$K$1000000,10,FALSE)</f>
        <v>13</v>
      </c>
      <c r="K58">
        <f>VLOOKUP($A58,'01 LEAD TIME'!$A$10:$K$1000000,11,FALSE)</f>
        <v>10</v>
      </c>
      <c r="L58" t="s">
        <v>36</v>
      </c>
      <c r="M58" s="1">
        <f t="shared" si="0"/>
        <v>42670</v>
      </c>
      <c r="N58" s="1">
        <f t="shared" si="1"/>
        <v>42713</v>
      </c>
      <c r="O58" t="b">
        <f t="shared" si="2"/>
        <v>0</v>
      </c>
      <c r="P58" t="str">
        <f t="shared" si="3"/>
        <v>WHEN fk_mwh_warehouse = '0' AND id_city = '651' AND shipped_date &gt;= '2016-10-27' AND shipped_date &lt; '2016-12-10' THEN unit_price</v>
      </c>
      <c r="Q58" t="str">
        <f t="shared" si="4"/>
        <v>WHEN fk_mwh_warehouse = '0' AND id_city = '651' AND shipped_date &gt;= '2016-10-27' AND shipped_date &lt; '2016-12-10' THEN paid_price</v>
      </c>
      <c r="R58" t="str">
        <f t="shared" si="7"/>
        <v>WHEN fk_mwh_warehouse = '0' AND id_city = '651' AND shipped_date &gt;= '2016-10-27' AND shipped_date &lt; '2016-12-10' THEN order_nr</v>
      </c>
      <c r="S58" t="str">
        <f t="shared" si="5"/>
        <v>WHEN fk_mwh_warehouse = '0' AND id_city = '651' AND shipped_date &gt;= '2016-10-27' AND shipped_date &lt; '2016-12-10' THEN 1</v>
      </c>
    </row>
    <row r="59" spans="1:19" x14ac:dyDescent="0.25">
      <c r="A59" t="str">
        <f t="shared" si="6"/>
        <v>6680</v>
      </c>
      <c r="B59">
        <v>0</v>
      </c>
      <c r="C59">
        <v>668</v>
      </c>
      <c r="D59">
        <v>294000</v>
      </c>
      <c r="E59">
        <v>294000</v>
      </c>
      <c r="F59">
        <v>1</v>
      </c>
      <c r="G59">
        <v>1</v>
      </c>
      <c r="H59">
        <f>VLOOKUP($A59,'01 LEAD TIME'!$A$10:$K$1000000,8,FALSE)</f>
        <v>20161127002641</v>
      </c>
      <c r="I59">
        <f>VLOOKUP($A59,'01 LEAD TIME'!$A$10:$K$1000000,9,FALSE)</f>
        <v>20161205155827</v>
      </c>
      <c r="J59">
        <f>VLOOKUP($A59,'01 LEAD TIME'!$A$10:$K$1000000,10,FALSE)</f>
        <v>8</v>
      </c>
      <c r="K59">
        <f>VLOOKUP($A59,'01 LEAD TIME'!$A$10:$K$1000000,11,FALSE)</f>
        <v>0</v>
      </c>
      <c r="L59" t="s">
        <v>34</v>
      </c>
      <c r="M59" s="1">
        <f t="shared" si="0"/>
        <v>42705</v>
      </c>
      <c r="N59" s="1">
        <f t="shared" si="1"/>
        <v>42708</v>
      </c>
      <c r="O59" t="b">
        <f t="shared" si="2"/>
        <v>0</v>
      </c>
      <c r="P59" t="str">
        <f t="shared" si="3"/>
        <v>WHEN fk_mwh_warehouse = '0' AND id_city = '668' AND shipped_date &gt;= '2016-12-01' AND shipped_date &lt; '2016-12-05' THEN unit_price</v>
      </c>
      <c r="Q59" t="str">
        <f t="shared" si="4"/>
        <v>WHEN fk_mwh_warehouse = '0' AND id_city = '668' AND shipped_date &gt;= '2016-12-01' AND shipped_date &lt; '2016-12-05' THEN paid_price</v>
      </c>
      <c r="R59" t="str">
        <f t="shared" si="7"/>
        <v>WHEN fk_mwh_warehouse = '0' AND id_city = '668' AND shipped_date &gt;= '2016-12-01' AND shipped_date &lt; '2016-12-05' THEN order_nr</v>
      </c>
      <c r="S59" t="str">
        <f t="shared" si="5"/>
        <v>WHEN fk_mwh_warehouse = '0' AND id_city = '668' AND shipped_date &gt;= '2016-12-01' AND shipped_date &lt; '2016-12-05' THEN 1</v>
      </c>
    </row>
    <row r="60" spans="1:19" x14ac:dyDescent="0.25">
      <c r="A60" t="str">
        <f t="shared" si="6"/>
        <v>6900</v>
      </c>
      <c r="B60">
        <v>0</v>
      </c>
      <c r="C60">
        <v>690</v>
      </c>
      <c r="D60">
        <v>15168737.91</v>
      </c>
      <c r="E60">
        <v>14902391.619999999</v>
      </c>
      <c r="F60">
        <v>79</v>
      </c>
      <c r="G60">
        <v>106</v>
      </c>
      <c r="H60">
        <f>VLOOKUP($A60,'01 LEAD TIME'!$A$10:$K$1000000,8,FALSE)</f>
        <v>20161121899204.5</v>
      </c>
      <c r="I60">
        <f>VLOOKUP($A60,'01 LEAD TIME'!$A$10:$K$1000000,9,FALSE)</f>
        <v>20161206721431.5</v>
      </c>
      <c r="J60">
        <f>VLOOKUP($A60,'01 LEAD TIME'!$A$10:$K$1000000,10,FALSE)</f>
        <v>15</v>
      </c>
      <c r="K60">
        <f>VLOOKUP($A60,'01 LEAD TIME'!$A$10:$K$1000000,11,FALSE)</f>
        <v>7</v>
      </c>
      <c r="L60" t="s">
        <v>36</v>
      </c>
      <c r="M60" s="1">
        <f t="shared" si="0"/>
        <v>42677</v>
      </c>
      <c r="N60" s="1">
        <f t="shared" si="1"/>
        <v>42708</v>
      </c>
      <c r="O60" t="b">
        <f t="shared" si="2"/>
        <v>0</v>
      </c>
      <c r="P60" t="str">
        <f t="shared" si="3"/>
        <v>WHEN fk_mwh_warehouse = '0' AND id_city = '690' AND shipped_date &gt;= '2016-11-03' AND shipped_date &lt; '2016-12-05' THEN unit_price</v>
      </c>
      <c r="Q60" t="str">
        <f t="shared" si="4"/>
        <v>WHEN fk_mwh_warehouse = '0' AND id_city = '690' AND shipped_date &gt;= '2016-11-03' AND shipped_date &lt; '2016-12-05' THEN paid_price</v>
      </c>
      <c r="R60" t="str">
        <f t="shared" si="7"/>
        <v>WHEN fk_mwh_warehouse = '0' AND id_city = '690' AND shipped_date &gt;= '2016-11-03' AND shipped_date &lt; '2016-12-05' THEN order_nr</v>
      </c>
      <c r="S60" t="str">
        <f t="shared" si="5"/>
        <v>WHEN fk_mwh_warehouse = '0' AND id_city = '690' AND shipped_date &gt;= '2016-11-03' AND shipped_date &lt; '2016-12-05' THEN 1</v>
      </c>
    </row>
    <row r="61" spans="1:19" x14ac:dyDescent="0.25">
      <c r="A61" t="str">
        <f t="shared" si="6"/>
        <v>7020</v>
      </c>
      <c r="B61">
        <v>0</v>
      </c>
      <c r="C61">
        <v>702</v>
      </c>
      <c r="D61">
        <v>21193177.309999999</v>
      </c>
      <c r="E61">
        <v>21025981.739999998</v>
      </c>
      <c r="F61">
        <v>100</v>
      </c>
      <c r="G61">
        <v>133</v>
      </c>
      <c r="H61">
        <f>VLOOKUP($A61,'01 LEAD TIME'!$A$10:$K$1000000,8,FALSE)</f>
        <v>20161155897173.5</v>
      </c>
      <c r="I61">
        <f>VLOOKUP($A61,'01 LEAD TIME'!$A$10:$K$1000000,9,FALSE)</f>
        <v>20161207640872</v>
      </c>
      <c r="J61">
        <f>VLOOKUP($A61,'01 LEAD TIME'!$A$10:$K$1000000,10,FALSE)</f>
        <v>7</v>
      </c>
      <c r="K61">
        <f>VLOOKUP($A61,'01 LEAD TIME'!$A$10:$K$1000000,11,FALSE)</f>
        <v>5</v>
      </c>
      <c r="L61" t="s">
        <v>35</v>
      </c>
      <c r="M61" s="1">
        <f t="shared" si="0"/>
        <v>42691</v>
      </c>
      <c r="N61" s="1">
        <f t="shared" si="1"/>
        <v>42714</v>
      </c>
      <c r="O61" t="b">
        <f t="shared" si="2"/>
        <v>0</v>
      </c>
      <c r="P61" t="str">
        <f t="shared" si="3"/>
        <v>WHEN fk_mwh_warehouse = '0' AND id_city = '702' AND shipped_date &gt;= '2016-11-17' AND shipped_date &lt; '2016-12-11' THEN unit_price</v>
      </c>
      <c r="Q61" t="str">
        <f t="shared" si="4"/>
        <v>WHEN fk_mwh_warehouse = '0' AND id_city = '702' AND shipped_date &gt;= '2016-11-17' AND shipped_date &lt; '2016-12-11' THEN paid_price</v>
      </c>
      <c r="R61" t="str">
        <f t="shared" si="7"/>
        <v>WHEN fk_mwh_warehouse = '0' AND id_city = '702' AND shipped_date &gt;= '2016-11-17' AND shipped_date &lt; '2016-12-11' THEN order_nr</v>
      </c>
      <c r="S61" t="str">
        <f t="shared" si="5"/>
        <v>WHEN fk_mwh_warehouse = '0' AND id_city = '702' AND shipped_date &gt;= '2016-11-17' AND shipped_date &lt; '2016-12-11' THEN 1</v>
      </c>
    </row>
    <row r="62" spans="1:19" x14ac:dyDescent="0.25">
      <c r="A62" t="str">
        <f t="shared" si="6"/>
        <v>7250</v>
      </c>
      <c r="B62">
        <v>0</v>
      </c>
      <c r="C62">
        <v>725</v>
      </c>
      <c r="D62">
        <v>2176433</v>
      </c>
      <c r="E62">
        <v>2166953</v>
      </c>
      <c r="F62">
        <v>18</v>
      </c>
      <c r="G62">
        <v>19</v>
      </c>
      <c r="H62">
        <f>VLOOKUP($A62,'01 LEAD TIME'!$A$10:$K$1000000,8,FALSE)</f>
        <v>20161111153991.398</v>
      </c>
      <c r="I62">
        <f>VLOOKUP($A62,'01 LEAD TIME'!$A$10:$K$1000000,9,FALSE)</f>
        <v>20161206209612.5</v>
      </c>
      <c r="J62">
        <f>VLOOKUP($A62,'01 LEAD TIME'!$A$10:$K$1000000,10,FALSE)</f>
        <v>25</v>
      </c>
      <c r="K62">
        <f>VLOOKUP($A62,'01 LEAD TIME'!$A$10:$K$1000000,11,FALSE)</f>
        <v>1</v>
      </c>
      <c r="L62" t="s">
        <v>36</v>
      </c>
      <c r="M62" s="1">
        <f t="shared" si="0"/>
        <v>42685</v>
      </c>
      <c r="N62" s="1">
        <f t="shared" si="1"/>
        <v>42692</v>
      </c>
      <c r="O62" t="b">
        <f t="shared" si="2"/>
        <v>0</v>
      </c>
      <c r="P62" t="str">
        <f t="shared" si="3"/>
        <v>WHEN fk_mwh_warehouse = '0' AND id_city = '725' AND shipped_date &gt;= '2016-11-11' AND shipped_date &lt; '2016-11-19' THEN unit_price</v>
      </c>
      <c r="Q62" t="str">
        <f t="shared" si="4"/>
        <v>WHEN fk_mwh_warehouse = '0' AND id_city = '725' AND shipped_date &gt;= '2016-11-11' AND shipped_date &lt; '2016-11-19' THEN paid_price</v>
      </c>
      <c r="R62" t="str">
        <f t="shared" si="7"/>
        <v>WHEN fk_mwh_warehouse = '0' AND id_city = '725' AND shipped_date &gt;= '2016-11-11' AND shipped_date &lt; '2016-11-19' THEN order_nr</v>
      </c>
      <c r="S62" t="str">
        <f t="shared" si="5"/>
        <v>WHEN fk_mwh_warehouse = '0' AND id_city = '725' AND shipped_date &gt;= '2016-11-11' AND shipped_date &lt; '2016-11-19' THEN 1</v>
      </c>
    </row>
    <row r="63" spans="1:19" x14ac:dyDescent="0.25">
      <c r="A63" t="str">
        <f t="shared" si="6"/>
        <v>7430</v>
      </c>
      <c r="B63">
        <v>0</v>
      </c>
      <c r="C63">
        <v>743</v>
      </c>
      <c r="D63">
        <v>464058</v>
      </c>
      <c r="E63">
        <v>455732.04</v>
      </c>
      <c r="F63">
        <v>5</v>
      </c>
      <c r="G63">
        <v>7</v>
      </c>
      <c r="H63">
        <f>VLOOKUP($A63,'01 LEAD TIME'!$A$10:$K$1000000,8,FALSE)</f>
        <v>20161119887649.699</v>
      </c>
      <c r="I63">
        <f>VLOOKUP($A63,'01 LEAD TIME'!$A$10:$K$1000000,9,FALSE)</f>
        <v>20161207373432.5</v>
      </c>
      <c r="J63">
        <f>VLOOKUP($A63,'01 LEAD TIME'!$A$10:$K$1000000,10,FALSE)</f>
        <v>18</v>
      </c>
      <c r="K63">
        <f>VLOOKUP($A63,'01 LEAD TIME'!$A$10:$K$1000000,11,FALSE)</f>
        <v>3</v>
      </c>
      <c r="L63" t="s">
        <v>35</v>
      </c>
      <c r="M63" s="1">
        <f t="shared" si="0"/>
        <v>42686</v>
      </c>
      <c r="N63" s="1">
        <f t="shared" si="1"/>
        <v>42701</v>
      </c>
      <c r="O63" t="b">
        <f t="shared" si="2"/>
        <v>0</v>
      </c>
      <c r="P63" t="str">
        <f t="shared" si="3"/>
        <v>WHEN fk_mwh_warehouse = '0' AND id_city = '743' AND shipped_date &gt;= '2016-11-12' AND shipped_date &lt; '2016-11-28' THEN unit_price</v>
      </c>
      <c r="Q63" t="str">
        <f t="shared" si="4"/>
        <v>WHEN fk_mwh_warehouse = '0' AND id_city = '743' AND shipped_date &gt;= '2016-11-12' AND shipped_date &lt; '2016-11-28' THEN paid_price</v>
      </c>
      <c r="R63" t="str">
        <f t="shared" si="7"/>
        <v>WHEN fk_mwh_warehouse = '0' AND id_city = '743' AND shipped_date &gt;= '2016-11-12' AND shipped_date &lt; '2016-11-28' THEN order_nr</v>
      </c>
      <c r="S63" t="str">
        <f t="shared" si="5"/>
        <v>WHEN fk_mwh_warehouse = '0' AND id_city = '743' AND shipped_date &gt;= '2016-11-12' AND shipped_date &lt; '2016-11-28' THEN 1</v>
      </c>
    </row>
    <row r="64" spans="1:19" x14ac:dyDescent="0.25">
      <c r="A64" t="str">
        <f t="shared" si="6"/>
        <v>7510</v>
      </c>
      <c r="B64">
        <v>0</v>
      </c>
      <c r="C64">
        <v>751</v>
      </c>
      <c r="D64">
        <v>9947178.3000000007</v>
      </c>
      <c r="E64">
        <v>9904778.3000000007</v>
      </c>
      <c r="F64">
        <v>66</v>
      </c>
      <c r="G64">
        <v>84</v>
      </c>
      <c r="H64">
        <f>VLOOKUP($A64,'01 LEAD TIME'!$A$10:$K$1000000,8,FALSE)</f>
        <v>20161151300819.801</v>
      </c>
      <c r="I64">
        <f>VLOOKUP($A64,'01 LEAD TIME'!$A$10:$K$1000000,9,FALSE)</f>
        <v>20161206609868.5</v>
      </c>
      <c r="J64">
        <f>VLOOKUP($A64,'01 LEAD TIME'!$A$10:$K$1000000,10,FALSE)</f>
        <v>15</v>
      </c>
      <c r="K64">
        <f>VLOOKUP($A64,'01 LEAD TIME'!$A$10:$K$1000000,11,FALSE)</f>
        <v>11</v>
      </c>
      <c r="L64" t="s">
        <v>36</v>
      </c>
      <c r="M64" s="1">
        <f t="shared" si="0"/>
        <v>42665</v>
      </c>
      <c r="N64" s="1">
        <f t="shared" si="1"/>
        <v>42712</v>
      </c>
      <c r="O64" t="b">
        <f t="shared" si="2"/>
        <v>0</v>
      </c>
      <c r="P64" t="str">
        <f t="shared" si="3"/>
        <v>WHEN fk_mwh_warehouse = '0' AND id_city = '751' AND shipped_date &gt;= '2016-10-22' AND shipped_date &lt; '2016-12-09' THEN unit_price</v>
      </c>
      <c r="Q64" t="str">
        <f t="shared" si="4"/>
        <v>WHEN fk_mwh_warehouse = '0' AND id_city = '751' AND shipped_date &gt;= '2016-10-22' AND shipped_date &lt; '2016-12-09' THEN paid_price</v>
      </c>
      <c r="R64" t="str">
        <f t="shared" si="7"/>
        <v>WHEN fk_mwh_warehouse = '0' AND id_city = '751' AND shipped_date &gt;= '2016-10-22' AND shipped_date &lt; '2016-12-09' THEN order_nr</v>
      </c>
      <c r="S64" t="str">
        <f t="shared" si="5"/>
        <v>WHEN fk_mwh_warehouse = '0' AND id_city = '751' AND shipped_date &gt;= '2016-10-22' AND shipped_date &lt; '2016-12-09' THEN 1</v>
      </c>
    </row>
    <row r="65" spans="1:19" x14ac:dyDescent="0.25">
      <c r="A65" t="str">
        <f t="shared" si="6"/>
        <v>7670</v>
      </c>
      <c r="B65">
        <v>0</v>
      </c>
      <c r="C65">
        <v>767</v>
      </c>
      <c r="D65">
        <v>10768140.449999999</v>
      </c>
      <c r="E65">
        <v>10511613</v>
      </c>
      <c r="F65">
        <v>58</v>
      </c>
      <c r="G65">
        <v>74</v>
      </c>
      <c r="H65">
        <f>VLOOKUP($A65,'01 LEAD TIME'!$A$10:$K$1000000,8,FALSE)</f>
        <v>20161122311756.801</v>
      </c>
      <c r="I65">
        <f>VLOOKUP($A65,'01 LEAD TIME'!$A$10:$K$1000000,9,FALSE)</f>
        <v>20161206509347.199</v>
      </c>
      <c r="J65">
        <f>VLOOKUP($A65,'01 LEAD TIME'!$A$10:$K$1000000,10,FALSE)</f>
        <v>16</v>
      </c>
      <c r="K65">
        <f>VLOOKUP($A65,'01 LEAD TIME'!$A$10:$K$1000000,11,FALSE)</f>
        <v>3</v>
      </c>
      <c r="L65" t="s">
        <v>36</v>
      </c>
      <c r="M65" s="1">
        <f t="shared" si="0"/>
        <v>42688</v>
      </c>
      <c r="N65" s="1">
        <f t="shared" si="1"/>
        <v>42703</v>
      </c>
      <c r="O65" t="b">
        <f t="shared" si="2"/>
        <v>0</v>
      </c>
      <c r="P65" t="str">
        <f t="shared" si="3"/>
        <v>WHEN fk_mwh_warehouse = '0' AND id_city = '767' AND shipped_date &gt;= '2016-11-14' AND shipped_date &lt; '2016-11-30' THEN unit_price</v>
      </c>
      <c r="Q65" t="str">
        <f t="shared" si="4"/>
        <v>WHEN fk_mwh_warehouse = '0' AND id_city = '767' AND shipped_date &gt;= '2016-11-14' AND shipped_date &lt; '2016-11-30' THEN paid_price</v>
      </c>
      <c r="R65" t="str">
        <f t="shared" si="7"/>
        <v>WHEN fk_mwh_warehouse = '0' AND id_city = '767' AND shipped_date &gt;= '2016-11-14' AND shipped_date &lt; '2016-11-30' THEN order_nr</v>
      </c>
      <c r="S65" t="str">
        <f t="shared" si="5"/>
        <v>WHEN fk_mwh_warehouse = '0' AND id_city = '767' AND shipped_date &gt;= '2016-11-14' AND shipped_date &lt; '2016-11-30' THEN 1</v>
      </c>
    </row>
    <row r="66" spans="1:19" x14ac:dyDescent="0.25">
      <c r="A66" t="str">
        <f t="shared" si="6"/>
        <v>7740</v>
      </c>
      <c r="B66">
        <v>0</v>
      </c>
      <c r="C66">
        <v>774</v>
      </c>
      <c r="D66">
        <v>801229852.48000002</v>
      </c>
      <c r="E66">
        <v>789378732.44000006</v>
      </c>
      <c r="F66">
        <v>6980</v>
      </c>
      <c r="G66">
        <v>8441</v>
      </c>
      <c r="H66">
        <f>VLOOKUP($A66,'01 LEAD TIME'!$A$10:$K$1000000,8,FALSE)</f>
        <v>20161179398682.801</v>
      </c>
      <c r="I66">
        <f>VLOOKUP($A66,'01 LEAD TIME'!$A$10:$K$1000000,9,FALSE)</f>
        <v>20161206393954.602</v>
      </c>
      <c r="J66">
        <f>VLOOKUP($A66,'01 LEAD TIME'!$A$10:$K$1000000,10,FALSE)</f>
        <v>6</v>
      </c>
      <c r="K66">
        <f>VLOOKUP($A66,'01 LEAD TIME'!$A$10:$K$1000000,11,FALSE)</f>
        <v>5</v>
      </c>
      <c r="L66" t="s">
        <v>36</v>
      </c>
      <c r="M66" s="1">
        <f t="shared" si="0"/>
        <v>42692</v>
      </c>
      <c r="N66" s="1">
        <f t="shared" si="1"/>
        <v>42715</v>
      </c>
      <c r="O66" t="b">
        <f t="shared" si="2"/>
        <v>0</v>
      </c>
      <c r="P66" t="str">
        <f t="shared" si="3"/>
        <v>WHEN fk_mwh_warehouse = '0' AND id_city = '774' AND shipped_date &gt;= '2016-11-18' AND shipped_date &lt; '2016-12-12' THEN unit_price</v>
      </c>
      <c r="Q66" t="str">
        <f t="shared" si="4"/>
        <v>WHEN fk_mwh_warehouse = '0' AND id_city = '774' AND shipped_date &gt;= '2016-11-18' AND shipped_date &lt; '2016-12-12' THEN paid_price</v>
      </c>
      <c r="R66" t="str">
        <f t="shared" si="7"/>
        <v>WHEN fk_mwh_warehouse = '0' AND id_city = '774' AND shipped_date &gt;= '2016-11-18' AND shipped_date &lt; '2016-12-12' THEN order_nr</v>
      </c>
      <c r="S66" t="str">
        <f t="shared" si="5"/>
        <v>WHEN fk_mwh_warehouse = '0' AND id_city = '774' AND shipped_date &gt;= '2016-11-18' AND shipped_date &lt; '2016-12-12' THEN 1</v>
      </c>
    </row>
    <row r="67" spans="1:19" x14ac:dyDescent="0.25">
      <c r="A67" t="str">
        <f t="shared" si="6"/>
        <v>7910</v>
      </c>
      <c r="B67">
        <v>0</v>
      </c>
      <c r="C67">
        <v>791</v>
      </c>
      <c r="D67">
        <v>19415313</v>
      </c>
      <c r="E67">
        <v>18956916.170000002</v>
      </c>
      <c r="F67">
        <v>73</v>
      </c>
      <c r="G67">
        <v>107</v>
      </c>
      <c r="H67">
        <f>VLOOKUP($A67,'01 LEAD TIME'!$A$10:$K$1000000,8,FALSE)</f>
        <v>20161140137970</v>
      </c>
      <c r="I67">
        <f>VLOOKUP($A67,'01 LEAD TIME'!$A$10:$K$1000000,9,FALSE)</f>
        <v>20161206417898.699</v>
      </c>
      <c r="J67">
        <f>VLOOKUP($A67,'01 LEAD TIME'!$A$10:$K$1000000,10,FALSE)</f>
        <v>14</v>
      </c>
      <c r="K67">
        <f>VLOOKUP($A67,'01 LEAD TIME'!$A$10:$K$1000000,11,FALSE)</f>
        <v>9</v>
      </c>
      <c r="L67" t="s">
        <v>36</v>
      </c>
      <c r="M67" s="1">
        <f t="shared" si="0"/>
        <v>42672</v>
      </c>
      <c r="N67" s="1">
        <f t="shared" si="1"/>
        <v>42711</v>
      </c>
      <c r="O67" t="b">
        <f t="shared" si="2"/>
        <v>0</v>
      </c>
      <c r="P67" t="str">
        <f t="shared" si="3"/>
        <v>WHEN fk_mwh_warehouse = '0' AND id_city = '791' AND shipped_date &gt;= '2016-10-29' AND shipped_date &lt; '2016-12-08' THEN unit_price</v>
      </c>
      <c r="Q67" t="str">
        <f t="shared" si="4"/>
        <v>WHEN fk_mwh_warehouse = '0' AND id_city = '791' AND shipped_date &gt;= '2016-10-29' AND shipped_date &lt; '2016-12-08' THEN paid_price</v>
      </c>
      <c r="R67" t="str">
        <f t="shared" si="7"/>
        <v>WHEN fk_mwh_warehouse = '0' AND id_city = '791' AND shipped_date &gt;= '2016-10-29' AND shipped_date &lt; '2016-12-08' THEN order_nr</v>
      </c>
      <c r="S67" t="str">
        <f t="shared" si="5"/>
        <v>WHEN fk_mwh_warehouse = '0' AND id_city = '791' AND shipped_date &gt;= '2016-10-29' AND shipped_date &lt; '2016-12-08' THEN 1</v>
      </c>
    </row>
    <row r="68" spans="1:19" x14ac:dyDescent="0.25">
      <c r="A68" t="str">
        <f t="shared" si="6"/>
        <v>7970</v>
      </c>
      <c r="B68">
        <v>0</v>
      </c>
      <c r="C68">
        <v>797</v>
      </c>
      <c r="D68">
        <v>9462423</v>
      </c>
      <c r="E68">
        <v>9318125.3599999994</v>
      </c>
      <c r="F68">
        <v>69</v>
      </c>
      <c r="G68">
        <v>80</v>
      </c>
      <c r="H68">
        <f>VLOOKUP($A68,'01 LEAD TIME'!$A$10:$K$1000000,8,FALSE)</f>
        <v>20161167858891.801</v>
      </c>
      <c r="I68">
        <f>VLOOKUP($A68,'01 LEAD TIME'!$A$10:$K$1000000,9,FALSE)</f>
        <v>20161206680515</v>
      </c>
      <c r="J68">
        <f>VLOOKUP($A68,'01 LEAD TIME'!$A$10:$K$1000000,10,FALSE)</f>
        <v>5</v>
      </c>
      <c r="K68">
        <f>VLOOKUP($A68,'01 LEAD TIME'!$A$10:$K$1000000,11,FALSE)</f>
        <v>3</v>
      </c>
      <c r="L68" t="s">
        <v>36</v>
      </c>
      <c r="M68" s="1">
        <f t="shared" si="0"/>
        <v>42699</v>
      </c>
      <c r="N68" s="1">
        <f t="shared" si="1"/>
        <v>42714</v>
      </c>
      <c r="O68" t="b">
        <f t="shared" si="2"/>
        <v>0</v>
      </c>
      <c r="P68" t="str">
        <f t="shared" si="3"/>
        <v>WHEN fk_mwh_warehouse = '0' AND id_city = '797' AND shipped_date &gt;= '2016-11-25' AND shipped_date &lt; '2016-12-11' THEN unit_price</v>
      </c>
      <c r="Q68" t="str">
        <f t="shared" si="4"/>
        <v>WHEN fk_mwh_warehouse = '0' AND id_city = '797' AND shipped_date &gt;= '2016-11-25' AND shipped_date &lt; '2016-12-11' THEN paid_price</v>
      </c>
      <c r="R68" t="str">
        <f t="shared" si="7"/>
        <v>WHEN fk_mwh_warehouse = '0' AND id_city = '797' AND shipped_date &gt;= '2016-11-25' AND shipped_date &lt; '2016-12-11' THEN order_nr</v>
      </c>
      <c r="S68" t="str">
        <f t="shared" si="5"/>
        <v>WHEN fk_mwh_warehouse = '0' AND id_city = '797' AND shipped_date &gt;= '2016-11-25' AND shipped_date &lt; '2016-12-11' THEN 1</v>
      </c>
    </row>
    <row r="69" spans="1:19" x14ac:dyDescent="0.25">
      <c r="A69" t="str">
        <f t="shared" si="6"/>
        <v>8060</v>
      </c>
      <c r="B69">
        <v>0</v>
      </c>
      <c r="C69">
        <v>806</v>
      </c>
      <c r="D69">
        <v>1578189</v>
      </c>
      <c r="E69">
        <v>1546389</v>
      </c>
      <c r="F69">
        <v>14</v>
      </c>
      <c r="G69">
        <v>15</v>
      </c>
      <c r="H69">
        <f>VLOOKUP($A69,'01 LEAD TIME'!$A$10:$K$1000000,8,FALSE)</f>
        <v>20161158761674.602</v>
      </c>
      <c r="I69">
        <f>VLOOKUP($A69,'01 LEAD TIME'!$A$10:$K$1000000,9,FALSE)</f>
        <v>20161207912513.398</v>
      </c>
      <c r="J69">
        <f>VLOOKUP($A69,'01 LEAD TIME'!$A$10:$K$1000000,10,FALSE)</f>
        <v>7</v>
      </c>
      <c r="K69">
        <f>VLOOKUP($A69,'01 LEAD TIME'!$A$10:$K$1000000,11,FALSE)</f>
        <v>2</v>
      </c>
      <c r="L69" t="s">
        <v>35</v>
      </c>
      <c r="M69" s="1">
        <f t="shared" si="0"/>
        <v>42700</v>
      </c>
      <c r="N69" s="1">
        <f t="shared" si="1"/>
        <v>42711</v>
      </c>
      <c r="O69" t="b">
        <f t="shared" si="2"/>
        <v>0</v>
      </c>
      <c r="P69" t="str">
        <f t="shared" si="3"/>
        <v>WHEN fk_mwh_warehouse = '0' AND id_city = '806' AND shipped_date &gt;= '2016-11-26' AND shipped_date &lt; '2016-12-08' THEN unit_price</v>
      </c>
      <c r="Q69" t="str">
        <f t="shared" si="4"/>
        <v>WHEN fk_mwh_warehouse = '0' AND id_city = '806' AND shipped_date &gt;= '2016-11-26' AND shipped_date &lt; '2016-12-08' THEN paid_price</v>
      </c>
      <c r="R69" t="str">
        <f t="shared" si="7"/>
        <v>WHEN fk_mwh_warehouse = '0' AND id_city = '806' AND shipped_date &gt;= '2016-11-26' AND shipped_date &lt; '2016-12-08' THEN order_nr</v>
      </c>
      <c r="S69" t="str">
        <f t="shared" si="5"/>
        <v>WHEN fk_mwh_warehouse = '0' AND id_city = '806' AND shipped_date &gt;= '2016-11-26' AND shipped_date &lt; '2016-12-08' THEN 1</v>
      </c>
    </row>
    <row r="70" spans="1:19" x14ac:dyDescent="0.25">
      <c r="A70" t="str">
        <f t="shared" si="6"/>
        <v>8210</v>
      </c>
      <c r="B70">
        <v>0</v>
      </c>
      <c r="C70">
        <v>821</v>
      </c>
      <c r="D70">
        <v>0</v>
      </c>
      <c r="E70">
        <v>0</v>
      </c>
      <c r="F70">
        <v>0</v>
      </c>
      <c r="G70">
        <v>0</v>
      </c>
      <c r="H70" t="e">
        <f>VLOOKUP($A70,'01 LEAD TIME'!$A$10:$K$1000000,8,FALSE)</f>
        <v>#N/A</v>
      </c>
      <c r="I70" t="e">
        <f>VLOOKUP($A70,'01 LEAD TIME'!$A$10:$K$1000000,9,FALSE)</f>
        <v>#N/A</v>
      </c>
      <c r="J70" t="e">
        <f>VLOOKUP($A70,'01 LEAD TIME'!$A$10:$K$1000000,10,FALSE)</f>
        <v>#N/A</v>
      </c>
      <c r="K70" t="e">
        <f>VLOOKUP($A70,'01 LEAD TIME'!$A$10:$K$1000000,11,FALSE)</f>
        <v>#N/A</v>
      </c>
      <c r="L70" t="e">
        <v>#N/A</v>
      </c>
      <c r="M70" s="1" t="e">
        <f t="shared" si="0"/>
        <v>#N/A</v>
      </c>
      <c r="N70" s="1" t="e">
        <f t="shared" si="1"/>
        <v>#N/A</v>
      </c>
      <c r="O70" t="e">
        <f t="shared" si="2"/>
        <v>#N/A</v>
      </c>
      <c r="P70" t="e">
        <f t="shared" si="3"/>
        <v>#N/A</v>
      </c>
      <c r="Q70" t="e">
        <f t="shared" si="4"/>
        <v>#N/A</v>
      </c>
      <c r="R70" t="e">
        <f t="shared" si="7"/>
        <v>#N/A</v>
      </c>
      <c r="S70" t="e">
        <f t="shared" si="5"/>
        <v>#N/A</v>
      </c>
    </row>
    <row r="71" spans="1:19" x14ac:dyDescent="0.25">
      <c r="A71" t="str">
        <f t="shared" si="6"/>
        <v>8290</v>
      </c>
      <c r="B71">
        <v>0</v>
      </c>
      <c r="C71">
        <v>829</v>
      </c>
      <c r="D71">
        <v>210390</v>
      </c>
      <c r="E71">
        <v>158992.97</v>
      </c>
      <c r="F71">
        <v>2</v>
      </c>
      <c r="G71">
        <v>3</v>
      </c>
      <c r="H71">
        <f>VLOOKUP($A71,'01 LEAD TIME'!$A$10:$K$1000000,8,FALSE)</f>
        <v>20161201005316.5</v>
      </c>
      <c r="I71">
        <f>VLOOKUP($A71,'01 LEAD TIME'!$A$10:$K$1000000,9,FALSE)</f>
        <v>20161206672810</v>
      </c>
      <c r="J71">
        <f>VLOOKUP($A71,'01 LEAD TIME'!$A$10:$K$1000000,10,FALSE)</f>
        <v>6</v>
      </c>
      <c r="K71">
        <f>VLOOKUP($A71,'01 LEAD TIME'!$A$10:$K$1000000,11,FALSE)</f>
        <v>0</v>
      </c>
      <c r="L71" t="s">
        <v>36</v>
      </c>
      <c r="M71" s="1">
        <f t="shared" si="0"/>
        <v>42707</v>
      </c>
      <c r="N71" s="1">
        <f t="shared" si="1"/>
        <v>42710</v>
      </c>
      <c r="O71" t="b">
        <f t="shared" si="2"/>
        <v>0</v>
      </c>
      <c r="P71" t="str">
        <f t="shared" si="3"/>
        <v>WHEN fk_mwh_warehouse = '0' AND id_city = '829' AND shipped_date &gt;= '2016-12-03' AND shipped_date &lt; '2016-12-07' THEN unit_price</v>
      </c>
      <c r="Q71" t="str">
        <f t="shared" si="4"/>
        <v>WHEN fk_mwh_warehouse = '0' AND id_city = '829' AND shipped_date &gt;= '2016-12-03' AND shipped_date &lt; '2016-12-07' THEN paid_price</v>
      </c>
      <c r="R71" t="str">
        <f t="shared" si="7"/>
        <v>WHEN fk_mwh_warehouse = '0' AND id_city = '829' AND shipped_date &gt;= '2016-12-03' AND shipped_date &lt; '2016-12-07' THEN order_nr</v>
      </c>
      <c r="S71" t="str">
        <f t="shared" si="5"/>
        <v>WHEN fk_mwh_warehouse = '0' AND id_city = '829' AND shipped_date &gt;= '2016-12-03' AND shipped_date &lt; '2016-12-07' THEN 1</v>
      </c>
    </row>
    <row r="72" spans="1:19" x14ac:dyDescent="0.25">
      <c r="A72" t="str">
        <f t="shared" si="6"/>
        <v>8440</v>
      </c>
      <c r="B72">
        <v>0</v>
      </c>
      <c r="C72">
        <v>844</v>
      </c>
      <c r="D72">
        <v>1324800</v>
      </c>
      <c r="E72">
        <v>1324800</v>
      </c>
      <c r="F72">
        <v>8</v>
      </c>
      <c r="G72">
        <v>8</v>
      </c>
      <c r="H72">
        <f>VLOOKUP($A72,'01 LEAD TIME'!$A$10:$K$1000000,8,FALSE)</f>
        <v>20161207152905</v>
      </c>
      <c r="I72">
        <f>VLOOKUP($A72,'01 LEAD TIME'!$A$10:$K$1000000,9,FALSE)</f>
        <v>20161208112757</v>
      </c>
      <c r="J72">
        <f>VLOOKUP($A72,'01 LEAD TIME'!$A$10:$K$1000000,10,FALSE)</f>
        <v>1</v>
      </c>
      <c r="K72">
        <f>VLOOKUP($A72,'01 LEAD TIME'!$A$10:$K$1000000,11,FALSE)</f>
        <v>0</v>
      </c>
      <c r="L72" t="s">
        <v>37</v>
      </c>
      <c r="M72" s="1">
        <f t="shared" si="0"/>
        <v>42712</v>
      </c>
      <c r="N72" s="1">
        <f t="shared" si="1"/>
        <v>42715</v>
      </c>
      <c r="O72" t="b">
        <f t="shared" si="2"/>
        <v>0</v>
      </c>
      <c r="P72" t="str">
        <f t="shared" si="3"/>
        <v>WHEN fk_mwh_warehouse = '0' AND id_city = '844' AND shipped_date &gt;= '2016-12-08' AND shipped_date &lt; '2016-12-12' THEN unit_price</v>
      </c>
      <c r="Q72" t="str">
        <f t="shared" si="4"/>
        <v>WHEN fk_mwh_warehouse = '0' AND id_city = '844' AND shipped_date &gt;= '2016-12-08' AND shipped_date &lt; '2016-12-12' THEN paid_price</v>
      </c>
      <c r="R72" t="str">
        <f t="shared" si="7"/>
        <v>WHEN fk_mwh_warehouse = '0' AND id_city = '844' AND shipped_date &gt;= '2016-12-08' AND shipped_date &lt; '2016-12-12' THEN order_nr</v>
      </c>
      <c r="S72" t="str">
        <f t="shared" si="5"/>
        <v>WHEN fk_mwh_warehouse = '0' AND id_city = '844' AND shipped_date &gt;= '2016-12-08' AND shipped_date &lt; '2016-12-12' THEN 1</v>
      </c>
    </row>
    <row r="73" spans="1:19" x14ac:dyDescent="0.25">
      <c r="A73" t="str">
        <f t="shared" si="6"/>
        <v>8530</v>
      </c>
      <c r="B73">
        <v>0</v>
      </c>
      <c r="C73">
        <v>853</v>
      </c>
      <c r="D73">
        <v>4182280</v>
      </c>
      <c r="E73">
        <v>4182280</v>
      </c>
      <c r="F73">
        <v>27</v>
      </c>
      <c r="G73">
        <v>41</v>
      </c>
      <c r="H73">
        <f>VLOOKUP($A73,'01 LEAD TIME'!$A$10:$K$1000000,8,FALSE)</f>
        <v>20161144345177.398</v>
      </c>
      <c r="I73">
        <f>VLOOKUP($A73,'01 LEAD TIME'!$A$10:$K$1000000,9,FALSE)</f>
        <v>20161208114946.801</v>
      </c>
      <c r="J73">
        <f>VLOOKUP($A73,'01 LEAD TIME'!$A$10:$K$1000000,10,FALSE)</f>
        <v>9</v>
      </c>
      <c r="K73">
        <f>VLOOKUP($A73,'01 LEAD TIME'!$A$10:$K$1000000,11,FALSE)</f>
        <v>4</v>
      </c>
      <c r="L73" t="s">
        <v>37</v>
      </c>
      <c r="M73" s="1">
        <f t="shared" si="0"/>
        <v>42692</v>
      </c>
      <c r="N73" s="1">
        <f t="shared" si="1"/>
        <v>42711</v>
      </c>
      <c r="O73" t="b">
        <f t="shared" si="2"/>
        <v>0</v>
      </c>
      <c r="P73" t="str">
        <f t="shared" si="3"/>
        <v>WHEN fk_mwh_warehouse = '0' AND id_city = '853' AND shipped_date &gt;= '2016-11-18' AND shipped_date &lt; '2016-12-08' THEN unit_price</v>
      </c>
      <c r="Q73" t="str">
        <f t="shared" si="4"/>
        <v>WHEN fk_mwh_warehouse = '0' AND id_city = '853' AND shipped_date &gt;= '2016-11-18' AND shipped_date &lt; '2016-12-08' THEN paid_price</v>
      </c>
      <c r="R73" t="str">
        <f t="shared" si="7"/>
        <v>WHEN fk_mwh_warehouse = '0' AND id_city = '853' AND shipped_date &gt;= '2016-11-18' AND shipped_date &lt; '2016-12-08' THEN order_nr</v>
      </c>
      <c r="S73" t="str">
        <f t="shared" si="5"/>
        <v>WHEN fk_mwh_warehouse = '0' AND id_city = '853' AND shipped_date &gt;= '2016-11-18' AND shipped_date &lt; '2016-12-08' THEN 1</v>
      </c>
    </row>
    <row r="74" spans="1:19" x14ac:dyDescent="0.25">
      <c r="A74" t="str">
        <f t="shared" si="6"/>
        <v>8660</v>
      </c>
      <c r="B74">
        <v>0</v>
      </c>
      <c r="C74">
        <v>866</v>
      </c>
      <c r="D74">
        <v>11506590.699999999</v>
      </c>
      <c r="E74">
        <v>11474440.699999999</v>
      </c>
      <c r="F74">
        <v>59</v>
      </c>
      <c r="G74">
        <v>81</v>
      </c>
      <c r="H74">
        <f>VLOOKUP($A74,'01 LEAD TIME'!$A$10:$K$1000000,8,FALSE)</f>
        <v>20161164817599.301</v>
      </c>
      <c r="I74">
        <f>VLOOKUP($A74,'01 LEAD TIME'!$A$10:$K$1000000,9,FALSE)</f>
        <v>20161207619918.5</v>
      </c>
      <c r="J74">
        <f>VLOOKUP($A74,'01 LEAD TIME'!$A$10:$K$1000000,10,FALSE)</f>
        <v>8</v>
      </c>
      <c r="K74">
        <f>VLOOKUP($A74,'01 LEAD TIME'!$A$10:$K$1000000,11,FALSE)</f>
        <v>8</v>
      </c>
      <c r="L74" t="s">
        <v>35</v>
      </c>
      <c r="M74" s="1">
        <f t="shared" ref="M74:M137" si="8">$N$2-J74-($N$6*K74)</f>
        <v>42681</v>
      </c>
      <c r="N74" s="1">
        <f t="shared" ref="N74:N137" si="9">$N$3-J74+($N$7*K74)</f>
        <v>42716</v>
      </c>
      <c r="O74" t="b">
        <f t="shared" ref="O74:O137" si="10">N74&gt;$N$3</f>
        <v>0</v>
      </c>
      <c r="P74" t="str">
        <f t="shared" ref="P74:P137" si="11">"WHEN fk_mwh_warehouse = '"&amp;$B74&amp;"' AND id_city = '"&amp;$C74&amp;"' AND shipped_date &gt;= '"&amp;TEXT($M74,"yyyy-mm-dd")&amp;"' AND shipped_date &lt; '"&amp;TEXT($N74+1,"yyyy-mm-dd")&amp;"' THEN unit_price"</f>
        <v>WHEN fk_mwh_warehouse = '0' AND id_city = '866' AND shipped_date &gt;= '2016-11-07' AND shipped_date &lt; '2016-12-13' THEN unit_price</v>
      </c>
      <c r="Q74" t="str">
        <f t="shared" ref="Q74:Q137" si="12">"WHEN fk_mwh_warehouse = '"&amp;$B74&amp;"' AND id_city = '"&amp;$C74&amp;"' AND shipped_date &gt;= '"&amp;TEXT($M74,"yyyy-mm-dd")&amp;"' AND shipped_date &lt; '"&amp;TEXT($N74+1,"yyyy-mm-dd")&amp;"' THEN paid_price"</f>
        <v>WHEN fk_mwh_warehouse = '0' AND id_city = '866' AND shipped_date &gt;= '2016-11-07' AND shipped_date &lt; '2016-12-13' THEN paid_price</v>
      </c>
      <c r="R74" t="str">
        <f t="shared" si="7"/>
        <v>WHEN fk_mwh_warehouse = '0' AND id_city = '866' AND shipped_date &gt;= '2016-11-07' AND shipped_date &lt; '2016-12-13' THEN order_nr</v>
      </c>
      <c r="S74" t="str">
        <f t="shared" ref="S74:S137" si="13">"WHEN fk_mwh_warehouse = '"&amp;$B74&amp;"' AND id_city = '"&amp;$C74&amp;"' AND shipped_date &gt;= '"&amp;TEXT($M74,"yyyy-mm-dd")&amp;"' AND shipped_date &lt; '"&amp;TEXT($N74+1,"yyyy-mm-dd")&amp;"' THEN 1"</f>
        <v>WHEN fk_mwh_warehouse = '0' AND id_city = '866' AND shipped_date &gt;= '2016-11-07' AND shipped_date &lt; '2016-12-13' THEN 1</v>
      </c>
    </row>
    <row r="75" spans="1:19" x14ac:dyDescent="0.25">
      <c r="A75" t="str">
        <f t="shared" ref="A75:A138" si="14">C75&amp;B75</f>
        <v>8780</v>
      </c>
      <c r="B75">
        <v>0</v>
      </c>
      <c r="C75">
        <v>878</v>
      </c>
      <c r="D75">
        <v>0</v>
      </c>
      <c r="E75">
        <v>0</v>
      </c>
      <c r="F75">
        <v>0</v>
      </c>
      <c r="G75">
        <v>0</v>
      </c>
      <c r="H75" t="e">
        <f>VLOOKUP($A75,'01 LEAD TIME'!$A$10:$K$1000000,8,FALSE)</f>
        <v>#N/A</v>
      </c>
      <c r="I75" t="e">
        <f>VLOOKUP($A75,'01 LEAD TIME'!$A$10:$K$1000000,9,FALSE)</f>
        <v>#N/A</v>
      </c>
      <c r="J75" t="e">
        <f>VLOOKUP($A75,'01 LEAD TIME'!$A$10:$K$1000000,10,FALSE)</f>
        <v>#N/A</v>
      </c>
      <c r="K75" t="e">
        <f>VLOOKUP($A75,'01 LEAD TIME'!$A$10:$K$1000000,11,FALSE)</f>
        <v>#N/A</v>
      </c>
      <c r="L75" t="e">
        <v>#N/A</v>
      </c>
      <c r="M75" s="1" t="e">
        <f t="shared" si="8"/>
        <v>#N/A</v>
      </c>
      <c r="N75" s="1" t="e">
        <f t="shared" si="9"/>
        <v>#N/A</v>
      </c>
      <c r="O75" t="e">
        <f t="shared" si="10"/>
        <v>#N/A</v>
      </c>
      <c r="P75" t="e">
        <f t="shared" si="11"/>
        <v>#N/A</v>
      </c>
      <c r="Q75" t="e">
        <f t="shared" si="12"/>
        <v>#N/A</v>
      </c>
      <c r="R75" t="e">
        <f t="shared" ref="R75:R138" si="15">"WHEN fk_mwh_warehouse = '"&amp;$B75&amp;"' AND id_city = '"&amp;$C75&amp;"' AND shipped_date &gt;= '"&amp;TEXT($M75,"yyyy-mm-dd")&amp;"' AND shipped_date &lt; '"&amp;TEXT($N75+1,"yyyy-mm-dd")&amp;"' THEN order_nr"</f>
        <v>#N/A</v>
      </c>
      <c r="S75" t="e">
        <f t="shared" si="13"/>
        <v>#N/A</v>
      </c>
    </row>
    <row r="76" spans="1:19" x14ac:dyDescent="0.25">
      <c r="A76" t="str">
        <f t="shared" si="14"/>
        <v>8910</v>
      </c>
      <c r="B76">
        <v>0</v>
      </c>
      <c r="C76">
        <v>891</v>
      </c>
      <c r="D76">
        <v>6973083</v>
      </c>
      <c r="E76">
        <v>6788863</v>
      </c>
      <c r="F76">
        <v>53</v>
      </c>
      <c r="G76">
        <v>61</v>
      </c>
      <c r="H76">
        <f>VLOOKUP($A76,'01 LEAD TIME'!$A$10:$K$1000000,8,FALSE)</f>
        <v>20161185954400.199</v>
      </c>
      <c r="I76">
        <f>VLOOKUP($A76,'01 LEAD TIME'!$A$10:$K$1000000,9,FALSE)</f>
        <v>20161206763053.398</v>
      </c>
      <c r="J76">
        <f>VLOOKUP($A76,'01 LEAD TIME'!$A$10:$K$1000000,10,FALSE)</f>
        <v>7</v>
      </c>
      <c r="K76">
        <f>VLOOKUP($A76,'01 LEAD TIME'!$A$10:$K$1000000,11,FALSE)</f>
        <v>9</v>
      </c>
      <c r="L76" t="s">
        <v>36</v>
      </c>
      <c r="M76" s="1">
        <f t="shared" si="8"/>
        <v>42679</v>
      </c>
      <c r="N76" s="1">
        <f t="shared" si="9"/>
        <v>42718</v>
      </c>
      <c r="O76" t="b">
        <f t="shared" si="10"/>
        <v>1</v>
      </c>
      <c r="P76" t="str">
        <f t="shared" si="11"/>
        <v>WHEN fk_mwh_warehouse = '0' AND id_city = '891' AND shipped_date &gt;= '2016-11-05' AND shipped_date &lt; '2016-12-15' THEN unit_price</v>
      </c>
      <c r="Q76" t="str">
        <f t="shared" si="12"/>
        <v>WHEN fk_mwh_warehouse = '0' AND id_city = '891' AND shipped_date &gt;= '2016-11-05' AND shipped_date &lt; '2016-12-15' THEN paid_price</v>
      </c>
      <c r="R76" t="str">
        <f t="shared" si="15"/>
        <v>WHEN fk_mwh_warehouse = '0' AND id_city = '891' AND shipped_date &gt;= '2016-11-05' AND shipped_date &lt; '2016-12-15' THEN order_nr</v>
      </c>
      <c r="S76" t="str">
        <f t="shared" si="13"/>
        <v>WHEN fk_mwh_warehouse = '0' AND id_city = '891' AND shipped_date &gt;= '2016-11-05' AND shipped_date &lt; '2016-12-15' THEN 1</v>
      </c>
    </row>
    <row r="77" spans="1:19" x14ac:dyDescent="0.25">
      <c r="A77" t="str">
        <f t="shared" si="14"/>
        <v>9090</v>
      </c>
      <c r="B77">
        <v>0</v>
      </c>
      <c r="C77">
        <v>909</v>
      </c>
      <c r="D77">
        <v>0</v>
      </c>
      <c r="E77">
        <v>0</v>
      </c>
      <c r="F77">
        <v>0</v>
      </c>
      <c r="G77">
        <v>0</v>
      </c>
      <c r="H77" t="e">
        <f>VLOOKUP($A77,'01 LEAD TIME'!$A$10:$K$1000000,8,FALSE)</f>
        <v>#N/A</v>
      </c>
      <c r="I77" t="e">
        <f>VLOOKUP($A77,'01 LEAD TIME'!$A$10:$K$1000000,9,FALSE)</f>
        <v>#N/A</v>
      </c>
      <c r="J77" t="e">
        <f>VLOOKUP($A77,'01 LEAD TIME'!$A$10:$K$1000000,10,FALSE)</f>
        <v>#N/A</v>
      </c>
      <c r="K77" t="e">
        <f>VLOOKUP($A77,'01 LEAD TIME'!$A$10:$K$1000000,11,FALSE)</f>
        <v>#N/A</v>
      </c>
      <c r="L77" t="e">
        <v>#N/A</v>
      </c>
      <c r="M77" s="1" t="e">
        <f t="shared" si="8"/>
        <v>#N/A</v>
      </c>
      <c r="N77" s="1" t="e">
        <f t="shared" si="9"/>
        <v>#N/A</v>
      </c>
      <c r="O77" t="e">
        <f t="shared" si="10"/>
        <v>#N/A</v>
      </c>
      <c r="P77" t="e">
        <f t="shared" si="11"/>
        <v>#N/A</v>
      </c>
      <c r="Q77" t="e">
        <f t="shared" si="12"/>
        <v>#N/A</v>
      </c>
      <c r="R77" t="e">
        <f t="shared" si="15"/>
        <v>#N/A</v>
      </c>
      <c r="S77" t="e">
        <f t="shared" si="13"/>
        <v>#N/A</v>
      </c>
    </row>
    <row r="78" spans="1:19" x14ac:dyDescent="0.25">
      <c r="A78" t="str">
        <f t="shared" si="14"/>
        <v>9200</v>
      </c>
      <c r="B78">
        <v>0</v>
      </c>
      <c r="C78">
        <v>920</v>
      </c>
      <c r="D78">
        <v>560000</v>
      </c>
      <c r="E78">
        <v>560000</v>
      </c>
      <c r="F78">
        <v>8</v>
      </c>
      <c r="G78">
        <v>8</v>
      </c>
      <c r="H78">
        <f>VLOOKUP($A78,'01 LEAD TIME'!$A$10:$K$1000000,8,FALSE)</f>
        <v>20161122677049</v>
      </c>
      <c r="I78">
        <f>VLOOKUP($A78,'01 LEAD TIME'!$A$10:$K$1000000,9,FALSE)</f>
        <v>20161205160530.5</v>
      </c>
      <c r="J78">
        <f>VLOOKUP($A78,'01 LEAD TIME'!$A$10:$K$1000000,10,FALSE)</f>
        <v>13</v>
      </c>
      <c r="K78">
        <f>VLOOKUP($A78,'01 LEAD TIME'!$A$10:$K$1000000,11,FALSE)</f>
        <v>0</v>
      </c>
      <c r="L78" t="s">
        <v>34</v>
      </c>
      <c r="M78" s="1">
        <f t="shared" si="8"/>
        <v>42700</v>
      </c>
      <c r="N78" s="1">
        <f t="shared" si="9"/>
        <v>42703</v>
      </c>
      <c r="O78" t="b">
        <f t="shared" si="10"/>
        <v>0</v>
      </c>
      <c r="P78" t="str">
        <f t="shared" si="11"/>
        <v>WHEN fk_mwh_warehouse = '0' AND id_city = '920' AND shipped_date &gt;= '2016-11-26' AND shipped_date &lt; '2016-11-30' THEN unit_price</v>
      </c>
      <c r="Q78" t="str">
        <f t="shared" si="12"/>
        <v>WHEN fk_mwh_warehouse = '0' AND id_city = '920' AND shipped_date &gt;= '2016-11-26' AND shipped_date &lt; '2016-11-30' THEN paid_price</v>
      </c>
      <c r="R78" t="str">
        <f t="shared" si="15"/>
        <v>WHEN fk_mwh_warehouse = '0' AND id_city = '920' AND shipped_date &gt;= '2016-11-26' AND shipped_date &lt; '2016-11-30' THEN order_nr</v>
      </c>
      <c r="S78" t="str">
        <f t="shared" si="13"/>
        <v>WHEN fk_mwh_warehouse = '0' AND id_city = '920' AND shipped_date &gt;= '2016-11-26' AND shipped_date &lt; '2016-11-30' THEN 1</v>
      </c>
    </row>
    <row r="79" spans="1:19" x14ac:dyDescent="0.25">
      <c r="A79" t="str">
        <f t="shared" si="14"/>
        <v>9320</v>
      </c>
      <c r="B79">
        <v>0</v>
      </c>
      <c r="C79">
        <v>932</v>
      </c>
      <c r="D79">
        <v>7210293.2000000002</v>
      </c>
      <c r="E79">
        <v>7191103.2000000002</v>
      </c>
      <c r="F79">
        <v>51</v>
      </c>
      <c r="G79">
        <v>68</v>
      </c>
      <c r="H79">
        <f>VLOOKUP($A79,'01 LEAD TIME'!$A$10:$K$1000000,8,FALSE)</f>
        <v>20161148124288.801</v>
      </c>
      <c r="I79">
        <f>VLOOKUP($A79,'01 LEAD TIME'!$A$10:$K$1000000,9,FALSE)</f>
        <v>20161205783031.699</v>
      </c>
      <c r="J79">
        <f>VLOOKUP($A79,'01 LEAD TIME'!$A$10:$K$1000000,10,FALSE)</f>
        <v>5</v>
      </c>
      <c r="K79">
        <f>VLOOKUP($A79,'01 LEAD TIME'!$A$10:$K$1000000,11,FALSE)</f>
        <v>3</v>
      </c>
      <c r="L79" t="s">
        <v>34</v>
      </c>
      <c r="M79" s="1">
        <f t="shared" si="8"/>
        <v>42699</v>
      </c>
      <c r="N79" s="1">
        <f t="shared" si="9"/>
        <v>42714</v>
      </c>
      <c r="O79" t="b">
        <f t="shared" si="10"/>
        <v>0</v>
      </c>
      <c r="P79" t="str">
        <f t="shared" si="11"/>
        <v>WHEN fk_mwh_warehouse = '0' AND id_city = '932' AND shipped_date &gt;= '2016-11-25' AND shipped_date &lt; '2016-12-11' THEN unit_price</v>
      </c>
      <c r="Q79" t="str">
        <f t="shared" si="12"/>
        <v>WHEN fk_mwh_warehouse = '0' AND id_city = '932' AND shipped_date &gt;= '2016-11-25' AND shipped_date &lt; '2016-12-11' THEN paid_price</v>
      </c>
      <c r="R79" t="str">
        <f t="shared" si="15"/>
        <v>WHEN fk_mwh_warehouse = '0' AND id_city = '932' AND shipped_date &gt;= '2016-11-25' AND shipped_date &lt; '2016-12-11' THEN order_nr</v>
      </c>
      <c r="S79" t="str">
        <f t="shared" si="13"/>
        <v>WHEN fk_mwh_warehouse = '0' AND id_city = '932' AND shipped_date &gt;= '2016-11-25' AND shipped_date &lt; '2016-12-11' THEN 1</v>
      </c>
    </row>
    <row r="80" spans="1:19" x14ac:dyDescent="0.25">
      <c r="A80" t="str">
        <f t="shared" si="14"/>
        <v>9490</v>
      </c>
      <c r="B80">
        <v>0</v>
      </c>
      <c r="C80">
        <v>949</v>
      </c>
      <c r="D80">
        <v>0</v>
      </c>
      <c r="E80">
        <v>0</v>
      </c>
      <c r="F80">
        <v>0</v>
      </c>
      <c r="G80">
        <v>0</v>
      </c>
      <c r="H80" t="e">
        <f>VLOOKUP($A80,'01 LEAD TIME'!$A$10:$K$1000000,8,FALSE)</f>
        <v>#N/A</v>
      </c>
      <c r="I80" t="e">
        <f>VLOOKUP($A80,'01 LEAD TIME'!$A$10:$K$1000000,9,FALSE)</f>
        <v>#N/A</v>
      </c>
      <c r="J80" t="e">
        <f>VLOOKUP($A80,'01 LEAD TIME'!$A$10:$K$1000000,10,FALSE)</f>
        <v>#N/A</v>
      </c>
      <c r="K80" t="e">
        <f>VLOOKUP($A80,'01 LEAD TIME'!$A$10:$K$1000000,11,FALSE)</f>
        <v>#N/A</v>
      </c>
      <c r="L80" t="e">
        <v>#N/A</v>
      </c>
      <c r="M80" s="1" t="e">
        <f t="shared" si="8"/>
        <v>#N/A</v>
      </c>
      <c r="N80" s="1" t="e">
        <f t="shared" si="9"/>
        <v>#N/A</v>
      </c>
      <c r="O80" t="e">
        <f t="shared" si="10"/>
        <v>#N/A</v>
      </c>
      <c r="P80" t="e">
        <f t="shared" si="11"/>
        <v>#N/A</v>
      </c>
      <c r="Q80" t="e">
        <f t="shared" si="12"/>
        <v>#N/A</v>
      </c>
      <c r="R80" t="e">
        <f t="shared" si="15"/>
        <v>#N/A</v>
      </c>
      <c r="S80" t="e">
        <f t="shared" si="13"/>
        <v>#N/A</v>
      </c>
    </row>
    <row r="81" spans="1:19" x14ac:dyDescent="0.25">
      <c r="A81" t="str">
        <f t="shared" si="14"/>
        <v>9520</v>
      </c>
      <c r="B81">
        <v>0</v>
      </c>
      <c r="C81">
        <v>952</v>
      </c>
      <c r="D81">
        <v>102000</v>
      </c>
      <c r="E81">
        <v>102000</v>
      </c>
      <c r="F81">
        <v>1</v>
      </c>
      <c r="G81">
        <v>1</v>
      </c>
      <c r="H81">
        <f>VLOOKUP($A81,'01 LEAD TIME'!$A$10:$K$1000000,8,FALSE)</f>
        <v>20161130142059</v>
      </c>
      <c r="I81">
        <f>VLOOKUP($A81,'01 LEAD TIME'!$A$10:$K$1000000,9,FALSE)</f>
        <v>20161208112651</v>
      </c>
      <c r="J81">
        <f>VLOOKUP($A81,'01 LEAD TIME'!$A$10:$K$1000000,10,FALSE)</f>
        <v>8</v>
      </c>
      <c r="K81">
        <f>VLOOKUP($A81,'01 LEAD TIME'!$A$10:$K$1000000,11,FALSE)</f>
        <v>0</v>
      </c>
      <c r="L81" t="s">
        <v>37</v>
      </c>
      <c r="M81" s="1">
        <f t="shared" si="8"/>
        <v>42705</v>
      </c>
      <c r="N81" s="1">
        <f t="shared" si="9"/>
        <v>42708</v>
      </c>
      <c r="O81" t="b">
        <f t="shared" si="10"/>
        <v>0</v>
      </c>
      <c r="P81" t="str">
        <f t="shared" si="11"/>
        <v>WHEN fk_mwh_warehouse = '0' AND id_city = '952' AND shipped_date &gt;= '2016-12-01' AND shipped_date &lt; '2016-12-05' THEN unit_price</v>
      </c>
      <c r="Q81" t="str">
        <f t="shared" si="12"/>
        <v>WHEN fk_mwh_warehouse = '0' AND id_city = '952' AND shipped_date &gt;= '2016-12-01' AND shipped_date &lt; '2016-12-05' THEN paid_price</v>
      </c>
      <c r="R81" t="str">
        <f t="shared" si="15"/>
        <v>WHEN fk_mwh_warehouse = '0' AND id_city = '952' AND shipped_date &gt;= '2016-12-01' AND shipped_date &lt; '2016-12-05' THEN order_nr</v>
      </c>
      <c r="S81" t="str">
        <f t="shared" si="13"/>
        <v>WHEN fk_mwh_warehouse = '0' AND id_city = '952' AND shipped_date &gt;= '2016-12-01' AND shipped_date &lt; '2016-12-05' THEN 1</v>
      </c>
    </row>
    <row r="82" spans="1:19" x14ac:dyDescent="0.25">
      <c r="A82" t="str">
        <f t="shared" si="14"/>
        <v>9570</v>
      </c>
      <c r="B82">
        <v>0</v>
      </c>
      <c r="C82">
        <v>957</v>
      </c>
      <c r="D82">
        <v>6677733.9900000002</v>
      </c>
      <c r="E82">
        <v>6677733.9900000002</v>
      </c>
      <c r="F82">
        <v>39</v>
      </c>
      <c r="G82">
        <v>62</v>
      </c>
      <c r="H82">
        <f>VLOOKUP($A82,'01 LEAD TIME'!$A$10:$K$1000000,8,FALSE)</f>
        <v>20161182896094.102</v>
      </c>
      <c r="I82">
        <f>VLOOKUP($A82,'01 LEAD TIME'!$A$10:$K$1000000,9,FALSE)</f>
        <v>20161206404144.699</v>
      </c>
      <c r="J82">
        <f>VLOOKUP($A82,'01 LEAD TIME'!$A$10:$K$1000000,10,FALSE)</f>
        <v>3</v>
      </c>
      <c r="K82">
        <f>VLOOKUP($A82,'01 LEAD TIME'!$A$10:$K$1000000,11,FALSE)</f>
        <v>3</v>
      </c>
      <c r="L82" t="s">
        <v>36</v>
      </c>
      <c r="M82" s="1">
        <f t="shared" si="8"/>
        <v>42701</v>
      </c>
      <c r="N82" s="1">
        <f t="shared" si="9"/>
        <v>42716</v>
      </c>
      <c r="O82" t="b">
        <f t="shared" si="10"/>
        <v>0</v>
      </c>
      <c r="P82" t="str">
        <f t="shared" si="11"/>
        <v>WHEN fk_mwh_warehouse = '0' AND id_city = '957' AND shipped_date &gt;= '2016-11-27' AND shipped_date &lt; '2016-12-13' THEN unit_price</v>
      </c>
      <c r="Q82" t="str">
        <f t="shared" si="12"/>
        <v>WHEN fk_mwh_warehouse = '0' AND id_city = '957' AND shipped_date &gt;= '2016-11-27' AND shipped_date &lt; '2016-12-13' THEN paid_price</v>
      </c>
      <c r="R82" t="str">
        <f t="shared" si="15"/>
        <v>WHEN fk_mwh_warehouse = '0' AND id_city = '957' AND shipped_date &gt;= '2016-11-27' AND shipped_date &lt; '2016-12-13' THEN order_nr</v>
      </c>
      <c r="S82" t="str">
        <f t="shared" si="13"/>
        <v>WHEN fk_mwh_warehouse = '0' AND id_city = '957' AND shipped_date &gt;= '2016-11-27' AND shipped_date &lt; '2016-12-13' THEN 1</v>
      </c>
    </row>
    <row r="83" spans="1:19" x14ac:dyDescent="0.25">
      <c r="A83" t="str">
        <f t="shared" si="14"/>
        <v>9630</v>
      </c>
      <c r="B83">
        <v>0</v>
      </c>
      <c r="C83">
        <v>963</v>
      </c>
      <c r="D83">
        <v>552000</v>
      </c>
      <c r="E83">
        <v>552000</v>
      </c>
      <c r="F83">
        <v>4</v>
      </c>
      <c r="G83">
        <v>6</v>
      </c>
      <c r="H83">
        <f>VLOOKUP($A83,'01 LEAD TIME'!$A$10:$K$1000000,8,FALSE)</f>
        <v>20161203190133</v>
      </c>
      <c r="I83">
        <f>VLOOKUP($A83,'01 LEAD TIME'!$A$10:$K$1000000,9,FALSE)</f>
        <v>20161207160008</v>
      </c>
      <c r="J83">
        <f>VLOOKUP($A83,'01 LEAD TIME'!$A$10:$K$1000000,10,FALSE)</f>
        <v>4</v>
      </c>
      <c r="K83">
        <f>VLOOKUP($A83,'01 LEAD TIME'!$A$10:$K$1000000,11,FALSE)</f>
        <v>0</v>
      </c>
      <c r="L83" t="s">
        <v>35</v>
      </c>
      <c r="M83" s="1">
        <f t="shared" si="8"/>
        <v>42709</v>
      </c>
      <c r="N83" s="1">
        <f t="shared" si="9"/>
        <v>42712</v>
      </c>
      <c r="O83" t="b">
        <f t="shared" si="10"/>
        <v>0</v>
      </c>
      <c r="P83" t="str">
        <f t="shared" si="11"/>
        <v>WHEN fk_mwh_warehouse = '0' AND id_city = '963' AND shipped_date &gt;= '2016-12-05' AND shipped_date &lt; '2016-12-09' THEN unit_price</v>
      </c>
      <c r="Q83" t="str">
        <f t="shared" si="12"/>
        <v>WHEN fk_mwh_warehouse = '0' AND id_city = '963' AND shipped_date &gt;= '2016-12-05' AND shipped_date &lt; '2016-12-09' THEN paid_price</v>
      </c>
      <c r="R83" t="str">
        <f t="shared" si="15"/>
        <v>WHEN fk_mwh_warehouse = '0' AND id_city = '963' AND shipped_date &gt;= '2016-12-05' AND shipped_date &lt; '2016-12-09' THEN order_nr</v>
      </c>
      <c r="S83" t="str">
        <f t="shared" si="13"/>
        <v>WHEN fk_mwh_warehouse = '0' AND id_city = '963' AND shipped_date &gt;= '2016-12-05' AND shipped_date &lt; '2016-12-09' THEN 1</v>
      </c>
    </row>
    <row r="84" spans="1:19" x14ac:dyDescent="0.25">
      <c r="A84" t="str">
        <f t="shared" si="14"/>
        <v>9670</v>
      </c>
      <c r="B84">
        <v>0</v>
      </c>
      <c r="C84">
        <v>967</v>
      </c>
      <c r="D84">
        <v>6233837.2000000002</v>
      </c>
      <c r="E84">
        <v>6233837.2000000002</v>
      </c>
      <c r="F84">
        <v>19</v>
      </c>
      <c r="G84">
        <v>23</v>
      </c>
      <c r="H84">
        <f>VLOOKUP($A84,'01 LEAD TIME'!$A$10:$K$1000000,8,FALSE)</f>
        <v>20161155812261</v>
      </c>
      <c r="I84">
        <f>VLOOKUP($A84,'01 LEAD TIME'!$A$10:$K$1000000,9,FALSE)</f>
        <v>20161206158622.301</v>
      </c>
      <c r="J84">
        <f>VLOOKUP($A84,'01 LEAD TIME'!$A$10:$K$1000000,10,FALSE)</f>
        <v>4</v>
      </c>
      <c r="K84">
        <f>VLOOKUP($A84,'01 LEAD TIME'!$A$10:$K$1000000,11,FALSE)</f>
        <v>3</v>
      </c>
      <c r="L84" t="s">
        <v>36</v>
      </c>
      <c r="M84" s="1">
        <f t="shared" si="8"/>
        <v>42700</v>
      </c>
      <c r="N84" s="1">
        <f t="shared" si="9"/>
        <v>42715</v>
      </c>
      <c r="O84" t="b">
        <f t="shared" si="10"/>
        <v>0</v>
      </c>
      <c r="P84" t="str">
        <f t="shared" si="11"/>
        <v>WHEN fk_mwh_warehouse = '0' AND id_city = '967' AND shipped_date &gt;= '2016-11-26' AND shipped_date &lt; '2016-12-12' THEN unit_price</v>
      </c>
      <c r="Q84" t="str">
        <f t="shared" si="12"/>
        <v>WHEN fk_mwh_warehouse = '0' AND id_city = '967' AND shipped_date &gt;= '2016-11-26' AND shipped_date &lt; '2016-12-12' THEN paid_price</v>
      </c>
      <c r="R84" t="str">
        <f t="shared" si="15"/>
        <v>WHEN fk_mwh_warehouse = '0' AND id_city = '967' AND shipped_date &gt;= '2016-11-26' AND shipped_date &lt; '2016-12-12' THEN order_nr</v>
      </c>
      <c r="S84" t="str">
        <f t="shared" si="13"/>
        <v>WHEN fk_mwh_warehouse = '0' AND id_city = '967' AND shipped_date &gt;= '2016-11-26' AND shipped_date &lt; '2016-12-12' THEN 1</v>
      </c>
    </row>
    <row r="85" spans="1:19" x14ac:dyDescent="0.25">
      <c r="A85" t="str">
        <f t="shared" si="14"/>
        <v>9700</v>
      </c>
      <c r="B85">
        <v>0</v>
      </c>
      <c r="C85">
        <v>970</v>
      </c>
      <c r="D85">
        <v>431305751.79000002</v>
      </c>
      <c r="E85">
        <v>427019118.67000002</v>
      </c>
      <c r="F85">
        <v>3909</v>
      </c>
      <c r="G85">
        <v>4621</v>
      </c>
      <c r="H85">
        <f>VLOOKUP($A85,'01 LEAD TIME'!$A$10:$K$1000000,8,FALSE)</f>
        <v>20161197261580.602</v>
      </c>
      <c r="I85">
        <f>VLOOKUP($A85,'01 LEAD TIME'!$A$10:$K$1000000,9,FALSE)</f>
        <v>20161206246722.102</v>
      </c>
      <c r="J85">
        <f>VLOOKUP($A85,'01 LEAD TIME'!$A$10:$K$1000000,10,FALSE)</f>
        <v>3</v>
      </c>
      <c r="K85">
        <f>VLOOKUP($A85,'01 LEAD TIME'!$A$10:$K$1000000,11,FALSE)</f>
        <v>3</v>
      </c>
      <c r="L85" t="s">
        <v>36</v>
      </c>
      <c r="M85" s="1">
        <f t="shared" si="8"/>
        <v>42701</v>
      </c>
      <c r="N85" s="1">
        <f t="shared" si="9"/>
        <v>42716</v>
      </c>
      <c r="O85" t="b">
        <f t="shared" si="10"/>
        <v>0</v>
      </c>
      <c r="P85" t="str">
        <f t="shared" si="11"/>
        <v>WHEN fk_mwh_warehouse = '0' AND id_city = '970' AND shipped_date &gt;= '2016-11-27' AND shipped_date &lt; '2016-12-13' THEN unit_price</v>
      </c>
      <c r="Q85" t="str">
        <f t="shared" si="12"/>
        <v>WHEN fk_mwh_warehouse = '0' AND id_city = '970' AND shipped_date &gt;= '2016-11-27' AND shipped_date &lt; '2016-12-13' THEN paid_price</v>
      </c>
      <c r="R85" t="str">
        <f t="shared" si="15"/>
        <v>WHEN fk_mwh_warehouse = '0' AND id_city = '970' AND shipped_date &gt;= '2016-11-27' AND shipped_date &lt; '2016-12-13' THEN order_nr</v>
      </c>
      <c r="S85" t="str">
        <f t="shared" si="13"/>
        <v>WHEN fk_mwh_warehouse = '0' AND id_city = '970' AND shipped_date &gt;= '2016-11-27' AND shipped_date &lt; '2016-12-13' THEN 1</v>
      </c>
    </row>
    <row r="86" spans="1:19" x14ac:dyDescent="0.25">
      <c r="A86" t="str">
        <f t="shared" si="14"/>
        <v>9820</v>
      </c>
      <c r="B86">
        <v>0</v>
      </c>
      <c r="C86">
        <v>982</v>
      </c>
      <c r="D86">
        <v>6705520.4100000001</v>
      </c>
      <c r="E86">
        <v>6607520.4100000001</v>
      </c>
      <c r="F86">
        <v>36</v>
      </c>
      <c r="G86">
        <v>45</v>
      </c>
      <c r="H86">
        <f>VLOOKUP($A86,'01 LEAD TIME'!$A$10:$K$1000000,8,FALSE)</f>
        <v>20161197454613.5</v>
      </c>
      <c r="I86">
        <f>VLOOKUP($A86,'01 LEAD TIME'!$A$10:$K$1000000,9,FALSE)</f>
        <v>20161206457215.199</v>
      </c>
      <c r="J86">
        <f>VLOOKUP($A86,'01 LEAD TIME'!$A$10:$K$1000000,10,FALSE)</f>
        <v>2</v>
      </c>
      <c r="K86">
        <f>VLOOKUP($A86,'01 LEAD TIME'!$A$10:$K$1000000,11,FALSE)</f>
        <v>2</v>
      </c>
      <c r="L86" t="s">
        <v>36</v>
      </c>
      <c r="M86" s="1">
        <f t="shared" si="8"/>
        <v>42705</v>
      </c>
      <c r="N86" s="1">
        <f t="shared" si="9"/>
        <v>42716</v>
      </c>
      <c r="O86" t="b">
        <f t="shared" si="10"/>
        <v>0</v>
      </c>
      <c r="P86" t="str">
        <f t="shared" si="11"/>
        <v>WHEN fk_mwh_warehouse = '0' AND id_city = '982' AND shipped_date &gt;= '2016-12-01' AND shipped_date &lt; '2016-12-13' THEN unit_price</v>
      </c>
      <c r="Q86" t="str">
        <f t="shared" si="12"/>
        <v>WHEN fk_mwh_warehouse = '0' AND id_city = '982' AND shipped_date &gt;= '2016-12-01' AND shipped_date &lt; '2016-12-13' THEN paid_price</v>
      </c>
      <c r="R86" t="str">
        <f t="shared" si="15"/>
        <v>WHEN fk_mwh_warehouse = '0' AND id_city = '982' AND shipped_date &gt;= '2016-12-01' AND shipped_date &lt; '2016-12-13' THEN order_nr</v>
      </c>
      <c r="S86" t="str">
        <f t="shared" si="13"/>
        <v>WHEN fk_mwh_warehouse = '0' AND id_city = '982' AND shipped_date &gt;= '2016-12-01' AND shipped_date &lt; '2016-12-13' THEN 1</v>
      </c>
    </row>
    <row r="87" spans="1:19" x14ac:dyDescent="0.25">
      <c r="A87" t="str">
        <f t="shared" si="14"/>
        <v>9860</v>
      </c>
      <c r="B87">
        <v>0</v>
      </c>
      <c r="C87">
        <v>986</v>
      </c>
      <c r="D87">
        <v>6720654.7699999996</v>
      </c>
      <c r="E87">
        <v>6619504.7699999996</v>
      </c>
      <c r="F87">
        <v>40</v>
      </c>
      <c r="G87">
        <v>54</v>
      </c>
      <c r="H87">
        <f>VLOOKUP($A87,'01 LEAD TIME'!$A$10:$K$1000000,8,FALSE)</f>
        <v>20161177102264.301</v>
      </c>
      <c r="I87">
        <f>VLOOKUP($A87,'01 LEAD TIME'!$A$10:$K$1000000,9,FALSE)</f>
        <v>20161207465327.301</v>
      </c>
      <c r="J87">
        <f>VLOOKUP($A87,'01 LEAD TIME'!$A$10:$K$1000000,10,FALSE)</f>
        <v>7</v>
      </c>
      <c r="K87">
        <f>VLOOKUP($A87,'01 LEAD TIME'!$A$10:$K$1000000,11,FALSE)</f>
        <v>8</v>
      </c>
      <c r="L87" t="s">
        <v>35</v>
      </c>
      <c r="M87" s="1">
        <f t="shared" si="8"/>
        <v>42682</v>
      </c>
      <c r="N87" s="1">
        <f t="shared" si="9"/>
        <v>42717</v>
      </c>
      <c r="O87" t="b">
        <f t="shared" si="10"/>
        <v>1</v>
      </c>
      <c r="P87" t="str">
        <f t="shared" si="11"/>
        <v>WHEN fk_mwh_warehouse = '0' AND id_city = '986' AND shipped_date &gt;= '2016-11-08' AND shipped_date &lt; '2016-12-14' THEN unit_price</v>
      </c>
      <c r="Q87" t="str">
        <f t="shared" si="12"/>
        <v>WHEN fk_mwh_warehouse = '0' AND id_city = '986' AND shipped_date &gt;= '2016-11-08' AND shipped_date &lt; '2016-12-14' THEN paid_price</v>
      </c>
      <c r="R87" t="str">
        <f t="shared" si="15"/>
        <v>WHEN fk_mwh_warehouse = '0' AND id_city = '986' AND shipped_date &gt;= '2016-11-08' AND shipped_date &lt; '2016-12-14' THEN order_nr</v>
      </c>
      <c r="S87" t="str">
        <f t="shared" si="13"/>
        <v>WHEN fk_mwh_warehouse = '0' AND id_city = '986' AND shipped_date &gt;= '2016-11-08' AND shipped_date &lt; '2016-12-14' THEN 1</v>
      </c>
    </row>
    <row r="88" spans="1:19" x14ac:dyDescent="0.25">
      <c r="A88" t="str">
        <f t="shared" si="14"/>
        <v>10000</v>
      </c>
      <c r="B88">
        <v>0</v>
      </c>
      <c r="C88">
        <v>1000</v>
      </c>
      <c r="D88">
        <v>1509140.52</v>
      </c>
      <c r="E88">
        <v>1509140.52</v>
      </c>
      <c r="F88">
        <v>7</v>
      </c>
      <c r="G88">
        <v>13</v>
      </c>
      <c r="H88">
        <f>VLOOKUP($A88,'01 LEAD TIME'!$A$10:$K$1000000,8,FALSE)</f>
        <v>20161127002919</v>
      </c>
      <c r="I88">
        <f>VLOOKUP($A88,'01 LEAD TIME'!$A$10:$K$1000000,9,FALSE)</f>
        <v>20161205160158</v>
      </c>
      <c r="J88">
        <f>VLOOKUP($A88,'01 LEAD TIME'!$A$10:$K$1000000,10,FALSE)</f>
        <v>8</v>
      </c>
      <c r="K88">
        <f>VLOOKUP($A88,'01 LEAD TIME'!$A$10:$K$1000000,11,FALSE)</f>
        <v>0</v>
      </c>
      <c r="L88" t="s">
        <v>34</v>
      </c>
      <c r="M88" s="1">
        <f t="shared" si="8"/>
        <v>42705</v>
      </c>
      <c r="N88" s="1">
        <f t="shared" si="9"/>
        <v>42708</v>
      </c>
      <c r="O88" t="b">
        <f t="shared" si="10"/>
        <v>0</v>
      </c>
      <c r="P88" t="str">
        <f t="shared" si="11"/>
        <v>WHEN fk_mwh_warehouse = '0' AND id_city = '1000' AND shipped_date &gt;= '2016-12-01' AND shipped_date &lt; '2016-12-05' THEN unit_price</v>
      </c>
      <c r="Q88" t="str">
        <f t="shared" si="12"/>
        <v>WHEN fk_mwh_warehouse = '0' AND id_city = '1000' AND shipped_date &gt;= '2016-12-01' AND shipped_date &lt; '2016-12-05' THEN paid_price</v>
      </c>
      <c r="R88" t="str">
        <f t="shared" si="15"/>
        <v>WHEN fk_mwh_warehouse = '0' AND id_city = '1000' AND shipped_date &gt;= '2016-12-01' AND shipped_date &lt; '2016-12-05' THEN order_nr</v>
      </c>
      <c r="S88" t="str">
        <f t="shared" si="13"/>
        <v>WHEN fk_mwh_warehouse = '0' AND id_city = '1000' AND shipped_date &gt;= '2016-12-01' AND shipped_date &lt; '2016-12-05' THEN 1</v>
      </c>
    </row>
    <row r="89" spans="1:19" x14ac:dyDescent="0.25">
      <c r="A89" t="str">
        <f t="shared" si="14"/>
        <v>10110</v>
      </c>
      <c r="B89">
        <v>0</v>
      </c>
      <c r="C89">
        <v>1011</v>
      </c>
      <c r="D89">
        <v>0</v>
      </c>
      <c r="E89">
        <v>0</v>
      </c>
      <c r="F89">
        <v>0</v>
      </c>
      <c r="G89">
        <v>0</v>
      </c>
      <c r="H89" t="e">
        <f>VLOOKUP($A89,'01 LEAD TIME'!$A$10:$K$1000000,8,FALSE)</f>
        <v>#N/A</v>
      </c>
      <c r="I89" t="e">
        <f>VLOOKUP($A89,'01 LEAD TIME'!$A$10:$K$1000000,9,FALSE)</f>
        <v>#N/A</v>
      </c>
      <c r="J89" t="e">
        <f>VLOOKUP($A89,'01 LEAD TIME'!$A$10:$K$1000000,10,FALSE)</f>
        <v>#N/A</v>
      </c>
      <c r="K89" t="e">
        <f>VLOOKUP($A89,'01 LEAD TIME'!$A$10:$K$1000000,11,FALSE)</f>
        <v>#N/A</v>
      </c>
      <c r="L89" t="e">
        <v>#N/A</v>
      </c>
      <c r="M89" s="1" t="e">
        <f t="shared" si="8"/>
        <v>#N/A</v>
      </c>
      <c r="N89" s="1" t="e">
        <f t="shared" si="9"/>
        <v>#N/A</v>
      </c>
      <c r="O89" t="e">
        <f t="shared" si="10"/>
        <v>#N/A</v>
      </c>
      <c r="P89" t="e">
        <f t="shared" si="11"/>
        <v>#N/A</v>
      </c>
      <c r="Q89" t="e">
        <f t="shared" si="12"/>
        <v>#N/A</v>
      </c>
      <c r="R89" t="e">
        <f t="shared" si="15"/>
        <v>#N/A</v>
      </c>
      <c r="S89" t="e">
        <f t="shared" si="13"/>
        <v>#N/A</v>
      </c>
    </row>
    <row r="90" spans="1:19" x14ac:dyDescent="0.25">
      <c r="A90" t="str">
        <f t="shared" si="14"/>
        <v>10180</v>
      </c>
      <c r="B90">
        <v>0</v>
      </c>
      <c r="C90">
        <v>1018</v>
      </c>
      <c r="D90">
        <v>0</v>
      </c>
      <c r="E90">
        <v>0</v>
      </c>
      <c r="F90">
        <v>0</v>
      </c>
      <c r="G90">
        <v>0</v>
      </c>
      <c r="H90" t="e">
        <f>VLOOKUP($A90,'01 LEAD TIME'!$A$10:$K$1000000,8,FALSE)</f>
        <v>#N/A</v>
      </c>
      <c r="I90" t="e">
        <f>VLOOKUP($A90,'01 LEAD TIME'!$A$10:$K$1000000,9,FALSE)</f>
        <v>#N/A</v>
      </c>
      <c r="J90" t="e">
        <f>VLOOKUP($A90,'01 LEAD TIME'!$A$10:$K$1000000,10,FALSE)</f>
        <v>#N/A</v>
      </c>
      <c r="K90" t="e">
        <f>VLOOKUP($A90,'01 LEAD TIME'!$A$10:$K$1000000,11,FALSE)</f>
        <v>#N/A</v>
      </c>
      <c r="L90" t="e">
        <v>#N/A</v>
      </c>
      <c r="M90" s="1" t="e">
        <f t="shared" si="8"/>
        <v>#N/A</v>
      </c>
      <c r="N90" s="1" t="e">
        <f t="shared" si="9"/>
        <v>#N/A</v>
      </c>
      <c r="O90" t="e">
        <f t="shared" si="10"/>
        <v>#N/A</v>
      </c>
      <c r="P90" t="e">
        <f t="shared" si="11"/>
        <v>#N/A</v>
      </c>
      <c r="Q90" t="e">
        <f t="shared" si="12"/>
        <v>#N/A</v>
      </c>
      <c r="R90" t="e">
        <f t="shared" si="15"/>
        <v>#N/A</v>
      </c>
      <c r="S90" t="e">
        <f t="shared" si="13"/>
        <v>#N/A</v>
      </c>
    </row>
    <row r="91" spans="1:19" x14ac:dyDescent="0.25">
      <c r="A91" t="str">
        <f t="shared" si="14"/>
        <v>10360</v>
      </c>
      <c r="B91">
        <v>0</v>
      </c>
      <c r="C91">
        <v>1036</v>
      </c>
      <c r="D91">
        <v>6726815.7300000004</v>
      </c>
      <c r="E91">
        <v>6565238.2300000004</v>
      </c>
      <c r="F91">
        <v>38</v>
      </c>
      <c r="G91">
        <v>61</v>
      </c>
      <c r="H91">
        <f>VLOOKUP($A91,'01 LEAD TIME'!$A$10:$K$1000000,8,FALSE)</f>
        <v>20161124117324.898</v>
      </c>
      <c r="I91">
        <f>VLOOKUP($A91,'01 LEAD TIME'!$A$10:$K$1000000,9,FALSE)</f>
        <v>20161205158632.801</v>
      </c>
      <c r="J91">
        <f>VLOOKUP($A91,'01 LEAD TIME'!$A$10:$K$1000000,10,FALSE)</f>
        <v>11</v>
      </c>
      <c r="K91">
        <f>VLOOKUP($A91,'01 LEAD TIME'!$A$10:$K$1000000,11,FALSE)</f>
        <v>2</v>
      </c>
      <c r="L91" t="s">
        <v>34</v>
      </c>
      <c r="M91" s="1">
        <f t="shared" si="8"/>
        <v>42696</v>
      </c>
      <c r="N91" s="1">
        <f t="shared" si="9"/>
        <v>42707</v>
      </c>
      <c r="O91" t="b">
        <f t="shared" si="10"/>
        <v>0</v>
      </c>
      <c r="P91" t="str">
        <f t="shared" si="11"/>
        <v>WHEN fk_mwh_warehouse = '0' AND id_city = '1036' AND shipped_date &gt;= '2016-11-22' AND shipped_date &lt; '2016-12-04' THEN unit_price</v>
      </c>
      <c r="Q91" t="str">
        <f t="shared" si="12"/>
        <v>WHEN fk_mwh_warehouse = '0' AND id_city = '1036' AND shipped_date &gt;= '2016-11-22' AND shipped_date &lt; '2016-12-04' THEN paid_price</v>
      </c>
      <c r="R91" t="str">
        <f t="shared" si="15"/>
        <v>WHEN fk_mwh_warehouse = '0' AND id_city = '1036' AND shipped_date &gt;= '2016-11-22' AND shipped_date &lt; '2016-12-04' THEN order_nr</v>
      </c>
      <c r="S91" t="str">
        <f t="shared" si="13"/>
        <v>WHEN fk_mwh_warehouse = '0' AND id_city = '1036' AND shipped_date &gt;= '2016-11-22' AND shipped_date &lt; '2016-12-04' THEN 1</v>
      </c>
    </row>
    <row r="92" spans="1:19" x14ac:dyDescent="0.25">
      <c r="A92" t="str">
        <f t="shared" si="14"/>
        <v>10560</v>
      </c>
      <c r="B92">
        <v>0</v>
      </c>
      <c r="C92">
        <v>1056</v>
      </c>
      <c r="D92">
        <v>2221920</v>
      </c>
      <c r="E92">
        <v>2148312</v>
      </c>
      <c r="F92">
        <v>12</v>
      </c>
      <c r="G92">
        <v>19</v>
      </c>
      <c r="H92">
        <f>VLOOKUP($A92,'01 LEAD TIME'!$A$10:$K$1000000,8,FALSE)</f>
        <v>20161121200167.301</v>
      </c>
      <c r="I92">
        <f>VLOOKUP($A92,'01 LEAD TIME'!$A$10:$K$1000000,9,FALSE)</f>
        <v>20161208112510.102</v>
      </c>
      <c r="J92">
        <f>VLOOKUP($A92,'01 LEAD TIME'!$A$10:$K$1000000,10,FALSE)</f>
        <v>17</v>
      </c>
      <c r="K92">
        <f>VLOOKUP($A92,'01 LEAD TIME'!$A$10:$K$1000000,11,FALSE)</f>
        <v>3</v>
      </c>
      <c r="L92" t="s">
        <v>37</v>
      </c>
      <c r="M92" s="1">
        <f t="shared" si="8"/>
        <v>42687</v>
      </c>
      <c r="N92" s="1">
        <f t="shared" si="9"/>
        <v>42702</v>
      </c>
      <c r="O92" t="b">
        <f t="shared" si="10"/>
        <v>0</v>
      </c>
      <c r="P92" t="str">
        <f t="shared" si="11"/>
        <v>WHEN fk_mwh_warehouse = '0' AND id_city = '1056' AND shipped_date &gt;= '2016-11-13' AND shipped_date &lt; '2016-11-29' THEN unit_price</v>
      </c>
      <c r="Q92" t="str">
        <f t="shared" si="12"/>
        <v>WHEN fk_mwh_warehouse = '0' AND id_city = '1056' AND shipped_date &gt;= '2016-11-13' AND shipped_date &lt; '2016-11-29' THEN paid_price</v>
      </c>
      <c r="R92" t="str">
        <f t="shared" si="15"/>
        <v>WHEN fk_mwh_warehouse = '0' AND id_city = '1056' AND shipped_date &gt;= '2016-11-13' AND shipped_date &lt; '2016-11-29' THEN order_nr</v>
      </c>
      <c r="S92" t="str">
        <f t="shared" si="13"/>
        <v>WHEN fk_mwh_warehouse = '0' AND id_city = '1056' AND shipped_date &gt;= '2016-11-13' AND shipped_date &lt; '2016-11-29' THEN 1</v>
      </c>
    </row>
    <row r="93" spans="1:19" x14ac:dyDescent="0.25">
      <c r="A93" t="str">
        <f t="shared" si="14"/>
        <v>10760</v>
      </c>
      <c r="B93">
        <v>0</v>
      </c>
      <c r="C93">
        <v>1076</v>
      </c>
      <c r="D93">
        <v>121000</v>
      </c>
      <c r="E93">
        <v>108900</v>
      </c>
      <c r="F93">
        <v>1</v>
      </c>
      <c r="G93">
        <v>1</v>
      </c>
      <c r="H93">
        <f>VLOOKUP($A93,'01 LEAD TIME'!$A$10:$K$1000000,8,FALSE)</f>
        <v>20161112113357</v>
      </c>
      <c r="I93">
        <f>VLOOKUP($A93,'01 LEAD TIME'!$A$10:$K$1000000,9,FALSE)</f>
        <v>20161206210022</v>
      </c>
      <c r="J93">
        <f>VLOOKUP($A93,'01 LEAD TIME'!$A$10:$K$1000000,10,FALSE)</f>
        <v>24</v>
      </c>
      <c r="K93">
        <f>VLOOKUP($A93,'01 LEAD TIME'!$A$10:$K$1000000,11,FALSE)</f>
        <v>0</v>
      </c>
      <c r="L93" t="s">
        <v>36</v>
      </c>
      <c r="M93" s="1">
        <f t="shared" si="8"/>
        <v>42689</v>
      </c>
      <c r="N93" s="1">
        <f t="shared" si="9"/>
        <v>42692</v>
      </c>
      <c r="O93" t="b">
        <f t="shared" si="10"/>
        <v>0</v>
      </c>
      <c r="P93" t="str">
        <f t="shared" si="11"/>
        <v>WHEN fk_mwh_warehouse = '0' AND id_city = '1076' AND shipped_date &gt;= '2016-11-15' AND shipped_date &lt; '2016-11-19' THEN unit_price</v>
      </c>
      <c r="Q93" t="str">
        <f t="shared" si="12"/>
        <v>WHEN fk_mwh_warehouse = '0' AND id_city = '1076' AND shipped_date &gt;= '2016-11-15' AND shipped_date &lt; '2016-11-19' THEN paid_price</v>
      </c>
      <c r="R93" t="str">
        <f t="shared" si="15"/>
        <v>WHEN fk_mwh_warehouse = '0' AND id_city = '1076' AND shipped_date &gt;= '2016-11-15' AND shipped_date &lt; '2016-11-19' THEN order_nr</v>
      </c>
      <c r="S93" t="str">
        <f t="shared" si="13"/>
        <v>WHEN fk_mwh_warehouse = '0' AND id_city = '1076' AND shipped_date &gt;= '2016-11-15' AND shipped_date &lt; '2016-11-19' THEN 1</v>
      </c>
    </row>
    <row r="94" spans="1:19" x14ac:dyDescent="0.25">
      <c r="A94" t="str">
        <f t="shared" si="14"/>
        <v>10870</v>
      </c>
      <c r="B94">
        <v>0</v>
      </c>
      <c r="C94">
        <v>1087</v>
      </c>
      <c r="D94">
        <v>2485630</v>
      </c>
      <c r="E94">
        <v>2485630</v>
      </c>
      <c r="F94">
        <v>18</v>
      </c>
      <c r="G94">
        <v>27</v>
      </c>
      <c r="H94">
        <f>VLOOKUP($A94,'01 LEAD TIME'!$A$10:$K$1000000,8,FALSE)</f>
        <v>20161130115686.699</v>
      </c>
      <c r="I94">
        <f>VLOOKUP($A94,'01 LEAD TIME'!$A$10:$K$1000000,9,FALSE)</f>
        <v>20161207870154</v>
      </c>
      <c r="J94">
        <f>VLOOKUP($A94,'01 LEAD TIME'!$A$10:$K$1000000,10,FALSE)</f>
        <v>17</v>
      </c>
      <c r="K94">
        <f>VLOOKUP($A94,'01 LEAD TIME'!$A$10:$K$1000000,11,FALSE)</f>
        <v>5</v>
      </c>
      <c r="L94" t="s">
        <v>35</v>
      </c>
      <c r="M94" s="1">
        <f t="shared" si="8"/>
        <v>42681</v>
      </c>
      <c r="N94" s="1">
        <f t="shared" si="9"/>
        <v>42704</v>
      </c>
      <c r="O94" t="b">
        <f t="shared" si="10"/>
        <v>0</v>
      </c>
      <c r="P94" t="str">
        <f t="shared" si="11"/>
        <v>WHEN fk_mwh_warehouse = '0' AND id_city = '1087' AND shipped_date &gt;= '2016-11-07' AND shipped_date &lt; '2016-12-01' THEN unit_price</v>
      </c>
      <c r="Q94" t="str">
        <f t="shared" si="12"/>
        <v>WHEN fk_mwh_warehouse = '0' AND id_city = '1087' AND shipped_date &gt;= '2016-11-07' AND shipped_date &lt; '2016-12-01' THEN paid_price</v>
      </c>
      <c r="R94" t="str">
        <f t="shared" si="15"/>
        <v>WHEN fk_mwh_warehouse = '0' AND id_city = '1087' AND shipped_date &gt;= '2016-11-07' AND shipped_date &lt; '2016-12-01' THEN order_nr</v>
      </c>
      <c r="S94" t="str">
        <f t="shared" si="13"/>
        <v>WHEN fk_mwh_warehouse = '0' AND id_city = '1087' AND shipped_date &gt;= '2016-11-07' AND shipped_date &lt; '2016-12-01' THEN 1</v>
      </c>
    </row>
    <row r="95" spans="1:19" x14ac:dyDescent="0.25">
      <c r="A95" t="str">
        <f t="shared" si="14"/>
        <v>11020</v>
      </c>
      <c r="B95">
        <v>0</v>
      </c>
      <c r="C95">
        <v>1102</v>
      </c>
      <c r="D95">
        <v>341000</v>
      </c>
      <c r="E95">
        <v>289850</v>
      </c>
      <c r="F95">
        <v>1</v>
      </c>
      <c r="G95">
        <v>1</v>
      </c>
      <c r="H95">
        <f>VLOOKUP($A95,'01 LEAD TIME'!$A$10:$K$1000000,8,FALSE)</f>
        <v>20161112113731</v>
      </c>
      <c r="I95">
        <f>VLOOKUP($A95,'01 LEAD TIME'!$A$10:$K$1000000,9,FALSE)</f>
        <v>20161206210123</v>
      </c>
      <c r="J95">
        <f>VLOOKUP($A95,'01 LEAD TIME'!$A$10:$K$1000000,10,FALSE)</f>
        <v>24</v>
      </c>
      <c r="K95">
        <f>VLOOKUP($A95,'01 LEAD TIME'!$A$10:$K$1000000,11,FALSE)</f>
        <v>0</v>
      </c>
      <c r="L95" t="s">
        <v>36</v>
      </c>
      <c r="M95" s="1">
        <f t="shared" si="8"/>
        <v>42689</v>
      </c>
      <c r="N95" s="1">
        <f t="shared" si="9"/>
        <v>42692</v>
      </c>
      <c r="O95" t="b">
        <f t="shared" si="10"/>
        <v>0</v>
      </c>
      <c r="P95" t="str">
        <f t="shared" si="11"/>
        <v>WHEN fk_mwh_warehouse = '0' AND id_city = '1102' AND shipped_date &gt;= '2016-11-15' AND shipped_date &lt; '2016-11-19' THEN unit_price</v>
      </c>
      <c r="Q95" t="str">
        <f t="shared" si="12"/>
        <v>WHEN fk_mwh_warehouse = '0' AND id_city = '1102' AND shipped_date &gt;= '2016-11-15' AND shipped_date &lt; '2016-11-19' THEN paid_price</v>
      </c>
      <c r="R95" t="str">
        <f t="shared" si="15"/>
        <v>WHEN fk_mwh_warehouse = '0' AND id_city = '1102' AND shipped_date &gt;= '2016-11-15' AND shipped_date &lt; '2016-11-19' THEN order_nr</v>
      </c>
      <c r="S95" t="str">
        <f t="shared" si="13"/>
        <v>WHEN fk_mwh_warehouse = '0' AND id_city = '1102' AND shipped_date &gt;= '2016-11-15' AND shipped_date &lt; '2016-11-19' THEN 1</v>
      </c>
    </row>
    <row r="96" spans="1:19" x14ac:dyDescent="0.25">
      <c r="A96" t="str">
        <f t="shared" si="14"/>
        <v>11090</v>
      </c>
      <c r="B96">
        <v>0</v>
      </c>
      <c r="C96">
        <v>1109</v>
      </c>
      <c r="D96">
        <v>1468338</v>
      </c>
      <c r="E96">
        <v>1468338</v>
      </c>
      <c r="F96">
        <v>9</v>
      </c>
      <c r="G96">
        <v>9</v>
      </c>
      <c r="H96">
        <f>VLOOKUP($A96,'01 LEAD TIME'!$A$10:$K$1000000,8,FALSE)</f>
        <v>20161161613221</v>
      </c>
      <c r="I96">
        <f>VLOOKUP($A96,'01 LEAD TIME'!$A$10:$K$1000000,9,FALSE)</f>
        <v>20161206177721</v>
      </c>
      <c r="J96">
        <f>VLOOKUP($A96,'01 LEAD TIME'!$A$10:$K$1000000,10,FALSE)</f>
        <v>10</v>
      </c>
      <c r="K96">
        <f>VLOOKUP($A96,'01 LEAD TIME'!$A$10:$K$1000000,11,FALSE)</f>
        <v>10</v>
      </c>
      <c r="L96" t="s">
        <v>36</v>
      </c>
      <c r="M96" s="1">
        <f t="shared" si="8"/>
        <v>42673</v>
      </c>
      <c r="N96" s="1">
        <f t="shared" si="9"/>
        <v>42716</v>
      </c>
      <c r="O96" t="b">
        <f t="shared" si="10"/>
        <v>0</v>
      </c>
      <c r="P96" t="str">
        <f t="shared" si="11"/>
        <v>WHEN fk_mwh_warehouse = '0' AND id_city = '1109' AND shipped_date &gt;= '2016-10-30' AND shipped_date &lt; '2016-12-13' THEN unit_price</v>
      </c>
      <c r="Q96" t="str">
        <f t="shared" si="12"/>
        <v>WHEN fk_mwh_warehouse = '0' AND id_city = '1109' AND shipped_date &gt;= '2016-10-30' AND shipped_date &lt; '2016-12-13' THEN paid_price</v>
      </c>
      <c r="R96" t="str">
        <f t="shared" si="15"/>
        <v>WHEN fk_mwh_warehouse = '0' AND id_city = '1109' AND shipped_date &gt;= '2016-10-30' AND shipped_date &lt; '2016-12-13' THEN order_nr</v>
      </c>
      <c r="S96" t="str">
        <f t="shared" si="13"/>
        <v>WHEN fk_mwh_warehouse = '0' AND id_city = '1109' AND shipped_date &gt;= '2016-10-30' AND shipped_date &lt; '2016-12-13' THEN 1</v>
      </c>
    </row>
    <row r="97" spans="1:19" x14ac:dyDescent="0.25">
      <c r="A97" t="str">
        <f t="shared" si="14"/>
        <v>11150</v>
      </c>
      <c r="B97">
        <v>0</v>
      </c>
      <c r="C97">
        <v>1115</v>
      </c>
      <c r="D97">
        <v>0</v>
      </c>
      <c r="E97">
        <v>0</v>
      </c>
      <c r="F97">
        <v>0</v>
      </c>
      <c r="G97">
        <v>0</v>
      </c>
      <c r="H97" t="e">
        <f>VLOOKUP($A97,'01 LEAD TIME'!$A$10:$K$1000000,8,FALSE)</f>
        <v>#N/A</v>
      </c>
      <c r="I97" t="e">
        <f>VLOOKUP($A97,'01 LEAD TIME'!$A$10:$K$1000000,9,FALSE)</f>
        <v>#N/A</v>
      </c>
      <c r="J97" t="e">
        <f>VLOOKUP($A97,'01 LEAD TIME'!$A$10:$K$1000000,10,FALSE)</f>
        <v>#N/A</v>
      </c>
      <c r="K97" t="e">
        <f>VLOOKUP($A97,'01 LEAD TIME'!$A$10:$K$1000000,11,FALSE)</f>
        <v>#N/A</v>
      </c>
      <c r="L97" t="e">
        <v>#N/A</v>
      </c>
      <c r="M97" s="1" t="e">
        <f t="shared" si="8"/>
        <v>#N/A</v>
      </c>
      <c r="N97" s="1" t="e">
        <f t="shared" si="9"/>
        <v>#N/A</v>
      </c>
      <c r="O97" t="e">
        <f t="shared" si="10"/>
        <v>#N/A</v>
      </c>
      <c r="P97" t="e">
        <f t="shared" si="11"/>
        <v>#N/A</v>
      </c>
      <c r="Q97" t="e">
        <f t="shared" si="12"/>
        <v>#N/A</v>
      </c>
      <c r="R97" t="e">
        <f t="shared" si="15"/>
        <v>#N/A</v>
      </c>
      <c r="S97" t="e">
        <f t="shared" si="13"/>
        <v>#N/A</v>
      </c>
    </row>
    <row r="98" spans="1:19" x14ac:dyDescent="0.25">
      <c r="A98" t="str">
        <f t="shared" si="14"/>
        <v>11210</v>
      </c>
      <c r="B98">
        <v>0</v>
      </c>
      <c r="C98">
        <v>1121</v>
      </c>
      <c r="D98">
        <v>244000</v>
      </c>
      <c r="E98">
        <v>244000</v>
      </c>
      <c r="F98">
        <v>2</v>
      </c>
      <c r="G98">
        <v>2</v>
      </c>
      <c r="H98">
        <f>VLOOKUP($A98,'01 LEAD TIME'!$A$10:$K$1000000,8,FALSE)</f>
        <v>20161117084258</v>
      </c>
      <c r="I98">
        <f>VLOOKUP($A98,'01 LEAD TIME'!$A$10:$K$1000000,9,FALSE)</f>
        <v>20161206171108</v>
      </c>
      <c r="J98">
        <f>VLOOKUP($A98,'01 LEAD TIME'!$A$10:$K$1000000,10,FALSE)</f>
        <v>19</v>
      </c>
      <c r="K98">
        <f>VLOOKUP($A98,'01 LEAD TIME'!$A$10:$K$1000000,11,FALSE)</f>
        <v>0</v>
      </c>
      <c r="L98" t="s">
        <v>36</v>
      </c>
      <c r="M98" s="1">
        <f t="shared" si="8"/>
        <v>42694</v>
      </c>
      <c r="N98" s="1">
        <f t="shared" si="9"/>
        <v>42697</v>
      </c>
      <c r="O98" t="b">
        <f t="shared" si="10"/>
        <v>0</v>
      </c>
      <c r="P98" t="str">
        <f t="shared" si="11"/>
        <v>WHEN fk_mwh_warehouse = '0' AND id_city = '1121' AND shipped_date &gt;= '2016-11-20' AND shipped_date &lt; '2016-11-24' THEN unit_price</v>
      </c>
      <c r="Q98" t="str">
        <f t="shared" si="12"/>
        <v>WHEN fk_mwh_warehouse = '0' AND id_city = '1121' AND shipped_date &gt;= '2016-11-20' AND shipped_date &lt; '2016-11-24' THEN paid_price</v>
      </c>
      <c r="R98" t="str">
        <f t="shared" si="15"/>
        <v>WHEN fk_mwh_warehouse = '0' AND id_city = '1121' AND shipped_date &gt;= '2016-11-20' AND shipped_date &lt; '2016-11-24' THEN order_nr</v>
      </c>
      <c r="S98" t="str">
        <f t="shared" si="13"/>
        <v>WHEN fk_mwh_warehouse = '0' AND id_city = '1121' AND shipped_date &gt;= '2016-11-20' AND shipped_date &lt; '2016-11-24' THEN 1</v>
      </c>
    </row>
    <row r="99" spans="1:19" x14ac:dyDescent="0.25">
      <c r="A99" t="str">
        <f t="shared" si="14"/>
        <v>11340</v>
      </c>
      <c r="B99">
        <v>0</v>
      </c>
      <c r="C99">
        <v>1134</v>
      </c>
      <c r="D99">
        <v>3871590.12</v>
      </c>
      <c r="E99">
        <v>3871590.12</v>
      </c>
      <c r="F99">
        <v>20</v>
      </c>
      <c r="G99">
        <v>24</v>
      </c>
      <c r="H99">
        <f>VLOOKUP($A99,'01 LEAD TIME'!$A$10:$K$1000000,8,FALSE)</f>
        <v>20161126419545</v>
      </c>
      <c r="I99">
        <f>VLOOKUP($A99,'01 LEAD TIME'!$A$10:$K$1000000,9,FALSE)</f>
        <v>20161205264357.301</v>
      </c>
      <c r="J99">
        <f>VLOOKUP($A99,'01 LEAD TIME'!$A$10:$K$1000000,10,FALSE)</f>
        <v>9</v>
      </c>
      <c r="K99">
        <f>VLOOKUP($A99,'01 LEAD TIME'!$A$10:$K$1000000,11,FALSE)</f>
        <v>2</v>
      </c>
      <c r="L99" t="s">
        <v>34</v>
      </c>
      <c r="M99" s="1">
        <f t="shared" si="8"/>
        <v>42698</v>
      </c>
      <c r="N99" s="1">
        <f t="shared" si="9"/>
        <v>42709</v>
      </c>
      <c r="O99" t="b">
        <f t="shared" si="10"/>
        <v>0</v>
      </c>
      <c r="P99" t="str">
        <f t="shared" si="11"/>
        <v>WHEN fk_mwh_warehouse = '0' AND id_city = '1134' AND shipped_date &gt;= '2016-11-24' AND shipped_date &lt; '2016-12-06' THEN unit_price</v>
      </c>
      <c r="Q99" t="str">
        <f t="shared" si="12"/>
        <v>WHEN fk_mwh_warehouse = '0' AND id_city = '1134' AND shipped_date &gt;= '2016-11-24' AND shipped_date &lt; '2016-12-06' THEN paid_price</v>
      </c>
      <c r="R99" t="str">
        <f t="shared" si="15"/>
        <v>WHEN fk_mwh_warehouse = '0' AND id_city = '1134' AND shipped_date &gt;= '2016-11-24' AND shipped_date &lt; '2016-12-06' THEN order_nr</v>
      </c>
      <c r="S99" t="str">
        <f t="shared" si="13"/>
        <v>WHEN fk_mwh_warehouse = '0' AND id_city = '1134' AND shipped_date &gt;= '2016-11-24' AND shipped_date &lt; '2016-12-06' THEN 1</v>
      </c>
    </row>
    <row r="100" spans="1:19" x14ac:dyDescent="0.25">
      <c r="A100" t="str">
        <f t="shared" si="14"/>
        <v>11400</v>
      </c>
      <c r="B100">
        <v>0</v>
      </c>
      <c r="C100">
        <v>1140</v>
      </c>
      <c r="D100">
        <v>416020991.06999999</v>
      </c>
      <c r="E100">
        <v>413218810.75</v>
      </c>
      <c r="F100">
        <v>2539</v>
      </c>
      <c r="G100">
        <v>3631</v>
      </c>
      <c r="H100">
        <f>VLOOKUP($A100,'01 LEAD TIME'!$A$10:$K$1000000,8,FALSE)</f>
        <v>20161162765359</v>
      </c>
      <c r="I100">
        <f>VLOOKUP($A100,'01 LEAD TIME'!$A$10:$K$1000000,9,FALSE)</f>
        <v>20161206830326.301</v>
      </c>
      <c r="J100">
        <f>VLOOKUP($A100,'01 LEAD TIME'!$A$10:$K$1000000,10,FALSE)</f>
        <v>6</v>
      </c>
      <c r="K100">
        <f>VLOOKUP($A100,'01 LEAD TIME'!$A$10:$K$1000000,11,FALSE)</f>
        <v>10</v>
      </c>
      <c r="L100" t="s">
        <v>36</v>
      </c>
      <c r="M100" s="1">
        <f t="shared" si="8"/>
        <v>42677</v>
      </c>
      <c r="N100" s="1">
        <f t="shared" si="9"/>
        <v>42720</v>
      </c>
      <c r="O100" t="b">
        <f t="shared" si="10"/>
        <v>1</v>
      </c>
      <c r="P100" t="str">
        <f t="shared" si="11"/>
        <v>WHEN fk_mwh_warehouse = '0' AND id_city = '1140' AND shipped_date &gt;= '2016-11-03' AND shipped_date &lt; '2016-12-17' THEN unit_price</v>
      </c>
      <c r="Q100" t="str">
        <f t="shared" si="12"/>
        <v>WHEN fk_mwh_warehouse = '0' AND id_city = '1140' AND shipped_date &gt;= '2016-11-03' AND shipped_date &lt; '2016-12-17' THEN paid_price</v>
      </c>
      <c r="R100" t="str">
        <f t="shared" si="15"/>
        <v>WHEN fk_mwh_warehouse = '0' AND id_city = '1140' AND shipped_date &gt;= '2016-11-03' AND shipped_date &lt; '2016-12-17' THEN order_nr</v>
      </c>
      <c r="S100" t="str">
        <f t="shared" si="13"/>
        <v>WHEN fk_mwh_warehouse = '0' AND id_city = '1140' AND shipped_date &gt;= '2016-11-03' AND shipped_date &lt; '2016-12-17' THEN 1</v>
      </c>
    </row>
    <row r="101" spans="1:19" x14ac:dyDescent="0.25">
      <c r="A101" t="str">
        <f t="shared" si="14"/>
        <v>11500</v>
      </c>
      <c r="B101">
        <v>0</v>
      </c>
      <c r="C101">
        <v>1150</v>
      </c>
      <c r="D101">
        <v>5935203</v>
      </c>
      <c r="E101">
        <v>5916849</v>
      </c>
      <c r="F101">
        <v>38</v>
      </c>
      <c r="G101">
        <v>48</v>
      </c>
      <c r="H101">
        <f>VLOOKUP($A101,'01 LEAD TIME'!$A$10:$K$1000000,8,FALSE)</f>
        <v>20161121308314.801</v>
      </c>
      <c r="I101">
        <f>VLOOKUP($A101,'01 LEAD TIME'!$A$10:$K$1000000,9,FALSE)</f>
        <v>20161205159395.602</v>
      </c>
      <c r="J101">
        <f>VLOOKUP($A101,'01 LEAD TIME'!$A$10:$K$1000000,10,FALSE)</f>
        <v>14</v>
      </c>
      <c r="K101">
        <f>VLOOKUP($A101,'01 LEAD TIME'!$A$10:$K$1000000,11,FALSE)</f>
        <v>3</v>
      </c>
      <c r="L101" t="s">
        <v>34</v>
      </c>
      <c r="M101" s="1">
        <f t="shared" si="8"/>
        <v>42690</v>
      </c>
      <c r="N101" s="1">
        <f t="shared" si="9"/>
        <v>42705</v>
      </c>
      <c r="O101" t="b">
        <f t="shared" si="10"/>
        <v>0</v>
      </c>
      <c r="P101" t="str">
        <f t="shared" si="11"/>
        <v>WHEN fk_mwh_warehouse = '0' AND id_city = '1150' AND shipped_date &gt;= '2016-11-16' AND shipped_date &lt; '2016-12-02' THEN unit_price</v>
      </c>
      <c r="Q101" t="str">
        <f t="shared" si="12"/>
        <v>WHEN fk_mwh_warehouse = '0' AND id_city = '1150' AND shipped_date &gt;= '2016-11-16' AND shipped_date &lt; '2016-12-02' THEN paid_price</v>
      </c>
      <c r="R101" t="str">
        <f t="shared" si="15"/>
        <v>WHEN fk_mwh_warehouse = '0' AND id_city = '1150' AND shipped_date &gt;= '2016-11-16' AND shipped_date &lt; '2016-12-02' THEN order_nr</v>
      </c>
      <c r="S101" t="str">
        <f t="shared" si="13"/>
        <v>WHEN fk_mwh_warehouse = '0' AND id_city = '1150' AND shipped_date &gt;= '2016-11-16' AND shipped_date &lt; '2016-12-02' THEN 1</v>
      </c>
    </row>
    <row r="102" spans="1:19" x14ac:dyDescent="0.25">
      <c r="A102" t="str">
        <f t="shared" si="14"/>
        <v>11550</v>
      </c>
      <c r="B102">
        <v>0</v>
      </c>
      <c r="C102">
        <v>1155</v>
      </c>
      <c r="D102">
        <v>12113292</v>
      </c>
      <c r="E102">
        <v>12073292</v>
      </c>
      <c r="F102">
        <v>50</v>
      </c>
      <c r="G102">
        <v>77</v>
      </c>
      <c r="H102">
        <f>VLOOKUP($A102,'01 LEAD TIME'!$A$10:$K$1000000,8,FALSE)</f>
        <v>20161137345319.602</v>
      </c>
      <c r="I102">
        <f>VLOOKUP($A102,'01 LEAD TIME'!$A$10:$K$1000000,9,FALSE)</f>
        <v>20161207630772.602</v>
      </c>
      <c r="J102">
        <f>VLOOKUP($A102,'01 LEAD TIME'!$A$10:$K$1000000,10,FALSE)</f>
        <v>8</v>
      </c>
      <c r="K102">
        <f>VLOOKUP($A102,'01 LEAD TIME'!$A$10:$K$1000000,11,FALSE)</f>
        <v>3</v>
      </c>
      <c r="L102" t="s">
        <v>35</v>
      </c>
      <c r="M102" s="1">
        <f t="shared" si="8"/>
        <v>42696</v>
      </c>
      <c r="N102" s="1">
        <f t="shared" si="9"/>
        <v>42711</v>
      </c>
      <c r="O102" t="b">
        <f t="shared" si="10"/>
        <v>0</v>
      </c>
      <c r="P102" t="str">
        <f t="shared" si="11"/>
        <v>WHEN fk_mwh_warehouse = '0' AND id_city = '1155' AND shipped_date &gt;= '2016-11-22' AND shipped_date &lt; '2016-12-08' THEN unit_price</v>
      </c>
      <c r="Q102" t="str">
        <f t="shared" si="12"/>
        <v>WHEN fk_mwh_warehouse = '0' AND id_city = '1155' AND shipped_date &gt;= '2016-11-22' AND shipped_date &lt; '2016-12-08' THEN paid_price</v>
      </c>
      <c r="R102" t="str">
        <f t="shared" si="15"/>
        <v>WHEN fk_mwh_warehouse = '0' AND id_city = '1155' AND shipped_date &gt;= '2016-11-22' AND shipped_date &lt; '2016-12-08' THEN order_nr</v>
      </c>
      <c r="S102" t="str">
        <f t="shared" si="13"/>
        <v>WHEN fk_mwh_warehouse = '0' AND id_city = '1155' AND shipped_date &gt;= '2016-11-22' AND shipped_date &lt; '2016-12-08' THEN 1</v>
      </c>
    </row>
    <row r="103" spans="1:19" x14ac:dyDescent="0.25">
      <c r="A103" t="str">
        <f t="shared" si="14"/>
        <v>11640</v>
      </c>
      <c r="B103">
        <v>0</v>
      </c>
      <c r="C103">
        <v>1164</v>
      </c>
      <c r="D103">
        <v>0</v>
      </c>
      <c r="E103">
        <v>0</v>
      </c>
      <c r="F103">
        <v>0</v>
      </c>
      <c r="G103">
        <v>0</v>
      </c>
      <c r="H103" t="e">
        <f>VLOOKUP($A103,'01 LEAD TIME'!$A$10:$K$1000000,8,FALSE)</f>
        <v>#N/A</v>
      </c>
      <c r="I103" t="e">
        <f>VLOOKUP($A103,'01 LEAD TIME'!$A$10:$K$1000000,9,FALSE)</f>
        <v>#N/A</v>
      </c>
      <c r="J103" t="e">
        <f>VLOOKUP($A103,'01 LEAD TIME'!$A$10:$K$1000000,10,FALSE)</f>
        <v>#N/A</v>
      </c>
      <c r="K103" t="e">
        <f>VLOOKUP($A103,'01 LEAD TIME'!$A$10:$K$1000000,11,FALSE)</f>
        <v>#N/A</v>
      </c>
      <c r="L103" t="e">
        <v>#N/A</v>
      </c>
      <c r="M103" s="1" t="e">
        <f t="shared" si="8"/>
        <v>#N/A</v>
      </c>
      <c r="N103" s="1" t="e">
        <f t="shared" si="9"/>
        <v>#N/A</v>
      </c>
      <c r="O103" t="e">
        <f t="shared" si="10"/>
        <v>#N/A</v>
      </c>
      <c r="P103" t="e">
        <f t="shared" si="11"/>
        <v>#N/A</v>
      </c>
      <c r="Q103" t="e">
        <f t="shared" si="12"/>
        <v>#N/A</v>
      </c>
      <c r="R103" t="e">
        <f t="shared" si="15"/>
        <v>#N/A</v>
      </c>
      <c r="S103" t="e">
        <f t="shared" si="13"/>
        <v>#N/A</v>
      </c>
    </row>
    <row r="104" spans="1:19" x14ac:dyDescent="0.25">
      <c r="A104" t="str">
        <f t="shared" si="14"/>
        <v>11730</v>
      </c>
      <c r="B104">
        <v>0</v>
      </c>
      <c r="C104">
        <v>1173</v>
      </c>
      <c r="D104">
        <v>0</v>
      </c>
      <c r="E104">
        <v>0</v>
      </c>
      <c r="F104">
        <v>0</v>
      </c>
      <c r="G104">
        <v>0</v>
      </c>
      <c r="H104" t="e">
        <f>VLOOKUP($A104,'01 LEAD TIME'!$A$10:$K$1000000,8,FALSE)</f>
        <v>#N/A</v>
      </c>
      <c r="I104" t="e">
        <f>VLOOKUP($A104,'01 LEAD TIME'!$A$10:$K$1000000,9,FALSE)</f>
        <v>#N/A</v>
      </c>
      <c r="J104" t="e">
        <f>VLOOKUP($A104,'01 LEAD TIME'!$A$10:$K$1000000,10,FALSE)</f>
        <v>#N/A</v>
      </c>
      <c r="K104" t="e">
        <f>VLOOKUP($A104,'01 LEAD TIME'!$A$10:$K$1000000,11,FALSE)</f>
        <v>#N/A</v>
      </c>
      <c r="L104" t="e">
        <v>#N/A</v>
      </c>
      <c r="M104" s="1" t="e">
        <f t="shared" si="8"/>
        <v>#N/A</v>
      </c>
      <c r="N104" s="1" t="e">
        <f t="shared" si="9"/>
        <v>#N/A</v>
      </c>
      <c r="O104" t="e">
        <f t="shared" si="10"/>
        <v>#N/A</v>
      </c>
      <c r="P104" t="e">
        <f t="shared" si="11"/>
        <v>#N/A</v>
      </c>
      <c r="Q104" t="e">
        <f t="shared" si="12"/>
        <v>#N/A</v>
      </c>
      <c r="R104" t="e">
        <f t="shared" si="15"/>
        <v>#N/A</v>
      </c>
      <c r="S104" t="e">
        <f t="shared" si="13"/>
        <v>#N/A</v>
      </c>
    </row>
    <row r="105" spans="1:19" x14ac:dyDescent="0.25">
      <c r="A105" t="str">
        <f t="shared" si="14"/>
        <v>12060</v>
      </c>
      <c r="B105">
        <v>0</v>
      </c>
      <c r="C105">
        <v>1206</v>
      </c>
      <c r="D105">
        <v>0</v>
      </c>
      <c r="E105">
        <v>0</v>
      </c>
      <c r="F105">
        <v>0</v>
      </c>
      <c r="G105">
        <v>0</v>
      </c>
      <c r="H105" t="e">
        <f>VLOOKUP($A105,'01 LEAD TIME'!$A$10:$K$1000000,8,FALSE)</f>
        <v>#N/A</v>
      </c>
      <c r="I105" t="e">
        <f>VLOOKUP($A105,'01 LEAD TIME'!$A$10:$K$1000000,9,FALSE)</f>
        <v>#N/A</v>
      </c>
      <c r="J105" t="e">
        <f>VLOOKUP($A105,'01 LEAD TIME'!$A$10:$K$1000000,10,FALSE)</f>
        <v>#N/A</v>
      </c>
      <c r="K105" t="e">
        <f>VLOOKUP($A105,'01 LEAD TIME'!$A$10:$K$1000000,11,FALSE)</f>
        <v>#N/A</v>
      </c>
      <c r="L105" t="e">
        <v>#N/A</v>
      </c>
      <c r="M105" s="1" t="e">
        <f t="shared" si="8"/>
        <v>#N/A</v>
      </c>
      <c r="N105" s="1" t="e">
        <f t="shared" si="9"/>
        <v>#N/A</v>
      </c>
      <c r="O105" t="e">
        <f t="shared" si="10"/>
        <v>#N/A</v>
      </c>
      <c r="P105" t="e">
        <f t="shared" si="11"/>
        <v>#N/A</v>
      </c>
      <c r="Q105" t="e">
        <f t="shared" si="12"/>
        <v>#N/A</v>
      </c>
      <c r="R105" t="e">
        <f t="shared" si="15"/>
        <v>#N/A</v>
      </c>
      <c r="S105" t="e">
        <f t="shared" si="13"/>
        <v>#N/A</v>
      </c>
    </row>
    <row r="106" spans="1:19" x14ac:dyDescent="0.25">
      <c r="A106" t="str">
        <f t="shared" si="14"/>
        <v>12290</v>
      </c>
      <c r="B106">
        <v>0</v>
      </c>
      <c r="C106">
        <v>1229</v>
      </c>
      <c r="D106">
        <v>406386</v>
      </c>
      <c r="E106">
        <v>406386</v>
      </c>
      <c r="F106">
        <v>4</v>
      </c>
      <c r="G106">
        <v>4</v>
      </c>
      <c r="H106">
        <f>VLOOKUP($A106,'01 LEAD TIME'!$A$10:$K$1000000,8,FALSE)</f>
        <v>20161128072383.5</v>
      </c>
      <c r="I106">
        <f>VLOOKUP($A106,'01 LEAD TIME'!$A$10:$K$1000000,9,FALSE)</f>
        <v>20161206160064.5</v>
      </c>
      <c r="J106">
        <f>VLOOKUP($A106,'01 LEAD TIME'!$A$10:$K$1000000,10,FALSE)</f>
        <v>8</v>
      </c>
      <c r="K106">
        <f>VLOOKUP($A106,'01 LEAD TIME'!$A$10:$K$1000000,11,FALSE)</f>
        <v>1</v>
      </c>
      <c r="L106" t="s">
        <v>36</v>
      </c>
      <c r="M106" s="1">
        <f t="shared" si="8"/>
        <v>42702</v>
      </c>
      <c r="N106" s="1">
        <f t="shared" si="9"/>
        <v>42709</v>
      </c>
      <c r="O106" t="b">
        <f t="shared" si="10"/>
        <v>0</v>
      </c>
      <c r="P106" t="str">
        <f t="shared" si="11"/>
        <v>WHEN fk_mwh_warehouse = '0' AND id_city = '1229' AND shipped_date &gt;= '2016-11-28' AND shipped_date &lt; '2016-12-06' THEN unit_price</v>
      </c>
      <c r="Q106" t="str">
        <f t="shared" si="12"/>
        <v>WHEN fk_mwh_warehouse = '0' AND id_city = '1229' AND shipped_date &gt;= '2016-11-28' AND shipped_date &lt; '2016-12-06' THEN paid_price</v>
      </c>
      <c r="R106" t="str">
        <f t="shared" si="15"/>
        <v>WHEN fk_mwh_warehouse = '0' AND id_city = '1229' AND shipped_date &gt;= '2016-11-28' AND shipped_date &lt; '2016-12-06' THEN order_nr</v>
      </c>
      <c r="S106" t="str">
        <f t="shared" si="13"/>
        <v>WHEN fk_mwh_warehouse = '0' AND id_city = '1229' AND shipped_date &gt;= '2016-11-28' AND shipped_date &lt; '2016-12-06' THEN 1</v>
      </c>
    </row>
    <row r="107" spans="1:19" x14ac:dyDescent="0.25">
      <c r="A107" t="str">
        <f t="shared" si="14"/>
        <v>12560</v>
      </c>
      <c r="B107">
        <v>0</v>
      </c>
      <c r="C107">
        <v>1256</v>
      </c>
      <c r="D107">
        <v>0</v>
      </c>
      <c r="E107">
        <v>0</v>
      </c>
      <c r="F107">
        <v>0</v>
      </c>
      <c r="G107">
        <v>0</v>
      </c>
      <c r="H107" t="e">
        <f>VLOOKUP($A107,'01 LEAD TIME'!$A$10:$K$1000000,8,FALSE)</f>
        <v>#N/A</v>
      </c>
      <c r="I107" t="e">
        <f>VLOOKUP($A107,'01 LEAD TIME'!$A$10:$K$1000000,9,FALSE)</f>
        <v>#N/A</v>
      </c>
      <c r="J107" t="e">
        <f>VLOOKUP($A107,'01 LEAD TIME'!$A$10:$K$1000000,10,FALSE)</f>
        <v>#N/A</v>
      </c>
      <c r="K107" t="e">
        <f>VLOOKUP($A107,'01 LEAD TIME'!$A$10:$K$1000000,11,FALSE)</f>
        <v>#N/A</v>
      </c>
      <c r="L107" t="e">
        <v>#N/A</v>
      </c>
      <c r="M107" s="1" t="e">
        <f t="shared" si="8"/>
        <v>#N/A</v>
      </c>
      <c r="N107" s="1" t="e">
        <f t="shared" si="9"/>
        <v>#N/A</v>
      </c>
      <c r="O107" t="e">
        <f t="shared" si="10"/>
        <v>#N/A</v>
      </c>
      <c r="P107" t="e">
        <f t="shared" si="11"/>
        <v>#N/A</v>
      </c>
      <c r="Q107" t="e">
        <f t="shared" si="12"/>
        <v>#N/A</v>
      </c>
      <c r="R107" t="e">
        <f t="shared" si="15"/>
        <v>#N/A</v>
      </c>
      <c r="S107" t="e">
        <f t="shared" si="13"/>
        <v>#N/A</v>
      </c>
    </row>
    <row r="108" spans="1:19" x14ac:dyDescent="0.25">
      <c r="A108" t="str">
        <f t="shared" si="14"/>
        <v>12700</v>
      </c>
      <c r="B108">
        <v>0</v>
      </c>
      <c r="C108">
        <v>1270</v>
      </c>
      <c r="D108">
        <v>15516354.300000001</v>
      </c>
      <c r="E108">
        <v>15493234.300000001</v>
      </c>
      <c r="F108">
        <v>58</v>
      </c>
      <c r="G108">
        <v>114</v>
      </c>
      <c r="H108">
        <f>VLOOKUP($A108,'01 LEAD TIME'!$A$10:$K$1000000,8,FALSE)</f>
        <v>20161123252463.199</v>
      </c>
      <c r="I108">
        <f>VLOOKUP($A108,'01 LEAD TIME'!$A$10:$K$1000000,9,FALSE)</f>
        <v>20161206443528.602</v>
      </c>
      <c r="J108">
        <f>VLOOKUP($A108,'01 LEAD TIME'!$A$10:$K$1000000,10,FALSE)</f>
        <v>13</v>
      </c>
      <c r="K108">
        <f>VLOOKUP($A108,'01 LEAD TIME'!$A$10:$K$1000000,11,FALSE)</f>
        <v>7</v>
      </c>
      <c r="L108" t="s">
        <v>36</v>
      </c>
      <c r="M108" s="1">
        <f t="shared" si="8"/>
        <v>42679</v>
      </c>
      <c r="N108" s="1">
        <f t="shared" si="9"/>
        <v>42710</v>
      </c>
      <c r="O108" t="b">
        <f t="shared" si="10"/>
        <v>0</v>
      </c>
      <c r="P108" t="str">
        <f t="shared" si="11"/>
        <v>WHEN fk_mwh_warehouse = '0' AND id_city = '1270' AND shipped_date &gt;= '2016-11-05' AND shipped_date &lt; '2016-12-07' THEN unit_price</v>
      </c>
      <c r="Q108" t="str">
        <f t="shared" si="12"/>
        <v>WHEN fk_mwh_warehouse = '0' AND id_city = '1270' AND shipped_date &gt;= '2016-11-05' AND shipped_date &lt; '2016-12-07' THEN paid_price</v>
      </c>
      <c r="R108" t="str">
        <f t="shared" si="15"/>
        <v>WHEN fk_mwh_warehouse = '0' AND id_city = '1270' AND shipped_date &gt;= '2016-11-05' AND shipped_date &lt; '2016-12-07' THEN order_nr</v>
      </c>
      <c r="S108" t="str">
        <f t="shared" si="13"/>
        <v>WHEN fk_mwh_warehouse = '0' AND id_city = '1270' AND shipped_date &gt;= '2016-11-05' AND shipped_date &lt; '2016-12-07' THEN 1</v>
      </c>
    </row>
    <row r="109" spans="1:19" x14ac:dyDescent="0.25">
      <c r="A109" t="str">
        <f t="shared" si="14"/>
        <v>12910</v>
      </c>
      <c r="B109">
        <v>0</v>
      </c>
      <c r="C109">
        <v>1291</v>
      </c>
      <c r="D109">
        <v>0</v>
      </c>
      <c r="E109">
        <v>0</v>
      </c>
      <c r="F109">
        <v>0</v>
      </c>
      <c r="G109">
        <v>0</v>
      </c>
      <c r="H109" t="e">
        <f>VLOOKUP($A109,'01 LEAD TIME'!$A$10:$K$1000000,8,FALSE)</f>
        <v>#N/A</v>
      </c>
      <c r="I109" t="e">
        <f>VLOOKUP($A109,'01 LEAD TIME'!$A$10:$K$1000000,9,FALSE)</f>
        <v>#N/A</v>
      </c>
      <c r="J109" t="e">
        <f>VLOOKUP($A109,'01 LEAD TIME'!$A$10:$K$1000000,10,FALSE)</f>
        <v>#N/A</v>
      </c>
      <c r="K109" t="e">
        <f>VLOOKUP($A109,'01 LEAD TIME'!$A$10:$K$1000000,11,FALSE)</f>
        <v>#N/A</v>
      </c>
      <c r="L109" t="e">
        <v>#N/A</v>
      </c>
      <c r="M109" s="1" t="e">
        <f t="shared" si="8"/>
        <v>#N/A</v>
      </c>
      <c r="N109" s="1" t="e">
        <f t="shared" si="9"/>
        <v>#N/A</v>
      </c>
      <c r="O109" t="e">
        <f t="shared" si="10"/>
        <v>#N/A</v>
      </c>
      <c r="P109" t="e">
        <f t="shared" si="11"/>
        <v>#N/A</v>
      </c>
      <c r="Q109" t="e">
        <f t="shared" si="12"/>
        <v>#N/A</v>
      </c>
      <c r="R109" t="e">
        <f t="shared" si="15"/>
        <v>#N/A</v>
      </c>
      <c r="S109" t="e">
        <f t="shared" si="13"/>
        <v>#N/A</v>
      </c>
    </row>
    <row r="110" spans="1:19" x14ac:dyDescent="0.25">
      <c r="A110" t="str">
        <f t="shared" si="14"/>
        <v>12980</v>
      </c>
      <c r="B110">
        <v>0</v>
      </c>
      <c r="C110">
        <v>1298</v>
      </c>
      <c r="D110">
        <v>0</v>
      </c>
      <c r="E110">
        <v>0</v>
      </c>
      <c r="F110">
        <v>0</v>
      </c>
      <c r="G110">
        <v>0</v>
      </c>
      <c r="H110" t="e">
        <f>VLOOKUP($A110,'01 LEAD TIME'!$A$10:$K$1000000,8,FALSE)</f>
        <v>#N/A</v>
      </c>
      <c r="I110" t="e">
        <f>VLOOKUP($A110,'01 LEAD TIME'!$A$10:$K$1000000,9,FALSE)</f>
        <v>#N/A</v>
      </c>
      <c r="J110" t="e">
        <f>VLOOKUP($A110,'01 LEAD TIME'!$A$10:$K$1000000,10,FALSE)</f>
        <v>#N/A</v>
      </c>
      <c r="K110" t="e">
        <f>VLOOKUP($A110,'01 LEAD TIME'!$A$10:$K$1000000,11,FALSE)</f>
        <v>#N/A</v>
      </c>
      <c r="L110" t="e">
        <v>#N/A</v>
      </c>
      <c r="M110" s="1" t="e">
        <f t="shared" si="8"/>
        <v>#N/A</v>
      </c>
      <c r="N110" s="1" t="e">
        <f t="shared" si="9"/>
        <v>#N/A</v>
      </c>
      <c r="O110" t="e">
        <f t="shared" si="10"/>
        <v>#N/A</v>
      </c>
      <c r="P110" t="e">
        <f t="shared" si="11"/>
        <v>#N/A</v>
      </c>
      <c r="Q110" t="e">
        <f t="shared" si="12"/>
        <v>#N/A</v>
      </c>
      <c r="R110" t="e">
        <f t="shared" si="15"/>
        <v>#N/A</v>
      </c>
      <c r="S110" t="e">
        <f t="shared" si="13"/>
        <v>#N/A</v>
      </c>
    </row>
    <row r="111" spans="1:19" x14ac:dyDescent="0.25">
      <c r="A111" t="str">
        <f t="shared" si="14"/>
        <v>13200</v>
      </c>
      <c r="B111">
        <v>0</v>
      </c>
      <c r="C111">
        <v>1320</v>
      </c>
      <c r="D111">
        <v>2708128</v>
      </c>
      <c r="E111">
        <v>2708128</v>
      </c>
      <c r="F111">
        <v>8</v>
      </c>
      <c r="G111">
        <v>13</v>
      </c>
      <c r="H111">
        <f>VLOOKUP($A111,'01 LEAD TIME'!$A$10:$K$1000000,8,FALSE)</f>
        <v>20161124599168</v>
      </c>
      <c r="I111">
        <f>VLOOKUP($A111,'01 LEAD TIME'!$A$10:$K$1000000,9,FALSE)</f>
        <v>20161205657986</v>
      </c>
      <c r="J111">
        <f>VLOOKUP($A111,'01 LEAD TIME'!$A$10:$K$1000000,10,FALSE)</f>
        <v>11</v>
      </c>
      <c r="K111">
        <f>VLOOKUP($A111,'01 LEAD TIME'!$A$10:$K$1000000,11,FALSE)</f>
        <v>2</v>
      </c>
      <c r="L111" t="s">
        <v>34</v>
      </c>
      <c r="M111" s="1">
        <f t="shared" si="8"/>
        <v>42696</v>
      </c>
      <c r="N111" s="1">
        <f t="shared" si="9"/>
        <v>42707</v>
      </c>
      <c r="O111" t="b">
        <f t="shared" si="10"/>
        <v>0</v>
      </c>
      <c r="P111" t="str">
        <f t="shared" si="11"/>
        <v>WHEN fk_mwh_warehouse = '0' AND id_city = '1320' AND shipped_date &gt;= '2016-11-22' AND shipped_date &lt; '2016-12-04' THEN unit_price</v>
      </c>
      <c r="Q111" t="str">
        <f t="shared" si="12"/>
        <v>WHEN fk_mwh_warehouse = '0' AND id_city = '1320' AND shipped_date &gt;= '2016-11-22' AND shipped_date &lt; '2016-12-04' THEN paid_price</v>
      </c>
      <c r="R111" t="str">
        <f t="shared" si="15"/>
        <v>WHEN fk_mwh_warehouse = '0' AND id_city = '1320' AND shipped_date &gt;= '2016-11-22' AND shipped_date &lt; '2016-12-04' THEN order_nr</v>
      </c>
      <c r="S111" t="str">
        <f t="shared" si="13"/>
        <v>WHEN fk_mwh_warehouse = '0' AND id_city = '1320' AND shipped_date &gt;= '2016-11-22' AND shipped_date &lt; '2016-12-04' THEN 1</v>
      </c>
    </row>
    <row r="112" spans="1:19" x14ac:dyDescent="0.25">
      <c r="A112" t="str">
        <f t="shared" si="14"/>
        <v>13430</v>
      </c>
      <c r="B112">
        <v>0</v>
      </c>
      <c r="C112">
        <v>1343</v>
      </c>
      <c r="D112">
        <v>29731521.5</v>
      </c>
      <c r="E112">
        <v>29146727.890000001</v>
      </c>
      <c r="F112">
        <v>175</v>
      </c>
      <c r="G112">
        <v>248</v>
      </c>
      <c r="H112">
        <f>VLOOKUP($A112,'01 LEAD TIME'!$A$10:$K$1000000,8,FALSE)</f>
        <v>20161166984853.199</v>
      </c>
      <c r="I112">
        <f>VLOOKUP($A112,'01 LEAD TIME'!$A$10:$K$1000000,9,FALSE)</f>
        <v>20161206355769.102</v>
      </c>
      <c r="J112">
        <f>VLOOKUP($A112,'01 LEAD TIME'!$A$10:$K$1000000,10,FALSE)</f>
        <v>4</v>
      </c>
      <c r="K112">
        <f>VLOOKUP($A112,'01 LEAD TIME'!$A$10:$K$1000000,11,FALSE)</f>
        <v>3</v>
      </c>
      <c r="L112" t="s">
        <v>36</v>
      </c>
      <c r="M112" s="1">
        <f t="shared" si="8"/>
        <v>42700</v>
      </c>
      <c r="N112" s="1">
        <f t="shared" si="9"/>
        <v>42715</v>
      </c>
      <c r="O112" t="b">
        <f t="shared" si="10"/>
        <v>0</v>
      </c>
      <c r="P112" t="str">
        <f t="shared" si="11"/>
        <v>WHEN fk_mwh_warehouse = '0' AND id_city = '1343' AND shipped_date &gt;= '2016-11-26' AND shipped_date &lt; '2016-12-12' THEN unit_price</v>
      </c>
      <c r="Q112" t="str">
        <f t="shared" si="12"/>
        <v>WHEN fk_mwh_warehouse = '0' AND id_city = '1343' AND shipped_date &gt;= '2016-11-26' AND shipped_date &lt; '2016-12-12' THEN paid_price</v>
      </c>
      <c r="R112" t="str">
        <f t="shared" si="15"/>
        <v>WHEN fk_mwh_warehouse = '0' AND id_city = '1343' AND shipped_date &gt;= '2016-11-26' AND shipped_date &lt; '2016-12-12' THEN order_nr</v>
      </c>
      <c r="S112" t="str">
        <f t="shared" si="13"/>
        <v>WHEN fk_mwh_warehouse = '0' AND id_city = '1343' AND shipped_date &gt;= '2016-11-26' AND shipped_date &lt; '2016-12-12' THEN 1</v>
      </c>
    </row>
    <row r="113" spans="1:19" x14ac:dyDescent="0.25">
      <c r="A113" t="str">
        <f t="shared" si="14"/>
        <v>13540</v>
      </c>
      <c r="B113">
        <v>0</v>
      </c>
      <c r="C113">
        <v>1354</v>
      </c>
      <c r="D113">
        <v>3354551</v>
      </c>
      <c r="E113">
        <v>3254551</v>
      </c>
      <c r="F113">
        <v>11</v>
      </c>
      <c r="G113">
        <v>21</v>
      </c>
      <c r="H113">
        <f>VLOOKUP($A113,'01 LEAD TIME'!$A$10:$K$1000000,8,FALSE)</f>
        <v>20161128830219.301</v>
      </c>
      <c r="I113">
        <f>VLOOKUP($A113,'01 LEAD TIME'!$A$10:$K$1000000,9,FALSE)</f>
        <v>20161207121837.301</v>
      </c>
      <c r="J113">
        <f>VLOOKUP($A113,'01 LEAD TIME'!$A$10:$K$1000000,10,FALSE)</f>
        <v>8</v>
      </c>
      <c r="K113">
        <f>VLOOKUP($A113,'01 LEAD TIME'!$A$10:$K$1000000,11,FALSE)</f>
        <v>1</v>
      </c>
      <c r="L113" t="s">
        <v>35</v>
      </c>
      <c r="M113" s="1">
        <f t="shared" si="8"/>
        <v>42702</v>
      </c>
      <c r="N113" s="1">
        <f t="shared" si="9"/>
        <v>42709</v>
      </c>
      <c r="O113" t="b">
        <f t="shared" si="10"/>
        <v>0</v>
      </c>
      <c r="P113" t="str">
        <f t="shared" si="11"/>
        <v>WHEN fk_mwh_warehouse = '0' AND id_city = '1354' AND shipped_date &gt;= '2016-11-28' AND shipped_date &lt; '2016-12-06' THEN unit_price</v>
      </c>
      <c r="Q113" t="str">
        <f t="shared" si="12"/>
        <v>WHEN fk_mwh_warehouse = '0' AND id_city = '1354' AND shipped_date &gt;= '2016-11-28' AND shipped_date &lt; '2016-12-06' THEN paid_price</v>
      </c>
      <c r="R113" t="str">
        <f t="shared" si="15"/>
        <v>WHEN fk_mwh_warehouse = '0' AND id_city = '1354' AND shipped_date &gt;= '2016-11-28' AND shipped_date &lt; '2016-12-06' THEN order_nr</v>
      </c>
      <c r="S113" t="str">
        <f t="shared" si="13"/>
        <v>WHEN fk_mwh_warehouse = '0' AND id_city = '1354' AND shipped_date &gt;= '2016-11-28' AND shipped_date &lt; '2016-12-06' THEN 1</v>
      </c>
    </row>
    <row r="114" spans="1:19" x14ac:dyDescent="0.25">
      <c r="A114" t="str">
        <f t="shared" si="14"/>
        <v>13610</v>
      </c>
      <c r="B114">
        <v>0</v>
      </c>
      <c r="C114">
        <v>1361</v>
      </c>
      <c r="D114">
        <v>6543692</v>
      </c>
      <c r="E114">
        <v>6492717</v>
      </c>
      <c r="F114">
        <v>21</v>
      </c>
      <c r="G114">
        <v>50</v>
      </c>
      <c r="H114">
        <f>VLOOKUP($A114,'01 LEAD TIME'!$A$10:$K$1000000,8,FALSE)</f>
        <v>20161111281202.398</v>
      </c>
      <c r="I114">
        <f>VLOOKUP($A114,'01 LEAD TIME'!$A$10:$K$1000000,9,FALSE)</f>
        <v>20161207049159</v>
      </c>
      <c r="J114">
        <f>VLOOKUP($A114,'01 LEAD TIME'!$A$10:$K$1000000,10,FALSE)</f>
        <v>26</v>
      </c>
      <c r="K114">
        <f>VLOOKUP($A114,'01 LEAD TIME'!$A$10:$K$1000000,11,FALSE)</f>
        <v>3</v>
      </c>
      <c r="L114" t="s">
        <v>35</v>
      </c>
      <c r="M114" s="1">
        <f t="shared" si="8"/>
        <v>42678</v>
      </c>
      <c r="N114" s="1">
        <f t="shared" si="9"/>
        <v>42693</v>
      </c>
      <c r="O114" t="b">
        <f t="shared" si="10"/>
        <v>0</v>
      </c>
      <c r="P114" t="str">
        <f t="shared" si="11"/>
        <v>WHEN fk_mwh_warehouse = '0' AND id_city = '1361' AND shipped_date &gt;= '2016-11-04' AND shipped_date &lt; '2016-11-20' THEN unit_price</v>
      </c>
      <c r="Q114" t="str">
        <f t="shared" si="12"/>
        <v>WHEN fk_mwh_warehouse = '0' AND id_city = '1361' AND shipped_date &gt;= '2016-11-04' AND shipped_date &lt; '2016-11-20' THEN paid_price</v>
      </c>
      <c r="R114" t="str">
        <f t="shared" si="15"/>
        <v>WHEN fk_mwh_warehouse = '0' AND id_city = '1361' AND shipped_date &gt;= '2016-11-04' AND shipped_date &lt; '2016-11-20' THEN order_nr</v>
      </c>
      <c r="S114" t="str">
        <f t="shared" si="13"/>
        <v>WHEN fk_mwh_warehouse = '0' AND id_city = '1361' AND shipped_date &gt;= '2016-11-04' AND shipped_date &lt; '2016-11-20' THEN 1</v>
      </c>
    </row>
    <row r="115" spans="1:19" x14ac:dyDescent="0.25">
      <c r="A115" t="str">
        <f t="shared" si="14"/>
        <v>13720</v>
      </c>
      <c r="B115">
        <v>0</v>
      </c>
      <c r="C115">
        <v>1372</v>
      </c>
      <c r="D115">
        <v>711300</v>
      </c>
      <c r="E115">
        <v>711300</v>
      </c>
      <c r="F115">
        <v>7</v>
      </c>
      <c r="G115">
        <v>8</v>
      </c>
      <c r="H115">
        <f>VLOOKUP($A115,'01 LEAD TIME'!$A$10:$K$1000000,8,FALSE)</f>
        <v>20161114692991.5</v>
      </c>
      <c r="I115">
        <f>VLOOKUP($A115,'01 LEAD TIME'!$A$10:$K$1000000,9,FALSE)</f>
        <v>20161206680770</v>
      </c>
      <c r="J115">
        <f>VLOOKUP($A115,'01 LEAD TIME'!$A$10:$K$1000000,10,FALSE)</f>
        <v>22</v>
      </c>
      <c r="K115">
        <f>VLOOKUP($A115,'01 LEAD TIME'!$A$10:$K$1000000,11,FALSE)</f>
        <v>4</v>
      </c>
      <c r="L115" t="s">
        <v>36</v>
      </c>
      <c r="M115" s="1">
        <f t="shared" si="8"/>
        <v>42679</v>
      </c>
      <c r="N115" s="1">
        <f t="shared" si="9"/>
        <v>42698</v>
      </c>
      <c r="O115" t="b">
        <f t="shared" si="10"/>
        <v>0</v>
      </c>
      <c r="P115" t="str">
        <f t="shared" si="11"/>
        <v>WHEN fk_mwh_warehouse = '0' AND id_city = '1372' AND shipped_date &gt;= '2016-11-05' AND shipped_date &lt; '2016-11-25' THEN unit_price</v>
      </c>
      <c r="Q115" t="str">
        <f t="shared" si="12"/>
        <v>WHEN fk_mwh_warehouse = '0' AND id_city = '1372' AND shipped_date &gt;= '2016-11-05' AND shipped_date &lt; '2016-11-25' THEN paid_price</v>
      </c>
      <c r="R115" t="str">
        <f t="shared" si="15"/>
        <v>WHEN fk_mwh_warehouse = '0' AND id_city = '1372' AND shipped_date &gt;= '2016-11-05' AND shipped_date &lt; '2016-11-25' THEN order_nr</v>
      </c>
      <c r="S115" t="str">
        <f t="shared" si="13"/>
        <v>WHEN fk_mwh_warehouse = '0' AND id_city = '1372' AND shipped_date &gt;= '2016-11-05' AND shipped_date &lt; '2016-11-25' THEN 1</v>
      </c>
    </row>
    <row r="116" spans="1:19" x14ac:dyDescent="0.25">
      <c r="A116" t="str">
        <f t="shared" si="14"/>
        <v>13820</v>
      </c>
      <c r="B116">
        <v>0</v>
      </c>
      <c r="C116">
        <v>1382</v>
      </c>
      <c r="D116">
        <v>65000</v>
      </c>
      <c r="E116">
        <v>65000</v>
      </c>
      <c r="F116">
        <v>1</v>
      </c>
      <c r="G116">
        <v>1</v>
      </c>
      <c r="H116">
        <f>VLOOKUP($A116,'01 LEAD TIME'!$A$10:$K$1000000,8,FALSE)</f>
        <v>20161108183118</v>
      </c>
      <c r="I116">
        <f>VLOOKUP($A116,'01 LEAD TIME'!$A$10:$K$1000000,9,FALSE)</f>
        <v>20161206170029</v>
      </c>
      <c r="J116">
        <f>VLOOKUP($A116,'01 LEAD TIME'!$A$10:$K$1000000,10,FALSE)</f>
        <v>28</v>
      </c>
      <c r="K116">
        <f>VLOOKUP($A116,'01 LEAD TIME'!$A$10:$K$1000000,11,FALSE)</f>
        <v>0</v>
      </c>
      <c r="L116" t="s">
        <v>36</v>
      </c>
      <c r="M116" s="1">
        <f t="shared" si="8"/>
        <v>42685</v>
      </c>
      <c r="N116" s="1">
        <f t="shared" si="9"/>
        <v>42688</v>
      </c>
      <c r="O116" t="b">
        <f t="shared" si="10"/>
        <v>0</v>
      </c>
      <c r="P116" t="str">
        <f t="shared" si="11"/>
        <v>WHEN fk_mwh_warehouse = '0' AND id_city = '1382' AND shipped_date &gt;= '2016-11-11' AND shipped_date &lt; '2016-11-15' THEN unit_price</v>
      </c>
      <c r="Q116" t="str">
        <f t="shared" si="12"/>
        <v>WHEN fk_mwh_warehouse = '0' AND id_city = '1382' AND shipped_date &gt;= '2016-11-11' AND shipped_date &lt; '2016-11-15' THEN paid_price</v>
      </c>
      <c r="R116" t="str">
        <f t="shared" si="15"/>
        <v>WHEN fk_mwh_warehouse = '0' AND id_city = '1382' AND shipped_date &gt;= '2016-11-11' AND shipped_date &lt; '2016-11-15' THEN order_nr</v>
      </c>
      <c r="S116" t="str">
        <f t="shared" si="13"/>
        <v>WHEN fk_mwh_warehouse = '0' AND id_city = '1382' AND shipped_date &gt;= '2016-11-11' AND shipped_date &lt; '2016-11-15' THEN 1</v>
      </c>
    </row>
    <row r="117" spans="1:19" x14ac:dyDescent="0.25">
      <c r="A117" t="str">
        <f t="shared" si="14"/>
        <v>13980</v>
      </c>
      <c r="B117">
        <v>0</v>
      </c>
      <c r="C117">
        <v>1398</v>
      </c>
      <c r="D117">
        <v>79000</v>
      </c>
      <c r="E117">
        <v>79000</v>
      </c>
      <c r="F117">
        <v>1</v>
      </c>
      <c r="G117">
        <v>1</v>
      </c>
      <c r="H117">
        <f>VLOOKUP($A117,'01 LEAD TIME'!$A$10:$K$1000000,8,FALSE)</f>
        <v>20161127002354</v>
      </c>
      <c r="I117">
        <f>VLOOKUP($A117,'01 LEAD TIME'!$A$10:$K$1000000,9,FALSE)</f>
        <v>20161208112616</v>
      </c>
      <c r="J117">
        <f>VLOOKUP($A117,'01 LEAD TIME'!$A$10:$K$1000000,10,FALSE)</f>
        <v>11</v>
      </c>
      <c r="K117">
        <f>VLOOKUP($A117,'01 LEAD TIME'!$A$10:$K$1000000,11,FALSE)</f>
        <v>0</v>
      </c>
      <c r="L117" t="s">
        <v>37</v>
      </c>
      <c r="M117" s="1">
        <f t="shared" si="8"/>
        <v>42702</v>
      </c>
      <c r="N117" s="1">
        <f t="shared" si="9"/>
        <v>42705</v>
      </c>
      <c r="O117" t="b">
        <f t="shared" si="10"/>
        <v>0</v>
      </c>
      <c r="P117" t="str">
        <f t="shared" si="11"/>
        <v>WHEN fk_mwh_warehouse = '0' AND id_city = '1398' AND shipped_date &gt;= '2016-11-28' AND shipped_date &lt; '2016-12-02' THEN unit_price</v>
      </c>
      <c r="Q117" t="str">
        <f t="shared" si="12"/>
        <v>WHEN fk_mwh_warehouse = '0' AND id_city = '1398' AND shipped_date &gt;= '2016-11-28' AND shipped_date &lt; '2016-12-02' THEN paid_price</v>
      </c>
      <c r="R117" t="str">
        <f t="shared" si="15"/>
        <v>WHEN fk_mwh_warehouse = '0' AND id_city = '1398' AND shipped_date &gt;= '2016-11-28' AND shipped_date &lt; '2016-12-02' THEN order_nr</v>
      </c>
      <c r="S117" t="str">
        <f t="shared" si="13"/>
        <v>WHEN fk_mwh_warehouse = '0' AND id_city = '1398' AND shipped_date &gt;= '2016-11-28' AND shipped_date &lt; '2016-12-02' THEN 1</v>
      </c>
    </row>
    <row r="118" spans="1:19" x14ac:dyDescent="0.25">
      <c r="A118" t="str">
        <f t="shared" si="14"/>
        <v>14170</v>
      </c>
      <c r="B118">
        <v>0</v>
      </c>
      <c r="C118">
        <v>1417</v>
      </c>
      <c r="D118">
        <v>5224392</v>
      </c>
      <c r="E118">
        <v>5208192</v>
      </c>
      <c r="F118">
        <v>27</v>
      </c>
      <c r="G118">
        <v>51</v>
      </c>
      <c r="H118">
        <f>VLOOKUP($A118,'01 LEAD TIME'!$A$10:$K$1000000,8,FALSE)</f>
        <v>20161119801787.301</v>
      </c>
      <c r="I118">
        <f>VLOOKUP($A118,'01 LEAD TIME'!$A$10:$K$1000000,9,FALSE)</f>
        <v>20161206169462.602</v>
      </c>
      <c r="J118">
        <f>VLOOKUP($A118,'01 LEAD TIME'!$A$10:$K$1000000,10,FALSE)</f>
        <v>16</v>
      </c>
      <c r="K118">
        <f>VLOOKUP($A118,'01 LEAD TIME'!$A$10:$K$1000000,11,FALSE)</f>
        <v>5</v>
      </c>
      <c r="L118" t="s">
        <v>36</v>
      </c>
      <c r="M118" s="1">
        <f t="shared" si="8"/>
        <v>42682</v>
      </c>
      <c r="N118" s="1">
        <f t="shared" si="9"/>
        <v>42705</v>
      </c>
      <c r="O118" t="b">
        <f t="shared" si="10"/>
        <v>0</v>
      </c>
      <c r="P118" t="str">
        <f t="shared" si="11"/>
        <v>WHEN fk_mwh_warehouse = '0' AND id_city = '1417' AND shipped_date &gt;= '2016-11-08' AND shipped_date &lt; '2016-12-02' THEN unit_price</v>
      </c>
      <c r="Q118" t="str">
        <f t="shared" si="12"/>
        <v>WHEN fk_mwh_warehouse = '0' AND id_city = '1417' AND shipped_date &gt;= '2016-11-08' AND shipped_date &lt; '2016-12-02' THEN paid_price</v>
      </c>
      <c r="R118" t="str">
        <f t="shared" si="15"/>
        <v>WHEN fk_mwh_warehouse = '0' AND id_city = '1417' AND shipped_date &gt;= '2016-11-08' AND shipped_date &lt; '2016-12-02' THEN order_nr</v>
      </c>
      <c r="S118" t="str">
        <f t="shared" si="13"/>
        <v>WHEN fk_mwh_warehouse = '0' AND id_city = '1417' AND shipped_date &gt;= '2016-11-08' AND shipped_date &lt; '2016-12-02' THEN 1</v>
      </c>
    </row>
    <row r="119" spans="1:19" x14ac:dyDescent="0.25">
      <c r="A119" t="str">
        <f t="shared" si="14"/>
        <v>14380</v>
      </c>
      <c r="B119">
        <v>0</v>
      </c>
      <c r="C119">
        <v>1438</v>
      </c>
      <c r="D119">
        <v>1533450</v>
      </c>
      <c r="E119">
        <v>1514951.42</v>
      </c>
      <c r="F119">
        <v>7</v>
      </c>
      <c r="G119">
        <v>13</v>
      </c>
      <c r="H119">
        <f>VLOOKUP($A119,'01 LEAD TIME'!$A$10:$K$1000000,8,FALSE)</f>
        <v>20161111138925</v>
      </c>
      <c r="I119">
        <f>VLOOKUP($A119,'01 LEAD TIME'!$A$10:$K$1000000,9,FALSE)</f>
        <v>20161206210065</v>
      </c>
      <c r="J119">
        <f>VLOOKUP($A119,'01 LEAD TIME'!$A$10:$K$1000000,10,FALSE)</f>
        <v>25</v>
      </c>
      <c r="K119">
        <f>VLOOKUP($A119,'01 LEAD TIME'!$A$10:$K$1000000,11,FALSE)</f>
        <v>1</v>
      </c>
      <c r="L119" t="s">
        <v>36</v>
      </c>
      <c r="M119" s="1">
        <f t="shared" si="8"/>
        <v>42685</v>
      </c>
      <c r="N119" s="1">
        <f t="shared" si="9"/>
        <v>42692</v>
      </c>
      <c r="O119" t="b">
        <f t="shared" si="10"/>
        <v>0</v>
      </c>
      <c r="P119" t="str">
        <f t="shared" si="11"/>
        <v>WHEN fk_mwh_warehouse = '0' AND id_city = '1438' AND shipped_date &gt;= '2016-11-11' AND shipped_date &lt; '2016-11-19' THEN unit_price</v>
      </c>
      <c r="Q119" t="str">
        <f t="shared" si="12"/>
        <v>WHEN fk_mwh_warehouse = '0' AND id_city = '1438' AND shipped_date &gt;= '2016-11-11' AND shipped_date &lt; '2016-11-19' THEN paid_price</v>
      </c>
      <c r="R119" t="str">
        <f t="shared" si="15"/>
        <v>WHEN fk_mwh_warehouse = '0' AND id_city = '1438' AND shipped_date &gt;= '2016-11-11' AND shipped_date &lt; '2016-11-19' THEN order_nr</v>
      </c>
      <c r="S119" t="str">
        <f t="shared" si="13"/>
        <v>WHEN fk_mwh_warehouse = '0' AND id_city = '1438' AND shipped_date &gt;= '2016-11-11' AND shipped_date &lt; '2016-11-19' THEN 1</v>
      </c>
    </row>
    <row r="120" spans="1:19" x14ac:dyDescent="0.25">
      <c r="A120" t="str">
        <f t="shared" si="14"/>
        <v>14520</v>
      </c>
      <c r="B120">
        <v>0</v>
      </c>
      <c r="C120">
        <v>1452</v>
      </c>
      <c r="D120">
        <v>1370396</v>
      </c>
      <c r="E120">
        <v>1354996</v>
      </c>
      <c r="F120">
        <v>15</v>
      </c>
      <c r="G120">
        <v>17</v>
      </c>
      <c r="H120">
        <f>VLOOKUP($A120,'01 LEAD TIME'!$A$10:$K$1000000,8,FALSE)</f>
        <v>20161121776850.602</v>
      </c>
      <c r="I120">
        <f>VLOOKUP($A120,'01 LEAD TIME'!$A$10:$K$1000000,9,FALSE)</f>
        <v>20161206160983.602</v>
      </c>
      <c r="J120">
        <f>VLOOKUP($A120,'01 LEAD TIME'!$A$10:$K$1000000,10,FALSE)</f>
        <v>14</v>
      </c>
      <c r="K120">
        <f>VLOOKUP($A120,'01 LEAD TIME'!$A$10:$K$1000000,11,FALSE)</f>
        <v>6</v>
      </c>
      <c r="L120" t="s">
        <v>36</v>
      </c>
      <c r="M120" s="1">
        <f t="shared" si="8"/>
        <v>42681</v>
      </c>
      <c r="N120" s="1">
        <f t="shared" si="9"/>
        <v>42708</v>
      </c>
      <c r="O120" t="b">
        <f t="shared" si="10"/>
        <v>0</v>
      </c>
      <c r="P120" t="str">
        <f t="shared" si="11"/>
        <v>WHEN fk_mwh_warehouse = '0' AND id_city = '1452' AND shipped_date &gt;= '2016-11-07' AND shipped_date &lt; '2016-12-05' THEN unit_price</v>
      </c>
      <c r="Q120" t="str">
        <f t="shared" si="12"/>
        <v>WHEN fk_mwh_warehouse = '0' AND id_city = '1452' AND shipped_date &gt;= '2016-11-07' AND shipped_date &lt; '2016-12-05' THEN paid_price</v>
      </c>
      <c r="R120" t="str">
        <f t="shared" si="15"/>
        <v>WHEN fk_mwh_warehouse = '0' AND id_city = '1452' AND shipped_date &gt;= '2016-11-07' AND shipped_date &lt; '2016-12-05' THEN order_nr</v>
      </c>
      <c r="S120" t="str">
        <f t="shared" si="13"/>
        <v>WHEN fk_mwh_warehouse = '0' AND id_city = '1452' AND shipped_date &gt;= '2016-11-07' AND shipped_date &lt; '2016-12-05' THEN 1</v>
      </c>
    </row>
    <row r="121" spans="1:19" x14ac:dyDescent="0.25">
      <c r="A121" t="str">
        <f t="shared" si="14"/>
        <v>14680</v>
      </c>
      <c r="B121">
        <v>0</v>
      </c>
      <c r="C121">
        <v>1468</v>
      </c>
      <c r="D121">
        <v>0</v>
      </c>
      <c r="E121">
        <v>0</v>
      </c>
      <c r="F121">
        <v>0</v>
      </c>
      <c r="G121">
        <v>0</v>
      </c>
      <c r="H121" t="e">
        <f>VLOOKUP($A121,'01 LEAD TIME'!$A$10:$K$1000000,8,FALSE)</f>
        <v>#N/A</v>
      </c>
      <c r="I121" t="e">
        <f>VLOOKUP($A121,'01 LEAD TIME'!$A$10:$K$1000000,9,FALSE)</f>
        <v>#N/A</v>
      </c>
      <c r="J121" t="e">
        <f>VLOOKUP($A121,'01 LEAD TIME'!$A$10:$K$1000000,10,FALSE)</f>
        <v>#N/A</v>
      </c>
      <c r="K121" t="e">
        <f>VLOOKUP($A121,'01 LEAD TIME'!$A$10:$K$1000000,11,FALSE)</f>
        <v>#N/A</v>
      </c>
      <c r="L121" t="e">
        <v>#N/A</v>
      </c>
      <c r="M121" s="1" t="e">
        <f t="shared" si="8"/>
        <v>#N/A</v>
      </c>
      <c r="N121" s="1" t="e">
        <f t="shared" si="9"/>
        <v>#N/A</v>
      </c>
      <c r="O121" t="e">
        <f t="shared" si="10"/>
        <v>#N/A</v>
      </c>
      <c r="P121" t="e">
        <f t="shared" si="11"/>
        <v>#N/A</v>
      </c>
      <c r="Q121" t="e">
        <f t="shared" si="12"/>
        <v>#N/A</v>
      </c>
      <c r="R121" t="e">
        <f t="shared" si="15"/>
        <v>#N/A</v>
      </c>
      <c r="S121" t="e">
        <f t="shared" si="13"/>
        <v>#N/A</v>
      </c>
    </row>
    <row r="122" spans="1:19" x14ac:dyDescent="0.25">
      <c r="A122" t="str">
        <f t="shared" si="14"/>
        <v>14800</v>
      </c>
      <c r="B122">
        <v>0</v>
      </c>
      <c r="C122">
        <v>1480</v>
      </c>
      <c r="D122">
        <v>0</v>
      </c>
      <c r="E122">
        <v>0</v>
      </c>
      <c r="F122">
        <v>0</v>
      </c>
      <c r="G122">
        <v>0</v>
      </c>
      <c r="H122" t="e">
        <f>VLOOKUP($A122,'01 LEAD TIME'!$A$10:$K$1000000,8,FALSE)</f>
        <v>#N/A</v>
      </c>
      <c r="I122" t="e">
        <f>VLOOKUP($A122,'01 LEAD TIME'!$A$10:$K$1000000,9,FALSE)</f>
        <v>#N/A</v>
      </c>
      <c r="J122" t="e">
        <f>VLOOKUP($A122,'01 LEAD TIME'!$A$10:$K$1000000,10,FALSE)</f>
        <v>#N/A</v>
      </c>
      <c r="K122" t="e">
        <f>VLOOKUP($A122,'01 LEAD TIME'!$A$10:$K$1000000,11,FALSE)</f>
        <v>#N/A</v>
      </c>
      <c r="L122" t="e">
        <v>#N/A</v>
      </c>
      <c r="M122" s="1" t="e">
        <f t="shared" si="8"/>
        <v>#N/A</v>
      </c>
      <c r="N122" s="1" t="e">
        <f t="shared" si="9"/>
        <v>#N/A</v>
      </c>
      <c r="O122" t="e">
        <f t="shared" si="10"/>
        <v>#N/A</v>
      </c>
      <c r="P122" t="e">
        <f t="shared" si="11"/>
        <v>#N/A</v>
      </c>
      <c r="Q122" t="e">
        <f t="shared" si="12"/>
        <v>#N/A</v>
      </c>
      <c r="R122" t="e">
        <f t="shared" si="15"/>
        <v>#N/A</v>
      </c>
      <c r="S122" t="e">
        <f t="shared" si="13"/>
        <v>#N/A</v>
      </c>
    </row>
    <row r="123" spans="1:19" x14ac:dyDescent="0.25">
      <c r="A123" t="str">
        <f t="shared" si="14"/>
        <v>15000</v>
      </c>
      <c r="B123">
        <v>0</v>
      </c>
      <c r="C123">
        <v>1500</v>
      </c>
      <c r="D123">
        <v>15746662.9</v>
      </c>
      <c r="E123">
        <v>15661662.9</v>
      </c>
      <c r="F123">
        <v>67</v>
      </c>
      <c r="G123">
        <v>113</v>
      </c>
      <c r="H123">
        <f>VLOOKUP($A123,'01 LEAD TIME'!$A$10:$K$1000000,8,FALSE)</f>
        <v>20161130681788</v>
      </c>
      <c r="I123">
        <f>VLOOKUP($A123,'01 LEAD TIME'!$A$10:$K$1000000,9,FALSE)</f>
        <v>20161206563849.602</v>
      </c>
      <c r="J123">
        <f>VLOOKUP($A123,'01 LEAD TIME'!$A$10:$K$1000000,10,FALSE)</f>
        <v>9</v>
      </c>
      <c r="K123">
        <f>VLOOKUP($A123,'01 LEAD TIME'!$A$10:$K$1000000,11,FALSE)</f>
        <v>5</v>
      </c>
      <c r="L123" t="s">
        <v>36</v>
      </c>
      <c r="M123" s="1">
        <f t="shared" si="8"/>
        <v>42689</v>
      </c>
      <c r="N123" s="1">
        <f t="shared" si="9"/>
        <v>42712</v>
      </c>
      <c r="O123" t="b">
        <f t="shared" si="10"/>
        <v>0</v>
      </c>
      <c r="P123" t="str">
        <f t="shared" si="11"/>
        <v>WHEN fk_mwh_warehouse = '0' AND id_city = '1500' AND shipped_date &gt;= '2016-11-15' AND shipped_date &lt; '2016-12-09' THEN unit_price</v>
      </c>
      <c r="Q123" t="str">
        <f t="shared" si="12"/>
        <v>WHEN fk_mwh_warehouse = '0' AND id_city = '1500' AND shipped_date &gt;= '2016-11-15' AND shipped_date &lt; '2016-12-09' THEN paid_price</v>
      </c>
      <c r="R123" t="str">
        <f t="shared" si="15"/>
        <v>WHEN fk_mwh_warehouse = '0' AND id_city = '1500' AND shipped_date &gt;= '2016-11-15' AND shipped_date &lt; '2016-12-09' THEN order_nr</v>
      </c>
      <c r="S123" t="str">
        <f t="shared" si="13"/>
        <v>WHEN fk_mwh_warehouse = '0' AND id_city = '1500' AND shipped_date &gt;= '2016-11-15' AND shipped_date &lt; '2016-12-09' THEN 1</v>
      </c>
    </row>
    <row r="124" spans="1:19" x14ac:dyDescent="0.25">
      <c r="A124" t="str">
        <f t="shared" si="14"/>
        <v>15140</v>
      </c>
      <c r="B124">
        <v>0</v>
      </c>
      <c r="C124">
        <v>1514</v>
      </c>
      <c r="D124">
        <v>79021275.200000003</v>
      </c>
      <c r="E124">
        <v>78482277.689999998</v>
      </c>
      <c r="F124">
        <v>459</v>
      </c>
      <c r="G124">
        <v>628</v>
      </c>
      <c r="H124">
        <f>VLOOKUP($A124,'01 LEAD TIME'!$A$10:$K$1000000,8,FALSE)</f>
        <v>20161167733621</v>
      </c>
      <c r="I124">
        <f>VLOOKUP($A124,'01 LEAD TIME'!$A$10:$K$1000000,9,FALSE)</f>
        <v>20161206901134</v>
      </c>
      <c r="J124">
        <f>VLOOKUP($A124,'01 LEAD TIME'!$A$10:$K$1000000,10,FALSE)</f>
        <v>5</v>
      </c>
      <c r="K124">
        <f>VLOOKUP($A124,'01 LEAD TIME'!$A$10:$K$1000000,11,FALSE)</f>
        <v>5</v>
      </c>
      <c r="L124" t="s">
        <v>36</v>
      </c>
      <c r="M124" s="1">
        <f t="shared" si="8"/>
        <v>42693</v>
      </c>
      <c r="N124" s="1">
        <f t="shared" si="9"/>
        <v>42716</v>
      </c>
      <c r="O124" t="b">
        <f t="shared" si="10"/>
        <v>0</v>
      </c>
      <c r="P124" t="str">
        <f t="shared" si="11"/>
        <v>WHEN fk_mwh_warehouse = '0' AND id_city = '1514' AND shipped_date &gt;= '2016-11-19' AND shipped_date &lt; '2016-12-13' THEN unit_price</v>
      </c>
      <c r="Q124" t="str">
        <f t="shared" si="12"/>
        <v>WHEN fk_mwh_warehouse = '0' AND id_city = '1514' AND shipped_date &gt;= '2016-11-19' AND shipped_date &lt; '2016-12-13' THEN paid_price</v>
      </c>
      <c r="R124" t="str">
        <f t="shared" si="15"/>
        <v>WHEN fk_mwh_warehouse = '0' AND id_city = '1514' AND shipped_date &gt;= '2016-11-19' AND shipped_date &lt; '2016-12-13' THEN order_nr</v>
      </c>
      <c r="S124" t="str">
        <f t="shared" si="13"/>
        <v>WHEN fk_mwh_warehouse = '0' AND id_city = '1514' AND shipped_date &gt;= '2016-11-19' AND shipped_date &lt; '2016-12-13' THEN 1</v>
      </c>
    </row>
    <row r="125" spans="1:19" x14ac:dyDescent="0.25">
      <c r="A125" t="str">
        <f t="shared" si="14"/>
        <v>15190</v>
      </c>
      <c r="B125">
        <v>0</v>
      </c>
      <c r="C125">
        <v>1519</v>
      </c>
      <c r="D125">
        <v>5726523</v>
      </c>
      <c r="E125">
        <v>5630854.6100000003</v>
      </c>
      <c r="F125">
        <v>42</v>
      </c>
      <c r="G125">
        <v>57</v>
      </c>
      <c r="H125">
        <f>VLOOKUP($A125,'01 LEAD TIME'!$A$10:$K$1000000,8,FALSE)</f>
        <v>20161154858828</v>
      </c>
      <c r="I125">
        <f>VLOOKUP($A125,'01 LEAD TIME'!$A$10:$K$1000000,9,FALSE)</f>
        <v>20161206323458.801</v>
      </c>
      <c r="J125">
        <f>VLOOKUP($A125,'01 LEAD TIME'!$A$10:$K$1000000,10,FALSE)</f>
        <v>6</v>
      </c>
      <c r="K125">
        <f>VLOOKUP($A125,'01 LEAD TIME'!$A$10:$K$1000000,11,FALSE)</f>
        <v>4</v>
      </c>
      <c r="L125" t="s">
        <v>36</v>
      </c>
      <c r="M125" s="1">
        <f t="shared" si="8"/>
        <v>42695</v>
      </c>
      <c r="N125" s="1">
        <f t="shared" si="9"/>
        <v>42714</v>
      </c>
      <c r="O125" t="b">
        <f t="shared" si="10"/>
        <v>0</v>
      </c>
      <c r="P125" t="str">
        <f t="shared" si="11"/>
        <v>WHEN fk_mwh_warehouse = '0' AND id_city = '1519' AND shipped_date &gt;= '2016-11-21' AND shipped_date &lt; '2016-12-11' THEN unit_price</v>
      </c>
      <c r="Q125" t="str">
        <f t="shared" si="12"/>
        <v>WHEN fk_mwh_warehouse = '0' AND id_city = '1519' AND shipped_date &gt;= '2016-11-21' AND shipped_date &lt; '2016-12-11' THEN paid_price</v>
      </c>
      <c r="R125" t="str">
        <f t="shared" si="15"/>
        <v>WHEN fk_mwh_warehouse = '0' AND id_city = '1519' AND shipped_date &gt;= '2016-11-21' AND shipped_date &lt; '2016-12-11' THEN order_nr</v>
      </c>
      <c r="S125" t="str">
        <f t="shared" si="13"/>
        <v>WHEN fk_mwh_warehouse = '0' AND id_city = '1519' AND shipped_date &gt;= '2016-11-21' AND shipped_date &lt; '2016-12-11' THEN 1</v>
      </c>
    </row>
    <row r="126" spans="1:19" x14ac:dyDescent="0.25">
      <c r="A126" t="str">
        <f t="shared" si="14"/>
        <v>15340</v>
      </c>
      <c r="B126">
        <v>0</v>
      </c>
      <c r="C126">
        <v>1534</v>
      </c>
      <c r="D126">
        <v>12226240.49</v>
      </c>
      <c r="E126">
        <v>12197945.49</v>
      </c>
      <c r="F126">
        <v>39</v>
      </c>
      <c r="G126">
        <v>83</v>
      </c>
      <c r="H126">
        <f>VLOOKUP($A126,'01 LEAD TIME'!$A$10:$K$1000000,8,FALSE)</f>
        <v>20161151231073.699</v>
      </c>
      <c r="I126">
        <f>VLOOKUP($A126,'01 LEAD TIME'!$A$10:$K$1000000,9,FALSE)</f>
        <v>20161205993105.801</v>
      </c>
      <c r="J126">
        <f>VLOOKUP($A126,'01 LEAD TIME'!$A$10:$K$1000000,10,FALSE)</f>
        <v>8</v>
      </c>
      <c r="K126">
        <f>VLOOKUP($A126,'01 LEAD TIME'!$A$10:$K$1000000,11,FALSE)</f>
        <v>8</v>
      </c>
      <c r="L126" t="s">
        <v>34</v>
      </c>
      <c r="M126" s="1">
        <f t="shared" si="8"/>
        <v>42681</v>
      </c>
      <c r="N126" s="1">
        <f t="shared" si="9"/>
        <v>42716</v>
      </c>
      <c r="O126" t="b">
        <f t="shared" si="10"/>
        <v>0</v>
      </c>
      <c r="P126" t="str">
        <f t="shared" si="11"/>
        <v>WHEN fk_mwh_warehouse = '0' AND id_city = '1534' AND shipped_date &gt;= '2016-11-07' AND shipped_date &lt; '2016-12-13' THEN unit_price</v>
      </c>
      <c r="Q126" t="str">
        <f t="shared" si="12"/>
        <v>WHEN fk_mwh_warehouse = '0' AND id_city = '1534' AND shipped_date &gt;= '2016-11-07' AND shipped_date &lt; '2016-12-13' THEN paid_price</v>
      </c>
      <c r="R126" t="str">
        <f t="shared" si="15"/>
        <v>WHEN fk_mwh_warehouse = '0' AND id_city = '1534' AND shipped_date &gt;= '2016-11-07' AND shipped_date &lt; '2016-12-13' THEN order_nr</v>
      </c>
      <c r="S126" t="str">
        <f t="shared" si="13"/>
        <v>WHEN fk_mwh_warehouse = '0' AND id_city = '1534' AND shipped_date &gt;= '2016-11-07' AND shipped_date &lt; '2016-12-13' THEN 1</v>
      </c>
    </row>
    <row r="127" spans="1:19" x14ac:dyDescent="0.25">
      <c r="A127" t="str">
        <f t="shared" si="14"/>
        <v>15570</v>
      </c>
      <c r="B127">
        <v>0</v>
      </c>
      <c r="C127">
        <v>1557</v>
      </c>
      <c r="D127">
        <v>1579136</v>
      </c>
      <c r="E127">
        <v>1560240.81</v>
      </c>
      <c r="F127">
        <v>12</v>
      </c>
      <c r="G127">
        <v>16</v>
      </c>
      <c r="H127">
        <f>VLOOKUP($A127,'01 LEAD TIME'!$A$10:$K$1000000,8,FALSE)</f>
        <v>20161187326444.199</v>
      </c>
      <c r="I127">
        <f>VLOOKUP($A127,'01 LEAD TIME'!$A$10:$K$1000000,9,FALSE)</f>
        <v>20161206658148.801</v>
      </c>
      <c r="J127">
        <f>VLOOKUP($A127,'01 LEAD TIME'!$A$10:$K$1000000,10,FALSE)</f>
        <v>3</v>
      </c>
      <c r="K127">
        <f>VLOOKUP($A127,'01 LEAD TIME'!$A$10:$K$1000000,11,FALSE)</f>
        <v>2</v>
      </c>
      <c r="L127" t="s">
        <v>36</v>
      </c>
      <c r="M127" s="1">
        <f t="shared" si="8"/>
        <v>42704</v>
      </c>
      <c r="N127" s="1">
        <f t="shared" si="9"/>
        <v>42715</v>
      </c>
      <c r="O127" t="b">
        <f t="shared" si="10"/>
        <v>0</v>
      </c>
      <c r="P127" t="str">
        <f t="shared" si="11"/>
        <v>WHEN fk_mwh_warehouse = '0' AND id_city = '1557' AND shipped_date &gt;= '2016-11-30' AND shipped_date &lt; '2016-12-12' THEN unit_price</v>
      </c>
      <c r="Q127" t="str">
        <f t="shared" si="12"/>
        <v>WHEN fk_mwh_warehouse = '0' AND id_city = '1557' AND shipped_date &gt;= '2016-11-30' AND shipped_date &lt; '2016-12-12' THEN paid_price</v>
      </c>
      <c r="R127" t="str">
        <f t="shared" si="15"/>
        <v>WHEN fk_mwh_warehouse = '0' AND id_city = '1557' AND shipped_date &gt;= '2016-11-30' AND shipped_date &lt; '2016-12-12' THEN order_nr</v>
      </c>
      <c r="S127" t="str">
        <f t="shared" si="13"/>
        <v>WHEN fk_mwh_warehouse = '0' AND id_city = '1557' AND shipped_date &gt;= '2016-11-30' AND shipped_date &lt; '2016-12-12' THEN 1</v>
      </c>
    </row>
    <row r="128" spans="1:19" x14ac:dyDescent="0.25">
      <c r="A128" t="str">
        <f t="shared" si="14"/>
        <v>15760</v>
      </c>
      <c r="B128">
        <v>0</v>
      </c>
      <c r="C128">
        <v>1576</v>
      </c>
      <c r="D128">
        <v>135000</v>
      </c>
      <c r="E128">
        <v>135000</v>
      </c>
      <c r="F128">
        <v>1</v>
      </c>
      <c r="G128">
        <v>1</v>
      </c>
      <c r="H128">
        <f>VLOOKUP($A128,'01 LEAD TIME'!$A$10:$K$1000000,8,FALSE)</f>
        <v>20161129142913</v>
      </c>
      <c r="I128">
        <f>VLOOKUP($A128,'01 LEAD TIME'!$A$10:$K$1000000,9,FALSE)</f>
        <v>20161208112709</v>
      </c>
      <c r="J128">
        <f>VLOOKUP($A128,'01 LEAD TIME'!$A$10:$K$1000000,10,FALSE)</f>
        <v>9</v>
      </c>
      <c r="K128">
        <f>VLOOKUP($A128,'01 LEAD TIME'!$A$10:$K$1000000,11,FALSE)</f>
        <v>0</v>
      </c>
      <c r="L128" t="s">
        <v>37</v>
      </c>
      <c r="M128" s="1">
        <f t="shared" si="8"/>
        <v>42704</v>
      </c>
      <c r="N128" s="1">
        <f t="shared" si="9"/>
        <v>42707</v>
      </c>
      <c r="O128" t="b">
        <f t="shared" si="10"/>
        <v>0</v>
      </c>
      <c r="P128" t="str">
        <f t="shared" si="11"/>
        <v>WHEN fk_mwh_warehouse = '0' AND id_city = '1576' AND shipped_date &gt;= '2016-11-30' AND shipped_date &lt; '2016-12-04' THEN unit_price</v>
      </c>
      <c r="Q128" t="str">
        <f t="shared" si="12"/>
        <v>WHEN fk_mwh_warehouse = '0' AND id_city = '1576' AND shipped_date &gt;= '2016-11-30' AND shipped_date &lt; '2016-12-04' THEN paid_price</v>
      </c>
      <c r="R128" t="str">
        <f t="shared" si="15"/>
        <v>WHEN fk_mwh_warehouse = '0' AND id_city = '1576' AND shipped_date &gt;= '2016-11-30' AND shipped_date &lt; '2016-12-04' THEN order_nr</v>
      </c>
      <c r="S128" t="str">
        <f t="shared" si="13"/>
        <v>WHEN fk_mwh_warehouse = '0' AND id_city = '1576' AND shipped_date &gt;= '2016-11-30' AND shipped_date &lt; '2016-12-04' THEN 1</v>
      </c>
    </row>
    <row r="129" spans="1:19" x14ac:dyDescent="0.25">
      <c r="A129" t="str">
        <f t="shared" si="14"/>
        <v>15860</v>
      </c>
      <c r="B129">
        <v>0</v>
      </c>
      <c r="C129">
        <v>1586</v>
      </c>
      <c r="D129">
        <v>3336382.8</v>
      </c>
      <c r="E129">
        <v>3336382.8</v>
      </c>
      <c r="F129">
        <v>27</v>
      </c>
      <c r="G129">
        <v>33</v>
      </c>
      <c r="H129">
        <f>VLOOKUP($A129,'01 LEAD TIME'!$A$10:$K$1000000,8,FALSE)</f>
        <v>20161124889324.699</v>
      </c>
      <c r="I129">
        <f>VLOOKUP($A129,'01 LEAD TIME'!$A$10:$K$1000000,9,FALSE)</f>
        <v>20161206154865.602</v>
      </c>
      <c r="J129">
        <f>VLOOKUP($A129,'01 LEAD TIME'!$A$10:$K$1000000,10,FALSE)</f>
        <v>11</v>
      </c>
      <c r="K129">
        <f>VLOOKUP($A129,'01 LEAD TIME'!$A$10:$K$1000000,11,FALSE)</f>
        <v>5</v>
      </c>
      <c r="L129" t="s">
        <v>36</v>
      </c>
      <c r="M129" s="1">
        <f t="shared" si="8"/>
        <v>42687</v>
      </c>
      <c r="N129" s="1">
        <f t="shared" si="9"/>
        <v>42710</v>
      </c>
      <c r="O129" t="b">
        <f t="shared" si="10"/>
        <v>0</v>
      </c>
      <c r="P129" t="str">
        <f t="shared" si="11"/>
        <v>WHEN fk_mwh_warehouse = '0' AND id_city = '1586' AND shipped_date &gt;= '2016-11-13' AND shipped_date &lt; '2016-12-07' THEN unit_price</v>
      </c>
      <c r="Q129" t="str">
        <f t="shared" si="12"/>
        <v>WHEN fk_mwh_warehouse = '0' AND id_city = '1586' AND shipped_date &gt;= '2016-11-13' AND shipped_date &lt; '2016-12-07' THEN paid_price</v>
      </c>
      <c r="R129" t="str">
        <f t="shared" si="15"/>
        <v>WHEN fk_mwh_warehouse = '0' AND id_city = '1586' AND shipped_date &gt;= '2016-11-13' AND shipped_date &lt; '2016-12-07' THEN order_nr</v>
      </c>
      <c r="S129" t="str">
        <f t="shared" si="13"/>
        <v>WHEN fk_mwh_warehouse = '0' AND id_city = '1586' AND shipped_date &gt;= '2016-11-13' AND shipped_date &lt; '2016-12-07' THEN 1</v>
      </c>
    </row>
    <row r="130" spans="1:19" x14ac:dyDescent="0.25">
      <c r="A130" t="str">
        <f t="shared" si="14"/>
        <v>15950</v>
      </c>
      <c r="B130">
        <v>0</v>
      </c>
      <c r="C130">
        <v>1595</v>
      </c>
      <c r="D130">
        <v>231360</v>
      </c>
      <c r="E130">
        <v>231360</v>
      </c>
      <c r="F130">
        <v>2</v>
      </c>
      <c r="G130">
        <v>2</v>
      </c>
      <c r="H130">
        <f>VLOOKUP($A130,'01 LEAD TIME'!$A$10:$K$1000000,8,FALSE)</f>
        <v>20161119122744</v>
      </c>
      <c r="I130">
        <f>VLOOKUP($A130,'01 LEAD TIME'!$A$10:$K$1000000,9,FALSE)</f>
        <v>20161206160103</v>
      </c>
      <c r="J130">
        <f>VLOOKUP($A130,'01 LEAD TIME'!$A$10:$K$1000000,10,FALSE)</f>
        <v>17</v>
      </c>
      <c r="K130">
        <f>VLOOKUP($A130,'01 LEAD TIME'!$A$10:$K$1000000,11,FALSE)</f>
        <v>0</v>
      </c>
      <c r="L130" t="s">
        <v>36</v>
      </c>
      <c r="M130" s="1">
        <f t="shared" si="8"/>
        <v>42696</v>
      </c>
      <c r="N130" s="1">
        <f t="shared" si="9"/>
        <v>42699</v>
      </c>
      <c r="O130" t="b">
        <f t="shared" si="10"/>
        <v>0</v>
      </c>
      <c r="P130" t="str">
        <f t="shared" si="11"/>
        <v>WHEN fk_mwh_warehouse = '0' AND id_city = '1595' AND shipped_date &gt;= '2016-11-22' AND shipped_date &lt; '2016-11-26' THEN unit_price</v>
      </c>
      <c r="Q130" t="str">
        <f t="shared" si="12"/>
        <v>WHEN fk_mwh_warehouse = '0' AND id_city = '1595' AND shipped_date &gt;= '2016-11-22' AND shipped_date &lt; '2016-11-26' THEN paid_price</v>
      </c>
      <c r="R130" t="str">
        <f t="shared" si="15"/>
        <v>WHEN fk_mwh_warehouse = '0' AND id_city = '1595' AND shipped_date &gt;= '2016-11-22' AND shipped_date &lt; '2016-11-26' THEN order_nr</v>
      </c>
      <c r="S130" t="str">
        <f t="shared" si="13"/>
        <v>WHEN fk_mwh_warehouse = '0' AND id_city = '1595' AND shipped_date &gt;= '2016-11-22' AND shipped_date &lt; '2016-11-26' THEN 1</v>
      </c>
    </row>
    <row r="131" spans="1:19" x14ac:dyDescent="0.25">
      <c r="A131" t="str">
        <f t="shared" si="14"/>
        <v>16050</v>
      </c>
      <c r="B131">
        <v>0</v>
      </c>
      <c r="C131">
        <v>1605</v>
      </c>
      <c r="D131">
        <v>3578267</v>
      </c>
      <c r="E131">
        <v>3248083.41</v>
      </c>
      <c r="F131">
        <v>23</v>
      </c>
      <c r="G131">
        <v>34</v>
      </c>
      <c r="H131">
        <f>VLOOKUP($A131,'01 LEAD TIME'!$A$10:$K$1000000,8,FALSE)</f>
        <v>20161150269459.398</v>
      </c>
      <c r="I131">
        <f>VLOOKUP($A131,'01 LEAD TIME'!$A$10:$K$1000000,9,FALSE)</f>
        <v>20161206567724.5</v>
      </c>
      <c r="J131">
        <f>VLOOKUP($A131,'01 LEAD TIME'!$A$10:$K$1000000,10,FALSE)</f>
        <v>6</v>
      </c>
      <c r="K131">
        <f>VLOOKUP($A131,'01 LEAD TIME'!$A$10:$K$1000000,11,FALSE)</f>
        <v>4</v>
      </c>
      <c r="L131" t="s">
        <v>36</v>
      </c>
      <c r="M131" s="1">
        <f t="shared" si="8"/>
        <v>42695</v>
      </c>
      <c r="N131" s="1">
        <f t="shared" si="9"/>
        <v>42714</v>
      </c>
      <c r="O131" t="b">
        <f t="shared" si="10"/>
        <v>0</v>
      </c>
      <c r="P131" t="str">
        <f t="shared" si="11"/>
        <v>WHEN fk_mwh_warehouse = '0' AND id_city = '1605' AND shipped_date &gt;= '2016-11-21' AND shipped_date &lt; '2016-12-11' THEN unit_price</v>
      </c>
      <c r="Q131" t="str">
        <f t="shared" si="12"/>
        <v>WHEN fk_mwh_warehouse = '0' AND id_city = '1605' AND shipped_date &gt;= '2016-11-21' AND shipped_date &lt; '2016-12-11' THEN paid_price</v>
      </c>
      <c r="R131" t="str">
        <f t="shared" si="15"/>
        <v>WHEN fk_mwh_warehouse = '0' AND id_city = '1605' AND shipped_date &gt;= '2016-11-21' AND shipped_date &lt; '2016-12-11' THEN order_nr</v>
      </c>
      <c r="S131" t="str">
        <f t="shared" si="13"/>
        <v>WHEN fk_mwh_warehouse = '0' AND id_city = '1605' AND shipped_date &gt;= '2016-11-21' AND shipped_date &lt; '2016-12-11' THEN 1</v>
      </c>
    </row>
    <row r="132" spans="1:19" x14ac:dyDescent="0.25">
      <c r="A132" t="str">
        <f t="shared" si="14"/>
        <v>16170</v>
      </c>
      <c r="B132">
        <v>0</v>
      </c>
      <c r="C132">
        <v>1617</v>
      </c>
      <c r="D132">
        <v>1616100</v>
      </c>
      <c r="E132">
        <v>1599500</v>
      </c>
      <c r="F132">
        <v>12</v>
      </c>
      <c r="G132">
        <v>15</v>
      </c>
      <c r="H132">
        <f>VLOOKUP($A132,'01 LEAD TIME'!$A$10:$K$1000000,8,FALSE)</f>
        <v>20161121430086.898</v>
      </c>
      <c r="I132">
        <f>VLOOKUP($A132,'01 LEAD TIME'!$A$10:$K$1000000,9,FALSE)</f>
        <v>20161206525796.602</v>
      </c>
      <c r="J132">
        <f>VLOOKUP($A132,'01 LEAD TIME'!$A$10:$K$1000000,10,FALSE)</f>
        <v>15</v>
      </c>
      <c r="K132">
        <f>VLOOKUP($A132,'01 LEAD TIME'!$A$10:$K$1000000,11,FALSE)</f>
        <v>2</v>
      </c>
      <c r="L132" t="s">
        <v>36</v>
      </c>
      <c r="M132" s="1">
        <f t="shared" si="8"/>
        <v>42692</v>
      </c>
      <c r="N132" s="1">
        <f t="shared" si="9"/>
        <v>42703</v>
      </c>
      <c r="O132" t="b">
        <f t="shared" si="10"/>
        <v>0</v>
      </c>
      <c r="P132" t="str">
        <f t="shared" si="11"/>
        <v>WHEN fk_mwh_warehouse = '0' AND id_city = '1617' AND shipped_date &gt;= '2016-11-18' AND shipped_date &lt; '2016-11-30' THEN unit_price</v>
      </c>
      <c r="Q132" t="str">
        <f t="shared" si="12"/>
        <v>WHEN fk_mwh_warehouse = '0' AND id_city = '1617' AND shipped_date &gt;= '2016-11-18' AND shipped_date &lt; '2016-11-30' THEN paid_price</v>
      </c>
      <c r="R132" t="str">
        <f t="shared" si="15"/>
        <v>WHEN fk_mwh_warehouse = '0' AND id_city = '1617' AND shipped_date &gt;= '2016-11-18' AND shipped_date &lt; '2016-11-30' THEN order_nr</v>
      </c>
      <c r="S132" t="str">
        <f t="shared" si="13"/>
        <v>WHEN fk_mwh_warehouse = '0' AND id_city = '1617' AND shipped_date &gt;= '2016-11-18' AND shipped_date &lt; '2016-11-30' THEN 1</v>
      </c>
    </row>
    <row r="133" spans="1:19" x14ac:dyDescent="0.25">
      <c r="A133" t="str">
        <f t="shared" si="14"/>
        <v>16290</v>
      </c>
      <c r="B133">
        <v>0</v>
      </c>
      <c r="C133">
        <v>1629</v>
      </c>
      <c r="D133">
        <v>15720879.210000001</v>
      </c>
      <c r="E133">
        <v>15447846.109999999</v>
      </c>
      <c r="F133">
        <v>62</v>
      </c>
      <c r="G133">
        <v>121</v>
      </c>
      <c r="H133">
        <f>VLOOKUP($A133,'01 LEAD TIME'!$A$10:$K$1000000,8,FALSE)</f>
        <v>20161125262926.199</v>
      </c>
      <c r="I133">
        <f>VLOOKUP($A133,'01 LEAD TIME'!$A$10:$K$1000000,9,FALSE)</f>
        <v>20161205740498.301</v>
      </c>
      <c r="J133">
        <f>VLOOKUP($A133,'01 LEAD TIME'!$A$10:$K$1000000,10,FALSE)</f>
        <v>15</v>
      </c>
      <c r="K133">
        <f>VLOOKUP($A133,'01 LEAD TIME'!$A$10:$K$1000000,11,FALSE)</f>
        <v>8</v>
      </c>
      <c r="L133" t="s">
        <v>34</v>
      </c>
      <c r="M133" s="1">
        <f t="shared" si="8"/>
        <v>42674</v>
      </c>
      <c r="N133" s="1">
        <f t="shared" si="9"/>
        <v>42709</v>
      </c>
      <c r="O133" t="b">
        <f t="shared" si="10"/>
        <v>0</v>
      </c>
      <c r="P133" t="str">
        <f t="shared" si="11"/>
        <v>WHEN fk_mwh_warehouse = '0' AND id_city = '1629' AND shipped_date &gt;= '2016-10-31' AND shipped_date &lt; '2016-12-06' THEN unit_price</v>
      </c>
      <c r="Q133" t="str">
        <f t="shared" si="12"/>
        <v>WHEN fk_mwh_warehouse = '0' AND id_city = '1629' AND shipped_date &gt;= '2016-10-31' AND shipped_date &lt; '2016-12-06' THEN paid_price</v>
      </c>
      <c r="R133" t="str">
        <f t="shared" si="15"/>
        <v>WHEN fk_mwh_warehouse = '0' AND id_city = '1629' AND shipped_date &gt;= '2016-10-31' AND shipped_date &lt; '2016-12-06' THEN order_nr</v>
      </c>
      <c r="S133" t="str">
        <f t="shared" si="13"/>
        <v>WHEN fk_mwh_warehouse = '0' AND id_city = '1629' AND shipped_date &gt;= '2016-10-31' AND shipped_date &lt; '2016-12-06' THEN 1</v>
      </c>
    </row>
    <row r="134" spans="1:19" x14ac:dyDescent="0.25">
      <c r="A134" t="str">
        <f t="shared" si="14"/>
        <v>16420</v>
      </c>
      <c r="B134">
        <v>0</v>
      </c>
      <c r="C134">
        <v>1642</v>
      </c>
      <c r="D134">
        <v>3085831</v>
      </c>
      <c r="E134">
        <v>3085831</v>
      </c>
      <c r="F134">
        <v>24</v>
      </c>
      <c r="G134">
        <v>25</v>
      </c>
      <c r="H134">
        <f>VLOOKUP($A134,'01 LEAD TIME'!$A$10:$K$1000000,8,FALSE)</f>
        <v>20161152363106.699</v>
      </c>
      <c r="I134">
        <f>VLOOKUP($A134,'01 LEAD TIME'!$A$10:$K$1000000,9,FALSE)</f>
        <v>20161206000284</v>
      </c>
      <c r="J134">
        <f>VLOOKUP($A134,'01 LEAD TIME'!$A$10:$K$1000000,10,FALSE)</f>
        <v>5</v>
      </c>
      <c r="K134">
        <f>VLOOKUP($A134,'01 LEAD TIME'!$A$10:$K$1000000,11,FALSE)</f>
        <v>3</v>
      </c>
      <c r="L134" t="s">
        <v>36</v>
      </c>
      <c r="M134" s="1">
        <f t="shared" si="8"/>
        <v>42699</v>
      </c>
      <c r="N134" s="1">
        <f t="shared" si="9"/>
        <v>42714</v>
      </c>
      <c r="O134" t="b">
        <f t="shared" si="10"/>
        <v>0</v>
      </c>
      <c r="P134" t="str">
        <f t="shared" si="11"/>
        <v>WHEN fk_mwh_warehouse = '0' AND id_city = '1642' AND shipped_date &gt;= '2016-11-25' AND shipped_date &lt; '2016-12-11' THEN unit_price</v>
      </c>
      <c r="Q134" t="str">
        <f t="shared" si="12"/>
        <v>WHEN fk_mwh_warehouse = '0' AND id_city = '1642' AND shipped_date &gt;= '2016-11-25' AND shipped_date &lt; '2016-12-11' THEN paid_price</v>
      </c>
      <c r="R134" t="str">
        <f t="shared" si="15"/>
        <v>WHEN fk_mwh_warehouse = '0' AND id_city = '1642' AND shipped_date &gt;= '2016-11-25' AND shipped_date &lt; '2016-12-11' THEN order_nr</v>
      </c>
      <c r="S134" t="str">
        <f t="shared" si="13"/>
        <v>WHEN fk_mwh_warehouse = '0' AND id_city = '1642' AND shipped_date &gt;= '2016-11-25' AND shipped_date &lt; '2016-12-11' THEN 1</v>
      </c>
    </row>
    <row r="135" spans="1:19" x14ac:dyDescent="0.25">
      <c r="A135" t="str">
        <f t="shared" si="14"/>
        <v>16550</v>
      </c>
      <c r="B135">
        <v>0</v>
      </c>
      <c r="C135">
        <v>1655</v>
      </c>
      <c r="D135">
        <v>15983573.550000001</v>
      </c>
      <c r="E135">
        <v>15873865.83</v>
      </c>
      <c r="F135">
        <v>119</v>
      </c>
      <c r="G135">
        <v>153</v>
      </c>
      <c r="H135">
        <f>VLOOKUP($A135,'01 LEAD TIME'!$A$10:$K$1000000,8,FALSE)</f>
        <v>20161155541214.5</v>
      </c>
      <c r="I135">
        <f>VLOOKUP($A135,'01 LEAD TIME'!$A$10:$K$1000000,9,FALSE)</f>
        <v>20161206745696</v>
      </c>
      <c r="J135">
        <f>VLOOKUP($A135,'01 LEAD TIME'!$A$10:$K$1000000,10,FALSE)</f>
        <v>7</v>
      </c>
      <c r="K135">
        <f>VLOOKUP($A135,'01 LEAD TIME'!$A$10:$K$1000000,11,FALSE)</f>
        <v>5</v>
      </c>
      <c r="L135" t="s">
        <v>36</v>
      </c>
      <c r="M135" s="1">
        <f t="shared" si="8"/>
        <v>42691</v>
      </c>
      <c r="N135" s="1">
        <f t="shared" si="9"/>
        <v>42714</v>
      </c>
      <c r="O135" t="b">
        <f t="shared" si="10"/>
        <v>0</v>
      </c>
      <c r="P135" t="str">
        <f t="shared" si="11"/>
        <v>WHEN fk_mwh_warehouse = '0' AND id_city = '1655' AND shipped_date &gt;= '2016-11-17' AND shipped_date &lt; '2016-12-11' THEN unit_price</v>
      </c>
      <c r="Q135" t="str">
        <f t="shared" si="12"/>
        <v>WHEN fk_mwh_warehouse = '0' AND id_city = '1655' AND shipped_date &gt;= '2016-11-17' AND shipped_date &lt; '2016-12-11' THEN paid_price</v>
      </c>
      <c r="R135" t="str">
        <f t="shared" si="15"/>
        <v>WHEN fk_mwh_warehouse = '0' AND id_city = '1655' AND shipped_date &gt;= '2016-11-17' AND shipped_date &lt; '2016-12-11' THEN order_nr</v>
      </c>
      <c r="S135" t="str">
        <f t="shared" si="13"/>
        <v>WHEN fk_mwh_warehouse = '0' AND id_city = '1655' AND shipped_date &gt;= '2016-11-17' AND shipped_date &lt; '2016-12-11' THEN 1</v>
      </c>
    </row>
    <row r="136" spans="1:19" x14ac:dyDescent="0.25">
      <c r="A136" t="str">
        <f t="shared" si="14"/>
        <v>16700</v>
      </c>
      <c r="B136">
        <v>0</v>
      </c>
      <c r="C136">
        <v>1670</v>
      </c>
      <c r="D136">
        <v>2336232</v>
      </c>
      <c r="E136">
        <v>2336232</v>
      </c>
      <c r="F136">
        <v>20</v>
      </c>
      <c r="G136">
        <v>20</v>
      </c>
      <c r="H136">
        <f>VLOOKUP($A136,'01 LEAD TIME'!$A$10:$K$1000000,8,FALSE)</f>
        <v>20161123487091.301</v>
      </c>
      <c r="I136">
        <f>VLOOKUP($A136,'01 LEAD TIME'!$A$10:$K$1000000,9,FALSE)</f>
        <v>20161206479862.602</v>
      </c>
      <c r="J136">
        <f>VLOOKUP($A136,'01 LEAD TIME'!$A$10:$K$1000000,10,FALSE)</f>
        <v>13</v>
      </c>
      <c r="K136">
        <f>VLOOKUP($A136,'01 LEAD TIME'!$A$10:$K$1000000,11,FALSE)</f>
        <v>4</v>
      </c>
      <c r="L136" t="s">
        <v>36</v>
      </c>
      <c r="M136" s="1">
        <f t="shared" si="8"/>
        <v>42688</v>
      </c>
      <c r="N136" s="1">
        <f t="shared" si="9"/>
        <v>42707</v>
      </c>
      <c r="O136" t="b">
        <f t="shared" si="10"/>
        <v>0</v>
      </c>
      <c r="P136" t="str">
        <f t="shared" si="11"/>
        <v>WHEN fk_mwh_warehouse = '0' AND id_city = '1670' AND shipped_date &gt;= '2016-11-14' AND shipped_date &lt; '2016-12-04' THEN unit_price</v>
      </c>
      <c r="Q136" t="str">
        <f t="shared" si="12"/>
        <v>WHEN fk_mwh_warehouse = '0' AND id_city = '1670' AND shipped_date &gt;= '2016-11-14' AND shipped_date &lt; '2016-12-04' THEN paid_price</v>
      </c>
      <c r="R136" t="str">
        <f t="shared" si="15"/>
        <v>WHEN fk_mwh_warehouse = '0' AND id_city = '1670' AND shipped_date &gt;= '2016-11-14' AND shipped_date &lt; '2016-12-04' THEN order_nr</v>
      </c>
      <c r="S136" t="str">
        <f t="shared" si="13"/>
        <v>WHEN fk_mwh_warehouse = '0' AND id_city = '1670' AND shipped_date &gt;= '2016-11-14' AND shipped_date &lt; '2016-12-04' THEN 1</v>
      </c>
    </row>
    <row r="137" spans="1:19" x14ac:dyDescent="0.25">
      <c r="A137" t="str">
        <f t="shared" si="14"/>
        <v>16820</v>
      </c>
      <c r="B137">
        <v>0</v>
      </c>
      <c r="C137">
        <v>1682</v>
      </c>
      <c r="D137">
        <v>20417115.440000001</v>
      </c>
      <c r="E137">
        <v>20217085.050000001</v>
      </c>
      <c r="F137">
        <v>92</v>
      </c>
      <c r="G137">
        <v>145</v>
      </c>
      <c r="H137">
        <f>VLOOKUP($A137,'01 LEAD TIME'!$A$10:$K$1000000,8,FALSE)</f>
        <v>20161114153358.801</v>
      </c>
      <c r="I137">
        <f>VLOOKUP($A137,'01 LEAD TIME'!$A$10:$K$1000000,9,FALSE)</f>
        <v>20161206013443.801</v>
      </c>
      <c r="J137">
        <f>VLOOKUP($A137,'01 LEAD TIME'!$A$10:$K$1000000,10,FALSE)</f>
        <v>22</v>
      </c>
      <c r="K137">
        <f>VLOOKUP($A137,'01 LEAD TIME'!$A$10:$K$1000000,11,FALSE)</f>
        <v>7</v>
      </c>
      <c r="L137" t="s">
        <v>36</v>
      </c>
      <c r="M137" s="1">
        <f t="shared" si="8"/>
        <v>42670</v>
      </c>
      <c r="N137" s="1">
        <f t="shared" si="9"/>
        <v>42701</v>
      </c>
      <c r="O137" t="b">
        <f t="shared" si="10"/>
        <v>0</v>
      </c>
      <c r="P137" t="str">
        <f t="shared" si="11"/>
        <v>WHEN fk_mwh_warehouse = '0' AND id_city = '1682' AND shipped_date &gt;= '2016-10-27' AND shipped_date &lt; '2016-11-28' THEN unit_price</v>
      </c>
      <c r="Q137" t="str">
        <f t="shared" si="12"/>
        <v>WHEN fk_mwh_warehouse = '0' AND id_city = '1682' AND shipped_date &gt;= '2016-10-27' AND shipped_date &lt; '2016-11-28' THEN paid_price</v>
      </c>
      <c r="R137" t="str">
        <f t="shared" si="15"/>
        <v>WHEN fk_mwh_warehouse = '0' AND id_city = '1682' AND shipped_date &gt;= '2016-10-27' AND shipped_date &lt; '2016-11-28' THEN order_nr</v>
      </c>
      <c r="S137" t="str">
        <f t="shared" si="13"/>
        <v>WHEN fk_mwh_warehouse = '0' AND id_city = '1682' AND shipped_date &gt;= '2016-10-27' AND shipped_date &lt; '2016-11-28' THEN 1</v>
      </c>
    </row>
    <row r="138" spans="1:19" x14ac:dyDescent="0.25">
      <c r="A138" t="str">
        <f t="shared" si="14"/>
        <v>16940</v>
      </c>
      <c r="B138">
        <v>0</v>
      </c>
      <c r="C138">
        <v>1694</v>
      </c>
      <c r="D138">
        <v>1224989</v>
      </c>
      <c r="E138">
        <v>1224989</v>
      </c>
      <c r="F138">
        <v>8</v>
      </c>
      <c r="G138">
        <v>9</v>
      </c>
      <c r="H138">
        <f>VLOOKUP($A138,'01 LEAD TIME'!$A$10:$K$1000000,8,FALSE)</f>
        <v>20161166649513.602</v>
      </c>
      <c r="I138">
        <f>VLOOKUP($A138,'01 LEAD TIME'!$A$10:$K$1000000,9,FALSE)</f>
        <v>20161206435052</v>
      </c>
      <c r="J138">
        <f>VLOOKUP($A138,'01 LEAD TIME'!$A$10:$K$1000000,10,FALSE)</f>
        <v>5</v>
      </c>
      <c r="K138">
        <f>VLOOKUP($A138,'01 LEAD TIME'!$A$10:$K$1000000,11,FALSE)</f>
        <v>2</v>
      </c>
      <c r="L138" t="s">
        <v>36</v>
      </c>
      <c r="M138" s="1">
        <f t="shared" ref="M138:M201" si="16">$N$2-J138-($N$6*K138)</f>
        <v>42702</v>
      </c>
      <c r="N138" s="1">
        <f t="shared" ref="N138:N201" si="17">$N$3-J138+($N$7*K138)</f>
        <v>42713</v>
      </c>
      <c r="O138" t="b">
        <f t="shared" ref="O138:O201" si="18">N138&gt;$N$3</f>
        <v>0</v>
      </c>
      <c r="P138" t="str">
        <f t="shared" ref="P138:P201" si="19">"WHEN fk_mwh_warehouse = '"&amp;$B138&amp;"' AND id_city = '"&amp;$C138&amp;"' AND shipped_date &gt;= '"&amp;TEXT($M138,"yyyy-mm-dd")&amp;"' AND shipped_date &lt; '"&amp;TEXT($N138+1,"yyyy-mm-dd")&amp;"' THEN unit_price"</f>
        <v>WHEN fk_mwh_warehouse = '0' AND id_city = '1694' AND shipped_date &gt;= '2016-11-28' AND shipped_date &lt; '2016-12-10' THEN unit_price</v>
      </c>
      <c r="Q138" t="str">
        <f t="shared" ref="Q138:Q201" si="20">"WHEN fk_mwh_warehouse = '"&amp;$B138&amp;"' AND id_city = '"&amp;$C138&amp;"' AND shipped_date &gt;= '"&amp;TEXT($M138,"yyyy-mm-dd")&amp;"' AND shipped_date &lt; '"&amp;TEXT($N138+1,"yyyy-mm-dd")&amp;"' THEN paid_price"</f>
        <v>WHEN fk_mwh_warehouse = '0' AND id_city = '1694' AND shipped_date &gt;= '2016-11-28' AND shipped_date &lt; '2016-12-10' THEN paid_price</v>
      </c>
      <c r="R138" t="str">
        <f t="shared" si="15"/>
        <v>WHEN fk_mwh_warehouse = '0' AND id_city = '1694' AND shipped_date &gt;= '2016-11-28' AND shipped_date &lt; '2016-12-10' THEN order_nr</v>
      </c>
      <c r="S138" t="str">
        <f t="shared" ref="S138:S201" si="21">"WHEN fk_mwh_warehouse = '"&amp;$B138&amp;"' AND id_city = '"&amp;$C138&amp;"' AND shipped_date &gt;= '"&amp;TEXT($M138,"yyyy-mm-dd")&amp;"' AND shipped_date &lt; '"&amp;TEXT($N138+1,"yyyy-mm-dd")&amp;"' THEN 1"</f>
        <v>WHEN fk_mwh_warehouse = '0' AND id_city = '1694' AND shipped_date &gt;= '2016-11-28' AND shipped_date &lt; '2016-12-10' THEN 1</v>
      </c>
    </row>
    <row r="139" spans="1:19" x14ac:dyDescent="0.25">
      <c r="A139" t="str">
        <f t="shared" ref="A139:A202" si="22">C139&amp;B139</f>
        <v>17160</v>
      </c>
      <c r="B139">
        <v>0</v>
      </c>
      <c r="C139">
        <v>1716</v>
      </c>
      <c r="D139">
        <v>6241537.2199999997</v>
      </c>
      <c r="E139">
        <v>6228287.2199999997</v>
      </c>
      <c r="F139">
        <v>29</v>
      </c>
      <c r="G139">
        <v>33</v>
      </c>
      <c r="H139">
        <f>VLOOKUP($A139,'01 LEAD TIME'!$A$10:$K$1000000,8,FALSE)</f>
        <v>20161135788280.102</v>
      </c>
      <c r="I139">
        <f>VLOOKUP($A139,'01 LEAD TIME'!$A$10:$K$1000000,9,FALSE)</f>
        <v>20161206466030.602</v>
      </c>
      <c r="J139">
        <f>VLOOKUP($A139,'01 LEAD TIME'!$A$10:$K$1000000,10,FALSE)</f>
        <v>8</v>
      </c>
      <c r="K139">
        <f>VLOOKUP($A139,'01 LEAD TIME'!$A$10:$K$1000000,11,FALSE)</f>
        <v>5</v>
      </c>
      <c r="L139" t="s">
        <v>36</v>
      </c>
      <c r="M139" s="1">
        <f t="shared" si="16"/>
        <v>42690</v>
      </c>
      <c r="N139" s="1">
        <f t="shared" si="17"/>
        <v>42713</v>
      </c>
      <c r="O139" t="b">
        <f t="shared" si="18"/>
        <v>0</v>
      </c>
      <c r="P139" t="str">
        <f t="shared" si="19"/>
        <v>WHEN fk_mwh_warehouse = '0' AND id_city = '1716' AND shipped_date &gt;= '2016-11-16' AND shipped_date &lt; '2016-12-10' THEN unit_price</v>
      </c>
      <c r="Q139" t="str">
        <f t="shared" si="20"/>
        <v>WHEN fk_mwh_warehouse = '0' AND id_city = '1716' AND shipped_date &gt;= '2016-11-16' AND shipped_date &lt; '2016-12-10' THEN paid_price</v>
      </c>
      <c r="R139" t="str">
        <f t="shared" ref="R139:R202" si="23">"WHEN fk_mwh_warehouse = '"&amp;$B139&amp;"' AND id_city = '"&amp;$C139&amp;"' AND shipped_date &gt;= '"&amp;TEXT($M139,"yyyy-mm-dd")&amp;"' AND shipped_date &lt; '"&amp;TEXT($N139+1,"yyyy-mm-dd")&amp;"' THEN order_nr"</f>
        <v>WHEN fk_mwh_warehouse = '0' AND id_city = '1716' AND shipped_date &gt;= '2016-11-16' AND shipped_date &lt; '2016-12-10' THEN order_nr</v>
      </c>
      <c r="S139" t="str">
        <f t="shared" si="21"/>
        <v>WHEN fk_mwh_warehouse = '0' AND id_city = '1716' AND shipped_date &gt;= '2016-11-16' AND shipped_date &lt; '2016-12-10' THEN 1</v>
      </c>
    </row>
    <row r="140" spans="1:19" x14ac:dyDescent="0.25">
      <c r="A140" t="str">
        <f t="shared" si="22"/>
        <v>17280</v>
      </c>
      <c r="B140">
        <v>0</v>
      </c>
      <c r="C140">
        <v>1728</v>
      </c>
      <c r="D140">
        <v>35282337.969999999</v>
      </c>
      <c r="E140">
        <v>34655097.920000002</v>
      </c>
      <c r="F140">
        <v>182</v>
      </c>
      <c r="G140">
        <v>256</v>
      </c>
      <c r="H140">
        <f>VLOOKUP($A140,'01 LEAD TIME'!$A$10:$K$1000000,8,FALSE)</f>
        <v>20161159273757.801</v>
      </c>
      <c r="I140">
        <f>VLOOKUP($A140,'01 LEAD TIME'!$A$10:$K$1000000,9,FALSE)</f>
        <v>20161206806065.102</v>
      </c>
      <c r="J140">
        <f>VLOOKUP($A140,'01 LEAD TIME'!$A$10:$K$1000000,10,FALSE)</f>
        <v>7</v>
      </c>
      <c r="K140">
        <f>VLOOKUP($A140,'01 LEAD TIME'!$A$10:$K$1000000,11,FALSE)</f>
        <v>6</v>
      </c>
      <c r="L140" t="s">
        <v>36</v>
      </c>
      <c r="M140" s="1">
        <f t="shared" si="16"/>
        <v>42688</v>
      </c>
      <c r="N140" s="1">
        <f t="shared" si="17"/>
        <v>42715</v>
      </c>
      <c r="O140" t="b">
        <f t="shared" si="18"/>
        <v>0</v>
      </c>
      <c r="P140" t="str">
        <f t="shared" si="19"/>
        <v>WHEN fk_mwh_warehouse = '0' AND id_city = '1728' AND shipped_date &gt;= '2016-11-14' AND shipped_date &lt; '2016-12-12' THEN unit_price</v>
      </c>
      <c r="Q140" t="str">
        <f t="shared" si="20"/>
        <v>WHEN fk_mwh_warehouse = '0' AND id_city = '1728' AND shipped_date &gt;= '2016-11-14' AND shipped_date &lt; '2016-12-12' THEN paid_price</v>
      </c>
      <c r="R140" t="str">
        <f t="shared" si="23"/>
        <v>WHEN fk_mwh_warehouse = '0' AND id_city = '1728' AND shipped_date &gt;= '2016-11-14' AND shipped_date &lt; '2016-12-12' THEN order_nr</v>
      </c>
      <c r="S140" t="str">
        <f t="shared" si="21"/>
        <v>WHEN fk_mwh_warehouse = '0' AND id_city = '1728' AND shipped_date &gt;= '2016-11-14' AND shipped_date &lt; '2016-12-12' THEN 1</v>
      </c>
    </row>
    <row r="141" spans="1:19" x14ac:dyDescent="0.25">
      <c r="A141" t="str">
        <f t="shared" si="22"/>
        <v>17470</v>
      </c>
      <c r="B141">
        <v>0</v>
      </c>
      <c r="C141">
        <v>1747</v>
      </c>
      <c r="D141">
        <v>1798344</v>
      </c>
      <c r="E141">
        <v>1798344</v>
      </c>
      <c r="F141">
        <v>9</v>
      </c>
      <c r="G141">
        <v>10</v>
      </c>
      <c r="H141">
        <f>VLOOKUP($A141,'01 LEAD TIME'!$A$10:$K$1000000,8,FALSE)</f>
        <v>20161125807850.398</v>
      </c>
      <c r="I141">
        <f>VLOOKUP($A141,'01 LEAD TIME'!$A$10:$K$1000000,9,FALSE)</f>
        <v>20161207019164.5</v>
      </c>
      <c r="J141">
        <f>VLOOKUP($A141,'01 LEAD TIME'!$A$10:$K$1000000,10,FALSE)</f>
        <v>11</v>
      </c>
      <c r="K141">
        <f>VLOOKUP($A141,'01 LEAD TIME'!$A$10:$K$1000000,11,FALSE)</f>
        <v>2</v>
      </c>
      <c r="L141" t="s">
        <v>35</v>
      </c>
      <c r="M141" s="1">
        <f t="shared" si="16"/>
        <v>42696</v>
      </c>
      <c r="N141" s="1">
        <f t="shared" si="17"/>
        <v>42707</v>
      </c>
      <c r="O141" t="b">
        <f t="shared" si="18"/>
        <v>0</v>
      </c>
      <c r="P141" t="str">
        <f t="shared" si="19"/>
        <v>WHEN fk_mwh_warehouse = '0' AND id_city = '1747' AND shipped_date &gt;= '2016-11-22' AND shipped_date &lt; '2016-12-04' THEN unit_price</v>
      </c>
      <c r="Q141" t="str">
        <f t="shared" si="20"/>
        <v>WHEN fk_mwh_warehouse = '0' AND id_city = '1747' AND shipped_date &gt;= '2016-11-22' AND shipped_date &lt; '2016-12-04' THEN paid_price</v>
      </c>
      <c r="R141" t="str">
        <f t="shared" si="23"/>
        <v>WHEN fk_mwh_warehouse = '0' AND id_city = '1747' AND shipped_date &gt;= '2016-11-22' AND shipped_date &lt; '2016-12-04' THEN order_nr</v>
      </c>
      <c r="S141" t="str">
        <f t="shared" si="21"/>
        <v>WHEN fk_mwh_warehouse = '0' AND id_city = '1747' AND shipped_date &gt;= '2016-11-22' AND shipped_date &lt; '2016-12-04' THEN 1</v>
      </c>
    </row>
    <row r="142" spans="1:19" x14ac:dyDescent="0.25">
      <c r="A142" t="str">
        <f t="shared" si="22"/>
        <v>17600</v>
      </c>
      <c r="B142">
        <v>0</v>
      </c>
      <c r="C142">
        <v>1760</v>
      </c>
      <c r="D142">
        <v>0</v>
      </c>
      <c r="E142">
        <v>0</v>
      </c>
      <c r="F142">
        <v>0</v>
      </c>
      <c r="G142">
        <v>0</v>
      </c>
      <c r="H142" t="e">
        <f>VLOOKUP($A142,'01 LEAD TIME'!$A$10:$K$1000000,8,FALSE)</f>
        <v>#N/A</v>
      </c>
      <c r="I142" t="e">
        <f>VLOOKUP($A142,'01 LEAD TIME'!$A$10:$K$1000000,9,FALSE)</f>
        <v>#N/A</v>
      </c>
      <c r="J142" t="e">
        <f>VLOOKUP($A142,'01 LEAD TIME'!$A$10:$K$1000000,10,FALSE)</f>
        <v>#N/A</v>
      </c>
      <c r="K142" t="e">
        <f>VLOOKUP($A142,'01 LEAD TIME'!$A$10:$K$1000000,11,FALSE)</f>
        <v>#N/A</v>
      </c>
      <c r="L142" t="e">
        <v>#N/A</v>
      </c>
      <c r="M142" s="1" t="e">
        <f t="shared" si="16"/>
        <v>#N/A</v>
      </c>
      <c r="N142" s="1" t="e">
        <f t="shared" si="17"/>
        <v>#N/A</v>
      </c>
      <c r="O142" t="e">
        <f t="shared" si="18"/>
        <v>#N/A</v>
      </c>
      <c r="P142" t="e">
        <f t="shared" si="19"/>
        <v>#N/A</v>
      </c>
      <c r="Q142" t="e">
        <f t="shared" si="20"/>
        <v>#N/A</v>
      </c>
      <c r="R142" t="e">
        <f t="shared" si="23"/>
        <v>#N/A</v>
      </c>
      <c r="S142" t="e">
        <f t="shared" si="21"/>
        <v>#N/A</v>
      </c>
    </row>
    <row r="143" spans="1:19" x14ac:dyDescent="0.25">
      <c r="A143" t="str">
        <f t="shared" si="22"/>
        <v>17710</v>
      </c>
      <c r="B143">
        <v>0</v>
      </c>
      <c r="C143">
        <v>1771</v>
      </c>
      <c r="D143">
        <v>4692446.8</v>
      </c>
      <c r="E143">
        <v>4692446.8</v>
      </c>
      <c r="F143">
        <v>24</v>
      </c>
      <c r="G143">
        <v>34</v>
      </c>
      <c r="H143">
        <f>VLOOKUP($A143,'01 LEAD TIME'!$A$10:$K$1000000,8,FALSE)</f>
        <v>20161177081801.5</v>
      </c>
      <c r="I143">
        <f>VLOOKUP($A143,'01 LEAD TIME'!$A$10:$K$1000000,9,FALSE)</f>
        <v>20161206585436.801</v>
      </c>
      <c r="J143">
        <f>VLOOKUP($A143,'01 LEAD TIME'!$A$10:$K$1000000,10,FALSE)</f>
        <v>3</v>
      </c>
      <c r="K143">
        <f>VLOOKUP($A143,'01 LEAD TIME'!$A$10:$K$1000000,11,FALSE)</f>
        <v>3</v>
      </c>
      <c r="L143" t="s">
        <v>36</v>
      </c>
      <c r="M143" s="1">
        <f t="shared" si="16"/>
        <v>42701</v>
      </c>
      <c r="N143" s="1">
        <f t="shared" si="17"/>
        <v>42716</v>
      </c>
      <c r="O143" t="b">
        <f t="shared" si="18"/>
        <v>0</v>
      </c>
      <c r="P143" t="str">
        <f t="shared" si="19"/>
        <v>WHEN fk_mwh_warehouse = '0' AND id_city = '1771' AND shipped_date &gt;= '2016-11-27' AND shipped_date &lt; '2016-12-13' THEN unit_price</v>
      </c>
      <c r="Q143" t="str">
        <f t="shared" si="20"/>
        <v>WHEN fk_mwh_warehouse = '0' AND id_city = '1771' AND shipped_date &gt;= '2016-11-27' AND shipped_date &lt; '2016-12-13' THEN paid_price</v>
      </c>
      <c r="R143" t="str">
        <f t="shared" si="23"/>
        <v>WHEN fk_mwh_warehouse = '0' AND id_city = '1771' AND shipped_date &gt;= '2016-11-27' AND shipped_date &lt; '2016-12-13' THEN order_nr</v>
      </c>
      <c r="S143" t="str">
        <f t="shared" si="21"/>
        <v>WHEN fk_mwh_warehouse = '0' AND id_city = '1771' AND shipped_date &gt;= '2016-11-27' AND shipped_date &lt; '2016-12-13' THEN 1</v>
      </c>
    </row>
    <row r="144" spans="1:19" x14ac:dyDescent="0.25">
      <c r="A144" t="str">
        <f t="shared" si="22"/>
        <v>17990</v>
      </c>
      <c r="B144">
        <v>0</v>
      </c>
      <c r="C144">
        <v>1799</v>
      </c>
      <c r="D144">
        <v>445000</v>
      </c>
      <c r="E144">
        <v>445000</v>
      </c>
      <c r="F144">
        <v>2</v>
      </c>
      <c r="G144">
        <v>2</v>
      </c>
      <c r="H144">
        <f>VLOOKUP($A144,'01 LEAD TIME'!$A$10:$K$1000000,8,FALSE)</f>
        <v>20161127001398</v>
      </c>
      <c r="I144">
        <f>VLOOKUP($A144,'01 LEAD TIME'!$A$10:$K$1000000,9,FALSE)</f>
        <v>20161205155730</v>
      </c>
      <c r="J144">
        <f>VLOOKUP($A144,'01 LEAD TIME'!$A$10:$K$1000000,10,FALSE)</f>
        <v>8</v>
      </c>
      <c r="K144">
        <f>VLOOKUP($A144,'01 LEAD TIME'!$A$10:$K$1000000,11,FALSE)</f>
        <v>0</v>
      </c>
      <c r="L144" t="s">
        <v>34</v>
      </c>
      <c r="M144" s="1">
        <f t="shared" si="16"/>
        <v>42705</v>
      </c>
      <c r="N144" s="1">
        <f t="shared" si="17"/>
        <v>42708</v>
      </c>
      <c r="O144" t="b">
        <f t="shared" si="18"/>
        <v>0</v>
      </c>
      <c r="P144" t="str">
        <f t="shared" si="19"/>
        <v>WHEN fk_mwh_warehouse = '0' AND id_city = '1799' AND shipped_date &gt;= '2016-12-01' AND shipped_date &lt; '2016-12-05' THEN unit_price</v>
      </c>
      <c r="Q144" t="str">
        <f t="shared" si="20"/>
        <v>WHEN fk_mwh_warehouse = '0' AND id_city = '1799' AND shipped_date &gt;= '2016-12-01' AND shipped_date &lt; '2016-12-05' THEN paid_price</v>
      </c>
      <c r="R144" t="str">
        <f t="shared" si="23"/>
        <v>WHEN fk_mwh_warehouse = '0' AND id_city = '1799' AND shipped_date &gt;= '2016-12-01' AND shipped_date &lt; '2016-12-05' THEN order_nr</v>
      </c>
      <c r="S144" t="str">
        <f t="shared" si="21"/>
        <v>WHEN fk_mwh_warehouse = '0' AND id_city = '1799' AND shipped_date &gt;= '2016-12-01' AND shipped_date &lt; '2016-12-05' THEN 1</v>
      </c>
    </row>
    <row r="145" spans="1:19" x14ac:dyDescent="0.25">
      <c r="A145" t="str">
        <f t="shared" si="22"/>
        <v>18070</v>
      </c>
      <c r="B145">
        <v>0</v>
      </c>
      <c r="C145">
        <v>1807</v>
      </c>
      <c r="D145">
        <v>0</v>
      </c>
      <c r="E145">
        <v>0</v>
      </c>
      <c r="F145">
        <v>0</v>
      </c>
      <c r="G145">
        <v>0</v>
      </c>
      <c r="H145" t="e">
        <f>VLOOKUP($A145,'01 LEAD TIME'!$A$10:$K$1000000,8,FALSE)</f>
        <v>#N/A</v>
      </c>
      <c r="I145" t="e">
        <f>VLOOKUP($A145,'01 LEAD TIME'!$A$10:$K$1000000,9,FALSE)</f>
        <v>#N/A</v>
      </c>
      <c r="J145" t="e">
        <f>VLOOKUP($A145,'01 LEAD TIME'!$A$10:$K$1000000,10,FALSE)</f>
        <v>#N/A</v>
      </c>
      <c r="K145" t="e">
        <f>VLOOKUP($A145,'01 LEAD TIME'!$A$10:$K$1000000,11,FALSE)</f>
        <v>#N/A</v>
      </c>
      <c r="L145" t="e">
        <v>#N/A</v>
      </c>
      <c r="M145" s="1" t="e">
        <f t="shared" si="16"/>
        <v>#N/A</v>
      </c>
      <c r="N145" s="1" t="e">
        <f t="shared" si="17"/>
        <v>#N/A</v>
      </c>
      <c r="O145" t="e">
        <f t="shared" si="18"/>
        <v>#N/A</v>
      </c>
      <c r="P145" t="e">
        <f t="shared" si="19"/>
        <v>#N/A</v>
      </c>
      <c r="Q145" t="e">
        <f t="shared" si="20"/>
        <v>#N/A</v>
      </c>
      <c r="R145" t="e">
        <f t="shared" si="23"/>
        <v>#N/A</v>
      </c>
      <c r="S145" t="e">
        <f t="shared" si="21"/>
        <v>#N/A</v>
      </c>
    </row>
    <row r="146" spans="1:19" x14ac:dyDescent="0.25">
      <c r="A146" t="str">
        <f t="shared" si="22"/>
        <v>18160</v>
      </c>
      <c r="B146">
        <v>0</v>
      </c>
      <c r="C146">
        <v>1816</v>
      </c>
      <c r="D146">
        <v>7786475</v>
      </c>
      <c r="E146">
        <v>7786475</v>
      </c>
      <c r="F146">
        <v>39</v>
      </c>
      <c r="G146">
        <v>52</v>
      </c>
      <c r="H146">
        <f>VLOOKUP($A146,'01 LEAD TIME'!$A$10:$K$1000000,8,FALSE)</f>
        <v>20161170811436.602</v>
      </c>
      <c r="I146">
        <f>VLOOKUP($A146,'01 LEAD TIME'!$A$10:$K$1000000,9,FALSE)</f>
        <v>20161206532585.301</v>
      </c>
      <c r="J146">
        <f>VLOOKUP($A146,'01 LEAD TIME'!$A$10:$K$1000000,10,FALSE)</f>
        <v>5</v>
      </c>
      <c r="K146">
        <f>VLOOKUP($A146,'01 LEAD TIME'!$A$10:$K$1000000,11,FALSE)</f>
        <v>4</v>
      </c>
      <c r="L146" t="s">
        <v>36</v>
      </c>
      <c r="M146" s="1">
        <f t="shared" si="16"/>
        <v>42696</v>
      </c>
      <c r="N146" s="1">
        <f t="shared" si="17"/>
        <v>42715</v>
      </c>
      <c r="O146" t="b">
        <f t="shared" si="18"/>
        <v>0</v>
      </c>
      <c r="P146" t="str">
        <f t="shared" si="19"/>
        <v>WHEN fk_mwh_warehouse = '0' AND id_city = '1816' AND shipped_date &gt;= '2016-11-22' AND shipped_date &lt; '2016-12-12' THEN unit_price</v>
      </c>
      <c r="Q146" t="str">
        <f t="shared" si="20"/>
        <v>WHEN fk_mwh_warehouse = '0' AND id_city = '1816' AND shipped_date &gt;= '2016-11-22' AND shipped_date &lt; '2016-12-12' THEN paid_price</v>
      </c>
      <c r="R146" t="str">
        <f t="shared" si="23"/>
        <v>WHEN fk_mwh_warehouse = '0' AND id_city = '1816' AND shipped_date &gt;= '2016-11-22' AND shipped_date &lt; '2016-12-12' THEN order_nr</v>
      </c>
      <c r="S146" t="str">
        <f t="shared" si="21"/>
        <v>WHEN fk_mwh_warehouse = '0' AND id_city = '1816' AND shipped_date &gt;= '2016-11-22' AND shipped_date &lt; '2016-12-12' THEN 1</v>
      </c>
    </row>
    <row r="147" spans="1:19" x14ac:dyDescent="0.25">
      <c r="A147" t="str">
        <f t="shared" si="22"/>
        <v>18210</v>
      </c>
      <c r="B147">
        <v>0</v>
      </c>
      <c r="C147">
        <v>1821</v>
      </c>
      <c r="D147">
        <v>4842390</v>
      </c>
      <c r="E147">
        <v>4777422.16</v>
      </c>
      <c r="F147">
        <v>28</v>
      </c>
      <c r="G147">
        <v>37</v>
      </c>
      <c r="H147">
        <f>VLOOKUP($A147,'01 LEAD TIME'!$A$10:$K$1000000,8,FALSE)</f>
        <v>20161179161358.102</v>
      </c>
      <c r="I147">
        <f>VLOOKUP($A147,'01 LEAD TIME'!$A$10:$K$1000000,9,FALSE)</f>
        <v>20161207463487.699</v>
      </c>
      <c r="J147">
        <f>VLOOKUP($A147,'01 LEAD TIME'!$A$10:$K$1000000,10,FALSE)</f>
        <v>5</v>
      </c>
      <c r="K147">
        <f>VLOOKUP($A147,'01 LEAD TIME'!$A$10:$K$1000000,11,FALSE)</f>
        <v>3</v>
      </c>
      <c r="L147" t="s">
        <v>35</v>
      </c>
      <c r="M147" s="1">
        <f t="shared" si="16"/>
        <v>42699</v>
      </c>
      <c r="N147" s="1">
        <f t="shared" si="17"/>
        <v>42714</v>
      </c>
      <c r="O147" t="b">
        <f t="shared" si="18"/>
        <v>0</v>
      </c>
      <c r="P147" t="str">
        <f t="shared" si="19"/>
        <v>WHEN fk_mwh_warehouse = '0' AND id_city = '1821' AND shipped_date &gt;= '2016-11-25' AND shipped_date &lt; '2016-12-11' THEN unit_price</v>
      </c>
      <c r="Q147" t="str">
        <f t="shared" si="20"/>
        <v>WHEN fk_mwh_warehouse = '0' AND id_city = '1821' AND shipped_date &gt;= '2016-11-25' AND shipped_date &lt; '2016-12-11' THEN paid_price</v>
      </c>
      <c r="R147" t="str">
        <f t="shared" si="23"/>
        <v>WHEN fk_mwh_warehouse = '0' AND id_city = '1821' AND shipped_date &gt;= '2016-11-25' AND shipped_date &lt; '2016-12-11' THEN order_nr</v>
      </c>
      <c r="S147" t="str">
        <f t="shared" si="21"/>
        <v>WHEN fk_mwh_warehouse = '0' AND id_city = '1821' AND shipped_date &gt;= '2016-11-25' AND shipped_date &lt; '2016-12-11' THEN 1</v>
      </c>
    </row>
    <row r="148" spans="1:19" x14ac:dyDescent="0.25">
      <c r="A148" t="str">
        <f t="shared" si="22"/>
        <v>18310</v>
      </c>
      <c r="B148">
        <v>0</v>
      </c>
      <c r="C148">
        <v>1831</v>
      </c>
      <c r="D148">
        <v>524631873.82999998</v>
      </c>
      <c r="E148">
        <v>518539054.98000002</v>
      </c>
      <c r="F148">
        <v>4318</v>
      </c>
      <c r="G148">
        <v>5428</v>
      </c>
      <c r="H148">
        <f>VLOOKUP($A148,'01 LEAD TIME'!$A$10:$K$1000000,8,FALSE)</f>
        <v>20161194883393.5</v>
      </c>
      <c r="I148">
        <f>VLOOKUP($A148,'01 LEAD TIME'!$A$10:$K$1000000,9,FALSE)</f>
        <v>20161206214135.398</v>
      </c>
      <c r="J148">
        <f>VLOOKUP($A148,'01 LEAD TIME'!$A$10:$K$1000000,10,FALSE)</f>
        <v>4</v>
      </c>
      <c r="K148">
        <f>VLOOKUP($A148,'01 LEAD TIME'!$A$10:$K$1000000,11,FALSE)</f>
        <v>2</v>
      </c>
      <c r="L148" t="s">
        <v>36</v>
      </c>
      <c r="M148" s="1">
        <f t="shared" si="16"/>
        <v>42703</v>
      </c>
      <c r="N148" s="1">
        <f t="shared" si="17"/>
        <v>42714</v>
      </c>
      <c r="O148" t="b">
        <f t="shared" si="18"/>
        <v>0</v>
      </c>
      <c r="P148" t="str">
        <f t="shared" si="19"/>
        <v>WHEN fk_mwh_warehouse = '0' AND id_city = '1831' AND shipped_date &gt;= '2016-11-29' AND shipped_date &lt; '2016-12-11' THEN unit_price</v>
      </c>
      <c r="Q148" t="str">
        <f t="shared" si="20"/>
        <v>WHEN fk_mwh_warehouse = '0' AND id_city = '1831' AND shipped_date &gt;= '2016-11-29' AND shipped_date &lt; '2016-12-11' THEN paid_price</v>
      </c>
      <c r="R148" t="str">
        <f t="shared" si="23"/>
        <v>WHEN fk_mwh_warehouse = '0' AND id_city = '1831' AND shipped_date &gt;= '2016-11-29' AND shipped_date &lt; '2016-12-11' THEN order_nr</v>
      </c>
      <c r="S148" t="str">
        <f t="shared" si="21"/>
        <v>WHEN fk_mwh_warehouse = '0' AND id_city = '1831' AND shipped_date &gt;= '2016-11-29' AND shipped_date &lt; '2016-12-11' THEN 1</v>
      </c>
    </row>
    <row r="149" spans="1:19" x14ac:dyDescent="0.25">
      <c r="A149" t="str">
        <f t="shared" si="22"/>
        <v>18460</v>
      </c>
      <c r="B149">
        <v>0</v>
      </c>
      <c r="C149">
        <v>1846</v>
      </c>
      <c r="D149">
        <v>8817793</v>
      </c>
      <c r="E149">
        <v>8717793</v>
      </c>
      <c r="F149">
        <v>40</v>
      </c>
      <c r="G149">
        <v>62</v>
      </c>
      <c r="H149">
        <f>VLOOKUP($A149,'01 LEAD TIME'!$A$10:$K$1000000,8,FALSE)</f>
        <v>20161171191620.898</v>
      </c>
      <c r="I149">
        <f>VLOOKUP($A149,'01 LEAD TIME'!$A$10:$K$1000000,9,FALSE)</f>
        <v>20161206972888.199</v>
      </c>
      <c r="J149">
        <f>VLOOKUP($A149,'01 LEAD TIME'!$A$10:$K$1000000,10,FALSE)</f>
        <v>5</v>
      </c>
      <c r="K149">
        <f>VLOOKUP($A149,'01 LEAD TIME'!$A$10:$K$1000000,11,FALSE)</f>
        <v>4</v>
      </c>
      <c r="L149" t="s">
        <v>36</v>
      </c>
      <c r="M149" s="1">
        <f t="shared" si="16"/>
        <v>42696</v>
      </c>
      <c r="N149" s="1">
        <f t="shared" si="17"/>
        <v>42715</v>
      </c>
      <c r="O149" t="b">
        <f t="shared" si="18"/>
        <v>0</v>
      </c>
      <c r="P149" t="str">
        <f t="shared" si="19"/>
        <v>WHEN fk_mwh_warehouse = '0' AND id_city = '1846' AND shipped_date &gt;= '2016-11-22' AND shipped_date &lt; '2016-12-12' THEN unit_price</v>
      </c>
      <c r="Q149" t="str">
        <f t="shared" si="20"/>
        <v>WHEN fk_mwh_warehouse = '0' AND id_city = '1846' AND shipped_date &gt;= '2016-11-22' AND shipped_date &lt; '2016-12-12' THEN paid_price</v>
      </c>
      <c r="R149" t="str">
        <f t="shared" si="23"/>
        <v>WHEN fk_mwh_warehouse = '0' AND id_city = '1846' AND shipped_date &gt;= '2016-11-22' AND shipped_date &lt; '2016-12-12' THEN order_nr</v>
      </c>
      <c r="S149" t="str">
        <f t="shared" si="21"/>
        <v>WHEN fk_mwh_warehouse = '0' AND id_city = '1846' AND shipped_date &gt;= '2016-11-22' AND shipped_date &lt; '2016-12-12' THEN 1</v>
      </c>
    </row>
    <row r="150" spans="1:19" x14ac:dyDescent="0.25">
      <c r="A150" t="str">
        <f t="shared" si="22"/>
        <v>18630</v>
      </c>
      <c r="B150">
        <v>0</v>
      </c>
      <c r="C150">
        <v>1863</v>
      </c>
      <c r="D150">
        <v>402550</v>
      </c>
      <c r="E150">
        <v>402550</v>
      </c>
      <c r="F150">
        <v>2</v>
      </c>
      <c r="G150">
        <v>2</v>
      </c>
      <c r="H150">
        <f>VLOOKUP($A150,'01 LEAD TIME'!$A$10:$K$1000000,8,FALSE)</f>
        <v>20161112113503</v>
      </c>
      <c r="I150">
        <f>VLOOKUP($A150,'01 LEAD TIME'!$A$10:$K$1000000,9,FALSE)</f>
        <v>20161206210122</v>
      </c>
      <c r="J150">
        <f>VLOOKUP($A150,'01 LEAD TIME'!$A$10:$K$1000000,10,FALSE)</f>
        <v>24</v>
      </c>
      <c r="K150">
        <f>VLOOKUP($A150,'01 LEAD TIME'!$A$10:$K$1000000,11,FALSE)</f>
        <v>0</v>
      </c>
      <c r="L150" t="s">
        <v>36</v>
      </c>
      <c r="M150" s="1">
        <f t="shared" si="16"/>
        <v>42689</v>
      </c>
      <c r="N150" s="1">
        <f t="shared" si="17"/>
        <v>42692</v>
      </c>
      <c r="O150" t="b">
        <f t="shared" si="18"/>
        <v>0</v>
      </c>
      <c r="P150" t="str">
        <f t="shared" si="19"/>
        <v>WHEN fk_mwh_warehouse = '0' AND id_city = '1863' AND shipped_date &gt;= '2016-11-15' AND shipped_date &lt; '2016-11-19' THEN unit_price</v>
      </c>
      <c r="Q150" t="str">
        <f t="shared" si="20"/>
        <v>WHEN fk_mwh_warehouse = '0' AND id_city = '1863' AND shipped_date &gt;= '2016-11-15' AND shipped_date &lt; '2016-11-19' THEN paid_price</v>
      </c>
      <c r="R150" t="str">
        <f t="shared" si="23"/>
        <v>WHEN fk_mwh_warehouse = '0' AND id_city = '1863' AND shipped_date &gt;= '2016-11-15' AND shipped_date &lt; '2016-11-19' THEN order_nr</v>
      </c>
      <c r="S150" t="str">
        <f t="shared" si="21"/>
        <v>WHEN fk_mwh_warehouse = '0' AND id_city = '1863' AND shipped_date &gt;= '2016-11-15' AND shipped_date &lt; '2016-11-19' THEN 1</v>
      </c>
    </row>
    <row r="151" spans="1:19" x14ac:dyDescent="0.25">
      <c r="A151" t="str">
        <f t="shared" si="22"/>
        <v>18750</v>
      </c>
      <c r="B151">
        <v>0</v>
      </c>
      <c r="C151">
        <v>1875</v>
      </c>
      <c r="D151">
        <v>11335764.779999999</v>
      </c>
      <c r="E151">
        <v>11310764.779999999</v>
      </c>
      <c r="F151">
        <v>37</v>
      </c>
      <c r="G151">
        <v>53</v>
      </c>
      <c r="H151">
        <f>VLOOKUP($A151,'01 LEAD TIME'!$A$10:$K$1000000,8,FALSE)</f>
        <v>20161187714458.602</v>
      </c>
      <c r="I151">
        <f>VLOOKUP($A151,'01 LEAD TIME'!$A$10:$K$1000000,9,FALSE)</f>
        <v>20161207032650.801</v>
      </c>
      <c r="J151">
        <f>VLOOKUP($A151,'01 LEAD TIME'!$A$10:$K$1000000,10,FALSE)</f>
        <v>2</v>
      </c>
      <c r="K151">
        <f>VLOOKUP($A151,'01 LEAD TIME'!$A$10:$K$1000000,11,FALSE)</f>
        <v>3</v>
      </c>
      <c r="L151" t="s">
        <v>35</v>
      </c>
      <c r="M151" s="1">
        <f t="shared" si="16"/>
        <v>42702</v>
      </c>
      <c r="N151" s="1">
        <f t="shared" si="17"/>
        <v>42717</v>
      </c>
      <c r="O151" t="b">
        <f t="shared" si="18"/>
        <v>1</v>
      </c>
      <c r="P151" t="str">
        <f t="shared" si="19"/>
        <v>WHEN fk_mwh_warehouse = '0' AND id_city = '1875' AND shipped_date &gt;= '2016-11-28' AND shipped_date &lt; '2016-12-14' THEN unit_price</v>
      </c>
      <c r="Q151" t="str">
        <f t="shared" si="20"/>
        <v>WHEN fk_mwh_warehouse = '0' AND id_city = '1875' AND shipped_date &gt;= '2016-11-28' AND shipped_date &lt; '2016-12-14' THEN paid_price</v>
      </c>
      <c r="R151" t="str">
        <f t="shared" si="23"/>
        <v>WHEN fk_mwh_warehouse = '0' AND id_city = '1875' AND shipped_date &gt;= '2016-11-28' AND shipped_date &lt; '2016-12-14' THEN order_nr</v>
      </c>
      <c r="S151" t="str">
        <f t="shared" si="21"/>
        <v>WHEN fk_mwh_warehouse = '0' AND id_city = '1875' AND shipped_date &gt;= '2016-11-28' AND shipped_date &lt; '2016-12-14' THEN 1</v>
      </c>
    </row>
    <row r="152" spans="1:19" x14ac:dyDescent="0.25">
      <c r="A152" t="str">
        <f t="shared" si="22"/>
        <v>18910</v>
      </c>
      <c r="B152">
        <v>0</v>
      </c>
      <c r="C152">
        <v>1891</v>
      </c>
      <c r="D152">
        <v>1239033</v>
      </c>
      <c r="E152">
        <v>1239033</v>
      </c>
      <c r="F152">
        <v>6</v>
      </c>
      <c r="G152">
        <v>9</v>
      </c>
      <c r="H152">
        <f>VLOOKUP($A152,'01 LEAD TIME'!$A$10:$K$1000000,8,FALSE)</f>
        <v>20161122355612.102</v>
      </c>
      <c r="I152">
        <f>VLOOKUP($A152,'01 LEAD TIME'!$A$10:$K$1000000,9,FALSE)</f>
        <v>20161205650815.301</v>
      </c>
      <c r="J152">
        <f>VLOOKUP($A152,'01 LEAD TIME'!$A$10:$K$1000000,10,FALSE)</f>
        <v>13</v>
      </c>
      <c r="K152">
        <f>VLOOKUP($A152,'01 LEAD TIME'!$A$10:$K$1000000,11,FALSE)</f>
        <v>3</v>
      </c>
      <c r="L152" t="s">
        <v>34</v>
      </c>
      <c r="M152" s="1">
        <f t="shared" si="16"/>
        <v>42691</v>
      </c>
      <c r="N152" s="1">
        <f t="shared" si="17"/>
        <v>42706</v>
      </c>
      <c r="O152" t="b">
        <f t="shared" si="18"/>
        <v>0</v>
      </c>
      <c r="P152" t="str">
        <f t="shared" si="19"/>
        <v>WHEN fk_mwh_warehouse = '0' AND id_city = '1891' AND shipped_date &gt;= '2016-11-17' AND shipped_date &lt; '2016-12-03' THEN unit_price</v>
      </c>
      <c r="Q152" t="str">
        <f t="shared" si="20"/>
        <v>WHEN fk_mwh_warehouse = '0' AND id_city = '1891' AND shipped_date &gt;= '2016-11-17' AND shipped_date &lt; '2016-12-03' THEN paid_price</v>
      </c>
      <c r="R152" t="str">
        <f t="shared" si="23"/>
        <v>WHEN fk_mwh_warehouse = '0' AND id_city = '1891' AND shipped_date &gt;= '2016-11-17' AND shipped_date &lt; '2016-12-03' THEN order_nr</v>
      </c>
      <c r="S152" t="str">
        <f t="shared" si="21"/>
        <v>WHEN fk_mwh_warehouse = '0' AND id_city = '1891' AND shipped_date &gt;= '2016-11-17' AND shipped_date &lt; '2016-12-03' THEN 1</v>
      </c>
    </row>
    <row r="153" spans="1:19" x14ac:dyDescent="0.25">
      <c r="A153" t="str">
        <f t="shared" si="22"/>
        <v>19070</v>
      </c>
      <c r="B153">
        <v>0</v>
      </c>
      <c r="C153">
        <v>1907</v>
      </c>
      <c r="D153">
        <v>3292322.33</v>
      </c>
      <c r="E153">
        <v>3242322.33</v>
      </c>
      <c r="F153">
        <v>16</v>
      </c>
      <c r="G153">
        <v>22</v>
      </c>
      <c r="H153">
        <f>VLOOKUP($A153,'01 LEAD TIME'!$A$10:$K$1000000,8,FALSE)</f>
        <v>20161120159337.602</v>
      </c>
      <c r="I153">
        <f>VLOOKUP($A153,'01 LEAD TIME'!$A$10:$K$1000000,9,FALSE)</f>
        <v>20161205508635.301</v>
      </c>
      <c r="J153">
        <f>VLOOKUP($A153,'01 LEAD TIME'!$A$10:$K$1000000,10,FALSE)</f>
        <v>15</v>
      </c>
      <c r="K153">
        <f>VLOOKUP($A153,'01 LEAD TIME'!$A$10:$K$1000000,11,FALSE)</f>
        <v>9</v>
      </c>
      <c r="L153" t="s">
        <v>34</v>
      </c>
      <c r="M153" s="1">
        <f t="shared" si="16"/>
        <v>42671</v>
      </c>
      <c r="N153" s="1">
        <f t="shared" si="17"/>
        <v>42710</v>
      </c>
      <c r="O153" t="b">
        <f t="shared" si="18"/>
        <v>0</v>
      </c>
      <c r="P153" t="str">
        <f t="shared" si="19"/>
        <v>WHEN fk_mwh_warehouse = '0' AND id_city = '1907' AND shipped_date &gt;= '2016-10-28' AND shipped_date &lt; '2016-12-07' THEN unit_price</v>
      </c>
      <c r="Q153" t="str">
        <f t="shared" si="20"/>
        <v>WHEN fk_mwh_warehouse = '0' AND id_city = '1907' AND shipped_date &gt;= '2016-10-28' AND shipped_date &lt; '2016-12-07' THEN paid_price</v>
      </c>
      <c r="R153" t="str">
        <f t="shared" si="23"/>
        <v>WHEN fk_mwh_warehouse = '0' AND id_city = '1907' AND shipped_date &gt;= '2016-10-28' AND shipped_date &lt; '2016-12-07' THEN order_nr</v>
      </c>
      <c r="S153" t="str">
        <f t="shared" si="21"/>
        <v>WHEN fk_mwh_warehouse = '0' AND id_city = '1907' AND shipped_date &gt;= '2016-10-28' AND shipped_date &lt; '2016-12-07' THEN 1</v>
      </c>
    </row>
    <row r="154" spans="1:19" x14ac:dyDescent="0.25">
      <c r="A154" t="str">
        <f t="shared" si="22"/>
        <v>19160</v>
      </c>
      <c r="B154">
        <v>0</v>
      </c>
      <c r="C154">
        <v>1916</v>
      </c>
      <c r="D154">
        <v>8618794</v>
      </c>
      <c r="E154">
        <v>8400320.1999999993</v>
      </c>
      <c r="F154">
        <v>46</v>
      </c>
      <c r="G154">
        <v>67</v>
      </c>
      <c r="H154">
        <f>VLOOKUP($A154,'01 LEAD TIME'!$A$10:$K$1000000,8,FALSE)</f>
        <v>20161156931758.102</v>
      </c>
      <c r="I154">
        <f>VLOOKUP($A154,'01 LEAD TIME'!$A$10:$K$1000000,9,FALSE)</f>
        <v>20161206516803.801</v>
      </c>
      <c r="J154">
        <f>VLOOKUP($A154,'01 LEAD TIME'!$A$10:$K$1000000,10,FALSE)</f>
        <v>6</v>
      </c>
      <c r="K154">
        <f>VLOOKUP($A154,'01 LEAD TIME'!$A$10:$K$1000000,11,FALSE)</f>
        <v>3</v>
      </c>
      <c r="L154" t="s">
        <v>36</v>
      </c>
      <c r="M154" s="1">
        <f t="shared" si="16"/>
        <v>42698</v>
      </c>
      <c r="N154" s="1">
        <f t="shared" si="17"/>
        <v>42713</v>
      </c>
      <c r="O154" t="b">
        <f t="shared" si="18"/>
        <v>0</v>
      </c>
      <c r="P154" t="str">
        <f t="shared" si="19"/>
        <v>WHEN fk_mwh_warehouse = '0' AND id_city = '1916' AND shipped_date &gt;= '2016-11-24' AND shipped_date &lt; '2016-12-10' THEN unit_price</v>
      </c>
      <c r="Q154" t="str">
        <f t="shared" si="20"/>
        <v>WHEN fk_mwh_warehouse = '0' AND id_city = '1916' AND shipped_date &gt;= '2016-11-24' AND shipped_date &lt; '2016-12-10' THEN paid_price</v>
      </c>
      <c r="R154" t="str">
        <f t="shared" si="23"/>
        <v>WHEN fk_mwh_warehouse = '0' AND id_city = '1916' AND shipped_date &gt;= '2016-11-24' AND shipped_date &lt; '2016-12-10' THEN order_nr</v>
      </c>
      <c r="S154" t="str">
        <f t="shared" si="21"/>
        <v>WHEN fk_mwh_warehouse = '0' AND id_city = '1916' AND shipped_date &gt;= '2016-11-24' AND shipped_date &lt; '2016-12-10' THEN 1</v>
      </c>
    </row>
    <row r="155" spans="1:19" x14ac:dyDescent="0.25">
      <c r="A155" t="str">
        <f t="shared" si="22"/>
        <v>19310</v>
      </c>
      <c r="B155">
        <v>0</v>
      </c>
      <c r="C155">
        <v>1931</v>
      </c>
      <c r="D155">
        <v>11030592</v>
      </c>
      <c r="E155">
        <v>10987892</v>
      </c>
      <c r="F155">
        <v>54</v>
      </c>
      <c r="G155">
        <v>77</v>
      </c>
      <c r="H155">
        <f>VLOOKUP($A155,'01 LEAD TIME'!$A$10:$K$1000000,8,FALSE)</f>
        <v>20161127294587</v>
      </c>
      <c r="I155">
        <f>VLOOKUP($A155,'01 LEAD TIME'!$A$10:$K$1000000,9,FALSE)</f>
        <v>20161207014343</v>
      </c>
      <c r="J155">
        <f>VLOOKUP($A155,'01 LEAD TIME'!$A$10:$K$1000000,10,FALSE)</f>
        <v>14</v>
      </c>
      <c r="K155">
        <f>VLOOKUP($A155,'01 LEAD TIME'!$A$10:$K$1000000,11,FALSE)</f>
        <v>7</v>
      </c>
      <c r="L155" t="s">
        <v>35</v>
      </c>
      <c r="M155" s="1">
        <f t="shared" si="16"/>
        <v>42678</v>
      </c>
      <c r="N155" s="1">
        <f t="shared" si="17"/>
        <v>42709</v>
      </c>
      <c r="O155" t="b">
        <f t="shared" si="18"/>
        <v>0</v>
      </c>
      <c r="P155" t="str">
        <f t="shared" si="19"/>
        <v>WHEN fk_mwh_warehouse = '0' AND id_city = '1931' AND shipped_date &gt;= '2016-11-04' AND shipped_date &lt; '2016-12-06' THEN unit_price</v>
      </c>
      <c r="Q155" t="str">
        <f t="shared" si="20"/>
        <v>WHEN fk_mwh_warehouse = '0' AND id_city = '1931' AND shipped_date &gt;= '2016-11-04' AND shipped_date &lt; '2016-12-06' THEN paid_price</v>
      </c>
      <c r="R155" t="str">
        <f t="shared" si="23"/>
        <v>WHEN fk_mwh_warehouse = '0' AND id_city = '1931' AND shipped_date &gt;= '2016-11-04' AND shipped_date &lt; '2016-12-06' THEN order_nr</v>
      </c>
      <c r="S155" t="str">
        <f t="shared" si="21"/>
        <v>WHEN fk_mwh_warehouse = '0' AND id_city = '1931' AND shipped_date &gt;= '2016-11-04' AND shipped_date &lt; '2016-12-06' THEN 1</v>
      </c>
    </row>
    <row r="156" spans="1:19" x14ac:dyDescent="0.25">
      <c r="A156" t="str">
        <f t="shared" si="22"/>
        <v>19480</v>
      </c>
      <c r="B156">
        <v>0</v>
      </c>
      <c r="C156">
        <v>1948</v>
      </c>
      <c r="D156">
        <v>16880888.039999999</v>
      </c>
      <c r="E156">
        <v>16726214.039999999</v>
      </c>
      <c r="F156">
        <v>76</v>
      </c>
      <c r="G156">
        <v>99</v>
      </c>
      <c r="H156">
        <f>VLOOKUP($A156,'01 LEAD TIME'!$A$10:$K$1000000,8,FALSE)</f>
        <v>20161119777382.301</v>
      </c>
      <c r="I156">
        <f>VLOOKUP($A156,'01 LEAD TIME'!$A$10:$K$1000000,9,FALSE)</f>
        <v>20161206036292.102</v>
      </c>
      <c r="J156">
        <f>VLOOKUP($A156,'01 LEAD TIME'!$A$10:$K$1000000,10,FALSE)</f>
        <v>16</v>
      </c>
      <c r="K156">
        <f>VLOOKUP($A156,'01 LEAD TIME'!$A$10:$K$1000000,11,FALSE)</f>
        <v>7</v>
      </c>
      <c r="L156" t="s">
        <v>36</v>
      </c>
      <c r="M156" s="1">
        <f t="shared" si="16"/>
        <v>42676</v>
      </c>
      <c r="N156" s="1">
        <f t="shared" si="17"/>
        <v>42707</v>
      </c>
      <c r="O156" t="b">
        <f t="shared" si="18"/>
        <v>0</v>
      </c>
      <c r="P156" t="str">
        <f t="shared" si="19"/>
        <v>WHEN fk_mwh_warehouse = '0' AND id_city = '1948' AND shipped_date &gt;= '2016-11-02' AND shipped_date &lt; '2016-12-04' THEN unit_price</v>
      </c>
      <c r="Q156" t="str">
        <f t="shared" si="20"/>
        <v>WHEN fk_mwh_warehouse = '0' AND id_city = '1948' AND shipped_date &gt;= '2016-11-02' AND shipped_date &lt; '2016-12-04' THEN paid_price</v>
      </c>
      <c r="R156" t="str">
        <f t="shared" si="23"/>
        <v>WHEN fk_mwh_warehouse = '0' AND id_city = '1948' AND shipped_date &gt;= '2016-11-02' AND shipped_date &lt; '2016-12-04' THEN order_nr</v>
      </c>
      <c r="S156" t="str">
        <f t="shared" si="21"/>
        <v>WHEN fk_mwh_warehouse = '0' AND id_city = '1948' AND shipped_date &gt;= '2016-11-02' AND shipped_date &lt; '2016-12-04' THEN 1</v>
      </c>
    </row>
    <row r="157" spans="1:19" x14ac:dyDescent="0.25">
      <c r="A157" t="str">
        <f t="shared" si="22"/>
        <v>19620</v>
      </c>
      <c r="B157">
        <v>0</v>
      </c>
      <c r="C157">
        <v>1962</v>
      </c>
      <c r="D157">
        <v>15850659.300000001</v>
      </c>
      <c r="E157">
        <v>15734773.300000001</v>
      </c>
      <c r="F157">
        <v>76</v>
      </c>
      <c r="G157">
        <v>116</v>
      </c>
      <c r="H157">
        <f>VLOOKUP($A157,'01 LEAD TIME'!$A$10:$K$1000000,8,FALSE)</f>
        <v>20161159645569.699</v>
      </c>
      <c r="I157">
        <f>VLOOKUP($A157,'01 LEAD TIME'!$A$10:$K$1000000,9,FALSE)</f>
        <v>20161206229419.199</v>
      </c>
      <c r="J157">
        <f>VLOOKUP($A157,'01 LEAD TIME'!$A$10:$K$1000000,10,FALSE)</f>
        <v>6</v>
      </c>
      <c r="K157">
        <f>VLOOKUP($A157,'01 LEAD TIME'!$A$10:$K$1000000,11,FALSE)</f>
        <v>5</v>
      </c>
      <c r="L157" t="s">
        <v>36</v>
      </c>
      <c r="M157" s="1">
        <f t="shared" si="16"/>
        <v>42692</v>
      </c>
      <c r="N157" s="1">
        <f t="shared" si="17"/>
        <v>42715</v>
      </c>
      <c r="O157" t="b">
        <f t="shared" si="18"/>
        <v>0</v>
      </c>
      <c r="P157" t="str">
        <f t="shared" si="19"/>
        <v>WHEN fk_mwh_warehouse = '0' AND id_city = '1962' AND shipped_date &gt;= '2016-11-18' AND shipped_date &lt; '2016-12-12' THEN unit_price</v>
      </c>
      <c r="Q157" t="str">
        <f t="shared" si="20"/>
        <v>WHEN fk_mwh_warehouse = '0' AND id_city = '1962' AND shipped_date &gt;= '2016-11-18' AND shipped_date &lt; '2016-12-12' THEN paid_price</v>
      </c>
      <c r="R157" t="str">
        <f t="shared" si="23"/>
        <v>WHEN fk_mwh_warehouse = '0' AND id_city = '1962' AND shipped_date &gt;= '2016-11-18' AND shipped_date &lt; '2016-12-12' THEN order_nr</v>
      </c>
      <c r="S157" t="str">
        <f t="shared" si="21"/>
        <v>WHEN fk_mwh_warehouse = '0' AND id_city = '1962' AND shipped_date &gt;= '2016-11-18' AND shipped_date &lt; '2016-12-12' THEN 1</v>
      </c>
    </row>
    <row r="158" spans="1:19" x14ac:dyDescent="0.25">
      <c r="A158" t="str">
        <f t="shared" si="22"/>
        <v>19750</v>
      </c>
      <c r="B158">
        <v>0</v>
      </c>
      <c r="C158">
        <v>1975</v>
      </c>
      <c r="D158">
        <v>4118795.35</v>
      </c>
      <c r="E158">
        <v>4099845.35</v>
      </c>
      <c r="F158">
        <v>23</v>
      </c>
      <c r="G158">
        <v>31</v>
      </c>
      <c r="H158">
        <f>VLOOKUP($A158,'01 LEAD TIME'!$A$10:$K$1000000,8,FALSE)</f>
        <v>20161122038973</v>
      </c>
      <c r="I158">
        <f>VLOOKUP($A158,'01 LEAD TIME'!$A$10:$K$1000000,9,FALSE)</f>
        <v>20161206522099.602</v>
      </c>
      <c r="J158">
        <f>VLOOKUP($A158,'01 LEAD TIME'!$A$10:$K$1000000,10,FALSE)</f>
        <v>14</v>
      </c>
      <c r="K158">
        <f>VLOOKUP($A158,'01 LEAD TIME'!$A$10:$K$1000000,11,FALSE)</f>
        <v>3</v>
      </c>
      <c r="L158" t="s">
        <v>36</v>
      </c>
      <c r="M158" s="1">
        <f t="shared" si="16"/>
        <v>42690</v>
      </c>
      <c r="N158" s="1">
        <f t="shared" si="17"/>
        <v>42705</v>
      </c>
      <c r="O158" t="b">
        <f t="shared" si="18"/>
        <v>0</v>
      </c>
      <c r="P158" t="str">
        <f t="shared" si="19"/>
        <v>WHEN fk_mwh_warehouse = '0' AND id_city = '1975' AND shipped_date &gt;= '2016-11-16' AND shipped_date &lt; '2016-12-02' THEN unit_price</v>
      </c>
      <c r="Q158" t="str">
        <f t="shared" si="20"/>
        <v>WHEN fk_mwh_warehouse = '0' AND id_city = '1975' AND shipped_date &gt;= '2016-11-16' AND shipped_date &lt; '2016-12-02' THEN paid_price</v>
      </c>
      <c r="R158" t="str">
        <f t="shared" si="23"/>
        <v>WHEN fk_mwh_warehouse = '0' AND id_city = '1975' AND shipped_date &gt;= '2016-11-16' AND shipped_date &lt; '2016-12-02' THEN order_nr</v>
      </c>
      <c r="S158" t="str">
        <f t="shared" si="21"/>
        <v>WHEN fk_mwh_warehouse = '0' AND id_city = '1975' AND shipped_date &gt;= '2016-11-16' AND shipped_date &lt; '2016-12-02' THEN 1</v>
      </c>
    </row>
    <row r="159" spans="1:19" x14ac:dyDescent="0.25">
      <c r="A159" t="str">
        <f t="shared" si="22"/>
        <v>19880</v>
      </c>
      <c r="B159">
        <v>0</v>
      </c>
      <c r="C159">
        <v>1988</v>
      </c>
      <c r="D159">
        <v>5004109</v>
      </c>
      <c r="E159">
        <v>4959409</v>
      </c>
      <c r="F159">
        <v>17</v>
      </c>
      <c r="G159">
        <v>21</v>
      </c>
      <c r="H159">
        <f>VLOOKUP($A159,'01 LEAD TIME'!$A$10:$K$1000000,8,FALSE)</f>
        <v>20161118964971.301</v>
      </c>
      <c r="I159">
        <f>VLOOKUP($A159,'01 LEAD TIME'!$A$10:$K$1000000,9,FALSE)</f>
        <v>20161205667803.301</v>
      </c>
      <c r="J159">
        <f>VLOOKUP($A159,'01 LEAD TIME'!$A$10:$K$1000000,10,FALSE)</f>
        <v>17</v>
      </c>
      <c r="K159">
        <f>VLOOKUP($A159,'01 LEAD TIME'!$A$10:$K$1000000,11,FALSE)</f>
        <v>4</v>
      </c>
      <c r="L159" t="s">
        <v>34</v>
      </c>
      <c r="M159" s="1">
        <f t="shared" si="16"/>
        <v>42684</v>
      </c>
      <c r="N159" s="1">
        <f t="shared" si="17"/>
        <v>42703</v>
      </c>
      <c r="O159" t="b">
        <f t="shared" si="18"/>
        <v>0</v>
      </c>
      <c r="P159" t="str">
        <f t="shared" si="19"/>
        <v>WHEN fk_mwh_warehouse = '0' AND id_city = '1988' AND shipped_date &gt;= '2016-11-10' AND shipped_date &lt; '2016-11-30' THEN unit_price</v>
      </c>
      <c r="Q159" t="str">
        <f t="shared" si="20"/>
        <v>WHEN fk_mwh_warehouse = '0' AND id_city = '1988' AND shipped_date &gt;= '2016-11-10' AND shipped_date &lt; '2016-11-30' THEN paid_price</v>
      </c>
      <c r="R159" t="str">
        <f t="shared" si="23"/>
        <v>WHEN fk_mwh_warehouse = '0' AND id_city = '1988' AND shipped_date &gt;= '2016-11-10' AND shipped_date &lt; '2016-11-30' THEN order_nr</v>
      </c>
      <c r="S159" t="str">
        <f t="shared" si="21"/>
        <v>WHEN fk_mwh_warehouse = '0' AND id_city = '1988' AND shipped_date &gt;= '2016-11-10' AND shipped_date &lt; '2016-11-30' THEN 1</v>
      </c>
    </row>
    <row r="160" spans="1:19" x14ac:dyDescent="0.25">
      <c r="A160" t="str">
        <f t="shared" si="22"/>
        <v>19940</v>
      </c>
      <c r="B160">
        <v>0</v>
      </c>
      <c r="C160">
        <v>1994</v>
      </c>
      <c r="D160">
        <v>14804499.15</v>
      </c>
      <c r="E160">
        <v>14773526.15</v>
      </c>
      <c r="F160">
        <v>88</v>
      </c>
      <c r="G160">
        <v>121</v>
      </c>
      <c r="H160">
        <f>VLOOKUP($A160,'01 LEAD TIME'!$A$10:$K$1000000,8,FALSE)</f>
        <v>20161149179908.602</v>
      </c>
      <c r="I160">
        <f>VLOOKUP($A160,'01 LEAD TIME'!$A$10:$K$1000000,9,FALSE)</f>
        <v>20161206573656.102</v>
      </c>
      <c r="J160">
        <f>VLOOKUP($A160,'01 LEAD TIME'!$A$10:$K$1000000,10,FALSE)</f>
        <v>9</v>
      </c>
      <c r="K160">
        <f>VLOOKUP($A160,'01 LEAD TIME'!$A$10:$K$1000000,11,FALSE)</f>
        <v>8</v>
      </c>
      <c r="L160" t="s">
        <v>36</v>
      </c>
      <c r="M160" s="1">
        <f t="shared" si="16"/>
        <v>42680</v>
      </c>
      <c r="N160" s="1">
        <f t="shared" si="17"/>
        <v>42715</v>
      </c>
      <c r="O160" t="b">
        <f t="shared" si="18"/>
        <v>0</v>
      </c>
      <c r="P160" t="str">
        <f t="shared" si="19"/>
        <v>WHEN fk_mwh_warehouse = '0' AND id_city = '1994' AND shipped_date &gt;= '2016-11-06' AND shipped_date &lt; '2016-12-12' THEN unit_price</v>
      </c>
      <c r="Q160" t="str">
        <f t="shared" si="20"/>
        <v>WHEN fk_mwh_warehouse = '0' AND id_city = '1994' AND shipped_date &gt;= '2016-11-06' AND shipped_date &lt; '2016-12-12' THEN paid_price</v>
      </c>
      <c r="R160" t="str">
        <f t="shared" si="23"/>
        <v>WHEN fk_mwh_warehouse = '0' AND id_city = '1994' AND shipped_date &gt;= '2016-11-06' AND shipped_date &lt; '2016-12-12' THEN order_nr</v>
      </c>
      <c r="S160" t="str">
        <f t="shared" si="21"/>
        <v>WHEN fk_mwh_warehouse = '0' AND id_city = '1994' AND shipped_date &gt;= '2016-11-06' AND shipped_date &lt; '2016-12-12' THEN 1</v>
      </c>
    </row>
    <row r="161" spans="1:19" x14ac:dyDescent="0.25">
      <c r="A161" t="str">
        <f t="shared" si="22"/>
        <v>20150</v>
      </c>
      <c r="B161">
        <v>0</v>
      </c>
      <c r="C161">
        <v>2015</v>
      </c>
      <c r="D161">
        <v>10524159.99</v>
      </c>
      <c r="E161">
        <v>10490559.99</v>
      </c>
      <c r="F161">
        <v>55</v>
      </c>
      <c r="G161">
        <v>85</v>
      </c>
      <c r="H161">
        <f>VLOOKUP($A161,'01 LEAD TIME'!$A$10:$K$1000000,8,FALSE)</f>
        <v>20161152481106.398</v>
      </c>
      <c r="I161">
        <f>VLOOKUP($A161,'01 LEAD TIME'!$A$10:$K$1000000,9,FALSE)</f>
        <v>20161205845696.898</v>
      </c>
      <c r="J161">
        <f>VLOOKUP($A161,'01 LEAD TIME'!$A$10:$K$1000000,10,FALSE)</f>
        <v>8</v>
      </c>
      <c r="K161">
        <f>VLOOKUP($A161,'01 LEAD TIME'!$A$10:$K$1000000,11,FALSE)</f>
        <v>5</v>
      </c>
      <c r="L161" t="s">
        <v>34</v>
      </c>
      <c r="M161" s="1">
        <f t="shared" si="16"/>
        <v>42690</v>
      </c>
      <c r="N161" s="1">
        <f t="shared" si="17"/>
        <v>42713</v>
      </c>
      <c r="O161" t="b">
        <f t="shared" si="18"/>
        <v>0</v>
      </c>
      <c r="P161" t="str">
        <f t="shared" si="19"/>
        <v>WHEN fk_mwh_warehouse = '0' AND id_city = '2015' AND shipped_date &gt;= '2016-11-16' AND shipped_date &lt; '2016-12-10' THEN unit_price</v>
      </c>
      <c r="Q161" t="str">
        <f t="shared" si="20"/>
        <v>WHEN fk_mwh_warehouse = '0' AND id_city = '2015' AND shipped_date &gt;= '2016-11-16' AND shipped_date &lt; '2016-12-10' THEN paid_price</v>
      </c>
      <c r="R161" t="str">
        <f t="shared" si="23"/>
        <v>WHEN fk_mwh_warehouse = '0' AND id_city = '2015' AND shipped_date &gt;= '2016-11-16' AND shipped_date &lt; '2016-12-10' THEN order_nr</v>
      </c>
      <c r="S161" t="str">
        <f t="shared" si="21"/>
        <v>WHEN fk_mwh_warehouse = '0' AND id_city = '2015' AND shipped_date &gt;= '2016-11-16' AND shipped_date &lt; '2016-12-10' THEN 1</v>
      </c>
    </row>
    <row r="162" spans="1:19" x14ac:dyDescent="0.25">
      <c r="A162" t="str">
        <f t="shared" si="22"/>
        <v>20300</v>
      </c>
      <c r="B162">
        <v>0</v>
      </c>
      <c r="C162">
        <v>2030</v>
      </c>
      <c r="D162">
        <v>6967693</v>
      </c>
      <c r="E162">
        <v>6875573</v>
      </c>
      <c r="F162">
        <v>33</v>
      </c>
      <c r="G162">
        <v>48</v>
      </c>
      <c r="H162">
        <f>VLOOKUP($A162,'01 LEAD TIME'!$A$10:$K$1000000,8,FALSE)</f>
        <v>20161124872279.301</v>
      </c>
      <c r="I162">
        <f>VLOOKUP($A162,'01 LEAD TIME'!$A$10:$K$1000000,9,FALSE)</f>
        <v>20161206097998.102</v>
      </c>
      <c r="J162">
        <f>VLOOKUP($A162,'01 LEAD TIME'!$A$10:$K$1000000,10,FALSE)</f>
        <v>11</v>
      </c>
      <c r="K162">
        <f>VLOOKUP($A162,'01 LEAD TIME'!$A$10:$K$1000000,11,FALSE)</f>
        <v>3</v>
      </c>
      <c r="L162" t="s">
        <v>36</v>
      </c>
      <c r="M162" s="1">
        <f t="shared" si="16"/>
        <v>42693</v>
      </c>
      <c r="N162" s="1">
        <f t="shared" si="17"/>
        <v>42708</v>
      </c>
      <c r="O162" t="b">
        <f t="shared" si="18"/>
        <v>0</v>
      </c>
      <c r="P162" t="str">
        <f t="shared" si="19"/>
        <v>WHEN fk_mwh_warehouse = '0' AND id_city = '2030' AND shipped_date &gt;= '2016-11-19' AND shipped_date &lt; '2016-12-05' THEN unit_price</v>
      </c>
      <c r="Q162" t="str">
        <f t="shared" si="20"/>
        <v>WHEN fk_mwh_warehouse = '0' AND id_city = '2030' AND shipped_date &gt;= '2016-11-19' AND shipped_date &lt; '2016-12-05' THEN paid_price</v>
      </c>
      <c r="R162" t="str">
        <f t="shared" si="23"/>
        <v>WHEN fk_mwh_warehouse = '0' AND id_city = '2030' AND shipped_date &gt;= '2016-11-19' AND shipped_date &lt; '2016-12-05' THEN order_nr</v>
      </c>
      <c r="S162" t="str">
        <f t="shared" si="21"/>
        <v>WHEN fk_mwh_warehouse = '0' AND id_city = '2030' AND shipped_date &gt;= '2016-11-19' AND shipped_date &lt; '2016-12-05' THEN 1</v>
      </c>
    </row>
    <row r="163" spans="1:19" x14ac:dyDescent="0.25">
      <c r="A163" t="str">
        <f t="shared" si="22"/>
        <v>20510</v>
      </c>
      <c r="B163">
        <v>0</v>
      </c>
      <c r="C163">
        <v>2051</v>
      </c>
      <c r="D163">
        <v>37984308.689999998</v>
      </c>
      <c r="E163">
        <v>37650130.609999999</v>
      </c>
      <c r="F163">
        <v>201</v>
      </c>
      <c r="G163">
        <v>288</v>
      </c>
      <c r="H163">
        <f>VLOOKUP($A163,'01 LEAD TIME'!$A$10:$K$1000000,8,FALSE)</f>
        <v>20161142571915.699</v>
      </c>
      <c r="I163">
        <f>VLOOKUP($A163,'01 LEAD TIME'!$A$10:$K$1000000,9,FALSE)</f>
        <v>20161207272867.5</v>
      </c>
      <c r="J163">
        <f>VLOOKUP($A163,'01 LEAD TIME'!$A$10:$K$1000000,10,FALSE)</f>
        <v>12</v>
      </c>
      <c r="K163">
        <f>VLOOKUP($A163,'01 LEAD TIME'!$A$10:$K$1000000,11,FALSE)</f>
        <v>7</v>
      </c>
      <c r="L163" t="s">
        <v>35</v>
      </c>
      <c r="M163" s="1">
        <f t="shared" si="16"/>
        <v>42680</v>
      </c>
      <c r="N163" s="1">
        <f t="shared" si="17"/>
        <v>42711</v>
      </c>
      <c r="O163" t="b">
        <f t="shared" si="18"/>
        <v>0</v>
      </c>
      <c r="P163" t="str">
        <f t="shared" si="19"/>
        <v>WHEN fk_mwh_warehouse = '0' AND id_city = '2051' AND shipped_date &gt;= '2016-11-06' AND shipped_date &lt; '2016-12-08' THEN unit_price</v>
      </c>
      <c r="Q163" t="str">
        <f t="shared" si="20"/>
        <v>WHEN fk_mwh_warehouse = '0' AND id_city = '2051' AND shipped_date &gt;= '2016-11-06' AND shipped_date &lt; '2016-12-08' THEN paid_price</v>
      </c>
      <c r="R163" t="str">
        <f t="shared" si="23"/>
        <v>WHEN fk_mwh_warehouse = '0' AND id_city = '2051' AND shipped_date &gt;= '2016-11-06' AND shipped_date &lt; '2016-12-08' THEN order_nr</v>
      </c>
      <c r="S163" t="str">
        <f t="shared" si="21"/>
        <v>WHEN fk_mwh_warehouse = '0' AND id_city = '2051' AND shipped_date &gt;= '2016-11-06' AND shipped_date &lt; '2016-12-08' THEN 1</v>
      </c>
    </row>
    <row r="164" spans="1:19" x14ac:dyDescent="0.25">
      <c r="A164" t="str">
        <f t="shared" si="22"/>
        <v>20600</v>
      </c>
      <c r="B164">
        <v>0</v>
      </c>
      <c r="C164">
        <v>2060</v>
      </c>
      <c r="D164">
        <v>548716119.96000004</v>
      </c>
      <c r="E164">
        <v>541897531.01999998</v>
      </c>
      <c r="F164">
        <v>4544</v>
      </c>
      <c r="G164">
        <v>5503</v>
      </c>
      <c r="H164">
        <f>VLOOKUP($A164,'01 LEAD TIME'!$A$10:$K$1000000,8,FALSE)</f>
        <v>20161195880862.898</v>
      </c>
      <c r="I164">
        <f>VLOOKUP($A164,'01 LEAD TIME'!$A$10:$K$1000000,9,FALSE)</f>
        <v>20161206091011.102</v>
      </c>
      <c r="J164">
        <f>VLOOKUP($A164,'01 LEAD TIME'!$A$10:$K$1000000,10,FALSE)</f>
        <v>4</v>
      </c>
      <c r="K164">
        <f>VLOOKUP($A164,'01 LEAD TIME'!$A$10:$K$1000000,11,FALSE)</f>
        <v>4</v>
      </c>
      <c r="L164" t="s">
        <v>36</v>
      </c>
      <c r="M164" s="1">
        <f t="shared" si="16"/>
        <v>42697</v>
      </c>
      <c r="N164" s="1">
        <f t="shared" si="17"/>
        <v>42716</v>
      </c>
      <c r="O164" t="b">
        <f t="shared" si="18"/>
        <v>0</v>
      </c>
      <c r="P164" t="str">
        <f t="shared" si="19"/>
        <v>WHEN fk_mwh_warehouse = '0' AND id_city = '2060' AND shipped_date &gt;= '2016-11-23' AND shipped_date &lt; '2016-12-13' THEN unit_price</v>
      </c>
      <c r="Q164" t="str">
        <f t="shared" si="20"/>
        <v>WHEN fk_mwh_warehouse = '0' AND id_city = '2060' AND shipped_date &gt;= '2016-11-23' AND shipped_date &lt; '2016-12-13' THEN paid_price</v>
      </c>
      <c r="R164" t="str">
        <f t="shared" si="23"/>
        <v>WHEN fk_mwh_warehouse = '0' AND id_city = '2060' AND shipped_date &gt;= '2016-11-23' AND shipped_date &lt; '2016-12-13' THEN order_nr</v>
      </c>
      <c r="S164" t="str">
        <f t="shared" si="21"/>
        <v>WHEN fk_mwh_warehouse = '0' AND id_city = '2060' AND shipped_date &gt;= '2016-11-23' AND shipped_date &lt; '2016-12-13' THEN 1</v>
      </c>
    </row>
    <row r="165" spans="1:19" x14ac:dyDescent="0.25">
      <c r="A165" t="str">
        <f t="shared" si="22"/>
        <v>20730</v>
      </c>
      <c r="B165">
        <v>0</v>
      </c>
      <c r="C165">
        <v>2073</v>
      </c>
      <c r="D165">
        <v>10627805.699999999</v>
      </c>
      <c r="E165">
        <v>10452127.25</v>
      </c>
      <c r="F165">
        <v>57</v>
      </c>
      <c r="G165">
        <v>68</v>
      </c>
      <c r="H165">
        <f>VLOOKUP($A165,'01 LEAD TIME'!$A$10:$K$1000000,8,FALSE)</f>
        <v>20161166211305.5</v>
      </c>
      <c r="I165">
        <f>VLOOKUP($A165,'01 LEAD TIME'!$A$10:$K$1000000,9,FALSE)</f>
        <v>20161206313852.801</v>
      </c>
      <c r="J165">
        <f>VLOOKUP($A165,'01 LEAD TIME'!$A$10:$K$1000000,10,FALSE)</f>
        <v>4</v>
      </c>
      <c r="K165">
        <f>VLOOKUP($A165,'01 LEAD TIME'!$A$10:$K$1000000,11,FALSE)</f>
        <v>3</v>
      </c>
      <c r="L165" t="s">
        <v>36</v>
      </c>
      <c r="M165" s="1">
        <f t="shared" si="16"/>
        <v>42700</v>
      </c>
      <c r="N165" s="1">
        <f t="shared" si="17"/>
        <v>42715</v>
      </c>
      <c r="O165" t="b">
        <f t="shared" si="18"/>
        <v>0</v>
      </c>
      <c r="P165" t="str">
        <f t="shared" si="19"/>
        <v>WHEN fk_mwh_warehouse = '0' AND id_city = '2073' AND shipped_date &gt;= '2016-11-26' AND shipped_date &lt; '2016-12-12' THEN unit_price</v>
      </c>
      <c r="Q165" t="str">
        <f t="shared" si="20"/>
        <v>WHEN fk_mwh_warehouse = '0' AND id_city = '2073' AND shipped_date &gt;= '2016-11-26' AND shipped_date &lt; '2016-12-12' THEN paid_price</v>
      </c>
      <c r="R165" t="str">
        <f t="shared" si="23"/>
        <v>WHEN fk_mwh_warehouse = '0' AND id_city = '2073' AND shipped_date &gt;= '2016-11-26' AND shipped_date &lt; '2016-12-12' THEN order_nr</v>
      </c>
      <c r="S165" t="str">
        <f t="shared" si="21"/>
        <v>WHEN fk_mwh_warehouse = '0' AND id_city = '2073' AND shipped_date &gt;= '2016-11-26' AND shipped_date &lt; '2016-12-12' THEN 1</v>
      </c>
    </row>
    <row r="166" spans="1:19" x14ac:dyDescent="0.25">
      <c r="A166" t="str">
        <f t="shared" si="22"/>
        <v>20790</v>
      </c>
      <c r="B166">
        <v>0</v>
      </c>
      <c r="C166">
        <v>2079</v>
      </c>
      <c r="D166">
        <v>174000</v>
      </c>
      <c r="E166">
        <v>153120</v>
      </c>
      <c r="F166">
        <v>1</v>
      </c>
      <c r="G166">
        <v>1</v>
      </c>
      <c r="H166">
        <f>VLOOKUP($A166,'01 LEAD TIME'!$A$10:$K$1000000,8,FALSE)</f>
        <v>20161110174400</v>
      </c>
      <c r="I166">
        <f>VLOOKUP($A166,'01 LEAD TIME'!$A$10:$K$1000000,9,FALSE)</f>
        <v>20161206210006</v>
      </c>
      <c r="J166">
        <f>VLOOKUP($A166,'01 LEAD TIME'!$A$10:$K$1000000,10,FALSE)</f>
        <v>26</v>
      </c>
      <c r="K166">
        <f>VLOOKUP($A166,'01 LEAD TIME'!$A$10:$K$1000000,11,FALSE)</f>
        <v>0</v>
      </c>
      <c r="L166" t="s">
        <v>36</v>
      </c>
      <c r="M166" s="1">
        <f t="shared" si="16"/>
        <v>42687</v>
      </c>
      <c r="N166" s="1">
        <f t="shared" si="17"/>
        <v>42690</v>
      </c>
      <c r="O166" t="b">
        <f t="shared" si="18"/>
        <v>0</v>
      </c>
      <c r="P166" t="str">
        <f t="shared" si="19"/>
        <v>WHEN fk_mwh_warehouse = '0' AND id_city = '2079' AND shipped_date &gt;= '2016-11-13' AND shipped_date &lt; '2016-11-17' THEN unit_price</v>
      </c>
      <c r="Q166" t="str">
        <f t="shared" si="20"/>
        <v>WHEN fk_mwh_warehouse = '0' AND id_city = '2079' AND shipped_date &gt;= '2016-11-13' AND shipped_date &lt; '2016-11-17' THEN paid_price</v>
      </c>
      <c r="R166" t="str">
        <f t="shared" si="23"/>
        <v>WHEN fk_mwh_warehouse = '0' AND id_city = '2079' AND shipped_date &gt;= '2016-11-13' AND shipped_date &lt; '2016-11-17' THEN order_nr</v>
      </c>
      <c r="S166" t="str">
        <f t="shared" si="21"/>
        <v>WHEN fk_mwh_warehouse = '0' AND id_city = '2079' AND shipped_date &gt;= '2016-11-13' AND shipped_date &lt; '2016-11-17' THEN 1</v>
      </c>
    </row>
    <row r="167" spans="1:19" x14ac:dyDescent="0.25">
      <c r="A167" t="str">
        <f t="shared" si="22"/>
        <v>20870</v>
      </c>
      <c r="B167">
        <v>0</v>
      </c>
      <c r="C167">
        <v>2087</v>
      </c>
      <c r="D167">
        <v>907310</v>
      </c>
      <c r="E167">
        <v>907310</v>
      </c>
      <c r="F167">
        <v>3</v>
      </c>
      <c r="G167">
        <v>6</v>
      </c>
      <c r="H167">
        <f>VLOOKUP($A167,'01 LEAD TIME'!$A$10:$K$1000000,8,FALSE)</f>
        <v>20161115568964</v>
      </c>
      <c r="I167">
        <f>VLOOKUP($A167,'01 LEAD TIME'!$A$10:$K$1000000,9,FALSE)</f>
        <v>20161206188497.5</v>
      </c>
      <c r="J167">
        <f>VLOOKUP($A167,'01 LEAD TIME'!$A$10:$K$1000000,10,FALSE)</f>
        <v>21</v>
      </c>
      <c r="K167">
        <f>VLOOKUP($A167,'01 LEAD TIME'!$A$10:$K$1000000,11,FALSE)</f>
        <v>6</v>
      </c>
      <c r="L167" t="s">
        <v>36</v>
      </c>
      <c r="M167" s="1">
        <f t="shared" si="16"/>
        <v>42674</v>
      </c>
      <c r="N167" s="1">
        <f t="shared" si="17"/>
        <v>42701</v>
      </c>
      <c r="O167" t="b">
        <f t="shared" si="18"/>
        <v>0</v>
      </c>
      <c r="P167" t="str">
        <f t="shared" si="19"/>
        <v>WHEN fk_mwh_warehouse = '0' AND id_city = '2087' AND shipped_date &gt;= '2016-10-31' AND shipped_date &lt; '2016-11-28' THEN unit_price</v>
      </c>
      <c r="Q167" t="str">
        <f t="shared" si="20"/>
        <v>WHEN fk_mwh_warehouse = '0' AND id_city = '2087' AND shipped_date &gt;= '2016-10-31' AND shipped_date &lt; '2016-11-28' THEN paid_price</v>
      </c>
      <c r="R167" t="str">
        <f t="shared" si="23"/>
        <v>WHEN fk_mwh_warehouse = '0' AND id_city = '2087' AND shipped_date &gt;= '2016-10-31' AND shipped_date &lt; '2016-11-28' THEN order_nr</v>
      </c>
      <c r="S167" t="str">
        <f t="shared" si="21"/>
        <v>WHEN fk_mwh_warehouse = '0' AND id_city = '2087' AND shipped_date &gt;= '2016-10-31' AND shipped_date &lt; '2016-11-28' THEN 1</v>
      </c>
    </row>
    <row r="168" spans="1:19" x14ac:dyDescent="0.25">
      <c r="A168" t="str">
        <f t="shared" si="22"/>
        <v>21230</v>
      </c>
      <c r="B168">
        <v>0</v>
      </c>
      <c r="C168">
        <v>2123</v>
      </c>
      <c r="D168">
        <v>159000</v>
      </c>
      <c r="E168">
        <v>159000</v>
      </c>
      <c r="F168">
        <v>1</v>
      </c>
      <c r="G168">
        <v>2</v>
      </c>
      <c r="H168">
        <f>VLOOKUP($A168,'01 LEAD TIME'!$A$10:$K$1000000,8,FALSE)</f>
        <v>20161122200201</v>
      </c>
      <c r="I168">
        <f>VLOOKUP($A168,'01 LEAD TIME'!$A$10:$K$1000000,9,FALSE)</f>
        <v>20161207112391</v>
      </c>
      <c r="J168">
        <f>VLOOKUP($A168,'01 LEAD TIME'!$A$10:$K$1000000,10,FALSE)</f>
        <v>15</v>
      </c>
      <c r="K168">
        <f>VLOOKUP($A168,'01 LEAD TIME'!$A$10:$K$1000000,11,FALSE)</f>
        <v>0</v>
      </c>
      <c r="L168" t="s">
        <v>35</v>
      </c>
      <c r="M168" s="1">
        <f t="shared" si="16"/>
        <v>42698</v>
      </c>
      <c r="N168" s="1">
        <f t="shared" si="17"/>
        <v>42701</v>
      </c>
      <c r="O168" t="b">
        <f t="shared" si="18"/>
        <v>0</v>
      </c>
      <c r="P168" t="str">
        <f t="shared" si="19"/>
        <v>WHEN fk_mwh_warehouse = '0' AND id_city = '2123' AND shipped_date &gt;= '2016-11-24' AND shipped_date &lt; '2016-11-28' THEN unit_price</v>
      </c>
      <c r="Q168" t="str">
        <f t="shared" si="20"/>
        <v>WHEN fk_mwh_warehouse = '0' AND id_city = '2123' AND shipped_date &gt;= '2016-11-24' AND shipped_date &lt; '2016-11-28' THEN paid_price</v>
      </c>
      <c r="R168" t="str">
        <f t="shared" si="23"/>
        <v>WHEN fk_mwh_warehouse = '0' AND id_city = '2123' AND shipped_date &gt;= '2016-11-24' AND shipped_date &lt; '2016-11-28' THEN order_nr</v>
      </c>
      <c r="S168" t="str">
        <f t="shared" si="21"/>
        <v>WHEN fk_mwh_warehouse = '0' AND id_city = '2123' AND shipped_date &gt;= '2016-11-24' AND shipped_date &lt; '2016-11-28' THEN 1</v>
      </c>
    </row>
    <row r="169" spans="1:19" x14ac:dyDescent="0.25">
      <c r="A169" t="str">
        <f t="shared" si="22"/>
        <v>21320</v>
      </c>
      <c r="B169">
        <v>0</v>
      </c>
      <c r="C169">
        <v>2132</v>
      </c>
      <c r="D169">
        <v>1851593</v>
      </c>
      <c r="E169">
        <v>1851593</v>
      </c>
      <c r="F169">
        <v>13</v>
      </c>
      <c r="G169">
        <v>19</v>
      </c>
      <c r="H169">
        <f>VLOOKUP($A169,'01 LEAD TIME'!$A$10:$K$1000000,8,FALSE)</f>
        <v>20161117145931.699</v>
      </c>
      <c r="I169">
        <f>VLOOKUP($A169,'01 LEAD TIME'!$A$10:$K$1000000,9,FALSE)</f>
        <v>20161206886656.5</v>
      </c>
      <c r="J169">
        <f>VLOOKUP($A169,'01 LEAD TIME'!$A$10:$K$1000000,10,FALSE)</f>
        <v>20</v>
      </c>
      <c r="K169">
        <f>VLOOKUP($A169,'01 LEAD TIME'!$A$10:$K$1000000,11,FALSE)</f>
        <v>3</v>
      </c>
      <c r="L169" t="s">
        <v>36</v>
      </c>
      <c r="M169" s="1">
        <f t="shared" si="16"/>
        <v>42684</v>
      </c>
      <c r="N169" s="1">
        <f t="shared" si="17"/>
        <v>42699</v>
      </c>
      <c r="O169" t="b">
        <f t="shared" si="18"/>
        <v>0</v>
      </c>
      <c r="P169" t="str">
        <f t="shared" si="19"/>
        <v>WHEN fk_mwh_warehouse = '0' AND id_city = '2132' AND shipped_date &gt;= '2016-11-10' AND shipped_date &lt; '2016-11-26' THEN unit_price</v>
      </c>
      <c r="Q169" t="str">
        <f t="shared" si="20"/>
        <v>WHEN fk_mwh_warehouse = '0' AND id_city = '2132' AND shipped_date &gt;= '2016-11-10' AND shipped_date &lt; '2016-11-26' THEN paid_price</v>
      </c>
      <c r="R169" t="str">
        <f t="shared" si="23"/>
        <v>WHEN fk_mwh_warehouse = '0' AND id_city = '2132' AND shipped_date &gt;= '2016-11-10' AND shipped_date &lt; '2016-11-26' THEN order_nr</v>
      </c>
      <c r="S169" t="str">
        <f t="shared" si="21"/>
        <v>WHEN fk_mwh_warehouse = '0' AND id_city = '2132' AND shipped_date &gt;= '2016-11-10' AND shipped_date &lt; '2016-11-26' THEN 1</v>
      </c>
    </row>
    <row r="170" spans="1:19" x14ac:dyDescent="0.25">
      <c r="A170" t="str">
        <f t="shared" si="22"/>
        <v>21430</v>
      </c>
      <c r="B170">
        <v>0</v>
      </c>
      <c r="C170">
        <v>2143</v>
      </c>
      <c r="D170">
        <v>558278</v>
      </c>
      <c r="E170">
        <v>558278</v>
      </c>
      <c r="F170">
        <v>4</v>
      </c>
      <c r="G170">
        <v>6</v>
      </c>
      <c r="H170">
        <f>VLOOKUP($A170,'01 LEAD TIME'!$A$10:$K$1000000,8,FALSE)</f>
        <v>20161115609547</v>
      </c>
      <c r="I170">
        <f>VLOOKUP($A170,'01 LEAD TIME'!$A$10:$K$1000000,9,FALSE)</f>
        <v>20161206190570</v>
      </c>
      <c r="J170">
        <f>VLOOKUP($A170,'01 LEAD TIME'!$A$10:$K$1000000,10,FALSE)</f>
        <v>21</v>
      </c>
      <c r="K170">
        <f>VLOOKUP($A170,'01 LEAD TIME'!$A$10:$K$1000000,11,FALSE)</f>
        <v>4</v>
      </c>
      <c r="L170" t="s">
        <v>36</v>
      </c>
      <c r="M170" s="1">
        <f t="shared" si="16"/>
        <v>42680</v>
      </c>
      <c r="N170" s="1">
        <f t="shared" si="17"/>
        <v>42699</v>
      </c>
      <c r="O170" t="b">
        <f t="shared" si="18"/>
        <v>0</v>
      </c>
      <c r="P170" t="str">
        <f t="shared" si="19"/>
        <v>WHEN fk_mwh_warehouse = '0' AND id_city = '2143' AND shipped_date &gt;= '2016-11-06' AND shipped_date &lt; '2016-11-26' THEN unit_price</v>
      </c>
      <c r="Q170" t="str">
        <f t="shared" si="20"/>
        <v>WHEN fk_mwh_warehouse = '0' AND id_city = '2143' AND shipped_date &gt;= '2016-11-06' AND shipped_date &lt; '2016-11-26' THEN paid_price</v>
      </c>
      <c r="R170" t="str">
        <f t="shared" si="23"/>
        <v>WHEN fk_mwh_warehouse = '0' AND id_city = '2143' AND shipped_date &gt;= '2016-11-06' AND shipped_date &lt; '2016-11-26' THEN order_nr</v>
      </c>
      <c r="S170" t="str">
        <f t="shared" si="21"/>
        <v>WHEN fk_mwh_warehouse = '0' AND id_city = '2143' AND shipped_date &gt;= '2016-11-06' AND shipped_date &lt; '2016-11-26' THEN 1</v>
      </c>
    </row>
    <row r="171" spans="1:19" x14ac:dyDescent="0.25">
      <c r="A171" t="str">
        <f t="shared" si="22"/>
        <v>21670</v>
      </c>
      <c r="B171">
        <v>0</v>
      </c>
      <c r="C171">
        <v>2167</v>
      </c>
      <c r="D171">
        <v>30930186.300000001</v>
      </c>
      <c r="E171">
        <v>30760956.300000001</v>
      </c>
      <c r="F171">
        <v>118</v>
      </c>
      <c r="G171">
        <v>244</v>
      </c>
      <c r="H171">
        <f>VLOOKUP($A171,'01 LEAD TIME'!$A$10:$K$1000000,8,FALSE)</f>
        <v>20161178941317.602</v>
      </c>
      <c r="I171">
        <f>VLOOKUP($A171,'01 LEAD TIME'!$A$10:$K$1000000,9,FALSE)</f>
        <v>20161207041540.398</v>
      </c>
      <c r="J171">
        <f>VLOOKUP($A171,'01 LEAD TIME'!$A$10:$K$1000000,10,FALSE)</f>
        <v>6</v>
      </c>
      <c r="K171">
        <f>VLOOKUP($A171,'01 LEAD TIME'!$A$10:$K$1000000,11,FALSE)</f>
        <v>8</v>
      </c>
      <c r="L171" t="s">
        <v>35</v>
      </c>
      <c r="M171" s="1">
        <f t="shared" si="16"/>
        <v>42683</v>
      </c>
      <c r="N171" s="1">
        <f t="shared" si="17"/>
        <v>42718</v>
      </c>
      <c r="O171" t="b">
        <f t="shared" si="18"/>
        <v>1</v>
      </c>
      <c r="P171" t="str">
        <f t="shared" si="19"/>
        <v>WHEN fk_mwh_warehouse = '0' AND id_city = '2167' AND shipped_date &gt;= '2016-11-09' AND shipped_date &lt; '2016-12-15' THEN unit_price</v>
      </c>
      <c r="Q171" t="str">
        <f t="shared" si="20"/>
        <v>WHEN fk_mwh_warehouse = '0' AND id_city = '2167' AND shipped_date &gt;= '2016-11-09' AND shipped_date &lt; '2016-12-15' THEN paid_price</v>
      </c>
      <c r="R171" t="str">
        <f t="shared" si="23"/>
        <v>WHEN fk_mwh_warehouse = '0' AND id_city = '2167' AND shipped_date &gt;= '2016-11-09' AND shipped_date &lt; '2016-12-15' THEN order_nr</v>
      </c>
      <c r="S171" t="str">
        <f t="shared" si="21"/>
        <v>WHEN fk_mwh_warehouse = '0' AND id_city = '2167' AND shipped_date &gt;= '2016-11-09' AND shipped_date &lt; '2016-12-15' THEN 1</v>
      </c>
    </row>
    <row r="172" spans="1:19" x14ac:dyDescent="0.25">
      <c r="A172" t="str">
        <f t="shared" si="22"/>
        <v>21930</v>
      </c>
      <c r="B172">
        <v>0</v>
      </c>
      <c r="C172">
        <v>2193</v>
      </c>
      <c r="D172">
        <v>1719421</v>
      </c>
      <c r="E172">
        <v>1719421</v>
      </c>
      <c r="F172">
        <v>5</v>
      </c>
      <c r="G172">
        <v>10</v>
      </c>
      <c r="H172">
        <f>VLOOKUP($A172,'01 LEAD TIME'!$A$10:$K$1000000,8,FALSE)</f>
        <v>20161110700082.102</v>
      </c>
      <c r="I172">
        <f>VLOOKUP($A172,'01 LEAD TIME'!$A$10:$K$1000000,9,FALSE)</f>
        <v>20161206092139.199</v>
      </c>
      <c r="J172">
        <f>VLOOKUP($A172,'01 LEAD TIME'!$A$10:$K$1000000,10,FALSE)</f>
        <v>25</v>
      </c>
      <c r="K172">
        <f>VLOOKUP($A172,'01 LEAD TIME'!$A$10:$K$1000000,11,FALSE)</f>
        <v>2</v>
      </c>
      <c r="L172" t="s">
        <v>36</v>
      </c>
      <c r="M172" s="1">
        <f t="shared" si="16"/>
        <v>42682</v>
      </c>
      <c r="N172" s="1">
        <f t="shared" si="17"/>
        <v>42693</v>
      </c>
      <c r="O172" t="b">
        <f t="shared" si="18"/>
        <v>0</v>
      </c>
      <c r="P172" t="str">
        <f t="shared" si="19"/>
        <v>WHEN fk_mwh_warehouse = '0' AND id_city = '2193' AND shipped_date &gt;= '2016-11-08' AND shipped_date &lt; '2016-11-20' THEN unit_price</v>
      </c>
      <c r="Q172" t="str">
        <f t="shared" si="20"/>
        <v>WHEN fk_mwh_warehouse = '0' AND id_city = '2193' AND shipped_date &gt;= '2016-11-08' AND shipped_date &lt; '2016-11-20' THEN paid_price</v>
      </c>
      <c r="R172" t="str">
        <f t="shared" si="23"/>
        <v>WHEN fk_mwh_warehouse = '0' AND id_city = '2193' AND shipped_date &gt;= '2016-11-08' AND shipped_date &lt; '2016-11-20' THEN order_nr</v>
      </c>
      <c r="S172" t="str">
        <f t="shared" si="21"/>
        <v>WHEN fk_mwh_warehouse = '0' AND id_city = '2193' AND shipped_date &gt;= '2016-11-08' AND shipped_date &lt; '2016-11-20' THEN 1</v>
      </c>
    </row>
    <row r="173" spans="1:19" x14ac:dyDescent="0.25">
      <c r="A173" t="str">
        <f t="shared" si="22"/>
        <v>22010</v>
      </c>
      <c r="B173">
        <v>0</v>
      </c>
      <c r="C173">
        <v>2201</v>
      </c>
      <c r="D173">
        <v>2535229</v>
      </c>
      <c r="E173">
        <v>2485394</v>
      </c>
      <c r="F173">
        <v>14</v>
      </c>
      <c r="G173">
        <v>27</v>
      </c>
      <c r="H173">
        <f>VLOOKUP($A173,'01 LEAD TIME'!$A$10:$K$1000000,8,FALSE)</f>
        <v>20161113213662.398</v>
      </c>
      <c r="I173">
        <f>VLOOKUP($A173,'01 LEAD TIME'!$A$10:$K$1000000,9,FALSE)</f>
        <v>20161206201866.301</v>
      </c>
      <c r="J173">
        <f>VLOOKUP($A173,'01 LEAD TIME'!$A$10:$K$1000000,10,FALSE)</f>
        <v>23</v>
      </c>
      <c r="K173">
        <f>VLOOKUP($A173,'01 LEAD TIME'!$A$10:$K$1000000,11,FALSE)</f>
        <v>3</v>
      </c>
      <c r="L173" t="s">
        <v>36</v>
      </c>
      <c r="M173" s="1">
        <f t="shared" si="16"/>
        <v>42681</v>
      </c>
      <c r="N173" s="1">
        <f t="shared" si="17"/>
        <v>42696</v>
      </c>
      <c r="O173" t="b">
        <f t="shared" si="18"/>
        <v>0</v>
      </c>
      <c r="P173" t="str">
        <f t="shared" si="19"/>
        <v>WHEN fk_mwh_warehouse = '0' AND id_city = '2201' AND shipped_date &gt;= '2016-11-07' AND shipped_date &lt; '2016-11-23' THEN unit_price</v>
      </c>
      <c r="Q173" t="str">
        <f t="shared" si="20"/>
        <v>WHEN fk_mwh_warehouse = '0' AND id_city = '2201' AND shipped_date &gt;= '2016-11-07' AND shipped_date &lt; '2016-11-23' THEN paid_price</v>
      </c>
      <c r="R173" t="str">
        <f t="shared" si="23"/>
        <v>WHEN fk_mwh_warehouse = '0' AND id_city = '2201' AND shipped_date &gt;= '2016-11-07' AND shipped_date &lt; '2016-11-23' THEN order_nr</v>
      </c>
      <c r="S173" t="str">
        <f t="shared" si="21"/>
        <v>WHEN fk_mwh_warehouse = '0' AND id_city = '2201' AND shipped_date &gt;= '2016-11-07' AND shipped_date &lt; '2016-11-23' THEN 1</v>
      </c>
    </row>
    <row r="174" spans="1:19" x14ac:dyDescent="0.25">
      <c r="A174" t="str">
        <f t="shared" si="22"/>
        <v>22110</v>
      </c>
      <c r="B174">
        <v>0</v>
      </c>
      <c r="C174">
        <v>2211</v>
      </c>
      <c r="D174">
        <v>79520424.810000002</v>
      </c>
      <c r="E174">
        <v>78778859.510000005</v>
      </c>
      <c r="F174">
        <v>411</v>
      </c>
      <c r="G174">
        <v>645</v>
      </c>
      <c r="H174">
        <f>VLOOKUP($A174,'01 LEAD TIME'!$A$10:$K$1000000,8,FALSE)</f>
        <v>20161134640463.898</v>
      </c>
      <c r="I174">
        <f>VLOOKUP($A174,'01 LEAD TIME'!$A$10:$K$1000000,9,FALSE)</f>
        <v>20161207032926.898</v>
      </c>
      <c r="J174">
        <f>VLOOKUP($A174,'01 LEAD TIME'!$A$10:$K$1000000,10,FALSE)</f>
        <v>12</v>
      </c>
      <c r="K174">
        <f>VLOOKUP($A174,'01 LEAD TIME'!$A$10:$K$1000000,11,FALSE)</f>
        <v>6</v>
      </c>
      <c r="L174" t="s">
        <v>35</v>
      </c>
      <c r="M174" s="1">
        <f t="shared" si="16"/>
        <v>42683</v>
      </c>
      <c r="N174" s="1">
        <f t="shared" si="17"/>
        <v>42710</v>
      </c>
      <c r="O174" t="b">
        <f t="shared" si="18"/>
        <v>0</v>
      </c>
      <c r="P174" t="str">
        <f t="shared" si="19"/>
        <v>WHEN fk_mwh_warehouse = '0' AND id_city = '2211' AND shipped_date &gt;= '2016-11-09' AND shipped_date &lt; '2016-12-07' THEN unit_price</v>
      </c>
      <c r="Q174" t="str">
        <f t="shared" si="20"/>
        <v>WHEN fk_mwh_warehouse = '0' AND id_city = '2211' AND shipped_date &gt;= '2016-11-09' AND shipped_date &lt; '2016-12-07' THEN paid_price</v>
      </c>
      <c r="R174" t="str">
        <f t="shared" si="23"/>
        <v>WHEN fk_mwh_warehouse = '0' AND id_city = '2211' AND shipped_date &gt;= '2016-11-09' AND shipped_date &lt; '2016-12-07' THEN order_nr</v>
      </c>
      <c r="S174" t="str">
        <f t="shared" si="21"/>
        <v>WHEN fk_mwh_warehouse = '0' AND id_city = '2211' AND shipped_date &gt;= '2016-11-09' AND shipped_date &lt; '2016-12-07' THEN 1</v>
      </c>
    </row>
    <row r="175" spans="1:19" x14ac:dyDescent="0.25">
      <c r="A175" t="str">
        <f t="shared" si="22"/>
        <v>22750</v>
      </c>
      <c r="B175">
        <v>0</v>
      </c>
      <c r="C175">
        <v>2275</v>
      </c>
      <c r="D175">
        <v>482000</v>
      </c>
      <c r="E175">
        <v>482000</v>
      </c>
      <c r="F175">
        <v>2</v>
      </c>
      <c r="G175">
        <v>3</v>
      </c>
      <c r="H175">
        <f>VLOOKUP($A175,'01 LEAD TIME'!$A$10:$K$1000000,8,FALSE)</f>
        <v>20161117174813</v>
      </c>
      <c r="I175">
        <f>VLOOKUP($A175,'01 LEAD TIME'!$A$10:$K$1000000,9,FALSE)</f>
        <v>20161206145054</v>
      </c>
      <c r="J175">
        <f>VLOOKUP($A175,'01 LEAD TIME'!$A$10:$K$1000000,10,FALSE)</f>
        <v>19</v>
      </c>
      <c r="K175">
        <f>VLOOKUP($A175,'01 LEAD TIME'!$A$10:$K$1000000,11,FALSE)</f>
        <v>0</v>
      </c>
      <c r="L175" t="s">
        <v>36</v>
      </c>
      <c r="M175" s="1">
        <f t="shared" si="16"/>
        <v>42694</v>
      </c>
      <c r="N175" s="1">
        <f t="shared" si="17"/>
        <v>42697</v>
      </c>
      <c r="O175" t="b">
        <f t="shared" si="18"/>
        <v>0</v>
      </c>
      <c r="P175" t="str">
        <f t="shared" si="19"/>
        <v>WHEN fk_mwh_warehouse = '0' AND id_city = '2275' AND shipped_date &gt;= '2016-11-20' AND shipped_date &lt; '2016-11-24' THEN unit_price</v>
      </c>
      <c r="Q175" t="str">
        <f t="shared" si="20"/>
        <v>WHEN fk_mwh_warehouse = '0' AND id_city = '2275' AND shipped_date &gt;= '2016-11-20' AND shipped_date &lt; '2016-11-24' THEN paid_price</v>
      </c>
      <c r="R175" t="str">
        <f t="shared" si="23"/>
        <v>WHEN fk_mwh_warehouse = '0' AND id_city = '2275' AND shipped_date &gt;= '2016-11-20' AND shipped_date &lt; '2016-11-24' THEN order_nr</v>
      </c>
      <c r="S175" t="str">
        <f t="shared" si="21"/>
        <v>WHEN fk_mwh_warehouse = '0' AND id_city = '2275' AND shipped_date &gt;= '2016-11-20' AND shipped_date &lt; '2016-11-24' THEN 1</v>
      </c>
    </row>
    <row r="176" spans="1:19" x14ac:dyDescent="0.25">
      <c r="A176" t="str">
        <f t="shared" si="22"/>
        <v>22820</v>
      </c>
      <c r="B176">
        <v>0</v>
      </c>
      <c r="C176">
        <v>2282</v>
      </c>
      <c r="D176">
        <v>0</v>
      </c>
      <c r="E176">
        <v>0</v>
      </c>
      <c r="F176">
        <v>0</v>
      </c>
      <c r="G176">
        <v>0</v>
      </c>
      <c r="H176" t="e">
        <f>VLOOKUP($A176,'01 LEAD TIME'!$A$10:$K$1000000,8,FALSE)</f>
        <v>#N/A</v>
      </c>
      <c r="I176" t="e">
        <f>VLOOKUP($A176,'01 LEAD TIME'!$A$10:$K$1000000,9,FALSE)</f>
        <v>#N/A</v>
      </c>
      <c r="J176" t="e">
        <f>VLOOKUP($A176,'01 LEAD TIME'!$A$10:$K$1000000,10,FALSE)</f>
        <v>#N/A</v>
      </c>
      <c r="K176" t="e">
        <f>VLOOKUP($A176,'01 LEAD TIME'!$A$10:$K$1000000,11,FALSE)</f>
        <v>#N/A</v>
      </c>
      <c r="L176" t="e">
        <v>#N/A</v>
      </c>
      <c r="M176" s="1" t="e">
        <f t="shared" si="16"/>
        <v>#N/A</v>
      </c>
      <c r="N176" s="1" t="e">
        <f t="shared" si="17"/>
        <v>#N/A</v>
      </c>
      <c r="O176" t="e">
        <f t="shared" si="18"/>
        <v>#N/A</v>
      </c>
      <c r="P176" t="e">
        <f t="shared" si="19"/>
        <v>#N/A</v>
      </c>
      <c r="Q176" t="e">
        <f t="shared" si="20"/>
        <v>#N/A</v>
      </c>
      <c r="R176" t="e">
        <f t="shared" si="23"/>
        <v>#N/A</v>
      </c>
      <c r="S176" t="e">
        <f t="shared" si="21"/>
        <v>#N/A</v>
      </c>
    </row>
    <row r="177" spans="1:19" x14ac:dyDescent="0.25">
      <c r="A177" t="str">
        <f t="shared" si="22"/>
        <v>23170</v>
      </c>
      <c r="B177">
        <v>0</v>
      </c>
      <c r="C177">
        <v>2317</v>
      </c>
      <c r="D177">
        <v>0</v>
      </c>
      <c r="E177">
        <v>0</v>
      </c>
      <c r="F177">
        <v>0</v>
      </c>
      <c r="G177">
        <v>0</v>
      </c>
      <c r="H177" t="e">
        <f>VLOOKUP($A177,'01 LEAD TIME'!$A$10:$K$1000000,8,FALSE)</f>
        <v>#N/A</v>
      </c>
      <c r="I177" t="e">
        <f>VLOOKUP($A177,'01 LEAD TIME'!$A$10:$K$1000000,9,FALSE)</f>
        <v>#N/A</v>
      </c>
      <c r="J177" t="e">
        <f>VLOOKUP($A177,'01 LEAD TIME'!$A$10:$K$1000000,10,FALSE)</f>
        <v>#N/A</v>
      </c>
      <c r="K177" t="e">
        <f>VLOOKUP($A177,'01 LEAD TIME'!$A$10:$K$1000000,11,FALSE)</f>
        <v>#N/A</v>
      </c>
      <c r="L177" t="e">
        <v>#N/A</v>
      </c>
      <c r="M177" s="1" t="e">
        <f t="shared" si="16"/>
        <v>#N/A</v>
      </c>
      <c r="N177" s="1" t="e">
        <f t="shared" si="17"/>
        <v>#N/A</v>
      </c>
      <c r="O177" t="e">
        <f t="shared" si="18"/>
        <v>#N/A</v>
      </c>
      <c r="P177" t="e">
        <f t="shared" si="19"/>
        <v>#N/A</v>
      </c>
      <c r="Q177" t="e">
        <f t="shared" si="20"/>
        <v>#N/A</v>
      </c>
      <c r="R177" t="e">
        <f t="shared" si="23"/>
        <v>#N/A</v>
      </c>
      <c r="S177" t="e">
        <f t="shared" si="21"/>
        <v>#N/A</v>
      </c>
    </row>
    <row r="178" spans="1:19" x14ac:dyDescent="0.25">
      <c r="A178" t="str">
        <f t="shared" si="22"/>
        <v>23230</v>
      </c>
      <c r="B178">
        <v>0</v>
      </c>
      <c r="C178">
        <v>2323</v>
      </c>
      <c r="D178">
        <v>0</v>
      </c>
      <c r="E178">
        <v>0</v>
      </c>
      <c r="F178">
        <v>0</v>
      </c>
      <c r="G178">
        <v>0</v>
      </c>
      <c r="H178" t="e">
        <f>VLOOKUP($A178,'01 LEAD TIME'!$A$10:$K$1000000,8,FALSE)</f>
        <v>#N/A</v>
      </c>
      <c r="I178" t="e">
        <f>VLOOKUP($A178,'01 LEAD TIME'!$A$10:$K$1000000,9,FALSE)</f>
        <v>#N/A</v>
      </c>
      <c r="J178" t="e">
        <f>VLOOKUP($A178,'01 LEAD TIME'!$A$10:$K$1000000,10,FALSE)</f>
        <v>#N/A</v>
      </c>
      <c r="K178" t="e">
        <f>VLOOKUP($A178,'01 LEAD TIME'!$A$10:$K$1000000,11,FALSE)</f>
        <v>#N/A</v>
      </c>
      <c r="L178" t="e">
        <v>#N/A</v>
      </c>
      <c r="M178" s="1" t="e">
        <f t="shared" si="16"/>
        <v>#N/A</v>
      </c>
      <c r="N178" s="1" t="e">
        <f t="shared" si="17"/>
        <v>#N/A</v>
      </c>
      <c r="O178" t="e">
        <f t="shared" si="18"/>
        <v>#N/A</v>
      </c>
      <c r="P178" t="e">
        <f t="shared" si="19"/>
        <v>#N/A</v>
      </c>
      <c r="Q178" t="e">
        <f t="shared" si="20"/>
        <v>#N/A</v>
      </c>
      <c r="R178" t="e">
        <f t="shared" si="23"/>
        <v>#N/A</v>
      </c>
      <c r="S178" t="e">
        <f t="shared" si="21"/>
        <v>#N/A</v>
      </c>
    </row>
    <row r="179" spans="1:19" x14ac:dyDescent="0.25">
      <c r="A179" t="str">
        <f t="shared" si="22"/>
        <v>23340</v>
      </c>
      <c r="B179">
        <v>0</v>
      </c>
      <c r="C179">
        <v>2334</v>
      </c>
      <c r="D179">
        <v>0</v>
      </c>
      <c r="E179">
        <v>0</v>
      </c>
      <c r="F179">
        <v>0</v>
      </c>
      <c r="G179">
        <v>0</v>
      </c>
      <c r="H179" t="e">
        <f>VLOOKUP($A179,'01 LEAD TIME'!$A$10:$K$1000000,8,FALSE)</f>
        <v>#N/A</v>
      </c>
      <c r="I179" t="e">
        <f>VLOOKUP($A179,'01 LEAD TIME'!$A$10:$K$1000000,9,FALSE)</f>
        <v>#N/A</v>
      </c>
      <c r="J179" t="e">
        <f>VLOOKUP($A179,'01 LEAD TIME'!$A$10:$K$1000000,10,FALSE)</f>
        <v>#N/A</v>
      </c>
      <c r="K179" t="e">
        <f>VLOOKUP($A179,'01 LEAD TIME'!$A$10:$K$1000000,11,FALSE)</f>
        <v>#N/A</v>
      </c>
      <c r="L179" t="e">
        <v>#N/A</v>
      </c>
      <c r="M179" s="1" t="e">
        <f t="shared" si="16"/>
        <v>#N/A</v>
      </c>
      <c r="N179" s="1" t="e">
        <f t="shared" si="17"/>
        <v>#N/A</v>
      </c>
      <c r="O179" t="e">
        <f t="shared" si="18"/>
        <v>#N/A</v>
      </c>
      <c r="P179" t="e">
        <f t="shared" si="19"/>
        <v>#N/A</v>
      </c>
      <c r="Q179" t="e">
        <f t="shared" si="20"/>
        <v>#N/A</v>
      </c>
      <c r="R179" t="e">
        <f t="shared" si="23"/>
        <v>#N/A</v>
      </c>
      <c r="S179" t="e">
        <f t="shared" si="21"/>
        <v>#N/A</v>
      </c>
    </row>
    <row r="180" spans="1:19" x14ac:dyDescent="0.25">
      <c r="A180" t="str">
        <f t="shared" si="22"/>
        <v>23520</v>
      </c>
      <c r="B180">
        <v>0</v>
      </c>
      <c r="C180">
        <v>2352</v>
      </c>
      <c r="D180">
        <v>0</v>
      </c>
      <c r="E180">
        <v>0</v>
      </c>
      <c r="F180">
        <v>0</v>
      </c>
      <c r="G180">
        <v>0</v>
      </c>
      <c r="H180" t="e">
        <f>VLOOKUP($A180,'01 LEAD TIME'!$A$10:$K$1000000,8,FALSE)</f>
        <v>#N/A</v>
      </c>
      <c r="I180" t="e">
        <f>VLOOKUP($A180,'01 LEAD TIME'!$A$10:$K$1000000,9,FALSE)</f>
        <v>#N/A</v>
      </c>
      <c r="J180" t="e">
        <f>VLOOKUP($A180,'01 LEAD TIME'!$A$10:$K$1000000,10,FALSE)</f>
        <v>#N/A</v>
      </c>
      <c r="K180" t="e">
        <f>VLOOKUP($A180,'01 LEAD TIME'!$A$10:$K$1000000,11,FALSE)</f>
        <v>#N/A</v>
      </c>
      <c r="L180" t="e">
        <v>#N/A</v>
      </c>
      <c r="M180" s="1" t="e">
        <f t="shared" si="16"/>
        <v>#N/A</v>
      </c>
      <c r="N180" s="1" t="e">
        <f t="shared" si="17"/>
        <v>#N/A</v>
      </c>
      <c r="O180" t="e">
        <f t="shared" si="18"/>
        <v>#N/A</v>
      </c>
      <c r="P180" t="e">
        <f t="shared" si="19"/>
        <v>#N/A</v>
      </c>
      <c r="Q180" t="e">
        <f t="shared" si="20"/>
        <v>#N/A</v>
      </c>
      <c r="R180" t="e">
        <f t="shared" si="23"/>
        <v>#N/A</v>
      </c>
      <c r="S180" t="e">
        <f t="shared" si="21"/>
        <v>#N/A</v>
      </c>
    </row>
    <row r="181" spans="1:19" x14ac:dyDescent="0.25">
      <c r="A181" t="str">
        <f t="shared" si="22"/>
        <v>23630</v>
      </c>
      <c r="B181">
        <v>0</v>
      </c>
      <c r="C181">
        <v>2363</v>
      </c>
      <c r="D181">
        <v>219520</v>
      </c>
      <c r="E181">
        <v>219520</v>
      </c>
      <c r="F181">
        <v>1</v>
      </c>
      <c r="G181">
        <v>1</v>
      </c>
      <c r="H181">
        <f>VLOOKUP($A181,'01 LEAD TIME'!$A$10:$K$1000000,8,FALSE)</f>
        <v>20161114144300</v>
      </c>
      <c r="I181">
        <f>VLOOKUP($A181,'01 LEAD TIME'!$A$10:$K$1000000,9,FALSE)</f>
        <v>20161206210004</v>
      </c>
      <c r="J181">
        <f>VLOOKUP($A181,'01 LEAD TIME'!$A$10:$K$1000000,10,FALSE)</f>
        <v>22</v>
      </c>
      <c r="K181">
        <f>VLOOKUP($A181,'01 LEAD TIME'!$A$10:$K$1000000,11,FALSE)</f>
        <v>0</v>
      </c>
      <c r="L181" t="s">
        <v>36</v>
      </c>
      <c r="M181" s="1">
        <f t="shared" si="16"/>
        <v>42691</v>
      </c>
      <c r="N181" s="1">
        <f t="shared" si="17"/>
        <v>42694</v>
      </c>
      <c r="O181" t="b">
        <f t="shared" si="18"/>
        <v>0</v>
      </c>
      <c r="P181" t="str">
        <f t="shared" si="19"/>
        <v>WHEN fk_mwh_warehouse = '0' AND id_city = '2363' AND shipped_date &gt;= '2016-11-17' AND shipped_date &lt; '2016-11-21' THEN unit_price</v>
      </c>
      <c r="Q181" t="str">
        <f t="shared" si="20"/>
        <v>WHEN fk_mwh_warehouse = '0' AND id_city = '2363' AND shipped_date &gt;= '2016-11-17' AND shipped_date &lt; '2016-11-21' THEN paid_price</v>
      </c>
      <c r="R181" t="str">
        <f t="shared" si="23"/>
        <v>WHEN fk_mwh_warehouse = '0' AND id_city = '2363' AND shipped_date &gt;= '2016-11-17' AND shipped_date &lt; '2016-11-21' THEN order_nr</v>
      </c>
      <c r="S181" t="str">
        <f t="shared" si="21"/>
        <v>WHEN fk_mwh_warehouse = '0' AND id_city = '2363' AND shipped_date &gt;= '2016-11-17' AND shipped_date &lt; '2016-11-21' THEN 1</v>
      </c>
    </row>
    <row r="182" spans="1:19" x14ac:dyDescent="0.25">
      <c r="A182" t="str">
        <f t="shared" si="22"/>
        <v>23830</v>
      </c>
      <c r="B182">
        <v>0</v>
      </c>
      <c r="C182">
        <v>2383</v>
      </c>
      <c r="D182">
        <v>15113632.130000001</v>
      </c>
      <c r="E182">
        <v>14804122.130000001</v>
      </c>
      <c r="F182">
        <v>65</v>
      </c>
      <c r="G182">
        <v>117</v>
      </c>
      <c r="H182">
        <f>VLOOKUP($A182,'01 LEAD TIME'!$A$10:$K$1000000,8,FALSE)</f>
        <v>20161131104433.602</v>
      </c>
      <c r="I182">
        <f>VLOOKUP($A182,'01 LEAD TIME'!$A$10:$K$1000000,9,FALSE)</f>
        <v>20161206364751.199</v>
      </c>
      <c r="J182">
        <f>VLOOKUP($A182,'01 LEAD TIME'!$A$10:$K$1000000,10,FALSE)</f>
        <v>13</v>
      </c>
      <c r="K182">
        <f>VLOOKUP($A182,'01 LEAD TIME'!$A$10:$K$1000000,11,FALSE)</f>
        <v>8</v>
      </c>
      <c r="L182" t="s">
        <v>36</v>
      </c>
      <c r="M182" s="1">
        <f t="shared" si="16"/>
        <v>42676</v>
      </c>
      <c r="N182" s="1">
        <f t="shared" si="17"/>
        <v>42711</v>
      </c>
      <c r="O182" t="b">
        <f t="shared" si="18"/>
        <v>0</v>
      </c>
      <c r="P182" t="str">
        <f t="shared" si="19"/>
        <v>WHEN fk_mwh_warehouse = '0' AND id_city = '2383' AND shipped_date &gt;= '2016-11-02' AND shipped_date &lt; '2016-12-08' THEN unit_price</v>
      </c>
      <c r="Q182" t="str">
        <f t="shared" si="20"/>
        <v>WHEN fk_mwh_warehouse = '0' AND id_city = '2383' AND shipped_date &gt;= '2016-11-02' AND shipped_date &lt; '2016-12-08' THEN paid_price</v>
      </c>
      <c r="R182" t="str">
        <f t="shared" si="23"/>
        <v>WHEN fk_mwh_warehouse = '0' AND id_city = '2383' AND shipped_date &gt;= '2016-11-02' AND shipped_date &lt; '2016-12-08' THEN order_nr</v>
      </c>
      <c r="S182" t="str">
        <f t="shared" si="21"/>
        <v>WHEN fk_mwh_warehouse = '0' AND id_city = '2383' AND shipped_date &gt;= '2016-11-02' AND shipped_date &lt; '2016-12-08' THEN 1</v>
      </c>
    </row>
    <row r="183" spans="1:19" x14ac:dyDescent="0.25">
      <c r="A183" t="str">
        <f t="shared" si="22"/>
        <v>23960</v>
      </c>
      <c r="B183">
        <v>0</v>
      </c>
      <c r="C183">
        <v>2396</v>
      </c>
      <c r="D183">
        <v>56370740.740000002</v>
      </c>
      <c r="E183">
        <v>55855335.740000002</v>
      </c>
      <c r="F183">
        <v>197</v>
      </c>
      <c r="G183">
        <v>369</v>
      </c>
      <c r="H183">
        <f>VLOOKUP($A183,'01 LEAD TIME'!$A$10:$K$1000000,8,FALSE)</f>
        <v>20161164987847.801</v>
      </c>
      <c r="I183">
        <f>VLOOKUP($A183,'01 LEAD TIME'!$A$10:$K$1000000,9,FALSE)</f>
        <v>20161206364510.199</v>
      </c>
      <c r="J183">
        <f>VLOOKUP($A183,'01 LEAD TIME'!$A$10:$K$1000000,10,FALSE)</f>
        <v>5</v>
      </c>
      <c r="K183">
        <f>VLOOKUP($A183,'01 LEAD TIME'!$A$10:$K$1000000,11,FALSE)</f>
        <v>5</v>
      </c>
      <c r="L183" t="s">
        <v>36</v>
      </c>
      <c r="M183" s="1">
        <f t="shared" si="16"/>
        <v>42693</v>
      </c>
      <c r="N183" s="1">
        <f t="shared" si="17"/>
        <v>42716</v>
      </c>
      <c r="O183" t="b">
        <f t="shared" si="18"/>
        <v>0</v>
      </c>
      <c r="P183" t="str">
        <f t="shared" si="19"/>
        <v>WHEN fk_mwh_warehouse = '0' AND id_city = '2396' AND shipped_date &gt;= '2016-11-19' AND shipped_date &lt; '2016-12-13' THEN unit_price</v>
      </c>
      <c r="Q183" t="str">
        <f t="shared" si="20"/>
        <v>WHEN fk_mwh_warehouse = '0' AND id_city = '2396' AND shipped_date &gt;= '2016-11-19' AND shipped_date &lt; '2016-12-13' THEN paid_price</v>
      </c>
      <c r="R183" t="str">
        <f t="shared" si="23"/>
        <v>WHEN fk_mwh_warehouse = '0' AND id_city = '2396' AND shipped_date &gt;= '2016-11-19' AND shipped_date &lt; '2016-12-13' THEN order_nr</v>
      </c>
      <c r="S183" t="str">
        <f t="shared" si="21"/>
        <v>WHEN fk_mwh_warehouse = '0' AND id_city = '2396' AND shipped_date &gt;= '2016-11-19' AND shipped_date &lt; '2016-12-13' THEN 1</v>
      </c>
    </row>
    <row r="184" spans="1:19" x14ac:dyDescent="0.25">
      <c r="A184" t="str">
        <f t="shared" si="22"/>
        <v>24090</v>
      </c>
      <c r="B184">
        <v>0</v>
      </c>
      <c r="C184">
        <v>2409</v>
      </c>
      <c r="D184">
        <v>18802075.559999999</v>
      </c>
      <c r="E184">
        <v>18589401.309999999</v>
      </c>
      <c r="F184">
        <v>81</v>
      </c>
      <c r="G184">
        <v>135</v>
      </c>
      <c r="H184">
        <f>VLOOKUP($A184,'01 LEAD TIME'!$A$10:$K$1000000,8,FALSE)</f>
        <v>20161193505679.699</v>
      </c>
      <c r="I184">
        <f>VLOOKUP($A184,'01 LEAD TIME'!$A$10:$K$1000000,9,FALSE)</f>
        <v>20161207003659.102</v>
      </c>
      <c r="J184">
        <f>VLOOKUP($A184,'01 LEAD TIME'!$A$10:$K$1000000,10,FALSE)</f>
        <v>4</v>
      </c>
      <c r="K184">
        <f>VLOOKUP($A184,'01 LEAD TIME'!$A$10:$K$1000000,11,FALSE)</f>
        <v>6</v>
      </c>
      <c r="L184" t="s">
        <v>35</v>
      </c>
      <c r="M184" s="1">
        <f t="shared" si="16"/>
        <v>42691</v>
      </c>
      <c r="N184" s="1">
        <f t="shared" si="17"/>
        <v>42718</v>
      </c>
      <c r="O184" t="b">
        <f t="shared" si="18"/>
        <v>1</v>
      </c>
      <c r="P184" t="str">
        <f t="shared" si="19"/>
        <v>WHEN fk_mwh_warehouse = '0' AND id_city = '2409' AND shipped_date &gt;= '2016-11-17' AND shipped_date &lt; '2016-12-15' THEN unit_price</v>
      </c>
      <c r="Q184" t="str">
        <f t="shared" si="20"/>
        <v>WHEN fk_mwh_warehouse = '0' AND id_city = '2409' AND shipped_date &gt;= '2016-11-17' AND shipped_date &lt; '2016-12-15' THEN paid_price</v>
      </c>
      <c r="R184" t="str">
        <f t="shared" si="23"/>
        <v>WHEN fk_mwh_warehouse = '0' AND id_city = '2409' AND shipped_date &gt;= '2016-11-17' AND shipped_date &lt; '2016-12-15' THEN order_nr</v>
      </c>
      <c r="S184" t="str">
        <f t="shared" si="21"/>
        <v>WHEN fk_mwh_warehouse = '0' AND id_city = '2409' AND shipped_date &gt;= '2016-11-17' AND shipped_date &lt; '2016-12-15' THEN 1</v>
      </c>
    </row>
    <row r="185" spans="1:19" x14ac:dyDescent="0.25">
      <c r="A185" t="str">
        <f t="shared" si="22"/>
        <v>24620</v>
      </c>
      <c r="B185">
        <v>0</v>
      </c>
      <c r="C185">
        <v>2462</v>
      </c>
      <c r="D185">
        <v>0</v>
      </c>
      <c r="E185">
        <v>0</v>
      </c>
      <c r="F185">
        <v>0</v>
      </c>
      <c r="G185">
        <v>0</v>
      </c>
      <c r="H185" t="e">
        <f>VLOOKUP($A185,'01 LEAD TIME'!$A$10:$K$1000000,8,FALSE)</f>
        <v>#N/A</v>
      </c>
      <c r="I185" t="e">
        <f>VLOOKUP($A185,'01 LEAD TIME'!$A$10:$K$1000000,9,FALSE)</f>
        <v>#N/A</v>
      </c>
      <c r="J185" t="e">
        <f>VLOOKUP($A185,'01 LEAD TIME'!$A$10:$K$1000000,10,FALSE)</f>
        <v>#N/A</v>
      </c>
      <c r="K185" t="e">
        <f>VLOOKUP($A185,'01 LEAD TIME'!$A$10:$K$1000000,11,FALSE)</f>
        <v>#N/A</v>
      </c>
      <c r="L185" t="e">
        <v>#N/A</v>
      </c>
      <c r="M185" s="1" t="e">
        <f t="shared" si="16"/>
        <v>#N/A</v>
      </c>
      <c r="N185" s="1" t="e">
        <f t="shared" si="17"/>
        <v>#N/A</v>
      </c>
      <c r="O185" t="e">
        <f t="shared" si="18"/>
        <v>#N/A</v>
      </c>
      <c r="P185" t="e">
        <f t="shared" si="19"/>
        <v>#N/A</v>
      </c>
      <c r="Q185" t="e">
        <f t="shared" si="20"/>
        <v>#N/A</v>
      </c>
      <c r="R185" t="e">
        <f t="shared" si="23"/>
        <v>#N/A</v>
      </c>
      <c r="S185" t="e">
        <f t="shared" si="21"/>
        <v>#N/A</v>
      </c>
    </row>
    <row r="186" spans="1:19" x14ac:dyDescent="0.25">
      <c r="A186" t="str">
        <f t="shared" si="22"/>
        <v>24750</v>
      </c>
      <c r="B186">
        <v>0</v>
      </c>
      <c r="C186">
        <v>2475</v>
      </c>
      <c r="D186">
        <v>0</v>
      </c>
      <c r="E186">
        <v>0</v>
      </c>
      <c r="F186">
        <v>0</v>
      </c>
      <c r="G186">
        <v>0</v>
      </c>
      <c r="H186" t="e">
        <f>VLOOKUP($A186,'01 LEAD TIME'!$A$10:$K$1000000,8,FALSE)</f>
        <v>#N/A</v>
      </c>
      <c r="I186" t="e">
        <f>VLOOKUP($A186,'01 LEAD TIME'!$A$10:$K$1000000,9,FALSE)</f>
        <v>#N/A</v>
      </c>
      <c r="J186" t="e">
        <f>VLOOKUP($A186,'01 LEAD TIME'!$A$10:$K$1000000,10,FALSE)</f>
        <v>#N/A</v>
      </c>
      <c r="K186" t="e">
        <f>VLOOKUP($A186,'01 LEAD TIME'!$A$10:$K$1000000,11,FALSE)</f>
        <v>#N/A</v>
      </c>
      <c r="L186" t="e">
        <v>#N/A</v>
      </c>
      <c r="M186" s="1" t="e">
        <f t="shared" si="16"/>
        <v>#N/A</v>
      </c>
      <c r="N186" s="1" t="e">
        <f t="shared" si="17"/>
        <v>#N/A</v>
      </c>
      <c r="O186" t="e">
        <f t="shared" si="18"/>
        <v>#N/A</v>
      </c>
      <c r="P186" t="e">
        <f t="shared" si="19"/>
        <v>#N/A</v>
      </c>
      <c r="Q186" t="e">
        <f t="shared" si="20"/>
        <v>#N/A</v>
      </c>
      <c r="R186" t="e">
        <f t="shared" si="23"/>
        <v>#N/A</v>
      </c>
      <c r="S186" t="e">
        <f t="shared" si="21"/>
        <v>#N/A</v>
      </c>
    </row>
    <row r="187" spans="1:19" x14ac:dyDescent="0.25">
      <c r="A187" t="str">
        <f t="shared" si="22"/>
        <v>24830</v>
      </c>
      <c r="B187">
        <v>0</v>
      </c>
      <c r="C187">
        <v>2483</v>
      </c>
      <c r="D187">
        <v>6860008</v>
      </c>
      <c r="E187">
        <v>6860008</v>
      </c>
      <c r="F187">
        <v>13</v>
      </c>
      <c r="G187">
        <v>42</v>
      </c>
      <c r="H187">
        <f>VLOOKUP($A187,'01 LEAD TIME'!$A$10:$K$1000000,8,FALSE)</f>
        <v>20161115264005.801</v>
      </c>
      <c r="I187">
        <f>VLOOKUP($A187,'01 LEAD TIME'!$A$10:$K$1000000,9,FALSE)</f>
        <v>20161206971083.898</v>
      </c>
      <c r="J187">
        <f>VLOOKUP($A187,'01 LEAD TIME'!$A$10:$K$1000000,10,FALSE)</f>
        <v>22</v>
      </c>
      <c r="K187">
        <f>VLOOKUP($A187,'01 LEAD TIME'!$A$10:$K$1000000,11,FALSE)</f>
        <v>4</v>
      </c>
      <c r="L187" t="s">
        <v>36</v>
      </c>
      <c r="M187" s="1">
        <f t="shared" si="16"/>
        <v>42679</v>
      </c>
      <c r="N187" s="1">
        <f t="shared" si="17"/>
        <v>42698</v>
      </c>
      <c r="O187" t="b">
        <f t="shared" si="18"/>
        <v>0</v>
      </c>
      <c r="P187" t="str">
        <f t="shared" si="19"/>
        <v>WHEN fk_mwh_warehouse = '0' AND id_city = '2483' AND shipped_date &gt;= '2016-11-05' AND shipped_date &lt; '2016-11-25' THEN unit_price</v>
      </c>
      <c r="Q187" t="str">
        <f t="shared" si="20"/>
        <v>WHEN fk_mwh_warehouse = '0' AND id_city = '2483' AND shipped_date &gt;= '2016-11-05' AND shipped_date &lt; '2016-11-25' THEN paid_price</v>
      </c>
      <c r="R187" t="str">
        <f t="shared" si="23"/>
        <v>WHEN fk_mwh_warehouse = '0' AND id_city = '2483' AND shipped_date &gt;= '2016-11-05' AND shipped_date &lt; '2016-11-25' THEN order_nr</v>
      </c>
      <c r="S187" t="str">
        <f t="shared" si="21"/>
        <v>WHEN fk_mwh_warehouse = '0' AND id_city = '2483' AND shipped_date &gt;= '2016-11-05' AND shipped_date &lt; '2016-11-25' THEN 1</v>
      </c>
    </row>
    <row r="188" spans="1:19" x14ac:dyDescent="0.25">
      <c r="A188" t="str">
        <f t="shared" si="22"/>
        <v>24960</v>
      </c>
      <c r="B188">
        <v>0</v>
      </c>
      <c r="C188">
        <v>2496</v>
      </c>
      <c r="D188">
        <v>2937073</v>
      </c>
      <c r="E188">
        <v>2937073</v>
      </c>
      <c r="F188">
        <v>19</v>
      </c>
      <c r="G188">
        <v>29</v>
      </c>
      <c r="H188">
        <f>VLOOKUP($A188,'01 LEAD TIME'!$A$10:$K$1000000,8,FALSE)</f>
        <v>20161154001614.898</v>
      </c>
      <c r="I188">
        <f>VLOOKUP($A188,'01 LEAD TIME'!$A$10:$K$1000000,9,FALSE)</f>
        <v>20161206586926.301</v>
      </c>
      <c r="J188">
        <f>VLOOKUP($A188,'01 LEAD TIME'!$A$10:$K$1000000,10,FALSE)</f>
        <v>7</v>
      </c>
      <c r="K188">
        <f>VLOOKUP($A188,'01 LEAD TIME'!$A$10:$K$1000000,11,FALSE)</f>
        <v>3</v>
      </c>
      <c r="L188" t="s">
        <v>36</v>
      </c>
      <c r="M188" s="1">
        <f t="shared" si="16"/>
        <v>42697</v>
      </c>
      <c r="N188" s="1">
        <f t="shared" si="17"/>
        <v>42712</v>
      </c>
      <c r="O188" t="b">
        <f t="shared" si="18"/>
        <v>0</v>
      </c>
      <c r="P188" t="str">
        <f t="shared" si="19"/>
        <v>WHEN fk_mwh_warehouse = '0' AND id_city = '2496' AND shipped_date &gt;= '2016-11-23' AND shipped_date &lt; '2016-12-09' THEN unit_price</v>
      </c>
      <c r="Q188" t="str">
        <f t="shared" si="20"/>
        <v>WHEN fk_mwh_warehouse = '0' AND id_city = '2496' AND shipped_date &gt;= '2016-11-23' AND shipped_date &lt; '2016-12-09' THEN paid_price</v>
      </c>
      <c r="R188" t="str">
        <f t="shared" si="23"/>
        <v>WHEN fk_mwh_warehouse = '0' AND id_city = '2496' AND shipped_date &gt;= '2016-11-23' AND shipped_date &lt; '2016-12-09' THEN order_nr</v>
      </c>
      <c r="S188" t="str">
        <f t="shared" si="21"/>
        <v>WHEN fk_mwh_warehouse = '0' AND id_city = '2496' AND shipped_date &gt;= '2016-11-23' AND shipped_date &lt; '2016-12-09' THEN 1</v>
      </c>
    </row>
    <row r="189" spans="1:19" x14ac:dyDescent="0.25">
      <c r="A189" t="str">
        <f t="shared" si="22"/>
        <v>25400</v>
      </c>
      <c r="B189">
        <v>0</v>
      </c>
      <c r="C189">
        <v>2540</v>
      </c>
      <c r="D189">
        <v>3649446.2</v>
      </c>
      <c r="E189">
        <v>3612930.01</v>
      </c>
      <c r="F189">
        <v>15</v>
      </c>
      <c r="G189">
        <v>26</v>
      </c>
      <c r="H189">
        <f>VLOOKUP($A189,'01 LEAD TIME'!$A$10:$K$1000000,8,FALSE)</f>
        <v>20161176150178</v>
      </c>
      <c r="I189">
        <f>VLOOKUP($A189,'01 LEAD TIME'!$A$10:$K$1000000,9,FALSE)</f>
        <v>20161206488427.301</v>
      </c>
      <c r="J189">
        <f>VLOOKUP($A189,'01 LEAD TIME'!$A$10:$K$1000000,10,FALSE)</f>
        <v>7</v>
      </c>
      <c r="K189">
        <f>VLOOKUP($A189,'01 LEAD TIME'!$A$10:$K$1000000,11,FALSE)</f>
        <v>10</v>
      </c>
      <c r="L189" t="s">
        <v>36</v>
      </c>
      <c r="M189" s="1">
        <f t="shared" si="16"/>
        <v>42676</v>
      </c>
      <c r="N189" s="1">
        <f t="shared" si="17"/>
        <v>42719</v>
      </c>
      <c r="O189" t="b">
        <f t="shared" si="18"/>
        <v>1</v>
      </c>
      <c r="P189" t="str">
        <f t="shared" si="19"/>
        <v>WHEN fk_mwh_warehouse = '0' AND id_city = '2540' AND shipped_date &gt;= '2016-11-02' AND shipped_date &lt; '2016-12-16' THEN unit_price</v>
      </c>
      <c r="Q189" t="str">
        <f t="shared" si="20"/>
        <v>WHEN fk_mwh_warehouse = '0' AND id_city = '2540' AND shipped_date &gt;= '2016-11-02' AND shipped_date &lt; '2016-12-16' THEN paid_price</v>
      </c>
      <c r="R189" t="str">
        <f t="shared" si="23"/>
        <v>WHEN fk_mwh_warehouse = '0' AND id_city = '2540' AND shipped_date &gt;= '2016-11-02' AND shipped_date &lt; '2016-12-16' THEN order_nr</v>
      </c>
      <c r="S189" t="str">
        <f t="shared" si="21"/>
        <v>WHEN fk_mwh_warehouse = '0' AND id_city = '2540' AND shipped_date &gt;= '2016-11-02' AND shipped_date &lt; '2016-12-16' THEN 1</v>
      </c>
    </row>
    <row r="190" spans="1:19" x14ac:dyDescent="0.25">
      <c r="A190" t="str">
        <f t="shared" si="22"/>
        <v>25560</v>
      </c>
      <c r="B190">
        <v>0</v>
      </c>
      <c r="C190">
        <v>2556</v>
      </c>
      <c r="D190">
        <v>5827408</v>
      </c>
      <c r="E190">
        <v>5774486.9800000004</v>
      </c>
      <c r="F190">
        <v>24</v>
      </c>
      <c r="G190">
        <v>66</v>
      </c>
      <c r="H190">
        <f>VLOOKUP($A190,'01 LEAD TIME'!$A$10:$K$1000000,8,FALSE)</f>
        <v>20161112674191.801</v>
      </c>
      <c r="I190">
        <f>VLOOKUP($A190,'01 LEAD TIME'!$A$10:$K$1000000,9,FALSE)</f>
        <v>20161206182663</v>
      </c>
      <c r="J190">
        <f>VLOOKUP($A190,'01 LEAD TIME'!$A$10:$K$1000000,10,FALSE)</f>
        <v>24</v>
      </c>
      <c r="K190">
        <f>VLOOKUP($A190,'01 LEAD TIME'!$A$10:$K$1000000,11,FALSE)</f>
        <v>2</v>
      </c>
      <c r="L190" t="s">
        <v>36</v>
      </c>
      <c r="M190" s="1">
        <f t="shared" si="16"/>
        <v>42683</v>
      </c>
      <c r="N190" s="1">
        <f t="shared" si="17"/>
        <v>42694</v>
      </c>
      <c r="O190" t="b">
        <f t="shared" si="18"/>
        <v>0</v>
      </c>
      <c r="P190" t="str">
        <f t="shared" si="19"/>
        <v>WHEN fk_mwh_warehouse = '0' AND id_city = '2556' AND shipped_date &gt;= '2016-11-09' AND shipped_date &lt; '2016-11-21' THEN unit_price</v>
      </c>
      <c r="Q190" t="str">
        <f t="shared" si="20"/>
        <v>WHEN fk_mwh_warehouse = '0' AND id_city = '2556' AND shipped_date &gt;= '2016-11-09' AND shipped_date &lt; '2016-11-21' THEN paid_price</v>
      </c>
      <c r="R190" t="str">
        <f t="shared" si="23"/>
        <v>WHEN fk_mwh_warehouse = '0' AND id_city = '2556' AND shipped_date &gt;= '2016-11-09' AND shipped_date &lt; '2016-11-21' THEN order_nr</v>
      </c>
      <c r="S190" t="str">
        <f t="shared" si="21"/>
        <v>WHEN fk_mwh_warehouse = '0' AND id_city = '2556' AND shipped_date &gt;= '2016-11-09' AND shipped_date &lt; '2016-11-21' THEN 1</v>
      </c>
    </row>
    <row r="191" spans="1:19" x14ac:dyDescent="0.25">
      <c r="A191" t="str">
        <f t="shared" si="22"/>
        <v>25840</v>
      </c>
      <c r="B191">
        <v>0</v>
      </c>
      <c r="C191">
        <v>2584</v>
      </c>
      <c r="D191">
        <v>72098252.439999998</v>
      </c>
      <c r="E191">
        <v>68123384.840000004</v>
      </c>
      <c r="F191">
        <v>326</v>
      </c>
      <c r="G191">
        <v>492</v>
      </c>
      <c r="H191">
        <f>VLOOKUP($A191,'01 LEAD TIME'!$A$10:$K$1000000,8,FALSE)</f>
        <v>20161167818233.301</v>
      </c>
      <c r="I191">
        <f>VLOOKUP($A191,'01 LEAD TIME'!$A$10:$K$1000000,9,FALSE)</f>
        <v>20161207011435.301</v>
      </c>
      <c r="J191">
        <f>VLOOKUP($A191,'01 LEAD TIME'!$A$10:$K$1000000,10,FALSE)</f>
        <v>5</v>
      </c>
      <c r="K191">
        <f>VLOOKUP($A191,'01 LEAD TIME'!$A$10:$K$1000000,11,FALSE)</f>
        <v>5</v>
      </c>
      <c r="L191" t="s">
        <v>35</v>
      </c>
      <c r="M191" s="1">
        <f t="shared" si="16"/>
        <v>42693</v>
      </c>
      <c r="N191" s="1">
        <f t="shared" si="17"/>
        <v>42716</v>
      </c>
      <c r="O191" t="b">
        <f t="shared" si="18"/>
        <v>0</v>
      </c>
      <c r="P191" t="str">
        <f t="shared" si="19"/>
        <v>WHEN fk_mwh_warehouse = '0' AND id_city = '2584' AND shipped_date &gt;= '2016-11-19' AND shipped_date &lt; '2016-12-13' THEN unit_price</v>
      </c>
      <c r="Q191" t="str">
        <f t="shared" si="20"/>
        <v>WHEN fk_mwh_warehouse = '0' AND id_city = '2584' AND shipped_date &gt;= '2016-11-19' AND shipped_date &lt; '2016-12-13' THEN paid_price</v>
      </c>
      <c r="R191" t="str">
        <f t="shared" si="23"/>
        <v>WHEN fk_mwh_warehouse = '0' AND id_city = '2584' AND shipped_date &gt;= '2016-11-19' AND shipped_date &lt; '2016-12-13' THEN order_nr</v>
      </c>
      <c r="S191" t="str">
        <f t="shared" si="21"/>
        <v>WHEN fk_mwh_warehouse = '0' AND id_city = '2584' AND shipped_date &gt;= '2016-11-19' AND shipped_date &lt; '2016-12-13' THEN 1</v>
      </c>
    </row>
    <row r="192" spans="1:19" x14ac:dyDescent="0.25">
      <c r="A192" t="str">
        <f t="shared" si="22"/>
        <v>25910</v>
      </c>
      <c r="B192">
        <v>0</v>
      </c>
      <c r="C192">
        <v>2591</v>
      </c>
      <c r="D192">
        <v>0</v>
      </c>
      <c r="E192">
        <v>0</v>
      </c>
      <c r="F192">
        <v>0</v>
      </c>
      <c r="G192">
        <v>0</v>
      </c>
      <c r="H192" t="e">
        <f>VLOOKUP($A192,'01 LEAD TIME'!$A$10:$K$1000000,8,FALSE)</f>
        <v>#N/A</v>
      </c>
      <c r="I192" t="e">
        <f>VLOOKUP($A192,'01 LEAD TIME'!$A$10:$K$1000000,9,FALSE)</f>
        <v>#N/A</v>
      </c>
      <c r="J192" t="e">
        <f>VLOOKUP($A192,'01 LEAD TIME'!$A$10:$K$1000000,10,FALSE)</f>
        <v>#N/A</v>
      </c>
      <c r="K192" t="e">
        <f>VLOOKUP($A192,'01 LEAD TIME'!$A$10:$K$1000000,11,FALSE)</f>
        <v>#N/A</v>
      </c>
      <c r="L192" t="e">
        <v>#N/A</v>
      </c>
      <c r="M192" s="1" t="e">
        <f t="shared" si="16"/>
        <v>#N/A</v>
      </c>
      <c r="N192" s="1" t="e">
        <f t="shared" si="17"/>
        <v>#N/A</v>
      </c>
      <c r="O192" t="e">
        <f t="shared" si="18"/>
        <v>#N/A</v>
      </c>
      <c r="P192" t="e">
        <f t="shared" si="19"/>
        <v>#N/A</v>
      </c>
      <c r="Q192" t="e">
        <f t="shared" si="20"/>
        <v>#N/A</v>
      </c>
      <c r="R192" t="e">
        <f t="shared" si="23"/>
        <v>#N/A</v>
      </c>
      <c r="S192" t="e">
        <f t="shared" si="21"/>
        <v>#N/A</v>
      </c>
    </row>
    <row r="193" spans="1:19" x14ac:dyDescent="0.25">
      <c r="A193" t="str">
        <f t="shared" si="22"/>
        <v>26160</v>
      </c>
      <c r="B193">
        <v>0</v>
      </c>
      <c r="C193">
        <v>2616</v>
      </c>
      <c r="D193">
        <v>70000</v>
      </c>
      <c r="E193">
        <v>70000</v>
      </c>
      <c r="F193">
        <v>2</v>
      </c>
      <c r="G193">
        <v>2</v>
      </c>
      <c r="H193">
        <f>VLOOKUP($A193,'01 LEAD TIME'!$A$10:$K$1000000,8,FALSE)</f>
        <v>20161154470270.602</v>
      </c>
      <c r="I193">
        <f>VLOOKUP($A193,'01 LEAD TIME'!$A$10:$K$1000000,9,FALSE)</f>
        <v>20161206160068.602</v>
      </c>
      <c r="J193">
        <f>VLOOKUP($A193,'01 LEAD TIME'!$A$10:$K$1000000,10,FALSE)</f>
        <v>5</v>
      </c>
      <c r="K193">
        <f>VLOOKUP($A193,'01 LEAD TIME'!$A$10:$K$1000000,11,FALSE)</f>
        <v>2</v>
      </c>
      <c r="L193" t="s">
        <v>36</v>
      </c>
      <c r="M193" s="1">
        <f t="shared" si="16"/>
        <v>42702</v>
      </c>
      <c r="N193" s="1">
        <f t="shared" si="17"/>
        <v>42713</v>
      </c>
      <c r="O193" t="b">
        <f t="shared" si="18"/>
        <v>0</v>
      </c>
      <c r="P193" t="str">
        <f t="shared" si="19"/>
        <v>WHEN fk_mwh_warehouse = '0' AND id_city = '2616' AND shipped_date &gt;= '2016-11-28' AND shipped_date &lt; '2016-12-10' THEN unit_price</v>
      </c>
      <c r="Q193" t="str">
        <f t="shared" si="20"/>
        <v>WHEN fk_mwh_warehouse = '0' AND id_city = '2616' AND shipped_date &gt;= '2016-11-28' AND shipped_date &lt; '2016-12-10' THEN paid_price</v>
      </c>
      <c r="R193" t="str">
        <f t="shared" si="23"/>
        <v>WHEN fk_mwh_warehouse = '0' AND id_city = '2616' AND shipped_date &gt;= '2016-11-28' AND shipped_date &lt; '2016-12-10' THEN order_nr</v>
      </c>
      <c r="S193" t="str">
        <f t="shared" si="21"/>
        <v>WHEN fk_mwh_warehouse = '0' AND id_city = '2616' AND shipped_date &gt;= '2016-11-28' AND shipped_date &lt; '2016-12-10' THEN 1</v>
      </c>
    </row>
    <row r="194" spans="1:19" x14ac:dyDescent="0.25">
      <c r="A194" t="str">
        <f t="shared" si="22"/>
        <v>26490</v>
      </c>
      <c r="B194">
        <v>0</v>
      </c>
      <c r="C194">
        <v>2649</v>
      </c>
      <c r="D194">
        <v>1475900</v>
      </c>
      <c r="E194">
        <v>1425900</v>
      </c>
      <c r="F194">
        <v>11</v>
      </c>
      <c r="G194">
        <v>14</v>
      </c>
      <c r="H194">
        <f>VLOOKUP($A194,'01 LEAD TIME'!$A$10:$K$1000000,8,FALSE)</f>
        <v>20161128088288.5</v>
      </c>
      <c r="I194">
        <f>VLOOKUP($A194,'01 LEAD TIME'!$A$10:$K$1000000,9,FALSE)</f>
        <v>20161208112669.5</v>
      </c>
      <c r="J194">
        <f>VLOOKUP($A194,'01 LEAD TIME'!$A$10:$K$1000000,10,FALSE)</f>
        <v>10</v>
      </c>
      <c r="K194">
        <f>VLOOKUP($A194,'01 LEAD TIME'!$A$10:$K$1000000,11,FALSE)</f>
        <v>1</v>
      </c>
      <c r="L194" t="s">
        <v>37</v>
      </c>
      <c r="M194" s="1">
        <f t="shared" si="16"/>
        <v>42700</v>
      </c>
      <c r="N194" s="1">
        <f t="shared" si="17"/>
        <v>42707</v>
      </c>
      <c r="O194" t="b">
        <f t="shared" si="18"/>
        <v>0</v>
      </c>
      <c r="P194" t="str">
        <f t="shared" si="19"/>
        <v>WHEN fk_mwh_warehouse = '0' AND id_city = '2649' AND shipped_date &gt;= '2016-11-26' AND shipped_date &lt; '2016-12-04' THEN unit_price</v>
      </c>
      <c r="Q194" t="str">
        <f t="shared" si="20"/>
        <v>WHEN fk_mwh_warehouse = '0' AND id_city = '2649' AND shipped_date &gt;= '2016-11-26' AND shipped_date &lt; '2016-12-04' THEN paid_price</v>
      </c>
      <c r="R194" t="str">
        <f t="shared" si="23"/>
        <v>WHEN fk_mwh_warehouse = '0' AND id_city = '2649' AND shipped_date &gt;= '2016-11-26' AND shipped_date &lt; '2016-12-04' THEN order_nr</v>
      </c>
      <c r="S194" t="str">
        <f t="shared" si="21"/>
        <v>WHEN fk_mwh_warehouse = '0' AND id_city = '2649' AND shipped_date &gt;= '2016-11-26' AND shipped_date &lt; '2016-12-04' THEN 1</v>
      </c>
    </row>
    <row r="195" spans="1:19" x14ac:dyDescent="0.25">
      <c r="A195" t="str">
        <f t="shared" si="22"/>
        <v>26710</v>
      </c>
      <c r="B195">
        <v>0</v>
      </c>
      <c r="C195">
        <v>2671</v>
      </c>
      <c r="D195">
        <v>0</v>
      </c>
      <c r="E195">
        <v>0</v>
      </c>
      <c r="F195">
        <v>0</v>
      </c>
      <c r="G195">
        <v>0</v>
      </c>
      <c r="H195" t="e">
        <f>VLOOKUP($A195,'01 LEAD TIME'!$A$10:$K$1000000,8,FALSE)</f>
        <v>#N/A</v>
      </c>
      <c r="I195" t="e">
        <f>VLOOKUP($A195,'01 LEAD TIME'!$A$10:$K$1000000,9,FALSE)</f>
        <v>#N/A</v>
      </c>
      <c r="J195" t="e">
        <f>VLOOKUP($A195,'01 LEAD TIME'!$A$10:$K$1000000,10,FALSE)</f>
        <v>#N/A</v>
      </c>
      <c r="K195" t="e">
        <f>VLOOKUP($A195,'01 LEAD TIME'!$A$10:$K$1000000,11,FALSE)</f>
        <v>#N/A</v>
      </c>
      <c r="L195" t="e">
        <v>#N/A</v>
      </c>
      <c r="M195" s="1" t="e">
        <f t="shared" si="16"/>
        <v>#N/A</v>
      </c>
      <c r="N195" s="1" t="e">
        <f t="shared" si="17"/>
        <v>#N/A</v>
      </c>
      <c r="O195" t="e">
        <f t="shared" si="18"/>
        <v>#N/A</v>
      </c>
      <c r="P195" t="e">
        <f t="shared" si="19"/>
        <v>#N/A</v>
      </c>
      <c r="Q195" t="e">
        <f t="shared" si="20"/>
        <v>#N/A</v>
      </c>
      <c r="R195" t="e">
        <f t="shared" si="23"/>
        <v>#N/A</v>
      </c>
      <c r="S195" t="e">
        <f t="shared" si="21"/>
        <v>#N/A</v>
      </c>
    </row>
    <row r="196" spans="1:19" x14ac:dyDescent="0.25">
      <c r="A196" t="str">
        <f t="shared" si="22"/>
        <v>26770</v>
      </c>
      <c r="B196">
        <v>0</v>
      </c>
      <c r="C196">
        <v>2677</v>
      </c>
      <c r="D196">
        <v>0</v>
      </c>
      <c r="E196">
        <v>0</v>
      </c>
      <c r="F196">
        <v>0</v>
      </c>
      <c r="G196">
        <v>0</v>
      </c>
      <c r="H196" t="e">
        <f>VLOOKUP($A196,'01 LEAD TIME'!$A$10:$K$1000000,8,FALSE)</f>
        <v>#N/A</v>
      </c>
      <c r="I196" t="e">
        <f>VLOOKUP($A196,'01 LEAD TIME'!$A$10:$K$1000000,9,FALSE)</f>
        <v>#N/A</v>
      </c>
      <c r="J196" t="e">
        <f>VLOOKUP($A196,'01 LEAD TIME'!$A$10:$K$1000000,10,FALSE)</f>
        <v>#N/A</v>
      </c>
      <c r="K196" t="e">
        <f>VLOOKUP($A196,'01 LEAD TIME'!$A$10:$K$1000000,11,FALSE)</f>
        <v>#N/A</v>
      </c>
      <c r="L196" t="e">
        <v>#N/A</v>
      </c>
      <c r="M196" s="1" t="e">
        <f t="shared" si="16"/>
        <v>#N/A</v>
      </c>
      <c r="N196" s="1" t="e">
        <f t="shared" si="17"/>
        <v>#N/A</v>
      </c>
      <c r="O196" t="e">
        <f t="shared" si="18"/>
        <v>#N/A</v>
      </c>
      <c r="P196" t="e">
        <f t="shared" si="19"/>
        <v>#N/A</v>
      </c>
      <c r="Q196" t="e">
        <f t="shared" si="20"/>
        <v>#N/A</v>
      </c>
      <c r="R196" t="e">
        <f t="shared" si="23"/>
        <v>#N/A</v>
      </c>
      <c r="S196" t="e">
        <f t="shared" si="21"/>
        <v>#N/A</v>
      </c>
    </row>
    <row r="197" spans="1:19" x14ac:dyDescent="0.25">
      <c r="A197" t="str">
        <f t="shared" si="22"/>
        <v>26860</v>
      </c>
      <c r="B197">
        <v>0</v>
      </c>
      <c r="C197">
        <v>2686</v>
      </c>
      <c r="D197">
        <v>1537600</v>
      </c>
      <c r="E197">
        <v>1537600</v>
      </c>
      <c r="F197">
        <v>9</v>
      </c>
      <c r="G197">
        <v>18</v>
      </c>
      <c r="H197">
        <f>VLOOKUP($A197,'01 LEAD TIME'!$A$10:$K$1000000,8,FALSE)</f>
        <v>20161131682485.699</v>
      </c>
      <c r="I197">
        <f>VLOOKUP($A197,'01 LEAD TIME'!$A$10:$K$1000000,9,FALSE)</f>
        <v>20161205394004.199</v>
      </c>
      <c r="J197">
        <f>VLOOKUP($A197,'01 LEAD TIME'!$A$10:$K$1000000,10,FALSE)</f>
        <v>10</v>
      </c>
      <c r="K197">
        <f>VLOOKUP($A197,'01 LEAD TIME'!$A$10:$K$1000000,11,FALSE)</f>
        <v>3</v>
      </c>
      <c r="L197" t="s">
        <v>34</v>
      </c>
      <c r="M197" s="1">
        <f t="shared" si="16"/>
        <v>42694</v>
      </c>
      <c r="N197" s="1">
        <f t="shared" si="17"/>
        <v>42709</v>
      </c>
      <c r="O197" t="b">
        <f t="shared" si="18"/>
        <v>0</v>
      </c>
      <c r="P197" t="str">
        <f t="shared" si="19"/>
        <v>WHEN fk_mwh_warehouse = '0' AND id_city = '2686' AND shipped_date &gt;= '2016-11-20' AND shipped_date &lt; '2016-12-06' THEN unit_price</v>
      </c>
      <c r="Q197" t="str">
        <f t="shared" si="20"/>
        <v>WHEN fk_mwh_warehouse = '0' AND id_city = '2686' AND shipped_date &gt;= '2016-11-20' AND shipped_date &lt; '2016-12-06' THEN paid_price</v>
      </c>
      <c r="R197" t="str">
        <f t="shared" si="23"/>
        <v>WHEN fk_mwh_warehouse = '0' AND id_city = '2686' AND shipped_date &gt;= '2016-11-20' AND shipped_date &lt; '2016-12-06' THEN order_nr</v>
      </c>
      <c r="S197" t="str">
        <f t="shared" si="21"/>
        <v>WHEN fk_mwh_warehouse = '0' AND id_city = '2686' AND shipped_date &gt;= '2016-11-20' AND shipped_date &lt; '2016-12-06' THEN 1</v>
      </c>
    </row>
    <row r="198" spans="1:19" x14ac:dyDescent="0.25">
      <c r="A198" t="str">
        <f t="shared" si="22"/>
        <v>26930</v>
      </c>
      <c r="B198">
        <v>0</v>
      </c>
      <c r="C198">
        <v>2693</v>
      </c>
      <c r="D198">
        <v>1988444</v>
      </c>
      <c r="E198">
        <v>1837359.91</v>
      </c>
      <c r="F198">
        <v>9</v>
      </c>
      <c r="G198">
        <v>25</v>
      </c>
      <c r="H198">
        <f>VLOOKUP($A198,'01 LEAD TIME'!$A$10:$K$1000000,8,FALSE)</f>
        <v>20161129141704</v>
      </c>
      <c r="I198">
        <f>VLOOKUP($A198,'01 LEAD TIME'!$A$10:$K$1000000,9,FALSE)</f>
        <v>20161205157725.801</v>
      </c>
      <c r="J198">
        <f>VLOOKUP($A198,'01 LEAD TIME'!$A$10:$K$1000000,10,FALSE)</f>
        <v>6</v>
      </c>
      <c r="K198">
        <f>VLOOKUP($A198,'01 LEAD TIME'!$A$10:$K$1000000,11,FALSE)</f>
        <v>2</v>
      </c>
      <c r="L198" t="s">
        <v>34</v>
      </c>
      <c r="M198" s="1">
        <f t="shared" si="16"/>
        <v>42701</v>
      </c>
      <c r="N198" s="1">
        <f t="shared" si="17"/>
        <v>42712</v>
      </c>
      <c r="O198" t="b">
        <f t="shared" si="18"/>
        <v>0</v>
      </c>
      <c r="P198" t="str">
        <f t="shared" si="19"/>
        <v>WHEN fk_mwh_warehouse = '0' AND id_city = '2693' AND shipped_date &gt;= '2016-11-27' AND shipped_date &lt; '2016-12-09' THEN unit_price</v>
      </c>
      <c r="Q198" t="str">
        <f t="shared" si="20"/>
        <v>WHEN fk_mwh_warehouse = '0' AND id_city = '2693' AND shipped_date &gt;= '2016-11-27' AND shipped_date &lt; '2016-12-09' THEN paid_price</v>
      </c>
      <c r="R198" t="str">
        <f t="shared" si="23"/>
        <v>WHEN fk_mwh_warehouse = '0' AND id_city = '2693' AND shipped_date &gt;= '2016-11-27' AND shipped_date &lt; '2016-12-09' THEN order_nr</v>
      </c>
      <c r="S198" t="str">
        <f t="shared" si="21"/>
        <v>WHEN fk_mwh_warehouse = '0' AND id_city = '2693' AND shipped_date &gt;= '2016-11-27' AND shipped_date &lt; '2016-12-09' THEN 1</v>
      </c>
    </row>
    <row r="199" spans="1:19" x14ac:dyDescent="0.25">
      <c r="A199" t="str">
        <f t="shared" si="22"/>
        <v>27150</v>
      </c>
      <c r="B199">
        <v>0</v>
      </c>
      <c r="C199">
        <v>2715</v>
      </c>
      <c r="D199">
        <v>0</v>
      </c>
      <c r="E199">
        <v>0</v>
      </c>
      <c r="F199">
        <v>0</v>
      </c>
      <c r="G199">
        <v>0</v>
      </c>
      <c r="H199" t="e">
        <f>VLOOKUP($A199,'01 LEAD TIME'!$A$10:$K$1000000,8,FALSE)</f>
        <v>#N/A</v>
      </c>
      <c r="I199" t="e">
        <f>VLOOKUP($A199,'01 LEAD TIME'!$A$10:$K$1000000,9,FALSE)</f>
        <v>#N/A</v>
      </c>
      <c r="J199" t="e">
        <f>VLOOKUP($A199,'01 LEAD TIME'!$A$10:$K$1000000,10,FALSE)</f>
        <v>#N/A</v>
      </c>
      <c r="K199" t="e">
        <f>VLOOKUP($A199,'01 LEAD TIME'!$A$10:$K$1000000,11,FALSE)</f>
        <v>#N/A</v>
      </c>
      <c r="L199" t="e">
        <v>#N/A</v>
      </c>
      <c r="M199" s="1" t="e">
        <f t="shared" si="16"/>
        <v>#N/A</v>
      </c>
      <c r="N199" s="1" t="e">
        <f t="shared" si="17"/>
        <v>#N/A</v>
      </c>
      <c r="O199" t="e">
        <f t="shared" si="18"/>
        <v>#N/A</v>
      </c>
      <c r="P199" t="e">
        <f t="shared" si="19"/>
        <v>#N/A</v>
      </c>
      <c r="Q199" t="e">
        <f t="shared" si="20"/>
        <v>#N/A</v>
      </c>
      <c r="R199" t="e">
        <f t="shared" si="23"/>
        <v>#N/A</v>
      </c>
      <c r="S199" t="e">
        <f t="shared" si="21"/>
        <v>#N/A</v>
      </c>
    </row>
    <row r="200" spans="1:19" x14ac:dyDescent="0.25">
      <c r="A200" t="str">
        <f t="shared" si="22"/>
        <v>27220</v>
      </c>
      <c r="B200">
        <v>0</v>
      </c>
      <c r="C200">
        <v>2722</v>
      </c>
      <c r="D200">
        <v>1485972</v>
      </c>
      <c r="E200">
        <v>1470072</v>
      </c>
      <c r="F200">
        <v>10</v>
      </c>
      <c r="G200">
        <v>17</v>
      </c>
      <c r="H200">
        <f>VLOOKUP($A200,'01 LEAD TIME'!$A$10:$K$1000000,8,FALSE)</f>
        <v>20161123496359.199</v>
      </c>
      <c r="I200">
        <f>VLOOKUP($A200,'01 LEAD TIME'!$A$10:$K$1000000,9,FALSE)</f>
        <v>20161206167279.398</v>
      </c>
      <c r="J200">
        <f>VLOOKUP($A200,'01 LEAD TIME'!$A$10:$K$1000000,10,FALSE)</f>
        <v>13</v>
      </c>
      <c r="K200">
        <f>VLOOKUP($A200,'01 LEAD TIME'!$A$10:$K$1000000,11,FALSE)</f>
        <v>6</v>
      </c>
      <c r="L200" t="s">
        <v>36</v>
      </c>
      <c r="M200" s="1">
        <f t="shared" si="16"/>
        <v>42682</v>
      </c>
      <c r="N200" s="1">
        <f t="shared" si="17"/>
        <v>42709</v>
      </c>
      <c r="O200" t="b">
        <f t="shared" si="18"/>
        <v>0</v>
      </c>
      <c r="P200" t="str">
        <f t="shared" si="19"/>
        <v>WHEN fk_mwh_warehouse = '0' AND id_city = '2722' AND shipped_date &gt;= '2016-11-08' AND shipped_date &lt; '2016-12-06' THEN unit_price</v>
      </c>
      <c r="Q200" t="str">
        <f t="shared" si="20"/>
        <v>WHEN fk_mwh_warehouse = '0' AND id_city = '2722' AND shipped_date &gt;= '2016-11-08' AND shipped_date &lt; '2016-12-06' THEN paid_price</v>
      </c>
      <c r="R200" t="str">
        <f t="shared" si="23"/>
        <v>WHEN fk_mwh_warehouse = '0' AND id_city = '2722' AND shipped_date &gt;= '2016-11-08' AND shipped_date &lt; '2016-12-06' THEN order_nr</v>
      </c>
      <c r="S200" t="str">
        <f t="shared" si="21"/>
        <v>WHEN fk_mwh_warehouse = '0' AND id_city = '2722' AND shipped_date &gt;= '2016-11-08' AND shipped_date &lt; '2016-12-06' THEN 1</v>
      </c>
    </row>
    <row r="201" spans="1:19" x14ac:dyDescent="0.25">
      <c r="A201" t="str">
        <f t="shared" si="22"/>
        <v>27310</v>
      </c>
      <c r="B201">
        <v>0</v>
      </c>
      <c r="C201">
        <v>2731</v>
      </c>
      <c r="D201">
        <v>309360</v>
      </c>
      <c r="E201">
        <v>309360</v>
      </c>
      <c r="F201">
        <v>2</v>
      </c>
      <c r="G201">
        <v>3</v>
      </c>
      <c r="H201">
        <f>VLOOKUP($A201,'01 LEAD TIME'!$A$10:$K$1000000,8,FALSE)</f>
        <v>20161127002286.602</v>
      </c>
      <c r="I201">
        <f>VLOOKUP($A201,'01 LEAD TIME'!$A$10:$K$1000000,9,FALSE)</f>
        <v>20161205160248.602</v>
      </c>
      <c r="J201">
        <f>VLOOKUP($A201,'01 LEAD TIME'!$A$10:$K$1000000,10,FALSE)</f>
        <v>8</v>
      </c>
      <c r="K201">
        <f>VLOOKUP($A201,'01 LEAD TIME'!$A$10:$K$1000000,11,FALSE)</f>
        <v>0</v>
      </c>
      <c r="L201" t="s">
        <v>34</v>
      </c>
      <c r="M201" s="1">
        <f t="shared" si="16"/>
        <v>42705</v>
      </c>
      <c r="N201" s="1">
        <f t="shared" si="17"/>
        <v>42708</v>
      </c>
      <c r="O201" t="b">
        <f t="shared" si="18"/>
        <v>0</v>
      </c>
      <c r="P201" t="str">
        <f t="shared" si="19"/>
        <v>WHEN fk_mwh_warehouse = '0' AND id_city = '2731' AND shipped_date &gt;= '2016-12-01' AND shipped_date &lt; '2016-12-05' THEN unit_price</v>
      </c>
      <c r="Q201" t="str">
        <f t="shared" si="20"/>
        <v>WHEN fk_mwh_warehouse = '0' AND id_city = '2731' AND shipped_date &gt;= '2016-12-01' AND shipped_date &lt; '2016-12-05' THEN paid_price</v>
      </c>
      <c r="R201" t="str">
        <f t="shared" si="23"/>
        <v>WHEN fk_mwh_warehouse = '0' AND id_city = '2731' AND shipped_date &gt;= '2016-12-01' AND shipped_date &lt; '2016-12-05' THEN order_nr</v>
      </c>
      <c r="S201" t="str">
        <f t="shared" si="21"/>
        <v>WHEN fk_mwh_warehouse = '0' AND id_city = '2731' AND shipped_date &gt;= '2016-12-01' AND shipped_date &lt; '2016-12-05' THEN 1</v>
      </c>
    </row>
    <row r="202" spans="1:19" x14ac:dyDescent="0.25">
      <c r="A202" t="str">
        <f t="shared" si="22"/>
        <v>27410</v>
      </c>
      <c r="B202">
        <v>0</v>
      </c>
      <c r="C202">
        <v>2741</v>
      </c>
      <c r="D202">
        <v>0</v>
      </c>
      <c r="E202">
        <v>0</v>
      </c>
      <c r="F202">
        <v>0</v>
      </c>
      <c r="G202">
        <v>0</v>
      </c>
      <c r="H202" t="e">
        <f>VLOOKUP($A202,'01 LEAD TIME'!$A$10:$K$1000000,8,FALSE)</f>
        <v>#N/A</v>
      </c>
      <c r="I202" t="e">
        <f>VLOOKUP($A202,'01 LEAD TIME'!$A$10:$K$1000000,9,FALSE)</f>
        <v>#N/A</v>
      </c>
      <c r="J202" t="e">
        <f>VLOOKUP($A202,'01 LEAD TIME'!$A$10:$K$1000000,10,FALSE)</f>
        <v>#N/A</v>
      </c>
      <c r="K202" t="e">
        <f>VLOOKUP($A202,'01 LEAD TIME'!$A$10:$K$1000000,11,FALSE)</f>
        <v>#N/A</v>
      </c>
      <c r="L202" t="e">
        <v>#N/A</v>
      </c>
      <c r="M202" s="1" t="e">
        <f t="shared" ref="M202:M265" si="24">$N$2-J202-($N$6*K202)</f>
        <v>#N/A</v>
      </c>
      <c r="N202" s="1" t="e">
        <f t="shared" ref="N202:N265" si="25">$N$3-J202+($N$7*K202)</f>
        <v>#N/A</v>
      </c>
      <c r="O202" t="e">
        <f t="shared" ref="O202:O265" si="26">N202&gt;$N$3</f>
        <v>#N/A</v>
      </c>
      <c r="P202" t="e">
        <f t="shared" ref="P202:P265" si="27">"WHEN fk_mwh_warehouse = '"&amp;$B202&amp;"' AND id_city = '"&amp;$C202&amp;"' AND shipped_date &gt;= '"&amp;TEXT($M202,"yyyy-mm-dd")&amp;"' AND shipped_date &lt; '"&amp;TEXT($N202+1,"yyyy-mm-dd")&amp;"' THEN unit_price"</f>
        <v>#N/A</v>
      </c>
      <c r="Q202" t="e">
        <f t="shared" ref="Q202:Q265" si="28">"WHEN fk_mwh_warehouse = '"&amp;$B202&amp;"' AND id_city = '"&amp;$C202&amp;"' AND shipped_date &gt;= '"&amp;TEXT($M202,"yyyy-mm-dd")&amp;"' AND shipped_date &lt; '"&amp;TEXT($N202+1,"yyyy-mm-dd")&amp;"' THEN paid_price"</f>
        <v>#N/A</v>
      </c>
      <c r="R202" t="e">
        <f t="shared" si="23"/>
        <v>#N/A</v>
      </c>
      <c r="S202" t="e">
        <f t="shared" ref="S202:S265" si="29">"WHEN fk_mwh_warehouse = '"&amp;$B202&amp;"' AND id_city = '"&amp;$C202&amp;"' AND shipped_date &gt;= '"&amp;TEXT($M202,"yyyy-mm-dd")&amp;"' AND shipped_date &lt; '"&amp;TEXT($N202+1,"yyyy-mm-dd")&amp;"' THEN 1"</f>
        <v>#N/A</v>
      </c>
    </row>
    <row r="203" spans="1:19" x14ac:dyDescent="0.25">
      <c r="A203" t="str">
        <f t="shared" ref="A203:A266" si="30">C203&amp;B203</f>
        <v>27490</v>
      </c>
      <c r="B203">
        <v>0</v>
      </c>
      <c r="C203">
        <v>2749</v>
      </c>
      <c r="D203">
        <v>0</v>
      </c>
      <c r="E203">
        <v>0</v>
      </c>
      <c r="F203">
        <v>0</v>
      </c>
      <c r="G203">
        <v>0</v>
      </c>
      <c r="H203" t="e">
        <f>VLOOKUP($A203,'01 LEAD TIME'!$A$10:$K$1000000,8,FALSE)</f>
        <v>#N/A</v>
      </c>
      <c r="I203" t="e">
        <f>VLOOKUP($A203,'01 LEAD TIME'!$A$10:$K$1000000,9,FALSE)</f>
        <v>#N/A</v>
      </c>
      <c r="J203" t="e">
        <f>VLOOKUP($A203,'01 LEAD TIME'!$A$10:$K$1000000,10,FALSE)</f>
        <v>#N/A</v>
      </c>
      <c r="K203" t="e">
        <f>VLOOKUP($A203,'01 LEAD TIME'!$A$10:$K$1000000,11,FALSE)</f>
        <v>#N/A</v>
      </c>
      <c r="L203" t="e">
        <v>#N/A</v>
      </c>
      <c r="M203" s="1" t="e">
        <f t="shared" si="24"/>
        <v>#N/A</v>
      </c>
      <c r="N203" s="1" t="e">
        <f t="shared" si="25"/>
        <v>#N/A</v>
      </c>
      <c r="O203" t="e">
        <f t="shared" si="26"/>
        <v>#N/A</v>
      </c>
      <c r="P203" t="e">
        <f t="shared" si="27"/>
        <v>#N/A</v>
      </c>
      <c r="Q203" t="e">
        <f t="shared" si="28"/>
        <v>#N/A</v>
      </c>
      <c r="R203" t="e">
        <f t="shared" ref="R203:R266" si="31">"WHEN fk_mwh_warehouse = '"&amp;$B203&amp;"' AND id_city = '"&amp;$C203&amp;"' AND shipped_date &gt;= '"&amp;TEXT($M203,"yyyy-mm-dd")&amp;"' AND shipped_date &lt; '"&amp;TEXT($N203+1,"yyyy-mm-dd")&amp;"' THEN order_nr"</f>
        <v>#N/A</v>
      </c>
      <c r="S203" t="e">
        <f t="shared" si="29"/>
        <v>#N/A</v>
      </c>
    </row>
    <row r="204" spans="1:19" x14ac:dyDescent="0.25">
      <c r="A204" t="str">
        <f t="shared" si="30"/>
        <v>27560</v>
      </c>
      <c r="B204">
        <v>0</v>
      </c>
      <c r="C204">
        <v>2756</v>
      </c>
      <c r="D204">
        <v>1237804</v>
      </c>
      <c r="E204">
        <v>1237804</v>
      </c>
      <c r="F204">
        <v>9</v>
      </c>
      <c r="G204">
        <v>13</v>
      </c>
      <c r="H204">
        <f>VLOOKUP($A204,'01 LEAD TIME'!$A$10:$K$1000000,8,FALSE)</f>
        <v>20161186388512.801</v>
      </c>
      <c r="I204">
        <f>VLOOKUP($A204,'01 LEAD TIME'!$A$10:$K$1000000,9,FALSE)</f>
        <v>20161207410819.801</v>
      </c>
      <c r="J204">
        <f>VLOOKUP($A204,'01 LEAD TIME'!$A$10:$K$1000000,10,FALSE)</f>
        <v>4</v>
      </c>
      <c r="K204">
        <f>VLOOKUP($A204,'01 LEAD TIME'!$A$10:$K$1000000,11,FALSE)</f>
        <v>3</v>
      </c>
      <c r="L204" t="s">
        <v>35</v>
      </c>
      <c r="M204" s="1">
        <f t="shared" si="24"/>
        <v>42700</v>
      </c>
      <c r="N204" s="1">
        <f t="shared" si="25"/>
        <v>42715</v>
      </c>
      <c r="O204" t="b">
        <f t="shared" si="26"/>
        <v>0</v>
      </c>
      <c r="P204" t="str">
        <f t="shared" si="27"/>
        <v>WHEN fk_mwh_warehouse = '0' AND id_city = '2756' AND shipped_date &gt;= '2016-11-26' AND shipped_date &lt; '2016-12-12' THEN unit_price</v>
      </c>
      <c r="Q204" t="str">
        <f t="shared" si="28"/>
        <v>WHEN fk_mwh_warehouse = '0' AND id_city = '2756' AND shipped_date &gt;= '2016-11-26' AND shipped_date &lt; '2016-12-12' THEN paid_price</v>
      </c>
      <c r="R204" t="str">
        <f t="shared" si="31"/>
        <v>WHEN fk_mwh_warehouse = '0' AND id_city = '2756' AND shipped_date &gt;= '2016-11-26' AND shipped_date &lt; '2016-12-12' THEN order_nr</v>
      </c>
      <c r="S204" t="str">
        <f t="shared" si="29"/>
        <v>WHEN fk_mwh_warehouse = '0' AND id_city = '2756' AND shipped_date &gt;= '2016-11-26' AND shipped_date &lt; '2016-12-12' THEN 1</v>
      </c>
    </row>
    <row r="205" spans="1:19" x14ac:dyDescent="0.25">
      <c r="A205" t="str">
        <f t="shared" si="30"/>
        <v>27640</v>
      </c>
      <c r="B205">
        <v>0</v>
      </c>
      <c r="C205">
        <v>2764</v>
      </c>
      <c r="D205">
        <v>3349861</v>
      </c>
      <c r="E205">
        <v>3249861</v>
      </c>
      <c r="F205">
        <v>6</v>
      </c>
      <c r="G205">
        <v>7</v>
      </c>
      <c r="H205">
        <f>VLOOKUP($A205,'01 LEAD TIME'!$A$10:$K$1000000,8,FALSE)</f>
        <v>20161128087522</v>
      </c>
      <c r="I205">
        <f>VLOOKUP($A205,'01 LEAD TIME'!$A$10:$K$1000000,9,FALSE)</f>
        <v>20161206160205.5</v>
      </c>
      <c r="J205">
        <f>VLOOKUP($A205,'01 LEAD TIME'!$A$10:$K$1000000,10,FALSE)</f>
        <v>8</v>
      </c>
      <c r="K205">
        <f>VLOOKUP($A205,'01 LEAD TIME'!$A$10:$K$1000000,11,FALSE)</f>
        <v>1</v>
      </c>
      <c r="L205" t="s">
        <v>36</v>
      </c>
      <c r="M205" s="1">
        <f t="shared" si="24"/>
        <v>42702</v>
      </c>
      <c r="N205" s="1">
        <f t="shared" si="25"/>
        <v>42709</v>
      </c>
      <c r="O205" t="b">
        <f t="shared" si="26"/>
        <v>0</v>
      </c>
      <c r="P205" t="str">
        <f t="shared" si="27"/>
        <v>WHEN fk_mwh_warehouse = '0' AND id_city = '2764' AND shipped_date &gt;= '2016-11-28' AND shipped_date &lt; '2016-12-06' THEN unit_price</v>
      </c>
      <c r="Q205" t="str">
        <f t="shared" si="28"/>
        <v>WHEN fk_mwh_warehouse = '0' AND id_city = '2764' AND shipped_date &gt;= '2016-11-28' AND shipped_date &lt; '2016-12-06' THEN paid_price</v>
      </c>
      <c r="R205" t="str">
        <f t="shared" si="31"/>
        <v>WHEN fk_mwh_warehouse = '0' AND id_city = '2764' AND shipped_date &gt;= '2016-11-28' AND shipped_date &lt; '2016-12-06' THEN order_nr</v>
      </c>
      <c r="S205" t="str">
        <f t="shared" si="29"/>
        <v>WHEN fk_mwh_warehouse = '0' AND id_city = '2764' AND shipped_date &gt;= '2016-11-28' AND shipped_date &lt; '2016-12-06' THEN 1</v>
      </c>
    </row>
    <row r="206" spans="1:19" x14ac:dyDescent="0.25">
      <c r="A206" t="str">
        <f t="shared" si="30"/>
        <v>27740</v>
      </c>
      <c r="B206">
        <v>0</v>
      </c>
      <c r="C206">
        <v>2774</v>
      </c>
      <c r="D206">
        <v>520096.8</v>
      </c>
      <c r="E206">
        <v>520096.8</v>
      </c>
      <c r="F206">
        <v>4</v>
      </c>
      <c r="G206">
        <v>6</v>
      </c>
      <c r="H206">
        <f>VLOOKUP($A206,'01 LEAD TIME'!$A$10:$K$1000000,8,FALSE)</f>
        <v>20161119091139.602</v>
      </c>
      <c r="I206">
        <f>VLOOKUP($A206,'01 LEAD TIME'!$A$10:$K$1000000,9,FALSE)</f>
        <v>20161207788918.102</v>
      </c>
      <c r="J206">
        <f>VLOOKUP($A206,'01 LEAD TIME'!$A$10:$K$1000000,10,FALSE)</f>
        <v>19</v>
      </c>
      <c r="K206">
        <f>VLOOKUP($A206,'01 LEAD TIME'!$A$10:$K$1000000,11,FALSE)</f>
        <v>2</v>
      </c>
      <c r="L206" t="s">
        <v>35</v>
      </c>
      <c r="M206" s="1">
        <f t="shared" si="24"/>
        <v>42688</v>
      </c>
      <c r="N206" s="1">
        <f t="shared" si="25"/>
        <v>42699</v>
      </c>
      <c r="O206" t="b">
        <f t="shared" si="26"/>
        <v>0</v>
      </c>
      <c r="P206" t="str">
        <f t="shared" si="27"/>
        <v>WHEN fk_mwh_warehouse = '0' AND id_city = '2774' AND shipped_date &gt;= '2016-11-14' AND shipped_date &lt; '2016-11-26' THEN unit_price</v>
      </c>
      <c r="Q206" t="str">
        <f t="shared" si="28"/>
        <v>WHEN fk_mwh_warehouse = '0' AND id_city = '2774' AND shipped_date &gt;= '2016-11-14' AND shipped_date &lt; '2016-11-26' THEN paid_price</v>
      </c>
      <c r="R206" t="str">
        <f t="shared" si="31"/>
        <v>WHEN fk_mwh_warehouse = '0' AND id_city = '2774' AND shipped_date &gt;= '2016-11-14' AND shipped_date &lt; '2016-11-26' THEN order_nr</v>
      </c>
      <c r="S206" t="str">
        <f t="shared" si="29"/>
        <v>WHEN fk_mwh_warehouse = '0' AND id_city = '2774' AND shipped_date &gt;= '2016-11-14' AND shipped_date &lt; '2016-11-26' THEN 1</v>
      </c>
    </row>
    <row r="207" spans="1:19" x14ac:dyDescent="0.25">
      <c r="A207" t="str">
        <f t="shared" si="30"/>
        <v>27840</v>
      </c>
      <c r="B207">
        <v>0</v>
      </c>
      <c r="C207">
        <v>2784</v>
      </c>
      <c r="D207">
        <v>0</v>
      </c>
      <c r="E207">
        <v>0</v>
      </c>
      <c r="F207">
        <v>0</v>
      </c>
      <c r="G207">
        <v>0</v>
      </c>
      <c r="H207" t="e">
        <f>VLOOKUP($A207,'01 LEAD TIME'!$A$10:$K$1000000,8,FALSE)</f>
        <v>#N/A</v>
      </c>
      <c r="I207" t="e">
        <f>VLOOKUP($A207,'01 LEAD TIME'!$A$10:$K$1000000,9,FALSE)</f>
        <v>#N/A</v>
      </c>
      <c r="J207" t="e">
        <f>VLOOKUP($A207,'01 LEAD TIME'!$A$10:$K$1000000,10,FALSE)</f>
        <v>#N/A</v>
      </c>
      <c r="K207" t="e">
        <f>VLOOKUP($A207,'01 LEAD TIME'!$A$10:$K$1000000,11,FALSE)</f>
        <v>#N/A</v>
      </c>
      <c r="L207" t="e">
        <v>#N/A</v>
      </c>
      <c r="M207" s="1" t="e">
        <f t="shared" si="24"/>
        <v>#N/A</v>
      </c>
      <c r="N207" s="1" t="e">
        <f t="shared" si="25"/>
        <v>#N/A</v>
      </c>
      <c r="O207" t="e">
        <f t="shared" si="26"/>
        <v>#N/A</v>
      </c>
      <c r="P207" t="e">
        <f t="shared" si="27"/>
        <v>#N/A</v>
      </c>
      <c r="Q207" t="e">
        <f t="shared" si="28"/>
        <v>#N/A</v>
      </c>
      <c r="R207" t="e">
        <f t="shared" si="31"/>
        <v>#N/A</v>
      </c>
      <c r="S207" t="e">
        <f t="shared" si="29"/>
        <v>#N/A</v>
      </c>
    </row>
    <row r="208" spans="1:19" x14ac:dyDescent="0.25">
      <c r="A208" t="str">
        <f t="shared" si="30"/>
        <v>28080</v>
      </c>
      <c r="B208">
        <v>0</v>
      </c>
      <c r="C208">
        <v>2808</v>
      </c>
      <c r="D208">
        <v>2750994.76</v>
      </c>
      <c r="E208">
        <v>2750994.76</v>
      </c>
      <c r="F208">
        <v>14</v>
      </c>
      <c r="G208">
        <v>27</v>
      </c>
      <c r="H208">
        <f>VLOOKUP($A208,'01 LEAD TIME'!$A$10:$K$1000000,8,FALSE)</f>
        <v>20161121791540</v>
      </c>
      <c r="I208">
        <f>VLOOKUP($A208,'01 LEAD TIME'!$A$10:$K$1000000,9,FALSE)</f>
        <v>20161205261721</v>
      </c>
      <c r="J208">
        <f>VLOOKUP($A208,'01 LEAD TIME'!$A$10:$K$1000000,10,FALSE)</f>
        <v>13</v>
      </c>
      <c r="K208">
        <f>VLOOKUP($A208,'01 LEAD TIME'!$A$10:$K$1000000,11,FALSE)</f>
        <v>5</v>
      </c>
      <c r="L208" t="s">
        <v>34</v>
      </c>
      <c r="M208" s="1">
        <f t="shared" si="24"/>
        <v>42685</v>
      </c>
      <c r="N208" s="1">
        <f t="shared" si="25"/>
        <v>42708</v>
      </c>
      <c r="O208" t="b">
        <f t="shared" si="26"/>
        <v>0</v>
      </c>
      <c r="P208" t="str">
        <f t="shared" si="27"/>
        <v>WHEN fk_mwh_warehouse = '0' AND id_city = '2808' AND shipped_date &gt;= '2016-11-11' AND shipped_date &lt; '2016-12-05' THEN unit_price</v>
      </c>
      <c r="Q208" t="str">
        <f t="shared" si="28"/>
        <v>WHEN fk_mwh_warehouse = '0' AND id_city = '2808' AND shipped_date &gt;= '2016-11-11' AND shipped_date &lt; '2016-12-05' THEN paid_price</v>
      </c>
      <c r="R208" t="str">
        <f t="shared" si="31"/>
        <v>WHEN fk_mwh_warehouse = '0' AND id_city = '2808' AND shipped_date &gt;= '2016-11-11' AND shipped_date &lt; '2016-12-05' THEN order_nr</v>
      </c>
      <c r="S208" t="str">
        <f t="shared" si="29"/>
        <v>WHEN fk_mwh_warehouse = '0' AND id_city = '2808' AND shipped_date &gt;= '2016-11-11' AND shipped_date &lt; '2016-12-05' THEN 1</v>
      </c>
    </row>
    <row r="209" spans="1:19" x14ac:dyDescent="0.25">
      <c r="A209" t="str">
        <f t="shared" si="30"/>
        <v>28270</v>
      </c>
      <c r="B209">
        <v>0</v>
      </c>
      <c r="C209">
        <v>2827</v>
      </c>
      <c r="D209">
        <v>661120</v>
      </c>
      <c r="E209">
        <v>661120</v>
      </c>
      <c r="F209">
        <v>3</v>
      </c>
      <c r="G209">
        <v>6</v>
      </c>
      <c r="H209">
        <f>VLOOKUP($A209,'01 LEAD TIME'!$A$10:$K$1000000,8,FALSE)</f>
        <v>20161159135973.199</v>
      </c>
      <c r="I209">
        <f>VLOOKUP($A209,'01 LEAD TIME'!$A$10:$K$1000000,9,FALSE)</f>
        <v>20161206720799.199</v>
      </c>
      <c r="J209">
        <f>VLOOKUP($A209,'01 LEAD TIME'!$A$10:$K$1000000,10,FALSE)</f>
        <v>6</v>
      </c>
      <c r="K209">
        <f>VLOOKUP($A209,'01 LEAD TIME'!$A$10:$K$1000000,11,FALSE)</f>
        <v>2</v>
      </c>
      <c r="L209" t="s">
        <v>36</v>
      </c>
      <c r="M209" s="1">
        <f t="shared" si="24"/>
        <v>42701</v>
      </c>
      <c r="N209" s="1">
        <f t="shared" si="25"/>
        <v>42712</v>
      </c>
      <c r="O209" t="b">
        <f t="shared" si="26"/>
        <v>0</v>
      </c>
      <c r="P209" t="str">
        <f t="shared" si="27"/>
        <v>WHEN fk_mwh_warehouse = '0' AND id_city = '2827' AND shipped_date &gt;= '2016-11-27' AND shipped_date &lt; '2016-12-09' THEN unit_price</v>
      </c>
      <c r="Q209" t="str">
        <f t="shared" si="28"/>
        <v>WHEN fk_mwh_warehouse = '0' AND id_city = '2827' AND shipped_date &gt;= '2016-11-27' AND shipped_date &lt; '2016-12-09' THEN paid_price</v>
      </c>
      <c r="R209" t="str">
        <f t="shared" si="31"/>
        <v>WHEN fk_mwh_warehouse = '0' AND id_city = '2827' AND shipped_date &gt;= '2016-11-27' AND shipped_date &lt; '2016-12-09' THEN order_nr</v>
      </c>
      <c r="S209" t="str">
        <f t="shared" si="29"/>
        <v>WHEN fk_mwh_warehouse = '0' AND id_city = '2827' AND shipped_date &gt;= '2016-11-27' AND shipped_date &lt; '2016-12-09' THEN 1</v>
      </c>
    </row>
    <row r="210" spans="1:19" x14ac:dyDescent="0.25">
      <c r="A210" t="str">
        <f t="shared" si="30"/>
        <v>28480</v>
      </c>
      <c r="B210">
        <v>0</v>
      </c>
      <c r="C210">
        <v>2848</v>
      </c>
      <c r="D210">
        <v>6144322</v>
      </c>
      <c r="E210">
        <v>6066722</v>
      </c>
      <c r="F210">
        <v>28</v>
      </c>
      <c r="G210">
        <v>42</v>
      </c>
      <c r="H210">
        <f>VLOOKUP($A210,'01 LEAD TIME'!$A$10:$K$1000000,8,FALSE)</f>
        <v>20161158534127</v>
      </c>
      <c r="I210">
        <f>VLOOKUP($A210,'01 LEAD TIME'!$A$10:$K$1000000,9,FALSE)</f>
        <v>20161207977575</v>
      </c>
      <c r="J210">
        <f>VLOOKUP($A210,'01 LEAD TIME'!$A$10:$K$1000000,10,FALSE)</f>
        <v>6</v>
      </c>
      <c r="K210">
        <f>VLOOKUP($A210,'01 LEAD TIME'!$A$10:$K$1000000,11,FALSE)</f>
        <v>3</v>
      </c>
      <c r="L210" t="s">
        <v>35</v>
      </c>
      <c r="M210" s="1">
        <f t="shared" si="24"/>
        <v>42698</v>
      </c>
      <c r="N210" s="1">
        <f t="shared" si="25"/>
        <v>42713</v>
      </c>
      <c r="O210" t="b">
        <f t="shared" si="26"/>
        <v>0</v>
      </c>
      <c r="P210" t="str">
        <f t="shared" si="27"/>
        <v>WHEN fk_mwh_warehouse = '0' AND id_city = '2848' AND shipped_date &gt;= '2016-11-24' AND shipped_date &lt; '2016-12-10' THEN unit_price</v>
      </c>
      <c r="Q210" t="str">
        <f t="shared" si="28"/>
        <v>WHEN fk_mwh_warehouse = '0' AND id_city = '2848' AND shipped_date &gt;= '2016-11-24' AND shipped_date &lt; '2016-12-10' THEN paid_price</v>
      </c>
      <c r="R210" t="str">
        <f t="shared" si="31"/>
        <v>WHEN fk_mwh_warehouse = '0' AND id_city = '2848' AND shipped_date &gt;= '2016-11-24' AND shipped_date &lt; '2016-12-10' THEN order_nr</v>
      </c>
      <c r="S210" t="str">
        <f t="shared" si="29"/>
        <v>WHEN fk_mwh_warehouse = '0' AND id_city = '2848' AND shipped_date &gt;= '2016-11-24' AND shipped_date &lt; '2016-12-10' THEN 1</v>
      </c>
    </row>
    <row r="211" spans="1:19" x14ac:dyDescent="0.25">
      <c r="A211" t="str">
        <f t="shared" si="30"/>
        <v>28730</v>
      </c>
      <c r="B211">
        <v>0</v>
      </c>
      <c r="C211">
        <v>2873</v>
      </c>
      <c r="D211">
        <v>2841300</v>
      </c>
      <c r="E211">
        <v>2841300</v>
      </c>
      <c r="F211">
        <v>9</v>
      </c>
      <c r="G211">
        <v>12</v>
      </c>
      <c r="H211">
        <f>VLOOKUP($A211,'01 LEAD TIME'!$A$10:$K$1000000,8,FALSE)</f>
        <v>20161180152342.699</v>
      </c>
      <c r="I211">
        <f>VLOOKUP($A211,'01 LEAD TIME'!$A$10:$K$1000000,9,FALSE)</f>
        <v>20161208007217</v>
      </c>
      <c r="J211">
        <f>VLOOKUP($A211,'01 LEAD TIME'!$A$10:$K$1000000,10,FALSE)</f>
        <v>5</v>
      </c>
      <c r="K211">
        <f>VLOOKUP($A211,'01 LEAD TIME'!$A$10:$K$1000000,11,FALSE)</f>
        <v>3</v>
      </c>
      <c r="L211" t="s">
        <v>37</v>
      </c>
      <c r="M211" s="1">
        <f t="shared" si="24"/>
        <v>42699</v>
      </c>
      <c r="N211" s="1">
        <f t="shared" si="25"/>
        <v>42714</v>
      </c>
      <c r="O211" t="b">
        <f t="shared" si="26"/>
        <v>0</v>
      </c>
      <c r="P211" t="str">
        <f t="shared" si="27"/>
        <v>WHEN fk_mwh_warehouse = '0' AND id_city = '2873' AND shipped_date &gt;= '2016-11-25' AND shipped_date &lt; '2016-12-11' THEN unit_price</v>
      </c>
      <c r="Q211" t="str">
        <f t="shared" si="28"/>
        <v>WHEN fk_mwh_warehouse = '0' AND id_city = '2873' AND shipped_date &gt;= '2016-11-25' AND shipped_date &lt; '2016-12-11' THEN paid_price</v>
      </c>
      <c r="R211" t="str">
        <f t="shared" si="31"/>
        <v>WHEN fk_mwh_warehouse = '0' AND id_city = '2873' AND shipped_date &gt;= '2016-11-25' AND shipped_date &lt; '2016-12-11' THEN order_nr</v>
      </c>
      <c r="S211" t="str">
        <f t="shared" si="29"/>
        <v>WHEN fk_mwh_warehouse = '0' AND id_city = '2873' AND shipped_date &gt;= '2016-11-25' AND shipped_date &lt; '2016-12-11' THEN 1</v>
      </c>
    </row>
    <row r="212" spans="1:19" x14ac:dyDescent="0.25">
      <c r="A212" t="str">
        <f t="shared" si="30"/>
        <v>28910</v>
      </c>
      <c r="B212">
        <v>0</v>
      </c>
      <c r="C212">
        <v>2891</v>
      </c>
      <c r="D212">
        <v>55868290.700000003</v>
      </c>
      <c r="E212">
        <v>55696410.700000003</v>
      </c>
      <c r="F212">
        <v>315</v>
      </c>
      <c r="G212">
        <v>480</v>
      </c>
      <c r="H212">
        <f>VLOOKUP($A212,'01 LEAD TIME'!$A$10:$K$1000000,8,FALSE)</f>
        <v>20161187972788.699</v>
      </c>
      <c r="I212">
        <f>VLOOKUP($A212,'01 LEAD TIME'!$A$10:$K$1000000,9,FALSE)</f>
        <v>20161206598456.699</v>
      </c>
      <c r="J212">
        <f>VLOOKUP($A212,'01 LEAD TIME'!$A$10:$K$1000000,10,FALSE)</f>
        <v>3</v>
      </c>
      <c r="K212">
        <f>VLOOKUP($A212,'01 LEAD TIME'!$A$10:$K$1000000,11,FALSE)</f>
        <v>4</v>
      </c>
      <c r="L212" t="s">
        <v>36</v>
      </c>
      <c r="M212" s="1">
        <f t="shared" si="24"/>
        <v>42698</v>
      </c>
      <c r="N212" s="1">
        <f t="shared" si="25"/>
        <v>42717</v>
      </c>
      <c r="O212" t="b">
        <f t="shared" si="26"/>
        <v>1</v>
      </c>
      <c r="P212" t="str">
        <f t="shared" si="27"/>
        <v>WHEN fk_mwh_warehouse = '0' AND id_city = '2891' AND shipped_date &gt;= '2016-11-24' AND shipped_date &lt; '2016-12-14' THEN unit_price</v>
      </c>
      <c r="Q212" t="str">
        <f t="shared" si="28"/>
        <v>WHEN fk_mwh_warehouse = '0' AND id_city = '2891' AND shipped_date &gt;= '2016-11-24' AND shipped_date &lt; '2016-12-14' THEN paid_price</v>
      </c>
      <c r="R212" t="str">
        <f t="shared" si="31"/>
        <v>WHEN fk_mwh_warehouse = '0' AND id_city = '2891' AND shipped_date &gt;= '2016-11-24' AND shipped_date &lt; '2016-12-14' THEN order_nr</v>
      </c>
      <c r="S212" t="str">
        <f t="shared" si="29"/>
        <v>WHEN fk_mwh_warehouse = '0' AND id_city = '2891' AND shipped_date &gt;= '2016-11-24' AND shipped_date &lt; '2016-12-14' THEN 1</v>
      </c>
    </row>
    <row r="213" spans="1:19" x14ac:dyDescent="0.25">
      <c r="A213" t="str">
        <f t="shared" si="30"/>
        <v>28970</v>
      </c>
      <c r="B213">
        <v>0</v>
      </c>
      <c r="C213">
        <v>2897</v>
      </c>
      <c r="D213">
        <v>7246804.8899999997</v>
      </c>
      <c r="E213">
        <v>7246804.8899999997</v>
      </c>
      <c r="F213">
        <v>24</v>
      </c>
      <c r="G213">
        <v>35</v>
      </c>
      <c r="H213">
        <f>VLOOKUP($A213,'01 LEAD TIME'!$A$10:$K$1000000,8,FALSE)</f>
        <v>20161151592072.102</v>
      </c>
      <c r="I213">
        <f>VLOOKUP($A213,'01 LEAD TIME'!$A$10:$K$1000000,9,FALSE)</f>
        <v>20161206807756.5</v>
      </c>
      <c r="J213">
        <f>VLOOKUP($A213,'01 LEAD TIME'!$A$10:$K$1000000,10,FALSE)</f>
        <v>6</v>
      </c>
      <c r="K213">
        <f>VLOOKUP($A213,'01 LEAD TIME'!$A$10:$K$1000000,11,FALSE)</f>
        <v>2</v>
      </c>
      <c r="L213" t="s">
        <v>36</v>
      </c>
      <c r="M213" s="1">
        <f t="shared" si="24"/>
        <v>42701</v>
      </c>
      <c r="N213" s="1">
        <f t="shared" si="25"/>
        <v>42712</v>
      </c>
      <c r="O213" t="b">
        <f t="shared" si="26"/>
        <v>0</v>
      </c>
      <c r="P213" t="str">
        <f t="shared" si="27"/>
        <v>WHEN fk_mwh_warehouse = '0' AND id_city = '2897' AND shipped_date &gt;= '2016-11-27' AND shipped_date &lt; '2016-12-09' THEN unit_price</v>
      </c>
      <c r="Q213" t="str">
        <f t="shared" si="28"/>
        <v>WHEN fk_mwh_warehouse = '0' AND id_city = '2897' AND shipped_date &gt;= '2016-11-27' AND shipped_date &lt; '2016-12-09' THEN paid_price</v>
      </c>
      <c r="R213" t="str">
        <f t="shared" si="31"/>
        <v>WHEN fk_mwh_warehouse = '0' AND id_city = '2897' AND shipped_date &gt;= '2016-11-27' AND shipped_date &lt; '2016-12-09' THEN order_nr</v>
      </c>
      <c r="S213" t="str">
        <f t="shared" si="29"/>
        <v>WHEN fk_mwh_warehouse = '0' AND id_city = '2897' AND shipped_date &gt;= '2016-11-27' AND shipped_date &lt; '2016-12-09' THEN 1</v>
      </c>
    </row>
    <row r="214" spans="1:19" x14ac:dyDescent="0.25">
      <c r="A214" t="str">
        <f t="shared" si="30"/>
        <v>29060</v>
      </c>
      <c r="B214">
        <v>0</v>
      </c>
      <c r="C214">
        <v>2906</v>
      </c>
      <c r="D214">
        <v>5536786</v>
      </c>
      <c r="E214">
        <v>5505436</v>
      </c>
      <c r="F214">
        <v>29</v>
      </c>
      <c r="G214">
        <v>40</v>
      </c>
      <c r="H214">
        <f>VLOOKUP($A214,'01 LEAD TIME'!$A$10:$K$1000000,8,FALSE)</f>
        <v>20161111540498.199</v>
      </c>
      <c r="I214">
        <f>VLOOKUP($A214,'01 LEAD TIME'!$A$10:$K$1000000,9,FALSE)</f>
        <v>20161205891205.199</v>
      </c>
      <c r="J214">
        <f>VLOOKUP($A214,'01 LEAD TIME'!$A$10:$K$1000000,10,FALSE)</f>
        <v>24</v>
      </c>
      <c r="K214">
        <f>VLOOKUP($A214,'01 LEAD TIME'!$A$10:$K$1000000,11,FALSE)</f>
        <v>2</v>
      </c>
      <c r="L214" t="s">
        <v>34</v>
      </c>
      <c r="M214" s="1">
        <f t="shared" si="24"/>
        <v>42683</v>
      </c>
      <c r="N214" s="1">
        <f t="shared" si="25"/>
        <v>42694</v>
      </c>
      <c r="O214" t="b">
        <f t="shared" si="26"/>
        <v>0</v>
      </c>
      <c r="P214" t="str">
        <f t="shared" si="27"/>
        <v>WHEN fk_mwh_warehouse = '0' AND id_city = '2906' AND shipped_date &gt;= '2016-11-09' AND shipped_date &lt; '2016-11-21' THEN unit_price</v>
      </c>
      <c r="Q214" t="str">
        <f t="shared" si="28"/>
        <v>WHEN fk_mwh_warehouse = '0' AND id_city = '2906' AND shipped_date &gt;= '2016-11-09' AND shipped_date &lt; '2016-11-21' THEN paid_price</v>
      </c>
      <c r="R214" t="str">
        <f t="shared" si="31"/>
        <v>WHEN fk_mwh_warehouse = '0' AND id_city = '2906' AND shipped_date &gt;= '2016-11-09' AND shipped_date &lt; '2016-11-21' THEN order_nr</v>
      </c>
      <c r="S214" t="str">
        <f t="shared" si="29"/>
        <v>WHEN fk_mwh_warehouse = '0' AND id_city = '2906' AND shipped_date &gt;= '2016-11-09' AND shipped_date &lt; '2016-11-21' THEN 1</v>
      </c>
    </row>
    <row r="215" spans="1:19" x14ac:dyDescent="0.25">
      <c r="A215" t="str">
        <f t="shared" si="30"/>
        <v>29310</v>
      </c>
      <c r="B215">
        <v>0</v>
      </c>
      <c r="C215">
        <v>2931</v>
      </c>
      <c r="D215">
        <v>2148330</v>
      </c>
      <c r="E215">
        <v>2148330</v>
      </c>
      <c r="F215">
        <v>6</v>
      </c>
      <c r="G215">
        <v>16</v>
      </c>
      <c r="H215">
        <f>VLOOKUP($A215,'01 LEAD TIME'!$A$10:$K$1000000,8,FALSE)</f>
        <v>20161126644017.5</v>
      </c>
      <c r="I215">
        <f>VLOOKUP($A215,'01 LEAD TIME'!$A$10:$K$1000000,9,FALSE)</f>
        <v>20161205160048</v>
      </c>
      <c r="J215">
        <f>VLOOKUP($A215,'01 LEAD TIME'!$A$10:$K$1000000,10,FALSE)</f>
        <v>9</v>
      </c>
      <c r="K215">
        <f>VLOOKUP($A215,'01 LEAD TIME'!$A$10:$K$1000000,11,FALSE)</f>
        <v>2</v>
      </c>
      <c r="L215" t="s">
        <v>34</v>
      </c>
      <c r="M215" s="1">
        <f t="shared" si="24"/>
        <v>42698</v>
      </c>
      <c r="N215" s="1">
        <f t="shared" si="25"/>
        <v>42709</v>
      </c>
      <c r="O215" t="b">
        <f t="shared" si="26"/>
        <v>0</v>
      </c>
      <c r="P215" t="str">
        <f t="shared" si="27"/>
        <v>WHEN fk_mwh_warehouse = '0' AND id_city = '2931' AND shipped_date &gt;= '2016-11-24' AND shipped_date &lt; '2016-12-06' THEN unit_price</v>
      </c>
      <c r="Q215" t="str">
        <f t="shared" si="28"/>
        <v>WHEN fk_mwh_warehouse = '0' AND id_city = '2931' AND shipped_date &gt;= '2016-11-24' AND shipped_date &lt; '2016-12-06' THEN paid_price</v>
      </c>
      <c r="R215" t="str">
        <f t="shared" si="31"/>
        <v>WHEN fk_mwh_warehouse = '0' AND id_city = '2931' AND shipped_date &gt;= '2016-11-24' AND shipped_date &lt; '2016-12-06' THEN order_nr</v>
      </c>
      <c r="S215" t="str">
        <f t="shared" si="29"/>
        <v>WHEN fk_mwh_warehouse = '0' AND id_city = '2931' AND shipped_date &gt;= '2016-11-24' AND shipped_date &lt; '2016-12-06' THEN 1</v>
      </c>
    </row>
    <row r="216" spans="1:19" x14ac:dyDescent="0.25">
      <c r="A216" t="str">
        <f t="shared" si="30"/>
        <v>29370</v>
      </c>
      <c r="B216">
        <v>0</v>
      </c>
      <c r="C216">
        <v>2937</v>
      </c>
      <c r="D216">
        <v>5367607</v>
      </c>
      <c r="E216">
        <v>5308722</v>
      </c>
      <c r="F216">
        <v>31</v>
      </c>
      <c r="G216">
        <v>41</v>
      </c>
      <c r="H216">
        <f>VLOOKUP($A216,'01 LEAD TIME'!$A$10:$K$1000000,8,FALSE)</f>
        <v>20161128846350</v>
      </c>
      <c r="I216">
        <f>VLOOKUP($A216,'01 LEAD TIME'!$A$10:$K$1000000,9,FALSE)</f>
        <v>20161205155984.5</v>
      </c>
      <c r="J216">
        <f>VLOOKUP($A216,'01 LEAD TIME'!$A$10:$K$1000000,10,FALSE)</f>
        <v>9</v>
      </c>
      <c r="K216">
        <f>VLOOKUP($A216,'01 LEAD TIME'!$A$10:$K$1000000,11,FALSE)</f>
        <v>2</v>
      </c>
      <c r="L216" t="s">
        <v>34</v>
      </c>
      <c r="M216" s="1">
        <f t="shared" si="24"/>
        <v>42698</v>
      </c>
      <c r="N216" s="1">
        <f t="shared" si="25"/>
        <v>42709</v>
      </c>
      <c r="O216" t="b">
        <f t="shared" si="26"/>
        <v>0</v>
      </c>
      <c r="P216" t="str">
        <f t="shared" si="27"/>
        <v>WHEN fk_mwh_warehouse = '0' AND id_city = '2937' AND shipped_date &gt;= '2016-11-24' AND shipped_date &lt; '2016-12-06' THEN unit_price</v>
      </c>
      <c r="Q216" t="str">
        <f t="shared" si="28"/>
        <v>WHEN fk_mwh_warehouse = '0' AND id_city = '2937' AND shipped_date &gt;= '2016-11-24' AND shipped_date &lt; '2016-12-06' THEN paid_price</v>
      </c>
      <c r="R216" t="str">
        <f t="shared" si="31"/>
        <v>WHEN fk_mwh_warehouse = '0' AND id_city = '2937' AND shipped_date &gt;= '2016-11-24' AND shipped_date &lt; '2016-12-06' THEN order_nr</v>
      </c>
      <c r="S216" t="str">
        <f t="shared" si="29"/>
        <v>WHEN fk_mwh_warehouse = '0' AND id_city = '2937' AND shipped_date &gt;= '2016-11-24' AND shipped_date &lt; '2016-12-06' THEN 1</v>
      </c>
    </row>
    <row r="217" spans="1:19" x14ac:dyDescent="0.25">
      <c r="A217" t="str">
        <f t="shared" si="30"/>
        <v>29580</v>
      </c>
      <c r="B217">
        <v>0</v>
      </c>
      <c r="C217">
        <v>2958</v>
      </c>
      <c r="D217">
        <v>6208402.1500000004</v>
      </c>
      <c r="E217">
        <v>6196882.1500000004</v>
      </c>
      <c r="F217">
        <v>45</v>
      </c>
      <c r="G217">
        <v>56</v>
      </c>
      <c r="H217">
        <f>VLOOKUP($A217,'01 LEAD TIME'!$A$10:$K$1000000,8,FALSE)</f>
        <v>20161140537176.199</v>
      </c>
      <c r="I217">
        <f>VLOOKUP($A217,'01 LEAD TIME'!$A$10:$K$1000000,9,FALSE)</f>
        <v>20161205720787</v>
      </c>
      <c r="J217">
        <f>VLOOKUP($A217,'01 LEAD TIME'!$A$10:$K$1000000,10,FALSE)</f>
        <v>8</v>
      </c>
      <c r="K217">
        <f>VLOOKUP($A217,'01 LEAD TIME'!$A$10:$K$1000000,11,FALSE)</f>
        <v>3</v>
      </c>
      <c r="L217" t="s">
        <v>34</v>
      </c>
      <c r="M217" s="1">
        <f t="shared" si="24"/>
        <v>42696</v>
      </c>
      <c r="N217" s="1">
        <f t="shared" si="25"/>
        <v>42711</v>
      </c>
      <c r="O217" t="b">
        <f t="shared" si="26"/>
        <v>0</v>
      </c>
      <c r="P217" t="str">
        <f t="shared" si="27"/>
        <v>WHEN fk_mwh_warehouse = '0' AND id_city = '2958' AND shipped_date &gt;= '2016-11-22' AND shipped_date &lt; '2016-12-08' THEN unit_price</v>
      </c>
      <c r="Q217" t="str">
        <f t="shared" si="28"/>
        <v>WHEN fk_mwh_warehouse = '0' AND id_city = '2958' AND shipped_date &gt;= '2016-11-22' AND shipped_date &lt; '2016-12-08' THEN paid_price</v>
      </c>
      <c r="R217" t="str">
        <f t="shared" si="31"/>
        <v>WHEN fk_mwh_warehouse = '0' AND id_city = '2958' AND shipped_date &gt;= '2016-11-22' AND shipped_date &lt; '2016-12-08' THEN order_nr</v>
      </c>
      <c r="S217" t="str">
        <f t="shared" si="29"/>
        <v>WHEN fk_mwh_warehouse = '0' AND id_city = '2958' AND shipped_date &gt;= '2016-11-22' AND shipped_date &lt; '2016-12-08' THEN 1</v>
      </c>
    </row>
    <row r="218" spans="1:19" x14ac:dyDescent="0.25">
      <c r="A218" t="str">
        <f t="shared" si="30"/>
        <v>29710</v>
      </c>
      <c r="B218">
        <v>0</v>
      </c>
      <c r="C218">
        <v>2971</v>
      </c>
      <c r="D218">
        <v>15250553.35</v>
      </c>
      <c r="E218">
        <v>15134319.9</v>
      </c>
      <c r="F218">
        <v>83</v>
      </c>
      <c r="G218">
        <v>107</v>
      </c>
      <c r="H218">
        <f>VLOOKUP($A218,'01 LEAD TIME'!$A$10:$K$1000000,8,FALSE)</f>
        <v>20161179051563.699</v>
      </c>
      <c r="I218">
        <f>VLOOKUP($A218,'01 LEAD TIME'!$A$10:$K$1000000,9,FALSE)</f>
        <v>20161206583159.199</v>
      </c>
      <c r="J218">
        <f>VLOOKUP($A218,'01 LEAD TIME'!$A$10:$K$1000000,10,FALSE)</f>
        <v>4</v>
      </c>
      <c r="K218">
        <f>VLOOKUP($A218,'01 LEAD TIME'!$A$10:$K$1000000,11,FALSE)</f>
        <v>5</v>
      </c>
      <c r="L218" t="s">
        <v>36</v>
      </c>
      <c r="M218" s="1">
        <f t="shared" si="24"/>
        <v>42694</v>
      </c>
      <c r="N218" s="1">
        <f t="shared" si="25"/>
        <v>42717</v>
      </c>
      <c r="O218" t="b">
        <f t="shared" si="26"/>
        <v>1</v>
      </c>
      <c r="P218" t="str">
        <f t="shared" si="27"/>
        <v>WHEN fk_mwh_warehouse = '0' AND id_city = '2971' AND shipped_date &gt;= '2016-11-20' AND shipped_date &lt; '2016-12-14' THEN unit_price</v>
      </c>
      <c r="Q218" t="str">
        <f t="shared" si="28"/>
        <v>WHEN fk_mwh_warehouse = '0' AND id_city = '2971' AND shipped_date &gt;= '2016-11-20' AND shipped_date &lt; '2016-12-14' THEN paid_price</v>
      </c>
      <c r="R218" t="str">
        <f t="shared" si="31"/>
        <v>WHEN fk_mwh_warehouse = '0' AND id_city = '2971' AND shipped_date &gt;= '2016-11-20' AND shipped_date &lt; '2016-12-14' THEN order_nr</v>
      </c>
      <c r="S218" t="str">
        <f t="shared" si="29"/>
        <v>WHEN fk_mwh_warehouse = '0' AND id_city = '2971' AND shipped_date &gt;= '2016-11-20' AND shipped_date &lt; '2016-12-14' THEN 1</v>
      </c>
    </row>
    <row r="219" spans="1:19" x14ac:dyDescent="0.25">
      <c r="A219" t="str">
        <f t="shared" si="30"/>
        <v>29820</v>
      </c>
      <c r="B219">
        <v>0</v>
      </c>
      <c r="C219">
        <v>2982</v>
      </c>
      <c r="D219">
        <v>8136570.21</v>
      </c>
      <c r="E219">
        <v>8109260.21</v>
      </c>
      <c r="F219">
        <v>38</v>
      </c>
      <c r="G219">
        <v>48</v>
      </c>
      <c r="H219">
        <f>VLOOKUP($A219,'01 LEAD TIME'!$A$10:$K$1000000,8,FALSE)</f>
        <v>20161120170486.898</v>
      </c>
      <c r="I219">
        <f>VLOOKUP($A219,'01 LEAD TIME'!$A$10:$K$1000000,9,FALSE)</f>
        <v>20161206163648.301</v>
      </c>
      <c r="J219">
        <f>VLOOKUP($A219,'01 LEAD TIME'!$A$10:$K$1000000,10,FALSE)</f>
        <v>16</v>
      </c>
      <c r="K219">
        <f>VLOOKUP($A219,'01 LEAD TIME'!$A$10:$K$1000000,11,FALSE)</f>
        <v>4</v>
      </c>
      <c r="L219" t="s">
        <v>36</v>
      </c>
      <c r="M219" s="1">
        <f t="shared" si="24"/>
        <v>42685</v>
      </c>
      <c r="N219" s="1">
        <f t="shared" si="25"/>
        <v>42704</v>
      </c>
      <c r="O219" t="b">
        <f t="shared" si="26"/>
        <v>0</v>
      </c>
      <c r="P219" t="str">
        <f t="shared" si="27"/>
        <v>WHEN fk_mwh_warehouse = '0' AND id_city = '2982' AND shipped_date &gt;= '2016-11-11' AND shipped_date &lt; '2016-12-01' THEN unit_price</v>
      </c>
      <c r="Q219" t="str">
        <f t="shared" si="28"/>
        <v>WHEN fk_mwh_warehouse = '0' AND id_city = '2982' AND shipped_date &gt;= '2016-11-11' AND shipped_date &lt; '2016-12-01' THEN paid_price</v>
      </c>
      <c r="R219" t="str">
        <f t="shared" si="31"/>
        <v>WHEN fk_mwh_warehouse = '0' AND id_city = '2982' AND shipped_date &gt;= '2016-11-11' AND shipped_date &lt; '2016-12-01' THEN order_nr</v>
      </c>
      <c r="S219" t="str">
        <f t="shared" si="29"/>
        <v>WHEN fk_mwh_warehouse = '0' AND id_city = '2982' AND shipped_date &gt;= '2016-11-11' AND shipped_date &lt; '2016-12-01' THEN 1</v>
      </c>
    </row>
    <row r="220" spans="1:19" x14ac:dyDescent="0.25">
      <c r="A220" t="str">
        <f t="shared" si="30"/>
        <v>29910</v>
      </c>
      <c r="B220">
        <v>0</v>
      </c>
      <c r="C220">
        <v>2991</v>
      </c>
      <c r="D220">
        <v>1623000</v>
      </c>
      <c r="E220">
        <v>1596300</v>
      </c>
      <c r="F220">
        <v>11</v>
      </c>
      <c r="G220">
        <v>17</v>
      </c>
      <c r="H220">
        <f>VLOOKUP($A220,'01 LEAD TIME'!$A$10:$K$1000000,8,FALSE)</f>
        <v>20161115650332.5</v>
      </c>
      <c r="I220">
        <f>VLOOKUP($A220,'01 LEAD TIME'!$A$10:$K$1000000,9,FALSE)</f>
        <v>20161206653180.5</v>
      </c>
      <c r="J220">
        <f>VLOOKUP($A220,'01 LEAD TIME'!$A$10:$K$1000000,10,FALSE)</f>
        <v>21</v>
      </c>
      <c r="K220">
        <f>VLOOKUP($A220,'01 LEAD TIME'!$A$10:$K$1000000,11,FALSE)</f>
        <v>6</v>
      </c>
      <c r="L220" t="s">
        <v>36</v>
      </c>
      <c r="M220" s="1">
        <f t="shared" si="24"/>
        <v>42674</v>
      </c>
      <c r="N220" s="1">
        <f t="shared" si="25"/>
        <v>42701</v>
      </c>
      <c r="O220" t="b">
        <f t="shared" si="26"/>
        <v>0</v>
      </c>
      <c r="P220" t="str">
        <f t="shared" si="27"/>
        <v>WHEN fk_mwh_warehouse = '0' AND id_city = '2991' AND shipped_date &gt;= '2016-10-31' AND shipped_date &lt; '2016-11-28' THEN unit_price</v>
      </c>
      <c r="Q220" t="str">
        <f t="shared" si="28"/>
        <v>WHEN fk_mwh_warehouse = '0' AND id_city = '2991' AND shipped_date &gt;= '2016-10-31' AND shipped_date &lt; '2016-11-28' THEN paid_price</v>
      </c>
      <c r="R220" t="str">
        <f t="shared" si="31"/>
        <v>WHEN fk_mwh_warehouse = '0' AND id_city = '2991' AND shipped_date &gt;= '2016-10-31' AND shipped_date &lt; '2016-11-28' THEN order_nr</v>
      </c>
      <c r="S220" t="str">
        <f t="shared" si="29"/>
        <v>WHEN fk_mwh_warehouse = '0' AND id_city = '2991' AND shipped_date &gt;= '2016-10-31' AND shipped_date &lt; '2016-11-28' THEN 1</v>
      </c>
    </row>
    <row r="221" spans="1:19" x14ac:dyDescent="0.25">
      <c r="A221" t="str">
        <f t="shared" si="30"/>
        <v>30100</v>
      </c>
      <c r="B221">
        <v>0</v>
      </c>
      <c r="C221">
        <v>3010</v>
      </c>
      <c r="D221">
        <v>121024747.86</v>
      </c>
      <c r="E221">
        <v>120093605.39</v>
      </c>
      <c r="F221">
        <v>766</v>
      </c>
      <c r="G221">
        <v>993</v>
      </c>
      <c r="H221">
        <f>VLOOKUP($A221,'01 LEAD TIME'!$A$10:$K$1000000,8,FALSE)</f>
        <v>20161177399903.301</v>
      </c>
      <c r="I221">
        <f>VLOOKUP($A221,'01 LEAD TIME'!$A$10:$K$1000000,9,FALSE)</f>
        <v>20161206717914</v>
      </c>
      <c r="J221">
        <f>VLOOKUP($A221,'01 LEAD TIME'!$A$10:$K$1000000,10,FALSE)</f>
        <v>4</v>
      </c>
      <c r="K221">
        <f>VLOOKUP($A221,'01 LEAD TIME'!$A$10:$K$1000000,11,FALSE)</f>
        <v>5</v>
      </c>
      <c r="L221" t="s">
        <v>36</v>
      </c>
      <c r="M221" s="1">
        <f t="shared" si="24"/>
        <v>42694</v>
      </c>
      <c r="N221" s="1">
        <f t="shared" si="25"/>
        <v>42717</v>
      </c>
      <c r="O221" t="b">
        <f t="shared" si="26"/>
        <v>1</v>
      </c>
      <c r="P221" t="str">
        <f t="shared" si="27"/>
        <v>WHEN fk_mwh_warehouse = '0' AND id_city = '3010' AND shipped_date &gt;= '2016-11-20' AND shipped_date &lt; '2016-12-14' THEN unit_price</v>
      </c>
      <c r="Q221" t="str">
        <f t="shared" si="28"/>
        <v>WHEN fk_mwh_warehouse = '0' AND id_city = '3010' AND shipped_date &gt;= '2016-11-20' AND shipped_date &lt; '2016-12-14' THEN paid_price</v>
      </c>
      <c r="R221" t="str">
        <f t="shared" si="31"/>
        <v>WHEN fk_mwh_warehouse = '0' AND id_city = '3010' AND shipped_date &gt;= '2016-11-20' AND shipped_date &lt; '2016-12-14' THEN order_nr</v>
      </c>
      <c r="S221" t="str">
        <f t="shared" si="29"/>
        <v>WHEN fk_mwh_warehouse = '0' AND id_city = '3010' AND shipped_date &gt;= '2016-11-20' AND shipped_date &lt; '2016-12-14' THEN 1</v>
      </c>
    </row>
    <row r="222" spans="1:19" x14ac:dyDescent="0.25">
      <c r="A222" t="str">
        <f t="shared" si="30"/>
        <v>30170</v>
      </c>
      <c r="B222">
        <v>0</v>
      </c>
      <c r="C222">
        <v>3017</v>
      </c>
      <c r="D222">
        <v>11557311.939999999</v>
      </c>
      <c r="E222">
        <v>11473485.279999999</v>
      </c>
      <c r="F222">
        <v>53</v>
      </c>
      <c r="G222">
        <v>67</v>
      </c>
      <c r="H222">
        <f>VLOOKUP($A222,'01 LEAD TIME'!$A$10:$K$1000000,8,FALSE)</f>
        <v>20161123334996.898</v>
      </c>
      <c r="I222">
        <f>VLOOKUP($A222,'01 LEAD TIME'!$A$10:$K$1000000,9,FALSE)</f>
        <v>20161207966166.301</v>
      </c>
      <c r="J222">
        <f>VLOOKUP($A222,'01 LEAD TIME'!$A$10:$K$1000000,10,FALSE)</f>
        <v>15</v>
      </c>
      <c r="K222">
        <f>VLOOKUP($A222,'01 LEAD TIME'!$A$10:$K$1000000,11,FALSE)</f>
        <v>3</v>
      </c>
      <c r="L222" t="s">
        <v>35</v>
      </c>
      <c r="M222" s="1">
        <f t="shared" si="24"/>
        <v>42689</v>
      </c>
      <c r="N222" s="1">
        <f t="shared" si="25"/>
        <v>42704</v>
      </c>
      <c r="O222" t="b">
        <f t="shared" si="26"/>
        <v>0</v>
      </c>
      <c r="P222" t="str">
        <f t="shared" si="27"/>
        <v>WHEN fk_mwh_warehouse = '0' AND id_city = '3017' AND shipped_date &gt;= '2016-11-15' AND shipped_date &lt; '2016-12-01' THEN unit_price</v>
      </c>
      <c r="Q222" t="str">
        <f t="shared" si="28"/>
        <v>WHEN fk_mwh_warehouse = '0' AND id_city = '3017' AND shipped_date &gt;= '2016-11-15' AND shipped_date &lt; '2016-12-01' THEN paid_price</v>
      </c>
      <c r="R222" t="str">
        <f t="shared" si="31"/>
        <v>WHEN fk_mwh_warehouse = '0' AND id_city = '3017' AND shipped_date &gt;= '2016-11-15' AND shipped_date &lt; '2016-12-01' THEN order_nr</v>
      </c>
      <c r="S222" t="str">
        <f t="shared" si="29"/>
        <v>WHEN fk_mwh_warehouse = '0' AND id_city = '3017' AND shipped_date &gt;= '2016-11-15' AND shipped_date &lt; '2016-12-01' THEN 1</v>
      </c>
    </row>
    <row r="223" spans="1:19" x14ac:dyDescent="0.25">
      <c r="A223" t="str">
        <f t="shared" si="30"/>
        <v>30240</v>
      </c>
      <c r="B223">
        <v>0</v>
      </c>
      <c r="C223">
        <v>3024</v>
      </c>
      <c r="D223">
        <v>267550</v>
      </c>
      <c r="E223">
        <v>256157.13</v>
      </c>
      <c r="F223">
        <v>2</v>
      </c>
      <c r="G223">
        <v>5</v>
      </c>
      <c r="H223">
        <f>VLOOKUP($A223,'01 LEAD TIME'!$A$10:$K$1000000,8,FALSE)</f>
        <v>20161109400178</v>
      </c>
      <c r="I223">
        <f>VLOOKUP($A223,'01 LEAD TIME'!$A$10:$K$1000000,9,FALSE)</f>
        <v>20161205689737.699</v>
      </c>
      <c r="J223">
        <f>VLOOKUP($A223,'01 LEAD TIME'!$A$10:$K$1000000,10,FALSE)</f>
        <v>26</v>
      </c>
      <c r="K223">
        <f>VLOOKUP($A223,'01 LEAD TIME'!$A$10:$K$1000000,11,FALSE)</f>
        <v>2</v>
      </c>
      <c r="L223" t="s">
        <v>34</v>
      </c>
      <c r="M223" s="1">
        <f t="shared" si="24"/>
        <v>42681</v>
      </c>
      <c r="N223" s="1">
        <f t="shared" si="25"/>
        <v>42692</v>
      </c>
      <c r="O223" t="b">
        <f t="shared" si="26"/>
        <v>0</v>
      </c>
      <c r="P223" t="str">
        <f t="shared" si="27"/>
        <v>WHEN fk_mwh_warehouse = '0' AND id_city = '3024' AND shipped_date &gt;= '2016-11-07' AND shipped_date &lt; '2016-11-19' THEN unit_price</v>
      </c>
      <c r="Q223" t="str">
        <f t="shared" si="28"/>
        <v>WHEN fk_mwh_warehouse = '0' AND id_city = '3024' AND shipped_date &gt;= '2016-11-07' AND shipped_date &lt; '2016-11-19' THEN paid_price</v>
      </c>
      <c r="R223" t="str">
        <f t="shared" si="31"/>
        <v>WHEN fk_mwh_warehouse = '0' AND id_city = '3024' AND shipped_date &gt;= '2016-11-07' AND shipped_date &lt; '2016-11-19' THEN order_nr</v>
      </c>
      <c r="S223" t="str">
        <f t="shared" si="29"/>
        <v>WHEN fk_mwh_warehouse = '0' AND id_city = '3024' AND shipped_date &gt;= '2016-11-07' AND shipped_date &lt; '2016-11-19' THEN 1</v>
      </c>
    </row>
    <row r="224" spans="1:19" x14ac:dyDescent="0.25">
      <c r="A224" t="str">
        <f t="shared" si="30"/>
        <v>30330</v>
      </c>
      <c r="B224">
        <v>0</v>
      </c>
      <c r="C224">
        <v>3033</v>
      </c>
      <c r="D224">
        <v>139000</v>
      </c>
      <c r="E224">
        <v>125100</v>
      </c>
      <c r="F224">
        <v>1</v>
      </c>
      <c r="G224">
        <v>1</v>
      </c>
      <c r="H224">
        <f>VLOOKUP($A224,'01 LEAD TIME'!$A$10:$K$1000000,8,FALSE)</f>
        <v>20161119122953</v>
      </c>
      <c r="I224">
        <f>VLOOKUP($A224,'01 LEAD TIME'!$A$10:$K$1000000,9,FALSE)</f>
        <v>20161205155929</v>
      </c>
      <c r="J224">
        <f>VLOOKUP($A224,'01 LEAD TIME'!$A$10:$K$1000000,10,FALSE)</f>
        <v>16</v>
      </c>
      <c r="K224">
        <f>VLOOKUP($A224,'01 LEAD TIME'!$A$10:$K$1000000,11,FALSE)</f>
        <v>0</v>
      </c>
      <c r="L224" t="s">
        <v>34</v>
      </c>
      <c r="M224" s="1">
        <f t="shared" si="24"/>
        <v>42697</v>
      </c>
      <c r="N224" s="1">
        <f t="shared" si="25"/>
        <v>42700</v>
      </c>
      <c r="O224" t="b">
        <f t="shared" si="26"/>
        <v>0</v>
      </c>
      <c r="P224" t="str">
        <f t="shared" si="27"/>
        <v>WHEN fk_mwh_warehouse = '0' AND id_city = '3033' AND shipped_date &gt;= '2016-11-23' AND shipped_date &lt; '2016-11-27' THEN unit_price</v>
      </c>
      <c r="Q224" t="str">
        <f t="shared" si="28"/>
        <v>WHEN fk_mwh_warehouse = '0' AND id_city = '3033' AND shipped_date &gt;= '2016-11-23' AND shipped_date &lt; '2016-11-27' THEN paid_price</v>
      </c>
      <c r="R224" t="str">
        <f t="shared" si="31"/>
        <v>WHEN fk_mwh_warehouse = '0' AND id_city = '3033' AND shipped_date &gt;= '2016-11-23' AND shipped_date &lt; '2016-11-27' THEN order_nr</v>
      </c>
      <c r="S224" t="str">
        <f t="shared" si="29"/>
        <v>WHEN fk_mwh_warehouse = '0' AND id_city = '3033' AND shipped_date &gt;= '2016-11-23' AND shipped_date &lt; '2016-11-27' THEN 1</v>
      </c>
    </row>
    <row r="225" spans="1:19" x14ac:dyDescent="0.25">
      <c r="A225" t="str">
        <f t="shared" si="30"/>
        <v>30420</v>
      </c>
      <c r="B225">
        <v>0</v>
      </c>
      <c r="C225">
        <v>3042</v>
      </c>
      <c r="D225">
        <v>0</v>
      </c>
      <c r="E225">
        <v>0</v>
      </c>
      <c r="F225">
        <v>0</v>
      </c>
      <c r="G225">
        <v>0</v>
      </c>
      <c r="H225" t="e">
        <f>VLOOKUP($A225,'01 LEAD TIME'!$A$10:$K$1000000,8,FALSE)</f>
        <v>#N/A</v>
      </c>
      <c r="I225" t="e">
        <f>VLOOKUP($A225,'01 LEAD TIME'!$A$10:$K$1000000,9,FALSE)</f>
        <v>#N/A</v>
      </c>
      <c r="J225" t="e">
        <f>VLOOKUP($A225,'01 LEAD TIME'!$A$10:$K$1000000,10,FALSE)</f>
        <v>#N/A</v>
      </c>
      <c r="K225" t="e">
        <f>VLOOKUP($A225,'01 LEAD TIME'!$A$10:$K$1000000,11,FALSE)</f>
        <v>#N/A</v>
      </c>
      <c r="L225" t="e">
        <v>#N/A</v>
      </c>
      <c r="M225" s="1" t="e">
        <f t="shared" si="24"/>
        <v>#N/A</v>
      </c>
      <c r="N225" s="1" t="e">
        <f t="shared" si="25"/>
        <v>#N/A</v>
      </c>
      <c r="O225" t="e">
        <f t="shared" si="26"/>
        <v>#N/A</v>
      </c>
      <c r="P225" t="e">
        <f t="shared" si="27"/>
        <v>#N/A</v>
      </c>
      <c r="Q225" t="e">
        <f t="shared" si="28"/>
        <v>#N/A</v>
      </c>
      <c r="R225" t="e">
        <f t="shared" si="31"/>
        <v>#N/A</v>
      </c>
      <c r="S225" t="e">
        <f t="shared" si="29"/>
        <v>#N/A</v>
      </c>
    </row>
    <row r="226" spans="1:19" x14ac:dyDescent="0.25">
      <c r="A226" t="str">
        <f t="shared" si="30"/>
        <v>30660</v>
      </c>
      <c r="B226">
        <v>0</v>
      </c>
      <c r="C226">
        <v>3066</v>
      </c>
      <c r="D226">
        <v>467841</v>
      </c>
      <c r="E226">
        <v>467841</v>
      </c>
      <c r="F226">
        <v>1</v>
      </c>
      <c r="G226">
        <v>1</v>
      </c>
      <c r="H226">
        <f>VLOOKUP($A226,'01 LEAD TIME'!$A$10:$K$1000000,8,FALSE)</f>
        <v>20161128161721</v>
      </c>
      <c r="I226">
        <f>VLOOKUP($A226,'01 LEAD TIME'!$A$10:$K$1000000,9,FALSE)</f>
        <v>20161206163024</v>
      </c>
      <c r="J226">
        <f>VLOOKUP($A226,'01 LEAD TIME'!$A$10:$K$1000000,10,FALSE)</f>
        <v>8</v>
      </c>
      <c r="K226">
        <f>VLOOKUP($A226,'01 LEAD TIME'!$A$10:$K$1000000,11,FALSE)</f>
        <v>0</v>
      </c>
      <c r="L226" t="s">
        <v>36</v>
      </c>
      <c r="M226" s="1">
        <f t="shared" si="24"/>
        <v>42705</v>
      </c>
      <c r="N226" s="1">
        <f t="shared" si="25"/>
        <v>42708</v>
      </c>
      <c r="O226" t="b">
        <f t="shared" si="26"/>
        <v>0</v>
      </c>
      <c r="P226" t="str">
        <f t="shared" si="27"/>
        <v>WHEN fk_mwh_warehouse = '0' AND id_city = '3066' AND shipped_date &gt;= '2016-12-01' AND shipped_date &lt; '2016-12-05' THEN unit_price</v>
      </c>
      <c r="Q226" t="str">
        <f t="shared" si="28"/>
        <v>WHEN fk_mwh_warehouse = '0' AND id_city = '3066' AND shipped_date &gt;= '2016-12-01' AND shipped_date &lt; '2016-12-05' THEN paid_price</v>
      </c>
      <c r="R226" t="str">
        <f t="shared" si="31"/>
        <v>WHEN fk_mwh_warehouse = '0' AND id_city = '3066' AND shipped_date &gt;= '2016-12-01' AND shipped_date &lt; '2016-12-05' THEN order_nr</v>
      </c>
      <c r="S226" t="str">
        <f t="shared" si="29"/>
        <v>WHEN fk_mwh_warehouse = '0' AND id_city = '3066' AND shipped_date &gt;= '2016-12-01' AND shipped_date &lt; '2016-12-05' THEN 1</v>
      </c>
    </row>
    <row r="227" spans="1:19" x14ac:dyDescent="0.25">
      <c r="A227" t="str">
        <f t="shared" si="30"/>
        <v>30750</v>
      </c>
      <c r="B227">
        <v>0</v>
      </c>
      <c r="C227">
        <v>3075</v>
      </c>
      <c r="D227">
        <v>0</v>
      </c>
      <c r="E227">
        <v>0</v>
      </c>
      <c r="F227">
        <v>0</v>
      </c>
      <c r="G227">
        <v>0</v>
      </c>
      <c r="H227" t="e">
        <f>VLOOKUP($A227,'01 LEAD TIME'!$A$10:$K$1000000,8,FALSE)</f>
        <v>#N/A</v>
      </c>
      <c r="I227" t="e">
        <f>VLOOKUP($A227,'01 LEAD TIME'!$A$10:$K$1000000,9,FALSE)</f>
        <v>#N/A</v>
      </c>
      <c r="J227" t="e">
        <f>VLOOKUP($A227,'01 LEAD TIME'!$A$10:$K$1000000,10,FALSE)</f>
        <v>#N/A</v>
      </c>
      <c r="K227" t="e">
        <f>VLOOKUP($A227,'01 LEAD TIME'!$A$10:$K$1000000,11,FALSE)</f>
        <v>#N/A</v>
      </c>
      <c r="L227" t="e">
        <v>#N/A</v>
      </c>
      <c r="M227" s="1" t="e">
        <f t="shared" si="24"/>
        <v>#N/A</v>
      </c>
      <c r="N227" s="1" t="e">
        <f t="shared" si="25"/>
        <v>#N/A</v>
      </c>
      <c r="O227" t="e">
        <f t="shared" si="26"/>
        <v>#N/A</v>
      </c>
      <c r="P227" t="e">
        <f t="shared" si="27"/>
        <v>#N/A</v>
      </c>
      <c r="Q227" t="e">
        <f t="shared" si="28"/>
        <v>#N/A</v>
      </c>
      <c r="R227" t="e">
        <f t="shared" si="31"/>
        <v>#N/A</v>
      </c>
      <c r="S227" t="e">
        <f t="shared" si="29"/>
        <v>#N/A</v>
      </c>
    </row>
    <row r="228" spans="1:19" x14ac:dyDescent="0.25">
      <c r="A228" t="str">
        <f t="shared" si="30"/>
        <v>30870</v>
      </c>
      <c r="B228">
        <v>0</v>
      </c>
      <c r="C228">
        <v>3087</v>
      </c>
      <c r="D228">
        <v>19058419.989999998</v>
      </c>
      <c r="E228">
        <v>18805660.890000001</v>
      </c>
      <c r="F228">
        <v>74</v>
      </c>
      <c r="G228">
        <v>101</v>
      </c>
      <c r="H228">
        <f>VLOOKUP($A228,'01 LEAD TIME'!$A$10:$K$1000000,8,FALSE)</f>
        <v>20161126641174.699</v>
      </c>
      <c r="I228">
        <f>VLOOKUP($A228,'01 LEAD TIME'!$A$10:$K$1000000,9,FALSE)</f>
        <v>20161206120120.199</v>
      </c>
      <c r="J228">
        <f>VLOOKUP($A228,'01 LEAD TIME'!$A$10:$K$1000000,10,FALSE)</f>
        <v>12</v>
      </c>
      <c r="K228">
        <f>VLOOKUP($A228,'01 LEAD TIME'!$A$10:$K$1000000,11,FALSE)</f>
        <v>4</v>
      </c>
      <c r="L228" t="s">
        <v>36</v>
      </c>
      <c r="M228" s="1">
        <f t="shared" si="24"/>
        <v>42689</v>
      </c>
      <c r="N228" s="1">
        <f t="shared" si="25"/>
        <v>42708</v>
      </c>
      <c r="O228" t="b">
        <f t="shared" si="26"/>
        <v>0</v>
      </c>
      <c r="P228" t="str">
        <f t="shared" si="27"/>
        <v>WHEN fk_mwh_warehouse = '0' AND id_city = '3087' AND shipped_date &gt;= '2016-11-15' AND shipped_date &lt; '2016-12-05' THEN unit_price</v>
      </c>
      <c r="Q228" t="str">
        <f t="shared" si="28"/>
        <v>WHEN fk_mwh_warehouse = '0' AND id_city = '3087' AND shipped_date &gt;= '2016-11-15' AND shipped_date &lt; '2016-12-05' THEN paid_price</v>
      </c>
      <c r="R228" t="str">
        <f t="shared" si="31"/>
        <v>WHEN fk_mwh_warehouse = '0' AND id_city = '3087' AND shipped_date &gt;= '2016-11-15' AND shipped_date &lt; '2016-12-05' THEN order_nr</v>
      </c>
      <c r="S228" t="str">
        <f t="shared" si="29"/>
        <v>WHEN fk_mwh_warehouse = '0' AND id_city = '3087' AND shipped_date &gt;= '2016-11-15' AND shipped_date &lt; '2016-12-05' THEN 1</v>
      </c>
    </row>
    <row r="229" spans="1:19" x14ac:dyDescent="0.25">
      <c r="A229" t="str">
        <f t="shared" si="30"/>
        <v>31050</v>
      </c>
      <c r="B229">
        <v>0</v>
      </c>
      <c r="C229">
        <v>3105</v>
      </c>
      <c r="D229">
        <v>71000</v>
      </c>
      <c r="E229">
        <v>71000</v>
      </c>
      <c r="F229">
        <v>1</v>
      </c>
      <c r="G229">
        <v>1</v>
      </c>
      <c r="H229">
        <f>VLOOKUP($A229,'01 LEAD TIME'!$A$10:$K$1000000,8,FALSE)</f>
        <v>20161108203234</v>
      </c>
      <c r="I229">
        <f>VLOOKUP($A229,'01 LEAD TIME'!$A$10:$K$1000000,9,FALSE)</f>
        <v>20161206170018</v>
      </c>
      <c r="J229">
        <f>VLOOKUP($A229,'01 LEAD TIME'!$A$10:$K$1000000,10,FALSE)</f>
        <v>28</v>
      </c>
      <c r="K229">
        <f>VLOOKUP($A229,'01 LEAD TIME'!$A$10:$K$1000000,11,FALSE)</f>
        <v>0</v>
      </c>
      <c r="L229" t="s">
        <v>36</v>
      </c>
      <c r="M229" s="1">
        <f t="shared" si="24"/>
        <v>42685</v>
      </c>
      <c r="N229" s="1">
        <f t="shared" si="25"/>
        <v>42688</v>
      </c>
      <c r="O229" t="b">
        <f t="shared" si="26"/>
        <v>0</v>
      </c>
      <c r="P229" t="str">
        <f t="shared" si="27"/>
        <v>WHEN fk_mwh_warehouse = '0' AND id_city = '3105' AND shipped_date &gt;= '2016-11-11' AND shipped_date &lt; '2016-11-15' THEN unit_price</v>
      </c>
      <c r="Q229" t="str">
        <f t="shared" si="28"/>
        <v>WHEN fk_mwh_warehouse = '0' AND id_city = '3105' AND shipped_date &gt;= '2016-11-11' AND shipped_date &lt; '2016-11-15' THEN paid_price</v>
      </c>
      <c r="R229" t="str">
        <f t="shared" si="31"/>
        <v>WHEN fk_mwh_warehouse = '0' AND id_city = '3105' AND shipped_date &gt;= '2016-11-11' AND shipped_date &lt; '2016-11-15' THEN order_nr</v>
      </c>
      <c r="S229" t="str">
        <f t="shared" si="29"/>
        <v>WHEN fk_mwh_warehouse = '0' AND id_city = '3105' AND shipped_date &gt;= '2016-11-11' AND shipped_date &lt; '2016-11-15' THEN 1</v>
      </c>
    </row>
    <row r="230" spans="1:19" x14ac:dyDescent="0.25">
      <c r="A230" t="str">
        <f t="shared" si="30"/>
        <v>31130</v>
      </c>
      <c r="B230">
        <v>0</v>
      </c>
      <c r="C230">
        <v>3113</v>
      </c>
      <c r="D230">
        <v>8435171.9600000009</v>
      </c>
      <c r="E230">
        <v>8418573.9600000009</v>
      </c>
      <c r="F230">
        <v>44</v>
      </c>
      <c r="G230">
        <v>66</v>
      </c>
      <c r="H230">
        <f>VLOOKUP($A230,'01 LEAD TIME'!$A$10:$K$1000000,8,FALSE)</f>
        <v>20161116786397.301</v>
      </c>
      <c r="I230">
        <f>VLOOKUP($A230,'01 LEAD TIME'!$A$10:$K$1000000,9,FALSE)</f>
        <v>20161205505837.301</v>
      </c>
      <c r="J230">
        <f>VLOOKUP($A230,'01 LEAD TIME'!$A$10:$K$1000000,10,FALSE)</f>
        <v>19</v>
      </c>
      <c r="K230">
        <f>VLOOKUP($A230,'01 LEAD TIME'!$A$10:$K$1000000,11,FALSE)</f>
        <v>6</v>
      </c>
      <c r="L230" t="s">
        <v>34</v>
      </c>
      <c r="M230" s="1">
        <f t="shared" si="24"/>
        <v>42676</v>
      </c>
      <c r="N230" s="1">
        <f t="shared" si="25"/>
        <v>42703</v>
      </c>
      <c r="O230" t="b">
        <f t="shared" si="26"/>
        <v>0</v>
      </c>
      <c r="P230" t="str">
        <f t="shared" si="27"/>
        <v>WHEN fk_mwh_warehouse = '0' AND id_city = '3113' AND shipped_date &gt;= '2016-11-02' AND shipped_date &lt; '2016-11-30' THEN unit_price</v>
      </c>
      <c r="Q230" t="str">
        <f t="shared" si="28"/>
        <v>WHEN fk_mwh_warehouse = '0' AND id_city = '3113' AND shipped_date &gt;= '2016-11-02' AND shipped_date &lt; '2016-11-30' THEN paid_price</v>
      </c>
      <c r="R230" t="str">
        <f t="shared" si="31"/>
        <v>WHEN fk_mwh_warehouse = '0' AND id_city = '3113' AND shipped_date &gt;= '2016-11-02' AND shipped_date &lt; '2016-11-30' THEN order_nr</v>
      </c>
      <c r="S230" t="str">
        <f t="shared" si="29"/>
        <v>WHEN fk_mwh_warehouse = '0' AND id_city = '3113' AND shipped_date &gt;= '2016-11-02' AND shipped_date &lt; '2016-11-30' THEN 1</v>
      </c>
    </row>
    <row r="231" spans="1:19" x14ac:dyDescent="0.25">
      <c r="A231" t="str">
        <f t="shared" si="30"/>
        <v>31410</v>
      </c>
      <c r="B231">
        <v>0</v>
      </c>
      <c r="C231">
        <v>3141</v>
      </c>
      <c r="D231">
        <v>1409620</v>
      </c>
      <c r="E231">
        <v>1409620</v>
      </c>
      <c r="F231">
        <v>7</v>
      </c>
      <c r="G231">
        <v>9</v>
      </c>
      <c r="H231">
        <f>VLOOKUP($A231,'01 LEAD TIME'!$A$10:$K$1000000,8,FALSE)</f>
        <v>20161114232740</v>
      </c>
      <c r="I231">
        <f>VLOOKUP($A231,'01 LEAD TIME'!$A$10:$K$1000000,9,FALSE)</f>
        <v>20161206171038</v>
      </c>
      <c r="J231">
        <f>VLOOKUP($A231,'01 LEAD TIME'!$A$10:$K$1000000,10,FALSE)</f>
        <v>22</v>
      </c>
      <c r="K231">
        <f>VLOOKUP($A231,'01 LEAD TIME'!$A$10:$K$1000000,11,FALSE)</f>
        <v>0</v>
      </c>
      <c r="L231" t="s">
        <v>36</v>
      </c>
      <c r="M231" s="1">
        <f t="shared" si="24"/>
        <v>42691</v>
      </c>
      <c r="N231" s="1">
        <f t="shared" si="25"/>
        <v>42694</v>
      </c>
      <c r="O231" t="b">
        <f t="shared" si="26"/>
        <v>0</v>
      </c>
      <c r="P231" t="str">
        <f t="shared" si="27"/>
        <v>WHEN fk_mwh_warehouse = '0' AND id_city = '3141' AND shipped_date &gt;= '2016-11-17' AND shipped_date &lt; '2016-11-21' THEN unit_price</v>
      </c>
      <c r="Q231" t="str">
        <f t="shared" si="28"/>
        <v>WHEN fk_mwh_warehouse = '0' AND id_city = '3141' AND shipped_date &gt;= '2016-11-17' AND shipped_date &lt; '2016-11-21' THEN paid_price</v>
      </c>
      <c r="R231" t="str">
        <f t="shared" si="31"/>
        <v>WHEN fk_mwh_warehouse = '0' AND id_city = '3141' AND shipped_date &gt;= '2016-11-17' AND shipped_date &lt; '2016-11-21' THEN order_nr</v>
      </c>
      <c r="S231" t="str">
        <f t="shared" si="29"/>
        <v>WHEN fk_mwh_warehouse = '0' AND id_city = '3141' AND shipped_date &gt;= '2016-11-17' AND shipped_date &lt; '2016-11-21' THEN 1</v>
      </c>
    </row>
    <row r="232" spans="1:19" x14ac:dyDescent="0.25">
      <c r="A232" t="str">
        <f t="shared" si="30"/>
        <v>31660</v>
      </c>
      <c r="B232">
        <v>0</v>
      </c>
      <c r="C232">
        <v>3166</v>
      </c>
      <c r="D232">
        <v>0</v>
      </c>
      <c r="E232">
        <v>0</v>
      </c>
      <c r="F232">
        <v>0</v>
      </c>
      <c r="G232">
        <v>0</v>
      </c>
      <c r="H232" t="e">
        <f>VLOOKUP($A232,'01 LEAD TIME'!$A$10:$K$1000000,8,FALSE)</f>
        <v>#N/A</v>
      </c>
      <c r="I232" t="e">
        <f>VLOOKUP($A232,'01 LEAD TIME'!$A$10:$K$1000000,9,FALSE)</f>
        <v>#N/A</v>
      </c>
      <c r="J232" t="e">
        <f>VLOOKUP($A232,'01 LEAD TIME'!$A$10:$K$1000000,10,FALSE)</f>
        <v>#N/A</v>
      </c>
      <c r="K232" t="e">
        <f>VLOOKUP($A232,'01 LEAD TIME'!$A$10:$K$1000000,11,FALSE)</f>
        <v>#N/A</v>
      </c>
      <c r="L232" t="e">
        <v>#N/A</v>
      </c>
      <c r="M232" s="1" t="e">
        <f t="shared" si="24"/>
        <v>#N/A</v>
      </c>
      <c r="N232" s="1" t="e">
        <f t="shared" si="25"/>
        <v>#N/A</v>
      </c>
      <c r="O232" t="e">
        <f t="shared" si="26"/>
        <v>#N/A</v>
      </c>
      <c r="P232" t="e">
        <f t="shared" si="27"/>
        <v>#N/A</v>
      </c>
      <c r="Q232" t="e">
        <f t="shared" si="28"/>
        <v>#N/A</v>
      </c>
      <c r="R232" t="e">
        <f t="shared" si="31"/>
        <v>#N/A</v>
      </c>
      <c r="S232" t="e">
        <f t="shared" si="29"/>
        <v>#N/A</v>
      </c>
    </row>
    <row r="233" spans="1:19" x14ac:dyDescent="0.25">
      <c r="A233" t="str">
        <f t="shared" si="30"/>
        <v>31830</v>
      </c>
      <c r="B233">
        <v>0</v>
      </c>
      <c r="C233">
        <v>3183</v>
      </c>
      <c r="D233">
        <v>1616400</v>
      </c>
      <c r="E233">
        <v>1594350.38</v>
      </c>
      <c r="F233">
        <v>14</v>
      </c>
      <c r="G233">
        <v>19</v>
      </c>
      <c r="H233">
        <f>VLOOKUP($A233,'01 LEAD TIME'!$A$10:$K$1000000,8,FALSE)</f>
        <v>20161120045810.5</v>
      </c>
      <c r="I233">
        <f>VLOOKUP($A233,'01 LEAD TIME'!$A$10:$K$1000000,9,FALSE)</f>
        <v>20161205238226.5</v>
      </c>
      <c r="J233">
        <f>VLOOKUP($A233,'01 LEAD TIME'!$A$10:$K$1000000,10,FALSE)</f>
        <v>15</v>
      </c>
      <c r="K233">
        <f>VLOOKUP($A233,'01 LEAD TIME'!$A$10:$K$1000000,11,FALSE)</f>
        <v>1</v>
      </c>
      <c r="L233" t="s">
        <v>34</v>
      </c>
      <c r="M233" s="1">
        <f t="shared" si="24"/>
        <v>42695</v>
      </c>
      <c r="N233" s="1">
        <f t="shared" si="25"/>
        <v>42702</v>
      </c>
      <c r="O233" t="b">
        <f t="shared" si="26"/>
        <v>0</v>
      </c>
      <c r="P233" t="str">
        <f t="shared" si="27"/>
        <v>WHEN fk_mwh_warehouse = '0' AND id_city = '3183' AND shipped_date &gt;= '2016-11-21' AND shipped_date &lt; '2016-11-29' THEN unit_price</v>
      </c>
      <c r="Q233" t="str">
        <f t="shared" si="28"/>
        <v>WHEN fk_mwh_warehouse = '0' AND id_city = '3183' AND shipped_date &gt;= '2016-11-21' AND shipped_date &lt; '2016-11-29' THEN paid_price</v>
      </c>
      <c r="R233" t="str">
        <f t="shared" si="31"/>
        <v>WHEN fk_mwh_warehouse = '0' AND id_city = '3183' AND shipped_date &gt;= '2016-11-21' AND shipped_date &lt; '2016-11-29' THEN order_nr</v>
      </c>
      <c r="S233" t="str">
        <f t="shared" si="29"/>
        <v>WHEN fk_mwh_warehouse = '0' AND id_city = '3183' AND shipped_date &gt;= '2016-11-21' AND shipped_date &lt; '2016-11-29' THEN 1</v>
      </c>
    </row>
    <row r="234" spans="1:19" x14ac:dyDescent="0.25">
      <c r="A234" t="str">
        <f t="shared" si="30"/>
        <v>31980</v>
      </c>
      <c r="B234">
        <v>0</v>
      </c>
      <c r="C234">
        <v>3198</v>
      </c>
      <c r="D234">
        <v>3323390</v>
      </c>
      <c r="E234">
        <v>3003387.2</v>
      </c>
      <c r="F234">
        <v>21</v>
      </c>
      <c r="G234">
        <v>27</v>
      </c>
      <c r="H234">
        <f>VLOOKUP($A234,'01 LEAD TIME'!$A$10:$K$1000000,8,FALSE)</f>
        <v>20161121526314.199</v>
      </c>
      <c r="I234">
        <f>VLOOKUP($A234,'01 LEAD TIME'!$A$10:$K$1000000,9,FALSE)</f>
        <v>20161206800975.699</v>
      </c>
      <c r="J234">
        <f>VLOOKUP($A234,'01 LEAD TIME'!$A$10:$K$1000000,10,FALSE)</f>
        <v>15</v>
      </c>
      <c r="K234">
        <f>VLOOKUP($A234,'01 LEAD TIME'!$A$10:$K$1000000,11,FALSE)</f>
        <v>2</v>
      </c>
      <c r="L234" t="s">
        <v>36</v>
      </c>
      <c r="M234" s="1">
        <f t="shared" si="24"/>
        <v>42692</v>
      </c>
      <c r="N234" s="1">
        <f t="shared" si="25"/>
        <v>42703</v>
      </c>
      <c r="O234" t="b">
        <f t="shared" si="26"/>
        <v>0</v>
      </c>
      <c r="P234" t="str">
        <f t="shared" si="27"/>
        <v>WHEN fk_mwh_warehouse = '0' AND id_city = '3198' AND shipped_date &gt;= '2016-11-18' AND shipped_date &lt; '2016-11-30' THEN unit_price</v>
      </c>
      <c r="Q234" t="str">
        <f t="shared" si="28"/>
        <v>WHEN fk_mwh_warehouse = '0' AND id_city = '3198' AND shipped_date &gt;= '2016-11-18' AND shipped_date &lt; '2016-11-30' THEN paid_price</v>
      </c>
      <c r="R234" t="str">
        <f t="shared" si="31"/>
        <v>WHEN fk_mwh_warehouse = '0' AND id_city = '3198' AND shipped_date &gt;= '2016-11-18' AND shipped_date &lt; '2016-11-30' THEN order_nr</v>
      </c>
      <c r="S234" t="str">
        <f t="shared" si="29"/>
        <v>WHEN fk_mwh_warehouse = '0' AND id_city = '3198' AND shipped_date &gt;= '2016-11-18' AND shipped_date &lt; '2016-11-30' THEN 1</v>
      </c>
    </row>
    <row r="235" spans="1:19" x14ac:dyDescent="0.25">
      <c r="A235" t="str">
        <f t="shared" si="30"/>
        <v>32110</v>
      </c>
      <c r="B235">
        <v>0</v>
      </c>
      <c r="C235">
        <v>3211</v>
      </c>
      <c r="D235">
        <v>0</v>
      </c>
      <c r="E235">
        <v>0</v>
      </c>
      <c r="F235">
        <v>0</v>
      </c>
      <c r="G235">
        <v>0</v>
      </c>
      <c r="H235" t="e">
        <f>VLOOKUP($A235,'01 LEAD TIME'!$A$10:$K$1000000,8,FALSE)</f>
        <v>#N/A</v>
      </c>
      <c r="I235" t="e">
        <f>VLOOKUP($A235,'01 LEAD TIME'!$A$10:$K$1000000,9,FALSE)</f>
        <v>#N/A</v>
      </c>
      <c r="J235" t="e">
        <f>VLOOKUP($A235,'01 LEAD TIME'!$A$10:$K$1000000,10,FALSE)</f>
        <v>#N/A</v>
      </c>
      <c r="K235" t="e">
        <f>VLOOKUP($A235,'01 LEAD TIME'!$A$10:$K$1000000,11,FALSE)</f>
        <v>#N/A</v>
      </c>
      <c r="L235" t="e">
        <v>#N/A</v>
      </c>
      <c r="M235" s="1" t="e">
        <f t="shared" si="24"/>
        <v>#N/A</v>
      </c>
      <c r="N235" s="1" t="e">
        <f t="shared" si="25"/>
        <v>#N/A</v>
      </c>
      <c r="O235" t="e">
        <f t="shared" si="26"/>
        <v>#N/A</v>
      </c>
      <c r="P235" t="e">
        <f t="shared" si="27"/>
        <v>#N/A</v>
      </c>
      <c r="Q235" t="e">
        <f t="shared" si="28"/>
        <v>#N/A</v>
      </c>
      <c r="R235" t="e">
        <f t="shared" si="31"/>
        <v>#N/A</v>
      </c>
      <c r="S235" t="e">
        <f t="shared" si="29"/>
        <v>#N/A</v>
      </c>
    </row>
    <row r="236" spans="1:19" x14ac:dyDescent="0.25">
      <c r="A236" t="str">
        <f t="shared" si="30"/>
        <v>32220</v>
      </c>
      <c r="B236">
        <v>0</v>
      </c>
      <c r="C236">
        <v>3222</v>
      </c>
      <c r="D236">
        <v>4081574</v>
      </c>
      <c r="E236">
        <v>4081574</v>
      </c>
      <c r="F236">
        <v>28</v>
      </c>
      <c r="G236">
        <v>35</v>
      </c>
      <c r="H236">
        <f>VLOOKUP($A236,'01 LEAD TIME'!$A$10:$K$1000000,8,FALSE)</f>
        <v>20161119695375</v>
      </c>
      <c r="I236">
        <f>VLOOKUP($A236,'01 LEAD TIME'!$A$10:$K$1000000,9,FALSE)</f>
        <v>20161206179279.398</v>
      </c>
      <c r="J236">
        <f>VLOOKUP($A236,'01 LEAD TIME'!$A$10:$K$1000000,10,FALSE)</f>
        <v>16</v>
      </c>
      <c r="K236">
        <f>VLOOKUP($A236,'01 LEAD TIME'!$A$10:$K$1000000,11,FALSE)</f>
        <v>7</v>
      </c>
      <c r="L236" t="s">
        <v>36</v>
      </c>
      <c r="M236" s="1">
        <f t="shared" si="24"/>
        <v>42676</v>
      </c>
      <c r="N236" s="1">
        <f t="shared" si="25"/>
        <v>42707</v>
      </c>
      <c r="O236" t="b">
        <f t="shared" si="26"/>
        <v>0</v>
      </c>
      <c r="P236" t="str">
        <f t="shared" si="27"/>
        <v>WHEN fk_mwh_warehouse = '0' AND id_city = '3222' AND shipped_date &gt;= '2016-11-02' AND shipped_date &lt; '2016-12-04' THEN unit_price</v>
      </c>
      <c r="Q236" t="str">
        <f t="shared" si="28"/>
        <v>WHEN fk_mwh_warehouse = '0' AND id_city = '3222' AND shipped_date &gt;= '2016-11-02' AND shipped_date &lt; '2016-12-04' THEN paid_price</v>
      </c>
      <c r="R236" t="str">
        <f t="shared" si="31"/>
        <v>WHEN fk_mwh_warehouse = '0' AND id_city = '3222' AND shipped_date &gt;= '2016-11-02' AND shipped_date &lt; '2016-12-04' THEN order_nr</v>
      </c>
      <c r="S236" t="str">
        <f t="shared" si="29"/>
        <v>WHEN fk_mwh_warehouse = '0' AND id_city = '3222' AND shipped_date &gt;= '2016-11-02' AND shipped_date &lt; '2016-12-04' THEN 1</v>
      </c>
    </row>
    <row r="237" spans="1:19" x14ac:dyDescent="0.25">
      <c r="A237" t="str">
        <f t="shared" si="30"/>
        <v>32390</v>
      </c>
      <c r="B237">
        <v>0</v>
      </c>
      <c r="C237">
        <v>3239</v>
      </c>
      <c r="D237">
        <v>0</v>
      </c>
      <c r="E237">
        <v>0</v>
      </c>
      <c r="F237">
        <v>0</v>
      </c>
      <c r="G237">
        <v>0</v>
      </c>
      <c r="H237" t="e">
        <f>VLOOKUP($A237,'01 LEAD TIME'!$A$10:$K$1000000,8,FALSE)</f>
        <v>#N/A</v>
      </c>
      <c r="I237" t="e">
        <f>VLOOKUP($A237,'01 LEAD TIME'!$A$10:$K$1000000,9,FALSE)</f>
        <v>#N/A</v>
      </c>
      <c r="J237" t="e">
        <f>VLOOKUP($A237,'01 LEAD TIME'!$A$10:$K$1000000,10,FALSE)</f>
        <v>#N/A</v>
      </c>
      <c r="K237" t="e">
        <f>VLOOKUP($A237,'01 LEAD TIME'!$A$10:$K$1000000,11,FALSE)</f>
        <v>#N/A</v>
      </c>
      <c r="L237" t="e">
        <v>#N/A</v>
      </c>
      <c r="M237" s="1" t="e">
        <f t="shared" si="24"/>
        <v>#N/A</v>
      </c>
      <c r="N237" s="1" t="e">
        <f t="shared" si="25"/>
        <v>#N/A</v>
      </c>
      <c r="O237" t="e">
        <f t="shared" si="26"/>
        <v>#N/A</v>
      </c>
      <c r="P237" t="e">
        <f t="shared" si="27"/>
        <v>#N/A</v>
      </c>
      <c r="Q237" t="e">
        <f t="shared" si="28"/>
        <v>#N/A</v>
      </c>
      <c r="R237" t="e">
        <f t="shared" si="31"/>
        <v>#N/A</v>
      </c>
      <c r="S237" t="e">
        <f t="shared" si="29"/>
        <v>#N/A</v>
      </c>
    </row>
    <row r="238" spans="1:19" x14ac:dyDescent="0.25">
      <c r="A238" t="str">
        <f t="shared" si="30"/>
        <v>32460</v>
      </c>
      <c r="B238">
        <v>0</v>
      </c>
      <c r="C238">
        <v>3246</v>
      </c>
      <c r="D238">
        <v>11291753</v>
      </c>
      <c r="E238">
        <v>11241753</v>
      </c>
      <c r="F238">
        <v>66</v>
      </c>
      <c r="G238">
        <v>84</v>
      </c>
      <c r="H238">
        <f>VLOOKUP($A238,'01 LEAD TIME'!$A$10:$K$1000000,8,FALSE)</f>
        <v>20161166152988.5</v>
      </c>
      <c r="I238">
        <f>VLOOKUP($A238,'01 LEAD TIME'!$A$10:$K$1000000,9,FALSE)</f>
        <v>20161206147747.801</v>
      </c>
      <c r="J238">
        <f>VLOOKUP($A238,'01 LEAD TIME'!$A$10:$K$1000000,10,FALSE)</f>
        <v>5</v>
      </c>
      <c r="K238">
        <f>VLOOKUP($A238,'01 LEAD TIME'!$A$10:$K$1000000,11,FALSE)</f>
        <v>5</v>
      </c>
      <c r="L238" t="s">
        <v>36</v>
      </c>
      <c r="M238" s="1">
        <f t="shared" si="24"/>
        <v>42693</v>
      </c>
      <c r="N238" s="1">
        <f t="shared" si="25"/>
        <v>42716</v>
      </c>
      <c r="O238" t="b">
        <f t="shared" si="26"/>
        <v>0</v>
      </c>
      <c r="P238" t="str">
        <f t="shared" si="27"/>
        <v>WHEN fk_mwh_warehouse = '0' AND id_city = '3246' AND shipped_date &gt;= '2016-11-19' AND shipped_date &lt; '2016-12-13' THEN unit_price</v>
      </c>
      <c r="Q238" t="str">
        <f t="shared" si="28"/>
        <v>WHEN fk_mwh_warehouse = '0' AND id_city = '3246' AND shipped_date &gt;= '2016-11-19' AND shipped_date &lt; '2016-12-13' THEN paid_price</v>
      </c>
      <c r="R238" t="str">
        <f t="shared" si="31"/>
        <v>WHEN fk_mwh_warehouse = '0' AND id_city = '3246' AND shipped_date &gt;= '2016-11-19' AND shipped_date &lt; '2016-12-13' THEN order_nr</v>
      </c>
      <c r="S238" t="str">
        <f t="shared" si="29"/>
        <v>WHEN fk_mwh_warehouse = '0' AND id_city = '3246' AND shipped_date &gt;= '2016-11-19' AND shipped_date &lt; '2016-12-13' THEN 1</v>
      </c>
    </row>
    <row r="239" spans="1:19" x14ac:dyDescent="0.25">
      <c r="A239" t="str">
        <f t="shared" si="30"/>
        <v>32700</v>
      </c>
      <c r="B239">
        <v>0</v>
      </c>
      <c r="C239">
        <v>3270</v>
      </c>
      <c r="D239">
        <v>1832974</v>
      </c>
      <c r="E239">
        <v>1832974</v>
      </c>
      <c r="F239">
        <v>6</v>
      </c>
      <c r="G239">
        <v>11</v>
      </c>
      <c r="H239">
        <f>VLOOKUP($A239,'01 LEAD TIME'!$A$10:$K$1000000,8,FALSE)</f>
        <v>20161152710364</v>
      </c>
      <c r="I239">
        <f>VLOOKUP($A239,'01 LEAD TIME'!$A$10:$K$1000000,9,FALSE)</f>
        <v>20161206141542.602</v>
      </c>
      <c r="J239">
        <f>VLOOKUP($A239,'01 LEAD TIME'!$A$10:$K$1000000,10,FALSE)</f>
        <v>7</v>
      </c>
      <c r="K239">
        <f>VLOOKUP($A239,'01 LEAD TIME'!$A$10:$K$1000000,11,FALSE)</f>
        <v>2</v>
      </c>
      <c r="L239" t="s">
        <v>36</v>
      </c>
      <c r="M239" s="1">
        <f t="shared" si="24"/>
        <v>42700</v>
      </c>
      <c r="N239" s="1">
        <f t="shared" si="25"/>
        <v>42711</v>
      </c>
      <c r="O239" t="b">
        <f t="shared" si="26"/>
        <v>0</v>
      </c>
      <c r="P239" t="str">
        <f t="shared" si="27"/>
        <v>WHEN fk_mwh_warehouse = '0' AND id_city = '3270' AND shipped_date &gt;= '2016-11-26' AND shipped_date &lt; '2016-12-08' THEN unit_price</v>
      </c>
      <c r="Q239" t="str">
        <f t="shared" si="28"/>
        <v>WHEN fk_mwh_warehouse = '0' AND id_city = '3270' AND shipped_date &gt;= '2016-11-26' AND shipped_date &lt; '2016-12-08' THEN paid_price</v>
      </c>
      <c r="R239" t="str">
        <f t="shared" si="31"/>
        <v>WHEN fk_mwh_warehouse = '0' AND id_city = '3270' AND shipped_date &gt;= '2016-11-26' AND shipped_date &lt; '2016-12-08' THEN order_nr</v>
      </c>
      <c r="S239" t="str">
        <f t="shared" si="29"/>
        <v>WHEN fk_mwh_warehouse = '0' AND id_city = '3270' AND shipped_date &gt;= '2016-11-26' AND shipped_date &lt; '2016-12-08' THEN 1</v>
      </c>
    </row>
    <row r="240" spans="1:19" x14ac:dyDescent="0.25">
      <c r="A240" t="str">
        <f t="shared" si="30"/>
        <v>32800</v>
      </c>
      <c r="B240">
        <v>0</v>
      </c>
      <c r="C240">
        <v>3280</v>
      </c>
      <c r="D240">
        <v>8014089.9400000004</v>
      </c>
      <c r="E240">
        <v>7892272.6399999997</v>
      </c>
      <c r="F240">
        <v>31</v>
      </c>
      <c r="G240">
        <v>67</v>
      </c>
      <c r="H240">
        <f>VLOOKUP($A240,'01 LEAD TIME'!$A$10:$K$1000000,8,FALSE)</f>
        <v>20161126067728.801</v>
      </c>
      <c r="I240">
        <f>VLOOKUP($A240,'01 LEAD TIME'!$A$10:$K$1000000,9,FALSE)</f>
        <v>20161205265314.398</v>
      </c>
      <c r="J240">
        <f>VLOOKUP($A240,'01 LEAD TIME'!$A$10:$K$1000000,10,FALSE)</f>
        <v>11</v>
      </c>
      <c r="K240">
        <f>VLOOKUP($A240,'01 LEAD TIME'!$A$10:$K$1000000,11,FALSE)</f>
        <v>2</v>
      </c>
      <c r="L240" t="s">
        <v>34</v>
      </c>
      <c r="M240" s="1">
        <f t="shared" si="24"/>
        <v>42696</v>
      </c>
      <c r="N240" s="1">
        <f t="shared" si="25"/>
        <v>42707</v>
      </c>
      <c r="O240" t="b">
        <f t="shared" si="26"/>
        <v>0</v>
      </c>
      <c r="P240" t="str">
        <f t="shared" si="27"/>
        <v>WHEN fk_mwh_warehouse = '0' AND id_city = '3280' AND shipped_date &gt;= '2016-11-22' AND shipped_date &lt; '2016-12-04' THEN unit_price</v>
      </c>
      <c r="Q240" t="str">
        <f t="shared" si="28"/>
        <v>WHEN fk_mwh_warehouse = '0' AND id_city = '3280' AND shipped_date &gt;= '2016-11-22' AND shipped_date &lt; '2016-12-04' THEN paid_price</v>
      </c>
      <c r="R240" t="str">
        <f t="shared" si="31"/>
        <v>WHEN fk_mwh_warehouse = '0' AND id_city = '3280' AND shipped_date &gt;= '2016-11-22' AND shipped_date &lt; '2016-12-04' THEN order_nr</v>
      </c>
      <c r="S240" t="str">
        <f t="shared" si="29"/>
        <v>WHEN fk_mwh_warehouse = '0' AND id_city = '3280' AND shipped_date &gt;= '2016-11-22' AND shipped_date &lt; '2016-12-04' THEN 1</v>
      </c>
    </row>
    <row r="241" spans="1:19" x14ac:dyDescent="0.25">
      <c r="A241" t="str">
        <f t="shared" si="30"/>
        <v>32930</v>
      </c>
      <c r="B241">
        <v>0</v>
      </c>
      <c r="C241">
        <v>3293</v>
      </c>
      <c r="D241">
        <v>324000</v>
      </c>
      <c r="E241">
        <v>324000</v>
      </c>
      <c r="F241">
        <v>2</v>
      </c>
      <c r="G241">
        <v>2</v>
      </c>
      <c r="H241">
        <f>VLOOKUP($A241,'01 LEAD TIME'!$A$10:$K$1000000,8,FALSE)</f>
        <v>20161128572378.5</v>
      </c>
      <c r="I241">
        <f>VLOOKUP($A241,'01 LEAD TIME'!$A$10:$K$1000000,9,FALSE)</f>
        <v>20161206634190.5</v>
      </c>
      <c r="J241">
        <f>VLOOKUP($A241,'01 LEAD TIME'!$A$10:$K$1000000,10,FALSE)</f>
        <v>8</v>
      </c>
      <c r="K241">
        <f>VLOOKUP($A241,'01 LEAD TIME'!$A$10:$K$1000000,11,FALSE)</f>
        <v>1</v>
      </c>
      <c r="L241" t="s">
        <v>36</v>
      </c>
      <c r="M241" s="1">
        <f t="shared" si="24"/>
        <v>42702</v>
      </c>
      <c r="N241" s="1">
        <f t="shared" si="25"/>
        <v>42709</v>
      </c>
      <c r="O241" t="b">
        <f t="shared" si="26"/>
        <v>0</v>
      </c>
      <c r="P241" t="str">
        <f t="shared" si="27"/>
        <v>WHEN fk_mwh_warehouse = '0' AND id_city = '3293' AND shipped_date &gt;= '2016-11-28' AND shipped_date &lt; '2016-12-06' THEN unit_price</v>
      </c>
      <c r="Q241" t="str">
        <f t="shared" si="28"/>
        <v>WHEN fk_mwh_warehouse = '0' AND id_city = '3293' AND shipped_date &gt;= '2016-11-28' AND shipped_date &lt; '2016-12-06' THEN paid_price</v>
      </c>
      <c r="R241" t="str">
        <f t="shared" si="31"/>
        <v>WHEN fk_mwh_warehouse = '0' AND id_city = '3293' AND shipped_date &gt;= '2016-11-28' AND shipped_date &lt; '2016-12-06' THEN order_nr</v>
      </c>
      <c r="S241" t="str">
        <f t="shared" si="29"/>
        <v>WHEN fk_mwh_warehouse = '0' AND id_city = '3293' AND shipped_date &gt;= '2016-11-28' AND shipped_date &lt; '2016-12-06' THEN 1</v>
      </c>
    </row>
    <row r="242" spans="1:19" x14ac:dyDescent="0.25">
      <c r="A242" t="str">
        <f t="shared" si="30"/>
        <v>32990</v>
      </c>
      <c r="B242">
        <v>0</v>
      </c>
      <c r="C242">
        <v>3299</v>
      </c>
      <c r="D242">
        <v>1377887</v>
      </c>
      <c r="E242">
        <v>1286109.6000000001</v>
      </c>
      <c r="F242">
        <v>7</v>
      </c>
      <c r="G242">
        <v>7</v>
      </c>
      <c r="H242">
        <f>VLOOKUP($A242,'01 LEAD TIME'!$A$10:$K$1000000,8,FALSE)</f>
        <v>20161123447705</v>
      </c>
      <c r="I242">
        <f>VLOOKUP($A242,'01 LEAD TIME'!$A$10:$K$1000000,9,FALSE)</f>
        <v>20161205155824.602</v>
      </c>
      <c r="J242">
        <f>VLOOKUP($A242,'01 LEAD TIME'!$A$10:$K$1000000,10,FALSE)</f>
        <v>12</v>
      </c>
      <c r="K242">
        <f>VLOOKUP($A242,'01 LEAD TIME'!$A$10:$K$1000000,11,FALSE)</f>
        <v>0</v>
      </c>
      <c r="L242" t="s">
        <v>34</v>
      </c>
      <c r="M242" s="1">
        <f t="shared" si="24"/>
        <v>42701</v>
      </c>
      <c r="N242" s="1">
        <f t="shared" si="25"/>
        <v>42704</v>
      </c>
      <c r="O242" t="b">
        <f t="shared" si="26"/>
        <v>0</v>
      </c>
      <c r="P242" t="str">
        <f t="shared" si="27"/>
        <v>WHEN fk_mwh_warehouse = '0' AND id_city = '3299' AND shipped_date &gt;= '2016-11-27' AND shipped_date &lt; '2016-12-01' THEN unit_price</v>
      </c>
      <c r="Q242" t="str">
        <f t="shared" si="28"/>
        <v>WHEN fk_mwh_warehouse = '0' AND id_city = '3299' AND shipped_date &gt;= '2016-11-27' AND shipped_date &lt; '2016-12-01' THEN paid_price</v>
      </c>
      <c r="R242" t="str">
        <f t="shared" si="31"/>
        <v>WHEN fk_mwh_warehouse = '0' AND id_city = '3299' AND shipped_date &gt;= '2016-11-27' AND shipped_date &lt; '2016-12-01' THEN order_nr</v>
      </c>
      <c r="S242" t="str">
        <f t="shared" si="29"/>
        <v>WHEN fk_mwh_warehouse = '0' AND id_city = '3299' AND shipped_date &gt;= '2016-11-27' AND shipped_date &lt; '2016-12-01' THEN 1</v>
      </c>
    </row>
    <row r="243" spans="1:19" x14ac:dyDescent="0.25">
      <c r="A243" t="str">
        <f t="shared" si="30"/>
        <v>33020</v>
      </c>
      <c r="B243">
        <v>0</v>
      </c>
      <c r="C243">
        <v>3302</v>
      </c>
      <c r="D243">
        <v>21871519.59</v>
      </c>
      <c r="E243">
        <v>21519345.43</v>
      </c>
      <c r="F243">
        <v>114</v>
      </c>
      <c r="G243">
        <v>147</v>
      </c>
      <c r="H243">
        <f>VLOOKUP($A243,'01 LEAD TIME'!$A$10:$K$1000000,8,FALSE)</f>
        <v>20161146464239.5</v>
      </c>
      <c r="I243">
        <f>VLOOKUP($A243,'01 LEAD TIME'!$A$10:$K$1000000,9,FALSE)</f>
        <v>20161207619726.398</v>
      </c>
      <c r="J243">
        <f>VLOOKUP($A243,'01 LEAD TIME'!$A$10:$K$1000000,10,FALSE)</f>
        <v>9</v>
      </c>
      <c r="K243">
        <f>VLOOKUP($A243,'01 LEAD TIME'!$A$10:$K$1000000,11,FALSE)</f>
        <v>5</v>
      </c>
      <c r="L243" t="s">
        <v>35</v>
      </c>
      <c r="M243" s="1">
        <f t="shared" si="24"/>
        <v>42689</v>
      </c>
      <c r="N243" s="1">
        <f t="shared" si="25"/>
        <v>42712</v>
      </c>
      <c r="O243" t="b">
        <f t="shared" si="26"/>
        <v>0</v>
      </c>
      <c r="P243" t="str">
        <f t="shared" si="27"/>
        <v>WHEN fk_mwh_warehouse = '0' AND id_city = '3302' AND shipped_date &gt;= '2016-11-15' AND shipped_date &lt; '2016-12-09' THEN unit_price</v>
      </c>
      <c r="Q243" t="str">
        <f t="shared" si="28"/>
        <v>WHEN fk_mwh_warehouse = '0' AND id_city = '3302' AND shipped_date &gt;= '2016-11-15' AND shipped_date &lt; '2016-12-09' THEN paid_price</v>
      </c>
      <c r="R243" t="str">
        <f t="shared" si="31"/>
        <v>WHEN fk_mwh_warehouse = '0' AND id_city = '3302' AND shipped_date &gt;= '2016-11-15' AND shipped_date &lt; '2016-12-09' THEN order_nr</v>
      </c>
      <c r="S243" t="str">
        <f t="shared" si="29"/>
        <v>WHEN fk_mwh_warehouse = '0' AND id_city = '3302' AND shipped_date &gt;= '2016-11-15' AND shipped_date &lt; '2016-12-09' THEN 1</v>
      </c>
    </row>
    <row r="244" spans="1:19" x14ac:dyDescent="0.25">
      <c r="A244" t="str">
        <f t="shared" si="30"/>
        <v>33070</v>
      </c>
      <c r="B244">
        <v>0</v>
      </c>
      <c r="C244">
        <v>3307</v>
      </c>
      <c r="D244">
        <v>2036644</v>
      </c>
      <c r="E244">
        <v>2036644</v>
      </c>
      <c r="F244">
        <v>10</v>
      </c>
      <c r="G244">
        <v>16</v>
      </c>
      <c r="H244">
        <f>VLOOKUP($A244,'01 LEAD TIME'!$A$10:$K$1000000,8,FALSE)</f>
        <v>20161126370158</v>
      </c>
      <c r="I244">
        <f>VLOOKUP($A244,'01 LEAD TIME'!$A$10:$K$1000000,9,FALSE)</f>
        <v>20161205578235.699</v>
      </c>
      <c r="J244">
        <f>VLOOKUP($A244,'01 LEAD TIME'!$A$10:$K$1000000,10,FALSE)</f>
        <v>9</v>
      </c>
      <c r="K244">
        <f>VLOOKUP($A244,'01 LEAD TIME'!$A$10:$K$1000000,11,FALSE)</f>
        <v>1</v>
      </c>
      <c r="L244" t="s">
        <v>34</v>
      </c>
      <c r="M244" s="1">
        <f t="shared" si="24"/>
        <v>42701</v>
      </c>
      <c r="N244" s="1">
        <f t="shared" si="25"/>
        <v>42708</v>
      </c>
      <c r="O244" t="b">
        <f t="shared" si="26"/>
        <v>0</v>
      </c>
      <c r="P244" t="str">
        <f t="shared" si="27"/>
        <v>WHEN fk_mwh_warehouse = '0' AND id_city = '3307' AND shipped_date &gt;= '2016-11-27' AND shipped_date &lt; '2016-12-05' THEN unit_price</v>
      </c>
      <c r="Q244" t="str">
        <f t="shared" si="28"/>
        <v>WHEN fk_mwh_warehouse = '0' AND id_city = '3307' AND shipped_date &gt;= '2016-11-27' AND shipped_date &lt; '2016-12-05' THEN paid_price</v>
      </c>
      <c r="R244" t="str">
        <f t="shared" si="31"/>
        <v>WHEN fk_mwh_warehouse = '0' AND id_city = '3307' AND shipped_date &gt;= '2016-11-27' AND shipped_date &lt; '2016-12-05' THEN order_nr</v>
      </c>
      <c r="S244" t="str">
        <f t="shared" si="29"/>
        <v>WHEN fk_mwh_warehouse = '0' AND id_city = '3307' AND shipped_date &gt;= '2016-11-27' AND shipped_date &lt; '2016-12-05' THEN 1</v>
      </c>
    </row>
    <row r="245" spans="1:19" x14ac:dyDescent="0.25">
      <c r="A245" t="str">
        <f t="shared" si="30"/>
        <v>33130</v>
      </c>
      <c r="B245">
        <v>0</v>
      </c>
      <c r="C245">
        <v>3313</v>
      </c>
      <c r="D245">
        <v>113120935.66</v>
      </c>
      <c r="E245">
        <v>111939781.70999999</v>
      </c>
      <c r="F245">
        <v>649</v>
      </c>
      <c r="G245">
        <v>1006</v>
      </c>
      <c r="H245">
        <f>VLOOKUP($A245,'01 LEAD TIME'!$A$10:$K$1000000,8,FALSE)</f>
        <v>20161173531727.898</v>
      </c>
      <c r="I245">
        <f>VLOOKUP($A245,'01 LEAD TIME'!$A$10:$K$1000000,9,FALSE)</f>
        <v>20161206443521.898</v>
      </c>
      <c r="J245">
        <f>VLOOKUP($A245,'01 LEAD TIME'!$A$10:$K$1000000,10,FALSE)</f>
        <v>4</v>
      </c>
      <c r="K245">
        <f>VLOOKUP($A245,'01 LEAD TIME'!$A$10:$K$1000000,11,FALSE)</f>
        <v>4</v>
      </c>
      <c r="L245" t="s">
        <v>36</v>
      </c>
      <c r="M245" s="1">
        <f t="shared" si="24"/>
        <v>42697</v>
      </c>
      <c r="N245" s="1">
        <f t="shared" si="25"/>
        <v>42716</v>
      </c>
      <c r="O245" t="b">
        <f t="shared" si="26"/>
        <v>0</v>
      </c>
      <c r="P245" t="str">
        <f t="shared" si="27"/>
        <v>WHEN fk_mwh_warehouse = '0' AND id_city = '3313' AND shipped_date &gt;= '2016-11-23' AND shipped_date &lt; '2016-12-13' THEN unit_price</v>
      </c>
      <c r="Q245" t="str">
        <f t="shared" si="28"/>
        <v>WHEN fk_mwh_warehouse = '0' AND id_city = '3313' AND shipped_date &gt;= '2016-11-23' AND shipped_date &lt; '2016-12-13' THEN paid_price</v>
      </c>
      <c r="R245" t="str">
        <f t="shared" si="31"/>
        <v>WHEN fk_mwh_warehouse = '0' AND id_city = '3313' AND shipped_date &gt;= '2016-11-23' AND shipped_date &lt; '2016-12-13' THEN order_nr</v>
      </c>
      <c r="S245" t="str">
        <f t="shared" si="29"/>
        <v>WHEN fk_mwh_warehouse = '0' AND id_city = '3313' AND shipped_date &gt;= '2016-11-23' AND shipped_date &lt; '2016-12-13' THEN 1</v>
      </c>
    </row>
    <row r="246" spans="1:19" x14ac:dyDescent="0.25">
      <c r="A246" t="str">
        <f t="shared" si="30"/>
        <v>33230</v>
      </c>
      <c r="B246">
        <v>0</v>
      </c>
      <c r="C246">
        <v>3323</v>
      </c>
      <c r="D246">
        <v>0</v>
      </c>
      <c r="E246">
        <v>0</v>
      </c>
      <c r="F246">
        <v>0</v>
      </c>
      <c r="G246">
        <v>0</v>
      </c>
      <c r="H246" t="e">
        <f>VLOOKUP($A246,'01 LEAD TIME'!$A$10:$K$1000000,8,FALSE)</f>
        <v>#N/A</v>
      </c>
      <c r="I246" t="e">
        <f>VLOOKUP($A246,'01 LEAD TIME'!$A$10:$K$1000000,9,FALSE)</f>
        <v>#N/A</v>
      </c>
      <c r="J246" t="e">
        <f>VLOOKUP($A246,'01 LEAD TIME'!$A$10:$K$1000000,10,FALSE)</f>
        <v>#N/A</v>
      </c>
      <c r="K246" t="e">
        <f>VLOOKUP($A246,'01 LEAD TIME'!$A$10:$K$1000000,11,FALSE)</f>
        <v>#N/A</v>
      </c>
      <c r="L246" t="e">
        <v>#N/A</v>
      </c>
      <c r="M246" s="1" t="e">
        <f t="shared" si="24"/>
        <v>#N/A</v>
      </c>
      <c r="N246" s="1" t="e">
        <f t="shared" si="25"/>
        <v>#N/A</v>
      </c>
      <c r="O246" t="e">
        <f t="shared" si="26"/>
        <v>#N/A</v>
      </c>
      <c r="P246" t="e">
        <f t="shared" si="27"/>
        <v>#N/A</v>
      </c>
      <c r="Q246" t="e">
        <f t="shared" si="28"/>
        <v>#N/A</v>
      </c>
      <c r="R246" t="e">
        <f t="shared" si="31"/>
        <v>#N/A</v>
      </c>
      <c r="S246" t="e">
        <f t="shared" si="29"/>
        <v>#N/A</v>
      </c>
    </row>
    <row r="247" spans="1:19" x14ac:dyDescent="0.25">
      <c r="A247" t="str">
        <f t="shared" si="30"/>
        <v>33290</v>
      </c>
      <c r="B247">
        <v>0</v>
      </c>
      <c r="C247">
        <v>3329</v>
      </c>
      <c r="D247">
        <v>948900</v>
      </c>
      <c r="E247">
        <v>948900</v>
      </c>
      <c r="F247">
        <v>4</v>
      </c>
      <c r="G247">
        <v>5</v>
      </c>
      <c r="H247">
        <f>VLOOKUP($A247,'01 LEAD TIME'!$A$10:$K$1000000,8,FALSE)</f>
        <v>20161109132041</v>
      </c>
      <c r="I247">
        <f>VLOOKUP($A247,'01 LEAD TIME'!$A$10:$K$1000000,9,FALSE)</f>
        <v>20161206205957</v>
      </c>
      <c r="J247">
        <f>VLOOKUP($A247,'01 LEAD TIME'!$A$10:$K$1000000,10,FALSE)</f>
        <v>27</v>
      </c>
      <c r="K247">
        <f>VLOOKUP($A247,'01 LEAD TIME'!$A$10:$K$1000000,11,FALSE)</f>
        <v>0</v>
      </c>
      <c r="L247" t="s">
        <v>36</v>
      </c>
      <c r="M247" s="1">
        <f t="shared" si="24"/>
        <v>42686</v>
      </c>
      <c r="N247" s="1">
        <f t="shared" si="25"/>
        <v>42689</v>
      </c>
      <c r="O247" t="b">
        <f t="shared" si="26"/>
        <v>0</v>
      </c>
      <c r="P247" t="str">
        <f t="shared" si="27"/>
        <v>WHEN fk_mwh_warehouse = '0' AND id_city = '3329' AND shipped_date &gt;= '2016-11-12' AND shipped_date &lt; '2016-11-16' THEN unit_price</v>
      </c>
      <c r="Q247" t="str">
        <f t="shared" si="28"/>
        <v>WHEN fk_mwh_warehouse = '0' AND id_city = '3329' AND shipped_date &gt;= '2016-11-12' AND shipped_date &lt; '2016-11-16' THEN paid_price</v>
      </c>
      <c r="R247" t="str">
        <f t="shared" si="31"/>
        <v>WHEN fk_mwh_warehouse = '0' AND id_city = '3329' AND shipped_date &gt;= '2016-11-12' AND shipped_date &lt; '2016-11-16' THEN order_nr</v>
      </c>
      <c r="S247" t="str">
        <f t="shared" si="29"/>
        <v>WHEN fk_mwh_warehouse = '0' AND id_city = '3329' AND shipped_date &gt;= '2016-11-12' AND shipped_date &lt; '2016-11-16' THEN 1</v>
      </c>
    </row>
    <row r="248" spans="1:19" x14ac:dyDescent="0.25">
      <c r="A248" t="str">
        <f t="shared" si="30"/>
        <v>33490</v>
      </c>
      <c r="B248">
        <v>0</v>
      </c>
      <c r="C248">
        <v>3349</v>
      </c>
      <c r="D248">
        <v>4998676.45</v>
      </c>
      <c r="E248">
        <v>4886999.6500000004</v>
      </c>
      <c r="F248">
        <v>31</v>
      </c>
      <c r="G248">
        <v>43</v>
      </c>
      <c r="H248">
        <f>VLOOKUP($A248,'01 LEAD TIME'!$A$10:$K$1000000,8,FALSE)</f>
        <v>20161122787228.301</v>
      </c>
      <c r="I248">
        <f>VLOOKUP($A248,'01 LEAD TIME'!$A$10:$K$1000000,9,FALSE)</f>
        <v>20161206264437.699</v>
      </c>
      <c r="J248">
        <f>VLOOKUP($A248,'01 LEAD TIME'!$A$10:$K$1000000,10,FALSE)</f>
        <v>13</v>
      </c>
      <c r="K248">
        <f>VLOOKUP($A248,'01 LEAD TIME'!$A$10:$K$1000000,11,FALSE)</f>
        <v>7</v>
      </c>
      <c r="L248" t="s">
        <v>36</v>
      </c>
      <c r="M248" s="1">
        <f t="shared" si="24"/>
        <v>42679</v>
      </c>
      <c r="N248" s="1">
        <f t="shared" si="25"/>
        <v>42710</v>
      </c>
      <c r="O248" t="b">
        <f t="shared" si="26"/>
        <v>0</v>
      </c>
      <c r="P248" t="str">
        <f t="shared" si="27"/>
        <v>WHEN fk_mwh_warehouse = '0' AND id_city = '3349' AND shipped_date &gt;= '2016-11-05' AND shipped_date &lt; '2016-12-07' THEN unit_price</v>
      </c>
      <c r="Q248" t="str">
        <f t="shared" si="28"/>
        <v>WHEN fk_mwh_warehouse = '0' AND id_city = '3349' AND shipped_date &gt;= '2016-11-05' AND shipped_date &lt; '2016-12-07' THEN paid_price</v>
      </c>
      <c r="R248" t="str">
        <f t="shared" si="31"/>
        <v>WHEN fk_mwh_warehouse = '0' AND id_city = '3349' AND shipped_date &gt;= '2016-11-05' AND shipped_date &lt; '2016-12-07' THEN order_nr</v>
      </c>
      <c r="S248" t="str">
        <f t="shared" si="29"/>
        <v>WHEN fk_mwh_warehouse = '0' AND id_city = '3349' AND shipped_date &gt;= '2016-11-05' AND shipped_date &lt; '2016-12-07' THEN 1</v>
      </c>
    </row>
    <row r="249" spans="1:19" x14ac:dyDescent="0.25">
      <c r="A249" t="str">
        <f t="shared" si="30"/>
        <v>33670</v>
      </c>
      <c r="B249">
        <v>0</v>
      </c>
      <c r="C249">
        <v>3367</v>
      </c>
      <c r="D249">
        <v>2043594.17</v>
      </c>
      <c r="E249">
        <v>2016994.17</v>
      </c>
      <c r="F249">
        <v>12</v>
      </c>
      <c r="G249">
        <v>13</v>
      </c>
      <c r="H249">
        <f>VLOOKUP($A249,'01 LEAD TIME'!$A$10:$K$1000000,8,FALSE)</f>
        <v>20161119606951.199</v>
      </c>
      <c r="I249">
        <f>VLOOKUP($A249,'01 LEAD TIME'!$A$10:$K$1000000,9,FALSE)</f>
        <v>20161206416168.199</v>
      </c>
      <c r="J249">
        <f>VLOOKUP($A249,'01 LEAD TIME'!$A$10:$K$1000000,10,FALSE)</f>
        <v>17</v>
      </c>
      <c r="K249">
        <f>VLOOKUP($A249,'01 LEAD TIME'!$A$10:$K$1000000,11,FALSE)</f>
        <v>5</v>
      </c>
      <c r="L249" t="s">
        <v>36</v>
      </c>
      <c r="M249" s="1">
        <f t="shared" si="24"/>
        <v>42681</v>
      </c>
      <c r="N249" s="1">
        <f t="shared" si="25"/>
        <v>42704</v>
      </c>
      <c r="O249" t="b">
        <f t="shared" si="26"/>
        <v>0</v>
      </c>
      <c r="P249" t="str">
        <f t="shared" si="27"/>
        <v>WHEN fk_mwh_warehouse = '0' AND id_city = '3367' AND shipped_date &gt;= '2016-11-07' AND shipped_date &lt; '2016-12-01' THEN unit_price</v>
      </c>
      <c r="Q249" t="str">
        <f t="shared" si="28"/>
        <v>WHEN fk_mwh_warehouse = '0' AND id_city = '3367' AND shipped_date &gt;= '2016-11-07' AND shipped_date &lt; '2016-12-01' THEN paid_price</v>
      </c>
      <c r="R249" t="str">
        <f t="shared" si="31"/>
        <v>WHEN fk_mwh_warehouse = '0' AND id_city = '3367' AND shipped_date &gt;= '2016-11-07' AND shipped_date &lt; '2016-12-01' THEN order_nr</v>
      </c>
      <c r="S249" t="str">
        <f t="shared" si="29"/>
        <v>WHEN fk_mwh_warehouse = '0' AND id_city = '3367' AND shipped_date &gt;= '2016-11-07' AND shipped_date &lt; '2016-12-01' THEN 1</v>
      </c>
    </row>
    <row r="250" spans="1:19" x14ac:dyDescent="0.25">
      <c r="A250" t="str">
        <f t="shared" si="30"/>
        <v>33780</v>
      </c>
      <c r="B250">
        <v>0</v>
      </c>
      <c r="C250">
        <v>3378</v>
      </c>
      <c r="D250">
        <v>0</v>
      </c>
      <c r="E250">
        <v>0</v>
      </c>
      <c r="F250">
        <v>0</v>
      </c>
      <c r="G250">
        <v>0</v>
      </c>
      <c r="H250" t="e">
        <f>VLOOKUP($A250,'01 LEAD TIME'!$A$10:$K$1000000,8,FALSE)</f>
        <v>#N/A</v>
      </c>
      <c r="I250" t="e">
        <f>VLOOKUP($A250,'01 LEAD TIME'!$A$10:$K$1000000,9,FALSE)</f>
        <v>#N/A</v>
      </c>
      <c r="J250" t="e">
        <f>VLOOKUP($A250,'01 LEAD TIME'!$A$10:$K$1000000,10,FALSE)</f>
        <v>#N/A</v>
      </c>
      <c r="K250" t="e">
        <f>VLOOKUP($A250,'01 LEAD TIME'!$A$10:$K$1000000,11,FALSE)</f>
        <v>#N/A</v>
      </c>
      <c r="L250" t="e">
        <v>#N/A</v>
      </c>
      <c r="M250" s="1" t="e">
        <f t="shared" si="24"/>
        <v>#N/A</v>
      </c>
      <c r="N250" s="1" t="e">
        <f t="shared" si="25"/>
        <v>#N/A</v>
      </c>
      <c r="O250" t="e">
        <f t="shared" si="26"/>
        <v>#N/A</v>
      </c>
      <c r="P250" t="e">
        <f t="shared" si="27"/>
        <v>#N/A</v>
      </c>
      <c r="Q250" t="e">
        <f t="shared" si="28"/>
        <v>#N/A</v>
      </c>
      <c r="R250" t="e">
        <f t="shared" si="31"/>
        <v>#N/A</v>
      </c>
      <c r="S250" t="e">
        <f t="shared" si="29"/>
        <v>#N/A</v>
      </c>
    </row>
    <row r="251" spans="1:19" x14ac:dyDescent="0.25">
      <c r="A251" t="str">
        <f t="shared" si="30"/>
        <v>33850</v>
      </c>
      <c r="B251">
        <v>0</v>
      </c>
      <c r="C251">
        <v>3385</v>
      </c>
      <c r="D251">
        <v>0</v>
      </c>
      <c r="E251">
        <v>0</v>
      </c>
      <c r="F251">
        <v>0</v>
      </c>
      <c r="G251">
        <v>0</v>
      </c>
      <c r="H251" t="e">
        <f>VLOOKUP($A251,'01 LEAD TIME'!$A$10:$K$1000000,8,FALSE)</f>
        <v>#N/A</v>
      </c>
      <c r="I251" t="e">
        <f>VLOOKUP($A251,'01 LEAD TIME'!$A$10:$K$1000000,9,FALSE)</f>
        <v>#N/A</v>
      </c>
      <c r="J251" t="e">
        <f>VLOOKUP($A251,'01 LEAD TIME'!$A$10:$K$1000000,10,FALSE)</f>
        <v>#N/A</v>
      </c>
      <c r="K251" t="e">
        <f>VLOOKUP($A251,'01 LEAD TIME'!$A$10:$K$1000000,11,FALSE)</f>
        <v>#N/A</v>
      </c>
      <c r="L251" t="e">
        <v>#N/A</v>
      </c>
      <c r="M251" s="1" t="e">
        <f t="shared" si="24"/>
        <v>#N/A</v>
      </c>
      <c r="N251" s="1" t="e">
        <f t="shared" si="25"/>
        <v>#N/A</v>
      </c>
      <c r="O251" t="e">
        <f t="shared" si="26"/>
        <v>#N/A</v>
      </c>
      <c r="P251" t="e">
        <f t="shared" si="27"/>
        <v>#N/A</v>
      </c>
      <c r="Q251" t="e">
        <f t="shared" si="28"/>
        <v>#N/A</v>
      </c>
      <c r="R251" t="e">
        <f t="shared" si="31"/>
        <v>#N/A</v>
      </c>
      <c r="S251" t="e">
        <f t="shared" si="29"/>
        <v>#N/A</v>
      </c>
    </row>
    <row r="252" spans="1:19" x14ac:dyDescent="0.25">
      <c r="A252" t="str">
        <f t="shared" si="30"/>
        <v>34160</v>
      </c>
      <c r="B252">
        <v>0</v>
      </c>
      <c r="C252">
        <v>3416</v>
      </c>
      <c r="D252">
        <v>0</v>
      </c>
      <c r="E252">
        <v>0</v>
      </c>
      <c r="F252">
        <v>0</v>
      </c>
      <c r="G252">
        <v>0</v>
      </c>
      <c r="H252" t="e">
        <f>VLOOKUP($A252,'01 LEAD TIME'!$A$10:$K$1000000,8,FALSE)</f>
        <v>#N/A</v>
      </c>
      <c r="I252" t="e">
        <f>VLOOKUP($A252,'01 LEAD TIME'!$A$10:$K$1000000,9,FALSE)</f>
        <v>#N/A</v>
      </c>
      <c r="J252" t="e">
        <f>VLOOKUP($A252,'01 LEAD TIME'!$A$10:$K$1000000,10,FALSE)</f>
        <v>#N/A</v>
      </c>
      <c r="K252" t="e">
        <f>VLOOKUP($A252,'01 LEAD TIME'!$A$10:$K$1000000,11,FALSE)</f>
        <v>#N/A</v>
      </c>
      <c r="L252" t="e">
        <v>#N/A</v>
      </c>
      <c r="M252" s="1" t="e">
        <f t="shared" si="24"/>
        <v>#N/A</v>
      </c>
      <c r="N252" s="1" t="e">
        <f t="shared" si="25"/>
        <v>#N/A</v>
      </c>
      <c r="O252" t="e">
        <f t="shared" si="26"/>
        <v>#N/A</v>
      </c>
      <c r="P252" t="e">
        <f t="shared" si="27"/>
        <v>#N/A</v>
      </c>
      <c r="Q252" t="e">
        <f t="shared" si="28"/>
        <v>#N/A</v>
      </c>
      <c r="R252" t="e">
        <f t="shared" si="31"/>
        <v>#N/A</v>
      </c>
      <c r="S252" t="e">
        <f t="shared" si="29"/>
        <v>#N/A</v>
      </c>
    </row>
    <row r="253" spans="1:19" x14ac:dyDescent="0.25">
      <c r="A253" t="str">
        <f t="shared" si="30"/>
        <v>34260</v>
      </c>
      <c r="B253">
        <v>0</v>
      </c>
      <c r="C253">
        <v>3426</v>
      </c>
      <c r="D253">
        <v>63000</v>
      </c>
      <c r="E253">
        <v>63000</v>
      </c>
      <c r="F253">
        <v>1</v>
      </c>
      <c r="G253">
        <v>1</v>
      </c>
      <c r="H253">
        <f>VLOOKUP($A253,'01 LEAD TIME'!$A$10:$K$1000000,8,FALSE)</f>
        <v>20161110174417</v>
      </c>
      <c r="I253">
        <f>VLOOKUP($A253,'01 LEAD TIME'!$A$10:$K$1000000,9,FALSE)</f>
        <v>20161206210007</v>
      </c>
      <c r="J253">
        <f>VLOOKUP($A253,'01 LEAD TIME'!$A$10:$K$1000000,10,FALSE)</f>
        <v>26</v>
      </c>
      <c r="K253">
        <f>VLOOKUP($A253,'01 LEAD TIME'!$A$10:$K$1000000,11,FALSE)</f>
        <v>0</v>
      </c>
      <c r="L253" t="s">
        <v>36</v>
      </c>
      <c r="M253" s="1">
        <f t="shared" si="24"/>
        <v>42687</v>
      </c>
      <c r="N253" s="1">
        <f t="shared" si="25"/>
        <v>42690</v>
      </c>
      <c r="O253" t="b">
        <f t="shared" si="26"/>
        <v>0</v>
      </c>
      <c r="P253" t="str">
        <f t="shared" si="27"/>
        <v>WHEN fk_mwh_warehouse = '0' AND id_city = '3426' AND shipped_date &gt;= '2016-11-13' AND shipped_date &lt; '2016-11-17' THEN unit_price</v>
      </c>
      <c r="Q253" t="str">
        <f t="shared" si="28"/>
        <v>WHEN fk_mwh_warehouse = '0' AND id_city = '3426' AND shipped_date &gt;= '2016-11-13' AND shipped_date &lt; '2016-11-17' THEN paid_price</v>
      </c>
      <c r="R253" t="str">
        <f t="shared" si="31"/>
        <v>WHEN fk_mwh_warehouse = '0' AND id_city = '3426' AND shipped_date &gt;= '2016-11-13' AND shipped_date &lt; '2016-11-17' THEN order_nr</v>
      </c>
      <c r="S253" t="str">
        <f t="shared" si="29"/>
        <v>WHEN fk_mwh_warehouse = '0' AND id_city = '3426' AND shipped_date &gt;= '2016-11-13' AND shipped_date &lt; '2016-11-17' THEN 1</v>
      </c>
    </row>
    <row r="254" spans="1:19" x14ac:dyDescent="0.25">
      <c r="A254" t="str">
        <f t="shared" si="30"/>
        <v>34350</v>
      </c>
      <c r="B254">
        <v>0</v>
      </c>
      <c r="C254">
        <v>3435</v>
      </c>
      <c r="D254">
        <v>54685271.340000004</v>
      </c>
      <c r="E254">
        <v>54302798.140000001</v>
      </c>
      <c r="F254">
        <v>209</v>
      </c>
      <c r="G254">
        <v>312</v>
      </c>
      <c r="H254">
        <f>VLOOKUP($A254,'01 LEAD TIME'!$A$10:$K$1000000,8,FALSE)</f>
        <v>20161166336786.199</v>
      </c>
      <c r="I254">
        <f>VLOOKUP($A254,'01 LEAD TIME'!$A$10:$K$1000000,9,FALSE)</f>
        <v>20161206636615.102</v>
      </c>
      <c r="J254">
        <f>VLOOKUP($A254,'01 LEAD TIME'!$A$10:$K$1000000,10,FALSE)</f>
        <v>6</v>
      </c>
      <c r="K254">
        <f>VLOOKUP($A254,'01 LEAD TIME'!$A$10:$K$1000000,11,FALSE)</f>
        <v>7</v>
      </c>
      <c r="L254" t="s">
        <v>36</v>
      </c>
      <c r="M254" s="1">
        <f t="shared" si="24"/>
        <v>42686</v>
      </c>
      <c r="N254" s="1">
        <f t="shared" si="25"/>
        <v>42717</v>
      </c>
      <c r="O254" t="b">
        <f t="shared" si="26"/>
        <v>1</v>
      </c>
      <c r="P254" t="str">
        <f t="shared" si="27"/>
        <v>WHEN fk_mwh_warehouse = '0' AND id_city = '3435' AND shipped_date &gt;= '2016-11-12' AND shipped_date &lt; '2016-12-14' THEN unit_price</v>
      </c>
      <c r="Q254" t="str">
        <f t="shared" si="28"/>
        <v>WHEN fk_mwh_warehouse = '0' AND id_city = '3435' AND shipped_date &gt;= '2016-11-12' AND shipped_date &lt; '2016-12-14' THEN paid_price</v>
      </c>
      <c r="R254" t="str">
        <f t="shared" si="31"/>
        <v>WHEN fk_mwh_warehouse = '0' AND id_city = '3435' AND shipped_date &gt;= '2016-11-12' AND shipped_date &lt; '2016-12-14' THEN order_nr</v>
      </c>
      <c r="S254" t="str">
        <f t="shared" si="29"/>
        <v>WHEN fk_mwh_warehouse = '0' AND id_city = '3435' AND shipped_date &gt;= '2016-11-12' AND shipped_date &lt; '2016-12-14' THEN 1</v>
      </c>
    </row>
    <row r="255" spans="1:19" x14ac:dyDescent="0.25">
      <c r="A255" t="str">
        <f t="shared" si="30"/>
        <v>34420</v>
      </c>
      <c r="B255">
        <v>0</v>
      </c>
      <c r="C255">
        <v>3442</v>
      </c>
      <c r="D255">
        <v>0</v>
      </c>
      <c r="E255">
        <v>0</v>
      </c>
      <c r="F255">
        <v>0</v>
      </c>
      <c r="G255">
        <v>0</v>
      </c>
      <c r="H255" t="e">
        <f>VLOOKUP($A255,'01 LEAD TIME'!$A$10:$K$1000000,8,FALSE)</f>
        <v>#N/A</v>
      </c>
      <c r="I255" t="e">
        <f>VLOOKUP($A255,'01 LEAD TIME'!$A$10:$K$1000000,9,FALSE)</f>
        <v>#N/A</v>
      </c>
      <c r="J255" t="e">
        <f>VLOOKUP($A255,'01 LEAD TIME'!$A$10:$K$1000000,10,FALSE)</f>
        <v>#N/A</v>
      </c>
      <c r="K255" t="e">
        <f>VLOOKUP($A255,'01 LEAD TIME'!$A$10:$K$1000000,11,FALSE)</f>
        <v>#N/A</v>
      </c>
      <c r="L255" t="e">
        <v>#N/A</v>
      </c>
      <c r="M255" s="1" t="e">
        <f t="shared" si="24"/>
        <v>#N/A</v>
      </c>
      <c r="N255" s="1" t="e">
        <f t="shared" si="25"/>
        <v>#N/A</v>
      </c>
      <c r="O255" t="e">
        <f t="shared" si="26"/>
        <v>#N/A</v>
      </c>
      <c r="P255" t="e">
        <f t="shared" si="27"/>
        <v>#N/A</v>
      </c>
      <c r="Q255" t="e">
        <f t="shared" si="28"/>
        <v>#N/A</v>
      </c>
      <c r="R255" t="e">
        <f t="shared" si="31"/>
        <v>#N/A</v>
      </c>
      <c r="S255" t="e">
        <f t="shared" si="29"/>
        <v>#N/A</v>
      </c>
    </row>
    <row r="256" spans="1:19" x14ac:dyDescent="0.25">
      <c r="A256" t="str">
        <f t="shared" si="30"/>
        <v>34480</v>
      </c>
      <c r="B256">
        <v>0</v>
      </c>
      <c r="C256">
        <v>3448</v>
      </c>
      <c r="D256">
        <v>0</v>
      </c>
      <c r="E256">
        <v>0</v>
      </c>
      <c r="F256">
        <v>0</v>
      </c>
      <c r="G256">
        <v>0</v>
      </c>
      <c r="H256" t="e">
        <f>VLOOKUP($A256,'01 LEAD TIME'!$A$10:$K$1000000,8,FALSE)</f>
        <v>#N/A</v>
      </c>
      <c r="I256" t="e">
        <f>VLOOKUP($A256,'01 LEAD TIME'!$A$10:$K$1000000,9,FALSE)</f>
        <v>#N/A</v>
      </c>
      <c r="J256" t="e">
        <f>VLOOKUP($A256,'01 LEAD TIME'!$A$10:$K$1000000,10,FALSE)</f>
        <v>#N/A</v>
      </c>
      <c r="K256" t="e">
        <f>VLOOKUP($A256,'01 LEAD TIME'!$A$10:$K$1000000,11,FALSE)</f>
        <v>#N/A</v>
      </c>
      <c r="L256" t="e">
        <v>#N/A</v>
      </c>
      <c r="M256" s="1" t="e">
        <f t="shared" si="24"/>
        <v>#N/A</v>
      </c>
      <c r="N256" s="1" t="e">
        <f t="shared" si="25"/>
        <v>#N/A</v>
      </c>
      <c r="O256" t="e">
        <f t="shared" si="26"/>
        <v>#N/A</v>
      </c>
      <c r="P256" t="e">
        <f t="shared" si="27"/>
        <v>#N/A</v>
      </c>
      <c r="Q256" t="e">
        <f t="shared" si="28"/>
        <v>#N/A</v>
      </c>
      <c r="R256" t="e">
        <f t="shared" si="31"/>
        <v>#N/A</v>
      </c>
      <c r="S256" t="e">
        <f t="shared" si="29"/>
        <v>#N/A</v>
      </c>
    </row>
    <row r="257" spans="1:19" x14ac:dyDescent="0.25">
      <c r="A257" t="str">
        <f t="shared" si="30"/>
        <v>34530</v>
      </c>
      <c r="B257">
        <v>0</v>
      </c>
      <c r="C257">
        <v>3453</v>
      </c>
      <c r="D257">
        <v>226800</v>
      </c>
      <c r="E257">
        <v>226800</v>
      </c>
      <c r="F257">
        <v>1</v>
      </c>
      <c r="G257">
        <v>1</v>
      </c>
      <c r="H257">
        <f>VLOOKUP($A257,'01 LEAD TIME'!$A$10:$K$1000000,8,FALSE)</f>
        <v>20161119133333</v>
      </c>
      <c r="I257">
        <f>VLOOKUP($A257,'01 LEAD TIME'!$A$10:$K$1000000,9,FALSE)</f>
        <v>20161208112659</v>
      </c>
      <c r="J257">
        <f>VLOOKUP($A257,'01 LEAD TIME'!$A$10:$K$1000000,10,FALSE)</f>
        <v>19</v>
      </c>
      <c r="K257">
        <f>VLOOKUP($A257,'01 LEAD TIME'!$A$10:$K$1000000,11,FALSE)</f>
        <v>0</v>
      </c>
      <c r="L257" t="s">
        <v>37</v>
      </c>
      <c r="M257" s="1">
        <f t="shared" si="24"/>
        <v>42694</v>
      </c>
      <c r="N257" s="1">
        <f t="shared" si="25"/>
        <v>42697</v>
      </c>
      <c r="O257" t="b">
        <f t="shared" si="26"/>
        <v>0</v>
      </c>
      <c r="P257" t="str">
        <f t="shared" si="27"/>
        <v>WHEN fk_mwh_warehouse = '0' AND id_city = '3453' AND shipped_date &gt;= '2016-11-20' AND shipped_date &lt; '2016-11-24' THEN unit_price</v>
      </c>
      <c r="Q257" t="str">
        <f t="shared" si="28"/>
        <v>WHEN fk_mwh_warehouse = '0' AND id_city = '3453' AND shipped_date &gt;= '2016-11-20' AND shipped_date &lt; '2016-11-24' THEN paid_price</v>
      </c>
      <c r="R257" t="str">
        <f t="shared" si="31"/>
        <v>WHEN fk_mwh_warehouse = '0' AND id_city = '3453' AND shipped_date &gt;= '2016-11-20' AND shipped_date &lt; '2016-11-24' THEN order_nr</v>
      </c>
      <c r="S257" t="str">
        <f t="shared" si="29"/>
        <v>WHEN fk_mwh_warehouse = '0' AND id_city = '3453' AND shipped_date &gt;= '2016-11-20' AND shipped_date &lt; '2016-11-24' THEN 1</v>
      </c>
    </row>
    <row r="258" spans="1:19" x14ac:dyDescent="0.25">
      <c r="A258" t="str">
        <f t="shared" si="30"/>
        <v>34640</v>
      </c>
      <c r="B258">
        <v>0</v>
      </c>
      <c r="C258">
        <v>3464</v>
      </c>
      <c r="D258">
        <v>72000</v>
      </c>
      <c r="E258">
        <v>72000</v>
      </c>
      <c r="F258">
        <v>1</v>
      </c>
      <c r="G258">
        <v>1</v>
      </c>
      <c r="H258">
        <f>VLOOKUP($A258,'01 LEAD TIME'!$A$10:$K$1000000,8,FALSE)</f>
        <v>20161119123055</v>
      </c>
      <c r="I258">
        <f>VLOOKUP($A258,'01 LEAD TIME'!$A$10:$K$1000000,9,FALSE)</f>
        <v>20161208112821</v>
      </c>
      <c r="J258">
        <f>VLOOKUP($A258,'01 LEAD TIME'!$A$10:$K$1000000,10,FALSE)</f>
        <v>19</v>
      </c>
      <c r="K258">
        <f>VLOOKUP($A258,'01 LEAD TIME'!$A$10:$K$1000000,11,FALSE)</f>
        <v>0</v>
      </c>
      <c r="L258" t="s">
        <v>37</v>
      </c>
      <c r="M258" s="1">
        <f t="shared" si="24"/>
        <v>42694</v>
      </c>
      <c r="N258" s="1">
        <f t="shared" si="25"/>
        <v>42697</v>
      </c>
      <c r="O258" t="b">
        <f t="shared" si="26"/>
        <v>0</v>
      </c>
      <c r="P258" t="str">
        <f t="shared" si="27"/>
        <v>WHEN fk_mwh_warehouse = '0' AND id_city = '3464' AND shipped_date &gt;= '2016-11-20' AND shipped_date &lt; '2016-11-24' THEN unit_price</v>
      </c>
      <c r="Q258" t="str">
        <f t="shared" si="28"/>
        <v>WHEN fk_mwh_warehouse = '0' AND id_city = '3464' AND shipped_date &gt;= '2016-11-20' AND shipped_date &lt; '2016-11-24' THEN paid_price</v>
      </c>
      <c r="R258" t="str">
        <f t="shared" si="31"/>
        <v>WHEN fk_mwh_warehouse = '0' AND id_city = '3464' AND shipped_date &gt;= '2016-11-20' AND shipped_date &lt; '2016-11-24' THEN order_nr</v>
      </c>
      <c r="S258" t="str">
        <f t="shared" si="29"/>
        <v>WHEN fk_mwh_warehouse = '0' AND id_city = '3464' AND shipped_date &gt;= '2016-11-20' AND shipped_date &lt; '2016-11-24' THEN 1</v>
      </c>
    </row>
    <row r="259" spans="1:19" x14ac:dyDescent="0.25">
      <c r="A259" t="str">
        <f t="shared" si="30"/>
        <v>34710</v>
      </c>
      <c r="B259">
        <v>0</v>
      </c>
      <c r="C259">
        <v>3471</v>
      </c>
      <c r="D259">
        <v>2265348</v>
      </c>
      <c r="E259">
        <v>2265348</v>
      </c>
      <c r="F259">
        <v>14</v>
      </c>
      <c r="G259">
        <v>19</v>
      </c>
      <c r="H259">
        <f>VLOOKUP($A259,'01 LEAD TIME'!$A$10:$K$1000000,8,FALSE)</f>
        <v>20161122642420.699</v>
      </c>
      <c r="I259">
        <f>VLOOKUP($A259,'01 LEAD TIME'!$A$10:$K$1000000,9,FALSE)</f>
        <v>20161206664997.199</v>
      </c>
      <c r="J259">
        <f>VLOOKUP($A259,'01 LEAD TIME'!$A$10:$K$1000000,10,FALSE)</f>
        <v>14</v>
      </c>
      <c r="K259">
        <f>VLOOKUP($A259,'01 LEAD TIME'!$A$10:$K$1000000,11,FALSE)</f>
        <v>8</v>
      </c>
      <c r="L259" t="s">
        <v>36</v>
      </c>
      <c r="M259" s="1">
        <f t="shared" si="24"/>
        <v>42675</v>
      </c>
      <c r="N259" s="1">
        <f t="shared" si="25"/>
        <v>42710</v>
      </c>
      <c r="O259" t="b">
        <f t="shared" si="26"/>
        <v>0</v>
      </c>
      <c r="P259" t="str">
        <f t="shared" si="27"/>
        <v>WHEN fk_mwh_warehouse = '0' AND id_city = '3471' AND shipped_date &gt;= '2016-11-01' AND shipped_date &lt; '2016-12-07' THEN unit_price</v>
      </c>
      <c r="Q259" t="str">
        <f t="shared" si="28"/>
        <v>WHEN fk_mwh_warehouse = '0' AND id_city = '3471' AND shipped_date &gt;= '2016-11-01' AND shipped_date &lt; '2016-12-07' THEN paid_price</v>
      </c>
      <c r="R259" t="str">
        <f t="shared" si="31"/>
        <v>WHEN fk_mwh_warehouse = '0' AND id_city = '3471' AND shipped_date &gt;= '2016-11-01' AND shipped_date &lt; '2016-12-07' THEN order_nr</v>
      </c>
      <c r="S259" t="str">
        <f t="shared" si="29"/>
        <v>WHEN fk_mwh_warehouse = '0' AND id_city = '3471' AND shipped_date &gt;= '2016-11-01' AND shipped_date &lt; '2016-12-07' THEN 1</v>
      </c>
    </row>
    <row r="260" spans="1:19" x14ac:dyDescent="0.25">
      <c r="A260" t="str">
        <f t="shared" si="30"/>
        <v>34860</v>
      </c>
      <c r="B260">
        <v>0</v>
      </c>
      <c r="C260">
        <v>3486</v>
      </c>
      <c r="D260">
        <v>0</v>
      </c>
      <c r="E260">
        <v>0</v>
      </c>
      <c r="F260">
        <v>0</v>
      </c>
      <c r="G260">
        <v>0</v>
      </c>
      <c r="H260" t="e">
        <f>VLOOKUP($A260,'01 LEAD TIME'!$A$10:$K$1000000,8,FALSE)</f>
        <v>#N/A</v>
      </c>
      <c r="I260" t="e">
        <f>VLOOKUP($A260,'01 LEAD TIME'!$A$10:$K$1000000,9,FALSE)</f>
        <v>#N/A</v>
      </c>
      <c r="J260" t="e">
        <f>VLOOKUP($A260,'01 LEAD TIME'!$A$10:$K$1000000,10,FALSE)</f>
        <v>#N/A</v>
      </c>
      <c r="K260" t="e">
        <f>VLOOKUP($A260,'01 LEAD TIME'!$A$10:$K$1000000,11,FALSE)</f>
        <v>#N/A</v>
      </c>
      <c r="L260" t="e">
        <v>#N/A</v>
      </c>
      <c r="M260" s="1" t="e">
        <f t="shared" si="24"/>
        <v>#N/A</v>
      </c>
      <c r="N260" s="1" t="e">
        <f t="shared" si="25"/>
        <v>#N/A</v>
      </c>
      <c r="O260" t="e">
        <f t="shared" si="26"/>
        <v>#N/A</v>
      </c>
      <c r="P260" t="e">
        <f t="shared" si="27"/>
        <v>#N/A</v>
      </c>
      <c r="Q260" t="e">
        <f t="shared" si="28"/>
        <v>#N/A</v>
      </c>
      <c r="R260" t="e">
        <f t="shared" si="31"/>
        <v>#N/A</v>
      </c>
      <c r="S260" t="e">
        <f t="shared" si="29"/>
        <v>#N/A</v>
      </c>
    </row>
    <row r="261" spans="1:19" x14ac:dyDescent="0.25">
      <c r="A261" t="str">
        <f t="shared" si="30"/>
        <v>34940</v>
      </c>
      <c r="B261">
        <v>0</v>
      </c>
      <c r="C261">
        <v>3494</v>
      </c>
      <c r="D261">
        <v>0</v>
      </c>
      <c r="E261">
        <v>0</v>
      </c>
      <c r="F261">
        <v>0</v>
      </c>
      <c r="G261">
        <v>0</v>
      </c>
      <c r="H261" t="e">
        <f>VLOOKUP($A261,'01 LEAD TIME'!$A$10:$K$1000000,8,FALSE)</f>
        <v>#N/A</v>
      </c>
      <c r="I261" t="e">
        <f>VLOOKUP($A261,'01 LEAD TIME'!$A$10:$K$1000000,9,FALSE)</f>
        <v>#N/A</v>
      </c>
      <c r="J261" t="e">
        <f>VLOOKUP($A261,'01 LEAD TIME'!$A$10:$K$1000000,10,FALSE)</f>
        <v>#N/A</v>
      </c>
      <c r="K261" t="e">
        <f>VLOOKUP($A261,'01 LEAD TIME'!$A$10:$K$1000000,11,FALSE)</f>
        <v>#N/A</v>
      </c>
      <c r="L261" t="e">
        <v>#N/A</v>
      </c>
      <c r="M261" s="1" t="e">
        <f t="shared" si="24"/>
        <v>#N/A</v>
      </c>
      <c r="N261" s="1" t="e">
        <f t="shared" si="25"/>
        <v>#N/A</v>
      </c>
      <c r="O261" t="e">
        <f t="shared" si="26"/>
        <v>#N/A</v>
      </c>
      <c r="P261" t="e">
        <f t="shared" si="27"/>
        <v>#N/A</v>
      </c>
      <c r="Q261" t="e">
        <f t="shared" si="28"/>
        <v>#N/A</v>
      </c>
      <c r="R261" t="e">
        <f t="shared" si="31"/>
        <v>#N/A</v>
      </c>
      <c r="S261" t="e">
        <f t="shared" si="29"/>
        <v>#N/A</v>
      </c>
    </row>
    <row r="262" spans="1:19" x14ac:dyDescent="0.25">
      <c r="A262" t="str">
        <f t="shared" si="30"/>
        <v>35080</v>
      </c>
      <c r="B262">
        <v>0</v>
      </c>
      <c r="C262">
        <v>3508</v>
      </c>
      <c r="D262">
        <v>0</v>
      </c>
      <c r="E262">
        <v>0</v>
      </c>
      <c r="F262">
        <v>0</v>
      </c>
      <c r="G262">
        <v>0</v>
      </c>
      <c r="H262" t="e">
        <f>VLOOKUP($A262,'01 LEAD TIME'!$A$10:$K$1000000,8,FALSE)</f>
        <v>#N/A</v>
      </c>
      <c r="I262" t="e">
        <f>VLOOKUP($A262,'01 LEAD TIME'!$A$10:$K$1000000,9,FALSE)</f>
        <v>#N/A</v>
      </c>
      <c r="J262" t="e">
        <f>VLOOKUP($A262,'01 LEAD TIME'!$A$10:$K$1000000,10,FALSE)</f>
        <v>#N/A</v>
      </c>
      <c r="K262" t="e">
        <f>VLOOKUP($A262,'01 LEAD TIME'!$A$10:$K$1000000,11,FALSE)</f>
        <v>#N/A</v>
      </c>
      <c r="L262" t="e">
        <v>#N/A</v>
      </c>
      <c r="M262" s="1" t="e">
        <f t="shared" si="24"/>
        <v>#N/A</v>
      </c>
      <c r="N262" s="1" t="e">
        <f t="shared" si="25"/>
        <v>#N/A</v>
      </c>
      <c r="O262" t="e">
        <f t="shared" si="26"/>
        <v>#N/A</v>
      </c>
      <c r="P262" t="e">
        <f t="shared" si="27"/>
        <v>#N/A</v>
      </c>
      <c r="Q262" t="e">
        <f t="shared" si="28"/>
        <v>#N/A</v>
      </c>
      <c r="R262" t="e">
        <f t="shared" si="31"/>
        <v>#N/A</v>
      </c>
      <c r="S262" t="e">
        <f t="shared" si="29"/>
        <v>#N/A</v>
      </c>
    </row>
    <row r="263" spans="1:19" x14ac:dyDescent="0.25">
      <c r="A263" t="str">
        <f t="shared" si="30"/>
        <v>35140</v>
      </c>
      <c r="B263">
        <v>0</v>
      </c>
      <c r="C263">
        <v>3514</v>
      </c>
      <c r="D263">
        <v>2760060</v>
      </c>
      <c r="E263">
        <v>2760060</v>
      </c>
      <c r="F263">
        <v>13</v>
      </c>
      <c r="G263">
        <v>23</v>
      </c>
      <c r="H263">
        <f>VLOOKUP($A263,'01 LEAD TIME'!$A$10:$K$1000000,8,FALSE)</f>
        <v>20161115201977</v>
      </c>
      <c r="I263">
        <f>VLOOKUP($A263,'01 LEAD TIME'!$A$10:$K$1000000,9,FALSE)</f>
        <v>20161207141276</v>
      </c>
      <c r="J263">
        <f>VLOOKUP($A263,'01 LEAD TIME'!$A$10:$K$1000000,10,FALSE)</f>
        <v>22</v>
      </c>
      <c r="K263">
        <f>VLOOKUP($A263,'01 LEAD TIME'!$A$10:$K$1000000,11,FALSE)</f>
        <v>6</v>
      </c>
      <c r="L263" t="s">
        <v>35</v>
      </c>
      <c r="M263" s="1">
        <f t="shared" si="24"/>
        <v>42673</v>
      </c>
      <c r="N263" s="1">
        <f t="shared" si="25"/>
        <v>42700</v>
      </c>
      <c r="O263" t="b">
        <f t="shared" si="26"/>
        <v>0</v>
      </c>
      <c r="P263" t="str">
        <f t="shared" si="27"/>
        <v>WHEN fk_mwh_warehouse = '0' AND id_city = '3514' AND shipped_date &gt;= '2016-10-30' AND shipped_date &lt; '2016-11-27' THEN unit_price</v>
      </c>
      <c r="Q263" t="str">
        <f t="shared" si="28"/>
        <v>WHEN fk_mwh_warehouse = '0' AND id_city = '3514' AND shipped_date &gt;= '2016-10-30' AND shipped_date &lt; '2016-11-27' THEN paid_price</v>
      </c>
      <c r="R263" t="str">
        <f t="shared" si="31"/>
        <v>WHEN fk_mwh_warehouse = '0' AND id_city = '3514' AND shipped_date &gt;= '2016-10-30' AND shipped_date &lt; '2016-11-27' THEN order_nr</v>
      </c>
      <c r="S263" t="str">
        <f t="shared" si="29"/>
        <v>WHEN fk_mwh_warehouse = '0' AND id_city = '3514' AND shipped_date &gt;= '2016-10-30' AND shipped_date &lt; '2016-11-27' THEN 1</v>
      </c>
    </row>
    <row r="264" spans="1:19" x14ac:dyDescent="0.25">
      <c r="A264" t="str">
        <f t="shared" si="30"/>
        <v>35190</v>
      </c>
      <c r="B264">
        <v>0</v>
      </c>
      <c r="C264">
        <v>3519</v>
      </c>
      <c r="D264">
        <v>68113485.609999999</v>
      </c>
      <c r="E264">
        <v>67635765.930000007</v>
      </c>
      <c r="F264">
        <v>252</v>
      </c>
      <c r="G264">
        <v>405</v>
      </c>
      <c r="H264">
        <f>VLOOKUP($A264,'01 LEAD TIME'!$A$10:$K$1000000,8,FALSE)</f>
        <v>20161161003838.5</v>
      </c>
      <c r="I264">
        <f>VLOOKUP($A264,'01 LEAD TIME'!$A$10:$K$1000000,9,FALSE)</f>
        <v>20161206867549</v>
      </c>
      <c r="J264">
        <f>VLOOKUP($A264,'01 LEAD TIME'!$A$10:$K$1000000,10,FALSE)</f>
        <v>6</v>
      </c>
      <c r="K264">
        <f>VLOOKUP($A264,'01 LEAD TIME'!$A$10:$K$1000000,11,FALSE)</f>
        <v>4</v>
      </c>
      <c r="L264" t="s">
        <v>36</v>
      </c>
      <c r="M264" s="1">
        <f t="shared" si="24"/>
        <v>42695</v>
      </c>
      <c r="N264" s="1">
        <f t="shared" si="25"/>
        <v>42714</v>
      </c>
      <c r="O264" t="b">
        <f t="shared" si="26"/>
        <v>0</v>
      </c>
      <c r="P264" t="str">
        <f t="shared" si="27"/>
        <v>WHEN fk_mwh_warehouse = '0' AND id_city = '3519' AND shipped_date &gt;= '2016-11-21' AND shipped_date &lt; '2016-12-11' THEN unit_price</v>
      </c>
      <c r="Q264" t="str">
        <f t="shared" si="28"/>
        <v>WHEN fk_mwh_warehouse = '0' AND id_city = '3519' AND shipped_date &gt;= '2016-11-21' AND shipped_date &lt; '2016-12-11' THEN paid_price</v>
      </c>
      <c r="R264" t="str">
        <f t="shared" si="31"/>
        <v>WHEN fk_mwh_warehouse = '0' AND id_city = '3519' AND shipped_date &gt;= '2016-11-21' AND shipped_date &lt; '2016-12-11' THEN order_nr</v>
      </c>
      <c r="S264" t="str">
        <f t="shared" si="29"/>
        <v>WHEN fk_mwh_warehouse = '0' AND id_city = '3519' AND shipped_date &gt;= '2016-11-21' AND shipped_date &lt; '2016-12-11' THEN 1</v>
      </c>
    </row>
    <row r="265" spans="1:19" x14ac:dyDescent="0.25">
      <c r="A265" t="str">
        <f t="shared" si="30"/>
        <v>35250</v>
      </c>
      <c r="B265">
        <v>0</v>
      </c>
      <c r="C265">
        <v>3525</v>
      </c>
      <c r="D265">
        <v>809670</v>
      </c>
      <c r="E265">
        <v>763107.96</v>
      </c>
      <c r="F265">
        <v>8</v>
      </c>
      <c r="G265">
        <v>9</v>
      </c>
      <c r="H265">
        <f>VLOOKUP($A265,'01 LEAD TIME'!$A$10:$K$1000000,8,FALSE)</f>
        <v>20161117213022</v>
      </c>
      <c r="I265">
        <f>VLOOKUP($A265,'01 LEAD TIME'!$A$10:$K$1000000,9,FALSE)</f>
        <v>20161206171018</v>
      </c>
      <c r="J265">
        <f>VLOOKUP($A265,'01 LEAD TIME'!$A$10:$K$1000000,10,FALSE)</f>
        <v>19</v>
      </c>
      <c r="K265">
        <f>VLOOKUP($A265,'01 LEAD TIME'!$A$10:$K$1000000,11,FALSE)</f>
        <v>0</v>
      </c>
      <c r="L265" t="s">
        <v>36</v>
      </c>
      <c r="M265" s="1">
        <f t="shared" si="24"/>
        <v>42694</v>
      </c>
      <c r="N265" s="1">
        <f t="shared" si="25"/>
        <v>42697</v>
      </c>
      <c r="O265" t="b">
        <f t="shared" si="26"/>
        <v>0</v>
      </c>
      <c r="P265" t="str">
        <f t="shared" si="27"/>
        <v>WHEN fk_mwh_warehouse = '0' AND id_city = '3525' AND shipped_date &gt;= '2016-11-20' AND shipped_date &lt; '2016-11-24' THEN unit_price</v>
      </c>
      <c r="Q265" t="str">
        <f t="shared" si="28"/>
        <v>WHEN fk_mwh_warehouse = '0' AND id_city = '3525' AND shipped_date &gt;= '2016-11-20' AND shipped_date &lt; '2016-11-24' THEN paid_price</v>
      </c>
      <c r="R265" t="str">
        <f t="shared" si="31"/>
        <v>WHEN fk_mwh_warehouse = '0' AND id_city = '3525' AND shipped_date &gt;= '2016-11-20' AND shipped_date &lt; '2016-11-24' THEN order_nr</v>
      </c>
      <c r="S265" t="str">
        <f t="shared" si="29"/>
        <v>WHEN fk_mwh_warehouse = '0' AND id_city = '3525' AND shipped_date &gt;= '2016-11-20' AND shipped_date &lt; '2016-11-24' THEN 1</v>
      </c>
    </row>
    <row r="266" spans="1:19" x14ac:dyDescent="0.25">
      <c r="A266" t="str">
        <f t="shared" si="30"/>
        <v>35400</v>
      </c>
      <c r="B266">
        <v>0</v>
      </c>
      <c r="C266">
        <v>3540</v>
      </c>
      <c r="D266">
        <v>0</v>
      </c>
      <c r="E266">
        <v>0</v>
      </c>
      <c r="F266">
        <v>0</v>
      </c>
      <c r="G266">
        <v>0</v>
      </c>
      <c r="H266" t="e">
        <f>VLOOKUP($A266,'01 LEAD TIME'!$A$10:$K$1000000,8,FALSE)</f>
        <v>#N/A</v>
      </c>
      <c r="I266" t="e">
        <f>VLOOKUP($A266,'01 LEAD TIME'!$A$10:$K$1000000,9,FALSE)</f>
        <v>#N/A</v>
      </c>
      <c r="J266" t="e">
        <f>VLOOKUP($A266,'01 LEAD TIME'!$A$10:$K$1000000,10,FALSE)</f>
        <v>#N/A</v>
      </c>
      <c r="K266" t="e">
        <f>VLOOKUP($A266,'01 LEAD TIME'!$A$10:$K$1000000,11,FALSE)</f>
        <v>#N/A</v>
      </c>
      <c r="L266" t="e">
        <v>#N/A</v>
      </c>
      <c r="M266" s="1" t="e">
        <f t="shared" ref="M266:M329" si="32">$N$2-J266-($N$6*K266)</f>
        <v>#N/A</v>
      </c>
      <c r="N266" s="1" t="e">
        <f t="shared" ref="N266:N329" si="33">$N$3-J266+($N$7*K266)</f>
        <v>#N/A</v>
      </c>
      <c r="O266" t="e">
        <f t="shared" ref="O266:O329" si="34">N266&gt;$N$3</f>
        <v>#N/A</v>
      </c>
      <c r="P266" t="e">
        <f t="shared" ref="P266:P329" si="35">"WHEN fk_mwh_warehouse = '"&amp;$B266&amp;"' AND id_city = '"&amp;$C266&amp;"' AND shipped_date &gt;= '"&amp;TEXT($M266,"yyyy-mm-dd")&amp;"' AND shipped_date &lt; '"&amp;TEXT($N266+1,"yyyy-mm-dd")&amp;"' THEN unit_price"</f>
        <v>#N/A</v>
      </c>
      <c r="Q266" t="e">
        <f t="shared" ref="Q266:Q329" si="36">"WHEN fk_mwh_warehouse = '"&amp;$B266&amp;"' AND id_city = '"&amp;$C266&amp;"' AND shipped_date &gt;= '"&amp;TEXT($M266,"yyyy-mm-dd")&amp;"' AND shipped_date &lt; '"&amp;TEXT($N266+1,"yyyy-mm-dd")&amp;"' THEN paid_price"</f>
        <v>#N/A</v>
      </c>
      <c r="R266" t="e">
        <f t="shared" si="31"/>
        <v>#N/A</v>
      </c>
      <c r="S266" t="e">
        <f t="shared" ref="S266:S329" si="37">"WHEN fk_mwh_warehouse = '"&amp;$B266&amp;"' AND id_city = '"&amp;$C266&amp;"' AND shipped_date &gt;= '"&amp;TEXT($M266,"yyyy-mm-dd")&amp;"' AND shipped_date &lt; '"&amp;TEXT($N266+1,"yyyy-mm-dd")&amp;"' THEN 1"</f>
        <v>#N/A</v>
      </c>
    </row>
    <row r="267" spans="1:19" x14ac:dyDescent="0.25">
      <c r="A267" t="str">
        <f t="shared" ref="A267:A330" si="38">C267&amp;B267</f>
        <v>35490</v>
      </c>
      <c r="B267">
        <v>0</v>
      </c>
      <c r="C267">
        <v>3549</v>
      </c>
      <c r="D267">
        <v>2991691</v>
      </c>
      <c r="E267">
        <v>2991691</v>
      </c>
      <c r="F267">
        <v>12</v>
      </c>
      <c r="G267">
        <v>15</v>
      </c>
      <c r="H267">
        <f>VLOOKUP($A267,'01 LEAD TIME'!$A$10:$K$1000000,8,FALSE)</f>
        <v>20161126148371.5</v>
      </c>
      <c r="I267">
        <f>VLOOKUP($A267,'01 LEAD TIME'!$A$10:$K$1000000,9,FALSE)</f>
        <v>20161205660195</v>
      </c>
      <c r="J267">
        <f>VLOOKUP($A267,'01 LEAD TIME'!$A$10:$K$1000000,10,FALSE)</f>
        <v>10</v>
      </c>
      <c r="K267">
        <f>VLOOKUP($A267,'01 LEAD TIME'!$A$10:$K$1000000,11,FALSE)</f>
        <v>2</v>
      </c>
      <c r="L267" t="s">
        <v>34</v>
      </c>
      <c r="M267" s="1">
        <f t="shared" si="32"/>
        <v>42697</v>
      </c>
      <c r="N267" s="1">
        <f t="shared" si="33"/>
        <v>42708</v>
      </c>
      <c r="O267" t="b">
        <f t="shared" si="34"/>
        <v>0</v>
      </c>
      <c r="P267" t="str">
        <f t="shared" si="35"/>
        <v>WHEN fk_mwh_warehouse = '0' AND id_city = '3549' AND shipped_date &gt;= '2016-11-23' AND shipped_date &lt; '2016-12-05' THEN unit_price</v>
      </c>
      <c r="Q267" t="str">
        <f t="shared" si="36"/>
        <v>WHEN fk_mwh_warehouse = '0' AND id_city = '3549' AND shipped_date &gt;= '2016-11-23' AND shipped_date &lt; '2016-12-05' THEN paid_price</v>
      </c>
      <c r="R267" t="str">
        <f t="shared" ref="R267:R330" si="39">"WHEN fk_mwh_warehouse = '"&amp;$B267&amp;"' AND id_city = '"&amp;$C267&amp;"' AND shipped_date &gt;= '"&amp;TEXT($M267,"yyyy-mm-dd")&amp;"' AND shipped_date &lt; '"&amp;TEXT($N267+1,"yyyy-mm-dd")&amp;"' THEN order_nr"</f>
        <v>WHEN fk_mwh_warehouse = '0' AND id_city = '3549' AND shipped_date &gt;= '2016-11-23' AND shipped_date &lt; '2016-12-05' THEN order_nr</v>
      </c>
      <c r="S267" t="str">
        <f t="shared" si="37"/>
        <v>WHEN fk_mwh_warehouse = '0' AND id_city = '3549' AND shipped_date &gt;= '2016-11-23' AND shipped_date &lt; '2016-12-05' THEN 1</v>
      </c>
    </row>
    <row r="268" spans="1:19" x14ac:dyDescent="0.25">
      <c r="A268" t="str">
        <f t="shared" si="38"/>
        <v>35640</v>
      </c>
      <c r="B268">
        <v>0</v>
      </c>
      <c r="C268">
        <v>3564</v>
      </c>
      <c r="D268">
        <v>3130810</v>
      </c>
      <c r="E268">
        <v>3019310</v>
      </c>
      <c r="F268">
        <v>12</v>
      </c>
      <c r="G268">
        <v>18</v>
      </c>
      <c r="H268">
        <f>VLOOKUP($A268,'01 LEAD TIME'!$A$10:$K$1000000,8,FALSE)</f>
        <v>20161123852958.102</v>
      </c>
      <c r="I268">
        <f>VLOOKUP($A268,'01 LEAD TIME'!$A$10:$K$1000000,9,FALSE)</f>
        <v>20161205156848.301</v>
      </c>
      <c r="J268">
        <f>VLOOKUP($A268,'01 LEAD TIME'!$A$10:$K$1000000,10,FALSE)</f>
        <v>11</v>
      </c>
      <c r="K268">
        <f>VLOOKUP($A268,'01 LEAD TIME'!$A$10:$K$1000000,11,FALSE)</f>
        <v>2</v>
      </c>
      <c r="L268" t="s">
        <v>34</v>
      </c>
      <c r="M268" s="1">
        <f t="shared" si="32"/>
        <v>42696</v>
      </c>
      <c r="N268" s="1">
        <f t="shared" si="33"/>
        <v>42707</v>
      </c>
      <c r="O268" t="b">
        <f t="shared" si="34"/>
        <v>0</v>
      </c>
      <c r="P268" t="str">
        <f t="shared" si="35"/>
        <v>WHEN fk_mwh_warehouse = '0' AND id_city = '3564' AND shipped_date &gt;= '2016-11-22' AND shipped_date &lt; '2016-12-04' THEN unit_price</v>
      </c>
      <c r="Q268" t="str">
        <f t="shared" si="36"/>
        <v>WHEN fk_mwh_warehouse = '0' AND id_city = '3564' AND shipped_date &gt;= '2016-11-22' AND shipped_date &lt; '2016-12-04' THEN paid_price</v>
      </c>
      <c r="R268" t="str">
        <f t="shared" si="39"/>
        <v>WHEN fk_mwh_warehouse = '0' AND id_city = '3564' AND shipped_date &gt;= '2016-11-22' AND shipped_date &lt; '2016-12-04' THEN order_nr</v>
      </c>
      <c r="S268" t="str">
        <f t="shared" si="37"/>
        <v>WHEN fk_mwh_warehouse = '0' AND id_city = '3564' AND shipped_date &gt;= '2016-11-22' AND shipped_date &lt; '2016-12-04' THEN 1</v>
      </c>
    </row>
    <row r="269" spans="1:19" x14ac:dyDescent="0.25">
      <c r="A269" t="str">
        <f t="shared" si="38"/>
        <v>35850</v>
      </c>
      <c r="B269">
        <v>0</v>
      </c>
      <c r="C269">
        <v>3585</v>
      </c>
      <c r="D269">
        <v>2230562</v>
      </c>
      <c r="E269">
        <v>2230562</v>
      </c>
      <c r="F269">
        <v>22</v>
      </c>
      <c r="G269">
        <v>22</v>
      </c>
      <c r="H269">
        <f>VLOOKUP($A269,'01 LEAD TIME'!$A$10:$K$1000000,8,FALSE)</f>
        <v>20161173683529.398</v>
      </c>
      <c r="I269">
        <f>VLOOKUP($A269,'01 LEAD TIME'!$A$10:$K$1000000,9,FALSE)</f>
        <v>20161207075060.398</v>
      </c>
      <c r="J269">
        <f>VLOOKUP($A269,'01 LEAD TIME'!$A$10:$K$1000000,10,FALSE)</f>
        <v>5</v>
      </c>
      <c r="K269">
        <f>VLOOKUP($A269,'01 LEAD TIME'!$A$10:$K$1000000,11,FALSE)</f>
        <v>3</v>
      </c>
      <c r="L269" t="s">
        <v>35</v>
      </c>
      <c r="M269" s="1">
        <f t="shared" si="32"/>
        <v>42699</v>
      </c>
      <c r="N269" s="1">
        <f t="shared" si="33"/>
        <v>42714</v>
      </c>
      <c r="O269" t="b">
        <f t="shared" si="34"/>
        <v>0</v>
      </c>
      <c r="P269" t="str">
        <f t="shared" si="35"/>
        <v>WHEN fk_mwh_warehouse = '0' AND id_city = '3585' AND shipped_date &gt;= '2016-11-25' AND shipped_date &lt; '2016-12-11' THEN unit_price</v>
      </c>
      <c r="Q269" t="str">
        <f t="shared" si="36"/>
        <v>WHEN fk_mwh_warehouse = '0' AND id_city = '3585' AND shipped_date &gt;= '2016-11-25' AND shipped_date &lt; '2016-12-11' THEN paid_price</v>
      </c>
      <c r="R269" t="str">
        <f t="shared" si="39"/>
        <v>WHEN fk_mwh_warehouse = '0' AND id_city = '3585' AND shipped_date &gt;= '2016-11-25' AND shipped_date &lt; '2016-12-11' THEN order_nr</v>
      </c>
      <c r="S269" t="str">
        <f t="shared" si="37"/>
        <v>WHEN fk_mwh_warehouse = '0' AND id_city = '3585' AND shipped_date &gt;= '2016-11-25' AND shipped_date &lt; '2016-12-11' THEN 1</v>
      </c>
    </row>
    <row r="270" spans="1:19" x14ac:dyDescent="0.25">
      <c r="A270" t="str">
        <f t="shared" si="38"/>
        <v>35940</v>
      </c>
      <c r="B270">
        <v>0</v>
      </c>
      <c r="C270">
        <v>3594</v>
      </c>
      <c r="D270">
        <v>450622</v>
      </c>
      <c r="E270">
        <v>450622</v>
      </c>
      <c r="F270">
        <v>3</v>
      </c>
      <c r="G270">
        <v>3</v>
      </c>
      <c r="H270">
        <f>VLOOKUP($A270,'01 LEAD TIME'!$A$10:$K$1000000,8,FALSE)</f>
        <v>20161123153140.301</v>
      </c>
      <c r="I270">
        <f>VLOOKUP($A270,'01 LEAD TIME'!$A$10:$K$1000000,9,FALSE)</f>
        <v>20161206160197.602</v>
      </c>
      <c r="J270">
        <f>VLOOKUP($A270,'01 LEAD TIME'!$A$10:$K$1000000,10,FALSE)</f>
        <v>13</v>
      </c>
      <c r="K270">
        <f>VLOOKUP($A270,'01 LEAD TIME'!$A$10:$K$1000000,11,FALSE)</f>
        <v>0</v>
      </c>
      <c r="L270" t="s">
        <v>36</v>
      </c>
      <c r="M270" s="1">
        <f t="shared" si="32"/>
        <v>42700</v>
      </c>
      <c r="N270" s="1">
        <f t="shared" si="33"/>
        <v>42703</v>
      </c>
      <c r="O270" t="b">
        <f t="shared" si="34"/>
        <v>0</v>
      </c>
      <c r="P270" t="str">
        <f t="shared" si="35"/>
        <v>WHEN fk_mwh_warehouse = '0' AND id_city = '3594' AND shipped_date &gt;= '2016-11-26' AND shipped_date &lt; '2016-11-30' THEN unit_price</v>
      </c>
      <c r="Q270" t="str">
        <f t="shared" si="36"/>
        <v>WHEN fk_mwh_warehouse = '0' AND id_city = '3594' AND shipped_date &gt;= '2016-11-26' AND shipped_date &lt; '2016-11-30' THEN paid_price</v>
      </c>
      <c r="R270" t="str">
        <f t="shared" si="39"/>
        <v>WHEN fk_mwh_warehouse = '0' AND id_city = '3594' AND shipped_date &gt;= '2016-11-26' AND shipped_date &lt; '2016-11-30' THEN order_nr</v>
      </c>
      <c r="S270" t="str">
        <f t="shared" si="37"/>
        <v>WHEN fk_mwh_warehouse = '0' AND id_city = '3594' AND shipped_date &gt;= '2016-11-26' AND shipped_date &lt; '2016-11-30' THEN 1</v>
      </c>
    </row>
    <row r="271" spans="1:19" x14ac:dyDescent="0.25">
      <c r="A271" t="str">
        <f t="shared" si="38"/>
        <v>36020</v>
      </c>
      <c r="B271">
        <v>0</v>
      </c>
      <c r="C271">
        <v>3602</v>
      </c>
      <c r="D271">
        <v>1271936</v>
      </c>
      <c r="E271">
        <v>1271936</v>
      </c>
      <c r="F271">
        <v>11</v>
      </c>
      <c r="G271">
        <v>14</v>
      </c>
      <c r="H271">
        <f>VLOOKUP($A271,'01 LEAD TIME'!$A$10:$K$1000000,8,FALSE)</f>
        <v>20161124547215.199</v>
      </c>
      <c r="I271">
        <f>VLOOKUP($A271,'01 LEAD TIME'!$A$10:$K$1000000,9,FALSE)</f>
        <v>20161205758486</v>
      </c>
      <c r="J271">
        <f>VLOOKUP($A271,'01 LEAD TIME'!$A$10:$K$1000000,10,FALSE)</f>
        <v>11</v>
      </c>
      <c r="K271">
        <f>VLOOKUP($A271,'01 LEAD TIME'!$A$10:$K$1000000,11,FALSE)</f>
        <v>2</v>
      </c>
      <c r="L271" t="s">
        <v>34</v>
      </c>
      <c r="M271" s="1">
        <f t="shared" si="32"/>
        <v>42696</v>
      </c>
      <c r="N271" s="1">
        <f t="shared" si="33"/>
        <v>42707</v>
      </c>
      <c r="O271" t="b">
        <f t="shared" si="34"/>
        <v>0</v>
      </c>
      <c r="P271" t="str">
        <f t="shared" si="35"/>
        <v>WHEN fk_mwh_warehouse = '0' AND id_city = '3602' AND shipped_date &gt;= '2016-11-22' AND shipped_date &lt; '2016-12-04' THEN unit_price</v>
      </c>
      <c r="Q271" t="str">
        <f t="shared" si="36"/>
        <v>WHEN fk_mwh_warehouse = '0' AND id_city = '3602' AND shipped_date &gt;= '2016-11-22' AND shipped_date &lt; '2016-12-04' THEN paid_price</v>
      </c>
      <c r="R271" t="str">
        <f t="shared" si="39"/>
        <v>WHEN fk_mwh_warehouse = '0' AND id_city = '3602' AND shipped_date &gt;= '2016-11-22' AND shipped_date &lt; '2016-12-04' THEN order_nr</v>
      </c>
      <c r="S271" t="str">
        <f t="shared" si="37"/>
        <v>WHEN fk_mwh_warehouse = '0' AND id_city = '3602' AND shipped_date &gt;= '2016-11-22' AND shipped_date &lt; '2016-12-04' THEN 1</v>
      </c>
    </row>
    <row r="272" spans="1:19" x14ac:dyDescent="0.25">
      <c r="A272" t="str">
        <f t="shared" si="38"/>
        <v>36090</v>
      </c>
      <c r="B272">
        <v>0</v>
      </c>
      <c r="C272">
        <v>3609</v>
      </c>
      <c r="D272">
        <v>8415805.0999999996</v>
      </c>
      <c r="E272">
        <v>8317740.3600000003</v>
      </c>
      <c r="F272">
        <v>59</v>
      </c>
      <c r="G272">
        <v>73</v>
      </c>
      <c r="H272">
        <f>VLOOKUP($A272,'01 LEAD TIME'!$A$10:$K$1000000,8,FALSE)</f>
        <v>20161142818513.398</v>
      </c>
      <c r="I272">
        <f>VLOOKUP($A272,'01 LEAD TIME'!$A$10:$K$1000000,9,FALSE)</f>
        <v>20161206386607.602</v>
      </c>
      <c r="J272">
        <f>VLOOKUP($A272,'01 LEAD TIME'!$A$10:$K$1000000,10,FALSE)</f>
        <v>9</v>
      </c>
      <c r="K272">
        <f>VLOOKUP($A272,'01 LEAD TIME'!$A$10:$K$1000000,11,FALSE)</f>
        <v>7</v>
      </c>
      <c r="L272" t="s">
        <v>36</v>
      </c>
      <c r="M272" s="1">
        <f t="shared" si="32"/>
        <v>42683</v>
      </c>
      <c r="N272" s="1">
        <f t="shared" si="33"/>
        <v>42714</v>
      </c>
      <c r="O272" t="b">
        <f t="shared" si="34"/>
        <v>0</v>
      </c>
      <c r="P272" t="str">
        <f t="shared" si="35"/>
        <v>WHEN fk_mwh_warehouse = '0' AND id_city = '3609' AND shipped_date &gt;= '2016-11-09' AND shipped_date &lt; '2016-12-11' THEN unit_price</v>
      </c>
      <c r="Q272" t="str">
        <f t="shared" si="36"/>
        <v>WHEN fk_mwh_warehouse = '0' AND id_city = '3609' AND shipped_date &gt;= '2016-11-09' AND shipped_date &lt; '2016-12-11' THEN paid_price</v>
      </c>
      <c r="R272" t="str">
        <f t="shared" si="39"/>
        <v>WHEN fk_mwh_warehouse = '0' AND id_city = '3609' AND shipped_date &gt;= '2016-11-09' AND shipped_date &lt; '2016-12-11' THEN order_nr</v>
      </c>
      <c r="S272" t="str">
        <f t="shared" si="37"/>
        <v>WHEN fk_mwh_warehouse = '0' AND id_city = '3609' AND shipped_date &gt;= '2016-11-09' AND shipped_date &lt; '2016-12-11' THEN 1</v>
      </c>
    </row>
    <row r="273" spans="1:19" x14ac:dyDescent="0.25">
      <c r="A273" t="str">
        <f t="shared" si="38"/>
        <v>36330</v>
      </c>
      <c r="B273">
        <v>0</v>
      </c>
      <c r="C273">
        <v>3633</v>
      </c>
      <c r="D273">
        <v>5262584</v>
      </c>
      <c r="E273">
        <v>5262584</v>
      </c>
      <c r="F273">
        <v>35</v>
      </c>
      <c r="G273">
        <v>39</v>
      </c>
      <c r="H273">
        <f>VLOOKUP($A273,'01 LEAD TIME'!$A$10:$K$1000000,8,FALSE)</f>
        <v>20161155987979.5</v>
      </c>
      <c r="I273">
        <f>VLOOKUP($A273,'01 LEAD TIME'!$A$10:$K$1000000,9,FALSE)</f>
        <v>20161206921211.199</v>
      </c>
      <c r="J273">
        <f>VLOOKUP($A273,'01 LEAD TIME'!$A$10:$K$1000000,10,FALSE)</f>
        <v>6</v>
      </c>
      <c r="K273">
        <f>VLOOKUP($A273,'01 LEAD TIME'!$A$10:$K$1000000,11,FALSE)</f>
        <v>3</v>
      </c>
      <c r="L273" t="s">
        <v>36</v>
      </c>
      <c r="M273" s="1">
        <f t="shared" si="32"/>
        <v>42698</v>
      </c>
      <c r="N273" s="1">
        <f t="shared" si="33"/>
        <v>42713</v>
      </c>
      <c r="O273" t="b">
        <f t="shared" si="34"/>
        <v>0</v>
      </c>
      <c r="P273" t="str">
        <f t="shared" si="35"/>
        <v>WHEN fk_mwh_warehouse = '0' AND id_city = '3633' AND shipped_date &gt;= '2016-11-24' AND shipped_date &lt; '2016-12-10' THEN unit_price</v>
      </c>
      <c r="Q273" t="str">
        <f t="shared" si="36"/>
        <v>WHEN fk_mwh_warehouse = '0' AND id_city = '3633' AND shipped_date &gt;= '2016-11-24' AND shipped_date &lt; '2016-12-10' THEN paid_price</v>
      </c>
      <c r="R273" t="str">
        <f t="shared" si="39"/>
        <v>WHEN fk_mwh_warehouse = '0' AND id_city = '3633' AND shipped_date &gt;= '2016-11-24' AND shipped_date &lt; '2016-12-10' THEN order_nr</v>
      </c>
      <c r="S273" t="str">
        <f t="shared" si="37"/>
        <v>WHEN fk_mwh_warehouse = '0' AND id_city = '3633' AND shipped_date &gt;= '2016-11-24' AND shipped_date &lt; '2016-12-10' THEN 1</v>
      </c>
    </row>
    <row r="274" spans="1:19" x14ac:dyDescent="0.25">
      <c r="A274" t="str">
        <f t="shared" si="38"/>
        <v>36580</v>
      </c>
      <c r="B274">
        <v>0</v>
      </c>
      <c r="C274">
        <v>3658</v>
      </c>
      <c r="D274">
        <v>14589922.6</v>
      </c>
      <c r="E274">
        <v>14213675.6</v>
      </c>
      <c r="F274">
        <v>101</v>
      </c>
      <c r="G274">
        <v>133</v>
      </c>
      <c r="H274">
        <f>VLOOKUP($A274,'01 LEAD TIME'!$A$10:$K$1000000,8,FALSE)</f>
        <v>20161118383665.801</v>
      </c>
      <c r="I274">
        <f>VLOOKUP($A274,'01 LEAD TIME'!$A$10:$K$1000000,9,FALSE)</f>
        <v>20161206180803.699</v>
      </c>
      <c r="J274">
        <f>VLOOKUP($A274,'01 LEAD TIME'!$A$10:$K$1000000,10,FALSE)</f>
        <v>18</v>
      </c>
      <c r="K274">
        <f>VLOOKUP($A274,'01 LEAD TIME'!$A$10:$K$1000000,11,FALSE)</f>
        <v>8</v>
      </c>
      <c r="L274" t="s">
        <v>36</v>
      </c>
      <c r="M274" s="1">
        <f t="shared" si="32"/>
        <v>42671</v>
      </c>
      <c r="N274" s="1">
        <f t="shared" si="33"/>
        <v>42706</v>
      </c>
      <c r="O274" t="b">
        <f t="shared" si="34"/>
        <v>0</v>
      </c>
      <c r="P274" t="str">
        <f t="shared" si="35"/>
        <v>WHEN fk_mwh_warehouse = '0' AND id_city = '3658' AND shipped_date &gt;= '2016-10-28' AND shipped_date &lt; '2016-12-03' THEN unit_price</v>
      </c>
      <c r="Q274" t="str">
        <f t="shared" si="36"/>
        <v>WHEN fk_mwh_warehouse = '0' AND id_city = '3658' AND shipped_date &gt;= '2016-10-28' AND shipped_date &lt; '2016-12-03' THEN paid_price</v>
      </c>
      <c r="R274" t="str">
        <f t="shared" si="39"/>
        <v>WHEN fk_mwh_warehouse = '0' AND id_city = '3658' AND shipped_date &gt;= '2016-10-28' AND shipped_date &lt; '2016-12-03' THEN order_nr</v>
      </c>
      <c r="S274" t="str">
        <f t="shared" si="37"/>
        <v>WHEN fk_mwh_warehouse = '0' AND id_city = '3658' AND shipped_date &gt;= '2016-10-28' AND shipped_date &lt; '2016-12-03' THEN 1</v>
      </c>
    </row>
    <row r="275" spans="1:19" x14ac:dyDescent="0.25">
      <c r="A275" t="str">
        <f t="shared" si="38"/>
        <v>36870</v>
      </c>
      <c r="B275">
        <v>0</v>
      </c>
      <c r="C275">
        <v>3687</v>
      </c>
      <c r="D275">
        <v>13364607</v>
      </c>
      <c r="E275">
        <v>13087657</v>
      </c>
      <c r="F275">
        <v>96</v>
      </c>
      <c r="G275">
        <v>118</v>
      </c>
      <c r="H275">
        <f>VLOOKUP($A275,'01 LEAD TIME'!$A$10:$K$1000000,8,FALSE)</f>
        <v>20161151632783.398</v>
      </c>
      <c r="I275">
        <f>VLOOKUP($A275,'01 LEAD TIME'!$A$10:$K$1000000,9,FALSE)</f>
        <v>20161206317605.5</v>
      </c>
      <c r="J275">
        <f>VLOOKUP($A275,'01 LEAD TIME'!$A$10:$K$1000000,10,FALSE)</f>
        <v>6</v>
      </c>
      <c r="K275">
        <f>VLOOKUP($A275,'01 LEAD TIME'!$A$10:$K$1000000,11,FALSE)</f>
        <v>3</v>
      </c>
      <c r="L275" t="s">
        <v>36</v>
      </c>
      <c r="M275" s="1">
        <f t="shared" si="32"/>
        <v>42698</v>
      </c>
      <c r="N275" s="1">
        <f t="shared" si="33"/>
        <v>42713</v>
      </c>
      <c r="O275" t="b">
        <f t="shared" si="34"/>
        <v>0</v>
      </c>
      <c r="P275" t="str">
        <f t="shared" si="35"/>
        <v>WHEN fk_mwh_warehouse = '0' AND id_city = '3687' AND shipped_date &gt;= '2016-11-24' AND shipped_date &lt; '2016-12-10' THEN unit_price</v>
      </c>
      <c r="Q275" t="str">
        <f t="shared" si="36"/>
        <v>WHEN fk_mwh_warehouse = '0' AND id_city = '3687' AND shipped_date &gt;= '2016-11-24' AND shipped_date &lt; '2016-12-10' THEN paid_price</v>
      </c>
      <c r="R275" t="str">
        <f t="shared" si="39"/>
        <v>WHEN fk_mwh_warehouse = '0' AND id_city = '3687' AND shipped_date &gt;= '2016-11-24' AND shipped_date &lt; '2016-12-10' THEN order_nr</v>
      </c>
      <c r="S275" t="str">
        <f t="shared" si="37"/>
        <v>WHEN fk_mwh_warehouse = '0' AND id_city = '3687' AND shipped_date &gt;= '2016-11-24' AND shipped_date &lt; '2016-12-10' THEN 1</v>
      </c>
    </row>
    <row r="276" spans="1:19" x14ac:dyDescent="0.25">
      <c r="A276" t="str">
        <f t="shared" si="38"/>
        <v>37050</v>
      </c>
      <c r="B276">
        <v>0</v>
      </c>
      <c r="C276">
        <v>3705</v>
      </c>
      <c r="D276">
        <v>5602850.3600000003</v>
      </c>
      <c r="E276">
        <v>5491150.3600000003</v>
      </c>
      <c r="F276">
        <v>31</v>
      </c>
      <c r="G276">
        <v>46</v>
      </c>
      <c r="H276">
        <f>VLOOKUP($A276,'01 LEAD TIME'!$A$10:$K$1000000,8,FALSE)</f>
        <v>20161114472849.102</v>
      </c>
      <c r="I276">
        <f>VLOOKUP($A276,'01 LEAD TIME'!$A$10:$K$1000000,9,FALSE)</f>
        <v>20161206037715.602</v>
      </c>
      <c r="J276">
        <f>VLOOKUP($A276,'01 LEAD TIME'!$A$10:$K$1000000,10,FALSE)</f>
        <v>22</v>
      </c>
      <c r="K276">
        <f>VLOOKUP($A276,'01 LEAD TIME'!$A$10:$K$1000000,11,FALSE)</f>
        <v>7</v>
      </c>
      <c r="L276" t="s">
        <v>36</v>
      </c>
      <c r="M276" s="1">
        <f t="shared" si="32"/>
        <v>42670</v>
      </c>
      <c r="N276" s="1">
        <f t="shared" si="33"/>
        <v>42701</v>
      </c>
      <c r="O276" t="b">
        <f t="shared" si="34"/>
        <v>0</v>
      </c>
      <c r="P276" t="str">
        <f t="shared" si="35"/>
        <v>WHEN fk_mwh_warehouse = '0' AND id_city = '3705' AND shipped_date &gt;= '2016-10-27' AND shipped_date &lt; '2016-11-28' THEN unit_price</v>
      </c>
      <c r="Q276" t="str">
        <f t="shared" si="36"/>
        <v>WHEN fk_mwh_warehouse = '0' AND id_city = '3705' AND shipped_date &gt;= '2016-10-27' AND shipped_date &lt; '2016-11-28' THEN paid_price</v>
      </c>
      <c r="R276" t="str">
        <f t="shared" si="39"/>
        <v>WHEN fk_mwh_warehouse = '0' AND id_city = '3705' AND shipped_date &gt;= '2016-10-27' AND shipped_date &lt; '2016-11-28' THEN order_nr</v>
      </c>
      <c r="S276" t="str">
        <f t="shared" si="37"/>
        <v>WHEN fk_mwh_warehouse = '0' AND id_city = '3705' AND shipped_date &gt;= '2016-10-27' AND shipped_date &lt; '2016-11-28' THEN 1</v>
      </c>
    </row>
    <row r="277" spans="1:19" x14ac:dyDescent="0.25">
      <c r="A277" t="str">
        <f t="shared" si="38"/>
        <v>37230</v>
      </c>
      <c r="B277">
        <v>0</v>
      </c>
      <c r="C277">
        <v>3723</v>
      </c>
      <c r="D277">
        <v>10828958.32</v>
      </c>
      <c r="E277">
        <v>10794886.32</v>
      </c>
      <c r="F277">
        <v>66</v>
      </c>
      <c r="G277">
        <v>89</v>
      </c>
      <c r="H277">
        <f>VLOOKUP($A277,'01 LEAD TIME'!$A$10:$K$1000000,8,FALSE)</f>
        <v>20161136708585.898</v>
      </c>
      <c r="I277">
        <f>VLOOKUP($A277,'01 LEAD TIME'!$A$10:$K$1000000,9,FALSE)</f>
        <v>20161207116738.102</v>
      </c>
      <c r="J277">
        <f>VLOOKUP($A277,'01 LEAD TIME'!$A$10:$K$1000000,10,FALSE)</f>
        <v>10</v>
      </c>
      <c r="K277">
        <f>VLOOKUP($A277,'01 LEAD TIME'!$A$10:$K$1000000,11,FALSE)</f>
        <v>5</v>
      </c>
      <c r="L277" t="s">
        <v>35</v>
      </c>
      <c r="M277" s="1">
        <f t="shared" si="32"/>
        <v>42688</v>
      </c>
      <c r="N277" s="1">
        <f t="shared" si="33"/>
        <v>42711</v>
      </c>
      <c r="O277" t="b">
        <f t="shared" si="34"/>
        <v>0</v>
      </c>
      <c r="P277" t="str">
        <f t="shared" si="35"/>
        <v>WHEN fk_mwh_warehouse = '0' AND id_city = '3723' AND shipped_date &gt;= '2016-11-14' AND shipped_date &lt; '2016-12-08' THEN unit_price</v>
      </c>
      <c r="Q277" t="str">
        <f t="shared" si="36"/>
        <v>WHEN fk_mwh_warehouse = '0' AND id_city = '3723' AND shipped_date &gt;= '2016-11-14' AND shipped_date &lt; '2016-12-08' THEN paid_price</v>
      </c>
      <c r="R277" t="str">
        <f t="shared" si="39"/>
        <v>WHEN fk_mwh_warehouse = '0' AND id_city = '3723' AND shipped_date &gt;= '2016-11-14' AND shipped_date &lt; '2016-12-08' THEN order_nr</v>
      </c>
      <c r="S277" t="str">
        <f t="shared" si="37"/>
        <v>WHEN fk_mwh_warehouse = '0' AND id_city = '3723' AND shipped_date &gt;= '2016-11-14' AND shipped_date &lt; '2016-12-08' THEN 1</v>
      </c>
    </row>
    <row r="278" spans="1:19" x14ac:dyDescent="0.25">
      <c r="A278" t="str">
        <f t="shared" si="38"/>
        <v>37290</v>
      </c>
      <c r="B278">
        <v>0</v>
      </c>
      <c r="C278">
        <v>3729</v>
      </c>
      <c r="D278">
        <v>166632385.78999999</v>
      </c>
      <c r="E278">
        <v>164925826.80000001</v>
      </c>
      <c r="F278">
        <v>1451</v>
      </c>
      <c r="G278">
        <v>1749</v>
      </c>
      <c r="H278">
        <f>VLOOKUP($A278,'01 LEAD TIME'!$A$10:$K$1000000,8,FALSE)</f>
        <v>20161195405009.398</v>
      </c>
      <c r="I278">
        <f>VLOOKUP($A278,'01 LEAD TIME'!$A$10:$K$1000000,9,FALSE)</f>
        <v>20161206346490.699</v>
      </c>
      <c r="J278">
        <f>VLOOKUP($A278,'01 LEAD TIME'!$A$10:$K$1000000,10,FALSE)</f>
        <v>4</v>
      </c>
      <c r="K278">
        <f>VLOOKUP($A278,'01 LEAD TIME'!$A$10:$K$1000000,11,FALSE)</f>
        <v>2</v>
      </c>
      <c r="L278" t="s">
        <v>36</v>
      </c>
      <c r="M278" s="1">
        <f t="shared" si="32"/>
        <v>42703</v>
      </c>
      <c r="N278" s="1">
        <f t="shared" si="33"/>
        <v>42714</v>
      </c>
      <c r="O278" t="b">
        <f t="shared" si="34"/>
        <v>0</v>
      </c>
      <c r="P278" t="str">
        <f t="shared" si="35"/>
        <v>WHEN fk_mwh_warehouse = '0' AND id_city = '3729' AND shipped_date &gt;= '2016-11-29' AND shipped_date &lt; '2016-12-11' THEN unit_price</v>
      </c>
      <c r="Q278" t="str">
        <f t="shared" si="36"/>
        <v>WHEN fk_mwh_warehouse = '0' AND id_city = '3729' AND shipped_date &gt;= '2016-11-29' AND shipped_date &lt; '2016-12-11' THEN paid_price</v>
      </c>
      <c r="R278" t="str">
        <f t="shared" si="39"/>
        <v>WHEN fk_mwh_warehouse = '0' AND id_city = '3729' AND shipped_date &gt;= '2016-11-29' AND shipped_date &lt; '2016-12-11' THEN order_nr</v>
      </c>
      <c r="S278" t="str">
        <f t="shared" si="37"/>
        <v>WHEN fk_mwh_warehouse = '0' AND id_city = '3729' AND shipped_date &gt;= '2016-11-29' AND shipped_date &lt; '2016-12-11' THEN 1</v>
      </c>
    </row>
    <row r="279" spans="1:19" x14ac:dyDescent="0.25">
      <c r="A279" t="str">
        <f t="shared" si="38"/>
        <v>37430</v>
      </c>
      <c r="B279">
        <v>0</v>
      </c>
      <c r="C279">
        <v>3743</v>
      </c>
      <c r="D279">
        <v>0</v>
      </c>
      <c r="E279">
        <v>0</v>
      </c>
      <c r="F279">
        <v>0</v>
      </c>
      <c r="G279">
        <v>0</v>
      </c>
      <c r="H279" t="e">
        <f>VLOOKUP($A279,'01 LEAD TIME'!$A$10:$K$1000000,8,FALSE)</f>
        <v>#N/A</v>
      </c>
      <c r="I279" t="e">
        <f>VLOOKUP($A279,'01 LEAD TIME'!$A$10:$K$1000000,9,FALSE)</f>
        <v>#N/A</v>
      </c>
      <c r="J279" t="e">
        <f>VLOOKUP($A279,'01 LEAD TIME'!$A$10:$K$1000000,10,FALSE)</f>
        <v>#N/A</v>
      </c>
      <c r="K279" t="e">
        <f>VLOOKUP($A279,'01 LEAD TIME'!$A$10:$K$1000000,11,FALSE)</f>
        <v>#N/A</v>
      </c>
      <c r="L279" t="e">
        <v>#N/A</v>
      </c>
      <c r="M279" s="1" t="e">
        <f t="shared" si="32"/>
        <v>#N/A</v>
      </c>
      <c r="N279" s="1" t="e">
        <f t="shared" si="33"/>
        <v>#N/A</v>
      </c>
      <c r="O279" t="e">
        <f t="shared" si="34"/>
        <v>#N/A</v>
      </c>
      <c r="P279" t="e">
        <f t="shared" si="35"/>
        <v>#N/A</v>
      </c>
      <c r="Q279" t="e">
        <f t="shared" si="36"/>
        <v>#N/A</v>
      </c>
      <c r="R279" t="e">
        <f t="shared" si="39"/>
        <v>#N/A</v>
      </c>
      <c r="S279" t="e">
        <f t="shared" si="37"/>
        <v>#N/A</v>
      </c>
    </row>
    <row r="280" spans="1:19" x14ac:dyDescent="0.25">
      <c r="A280" t="str">
        <f t="shared" si="38"/>
        <v>37540</v>
      </c>
      <c r="B280">
        <v>0</v>
      </c>
      <c r="C280">
        <v>3754</v>
      </c>
      <c r="D280">
        <v>293450</v>
      </c>
      <c r="E280">
        <v>293450</v>
      </c>
      <c r="F280">
        <v>3</v>
      </c>
      <c r="G280">
        <v>4</v>
      </c>
      <c r="H280">
        <f>VLOOKUP($A280,'01 LEAD TIME'!$A$10:$K$1000000,8,FALSE)</f>
        <v>20161126078130.5</v>
      </c>
      <c r="I280">
        <f>VLOOKUP($A280,'01 LEAD TIME'!$A$10:$K$1000000,9,FALSE)</f>
        <v>20161205156955.199</v>
      </c>
      <c r="J280">
        <f>VLOOKUP($A280,'01 LEAD TIME'!$A$10:$K$1000000,10,FALSE)</f>
        <v>9</v>
      </c>
      <c r="K280">
        <f>VLOOKUP($A280,'01 LEAD TIME'!$A$10:$K$1000000,11,FALSE)</f>
        <v>1</v>
      </c>
      <c r="L280" t="s">
        <v>34</v>
      </c>
      <c r="M280" s="1">
        <f t="shared" si="32"/>
        <v>42701</v>
      </c>
      <c r="N280" s="1">
        <f t="shared" si="33"/>
        <v>42708</v>
      </c>
      <c r="O280" t="b">
        <f t="shared" si="34"/>
        <v>0</v>
      </c>
      <c r="P280" t="str">
        <f t="shared" si="35"/>
        <v>WHEN fk_mwh_warehouse = '0' AND id_city = '3754' AND shipped_date &gt;= '2016-11-27' AND shipped_date &lt; '2016-12-05' THEN unit_price</v>
      </c>
      <c r="Q280" t="str">
        <f t="shared" si="36"/>
        <v>WHEN fk_mwh_warehouse = '0' AND id_city = '3754' AND shipped_date &gt;= '2016-11-27' AND shipped_date &lt; '2016-12-05' THEN paid_price</v>
      </c>
      <c r="R280" t="str">
        <f t="shared" si="39"/>
        <v>WHEN fk_mwh_warehouse = '0' AND id_city = '3754' AND shipped_date &gt;= '2016-11-27' AND shipped_date &lt; '2016-12-05' THEN order_nr</v>
      </c>
      <c r="S280" t="str">
        <f t="shared" si="37"/>
        <v>WHEN fk_mwh_warehouse = '0' AND id_city = '3754' AND shipped_date &gt;= '2016-11-27' AND shipped_date &lt; '2016-12-05' THEN 1</v>
      </c>
    </row>
    <row r="281" spans="1:19" x14ac:dyDescent="0.25">
      <c r="A281" t="str">
        <f t="shared" si="38"/>
        <v>37600</v>
      </c>
      <c r="B281">
        <v>0</v>
      </c>
      <c r="C281">
        <v>3760</v>
      </c>
      <c r="D281">
        <v>47000</v>
      </c>
      <c r="E281">
        <v>47000</v>
      </c>
      <c r="F281">
        <v>1</v>
      </c>
      <c r="G281">
        <v>1</v>
      </c>
      <c r="H281">
        <f>VLOOKUP($A281,'01 LEAD TIME'!$A$10:$K$1000000,8,FALSE)</f>
        <v>20161108001505</v>
      </c>
      <c r="I281">
        <f>VLOOKUP($A281,'01 LEAD TIME'!$A$10:$K$1000000,9,FALSE)</f>
        <v>20161206170012</v>
      </c>
      <c r="J281">
        <f>VLOOKUP($A281,'01 LEAD TIME'!$A$10:$K$1000000,10,FALSE)</f>
        <v>28</v>
      </c>
      <c r="K281">
        <f>VLOOKUP($A281,'01 LEAD TIME'!$A$10:$K$1000000,11,FALSE)</f>
        <v>0</v>
      </c>
      <c r="L281" t="s">
        <v>36</v>
      </c>
      <c r="M281" s="1">
        <f t="shared" si="32"/>
        <v>42685</v>
      </c>
      <c r="N281" s="1">
        <f t="shared" si="33"/>
        <v>42688</v>
      </c>
      <c r="O281" t="b">
        <f t="shared" si="34"/>
        <v>0</v>
      </c>
      <c r="P281" t="str">
        <f t="shared" si="35"/>
        <v>WHEN fk_mwh_warehouse = '0' AND id_city = '3760' AND shipped_date &gt;= '2016-11-11' AND shipped_date &lt; '2016-11-15' THEN unit_price</v>
      </c>
      <c r="Q281" t="str">
        <f t="shared" si="36"/>
        <v>WHEN fk_mwh_warehouse = '0' AND id_city = '3760' AND shipped_date &gt;= '2016-11-11' AND shipped_date &lt; '2016-11-15' THEN paid_price</v>
      </c>
      <c r="R281" t="str">
        <f t="shared" si="39"/>
        <v>WHEN fk_mwh_warehouse = '0' AND id_city = '3760' AND shipped_date &gt;= '2016-11-11' AND shipped_date &lt; '2016-11-15' THEN order_nr</v>
      </c>
      <c r="S281" t="str">
        <f t="shared" si="37"/>
        <v>WHEN fk_mwh_warehouse = '0' AND id_city = '3760' AND shipped_date &gt;= '2016-11-11' AND shipped_date &lt; '2016-11-15' THEN 1</v>
      </c>
    </row>
    <row r="282" spans="1:19" x14ac:dyDescent="0.25">
      <c r="A282" t="str">
        <f t="shared" si="38"/>
        <v>37680</v>
      </c>
      <c r="B282">
        <v>0</v>
      </c>
      <c r="C282">
        <v>3768</v>
      </c>
      <c r="D282">
        <v>19406693.850000001</v>
      </c>
      <c r="E282">
        <v>18671267.27</v>
      </c>
      <c r="F282">
        <v>94</v>
      </c>
      <c r="G282">
        <v>146</v>
      </c>
      <c r="H282">
        <f>VLOOKUP($A282,'01 LEAD TIME'!$A$10:$K$1000000,8,FALSE)</f>
        <v>20161173810351.801</v>
      </c>
      <c r="I282">
        <f>VLOOKUP($A282,'01 LEAD TIME'!$A$10:$K$1000000,9,FALSE)</f>
        <v>20161207363669.801</v>
      </c>
      <c r="J282">
        <f>VLOOKUP($A282,'01 LEAD TIME'!$A$10:$K$1000000,10,FALSE)</f>
        <v>5</v>
      </c>
      <c r="K282">
        <f>VLOOKUP($A282,'01 LEAD TIME'!$A$10:$K$1000000,11,FALSE)</f>
        <v>4</v>
      </c>
      <c r="L282" t="s">
        <v>35</v>
      </c>
      <c r="M282" s="1">
        <f t="shared" si="32"/>
        <v>42696</v>
      </c>
      <c r="N282" s="1">
        <f t="shared" si="33"/>
        <v>42715</v>
      </c>
      <c r="O282" t="b">
        <f t="shared" si="34"/>
        <v>0</v>
      </c>
      <c r="P282" t="str">
        <f t="shared" si="35"/>
        <v>WHEN fk_mwh_warehouse = '0' AND id_city = '3768' AND shipped_date &gt;= '2016-11-22' AND shipped_date &lt; '2016-12-12' THEN unit_price</v>
      </c>
      <c r="Q282" t="str">
        <f t="shared" si="36"/>
        <v>WHEN fk_mwh_warehouse = '0' AND id_city = '3768' AND shipped_date &gt;= '2016-11-22' AND shipped_date &lt; '2016-12-12' THEN paid_price</v>
      </c>
      <c r="R282" t="str">
        <f t="shared" si="39"/>
        <v>WHEN fk_mwh_warehouse = '0' AND id_city = '3768' AND shipped_date &gt;= '2016-11-22' AND shipped_date &lt; '2016-12-12' THEN order_nr</v>
      </c>
      <c r="S282" t="str">
        <f t="shared" si="37"/>
        <v>WHEN fk_mwh_warehouse = '0' AND id_city = '3768' AND shipped_date &gt;= '2016-11-22' AND shipped_date &lt; '2016-12-12' THEN 1</v>
      </c>
    </row>
    <row r="283" spans="1:19" x14ac:dyDescent="0.25">
      <c r="A283" t="str">
        <f t="shared" si="38"/>
        <v>37780</v>
      </c>
      <c r="B283">
        <v>0</v>
      </c>
      <c r="C283">
        <v>3778</v>
      </c>
      <c r="D283">
        <v>3038068</v>
      </c>
      <c r="E283">
        <v>2988068</v>
      </c>
      <c r="F283">
        <v>18</v>
      </c>
      <c r="G283">
        <v>25</v>
      </c>
      <c r="H283">
        <f>VLOOKUP($A283,'01 LEAD TIME'!$A$10:$K$1000000,8,FALSE)</f>
        <v>20161186390420.801</v>
      </c>
      <c r="I283">
        <f>VLOOKUP($A283,'01 LEAD TIME'!$A$10:$K$1000000,9,FALSE)</f>
        <v>20161207144173.102</v>
      </c>
      <c r="J283">
        <f>VLOOKUP($A283,'01 LEAD TIME'!$A$10:$K$1000000,10,FALSE)</f>
        <v>3</v>
      </c>
      <c r="K283">
        <f>VLOOKUP($A283,'01 LEAD TIME'!$A$10:$K$1000000,11,FALSE)</f>
        <v>3</v>
      </c>
      <c r="L283" t="s">
        <v>35</v>
      </c>
      <c r="M283" s="1">
        <f t="shared" si="32"/>
        <v>42701</v>
      </c>
      <c r="N283" s="1">
        <f t="shared" si="33"/>
        <v>42716</v>
      </c>
      <c r="O283" t="b">
        <f t="shared" si="34"/>
        <v>0</v>
      </c>
      <c r="P283" t="str">
        <f t="shared" si="35"/>
        <v>WHEN fk_mwh_warehouse = '0' AND id_city = '3778' AND shipped_date &gt;= '2016-11-27' AND shipped_date &lt; '2016-12-13' THEN unit_price</v>
      </c>
      <c r="Q283" t="str">
        <f t="shared" si="36"/>
        <v>WHEN fk_mwh_warehouse = '0' AND id_city = '3778' AND shipped_date &gt;= '2016-11-27' AND shipped_date &lt; '2016-12-13' THEN paid_price</v>
      </c>
      <c r="R283" t="str">
        <f t="shared" si="39"/>
        <v>WHEN fk_mwh_warehouse = '0' AND id_city = '3778' AND shipped_date &gt;= '2016-11-27' AND shipped_date &lt; '2016-12-13' THEN order_nr</v>
      </c>
      <c r="S283" t="str">
        <f t="shared" si="37"/>
        <v>WHEN fk_mwh_warehouse = '0' AND id_city = '3778' AND shipped_date &gt;= '2016-11-27' AND shipped_date &lt; '2016-12-13' THEN 1</v>
      </c>
    </row>
    <row r="284" spans="1:19" x14ac:dyDescent="0.25">
      <c r="A284" t="str">
        <f t="shared" si="38"/>
        <v>37890</v>
      </c>
      <c r="B284">
        <v>0</v>
      </c>
      <c r="C284">
        <v>3789</v>
      </c>
      <c r="D284">
        <v>43393296.340000004</v>
      </c>
      <c r="E284">
        <v>43209717.890000001</v>
      </c>
      <c r="F284">
        <v>252</v>
      </c>
      <c r="G284">
        <v>368</v>
      </c>
      <c r="H284">
        <f>VLOOKUP($A284,'01 LEAD TIME'!$A$10:$K$1000000,8,FALSE)</f>
        <v>20161156625482.801</v>
      </c>
      <c r="I284">
        <f>VLOOKUP($A284,'01 LEAD TIME'!$A$10:$K$1000000,9,FALSE)</f>
        <v>20161206533902.602</v>
      </c>
      <c r="J284">
        <f>VLOOKUP($A284,'01 LEAD TIME'!$A$10:$K$1000000,10,FALSE)</f>
        <v>6</v>
      </c>
      <c r="K284">
        <f>VLOOKUP($A284,'01 LEAD TIME'!$A$10:$K$1000000,11,FALSE)</f>
        <v>5</v>
      </c>
      <c r="L284" t="s">
        <v>36</v>
      </c>
      <c r="M284" s="1">
        <f t="shared" si="32"/>
        <v>42692</v>
      </c>
      <c r="N284" s="1">
        <f t="shared" si="33"/>
        <v>42715</v>
      </c>
      <c r="O284" t="b">
        <f t="shared" si="34"/>
        <v>0</v>
      </c>
      <c r="P284" t="str">
        <f t="shared" si="35"/>
        <v>WHEN fk_mwh_warehouse = '0' AND id_city = '3789' AND shipped_date &gt;= '2016-11-18' AND shipped_date &lt; '2016-12-12' THEN unit_price</v>
      </c>
      <c r="Q284" t="str">
        <f t="shared" si="36"/>
        <v>WHEN fk_mwh_warehouse = '0' AND id_city = '3789' AND shipped_date &gt;= '2016-11-18' AND shipped_date &lt; '2016-12-12' THEN paid_price</v>
      </c>
      <c r="R284" t="str">
        <f t="shared" si="39"/>
        <v>WHEN fk_mwh_warehouse = '0' AND id_city = '3789' AND shipped_date &gt;= '2016-11-18' AND shipped_date &lt; '2016-12-12' THEN order_nr</v>
      </c>
      <c r="S284" t="str">
        <f t="shared" si="37"/>
        <v>WHEN fk_mwh_warehouse = '0' AND id_city = '3789' AND shipped_date &gt;= '2016-11-18' AND shipped_date &lt; '2016-12-12' THEN 1</v>
      </c>
    </row>
    <row r="285" spans="1:19" x14ac:dyDescent="0.25">
      <c r="A285" t="str">
        <f t="shared" si="38"/>
        <v>37940</v>
      </c>
      <c r="B285">
        <v>0</v>
      </c>
      <c r="C285">
        <v>3794</v>
      </c>
      <c r="D285">
        <v>207913479.25</v>
      </c>
      <c r="E285">
        <v>205496470.84</v>
      </c>
      <c r="F285">
        <v>1156</v>
      </c>
      <c r="G285">
        <v>1514</v>
      </c>
      <c r="H285">
        <f>VLOOKUP($A285,'01 LEAD TIME'!$A$10:$K$1000000,8,FALSE)</f>
        <v>20161186496708.5</v>
      </c>
      <c r="I285">
        <f>VLOOKUP($A285,'01 LEAD TIME'!$A$10:$K$1000000,9,FALSE)</f>
        <v>20161206555452.699</v>
      </c>
      <c r="J285">
        <f>VLOOKUP($A285,'01 LEAD TIME'!$A$10:$K$1000000,10,FALSE)</f>
        <v>3</v>
      </c>
      <c r="K285">
        <f>VLOOKUP($A285,'01 LEAD TIME'!$A$10:$K$1000000,11,FALSE)</f>
        <v>4</v>
      </c>
      <c r="L285" t="s">
        <v>36</v>
      </c>
      <c r="M285" s="1">
        <f t="shared" si="32"/>
        <v>42698</v>
      </c>
      <c r="N285" s="1">
        <f t="shared" si="33"/>
        <v>42717</v>
      </c>
      <c r="O285" t="b">
        <f t="shared" si="34"/>
        <v>1</v>
      </c>
      <c r="P285" t="str">
        <f t="shared" si="35"/>
        <v>WHEN fk_mwh_warehouse = '0' AND id_city = '3794' AND shipped_date &gt;= '2016-11-24' AND shipped_date &lt; '2016-12-14' THEN unit_price</v>
      </c>
      <c r="Q285" t="str">
        <f t="shared" si="36"/>
        <v>WHEN fk_mwh_warehouse = '0' AND id_city = '3794' AND shipped_date &gt;= '2016-11-24' AND shipped_date &lt; '2016-12-14' THEN paid_price</v>
      </c>
      <c r="R285" t="str">
        <f t="shared" si="39"/>
        <v>WHEN fk_mwh_warehouse = '0' AND id_city = '3794' AND shipped_date &gt;= '2016-11-24' AND shipped_date &lt; '2016-12-14' THEN order_nr</v>
      </c>
      <c r="S285" t="str">
        <f t="shared" si="37"/>
        <v>WHEN fk_mwh_warehouse = '0' AND id_city = '3794' AND shipped_date &gt;= '2016-11-24' AND shipped_date &lt; '2016-12-14' THEN 1</v>
      </c>
    </row>
    <row r="286" spans="1:19" x14ac:dyDescent="0.25">
      <c r="A286" t="str">
        <f t="shared" si="38"/>
        <v>38070</v>
      </c>
      <c r="B286">
        <v>0</v>
      </c>
      <c r="C286">
        <v>3807</v>
      </c>
      <c r="D286">
        <v>0</v>
      </c>
      <c r="E286">
        <v>0</v>
      </c>
      <c r="F286">
        <v>0</v>
      </c>
      <c r="G286">
        <v>0</v>
      </c>
      <c r="H286" t="e">
        <f>VLOOKUP($A286,'01 LEAD TIME'!$A$10:$K$1000000,8,FALSE)</f>
        <v>#N/A</v>
      </c>
      <c r="I286" t="e">
        <f>VLOOKUP($A286,'01 LEAD TIME'!$A$10:$K$1000000,9,FALSE)</f>
        <v>#N/A</v>
      </c>
      <c r="J286" t="e">
        <f>VLOOKUP($A286,'01 LEAD TIME'!$A$10:$K$1000000,10,FALSE)</f>
        <v>#N/A</v>
      </c>
      <c r="K286" t="e">
        <f>VLOOKUP($A286,'01 LEAD TIME'!$A$10:$K$1000000,11,FALSE)</f>
        <v>#N/A</v>
      </c>
      <c r="L286" t="e">
        <v>#N/A</v>
      </c>
      <c r="M286" s="1" t="e">
        <f t="shared" si="32"/>
        <v>#N/A</v>
      </c>
      <c r="N286" s="1" t="e">
        <f t="shared" si="33"/>
        <v>#N/A</v>
      </c>
      <c r="O286" t="e">
        <f t="shared" si="34"/>
        <v>#N/A</v>
      </c>
      <c r="P286" t="e">
        <f t="shared" si="35"/>
        <v>#N/A</v>
      </c>
      <c r="Q286" t="e">
        <f t="shared" si="36"/>
        <v>#N/A</v>
      </c>
      <c r="R286" t="e">
        <f t="shared" si="39"/>
        <v>#N/A</v>
      </c>
      <c r="S286" t="e">
        <f t="shared" si="37"/>
        <v>#N/A</v>
      </c>
    </row>
    <row r="287" spans="1:19" x14ac:dyDescent="0.25">
      <c r="A287" t="str">
        <f t="shared" si="38"/>
        <v>38110</v>
      </c>
      <c r="B287">
        <v>0</v>
      </c>
      <c r="C287">
        <v>3811</v>
      </c>
      <c r="D287">
        <v>4735707.74</v>
      </c>
      <c r="E287">
        <v>4735707.74</v>
      </c>
      <c r="F287">
        <v>36</v>
      </c>
      <c r="G287">
        <v>39</v>
      </c>
      <c r="H287">
        <f>VLOOKUP($A287,'01 LEAD TIME'!$A$10:$K$1000000,8,FALSE)</f>
        <v>20161143932335.199</v>
      </c>
      <c r="I287">
        <f>VLOOKUP($A287,'01 LEAD TIME'!$A$10:$K$1000000,9,FALSE)</f>
        <v>20161205817553.398</v>
      </c>
      <c r="J287">
        <f>VLOOKUP($A287,'01 LEAD TIME'!$A$10:$K$1000000,10,FALSE)</f>
        <v>10</v>
      </c>
      <c r="K287">
        <f>VLOOKUP($A287,'01 LEAD TIME'!$A$10:$K$1000000,11,FALSE)</f>
        <v>6</v>
      </c>
      <c r="L287" t="s">
        <v>34</v>
      </c>
      <c r="M287" s="1">
        <f t="shared" si="32"/>
        <v>42685</v>
      </c>
      <c r="N287" s="1">
        <f t="shared" si="33"/>
        <v>42712</v>
      </c>
      <c r="O287" t="b">
        <f t="shared" si="34"/>
        <v>0</v>
      </c>
      <c r="P287" t="str">
        <f t="shared" si="35"/>
        <v>WHEN fk_mwh_warehouse = '0' AND id_city = '3811' AND shipped_date &gt;= '2016-11-11' AND shipped_date &lt; '2016-12-09' THEN unit_price</v>
      </c>
      <c r="Q287" t="str">
        <f t="shared" si="36"/>
        <v>WHEN fk_mwh_warehouse = '0' AND id_city = '3811' AND shipped_date &gt;= '2016-11-11' AND shipped_date &lt; '2016-12-09' THEN paid_price</v>
      </c>
      <c r="R287" t="str">
        <f t="shared" si="39"/>
        <v>WHEN fk_mwh_warehouse = '0' AND id_city = '3811' AND shipped_date &gt;= '2016-11-11' AND shipped_date &lt; '2016-12-09' THEN order_nr</v>
      </c>
      <c r="S287" t="str">
        <f t="shared" si="37"/>
        <v>WHEN fk_mwh_warehouse = '0' AND id_city = '3811' AND shipped_date &gt;= '2016-11-11' AND shipped_date &lt; '2016-12-09' THEN 1</v>
      </c>
    </row>
    <row r="288" spans="1:19" x14ac:dyDescent="0.25">
      <c r="A288" t="str">
        <f t="shared" si="38"/>
        <v>38160</v>
      </c>
      <c r="B288">
        <v>0</v>
      </c>
      <c r="C288">
        <v>3816</v>
      </c>
      <c r="D288">
        <v>19476502.620000001</v>
      </c>
      <c r="E288">
        <v>19088393.530000001</v>
      </c>
      <c r="F288">
        <v>107</v>
      </c>
      <c r="G288">
        <v>144</v>
      </c>
      <c r="H288">
        <f>VLOOKUP($A288,'01 LEAD TIME'!$A$10:$K$1000000,8,FALSE)</f>
        <v>20161147057012.199</v>
      </c>
      <c r="I288">
        <f>VLOOKUP($A288,'01 LEAD TIME'!$A$10:$K$1000000,9,FALSE)</f>
        <v>20161206281821</v>
      </c>
      <c r="J288">
        <f>VLOOKUP($A288,'01 LEAD TIME'!$A$10:$K$1000000,10,FALSE)</f>
        <v>11</v>
      </c>
      <c r="K288">
        <f>VLOOKUP($A288,'01 LEAD TIME'!$A$10:$K$1000000,11,FALSE)</f>
        <v>8</v>
      </c>
      <c r="L288" t="s">
        <v>36</v>
      </c>
      <c r="M288" s="1">
        <f t="shared" si="32"/>
        <v>42678</v>
      </c>
      <c r="N288" s="1">
        <f t="shared" si="33"/>
        <v>42713</v>
      </c>
      <c r="O288" t="b">
        <f t="shared" si="34"/>
        <v>0</v>
      </c>
      <c r="P288" t="str">
        <f t="shared" si="35"/>
        <v>WHEN fk_mwh_warehouse = '0' AND id_city = '3816' AND shipped_date &gt;= '2016-11-04' AND shipped_date &lt; '2016-12-10' THEN unit_price</v>
      </c>
      <c r="Q288" t="str">
        <f t="shared" si="36"/>
        <v>WHEN fk_mwh_warehouse = '0' AND id_city = '3816' AND shipped_date &gt;= '2016-11-04' AND shipped_date &lt; '2016-12-10' THEN paid_price</v>
      </c>
      <c r="R288" t="str">
        <f t="shared" si="39"/>
        <v>WHEN fk_mwh_warehouse = '0' AND id_city = '3816' AND shipped_date &gt;= '2016-11-04' AND shipped_date &lt; '2016-12-10' THEN order_nr</v>
      </c>
      <c r="S288" t="str">
        <f t="shared" si="37"/>
        <v>WHEN fk_mwh_warehouse = '0' AND id_city = '3816' AND shipped_date &gt;= '2016-11-04' AND shipped_date &lt; '2016-12-10' THEN 1</v>
      </c>
    </row>
    <row r="289" spans="1:19" x14ac:dyDescent="0.25">
      <c r="A289" t="str">
        <f t="shared" si="38"/>
        <v>38270</v>
      </c>
      <c r="B289">
        <v>0</v>
      </c>
      <c r="C289">
        <v>3827</v>
      </c>
      <c r="D289">
        <v>0</v>
      </c>
      <c r="E289">
        <v>0</v>
      </c>
      <c r="F289">
        <v>0</v>
      </c>
      <c r="G289">
        <v>0</v>
      </c>
      <c r="H289" t="e">
        <f>VLOOKUP($A289,'01 LEAD TIME'!$A$10:$K$1000000,8,FALSE)</f>
        <v>#N/A</v>
      </c>
      <c r="I289" t="e">
        <f>VLOOKUP($A289,'01 LEAD TIME'!$A$10:$K$1000000,9,FALSE)</f>
        <v>#N/A</v>
      </c>
      <c r="J289" t="e">
        <f>VLOOKUP($A289,'01 LEAD TIME'!$A$10:$K$1000000,10,FALSE)</f>
        <v>#N/A</v>
      </c>
      <c r="K289" t="e">
        <f>VLOOKUP($A289,'01 LEAD TIME'!$A$10:$K$1000000,11,FALSE)</f>
        <v>#N/A</v>
      </c>
      <c r="L289" t="e">
        <v>#N/A</v>
      </c>
      <c r="M289" s="1" t="e">
        <f t="shared" si="32"/>
        <v>#N/A</v>
      </c>
      <c r="N289" s="1" t="e">
        <f t="shared" si="33"/>
        <v>#N/A</v>
      </c>
      <c r="O289" t="e">
        <f t="shared" si="34"/>
        <v>#N/A</v>
      </c>
      <c r="P289" t="e">
        <f t="shared" si="35"/>
        <v>#N/A</v>
      </c>
      <c r="Q289" t="e">
        <f t="shared" si="36"/>
        <v>#N/A</v>
      </c>
      <c r="R289" t="e">
        <f t="shared" si="39"/>
        <v>#N/A</v>
      </c>
      <c r="S289" t="e">
        <f t="shared" si="37"/>
        <v>#N/A</v>
      </c>
    </row>
    <row r="290" spans="1:19" x14ac:dyDescent="0.25">
      <c r="A290" t="str">
        <f t="shared" si="38"/>
        <v>38360</v>
      </c>
      <c r="B290">
        <v>0</v>
      </c>
      <c r="C290">
        <v>3836</v>
      </c>
      <c r="D290">
        <v>0</v>
      </c>
      <c r="E290">
        <v>0</v>
      </c>
      <c r="F290">
        <v>0</v>
      </c>
      <c r="G290">
        <v>0</v>
      </c>
      <c r="H290" t="e">
        <f>VLOOKUP($A290,'01 LEAD TIME'!$A$10:$K$1000000,8,FALSE)</f>
        <v>#N/A</v>
      </c>
      <c r="I290" t="e">
        <f>VLOOKUP($A290,'01 LEAD TIME'!$A$10:$K$1000000,9,FALSE)</f>
        <v>#N/A</v>
      </c>
      <c r="J290" t="e">
        <f>VLOOKUP($A290,'01 LEAD TIME'!$A$10:$K$1000000,10,FALSE)</f>
        <v>#N/A</v>
      </c>
      <c r="K290" t="e">
        <f>VLOOKUP($A290,'01 LEAD TIME'!$A$10:$K$1000000,11,FALSE)</f>
        <v>#N/A</v>
      </c>
      <c r="L290" t="e">
        <v>#N/A</v>
      </c>
      <c r="M290" s="1" t="e">
        <f t="shared" si="32"/>
        <v>#N/A</v>
      </c>
      <c r="N290" s="1" t="e">
        <f t="shared" si="33"/>
        <v>#N/A</v>
      </c>
      <c r="O290" t="e">
        <f t="shared" si="34"/>
        <v>#N/A</v>
      </c>
      <c r="P290" t="e">
        <f t="shared" si="35"/>
        <v>#N/A</v>
      </c>
      <c r="Q290" t="e">
        <f t="shared" si="36"/>
        <v>#N/A</v>
      </c>
      <c r="R290" t="e">
        <f t="shared" si="39"/>
        <v>#N/A</v>
      </c>
      <c r="S290" t="e">
        <f t="shared" si="37"/>
        <v>#N/A</v>
      </c>
    </row>
    <row r="291" spans="1:19" x14ac:dyDescent="0.25">
      <c r="A291" t="str">
        <f t="shared" si="38"/>
        <v>38490</v>
      </c>
      <c r="B291">
        <v>0</v>
      </c>
      <c r="C291">
        <v>3849</v>
      </c>
      <c r="D291">
        <v>49796255.409999996</v>
      </c>
      <c r="E291">
        <v>49291914.420000002</v>
      </c>
      <c r="F291">
        <v>218</v>
      </c>
      <c r="G291">
        <v>330</v>
      </c>
      <c r="H291">
        <f>VLOOKUP($A291,'01 LEAD TIME'!$A$10:$K$1000000,8,FALSE)</f>
        <v>20161150780286.398</v>
      </c>
      <c r="I291">
        <f>VLOOKUP($A291,'01 LEAD TIME'!$A$10:$K$1000000,9,FALSE)</f>
        <v>20161206367925</v>
      </c>
      <c r="J291">
        <f>VLOOKUP($A291,'01 LEAD TIME'!$A$10:$K$1000000,10,FALSE)</f>
        <v>14</v>
      </c>
      <c r="K291">
        <f>VLOOKUP($A291,'01 LEAD TIME'!$A$10:$K$1000000,11,FALSE)</f>
        <v>9</v>
      </c>
      <c r="L291" t="s">
        <v>36</v>
      </c>
      <c r="M291" s="1">
        <f t="shared" si="32"/>
        <v>42672</v>
      </c>
      <c r="N291" s="1">
        <f t="shared" si="33"/>
        <v>42711</v>
      </c>
      <c r="O291" t="b">
        <f t="shared" si="34"/>
        <v>0</v>
      </c>
      <c r="P291" t="str">
        <f t="shared" si="35"/>
        <v>WHEN fk_mwh_warehouse = '0' AND id_city = '3849' AND shipped_date &gt;= '2016-10-29' AND shipped_date &lt; '2016-12-08' THEN unit_price</v>
      </c>
      <c r="Q291" t="str">
        <f t="shared" si="36"/>
        <v>WHEN fk_mwh_warehouse = '0' AND id_city = '3849' AND shipped_date &gt;= '2016-10-29' AND shipped_date &lt; '2016-12-08' THEN paid_price</v>
      </c>
      <c r="R291" t="str">
        <f t="shared" si="39"/>
        <v>WHEN fk_mwh_warehouse = '0' AND id_city = '3849' AND shipped_date &gt;= '2016-10-29' AND shipped_date &lt; '2016-12-08' THEN order_nr</v>
      </c>
      <c r="S291" t="str">
        <f t="shared" si="37"/>
        <v>WHEN fk_mwh_warehouse = '0' AND id_city = '3849' AND shipped_date &gt;= '2016-10-29' AND shipped_date &lt; '2016-12-08' THEN 1</v>
      </c>
    </row>
    <row r="292" spans="1:19" x14ac:dyDescent="0.25">
      <c r="A292" t="str">
        <f t="shared" si="38"/>
        <v>38680</v>
      </c>
      <c r="B292">
        <v>0</v>
      </c>
      <c r="C292">
        <v>3868</v>
      </c>
      <c r="D292">
        <v>26765731.690000001</v>
      </c>
      <c r="E292">
        <v>26429537.109999999</v>
      </c>
      <c r="F292">
        <v>131</v>
      </c>
      <c r="G292">
        <v>238</v>
      </c>
      <c r="H292">
        <f>VLOOKUP($A292,'01 LEAD TIME'!$A$10:$K$1000000,8,FALSE)</f>
        <v>20161157521777.5</v>
      </c>
      <c r="I292">
        <f>VLOOKUP($A292,'01 LEAD TIME'!$A$10:$K$1000000,9,FALSE)</f>
        <v>20161206541747.602</v>
      </c>
      <c r="J292">
        <f>VLOOKUP($A292,'01 LEAD TIME'!$A$10:$K$1000000,10,FALSE)</f>
        <v>7</v>
      </c>
      <c r="K292">
        <f>VLOOKUP($A292,'01 LEAD TIME'!$A$10:$K$1000000,11,FALSE)</f>
        <v>6</v>
      </c>
      <c r="L292" t="s">
        <v>36</v>
      </c>
      <c r="M292" s="1">
        <f t="shared" si="32"/>
        <v>42688</v>
      </c>
      <c r="N292" s="1">
        <f t="shared" si="33"/>
        <v>42715</v>
      </c>
      <c r="O292" t="b">
        <f t="shared" si="34"/>
        <v>0</v>
      </c>
      <c r="P292" t="str">
        <f t="shared" si="35"/>
        <v>WHEN fk_mwh_warehouse = '0' AND id_city = '3868' AND shipped_date &gt;= '2016-11-14' AND shipped_date &lt; '2016-12-12' THEN unit_price</v>
      </c>
      <c r="Q292" t="str">
        <f t="shared" si="36"/>
        <v>WHEN fk_mwh_warehouse = '0' AND id_city = '3868' AND shipped_date &gt;= '2016-11-14' AND shipped_date &lt; '2016-12-12' THEN paid_price</v>
      </c>
      <c r="R292" t="str">
        <f t="shared" si="39"/>
        <v>WHEN fk_mwh_warehouse = '0' AND id_city = '3868' AND shipped_date &gt;= '2016-11-14' AND shipped_date &lt; '2016-12-12' THEN order_nr</v>
      </c>
      <c r="S292" t="str">
        <f t="shared" si="37"/>
        <v>WHEN fk_mwh_warehouse = '0' AND id_city = '3868' AND shipped_date &gt;= '2016-11-14' AND shipped_date &lt; '2016-12-12' THEN 1</v>
      </c>
    </row>
    <row r="293" spans="1:19" x14ac:dyDescent="0.25">
      <c r="A293" t="str">
        <f t="shared" si="38"/>
        <v>38870</v>
      </c>
      <c r="B293">
        <v>0</v>
      </c>
      <c r="C293">
        <v>3887</v>
      </c>
      <c r="D293">
        <v>14676756.779999999</v>
      </c>
      <c r="E293">
        <v>14361246.779999999</v>
      </c>
      <c r="F293">
        <v>76</v>
      </c>
      <c r="G293">
        <v>99</v>
      </c>
      <c r="H293">
        <f>VLOOKUP($A293,'01 LEAD TIME'!$A$10:$K$1000000,8,FALSE)</f>
        <v>20161158137317.5</v>
      </c>
      <c r="I293">
        <f>VLOOKUP($A293,'01 LEAD TIME'!$A$10:$K$1000000,9,FALSE)</f>
        <v>20161206136037.5</v>
      </c>
      <c r="J293">
        <f>VLOOKUP($A293,'01 LEAD TIME'!$A$10:$K$1000000,10,FALSE)</f>
        <v>13</v>
      </c>
      <c r="K293">
        <f>VLOOKUP($A293,'01 LEAD TIME'!$A$10:$K$1000000,11,FALSE)</f>
        <v>12</v>
      </c>
      <c r="L293" t="s">
        <v>36</v>
      </c>
      <c r="M293" s="1">
        <f t="shared" si="32"/>
        <v>42664</v>
      </c>
      <c r="N293" s="1">
        <f t="shared" si="33"/>
        <v>42715</v>
      </c>
      <c r="O293" t="b">
        <f t="shared" si="34"/>
        <v>0</v>
      </c>
      <c r="P293" t="str">
        <f t="shared" si="35"/>
        <v>WHEN fk_mwh_warehouse = '0' AND id_city = '3887' AND shipped_date &gt;= '2016-10-21' AND shipped_date &lt; '2016-12-12' THEN unit_price</v>
      </c>
      <c r="Q293" t="str">
        <f t="shared" si="36"/>
        <v>WHEN fk_mwh_warehouse = '0' AND id_city = '3887' AND shipped_date &gt;= '2016-10-21' AND shipped_date &lt; '2016-12-12' THEN paid_price</v>
      </c>
      <c r="R293" t="str">
        <f t="shared" si="39"/>
        <v>WHEN fk_mwh_warehouse = '0' AND id_city = '3887' AND shipped_date &gt;= '2016-10-21' AND shipped_date &lt; '2016-12-12' THEN order_nr</v>
      </c>
      <c r="S293" t="str">
        <f t="shared" si="37"/>
        <v>WHEN fk_mwh_warehouse = '0' AND id_city = '3887' AND shipped_date &gt;= '2016-10-21' AND shipped_date &lt; '2016-12-12' THEN 1</v>
      </c>
    </row>
    <row r="294" spans="1:19" x14ac:dyDescent="0.25">
      <c r="A294" t="str">
        <f t="shared" si="38"/>
        <v>39090</v>
      </c>
      <c r="B294">
        <v>0</v>
      </c>
      <c r="C294">
        <v>3909</v>
      </c>
      <c r="D294">
        <v>17206439.57</v>
      </c>
      <c r="E294">
        <v>17086170.199999999</v>
      </c>
      <c r="F294">
        <v>74</v>
      </c>
      <c r="G294">
        <v>133</v>
      </c>
      <c r="H294">
        <f>VLOOKUP($A294,'01 LEAD TIME'!$A$10:$K$1000000,8,FALSE)</f>
        <v>20161124863635.898</v>
      </c>
      <c r="I294">
        <f>VLOOKUP($A294,'01 LEAD TIME'!$A$10:$K$1000000,9,FALSE)</f>
        <v>20161205742991.398</v>
      </c>
      <c r="J294">
        <f>VLOOKUP($A294,'01 LEAD TIME'!$A$10:$K$1000000,10,FALSE)</f>
        <v>11</v>
      </c>
      <c r="K294">
        <f>VLOOKUP($A294,'01 LEAD TIME'!$A$10:$K$1000000,11,FALSE)</f>
        <v>4</v>
      </c>
      <c r="L294" t="s">
        <v>34</v>
      </c>
      <c r="M294" s="1">
        <f t="shared" si="32"/>
        <v>42690</v>
      </c>
      <c r="N294" s="1">
        <f t="shared" si="33"/>
        <v>42709</v>
      </c>
      <c r="O294" t="b">
        <f t="shared" si="34"/>
        <v>0</v>
      </c>
      <c r="P294" t="str">
        <f t="shared" si="35"/>
        <v>WHEN fk_mwh_warehouse = '0' AND id_city = '3909' AND shipped_date &gt;= '2016-11-16' AND shipped_date &lt; '2016-12-06' THEN unit_price</v>
      </c>
      <c r="Q294" t="str">
        <f t="shared" si="36"/>
        <v>WHEN fk_mwh_warehouse = '0' AND id_city = '3909' AND shipped_date &gt;= '2016-11-16' AND shipped_date &lt; '2016-12-06' THEN paid_price</v>
      </c>
      <c r="R294" t="str">
        <f t="shared" si="39"/>
        <v>WHEN fk_mwh_warehouse = '0' AND id_city = '3909' AND shipped_date &gt;= '2016-11-16' AND shipped_date &lt; '2016-12-06' THEN order_nr</v>
      </c>
      <c r="S294" t="str">
        <f t="shared" si="37"/>
        <v>WHEN fk_mwh_warehouse = '0' AND id_city = '3909' AND shipped_date &gt;= '2016-11-16' AND shipped_date &lt; '2016-12-06' THEN 1</v>
      </c>
    </row>
    <row r="295" spans="1:19" x14ac:dyDescent="0.25">
      <c r="A295" t="str">
        <f t="shared" si="38"/>
        <v>39200</v>
      </c>
      <c r="B295">
        <v>0</v>
      </c>
      <c r="C295">
        <v>3920</v>
      </c>
      <c r="D295">
        <v>26656846</v>
      </c>
      <c r="E295">
        <v>26532668.629999999</v>
      </c>
      <c r="F295">
        <v>111</v>
      </c>
      <c r="G295">
        <v>160</v>
      </c>
      <c r="H295">
        <f>VLOOKUP($A295,'01 LEAD TIME'!$A$10:$K$1000000,8,FALSE)</f>
        <v>20161177545704</v>
      </c>
      <c r="I295">
        <f>VLOOKUP($A295,'01 LEAD TIME'!$A$10:$K$1000000,9,FALSE)</f>
        <v>20161206892989.898</v>
      </c>
      <c r="J295">
        <f>VLOOKUP($A295,'01 LEAD TIME'!$A$10:$K$1000000,10,FALSE)</f>
        <v>4</v>
      </c>
      <c r="K295">
        <f>VLOOKUP($A295,'01 LEAD TIME'!$A$10:$K$1000000,11,FALSE)</f>
        <v>5</v>
      </c>
      <c r="L295" t="s">
        <v>36</v>
      </c>
      <c r="M295" s="1">
        <f t="shared" si="32"/>
        <v>42694</v>
      </c>
      <c r="N295" s="1">
        <f t="shared" si="33"/>
        <v>42717</v>
      </c>
      <c r="O295" t="b">
        <f t="shared" si="34"/>
        <v>1</v>
      </c>
      <c r="P295" t="str">
        <f t="shared" si="35"/>
        <v>WHEN fk_mwh_warehouse = '0' AND id_city = '3920' AND shipped_date &gt;= '2016-11-20' AND shipped_date &lt; '2016-12-14' THEN unit_price</v>
      </c>
      <c r="Q295" t="str">
        <f t="shared" si="36"/>
        <v>WHEN fk_mwh_warehouse = '0' AND id_city = '3920' AND shipped_date &gt;= '2016-11-20' AND shipped_date &lt; '2016-12-14' THEN paid_price</v>
      </c>
      <c r="R295" t="str">
        <f t="shared" si="39"/>
        <v>WHEN fk_mwh_warehouse = '0' AND id_city = '3920' AND shipped_date &gt;= '2016-11-20' AND shipped_date &lt; '2016-12-14' THEN order_nr</v>
      </c>
      <c r="S295" t="str">
        <f t="shared" si="37"/>
        <v>WHEN fk_mwh_warehouse = '0' AND id_city = '3920' AND shipped_date &gt;= '2016-11-20' AND shipped_date &lt; '2016-12-14' THEN 1</v>
      </c>
    </row>
    <row r="296" spans="1:19" x14ac:dyDescent="0.25">
      <c r="A296" t="str">
        <f t="shared" si="38"/>
        <v>39340</v>
      </c>
      <c r="B296">
        <v>0</v>
      </c>
      <c r="C296">
        <v>3934</v>
      </c>
      <c r="D296">
        <v>41754616.780000001</v>
      </c>
      <c r="E296">
        <v>41468051.039999999</v>
      </c>
      <c r="F296">
        <v>177</v>
      </c>
      <c r="G296">
        <v>326</v>
      </c>
      <c r="H296">
        <f>VLOOKUP($A296,'01 LEAD TIME'!$A$10:$K$1000000,8,FALSE)</f>
        <v>20161153821362.102</v>
      </c>
      <c r="I296">
        <f>VLOOKUP($A296,'01 LEAD TIME'!$A$10:$K$1000000,9,FALSE)</f>
        <v>20161206318953.398</v>
      </c>
      <c r="J296">
        <f>VLOOKUP($A296,'01 LEAD TIME'!$A$10:$K$1000000,10,FALSE)</f>
        <v>7</v>
      </c>
      <c r="K296">
        <f>VLOOKUP($A296,'01 LEAD TIME'!$A$10:$K$1000000,11,FALSE)</f>
        <v>5</v>
      </c>
      <c r="L296" t="s">
        <v>36</v>
      </c>
      <c r="M296" s="1">
        <f t="shared" si="32"/>
        <v>42691</v>
      </c>
      <c r="N296" s="1">
        <f t="shared" si="33"/>
        <v>42714</v>
      </c>
      <c r="O296" t="b">
        <f t="shared" si="34"/>
        <v>0</v>
      </c>
      <c r="P296" t="str">
        <f t="shared" si="35"/>
        <v>WHEN fk_mwh_warehouse = '0' AND id_city = '3934' AND shipped_date &gt;= '2016-11-17' AND shipped_date &lt; '2016-12-11' THEN unit_price</v>
      </c>
      <c r="Q296" t="str">
        <f t="shared" si="36"/>
        <v>WHEN fk_mwh_warehouse = '0' AND id_city = '3934' AND shipped_date &gt;= '2016-11-17' AND shipped_date &lt; '2016-12-11' THEN paid_price</v>
      </c>
      <c r="R296" t="str">
        <f t="shared" si="39"/>
        <v>WHEN fk_mwh_warehouse = '0' AND id_city = '3934' AND shipped_date &gt;= '2016-11-17' AND shipped_date &lt; '2016-12-11' THEN order_nr</v>
      </c>
      <c r="S296" t="str">
        <f t="shared" si="37"/>
        <v>WHEN fk_mwh_warehouse = '0' AND id_city = '3934' AND shipped_date &gt;= '2016-11-17' AND shipped_date &lt; '2016-12-11' THEN 1</v>
      </c>
    </row>
    <row r="297" spans="1:19" x14ac:dyDescent="0.25">
      <c r="A297" t="str">
        <f t="shared" si="38"/>
        <v>39390</v>
      </c>
      <c r="B297">
        <v>0</v>
      </c>
      <c r="C297">
        <v>3939</v>
      </c>
      <c r="D297">
        <v>561438155.29999995</v>
      </c>
      <c r="E297">
        <v>554133838.35000002</v>
      </c>
      <c r="F297">
        <v>4275</v>
      </c>
      <c r="G297">
        <v>5418</v>
      </c>
      <c r="H297">
        <f>VLOOKUP($A297,'01 LEAD TIME'!$A$10:$K$1000000,8,FALSE)</f>
        <v>20161170662469.898</v>
      </c>
      <c r="I297">
        <f>VLOOKUP($A297,'01 LEAD TIME'!$A$10:$K$1000000,9,FALSE)</f>
        <v>20161206492427.102</v>
      </c>
      <c r="J297">
        <f>VLOOKUP($A297,'01 LEAD TIME'!$A$10:$K$1000000,10,FALSE)</f>
        <v>4</v>
      </c>
      <c r="K297">
        <f>VLOOKUP($A297,'01 LEAD TIME'!$A$10:$K$1000000,11,FALSE)</f>
        <v>5</v>
      </c>
      <c r="L297" t="s">
        <v>36</v>
      </c>
      <c r="M297" s="1">
        <f t="shared" si="32"/>
        <v>42694</v>
      </c>
      <c r="N297" s="1">
        <f t="shared" si="33"/>
        <v>42717</v>
      </c>
      <c r="O297" t="b">
        <f t="shared" si="34"/>
        <v>1</v>
      </c>
      <c r="P297" t="str">
        <f t="shared" si="35"/>
        <v>WHEN fk_mwh_warehouse = '0' AND id_city = '3939' AND shipped_date &gt;= '2016-11-20' AND shipped_date &lt; '2016-12-14' THEN unit_price</v>
      </c>
      <c r="Q297" t="str">
        <f t="shared" si="36"/>
        <v>WHEN fk_mwh_warehouse = '0' AND id_city = '3939' AND shipped_date &gt;= '2016-11-20' AND shipped_date &lt; '2016-12-14' THEN paid_price</v>
      </c>
      <c r="R297" t="str">
        <f t="shared" si="39"/>
        <v>WHEN fk_mwh_warehouse = '0' AND id_city = '3939' AND shipped_date &gt;= '2016-11-20' AND shipped_date &lt; '2016-12-14' THEN order_nr</v>
      </c>
      <c r="S297" t="str">
        <f t="shared" si="37"/>
        <v>WHEN fk_mwh_warehouse = '0' AND id_city = '3939' AND shipped_date &gt;= '2016-11-20' AND shipped_date &lt; '2016-12-14' THEN 1</v>
      </c>
    </row>
    <row r="298" spans="1:19" x14ac:dyDescent="0.25">
      <c r="A298" t="str">
        <f t="shared" si="38"/>
        <v>39460</v>
      </c>
      <c r="B298">
        <v>0</v>
      </c>
      <c r="C298">
        <v>3946</v>
      </c>
      <c r="D298">
        <v>34719683.579999998</v>
      </c>
      <c r="E298">
        <v>34526083.5</v>
      </c>
      <c r="F298">
        <v>187</v>
      </c>
      <c r="G298">
        <v>252</v>
      </c>
      <c r="H298">
        <f>VLOOKUP($A298,'01 LEAD TIME'!$A$10:$K$1000000,8,FALSE)</f>
        <v>20161180224825.699</v>
      </c>
      <c r="I298">
        <f>VLOOKUP($A298,'01 LEAD TIME'!$A$10:$K$1000000,9,FALSE)</f>
        <v>20161206742503.398</v>
      </c>
      <c r="J298">
        <f>VLOOKUP($A298,'01 LEAD TIME'!$A$10:$K$1000000,10,FALSE)</f>
        <v>4</v>
      </c>
      <c r="K298">
        <f>VLOOKUP($A298,'01 LEAD TIME'!$A$10:$K$1000000,11,FALSE)</f>
        <v>5</v>
      </c>
      <c r="L298" t="s">
        <v>36</v>
      </c>
      <c r="M298" s="1">
        <f t="shared" si="32"/>
        <v>42694</v>
      </c>
      <c r="N298" s="1">
        <f t="shared" si="33"/>
        <v>42717</v>
      </c>
      <c r="O298" t="b">
        <f t="shared" si="34"/>
        <v>1</v>
      </c>
      <c r="P298" t="str">
        <f t="shared" si="35"/>
        <v>WHEN fk_mwh_warehouse = '0' AND id_city = '3946' AND shipped_date &gt;= '2016-11-20' AND shipped_date &lt; '2016-12-14' THEN unit_price</v>
      </c>
      <c r="Q298" t="str">
        <f t="shared" si="36"/>
        <v>WHEN fk_mwh_warehouse = '0' AND id_city = '3946' AND shipped_date &gt;= '2016-11-20' AND shipped_date &lt; '2016-12-14' THEN paid_price</v>
      </c>
      <c r="R298" t="str">
        <f t="shared" si="39"/>
        <v>WHEN fk_mwh_warehouse = '0' AND id_city = '3946' AND shipped_date &gt;= '2016-11-20' AND shipped_date &lt; '2016-12-14' THEN order_nr</v>
      </c>
      <c r="S298" t="str">
        <f t="shared" si="37"/>
        <v>WHEN fk_mwh_warehouse = '0' AND id_city = '3946' AND shipped_date &gt;= '2016-11-20' AND shipped_date &lt; '2016-12-14' THEN 1</v>
      </c>
    </row>
    <row r="299" spans="1:19" x14ac:dyDescent="0.25">
      <c r="A299" t="str">
        <f t="shared" si="38"/>
        <v>39500</v>
      </c>
      <c r="B299">
        <v>0</v>
      </c>
      <c r="C299">
        <v>3950</v>
      </c>
      <c r="D299">
        <v>373571738.37</v>
      </c>
      <c r="E299">
        <v>368716877.55000001</v>
      </c>
      <c r="F299">
        <v>3060</v>
      </c>
      <c r="G299">
        <v>3789</v>
      </c>
      <c r="H299">
        <f>VLOOKUP($A299,'01 LEAD TIME'!$A$10:$K$1000000,8,FALSE)</f>
        <v>20161194448413.898</v>
      </c>
      <c r="I299">
        <f>VLOOKUP($A299,'01 LEAD TIME'!$A$10:$K$1000000,9,FALSE)</f>
        <v>20161206182587.199</v>
      </c>
      <c r="J299">
        <f>VLOOKUP($A299,'01 LEAD TIME'!$A$10:$K$1000000,10,FALSE)</f>
        <v>4</v>
      </c>
      <c r="K299">
        <f>VLOOKUP($A299,'01 LEAD TIME'!$A$10:$K$1000000,11,FALSE)</f>
        <v>3</v>
      </c>
      <c r="L299" t="s">
        <v>36</v>
      </c>
      <c r="M299" s="1">
        <f t="shared" si="32"/>
        <v>42700</v>
      </c>
      <c r="N299" s="1">
        <f t="shared" si="33"/>
        <v>42715</v>
      </c>
      <c r="O299" t="b">
        <f t="shared" si="34"/>
        <v>0</v>
      </c>
      <c r="P299" t="str">
        <f t="shared" si="35"/>
        <v>WHEN fk_mwh_warehouse = '0' AND id_city = '3950' AND shipped_date &gt;= '2016-11-26' AND shipped_date &lt; '2016-12-12' THEN unit_price</v>
      </c>
      <c r="Q299" t="str">
        <f t="shared" si="36"/>
        <v>WHEN fk_mwh_warehouse = '0' AND id_city = '3950' AND shipped_date &gt;= '2016-11-26' AND shipped_date &lt; '2016-12-12' THEN paid_price</v>
      </c>
      <c r="R299" t="str">
        <f t="shared" si="39"/>
        <v>WHEN fk_mwh_warehouse = '0' AND id_city = '3950' AND shipped_date &gt;= '2016-11-26' AND shipped_date &lt; '2016-12-12' THEN order_nr</v>
      </c>
      <c r="S299" t="str">
        <f t="shared" si="37"/>
        <v>WHEN fk_mwh_warehouse = '0' AND id_city = '3950' AND shipped_date &gt;= '2016-11-26' AND shipped_date &lt; '2016-12-12' THEN 1</v>
      </c>
    </row>
    <row r="300" spans="1:19" x14ac:dyDescent="0.25">
      <c r="A300" t="str">
        <f t="shared" si="38"/>
        <v>39560</v>
      </c>
      <c r="B300">
        <v>0</v>
      </c>
      <c r="C300">
        <v>3956</v>
      </c>
      <c r="D300">
        <v>0</v>
      </c>
      <c r="E300">
        <v>0</v>
      </c>
      <c r="F300">
        <v>0</v>
      </c>
      <c r="G300">
        <v>0</v>
      </c>
      <c r="H300" t="e">
        <f>VLOOKUP($A300,'01 LEAD TIME'!$A$10:$K$1000000,8,FALSE)</f>
        <v>#N/A</v>
      </c>
      <c r="I300" t="e">
        <f>VLOOKUP($A300,'01 LEAD TIME'!$A$10:$K$1000000,9,FALSE)</f>
        <v>#N/A</v>
      </c>
      <c r="J300" t="e">
        <f>VLOOKUP($A300,'01 LEAD TIME'!$A$10:$K$1000000,10,FALSE)</f>
        <v>#N/A</v>
      </c>
      <c r="K300" t="e">
        <f>VLOOKUP($A300,'01 LEAD TIME'!$A$10:$K$1000000,11,FALSE)</f>
        <v>#N/A</v>
      </c>
      <c r="L300" t="e">
        <v>#N/A</v>
      </c>
      <c r="M300" s="1" t="e">
        <f t="shared" si="32"/>
        <v>#N/A</v>
      </c>
      <c r="N300" s="1" t="e">
        <f t="shared" si="33"/>
        <v>#N/A</v>
      </c>
      <c r="O300" t="e">
        <f t="shared" si="34"/>
        <v>#N/A</v>
      </c>
      <c r="P300" t="e">
        <f t="shared" si="35"/>
        <v>#N/A</v>
      </c>
      <c r="Q300" t="e">
        <f t="shared" si="36"/>
        <v>#N/A</v>
      </c>
      <c r="R300" t="e">
        <f t="shared" si="39"/>
        <v>#N/A</v>
      </c>
      <c r="S300" t="e">
        <f t="shared" si="37"/>
        <v>#N/A</v>
      </c>
    </row>
    <row r="301" spans="1:19" x14ac:dyDescent="0.25">
      <c r="A301" t="str">
        <f t="shared" si="38"/>
        <v>39620</v>
      </c>
      <c r="B301">
        <v>0</v>
      </c>
      <c r="C301">
        <v>3962</v>
      </c>
      <c r="D301">
        <v>0</v>
      </c>
      <c r="E301">
        <v>0</v>
      </c>
      <c r="F301">
        <v>0</v>
      </c>
      <c r="G301">
        <v>0</v>
      </c>
      <c r="H301" t="e">
        <f>VLOOKUP($A301,'01 LEAD TIME'!$A$10:$K$1000000,8,FALSE)</f>
        <v>#N/A</v>
      </c>
      <c r="I301" t="e">
        <f>VLOOKUP($A301,'01 LEAD TIME'!$A$10:$K$1000000,9,FALSE)</f>
        <v>#N/A</v>
      </c>
      <c r="J301" t="e">
        <f>VLOOKUP($A301,'01 LEAD TIME'!$A$10:$K$1000000,10,FALSE)</f>
        <v>#N/A</v>
      </c>
      <c r="K301" t="e">
        <f>VLOOKUP($A301,'01 LEAD TIME'!$A$10:$K$1000000,11,FALSE)</f>
        <v>#N/A</v>
      </c>
      <c r="L301" t="e">
        <v>#N/A</v>
      </c>
      <c r="M301" s="1" t="e">
        <f t="shared" si="32"/>
        <v>#N/A</v>
      </c>
      <c r="N301" s="1" t="e">
        <f t="shared" si="33"/>
        <v>#N/A</v>
      </c>
      <c r="O301" t="e">
        <f t="shared" si="34"/>
        <v>#N/A</v>
      </c>
      <c r="P301" t="e">
        <f t="shared" si="35"/>
        <v>#N/A</v>
      </c>
      <c r="Q301" t="e">
        <f t="shared" si="36"/>
        <v>#N/A</v>
      </c>
      <c r="R301" t="e">
        <f t="shared" si="39"/>
        <v>#N/A</v>
      </c>
      <c r="S301" t="e">
        <f t="shared" si="37"/>
        <v>#N/A</v>
      </c>
    </row>
    <row r="302" spans="1:19" x14ac:dyDescent="0.25">
      <c r="A302" t="str">
        <f t="shared" si="38"/>
        <v>39680</v>
      </c>
      <c r="B302">
        <v>0</v>
      </c>
      <c r="C302">
        <v>3968</v>
      </c>
      <c r="D302">
        <v>85600</v>
      </c>
      <c r="E302">
        <v>75328</v>
      </c>
      <c r="F302">
        <v>1</v>
      </c>
      <c r="G302">
        <v>2</v>
      </c>
      <c r="H302">
        <f>VLOOKUP($A302,'01 LEAD TIME'!$A$10:$K$1000000,8,FALSE)</f>
        <v>20161111195425</v>
      </c>
      <c r="I302">
        <f>VLOOKUP($A302,'01 LEAD TIME'!$A$10:$K$1000000,9,FALSE)</f>
        <v>20161206210023</v>
      </c>
      <c r="J302">
        <f>VLOOKUP($A302,'01 LEAD TIME'!$A$10:$K$1000000,10,FALSE)</f>
        <v>25</v>
      </c>
      <c r="K302">
        <f>VLOOKUP($A302,'01 LEAD TIME'!$A$10:$K$1000000,11,FALSE)</f>
        <v>0</v>
      </c>
      <c r="L302" t="s">
        <v>36</v>
      </c>
      <c r="M302" s="1">
        <f t="shared" si="32"/>
        <v>42688</v>
      </c>
      <c r="N302" s="1">
        <f t="shared" si="33"/>
        <v>42691</v>
      </c>
      <c r="O302" t="b">
        <f t="shared" si="34"/>
        <v>0</v>
      </c>
      <c r="P302" t="str">
        <f t="shared" si="35"/>
        <v>WHEN fk_mwh_warehouse = '0' AND id_city = '3968' AND shipped_date &gt;= '2016-11-14' AND shipped_date &lt; '2016-11-18' THEN unit_price</v>
      </c>
      <c r="Q302" t="str">
        <f t="shared" si="36"/>
        <v>WHEN fk_mwh_warehouse = '0' AND id_city = '3968' AND shipped_date &gt;= '2016-11-14' AND shipped_date &lt; '2016-11-18' THEN paid_price</v>
      </c>
      <c r="R302" t="str">
        <f t="shared" si="39"/>
        <v>WHEN fk_mwh_warehouse = '0' AND id_city = '3968' AND shipped_date &gt;= '2016-11-14' AND shipped_date &lt; '2016-11-18' THEN order_nr</v>
      </c>
      <c r="S302" t="str">
        <f t="shared" si="37"/>
        <v>WHEN fk_mwh_warehouse = '0' AND id_city = '3968' AND shipped_date &gt;= '2016-11-14' AND shipped_date &lt; '2016-11-18' THEN 1</v>
      </c>
    </row>
    <row r="303" spans="1:19" x14ac:dyDescent="0.25">
      <c r="A303" t="str">
        <f t="shared" si="38"/>
        <v>39770</v>
      </c>
      <c r="B303">
        <v>0</v>
      </c>
      <c r="C303">
        <v>3977</v>
      </c>
      <c r="D303">
        <v>990650</v>
      </c>
      <c r="E303">
        <v>990650</v>
      </c>
      <c r="F303">
        <v>7</v>
      </c>
      <c r="G303">
        <v>7</v>
      </c>
      <c r="H303">
        <f>VLOOKUP($A303,'01 LEAD TIME'!$A$10:$K$1000000,8,FALSE)</f>
        <v>20161109647323</v>
      </c>
      <c r="I303">
        <f>VLOOKUP($A303,'01 LEAD TIME'!$A$10:$K$1000000,9,FALSE)</f>
        <v>20161205420376.199</v>
      </c>
      <c r="J303">
        <f>VLOOKUP($A303,'01 LEAD TIME'!$A$10:$K$1000000,10,FALSE)</f>
        <v>26</v>
      </c>
      <c r="K303">
        <f>VLOOKUP($A303,'01 LEAD TIME'!$A$10:$K$1000000,11,FALSE)</f>
        <v>0</v>
      </c>
      <c r="L303" t="s">
        <v>34</v>
      </c>
      <c r="M303" s="1">
        <f t="shared" si="32"/>
        <v>42687</v>
      </c>
      <c r="N303" s="1">
        <f t="shared" si="33"/>
        <v>42690</v>
      </c>
      <c r="O303" t="b">
        <f t="shared" si="34"/>
        <v>0</v>
      </c>
      <c r="P303" t="str">
        <f t="shared" si="35"/>
        <v>WHEN fk_mwh_warehouse = '0' AND id_city = '3977' AND shipped_date &gt;= '2016-11-13' AND shipped_date &lt; '2016-11-17' THEN unit_price</v>
      </c>
      <c r="Q303" t="str">
        <f t="shared" si="36"/>
        <v>WHEN fk_mwh_warehouse = '0' AND id_city = '3977' AND shipped_date &gt;= '2016-11-13' AND shipped_date &lt; '2016-11-17' THEN paid_price</v>
      </c>
      <c r="R303" t="str">
        <f t="shared" si="39"/>
        <v>WHEN fk_mwh_warehouse = '0' AND id_city = '3977' AND shipped_date &gt;= '2016-11-13' AND shipped_date &lt; '2016-11-17' THEN order_nr</v>
      </c>
      <c r="S303" t="str">
        <f t="shared" si="37"/>
        <v>WHEN fk_mwh_warehouse = '0' AND id_city = '3977' AND shipped_date &gt;= '2016-11-13' AND shipped_date &lt; '2016-11-17' THEN 1</v>
      </c>
    </row>
    <row r="304" spans="1:19" x14ac:dyDescent="0.25">
      <c r="A304" t="str">
        <f t="shared" si="38"/>
        <v>39880</v>
      </c>
      <c r="B304">
        <v>0</v>
      </c>
      <c r="C304">
        <v>3988</v>
      </c>
      <c r="D304">
        <v>0</v>
      </c>
      <c r="E304">
        <v>0</v>
      </c>
      <c r="F304">
        <v>0</v>
      </c>
      <c r="G304">
        <v>0</v>
      </c>
      <c r="H304" t="e">
        <f>VLOOKUP($A304,'01 LEAD TIME'!$A$10:$K$1000000,8,FALSE)</f>
        <v>#N/A</v>
      </c>
      <c r="I304" t="e">
        <f>VLOOKUP($A304,'01 LEAD TIME'!$A$10:$K$1000000,9,FALSE)</f>
        <v>#N/A</v>
      </c>
      <c r="J304" t="e">
        <f>VLOOKUP($A304,'01 LEAD TIME'!$A$10:$K$1000000,10,FALSE)</f>
        <v>#N/A</v>
      </c>
      <c r="K304" t="e">
        <f>VLOOKUP($A304,'01 LEAD TIME'!$A$10:$K$1000000,11,FALSE)</f>
        <v>#N/A</v>
      </c>
      <c r="L304" t="e">
        <v>#N/A</v>
      </c>
      <c r="M304" s="1" t="e">
        <f t="shared" si="32"/>
        <v>#N/A</v>
      </c>
      <c r="N304" s="1" t="e">
        <f t="shared" si="33"/>
        <v>#N/A</v>
      </c>
      <c r="O304" t="e">
        <f t="shared" si="34"/>
        <v>#N/A</v>
      </c>
      <c r="P304" t="e">
        <f t="shared" si="35"/>
        <v>#N/A</v>
      </c>
      <c r="Q304" t="e">
        <f t="shared" si="36"/>
        <v>#N/A</v>
      </c>
      <c r="R304" t="e">
        <f t="shared" si="39"/>
        <v>#N/A</v>
      </c>
      <c r="S304" t="e">
        <f t="shared" si="37"/>
        <v>#N/A</v>
      </c>
    </row>
    <row r="305" spans="1:19" x14ac:dyDescent="0.25">
      <c r="A305" t="str">
        <f t="shared" si="38"/>
        <v>39970</v>
      </c>
      <c r="B305">
        <v>0</v>
      </c>
      <c r="C305">
        <v>3997</v>
      </c>
      <c r="D305">
        <v>968696</v>
      </c>
      <c r="E305">
        <v>949896</v>
      </c>
      <c r="F305">
        <v>5</v>
      </c>
      <c r="G305">
        <v>12</v>
      </c>
      <c r="H305">
        <f>VLOOKUP($A305,'01 LEAD TIME'!$A$10:$K$1000000,8,FALSE)</f>
        <v>20161165184773.5</v>
      </c>
      <c r="I305">
        <f>VLOOKUP($A305,'01 LEAD TIME'!$A$10:$K$1000000,9,FALSE)</f>
        <v>20161206177580</v>
      </c>
      <c r="J305">
        <f>VLOOKUP($A305,'01 LEAD TIME'!$A$10:$K$1000000,10,FALSE)</f>
        <v>6</v>
      </c>
      <c r="K305">
        <f>VLOOKUP($A305,'01 LEAD TIME'!$A$10:$K$1000000,11,FALSE)</f>
        <v>1</v>
      </c>
      <c r="L305" t="s">
        <v>36</v>
      </c>
      <c r="M305" s="1">
        <f t="shared" si="32"/>
        <v>42704</v>
      </c>
      <c r="N305" s="1">
        <f t="shared" si="33"/>
        <v>42711</v>
      </c>
      <c r="O305" t="b">
        <f t="shared" si="34"/>
        <v>0</v>
      </c>
      <c r="P305" t="str">
        <f t="shared" si="35"/>
        <v>WHEN fk_mwh_warehouse = '0' AND id_city = '3997' AND shipped_date &gt;= '2016-11-30' AND shipped_date &lt; '2016-12-08' THEN unit_price</v>
      </c>
      <c r="Q305" t="str">
        <f t="shared" si="36"/>
        <v>WHEN fk_mwh_warehouse = '0' AND id_city = '3997' AND shipped_date &gt;= '2016-11-30' AND shipped_date &lt; '2016-12-08' THEN paid_price</v>
      </c>
      <c r="R305" t="str">
        <f t="shared" si="39"/>
        <v>WHEN fk_mwh_warehouse = '0' AND id_city = '3997' AND shipped_date &gt;= '2016-11-30' AND shipped_date &lt; '2016-12-08' THEN order_nr</v>
      </c>
      <c r="S305" t="str">
        <f t="shared" si="37"/>
        <v>WHEN fk_mwh_warehouse = '0' AND id_city = '3997' AND shipped_date &gt;= '2016-11-30' AND shipped_date &lt; '2016-12-08' THEN 1</v>
      </c>
    </row>
    <row r="306" spans="1:19" x14ac:dyDescent="0.25">
      <c r="A306" t="str">
        <f t="shared" si="38"/>
        <v>40110</v>
      </c>
      <c r="B306">
        <v>0</v>
      </c>
      <c r="C306">
        <v>4011</v>
      </c>
      <c r="D306">
        <v>241545</v>
      </c>
      <c r="E306">
        <v>241545</v>
      </c>
      <c r="F306">
        <v>1</v>
      </c>
      <c r="G306">
        <v>1</v>
      </c>
      <c r="H306">
        <f>VLOOKUP($A306,'01 LEAD TIME'!$A$10:$K$1000000,8,FALSE)</f>
        <v>20161112113307</v>
      </c>
      <c r="I306">
        <f>VLOOKUP($A306,'01 LEAD TIME'!$A$10:$K$1000000,9,FALSE)</f>
        <v>20161206210122</v>
      </c>
      <c r="J306">
        <f>VLOOKUP($A306,'01 LEAD TIME'!$A$10:$K$1000000,10,FALSE)</f>
        <v>24</v>
      </c>
      <c r="K306">
        <f>VLOOKUP($A306,'01 LEAD TIME'!$A$10:$K$1000000,11,FALSE)</f>
        <v>0</v>
      </c>
      <c r="L306" t="s">
        <v>36</v>
      </c>
      <c r="M306" s="1">
        <f t="shared" si="32"/>
        <v>42689</v>
      </c>
      <c r="N306" s="1">
        <f t="shared" si="33"/>
        <v>42692</v>
      </c>
      <c r="O306" t="b">
        <f t="shared" si="34"/>
        <v>0</v>
      </c>
      <c r="P306" t="str">
        <f t="shared" si="35"/>
        <v>WHEN fk_mwh_warehouse = '0' AND id_city = '4011' AND shipped_date &gt;= '2016-11-15' AND shipped_date &lt; '2016-11-19' THEN unit_price</v>
      </c>
      <c r="Q306" t="str">
        <f t="shared" si="36"/>
        <v>WHEN fk_mwh_warehouse = '0' AND id_city = '4011' AND shipped_date &gt;= '2016-11-15' AND shipped_date &lt; '2016-11-19' THEN paid_price</v>
      </c>
      <c r="R306" t="str">
        <f t="shared" si="39"/>
        <v>WHEN fk_mwh_warehouse = '0' AND id_city = '4011' AND shipped_date &gt;= '2016-11-15' AND shipped_date &lt; '2016-11-19' THEN order_nr</v>
      </c>
      <c r="S306" t="str">
        <f t="shared" si="37"/>
        <v>WHEN fk_mwh_warehouse = '0' AND id_city = '4011' AND shipped_date &gt;= '2016-11-15' AND shipped_date &lt; '2016-11-19' THEN 1</v>
      </c>
    </row>
    <row r="307" spans="1:19" x14ac:dyDescent="0.25">
      <c r="A307" t="str">
        <f t="shared" si="38"/>
        <v>40240</v>
      </c>
      <c r="B307">
        <v>0</v>
      </c>
      <c r="C307">
        <v>4024</v>
      </c>
      <c r="D307">
        <v>0</v>
      </c>
      <c r="E307">
        <v>0</v>
      </c>
      <c r="F307">
        <v>0</v>
      </c>
      <c r="G307">
        <v>0</v>
      </c>
      <c r="H307" t="e">
        <f>VLOOKUP($A307,'01 LEAD TIME'!$A$10:$K$1000000,8,FALSE)</f>
        <v>#N/A</v>
      </c>
      <c r="I307" t="e">
        <f>VLOOKUP($A307,'01 LEAD TIME'!$A$10:$K$1000000,9,FALSE)</f>
        <v>#N/A</v>
      </c>
      <c r="J307" t="e">
        <f>VLOOKUP($A307,'01 LEAD TIME'!$A$10:$K$1000000,10,FALSE)</f>
        <v>#N/A</v>
      </c>
      <c r="K307" t="e">
        <f>VLOOKUP($A307,'01 LEAD TIME'!$A$10:$K$1000000,11,FALSE)</f>
        <v>#N/A</v>
      </c>
      <c r="L307" t="e">
        <v>#N/A</v>
      </c>
      <c r="M307" s="1" t="e">
        <f t="shared" si="32"/>
        <v>#N/A</v>
      </c>
      <c r="N307" s="1" t="e">
        <f t="shared" si="33"/>
        <v>#N/A</v>
      </c>
      <c r="O307" t="e">
        <f t="shared" si="34"/>
        <v>#N/A</v>
      </c>
      <c r="P307" t="e">
        <f t="shared" si="35"/>
        <v>#N/A</v>
      </c>
      <c r="Q307" t="e">
        <f t="shared" si="36"/>
        <v>#N/A</v>
      </c>
      <c r="R307" t="e">
        <f t="shared" si="39"/>
        <v>#N/A</v>
      </c>
      <c r="S307" t="e">
        <f t="shared" si="37"/>
        <v>#N/A</v>
      </c>
    </row>
    <row r="308" spans="1:19" x14ac:dyDescent="0.25">
      <c r="A308" t="str">
        <f t="shared" si="38"/>
        <v>40360</v>
      </c>
      <c r="B308">
        <v>0</v>
      </c>
      <c r="C308">
        <v>4036</v>
      </c>
      <c r="D308">
        <v>9563269.9000000004</v>
      </c>
      <c r="E308">
        <v>9544469.9000000004</v>
      </c>
      <c r="F308">
        <v>45</v>
      </c>
      <c r="G308">
        <v>68</v>
      </c>
      <c r="H308">
        <f>VLOOKUP($A308,'01 LEAD TIME'!$A$10:$K$1000000,8,FALSE)</f>
        <v>20161149113718.199</v>
      </c>
      <c r="I308">
        <f>VLOOKUP($A308,'01 LEAD TIME'!$A$10:$K$1000000,9,FALSE)</f>
        <v>20161207037130.398</v>
      </c>
      <c r="J308">
        <f>VLOOKUP($A308,'01 LEAD TIME'!$A$10:$K$1000000,10,FALSE)</f>
        <v>9</v>
      </c>
      <c r="K308">
        <f>VLOOKUP($A308,'01 LEAD TIME'!$A$10:$K$1000000,11,FALSE)</f>
        <v>6</v>
      </c>
      <c r="L308" t="s">
        <v>35</v>
      </c>
      <c r="M308" s="1">
        <f t="shared" si="32"/>
        <v>42686</v>
      </c>
      <c r="N308" s="1">
        <f t="shared" si="33"/>
        <v>42713</v>
      </c>
      <c r="O308" t="b">
        <f t="shared" si="34"/>
        <v>0</v>
      </c>
      <c r="P308" t="str">
        <f t="shared" si="35"/>
        <v>WHEN fk_mwh_warehouse = '0' AND id_city = '4036' AND shipped_date &gt;= '2016-11-12' AND shipped_date &lt; '2016-12-10' THEN unit_price</v>
      </c>
      <c r="Q308" t="str">
        <f t="shared" si="36"/>
        <v>WHEN fk_mwh_warehouse = '0' AND id_city = '4036' AND shipped_date &gt;= '2016-11-12' AND shipped_date &lt; '2016-12-10' THEN paid_price</v>
      </c>
      <c r="R308" t="str">
        <f t="shared" si="39"/>
        <v>WHEN fk_mwh_warehouse = '0' AND id_city = '4036' AND shipped_date &gt;= '2016-11-12' AND shipped_date &lt; '2016-12-10' THEN order_nr</v>
      </c>
      <c r="S308" t="str">
        <f t="shared" si="37"/>
        <v>WHEN fk_mwh_warehouse = '0' AND id_city = '4036' AND shipped_date &gt;= '2016-11-12' AND shipped_date &lt; '2016-12-10' THEN 1</v>
      </c>
    </row>
    <row r="309" spans="1:19" x14ac:dyDescent="0.25">
      <c r="A309" t="str">
        <f t="shared" si="38"/>
        <v>40430</v>
      </c>
      <c r="B309">
        <v>0</v>
      </c>
      <c r="C309">
        <v>4043</v>
      </c>
      <c r="D309">
        <v>1873028</v>
      </c>
      <c r="E309">
        <v>1873028</v>
      </c>
      <c r="F309">
        <v>9</v>
      </c>
      <c r="G309">
        <v>9</v>
      </c>
      <c r="H309">
        <f>VLOOKUP($A309,'01 LEAD TIME'!$A$10:$K$1000000,8,FALSE)</f>
        <v>20161110124868.301</v>
      </c>
      <c r="I309">
        <f>VLOOKUP($A309,'01 LEAD TIME'!$A$10:$K$1000000,9,FALSE)</f>
        <v>20161205508706.602</v>
      </c>
      <c r="J309">
        <f>VLOOKUP($A309,'01 LEAD TIME'!$A$10:$K$1000000,10,FALSE)</f>
        <v>25</v>
      </c>
      <c r="K309">
        <f>VLOOKUP($A309,'01 LEAD TIME'!$A$10:$K$1000000,11,FALSE)</f>
        <v>1</v>
      </c>
      <c r="L309" t="s">
        <v>34</v>
      </c>
      <c r="M309" s="1">
        <f t="shared" si="32"/>
        <v>42685</v>
      </c>
      <c r="N309" s="1">
        <f t="shared" si="33"/>
        <v>42692</v>
      </c>
      <c r="O309" t="b">
        <f t="shared" si="34"/>
        <v>0</v>
      </c>
      <c r="P309" t="str">
        <f t="shared" si="35"/>
        <v>WHEN fk_mwh_warehouse = '0' AND id_city = '4043' AND shipped_date &gt;= '2016-11-11' AND shipped_date &lt; '2016-11-19' THEN unit_price</v>
      </c>
      <c r="Q309" t="str">
        <f t="shared" si="36"/>
        <v>WHEN fk_mwh_warehouse = '0' AND id_city = '4043' AND shipped_date &gt;= '2016-11-11' AND shipped_date &lt; '2016-11-19' THEN paid_price</v>
      </c>
      <c r="R309" t="str">
        <f t="shared" si="39"/>
        <v>WHEN fk_mwh_warehouse = '0' AND id_city = '4043' AND shipped_date &gt;= '2016-11-11' AND shipped_date &lt; '2016-11-19' THEN order_nr</v>
      </c>
      <c r="S309" t="str">
        <f t="shared" si="37"/>
        <v>WHEN fk_mwh_warehouse = '0' AND id_city = '4043' AND shipped_date &gt;= '2016-11-11' AND shipped_date &lt; '2016-11-19' THEN 1</v>
      </c>
    </row>
    <row r="310" spans="1:19" x14ac:dyDescent="0.25">
      <c r="A310" t="str">
        <f t="shared" si="38"/>
        <v>40530</v>
      </c>
      <c r="B310">
        <v>0</v>
      </c>
      <c r="C310">
        <v>4053</v>
      </c>
      <c r="D310">
        <v>7578469</v>
      </c>
      <c r="E310">
        <v>7449300.1500000004</v>
      </c>
      <c r="F310">
        <v>39</v>
      </c>
      <c r="G310">
        <v>64</v>
      </c>
      <c r="H310">
        <f>VLOOKUP($A310,'01 LEAD TIME'!$A$10:$K$1000000,8,FALSE)</f>
        <v>20161133192501.5</v>
      </c>
      <c r="I310">
        <f>VLOOKUP($A310,'01 LEAD TIME'!$A$10:$K$1000000,9,FALSE)</f>
        <v>20161206148368.199</v>
      </c>
      <c r="J310">
        <f>VLOOKUP($A310,'01 LEAD TIME'!$A$10:$K$1000000,10,FALSE)</f>
        <v>21</v>
      </c>
      <c r="K310">
        <f>VLOOKUP($A310,'01 LEAD TIME'!$A$10:$K$1000000,11,FALSE)</f>
        <v>10</v>
      </c>
      <c r="L310" t="s">
        <v>36</v>
      </c>
      <c r="M310" s="1">
        <f t="shared" si="32"/>
        <v>42662</v>
      </c>
      <c r="N310" s="1">
        <f t="shared" si="33"/>
        <v>42705</v>
      </c>
      <c r="O310" t="b">
        <f t="shared" si="34"/>
        <v>0</v>
      </c>
      <c r="P310" t="str">
        <f t="shared" si="35"/>
        <v>WHEN fk_mwh_warehouse = '0' AND id_city = '4053' AND shipped_date &gt;= '2016-10-19' AND shipped_date &lt; '2016-12-02' THEN unit_price</v>
      </c>
      <c r="Q310" t="str">
        <f t="shared" si="36"/>
        <v>WHEN fk_mwh_warehouse = '0' AND id_city = '4053' AND shipped_date &gt;= '2016-10-19' AND shipped_date &lt; '2016-12-02' THEN paid_price</v>
      </c>
      <c r="R310" t="str">
        <f t="shared" si="39"/>
        <v>WHEN fk_mwh_warehouse = '0' AND id_city = '4053' AND shipped_date &gt;= '2016-10-19' AND shipped_date &lt; '2016-12-02' THEN order_nr</v>
      </c>
      <c r="S310" t="str">
        <f t="shared" si="37"/>
        <v>WHEN fk_mwh_warehouse = '0' AND id_city = '4053' AND shipped_date &gt;= '2016-10-19' AND shipped_date &lt; '2016-12-02' THEN 1</v>
      </c>
    </row>
    <row r="311" spans="1:19" x14ac:dyDescent="0.25">
      <c r="A311" t="str">
        <f t="shared" si="38"/>
        <v>40600</v>
      </c>
      <c r="B311">
        <v>0</v>
      </c>
      <c r="C311">
        <v>4060</v>
      </c>
      <c r="D311">
        <v>51353119.159999996</v>
      </c>
      <c r="E311">
        <v>51116120.950000003</v>
      </c>
      <c r="F311">
        <v>224</v>
      </c>
      <c r="G311">
        <v>324</v>
      </c>
      <c r="H311">
        <f>VLOOKUP($A311,'01 LEAD TIME'!$A$10:$K$1000000,8,FALSE)</f>
        <v>20161153295689.301</v>
      </c>
      <c r="I311">
        <f>VLOOKUP($A311,'01 LEAD TIME'!$A$10:$K$1000000,9,FALSE)</f>
        <v>20161206273955.5</v>
      </c>
      <c r="J311">
        <f>VLOOKUP($A311,'01 LEAD TIME'!$A$10:$K$1000000,10,FALSE)</f>
        <v>7</v>
      </c>
      <c r="K311">
        <f>VLOOKUP($A311,'01 LEAD TIME'!$A$10:$K$1000000,11,FALSE)</f>
        <v>5</v>
      </c>
      <c r="L311" t="s">
        <v>36</v>
      </c>
      <c r="M311" s="1">
        <f t="shared" si="32"/>
        <v>42691</v>
      </c>
      <c r="N311" s="1">
        <f t="shared" si="33"/>
        <v>42714</v>
      </c>
      <c r="O311" t="b">
        <f t="shared" si="34"/>
        <v>0</v>
      </c>
      <c r="P311" t="str">
        <f t="shared" si="35"/>
        <v>WHEN fk_mwh_warehouse = '0' AND id_city = '4060' AND shipped_date &gt;= '2016-11-17' AND shipped_date &lt; '2016-12-11' THEN unit_price</v>
      </c>
      <c r="Q311" t="str">
        <f t="shared" si="36"/>
        <v>WHEN fk_mwh_warehouse = '0' AND id_city = '4060' AND shipped_date &gt;= '2016-11-17' AND shipped_date &lt; '2016-12-11' THEN paid_price</v>
      </c>
      <c r="R311" t="str">
        <f t="shared" si="39"/>
        <v>WHEN fk_mwh_warehouse = '0' AND id_city = '4060' AND shipped_date &gt;= '2016-11-17' AND shipped_date &lt; '2016-12-11' THEN order_nr</v>
      </c>
      <c r="S311" t="str">
        <f t="shared" si="37"/>
        <v>WHEN fk_mwh_warehouse = '0' AND id_city = '4060' AND shipped_date &gt;= '2016-11-17' AND shipped_date &lt; '2016-12-11' THEN 1</v>
      </c>
    </row>
    <row r="312" spans="1:19" x14ac:dyDescent="0.25">
      <c r="A312" t="str">
        <f t="shared" si="38"/>
        <v>40660</v>
      </c>
      <c r="B312">
        <v>0</v>
      </c>
      <c r="C312">
        <v>4066</v>
      </c>
      <c r="D312">
        <v>25743897.399999999</v>
      </c>
      <c r="E312">
        <v>25387687.600000001</v>
      </c>
      <c r="F312">
        <v>131</v>
      </c>
      <c r="G312">
        <v>183</v>
      </c>
      <c r="H312">
        <f>VLOOKUP($A312,'01 LEAD TIME'!$A$10:$K$1000000,8,FALSE)</f>
        <v>20161141789210.5</v>
      </c>
      <c r="I312">
        <f>VLOOKUP($A312,'01 LEAD TIME'!$A$10:$K$1000000,9,FALSE)</f>
        <v>20161207167054.801</v>
      </c>
      <c r="J312">
        <f>VLOOKUP($A312,'01 LEAD TIME'!$A$10:$K$1000000,10,FALSE)</f>
        <v>12</v>
      </c>
      <c r="K312">
        <f>VLOOKUP($A312,'01 LEAD TIME'!$A$10:$K$1000000,11,FALSE)</f>
        <v>7</v>
      </c>
      <c r="L312" t="s">
        <v>35</v>
      </c>
      <c r="M312" s="1">
        <f t="shared" si="32"/>
        <v>42680</v>
      </c>
      <c r="N312" s="1">
        <f t="shared" si="33"/>
        <v>42711</v>
      </c>
      <c r="O312" t="b">
        <f t="shared" si="34"/>
        <v>0</v>
      </c>
      <c r="P312" t="str">
        <f t="shared" si="35"/>
        <v>WHEN fk_mwh_warehouse = '0' AND id_city = '4066' AND shipped_date &gt;= '2016-11-06' AND shipped_date &lt; '2016-12-08' THEN unit_price</v>
      </c>
      <c r="Q312" t="str">
        <f t="shared" si="36"/>
        <v>WHEN fk_mwh_warehouse = '0' AND id_city = '4066' AND shipped_date &gt;= '2016-11-06' AND shipped_date &lt; '2016-12-08' THEN paid_price</v>
      </c>
      <c r="R312" t="str">
        <f t="shared" si="39"/>
        <v>WHEN fk_mwh_warehouse = '0' AND id_city = '4066' AND shipped_date &gt;= '2016-11-06' AND shipped_date &lt; '2016-12-08' THEN order_nr</v>
      </c>
      <c r="S312" t="str">
        <f t="shared" si="37"/>
        <v>WHEN fk_mwh_warehouse = '0' AND id_city = '4066' AND shipped_date &gt;= '2016-11-06' AND shipped_date &lt; '2016-12-08' THEN 1</v>
      </c>
    </row>
    <row r="313" spans="1:19" x14ac:dyDescent="0.25">
      <c r="A313" t="str">
        <f t="shared" si="38"/>
        <v>40820</v>
      </c>
      <c r="B313">
        <v>0</v>
      </c>
      <c r="C313">
        <v>4082</v>
      </c>
      <c r="D313">
        <v>22168280.199999999</v>
      </c>
      <c r="E313">
        <v>22092466.530000001</v>
      </c>
      <c r="F313">
        <v>110</v>
      </c>
      <c r="G313">
        <v>155</v>
      </c>
      <c r="H313">
        <f>VLOOKUP($A313,'01 LEAD TIME'!$A$10:$K$1000000,8,FALSE)</f>
        <v>20161124368326.898</v>
      </c>
      <c r="I313">
        <f>VLOOKUP($A313,'01 LEAD TIME'!$A$10:$K$1000000,9,FALSE)</f>
        <v>20161207040713.898</v>
      </c>
      <c r="J313">
        <f>VLOOKUP($A313,'01 LEAD TIME'!$A$10:$K$1000000,10,FALSE)</f>
        <v>14</v>
      </c>
      <c r="K313">
        <f>VLOOKUP($A313,'01 LEAD TIME'!$A$10:$K$1000000,11,FALSE)</f>
        <v>5</v>
      </c>
      <c r="L313" t="s">
        <v>35</v>
      </c>
      <c r="M313" s="1">
        <f t="shared" si="32"/>
        <v>42684</v>
      </c>
      <c r="N313" s="1">
        <f t="shared" si="33"/>
        <v>42707</v>
      </c>
      <c r="O313" t="b">
        <f t="shared" si="34"/>
        <v>0</v>
      </c>
      <c r="P313" t="str">
        <f t="shared" si="35"/>
        <v>WHEN fk_mwh_warehouse = '0' AND id_city = '4082' AND shipped_date &gt;= '2016-11-10' AND shipped_date &lt; '2016-12-04' THEN unit_price</v>
      </c>
      <c r="Q313" t="str">
        <f t="shared" si="36"/>
        <v>WHEN fk_mwh_warehouse = '0' AND id_city = '4082' AND shipped_date &gt;= '2016-11-10' AND shipped_date &lt; '2016-12-04' THEN paid_price</v>
      </c>
      <c r="R313" t="str">
        <f t="shared" si="39"/>
        <v>WHEN fk_mwh_warehouse = '0' AND id_city = '4082' AND shipped_date &gt;= '2016-11-10' AND shipped_date &lt; '2016-12-04' THEN order_nr</v>
      </c>
      <c r="S313" t="str">
        <f t="shared" si="37"/>
        <v>WHEN fk_mwh_warehouse = '0' AND id_city = '4082' AND shipped_date &gt;= '2016-11-10' AND shipped_date &lt; '2016-12-04' THEN 1</v>
      </c>
    </row>
    <row r="314" spans="1:19" x14ac:dyDescent="0.25">
      <c r="A314" t="str">
        <f t="shared" si="38"/>
        <v>40890</v>
      </c>
      <c r="B314">
        <v>0</v>
      </c>
      <c r="C314">
        <v>4089</v>
      </c>
      <c r="D314">
        <v>488375</v>
      </c>
      <c r="E314">
        <v>488375</v>
      </c>
      <c r="F314">
        <v>3</v>
      </c>
      <c r="G314">
        <v>5</v>
      </c>
      <c r="H314">
        <f>VLOOKUP($A314,'01 LEAD TIME'!$A$10:$K$1000000,8,FALSE)</f>
        <v>20161129142634</v>
      </c>
      <c r="I314">
        <f>VLOOKUP($A314,'01 LEAD TIME'!$A$10:$K$1000000,9,FALSE)</f>
        <v>20161207215916</v>
      </c>
      <c r="J314">
        <f>VLOOKUP($A314,'01 LEAD TIME'!$A$10:$K$1000000,10,FALSE)</f>
        <v>8</v>
      </c>
      <c r="K314">
        <f>VLOOKUP($A314,'01 LEAD TIME'!$A$10:$K$1000000,11,FALSE)</f>
        <v>0</v>
      </c>
      <c r="L314" t="s">
        <v>35</v>
      </c>
      <c r="M314" s="1">
        <f t="shared" si="32"/>
        <v>42705</v>
      </c>
      <c r="N314" s="1">
        <f t="shared" si="33"/>
        <v>42708</v>
      </c>
      <c r="O314" t="b">
        <f t="shared" si="34"/>
        <v>0</v>
      </c>
      <c r="P314" t="str">
        <f t="shared" si="35"/>
        <v>WHEN fk_mwh_warehouse = '0' AND id_city = '4089' AND shipped_date &gt;= '2016-12-01' AND shipped_date &lt; '2016-12-05' THEN unit_price</v>
      </c>
      <c r="Q314" t="str">
        <f t="shared" si="36"/>
        <v>WHEN fk_mwh_warehouse = '0' AND id_city = '4089' AND shipped_date &gt;= '2016-12-01' AND shipped_date &lt; '2016-12-05' THEN paid_price</v>
      </c>
      <c r="R314" t="str">
        <f t="shared" si="39"/>
        <v>WHEN fk_mwh_warehouse = '0' AND id_city = '4089' AND shipped_date &gt;= '2016-12-01' AND shipped_date &lt; '2016-12-05' THEN order_nr</v>
      </c>
      <c r="S314" t="str">
        <f t="shared" si="37"/>
        <v>WHEN fk_mwh_warehouse = '0' AND id_city = '4089' AND shipped_date &gt;= '2016-12-01' AND shipped_date &lt; '2016-12-05' THEN 1</v>
      </c>
    </row>
    <row r="315" spans="1:19" x14ac:dyDescent="0.25">
      <c r="A315" t="str">
        <f t="shared" si="38"/>
        <v>41020</v>
      </c>
      <c r="B315">
        <v>0</v>
      </c>
      <c r="C315">
        <v>4102</v>
      </c>
      <c r="D315">
        <v>12781714.9</v>
      </c>
      <c r="E315">
        <v>12415969.68</v>
      </c>
      <c r="F315">
        <v>64</v>
      </c>
      <c r="G315">
        <v>95</v>
      </c>
      <c r="H315">
        <f>VLOOKUP($A315,'01 LEAD TIME'!$A$10:$K$1000000,8,FALSE)</f>
        <v>20161161637345.301</v>
      </c>
      <c r="I315">
        <f>VLOOKUP($A315,'01 LEAD TIME'!$A$10:$K$1000000,9,FALSE)</f>
        <v>20161206182393.602</v>
      </c>
      <c r="J315">
        <f>VLOOKUP($A315,'01 LEAD TIME'!$A$10:$K$1000000,10,FALSE)</f>
        <v>6</v>
      </c>
      <c r="K315">
        <f>VLOOKUP($A315,'01 LEAD TIME'!$A$10:$K$1000000,11,FALSE)</f>
        <v>6</v>
      </c>
      <c r="L315" t="s">
        <v>36</v>
      </c>
      <c r="M315" s="1">
        <f t="shared" si="32"/>
        <v>42689</v>
      </c>
      <c r="N315" s="1">
        <f t="shared" si="33"/>
        <v>42716</v>
      </c>
      <c r="O315" t="b">
        <f t="shared" si="34"/>
        <v>0</v>
      </c>
      <c r="P315" t="str">
        <f t="shared" si="35"/>
        <v>WHEN fk_mwh_warehouse = '0' AND id_city = '4102' AND shipped_date &gt;= '2016-11-15' AND shipped_date &lt; '2016-12-13' THEN unit_price</v>
      </c>
      <c r="Q315" t="str">
        <f t="shared" si="36"/>
        <v>WHEN fk_mwh_warehouse = '0' AND id_city = '4102' AND shipped_date &gt;= '2016-11-15' AND shipped_date &lt; '2016-12-13' THEN paid_price</v>
      </c>
      <c r="R315" t="str">
        <f t="shared" si="39"/>
        <v>WHEN fk_mwh_warehouse = '0' AND id_city = '4102' AND shipped_date &gt;= '2016-11-15' AND shipped_date &lt; '2016-12-13' THEN order_nr</v>
      </c>
      <c r="S315" t="str">
        <f t="shared" si="37"/>
        <v>WHEN fk_mwh_warehouse = '0' AND id_city = '4102' AND shipped_date &gt;= '2016-11-15' AND shipped_date &lt; '2016-12-13' THEN 1</v>
      </c>
    </row>
    <row r="316" spans="1:19" x14ac:dyDescent="0.25">
      <c r="A316" t="str">
        <f t="shared" si="38"/>
        <v>41120</v>
      </c>
      <c r="B316">
        <v>0</v>
      </c>
      <c r="C316">
        <v>4112</v>
      </c>
      <c r="D316">
        <v>25446074.449999999</v>
      </c>
      <c r="E316">
        <v>25343664.449999999</v>
      </c>
      <c r="F316">
        <v>106</v>
      </c>
      <c r="G316">
        <v>144</v>
      </c>
      <c r="H316">
        <f>VLOOKUP($A316,'01 LEAD TIME'!$A$10:$K$1000000,8,FALSE)</f>
        <v>20161160248538.301</v>
      </c>
      <c r="I316">
        <f>VLOOKUP($A316,'01 LEAD TIME'!$A$10:$K$1000000,9,FALSE)</f>
        <v>20161206406834</v>
      </c>
      <c r="J316">
        <f>VLOOKUP($A316,'01 LEAD TIME'!$A$10:$K$1000000,10,FALSE)</f>
        <v>6</v>
      </c>
      <c r="K316">
        <f>VLOOKUP($A316,'01 LEAD TIME'!$A$10:$K$1000000,11,FALSE)</f>
        <v>6</v>
      </c>
      <c r="L316" t="s">
        <v>36</v>
      </c>
      <c r="M316" s="1">
        <f t="shared" si="32"/>
        <v>42689</v>
      </c>
      <c r="N316" s="1">
        <f t="shared" si="33"/>
        <v>42716</v>
      </c>
      <c r="O316" t="b">
        <f t="shared" si="34"/>
        <v>0</v>
      </c>
      <c r="P316" t="str">
        <f t="shared" si="35"/>
        <v>WHEN fk_mwh_warehouse = '0' AND id_city = '4112' AND shipped_date &gt;= '2016-11-15' AND shipped_date &lt; '2016-12-13' THEN unit_price</v>
      </c>
      <c r="Q316" t="str">
        <f t="shared" si="36"/>
        <v>WHEN fk_mwh_warehouse = '0' AND id_city = '4112' AND shipped_date &gt;= '2016-11-15' AND shipped_date &lt; '2016-12-13' THEN paid_price</v>
      </c>
      <c r="R316" t="str">
        <f t="shared" si="39"/>
        <v>WHEN fk_mwh_warehouse = '0' AND id_city = '4112' AND shipped_date &gt;= '2016-11-15' AND shipped_date &lt; '2016-12-13' THEN order_nr</v>
      </c>
      <c r="S316" t="str">
        <f t="shared" si="37"/>
        <v>WHEN fk_mwh_warehouse = '0' AND id_city = '4112' AND shipped_date &gt;= '2016-11-15' AND shipped_date &lt; '2016-12-13' THEN 1</v>
      </c>
    </row>
    <row r="317" spans="1:19" x14ac:dyDescent="0.25">
      <c r="A317" t="str">
        <f t="shared" si="38"/>
        <v>41230</v>
      </c>
      <c r="B317">
        <v>0</v>
      </c>
      <c r="C317">
        <v>4123</v>
      </c>
      <c r="D317">
        <v>30653203.09</v>
      </c>
      <c r="E317">
        <v>29801357.68</v>
      </c>
      <c r="F317">
        <v>130</v>
      </c>
      <c r="G317">
        <v>188</v>
      </c>
      <c r="H317">
        <f>VLOOKUP($A317,'01 LEAD TIME'!$A$10:$K$1000000,8,FALSE)</f>
        <v>20161172272065</v>
      </c>
      <c r="I317">
        <f>VLOOKUP($A317,'01 LEAD TIME'!$A$10:$K$1000000,9,FALSE)</f>
        <v>20161207218913.602</v>
      </c>
      <c r="J317">
        <f>VLOOKUP($A317,'01 LEAD TIME'!$A$10:$K$1000000,10,FALSE)</f>
        <v>7</v>
      </c>
      <c r="K317">
        <f>VLOOKUP($A317,'01 LEAD TIME'!$A$10:$K$1000000,11,FALSE)</f>
        <v>7</v>
      </c>
      <c r="L317" t="s">
        <v>35</v>
      </c>
      <c r="M317" s="1">
        <f t="shared" si="32"/>
        <v>42685</v>
      </c>
      <c r="N317" s="1">
        <f t="shared" si="33"/>
        <v>42716</v>
      </c>
      <c r="O317" t="b">
        <f t="shared" si="34"/>
        <v>0</v>
      </c>
      <c r="P317" t="str">
        <f t="shared" si="35"/>
        <v>WHEN fk_mwh_warehouse = '0' AND id_city = '4123' AND shipped_date &gt;= '2016-11-11' AND shipped_date &lt; '2016-12-13' THEN unit_price</v>
      </c>
      <c r="Q317" t="str">
        <f t="shared" si="36"/>
        <v>WHEN fk_mwh_warehouse = '0' AND id_city = '4123' AND shipped_date &gt;= '2016-11-11' AND shipped_date &lt; '2016-12-13' THEN paid_price</v>
      </c>
      <c r="R317" t="str">
        <f t="shared" si="39"/>
        <v>WHEN fk_mwh_warehouse = '0' AND id_city = '4123' AND shipped_date &gt;= '2016-11-11' AND shipped_date &lt; '2016-12-13' THEN order_nr</v>
      </c>
      <c r="S317" t="str">
        <f t="shared" si="37"/>
        <v>WHEN fk_mwh_warehouse = '0' AND id_city = '4123' AND shipped_date &gt;= '2016-11-11' AND shipped_date &lt; '2016-12-13' THEN 1</v>
      </c>
    </row>
    <row r="318" spans="1:19" x14ac:dyDescent="0.25">
      <c r="A318" t="str">
        <f t="shared" si="38"/>
        <v>41360</v>
      </c>
      <c r="B318">
        <v>0</v>
      </c>
      <c r="C318">
        <v>4136</v>
      </c>
      <c r="D318">
        <v>13902119.98</v>
      </c>
      <c r="E318">
        <v>12148014.43</v>
      </c>
      <c r="F318">
        <v>60</v>
      </c>
      <c r="G318">
        <v>78</v>
      </c>
      <c r="H318">
        <f>VLOOKUP($A318,'01 LEAD TIME'!$A$10:$K$1000000,8,FALSE)</f>
        <v>20161177814147</v>
      </c>
      <c r="I318">
        <f>VLOOKUP($A318,'01 LEAD TIME'!$A$10:$K$1000000,9,FALSE)</f>
        <v>20161206984060.301</v>
      </c>
      <c r="J318">
        <f>VLOOKUP($A318,'01 LEAD TIME'!$A$10:$K$1000000,10,FALSE)</f>
        <v>6</v>
      </c>
      <c r="K318">
        <f>VLOOKUP($A318,'01 LEAD TIME'!$A$10:$K$1000000,11,FALSE)</f>
        <v>10</v>
      </c>
      <c r="L318" t="s">
        <v>36</v>
      </c>
      <c r="M318" s="1">
        <f t="shared" si="32"/>
        <v>42677</v>
      </c>
      <c r="N318" s="1">
        <f t="shared" si="33"/>
        <v>42720</v>
      </c>
      <c r="O318" t="b">
        <f t="shared" si="34"/>
        <v>1</v>
      </c>
      <c r="P318" t="str">
        <f t="shared" si="35"/>
        <v>WHEN fk_mwh_warehouse = '0' AND id_city = '4136' AND shipped_date &gt;= '2016-11-03' AND shipped_date &lt; '2016-12-17' THEN unit_price</v>
      </c>
      <c r="Q318" t="str">
        <f t="shared" si="36"/>
        <v>WHEN fk_mwh_warehouse = '0' AND id_city = '4136' AND shipped_date &gt;= '2016-11-03' AND shipped_date &lt; '2016-12-17' THEN paid_price</v>
      </c>
      <c r="R318" t="str">
        <f t="shared" si="39"/>
        <v>WHEN fk_mwh_warehouse = '0' AND id_city = '4136' AND shipped_date &gt;= '2016-11-03' AND shipped_date &lt; '2016-12-17' THEN order_nr</v>
      </c>
      <c r="S318" t="str">
        <f t="shared" si="37"/>
        <v>WHEN fk_mwh_warehouse = '0' AND id_city = '4136' AND shipped_date &gt;= '2016-11-03' AND shipped_date &lt; '2016-12-17' THEN 1</v>
      </c>
    </row>
    <row r="319" spans="1:19" x14ac:dyDescent="0.25">
      <c r="A319" t="str">
        <f t="shared" si="38"/>
        <v>41470</v>
      </c>
      <c r="B319">
        <v>0</v>
      </c>
      <c r="C319">
        <v>4147</v>
      </c>
      <c r="D319">
        <v>4972552</v>
      </c>
      <c r="E319">
        <v>4878683.54</v>
      </c>
      <c r="F319">
        <v>25</v>
      </c>
      <c r="G319">
        <v>39</v>
      </c>
      <c r="H319">
        <f>VLOOKUP($A319,'01 LEAD TIME'!$A$10:$K$1000000,8,FALSE)</f>
        <v>20161147347334.102</v>
      </c>
      <c r="I319">
        <f>VLOOKUP($A319,'01 LEAD TIME'!$A$10:$K$1000000,9,FALSE)</f>
        <v>20161207216606.301</v>
      </c>
      <c r="J319">
        <f>VLOOKUP($A319,'01 LEAD TIME'!$A$10:$K$1000000,10,FALSE)</f>
        <v>11</v>
      </c>
      <c r="K319">
        <f>VLOOKUP($A319,'01 LEAD TIME'!$A$10:$K$1000000,11,FALSE)</f>
        <v>6</v>
      </c>
      <c r="L319" t="s">
        <v>35</v>
      </c>
      <c r="M319" s="1">
        <f t="shared" si="32"/>
        <v>42684</v>
      </c>
      <c r="N319" s="1">
        <f t="shared" si="33"/>
        <v>42711</v>
      </c>
      <c r="O319" t="b">
        <f t="shared" si="34"/>
        <v>0</v>
      </c>
      <c r="P319" t="str">
        <f t="shared" si="35"/>
        <v>WHEN fk_mwh_warehouse = '0' AND id_city = '4147' AND shipped_date &gt;= '2016-11-10' AND shipped_date &lt; '2016-12-08' THEN unit_price</v>
      </c>
      <c r="Q319" t="str">
        <f t="shared" si="36"/>
        <v>WHEN fk_mwh_warehouse = '0' AND id_city = '4147' AND shipped_date &gt;= '2016-11-10' AND shipped_date &lt; '2016-12-08' THEN paid_price</v>
      </c>
      <c r="R319" t="str">
        <f t="shared" si="39"/>
        <v>WHEN fk_mwh_warehouse = '0' AND id_city = '4147' AND shipped_date &gt;= '2016-11-10' AND shipped_date &lt; '2016-12-08' THEN order_nr</v>
      </c>
      <c r="S319" t="str">
        <f t="shared" si="37"/>
        <v>WHEN fk_mwh_warehouse = '0' AND id_city = '4147' AND shipped_date &gt;= '2016-11-10' AND shipped_date &lt; '2016-12-08' THEN 1</v>
      </c>
    </row>
    <row r="320" spans="1:19" x14ac:dyDescent="0.25">
      <c r="A320" t="str">
        <f t="shared" si="38"/>
        <v>41590</v>
      </c>
      <c r="B320">
        <v>0</v>
      </c>
      <c r="C320">
        <v>4159</v>
      </c>
      <c r="D320">
        <v>1713100</v>
      </c>
      <c r="E320">
        <v>1713100</v>
      </c>
      <c r="F320">
        <v>5</v>
      </c>
      <c r="G320">
        <v>10</v>
      </c>
      <c r="H320">
        <f>VLOOKUP($A320,'01 LEAD TIME'!$A$10:$K$1000000,8,FALSE)</f>
        <v>20161207152778</v>
      </c>
      <c r="I320">
        <f>VLOOKUP($A320,'01 LEAD TIME'!$A$10:$K$1000000,9,FALSE)</f>
        <v>20161207170240.699</v>
      </c>
      <c r="J320">
        <f>VLOOKUP($A320,'01 LEAD TIME'!$A$10:$K$1000000,10,FALSE)</f>
        <v>0</v>
      </c>
      <c r="K320">
        <f>VLOOKUP($A320,'01 LEAD TIME'!$A$10:$K$1000000,11,FALSE)</f>
        <v>0</v>
      </c>
      <c r="L320" t="s">
        <v>35</v>
      </c>
      <c r="M320" s="1">
        <f t="shared" si="32"/>
        <v>42713</v>
      </c>
      <c r="N320" s="1">
        <f t="shared" si="33"/>
        <v>42716</v>
      </c>
      <c r="O320" t="b">
        <f t="shared" si="34"/>
        <v>0</v>
      </c>
      <c r="P320" t="str">
        <f t="shared" si="35"/>
        <v>WHEN fk_mwh_warehouse = '0' AND id_city = '4159' AND shipped_date &gt;= '2016-12-09' AND shipped_date &lt; '2016-12-13' THEN unit_price</v>
      </c>
      <c r="Q320" t="str">
        <f t="shared" si="36"/>
        <v>WHEN fk_mwh_warehouse = '0' AND id_city = '4159' AND shipped_date &gt;= '2016-12-09' AND shipped_date &lt; '2016-12-13' THEN paid_price</v>
      </c>
      <c r="R320" t="str">
        <f t="shared" si="39"/>
        <v>WHEN fk_mwh_warehouse = '0' AND id_city = '4159' AND shipped_date &gt;= '2016-12-09' AND shipped_date &lt; '2016-12-13' THEN order_nr</v>
      </c>
      <c r="S320" t="str">
        <f t="shared" si="37"/>
        <v>WHEN fk_mwh_warehouse = '0' AND id_city = '4159' AND shipped_date &gt;= '2016-12-09' AND shipped_date &lt; '2016-12-13' THEN 1</v>
      </c>
    </row>
    <row r="321" spans="1:19" x14ac:dyDescent="0.25">
      <c r="A321" t="str">
        <f t="shared" si="38"/>
        <v>41710</v>
      </c>
      <c r="B321">
        <v>0</v>
      </c>
      <c r="C321">
        <v>4171</v>
      </c>
      <c r="D321">
        <v>607000</v>
      </c>
      <c r="E321">
        <v>607000</v>
      </c>
      <c r="F321">
        <v>5</v>
      </c>
      <c r="G321">
        <v>6</v>
      </c>
      <c r="H321">
        <f>VLOOKUP($A321,'01 LEAD TIME'!$A$10:$K$1000000,8,FALSE)</f>
        <v>20161129476078.602</v>
      </c>
      <c r="I321">
        <f>VLOOKUP($A321,'01 LEAD TIME'!$A$10:$K$1000000,9,FALSE)</f>
        <v>20161206155908</v>
      </c>
      <c r="J321">
        <f>VLOOKUP($A321,'01 LEAD TIME'!$A$10:$K$1000000,10,FALSE)</f>
        <v>7</v>
      </c>
      <c r="K321">
        <f>VLOOKUP($A321,'01 LEAD TIME'!$A$10:$K$1000000,11,FALSE)</f>
        <v>0</v>
      </c>
      <c r="L321" t="s">
        <v>36</v>
      </c>
      <c r="M321" s="1">
        <f t="shared" si="32"/>
        <v>42706</v>
      </c>
      <c r="N321" s="1">
        <f t="shared" si="33"/>
        <v>42709</v>
      </c>
      <c r="O321" t="b">
        <f t="shared" si="34"/>
        <v>0</v>
      </c>
      <c r="P321" t="str">
        <f t="shared" si="35"/>
        <v>WHEN fk_mwh_warehouse = '0' AND id_city = '4171' AND shipped_date &gt;= '2016-12-02' AND shipped_date &lt; '2016-12-06' THEN unit_price</v>
      </c>
      <c r="Q321" t="str">
        <f t="shared" si="36"/>
        <v>WHEN fk_mwh_warehouse = '0' AND id_city = '4171' AND shipped_date &gt;= '2016-12-02' AND shipped_date &lt; '2016-12-06' THEN paid_price</v>
      </c>
      <c r="R321" t="str">
        <f t="shared" si="39"/>
        <v>WHEN fk_mwh_warehouse = '0' AND id_city = '4171' AND shipped_date &gt;= '2016-12-02' AND shipped_date &lt; '2016-12-06' THEN order_nr</v>
      </c>
      <c r="S321" t="str">
        <f t="shared" si="37"/>
        <v>WHEN fk_mwh_warehouse = '0' AND id_city = '4171' AND shipped_date &gt;= '2016-12-02' AND shipped_date &lt; '2016-12-06' THEN 1</v>
      </c>
    </row>
    <row r="322" spans="1:19" x14ac:dyDescent="0.25">
      <c r="A322" t="str">
        <f t="shared" si="38"/>
        <v>41890</v>
      </c>
      <c r="B322">
        <v>0</v>
      </c>
      <c r="C322">
        <v>4189</v>
      </c>
      <c r="D322">
        <v>23087893.32</v>
      </c>
      <c r="E322">
        <v>22507728.559999999</v>
      </c>
      <c r="F322">
        <v>121</v>
      </c>
      <c r="G322">
        <v>168</v>
      </c>
      <c r="H322">
        <f>VLOOKUP($A322,'01 LEAD TIME'!$A$10:$K$1000000,8,FALSE)</f>
        <v>20161159605158.5</v>
      </c>
      <c r="I322">
        <f>VLOOKUP($A322,'01 LEAD TIME'!$A$10:$K$1000000,9,FALSE)</f>
        <v>20161207044438.199</v>
      </c>
      <c r="J322">
        <f>VLOOKUP($A322,'01 LEAD TIME'!$A$10:$K$1000000,10,FALSE)</f>
        <v>10</v>
      </c>
      <c r="K322">
        <f>VLOOKUP($A322,'01 LEAD TIME'!$A$10:$K$1000000,11,FALSE)</f>
        <v>8</v>
      </c>
      <c r="L322" t="s">
        <v>35</v>
      </c>
      <c r="M322" s="1">
        <f t="shared" si="32"/>
        <v>42679</v>
      </c>
      <c r="N322" s="1">
        <f t="shared" si="33"/>
        <v>42714</v>
      </c>
      <c r="O322" t="b">
        <f t="shared" si="34"/>
        <v>0</v>
      </c>
      <c r="P322" t="str">
        <f t="shared" si="35"/>
        <v>WHEN fk_mwh_warehouse = '0' AND id_city = '4189' AND shipped_date &gt;= '2016-11-05' AND shipped_date &lt; '2016-12-11' THEN unit_price</v>
      </c>
      <c r="Q322" t="str">
        <f t="shared" si="36"/>
        <v>WHEN fk_mwh_warehouse = '0' AND id_city = '4189' AND shipped_date &gt;= '2016-11-05' AND shipped_date &lt; '2016-12-11' THEN paid_price</v>
      </c>
      <c r="R322" t="str">
        <f t="shared" si="39"/>
        <v>WHEN fk_mwh_warehouse = '0' AND id_city = '4189' AND shipped_date &gt;= '2016-11-05' AND shipped_date &lt; '2016-12-11' THEN order_nr</v>
      </c>
      <c r="S322" t="str">
        <f t="shared" si="37"/>
        <v>WHEN fk_mwh_warehouse = '0' AND id_city = '4189' AND shipped_date &gt;= '2016-11-05' AND shipped_date &lt; '2016-12-11' THEN 1</v>
      </c>
    </row>
    <row r="323" spans="1:19" x14ac:dyDescent="0.25">
      <c r="A323" t="str">
        <f t="shared" si="38"/>
        <v>42090</v>
      </c>
      <c r="B323">
        <v>0</v>
      </c>
      <c r="C323">
        <v>4209</v>
      </c>
      <c r="D323">
        <v>4268000</v>
      </c>
      <c r="E323">
        <v>4268000</v>
      </c>
      <c r="F323">
        <v>11</v>
      </c>
      <c r="G323">
        <v>14</v>
      </c>
      <c r="H323">
        <f>VLOOKUP($A323,'01 LEAD TIME'!$A$10:$K$1000000,8,FALSE)</f>
        <v>20161179155110.602</v>
      </c>
      <c r="I323">
        <f>VLOOKUP($A323,'01 LEAD TIME'!$A$10:$K$1000000,9,FALSE)</f>
        <v>20161207129408.602</v>
      </c>
      <c r="J323">
        <f>VLOOKUP($A323,'01 LEAD TIME'!$A$10:$K$1000000,10,FALSE)</f>
        <v>5</v>
      </c>
      <c r="K323">
        <f>VLOOKUP($A323,'01 LEAD TIME'!$A$10:$K$1000000,11,FALSE)</f>
        <v>3</v>
      </c>
      <c r="L323" t="s">
        <v>35</v>
      </c>
      <c r="M323" s="1">
        <f t="shared" si="32"/>
        <v>42699</v>
      </c>
      <c r="N323" s="1">
        <f t="shared" si="33"/>
        <v>42714</v>
      </c>
      <c r="O323" t="b">
        <f t="shared" si="34"/>
        <v>0</v>
      </c>
      <c r="P323" t="str">
        <f t="shared" si="35"/>
        <v>WHEN fk_mwh_warehouse = '0' AND id_city = '4209' AND shipped_date &gt;= '2016-11-25' AND shipped_date &lt; '2016-12-11' THEN unit_price</v>
      </c>
      <c r="Q323" t="str">
        <f t="shared" si="36"/>
        <v>WHEN fk_mwh_warehouse = '0' AND id_city = '4209' AND shipped_date &gt;= '2016-11-25' AND shipped_date &lt; '2016-12-11' THEN paid_price</v>
      </c>
      <c r="R323" t="str">
        <f t="shared" si="39"/>
        <v>WHEN fk_mwh_warehouse = '0' AND id_city = '4209' AND shipped_date &gt;= '2016-11-25' AND shipped_date &lt; '2016-12-11' THEN order_nr</v>
      </c>
      <c r="S323" t="str">
        <f t="shared" si="37"/>
        <v>WHEN fk_mwh_warehouse = '0' AND id_city = '4209' AND shipped_date &gt;= '2016-11-25' AND shipped_date &lt; '2016-12-11' THEN 1</v>
      </c>
    </row>
    <row r="324" spans="1:19" x14ac:dyDescent="0.25">
      <c r="A324" t="str">
        <f t="shared" si="38"/>
        <v>42180</v>
      </c>
      <c r="B324">
        <v>0</v>
      </c>
      <c r="C324">
        <v>4218</v>
      </c>
      <c r="D324">
        <v>161362177.31</v>
      </c>
      <c r="E324">
        <v>159764901.06999999</v>
      </c>
      <c r="F324">
        <v>1029</v>
      </c>
      <c r="G324">
        <v>1346</v>
      </c>
      <c r="H324">
        <f>VLOOKUP($A324,'01 LEAD TIME'!$A$10:$K$1000000,8,FALSE)</f>
        <v>20161179791951.602</v>
      </c>
      <c r="I324">
        <f>VLOOKUP($A324,'01 LEAD TIME'!$A$10:$K$1000000,9,FALSE)</f>
        <v>20161206750220.102</v>
      </c>
      <c r="J324">
        <f>VLOOKUP($A324,'01 LEAD TIME'!$A$10:$K$1000000,10,FALSE)</f>
        <v>4</v>
      </c>
      <c r="K324">
        <f>VLOOKUP($A324,'01 LEAD TIME'!$A$10:$K$1000000,11,FALSE)</f>
        <v>5</v>
      </c>
      <c r="L324" t="s">
        <v>36</v>
      </c>
      <c r="M324" s="1">
        <f t="shared" si="32"/>
        <v>42694</v>
      </c>
      <c r="N324" s="1">
        <f t="shared" si="33"/>
        <v>42717</v>
      </c>
      <c r="O324" t="b">
        <f t="shared" si="34"/>
        <v>1</v>
      </c>
      <c r="P324" t="str">
        <f t="shared" si="35"/>
        <v>WHEN fk_mwh_warehouse = '0' AND id_city = '4218' AND shipped_date &gt;= '2016-11-20' AND shipped_date &lt; '2016-12-14' THEN unit_price</v>
      </c>
      <c r="Q324" t="str">
        <f t="shared" si="36"/>
        <v>WHEN fk_mwh_warehouse = '0' AND id_city = '4218' AND shipped_date &gt;= '2016-11-20' AND shipped_date &lt; '2016-12-14' THEN paid_price</v>
      </c>
      <c r="R324" t="str">
        <f t="shared" si="39"/>
        <v>WHEN fk_mwh_warehouse = '0' AND id_city = '4218' AND shipped_date &gt;= '2016-11-20' AND shipped_date &lt; '2016-12-14' THEN order_nr</v>
      </c>
      <c r="S324" t="str">
        <f t="shared" si="37"/>
        <v>WHEN fk_mwh_warehouse = '0' AND id_city = '4218' AND shipped_date &gt;= '2016-11-20' AND shipped_date &lt; '2016-12-14' THEN 1</v>
      </c>
    </row>
    <row r="325" spans="1:19" x14ac:dyDescent="0.25">
      <c r="A325" t="str">
        <f t="shared" si="38"/>
        <v>42240</v>
      </c>
      <c r="B325">
        <v>0</v>
      </c>
      <c r="C325">
        <v>4224</v>
      </c>
      <c r="D325">
        <v>41444239.350000001</v>
      </c>
      <c r="E325">
        <v>41024709.200000003</v>
      </c>
      <c r="F325">
        <v>260</v>
      </c>
      <c r="G325">
        <v>346</v>
      </c>
      <c r="H325">
        <f>VLOOKUP($A325,'01 LEAD TIME'!$A$10:$K$1000000,8,FALSE)</f>
        <v>20161166254376.602</v>
      </c>
      <c r="I325">
        <f>VLOOKUP($A325,'01 LEAD TIME'!$A$10:$K$1000000,9,FALSE)</f>
        <v>20161207041049.102</v>
      </c>
      <c r="J325">
        <f>VLOOKUP($A325,'01 LEAD TIME'!$A$10:$K$1000000,10,FALSE)</f>
        <v>6</v>
      </c>
      <c r="K325">
        <f>VLOOKUP($A325,'01 LEAD TIME'!$A$10:$K$1000000,11,FALSE)</f>
        <v>5</v>
      </c>
      <c r="L325" t="s">
        <v>35</v>
      </c>
      <c r="M325" s="1">
        <f t="shared" si="32"/>
        <v>42692</v>
      </c>
      <c r="N325" s="1">
        <f t="shared" si="33"/>
        <v>42715</v>
      </c>
      <c r="O325" t="b">
        <f t="shared" si="34"/>
        <v>0</v>
      </c>
      <c r="P325" t="str">
        <f t="shared" si="35"/>
        <v>WHEN fk_mwh_warehouse = '0' AND id_city = '4224' AND shipped_date &gt;= '2016-11-18' AND shipped_date &lt; '2016-12-12' THEN unit_price</v>
      </c>
      <c r="Q325" t="str">
        <f t="shared" si="36"/>
        <v>WHEN fk_mwh_warehouse = '0' AND id_city = '4224' AND shipped_date &gt;= '2016-11-18' AND shipped_date &lt; '2016-12-12' THEN paid_price</v>
      </c>
      <c r="R325" t="str">
        <f t="shared" si="39"/>
        <v>WHEN fk_mwh_warehouse = '0' AND id_city = '4224' AND shipped_date &gt;= '2016-11-18' AND shipped_date &lt; '2016-12-12' THEN order_nr</v>
      </c>
      <c r="S325" t="str">
        <f t="shared" si="37"/>
        <v>WHEN fk_mwh_warehouse = '0' AND id_city = '4224' AND shipped_date &gt;= '2016-11-18' AND shipped_date &lt; '2016-12-12' THEN 1</v>
      </c>
    </row>
    <row r="326" spans="1:19" x14ac:dyDescent="0.25">
      <c r="A326" t="str">
        <f t="shared" si="38"/>
        <v>42300</v>
      </c>
      <c r="B326">
        <v>0</v>
      </c>
      <c r="C326">
        <v>4230</v>
      </c>
      <c r="D326">
        <v>17362809</v>
      </c>
      <c r="E326">
        <v>17063750.800000001</v>
      </c>
      <c r="F326">
        <v>85</v>
      </c>
      <c r="G326">
        <v>142</v>
      </c>
      <c r="H326">
        <f>VLOOKUP($A326,'01 LEAD TIME'!$A$10:$K$1000000,8,FALSE)</f>
        <v>20161121788321</v>
      </c>
      <c r="I326">
        <f>VLOOKUP($A326,'01 LEAD TIME'!$A$10:$K$1000000,9,FALSE)</f>
        <v>20161205834716.301</v>
      </c>
      <c r="J326">
        <f>VLOOKUP($A326,'01 LEAD TIME'!$A$10:$K$1000000,10,FALSE)</f>
        <v>14</v>
      </c>
      <c r="K326">
        <f>VLOOKUP($A326,'01 LEAD TIME'!$A$10:$K$1000000,11,FALSE)</f>
        <v>8</v>
      </c>
      <c r="L326" t="s">
        <v>34</v>
      </c>
      <c r="M326" s="1">
        <f t="shared" si="32"/>
        <v>42675</v>
      </c>
      <c r="N326" s="1">
        <f t="shared" si="33"/>
        <v>42710</v>
      </c>
      <c r="O326" t="b">
        <f t="shared" si="34"/>
        <v>0</v>
      </c>
      <c r="P326" t="str">
        <f t="shared" si="35"/>
        <v>WHEN fk_mwh_warehouse = '0' AND id_city = '4230' AND shipped_date &gt;= '2016-11-01' AND shipped_date &lt; '2016-12-07' THEN unit_price</v>
      </c>
      <c r="Q326" t="str">
        <f t="shared" si="36"/>
        <v>WHEN fk_mwh_warehouse = '0' AND id_city = '4230' AND shipped_date &gt;= '2016-11-01' AND shipped_date &lt; '2016-12-07' THEN paid_price</v>
      </c>
      <c r="R326" t="str">
        <f t="shared" si="39"/>
        <v>WHEN fk_mwh_warehouse = '0' AND id_city = '4230' AND shipped_date &gt;= '2016-11-01' AND shipped_date &lt; '2016-12-07' THEN order_nr</v>
      </c>
      <c r="S326" t="str">
        <f t="shared" si="37"/>
        <v>WHEN fk_mwh_warehouse = '0' AND id_city = '4230' AND shipped_date &gt;= '2016-11-01' AND shipped_date &lt; '2016-12-07' THEN 1</v>
      </c>
    </row>
    <row r="327" spans="1:19" x14ac:dyDescent="0.25">
      <c r="A327" t="str">
        <f t="shared" si="38"/>
        <v>42510</v>
      </c>
      <c r="B327">
        <v>0</v>
      </c>
      <c r="C327">
        <v>4251</v>
      </c>
      <c r="D327">
        <v>8232426</v>
      </c>
      <c r="E327">
        <v>8218426</v>
      </c>
      <c r="F327">
        <v>34</v>
      </c>
      <c r="G327">
        <v>55</v>
      </c>
      <c r="H327">
        <f>VLOOKUP($A327,'01 LEAD TIME'!$A$10:$K$1000000,8,FALSE)</f>
        <v>20161135451737.898</v>
      </c>
      <c r="I327">
        <f>VLOOKUP($A327,'01 LEAD TIME'!$A$10:$K$1000000,9,FALSE)</f>
        <v>20161205460596.699</v>
      </c>
      <c r="J327">
        <f>VLOOKUP($A327,'01 LEAD TIME'!$A$10:$K$1000000,10,FALSE)</f>
        <v>7</v>
      </c>
      <c r="K327">
        <f>VLOOKUP($A327,'01 LEAD TIME'!$A$10:$K$1000000,11,FALSE)</f>
        <v>2</v>
      </c>
      <c r="L327" t="s">
        <v>34</v>
      </c>
      <c r="M327" s="1">
        <f t="shared" si="32"/>
        <v>42700</v>
      </c>
      <c r="N327" s="1">
        <f t="shared" si="33"/>
        <v>42711</v>
      </c>
      <c r="O327" t="b">
        <f t="shared" si="34"/>
        <v>0</v>
      </c>
      <c r="P327" t="str">
        <f t="shared" si="35"/>
        <v>WHEN fk_mwh_warehouse = '0' AND id_city = '4251' AND shipped_date &gt;= '2016-11-26' AND shipped_date &lt; '2016-12-08' THEN unit_price</v>
      </c>
      <c r="Q327" t="str">
        <f t="shared" si="36"/>
        <v>WHEN fk_mwh_warehouse = '0' AND id_city = '4251' AND shipped_date &gt;= '2016-11-26' AND shipped_date &lt; '2016-12-08' THEN paid_price</v>
      </c>
      <c r="R327" t="str">
        <f t="shared" si="39"/>
        <v>WHEN fk_mwh_warehouse = '0' AND id_city = '4251' AND shipped_date &gt;= '2016-11-26' AND shipped_date &lt; '2016-12-08' THEN order_nr</v>
      </c>
      <c r="S327" t="str">
        <f t="shared" si="37"/>
        <v>WHEN fk_mwh_warehouse = '0' AND id_city = '4251' AND shipped_date &gt;= '2016-11-26' AND shipped_date &lt; '2016-12-08' THEN 1</v>
      </c>
    </row>
    <row r="328" spans="1:19" x14ac:dyDescent="0.25">
      <c r="A328" t="str">
        <f t="shared" si="38"/>
        <v>42660</v>
      </c>
      <c r="B328">
        <v>0</v>
      </c>
      <c r="C328">
        <v>4266</v>
      </c>
      <c r="D328">
        <v>2998160</v>
      </c>
      <c r="E328">
        <v>2971460</v>
      </c>
      <c r="F328">
        <v>15</v>
      </c>
      <c r="G328">
        <v>18</v>
      </c>
      <c r="H328">
        <f>VLOOKUP($A328,'01 LEAD TIME'!$A$10:$K$1000000,8,FALSE)</f>
        <v>20161116916938.199</v>
      </c>
      <c r="I328">
        <f>VLOOKUP($A328,'01 LEAD TIME'!$A$10:$K$1000000,9,FALSE)</f>
        <v>20161206963224.398</v>
      </c>
      <c r="J328">
        <f>VLOOKUP($A328,'01 LEAD TIME'!$A$10:$K$1000000,10,FALSE)</f>
        <v>20</v>
      </c>
      <c r="K328">
        <f>VLOOKUP($A328,'01 LEAD TIME'!$A$10:$K$1000000,11,FALSE)</f>
        <v>5</v>
      </c>
      <c r="L328" t="s">
        <v>36</v>
      </c>
      <c r="M328" s="1">
        <f t="shared" si="32"/>
        <v>42678</v>
      </c>
      <c r="N328" s="1">
        <f t="shared" si="33"/>
        <v>42701</v>
      </c>
      <c r="O328" t="b">
        <f t="shared" si="34"/>
        <v>0</v>
      </c>
      <c r="P328" t="str">
        <f t="shared" si="35"/>
        <v>WHEN fk_mwh_warehouse = '0' AND id_city = '4266' AND shipped_date &gt;= '2016-11-04' AND shipped_date &lt; '2016-11-28' THEN unit_price</v>
      </c>
      <c r="Q328" t="str">
        <f t="shared" si="36"/>
        <v>WHEN fk_mwh_warehouse = '0' AND id_city = '4266' AND shipped_date &gt;= '2016-11-04' AND shipped_date &lt; '2016-11-28' THEN paid_price</v>
      </c>
      <c r="R328" t="str">
        <f t="shared" si="39"/>
        <v>WHEN fk_mwh_warehouse = '0' AND id_city = '4266' AND shipped_date &gt;= '2016-11-04' AND shipped_date &lt; '2016-11-28' THEN order_nr</v>
      </c>
      <c r="S328" t="str">
        <f t="shared" si="37"/>
        <v>WHEN fk_mwh_warehouse = '0' AND id_city = '4266' AND shipped_date &gt;= '2016-11-04' AND shipped_date &lt; '2016-11-28' THEN 1</v>
      </c>
    </row>
    <row r="329" spans="1:19" x14ac:dyDescent="0.25">
      <c r="A329" t="str">
        <f t="shared" si="38"/>
        <v>42740</v>
      </c>
      <c r="B329">
        <v>0</v>
      </c>
      <c r="C329">
        <v>4274</v>
      </c>
      <c r="D329">
        <v>13811637</v>
      </c>
      <c r="E329">
        <v>13686741.189999999</v>
      </c>
      <c r="F329">
        <v>83</v>
      </c>
      <c r="G329">
        <v>120</v>
      </c>
      <c r="H329">
        <f>VLOOKUP($A329,'01 LEAD TIME'!$A$10:$K$1000000,8,FALSE)</f>
        <v>20161138166340.398</v>
      </c>
      <c r="I329">
        <f>VLOOKUP($A329,'01 LEAD TIME'!$A$10:$K$1000000,9,FALSE)</f>
        <v>20161207223513.102</v>
      </c>
      <c r="J329">
        <f>VLOOKUP($A329,'01 LEAD TIME'!$A$10:$K$1000000,10,FALSE)</f>
        <v>12</v>
      </c>
      <c r="K329">
        <f>VLOOKUP($A329,'01 LEAD TIME'!$A$10:$K$1000000,11,FALSE)</f>
        <v>8</v>
      </c>
      <c r="L329" t="s">
        <v>35</v>
      </c>
      <c r="M329" s="1">
        <f t="shared" si="32"/>
        <v>42677</v>
      </c>
      <c r="N329" s="1">
        <f t="shared" si="33"/>
        <v>42712</v>
      </c>
      <c r="O329" t="b">
        <f t="shared" si="34"/>
        <v>0</v>
      </c>
      <c r="P329" t="str">
        <f t="shared" si="35"/>
        <v>WHEN fk_mwh_warehouse = '0' AND id_city = '4274' AND shipped_date &gt;= '2016-11-03' AND shipped_date &lt; '2016-12-09' THEN unit_price</v>
      </c>
      <c r="Q329" t="str">
        <f t="shared" si="36"/>
        <v>WHEN fk_mwh_warehouse = '0' AND id_city = '4274' AND shipped_date &gt;= '2016-11-03' AND shipped_date &lt; '2016-12-09' THEN paid_price</v>
      </c>
      <c r="R329" t="str">
        <f t="shared" si="39"/>
        <v>WHEN fk_mwh_warehouse = '0' AND id_city = '4274' AND shipped_date &gt;= '2016-11-03' AND shipped_date &lt; '2016-12-09' THEN order_nr</v>
      </c>
      <c r="S329" t="str">
        <f t="shared" si="37"/>
        <v>WHEN fk_mwh_warehouse = '0' AND id_city = '4274' AND shipped_date &gt;= '2016-11-03' AND shipped_date &lt; '2016-12-09' THEN 1</v>
      </c>
    </row>
    <row r="330" spans="1:19" x14ac:dyDescent="0.25">
      <c r="A330" t="str">
        <f t="shared" si="38"/>
        <v>42900</v>
      </c>
      <c r="B330">
        <v>0</v>
      </c>
      <c r="C330">
        <v>4290</v>
      </c>
      <c r="D330">
        <v>11210267.75</v>
      </c>
      <c r="E330">
        <v>10964894.1</v>
      </c>
      <c r="F330">
        <v>45</v>
      </c>
      <c r="G330">
        <v>80</v>
      </c>
      <c r="H330">
        <f>VLOOKUP($A330,'01 LEAD TIME'!$A$10:$K$1000000,8,FALSE)</f>
        <v>20161127316568.199</v>
      </c>
      <c r="I330">
        <f>VLOOKUP($A330,'01 LEAD TIME'!$A$10:$K$1000000,9,FALSE)</f>
        <v>20161207667332</v>
      </c>
      <c r="J330">
        <f>VLOOKUP($A330,'01 LEAD TIME'!$A$10:$K$1000000,10,FALSE)</f>
        <v>10</v>
      </c>
      <c r="K330">
        <f>VLOOKUP($A330,'01 LEAD TIME'!$A$10:$K$1000000,11,FALSE)</f>
        <v>4</v>
      </c>
      <c r="L330" t="s">
        <v>35</v>
      </c>
      <c r="M330" s="1">
        <f t="shared" ref="M330:M393" si="40">$N$2-J330-($N$6*K330)</f>
        <v>42691</v>
      </c>
      <c r="N330" s="1">
        <f t="shared" ref="N330:N393" si="41">$N$3-J330+($N$7*K330)</f>
        <v>42710</v>
      </c>
      <c r="O330" t="b">
        <f t="shared" ref="O330:O393" si="42">N330&gt;$N$3</f>
        <v>0</v>
      </c>
      <c r="P330" t="str">
        <f t="shared" ref="P330:P393" si="43">"WHEN fk_mwh_warehouse = '"&amp;$B330&amp;"' AND id_city = '"&amp;$C330&amp;"' AND shipped_date &gt;= '"&amp;TEXT($M330,"yyyy-mm-dd")&amp;"' AND shipped_date &lt; '"&amp;TEXT($N330+1,"yyyy-mm-dd")&amp;"' THEN unit_price"</f>
        <v>WHEN fk_mwh_warehouse = '0' AND id_city = '4290' AND shipped_date &gt;= '2016-11-17' AND shipped_date &lt; '2016-12-07' THEN unit_price</v>
      </c>
      <c r="Q330" t="str">
        <f t="shared" ref="Q330:Q393" si="44">"WHEN fk_mwh_warehouse = '"&amp;$B330&amp;"' AND id_city = '"&amp;$C330&amp;"' AND shipped_date &gt;= '"&amp;TEXT($M330,"yyyy-mm-dd")&amp;"' AND shipped_date &lt; '"&amp;TEXT($N330+1,"yyyy-mm-dd")&amp;"' THEN paid_price"</f>
        <v>WHEN fk_mwh_warehouse = '0' AND id_city = '4290' AND shipped_date &gt;= '2016-11-17' AND shipped_date &lt; '2016-12-07' THEN paid_price</v>
      </c>
      <c r="R330" t="str">
        <f t="shared" si="39"/>
        <v>WHEN fk_mwh_warehouse = '0' AND id_city = '4290' AND shipped_date &gt;= '2016-11-17' AND shipped_date &lt; '2016-12-07' THEN order_nr</v>
      </c>
      <c r="S330" t="str">
        <f t="shared" ref="S330:S393" si="45">"WHEN fk_mwh_warehouse = '"&amp;$B330&amp;"' AND id_city = '"&amp;$C330&amp;"' AND shipped_date &gt;= '"&amp;TEXT($M330,"yyyy-mm-dd")&amp;"' AND shipped_date &lt; '"&amp;TEXT($N330+1,"yyyy-mm-dd")&amp;"' THEN 1"</f>
        <v>WHEN fk_mwh_warehouse = '0' AND id_city = '4290' AND shipped_date &gt;= '2016-11-17' AND shipped_date &lt; '2016-12-07' THEN 1</v>
      </c>
    </row>
    <row r="331" spans="1:19" x14ac:dyDescent="0.25">
      <c r="A331" t="str">
        <f t="shared" ref="A331:A394" si="46">C331&amp;B331</f>
        <v>43100</v>
      </c>
      <c r="B331">
        <v>0</v>
      </c>
      <c r="C331">
        <v>4310</v>
      </c>
      <c r="D331">
        <v>10761841</v>
      </c>
      <c r="E331">
        <v>10605491</v>
      </c>
      <c r="F331">
        <v>65</v>
      </c>
      <c r="G331">
        <v>83</v>
      </c>
      <c r="H331">
        <f>VLOOKUP($A331,'01 LEAD TIME'!$A$10:$K$1000000,8,FALSE)</f>
        <v>20161192540345.301</v>
      </c>
      <c r="I331">
        <f>VLOOKUP($A331,'01 LEAD TIME'!$A$10:$K$1000000,9,FALSE)</f>
        <v>20161206991510.602</v>
      </c>
      <c r="J331">
        <f>VLOOKUP($A331,'01 LEAD TIME'!$A$10:$K$1000000,10,FALSE)</f>
        <v>4</v>
      </c>
      <c r="K331">
        <f>VLOOKUP($A331,'01 LEAD TIME'!$A$10:$K$1000000,11,FALSE)</f>
        <v>6</v>
      </c>
      <c r="L331" t="s">
        <v>36</v>
      </c>
      <c r="M331" s="1">
        <f t="shared" si="40"/>
        <v>42691</v>
      </c>
      <c r="N331" s="1">
        <f t="shared" si="41"/>
        <v>42718</v>
      </c>
      <c r="O331" t="b">
        <f t="shared" si="42"/>
        <v>1</v>
      </c>
      <c r="P331" t="str">
        <f t="shared" si="43"/>
        <v>WHEN fk_mwh_warehouse = '0' AND id_city = '4310' AND shipped_date &gt;= '2016-11-17' AND shipped_date &lt; '2016-12-15' THEN unit_price</v>
      </c>
      <c r="Q331" t="str">
        <f t="shared" si="44"/>
        <v>WHEN fk_mwh_warehouse = '0' AND id_city = '4310' AND shipped_date &gt;= '2016-11-17' AND shipped_date &lt; '2016-12-15' THEN paid_price</v>
      </c>
      <c r="R331" t="str">
        <f t="shared" ref="R331:R394" si="47">"WHEN fk_mwh_warehouse = '"&amp;$B331&amp;"' AND id_city = '"&amp;$C331&amp;"' AND shipped_date &gt;= '"&amp;TEXT($M331,"yyyy-mm-dd")&amp;"' AND shipped_date &lt; '"&amp;TEXT($N331+1,"yyyy-mm-dd")&amp;"' THEN order_nr"</f>
        <v>WHEN fk_mwh_warehouse = '0' AND id_city = '4310' AND shipped_date &gt;= '2016-11-17' AND shipped_date &lt; '2016-12-15' THEN order_nr</v>
      </c>
      <c r="S331" t="str">
        <f t="shared" si="45"/>
        <v>WHEN fk_mwh_warehouse = '0' AND id_city = '4310' AND shipped_date &gt;= '2016-11-17' AND shipped_date &lt; '2016-12-15' THEN 1</v>
      </c>
    </row>
    <row r="332" spans="1:19" x14ac:dyDescent="0.25">
      <c r="A332" t="str">
        <f t="shared" si="46"/>
        <v>43200</v>
      </c>
      <c r="B332">
        <v>0</v>
      </c>
      <c r="C332">
        <v>4320</v>
      </c>
      <c r="D332">
        <v>0</v>
      </c>
      <c r="E332">
        <v>0</v>
      </c>
      <c r="F332">
        <v>0</v>
      </c>
      <c r="G332">
        <v>0</v>
      </c>
      <c r="H332" t="e">
        <f>VLOOKUP($A332,'01 LEAD TIME'!$A$10:$K$1000000,8,FALSE)</f>
        <v>#N/A</v>
      </c>
      <c r="I332" t="e">
        <f>VLOOKUP($A332,'01 LEAD TIME'!$A$10:$K$1000000,9,FALSE)</f>
        <v>#N/A</v>
      </c>
      <c r="J332" t="e">
        <f>VLOOKUP($A332,'01 LEAD TIME'!$A$10:$K$1000000,10,FALSE)</f>
        <v>#N/A</v>
      </c>
      <c r="K332" t="e">
        <f>VLOOKUP($A332,'01 LEAD TIME'!$A$10:$K$1000000,11,FALSE)</f>
        <v>#N/A</v>
      </c>
      <c r="L332" t="e">
        <v>#N/A</v>
      </c>
      <c r="M332" s="1" t="e">
        <f t="shared" si="40"/>
        <v>#N/A</v>
      </c>
      <c r="N332" s="1" t="e">
        <f t="shared" si="41"/>
        <v>#N/A</v>
      </c>
      <c r="O332" t="e">
        <f t="shared" si="42"/>
        <v>#N/A</v>
      </c>
      <c r="P332" t="e">
        <f t="shared" si="43"/>
        <v>#N/A</v>
      </c>
      <c r="Q332" t="e">
        <f t="shared" si="44"/>
        <v>#N/A</v>
      </c>
      <c r="R332" t="e">
        <f t="shared" si="47"/>
        <v>#N/A</v>
      </c>
      <c r="S332" t="e">
        <f t="shared" si="45"/>
        <v>#N/A</v>
      </c>
    </row>
    <row r="333" spans="1:19" x14ac:dyDescent="0.25">
      <c r="A333" t="str">
        <f t="shared" si="46"/>
        <v>43320</v>
      </c>
      <c r="B333">
        <v>0</v>
      </c>
      <c r="C333">
        <v>4332</v>
      </c>
      <c r="D333">
        <v>0</v>
      </c>
      <c r="E333">
        <v>0</v>
      </c>
      <c r="F333">
        <v>0</v>
      </c>
      <c r="G333">
        <v>0</v>
      </c>
      <c r="H333" t="e">
        <f>VLOOKUP($A333,'01 LEAD TIME'!$A$10:$K$1000000,8,FALSE)</f>
        <v>#N/A</v>
      </c>
      <c r="I333" t="e">
        <f>VLOOKUP($A333,'01 LEAD TIME'!$A$10:$K$1000000,9,FALSE)</f>
        <v>#N/A</v>
      </c>
      <c r="J333" t="e">
        <f>VLOOKUP($A333,'01 LEAD TIME'!$A$10:$K$1000000,10,FALSE)</f>
        <v>#N/A</v>
      </c>
      <c r="K333" t="e">
        <f>VLOOKUP($A333,'01 LEAD TIME'!$A$10:$K$1000000,11,FALSE)</f>
        <v>#N/A</v>
      </c>
      <c r="L333" t="e">
        <v>#N/A</v>
      </c>
      <c r="M333" s="1" t="e">
        <f t="shared" si="40"/>
        <v>#N/A</v>
      </c>
      <c r="N333" s="1" t="e">
        <f t="shared" si="41"/>
        <v>#N/A</v>
      </c>
      <c r="O333" t="e">
        <f t="shared" si="42"/>
        <v>#N/A</v>
      </c>
      <c r="P333" t="e">
        <f t="shared" si="43"/>
        <v>#N/A</v>
      </c>
      <c r="Q333" t="e">
        <f t="shared" si="44"/>
        <v>#N/A</v>
      </c>
      <c r="R333" t="e">
        <f t="shared" si="47"/>
        <v>#N/A</v>
      </c>
      <c r="S333" t="e">
        <f t="shared" si="45"/>
        <v>#N/A</v>
      </c>
    </row>
    <row r="334" spans="1:19" x14ac:dyDescent="0.25">
      <c r="A334" t="str">
        <f t="shared" si="46"/>
        <v>43460</v>
      </c>
      <c r="B334">
        <v>0</v>
      </c>
      <c r="C334">
        <v>4346</v>
      </c>
      <c r="D334">
        <v>7916659.3200000003</v>
      </c>
      <c r="E334">
        <v>7876659.3200000003</v>
      </c>
      <c r="F334">
        <v>28</v>
      </c>
      <c r="G334">
        <v>35</v>
      </c>
      <c r="H334">
        <f>VLOOKUP($A334,'01 LEAD TIME'!$A$10:$K$1000000,8,FALSE)</f>
        <v>20161174507355.102</v>
      </c>
      <c r="I334">
        <f>VLOOKUP($A334,'01 LEAD TIME'!$A$10:$K$1000000,9,FALSE)</f>
        <v>20161206346363.301</v>
      </c>
      <c r="J334">
        <f>VLOOKUP($A334,'01 LEAD TIME'!$A$10:$K$1000000,10,FALSE)</f>
        <v>4</v>
      </c>
      <c r="K334">
        <f>VLOOKUP($A334,'01 LEAD TIME'!$A$10:$K$1000000,11,FALSE)</f>
        <v>3</v>
      </c>
      <c r="L334" t="s">
        <v>36</v>
      </c>
      <c r="M334" s="1">
        <f t="shared" si="40"/>
        <v>42700</v>
      </c>
      <c r="N334" s="1">
        <f t="shared" si="41"/>
        <v>42715</v>
      </c>
      <c r="O334" t="b">
        <f t="shared" si="42"/>
        <v>0</v>
      </c>
      <c r="P334" t="str">
        <f t="shared" si="43"/>
        <v>WHEN fk_mwh_warehouse = '0' AND id_city = '4346' AND shipped_date &gt;= '2016-11-26' AND shipped_date &lt; '2016-12-12' THEN unit_price</v>
      </c>
      <c r="Q334" t="str">
        <f t="shared" si="44"/>
        <v>WHEN fk_mwh_warehouse = '0' AND id_city = '4346' AND shipped_date &gt;= '2016-11-26' AND shipped_date &lt; '2016-12-12' THEN paid_price</v>
      </c>
      <c r="R334" t="str">
        <f t="shared" si="47"/>
        <v>WHEN fk_mwh_warehouse = '0' AND id_city = '4346' AND shipped_date &gt;= '2016-11-26' AND shipped_date &lt; '2016-12-12' THEN order_nr</v>
      </c>
      <c r="S334" t="str">
        <f t="shared" si="45"/>
        <v>WHEN fk_mwh_warehouse = '0' AND id_city = '4346' AND shipped_date &gt;= '2016-11-26' AND shipped_date &lt; '2016-12-12' THEN 1</v>
      </c>
    </row>
    <row r="335" spans="1:19" x14ac:dyDescent="0.25">
      <c r="A335" t="str">
        <f t="shared" si="46"/>
        <v>43560</v>
      </c>
      <c r="B335">
        <v>0</v>
      </c>
      <c r="C335">
        <v>4356</v>
      </c>
      <c r="D335">
        <v>19542017.16</v>
      </c>
      <c r="E335">
        <v>19304467.039999999</v>
      </c>
      <c r="F335">
        <v>78</v>
      </c>
      <c r="G335">
        <v>125</v>
      </c>
      <c r="H335">
        <f>VLOOKUP($A335,'01 LEAD TIME'!$A$10:$K$1000000,8,FALSE)</f>
        <v>20161121179053.898</v>
      </c>
      <c r="I335">
        <f>VLOOKUP($A335,'01 LEAD TIME'!$A$10:$K$1000000,9,FALSE)</f>
        <v>20161205463620.398</v>
      </c>
      <c r="J335">
        <f>VLOOKUP($A335,'01 LEAD TIME'!$A$10:$K$1000000,10,FALSE)</f>
        <v>14</v>
      </c>
      <c r="K335">
        <f>VLOOKUP($A335,'01 LEAD TIME'!$A$10:$K$1000000,11,FALSE)</f>
        <v>5</v>
      </c>
      <c r="L335" t="s">
        <v>34</v>
      </c>
      <c r="M335" s="1">
        <f t="shared" si="40"/>
        <v>42684</v>
      </c>
      <c r="N335" s="1">
        <f t="shared" si="41"/>
        <v>42707</v>
      </c>
      <c r="O335" t="b">
        <f t="shared" si="42"/>
        <v>0</v>
      </c>
      <c r="P335" t="str">
        <f t="shared" si="43"/>
        <v>WHEN fk_mwh_warehouse = '0' AND id_city = '4356' AND shipped_date &gt;= '2016-11-10' AND shipped_date &lt; '2016-12-04' THEN unit_price</v>
      </c>
      <c r="Q335" t="str">
        <f t="shared" si="44"/>
        <v>WHEN fk_mwh_warehouse = '0' AND id_city = '4356' AND shipped_date &gt;= '2016-11-10' AND shipped_date &lt; '2016-12-04' THEN paid_price</v>
      </c>
      <c r="R335" t="str">
        <f t="shared" si="47"/>
        <v>WHEN fk_mwh_warehouse = '0' AND id_city = '4356' AND shipped_date &gt;= '2016-11-10' AND shipped_date &lt; '2016-12-04' THEN order_nr</v>
      </c>
      <c r="S335" t="str">
        <f t="shared" si="45"/>
        <v>WHEN fk_mwh_warehouse = '0' AND id_city = '4356' AND shipped_date &gt;= '2016-11-10' AND shipped_date &lt; '2016-12-04' THEN 1</v>
      </c>
    </row>
    <row r="336" spans="1:19" x14ac:dyDescent="0.25">
      <c r="A336" t="str">
        <f t="shared" si="46"/>
        <v>43770</v>
      </c>
      <c r="B336">
        <v>0</v>
      </c>
      <c r="C336">
        <v>4377</v>
      </c>
      <c r="D336">
        <v>0</v>
      </c>
      <c r="E336">
        <v>0</v>
      </c>
      <c r="F336">
        <v>0</v>
      </c>
      <c r="G336">
        <v>0</v>
      </c>
      <c r="H336" t="e">
        <f>VLOOKUP($A336,'01 LEAD TIME'!$A$10:$K$1000000,8,FALSE)</f>
        <v>#N/A</v>
      </c>
      <c r="I336" t="e">
        <f>VLOOKUP($A336,'01 LEAD TIME'!$A$10:$K$1000000,9,FALSE)</f>
        <v>#N/A</v>
      </c>
      <c r="J336" t="e">
        <f>VLOOKUP($A336,'01 LEAD TIME'!$A$10:$K$1000000,10,FALSE)</f>
        <v>#N/A</v>
      </c>
      <c r="K336" t="e">
        <f>VLOOKUP($A336,'01 LEAD TIME'!$A$10:$K$1000000,11,FALSE)</f>
        <v>#N/A</v>
      </c>
      <c r="L336" t="e">
        <v>#N/A</v>
      </c>
      <c r="M336" s="1" t="e">
        <f t="shared" si="40"/>
        <v>#N/A</v>
      </c>
      <c r="N336" s="1" t="e">
        <f t="shared" si="41"/>
        <v>#N/A</v>
      </c>
      <c r="O336" t="e">
        <f t="shared" si="42"/>
        <v>#N/A</v>
      </c>
      <c r="P336" t="e">
        <f t="shared" si="43"/>
        <v>#N/A</v>
      </c>
      <c r="Q336" t="e">
        <f t="shared" si="44"/>
        <v>#N/A</v>
      </c>
      <c r="R336" t="e">
        <f t="shared" si="47"/>
        <v>#N/A</v>
      </c>
      <c r="S336" t="e">
        <f t="shared" si="45"/>
        <v>#N/A</v>
      </c>
    </row>
    <row r="337" spans="1:19" x14ac:dyDescent="0.25">
      <c r="A337" t="str">
        <f t="shared" si="46"/>
        <v>43830</v>
      </c>
      <c r="B337">
        <v>0</v>
      </c>
      <c r="C337">
        <v>4383</v>
      </c>
      <c r="D337">
        <v>7177305.5899999999</v>
      </c>
      <c r="E337">
        <v>7134184.4699999997</v>
      </c>
      <c r="F337">
        <v>19</v>
      </c>
      <c r="G337">
        <v>29</v>
      </c>
      <c r="H337">
        <f>VLOOKUP($A337,'01 LEAD TIME'!$A$10:$K$1000000,8,FALSE)</f>
        <v>20161152016330.301</v>
      </c>
      <c r="I337">
        <f>VLOOKUP($A337,'01 LEAD TIME'!$A$10:$K$1000000,9,FALSE)</f>
        <v>20161205722011.5</v>
      </c>
      <c r="J337">
        <f>VLOOKUP($A337,'01 LEAD TIME'!$A$10:$K$1000000,10,FALSE)</f>
        <v>6</v>
      </c>
      <c r="K337">
        <f>VLOOKUP($A337,'01 LEAD TIME'!$A$10:$K$1000000,11,FALSE)</f>
        <v>3</v>
      </c>
      <c r="L337" t="s">
        <v>34</v>
      </c>
      <c r="M337" s="1">
        <f t="shared" si="40"/>
        <v>42698</v>
      </c>
      <c r="N337" s="1">
        <f t="shared" si="41"/>
        <v>42713</v>
      </c>
      <c r="O337" t="b">
        <f t="shared" si="42"/>
        <v>0</v>
      </c>
      <c r="P337" t="str">
        <f t="shared" si="43"/>
        <v>WHEN fk_mwh_warehouse = '0' AND id_city = '4383' AND shipped_date &gt;= '2016-11-24' AND shipped_date &lt; '2016-12-10' THEN unit_price</v>
      </c>
      <c r="Q337" t="str">
        <f t="shared" si="44"/>
        <v>WHEN fk_mwh_warehouse = '0' AND id_city = '4383' AND shipped_date &gt;= '2016-11-24' AND shipped_date &lt; '2016-12-10' THEN paid_price</v>
      </c>
      <c r="R337" t="str">
        <f t="shared" si="47"/>
        <v>WHEN fk_mwh_warehouse = '0' AND id_city = '4383' AND shipped_date &gt;= '2016-11-24' AND shipped_date &lt; '2016-12-10' THEN order_nr</v>
      </c>
      <c r="S337" t="str">
        <f t="shared" si="45"/>
        <v>WHEN fk_mwh_warehouse = '0' AND id_city = '4383' AND shipped_date &gt;= '2016-11-24' AND shipped_date &lt; '2016-12-10' THEN 1</v>
      </c>
    </row>
    <row r="338" spans="1:19" x14ac:dyDescent="0.25">
      <c r="A338" t="str">
        <f t="shared" si="46"/>
        <v>44100</v>
      </c>
      <c r="B338">
        <v>0</v>
      </c>
      <c r="C338">
        <v>4410</v>
      </c>
      <c r="D338">
        <v>2410590</v>
      </c>
      <c r="E338">
        <v>2410590</v>
      </c>
      <c r="F338">
        <v>15</v>
      </c>
      <c r="G338">
        <v>18</v>
      </c>
      <c r="H338">
        <f>VLOOKUP($A338,'01 LEAD TIME'!$A$10:$K$1000000,8,FALSE)</f>
        <v>20161123160049.602</v>
      </c>
      <c r="I338">
        <f>VLOOKUP($A338,'01 LEAD TIME'!$A$10:$K$1000000,9,FALSE)</f>
        <v>20161207478431.301</v>
      </c>
      <c r="J338">
        <f>VLOOKUP($A338,'01 LEAD TIME'!$A$10:$K$1000000,10,FALSE)</f>
        <v>14</v>
      </c>
      <c r="K338">
        <f>VLOOKUP($A338,'01 LEAD TIME'!$A$10:$K$1000000,11,FALSE)</f>
        <v>8</v>
      </c>
      <c r="L338" t="s">
        <v>35</v>
      </c>
      <c r="M338" s="1">
        <f t="shared" si="40"/>
        <v>42675</v>
      </c>
      <c r="N338" s="1">
        <f t="shared" si="41"/>
        <v>42710</v>
      </c>
      <c r="O338" t="b">
        <f t="shared" si="42"/>
        <v>0</v>
      </c>
      <c r="P338" t="str">
        <f t="shared" si="43"/>
        <v>WHEN fk_mwh_warehouse = '0' AND id_city = '4410' AND shipped_date &gt;= '2016-11-01' AND shipped_date &lt; '2016-12-07' THEN unit_price</v>
      </c>
      <c r="Q338" t="str">
        <f t="shared" si="44"/>
        <v>WHEN fk_mwh_warehouse = '0' AND id_city = '4410' AND shipped_date &gt;= '2016-11-01' AND shipped_date &lt; '2016-12-07' THEN paid_price</v>
      </c>
      <c r="R338" t="str">
        <f t="shared" si="47"/>
        <v>WHEN fk_mwh_warehouse = '0' AND id_city = '4410' AND shipped_date &gt;= '2016-11-01' AND shipped_date &lt; '2016-12-07' THEN order_nr</v>
      </c>
      <c r="S338" t="str">
        <f t="shared" si="45"/>
        <v>WHEN fk_mwh_warehouse = '0' AND id_city = '4410' AND shipped_date &gt;= '2016-11-01' AND shipped_date &lt; '2016-12-07' THEN 1</v>
      </c>
    </row>
    <row r="339" spans="1:19" x14ac:dyDescent="0.25">
      <c r="A339" t="str">
        <f t="shared" si="46"/>
        <v>44280</v>
      </c>
      <c r="B339">
        <v>0</v>
      </c>
      <c r="C339">
        <v>4428</v>
      </c>
      <c r="D339">
        <v>3121699</v>
      </c>
      <c r="E339">
        <v>3011999</v>
      </c>
      <c r="F339">
        <v>20</v>
      </c>
      <c r="G339">
        <v>26</v>
      </c>
      <c r="H339">
        <f>VLOOKUP($A339,'01 LEAD TIME'!$A$10:$K$1000000,8,FALSE)</f>
        <v>20161134684907.199</v>
      </c>
      <c r="I339">
        <f>VLOOKUP($A339,'01 LEAD TIME'!$A$10:$K$1000000,9,FALSE)</f>
        <v>20161207740965</v>
      </c>
      <c r="J339">
        <f>VLOOKUP($A339,'01 LEAD TIME'!$A$10:$K$1000000,10,FALSE)</f>
        <v>8</v>
      </c>
      <c r="K339">
        <f>VLOOKUP($A339,'01 LEAD TIME'!$A$10:$K$1000000,11,FALSE)</f>
        <v>1</v>
      </c>
      <c r="L339" t="s">
        <v>35</v>
      </c>
      <c r="M339" s="1">
        <f t="shared" si="40"/>
        <v>42702</v>
      </c>
      <c r="N339" s="1">
        <f t="shared" si="41"/>
        <v>42709</v>
      </c>
      <c r="O339" t="b">
        <f t="shared" si="42"/>
        <v>0</v>
      </c>
      <c r="P339" t="str">
        <f t="shared" si="43"/>
        <v>WHEN fk_mwh_warehouse = '0' AND id_city = '4428' AND shipped_date &gt;= '2016-11-28' AND shipped_date &lt; '2016-12-06' THEN unit_price</v>
      </c>
      <c r="Q339" t="str">
        <f t="shared" si="44"/>
        <v>WHEN fk_mwh_warehouse = '0' AND id_city = '4428' AND shipped_date &gt;= '2016-11-28' AND shipped_date &lt; '2016-12-06' THEN paid_price</v>
      </c>
      <c r="R339" t="str">
        <f t="shared" si="47"/>
        <v>WHEN fk_mwh_warehouse = '0' AND id_city = '4428' AND shipped_date &gt;= '2016-11-28' AND shipped_date &lt; '2016-12-06' THEN order_nr</v>
      </c>
      <c r="S339" t="str">
        <f t="shared" si="45"/>
        <v>WHEN fk_mwh_warehouse = '0' AND id_city = '4428' AND shipped_date &gt;= '2016-11-28' AND shipped_date &lt; '2016-12-06' THEN 1</v>
      </c>
    </row>
    <row r="340" spans="1:19" x14ac:dyDescent="0.25">
      <c r="A340" t="str">
        <f t="shared" si="46"/>
        <v>44340</v>
      </c>
      <c r="B340">
        <v>0</v>
      </c>
      <c r="C340">
        <v>4434</v>
      </c>
      <c r="D340">
        <v>140184143.84999999</v>
      </c>
      <c r="E340">
        <v>139354703.31999999</v>
      </c>
      <c r="F340">
        <v>806</v>
      </c>
      <c r="G340">
        <v>1045</v>
      </c>
      <c r="H340">
        <f>VLOOKUP($A340,'01 LEAD TIME'!$A$10:$K$1000000,8,FALSE)</f>
        <v>20161178984534.699</v>
      </c>
      <c r="I340">
        <f>VLOOKUP($A340,'01 LEAD TIME'!$A$10:$K$1000000,9,FALSE)</f>
        <v>20161206512187.301</v>
      </c>
      <c r="J340">
        <f>VLOOKUP($A340,'01 LEAD TIME'!$A$10:$K$1000000,10,FALSE)</f>
        <v>4</v>
      </c>
      <c r="K340">
        <f>VLOOKUP($A340,'01 LEAD TIME'!$A$10:$K$1000000,11,FALSE)</f>
        <v>4</v>
      </c>
      <c r="L340" t="s">
        <v>36</v>
      </c>
      <c r="M340" s="1">
        <f t="shared" si="40"/>
        <v>42697</v>
      </c>
      <c r="N340" s="1">
        <f t="shared" si="41"/>
        <v>42716</v>
      </c>
      <c r="O340" t="b">
        <f t="shared" si="42"/>
        <v>0</v>
      </c>
      <c r="P340" t="str">
        <f t="shared" si="43"/>
        <v>WHEN fk_mwh_warehouse = '0' AND id_city = '4434' AND shipped_date &gt;= '2016-11-23' AND shipped_date &lt; '2016-12-13' THEN unit_price</v>
      </c>
      <c r="Q340" t="str">
        <f t="shared" si="44"/>
        <v>WHEN fk_mwh_warehouse = '0' AND id_city = '4434' AND shipped_date &gt;= '2016-11-23' AND shipped_date &lt; '2016-12-13' THEN paid_price</v>
      </c>
      <c r="R340" t="str">
        <f t="shared" si="47"/>
        <v>WHEN fk_mwh_warehouse = '0' AND id_city = '4434' AND shipped_date &gt;= '2016-11-23' AND shipped_date &lt; '2016-12-13' THEN order_nr</v>
      </c>
      <c r="S340" t="str">
        <f t="shared" si="45"/>
        <v>WHEN fk_mwh_warehouse = '0' AND id_city = '4434' AND shipped_date &gt;= '2016-11-23' AND shipped_date &lt; '2016-12-13' THEN 1</v>
      </c>
    </row>
    <row r="341" spans="1:19" x14ac:dyDescent="0.25">
      <c r="A341" t="str">
        <f t="shared" si="46"/>
        <v>44410</v>
      </c>
      <c r="B341">
        <v>0</v>
      </c>
      <c r="C341">
        <v>4441</v>
      </c>
      <c r="D341">
        <v>40170614.18</v>
      </c>
      <c r="E341">
        <v>38885584.469999999</v>
      </c>
      <c r="F341">
        <v>276</v>
      </c>
      <c r="G341">
        <v>332</v>
      </c>
      <c r="H341">
        <f>VLOOKUP($A341,'01 LEAD TIME'!$A$10:$K$1000000,8,FALSE)</f>
        <v>20161171475385.898</v>
      </c>
      <c r="I341">
        <f>VLOOKUP($A341,'01 LEAD TIME'!$A$10:$K$1000000,9,FALSE)</f>
        <v>20161206588779.801</v>
      </c>
      <c r="J341">
        <f>VLOOKUP($A341,'01 LEAD TIME'!$A$10:$K$1000000,10,FALSE)</f>
        <v>4</v>
      </c>
      <c r="K341">
        <f>VLOOKUP($A341,'01 LEAD TIME'!$A$10:$K$1000000,11,FALSE)</f>
        <v>4</v>
      </c>
      <c r="L341" t="s">
        <v>36</v>
      </c>
      <c r="M341" s="1">
        <f t="shared" si="40"/>
        <v>42697</v>
      </c>
      <c r="N341" s="1">
        <f t="shared" si="41"/>
        <v>42716</v>
      </c>
      <c r="O341" t="b">
        <f t="shared" si="42"/>
        <v>0</v>
      </c>
      <c r="P341" t="str">
        <f t="shared" si="43"/>
        <v>WHEN fk_mwh_warehouse = '0' AND id_city = '4441' AND shipped_date &gt;= '2016-11-23' AND shipped_date &lt; '2016-12-13' THEN unit_price</v>
      </c>
      <c r="Q341" t="str">
        <f t="shared" si="44"/>
        <v>WHEN fk_mwh_warehouse = '0' AND id_city = '4441' AND shipped_date &gt;= '2016-11-23' AND shipped_date &lt; '2016-12-13' THEN paid_price</v>
      </c>
      <c r="R341" t="str">
        <f t="shared" si="47"/>
        <v>WHEN fk_mwh_warehouse = '0' AND id_city = '4441' AND shipped_date &gt;= '2016-11-23' AND shipped_date &lt; '2016-12-13' THEN order_nr</v>
      </c>
      <c r="S341" t="str">
        <f t="shared" si="45"/>
        <v>WHEN fk_mwh_warehouse = '0' AND id_city = '4441' AND shipped_date &gt;= '2016-11-23' AND shipped_date &lt; '2016-12-13' THEN 1</v>
      </c>
    </row>
    <row r="342" spans="1:19" x14ac:dyDescent="0.25">
      <c r="A342" t="str">
        <f t="shared" si="46"/>
        <v>44610</v>
      </c>
      <c r="B342">
        <v>0</v>
      </c>
      <c r="C342">
        <v>4461</v>
      </c>
      <c r="D342">
        <v>52213603.649999999</v>
      </c>
      <c r="E342">
        <v>50768772.960000001</v>
      </c>
      <c r="F342">
        <v>351</v>
      </c>
      <c r="G342">
        <v>437</v>
      </c>
      <c r="H342">
        <f>VLOOKUP($A342,'01 LEAD TIME'!$A$10:$K$1000000,8,FALSE)</f>
        <v>20161165947102</v>
      </c>
      <c r="I342">
        <f>VLOOKUP($A342,'01 LEAD TIME'!$A$10:$K$1000000,9,FALSE)</f>
        <v>20161206687463.102</v>
      </c>
      <c r="J342">
        <f>VLOOKUP($A342,'01 LEAD TIME'!$A$10:$K$1000000,10,FALSE)</f>
        <v>6</v>
      </c>
      <c r="K342">
        <f>VLOOKUP($A342,'01 LEAD TIME'!$A$10:$K$1000000,11,FALSE)</f>
        <v>6</v>
      </c>
      <c r="L342" t="s">
        <v>36</v>
      </c>
      <c r="M342" s="1">
        <f t="shared" si="40"/>
        <v>42689</v>
      </c>
      <c r="N342" s="1">
        <f t="shared" si="41"/>
        <v>42716</v>
      </c>
      <c r="O342" t="b">
        <f t="shared" si="42"/>
        <v>0</v>
      </c>
      <c r="P342" t="str">
        <f t="shared" si="43"/>
        <v>WHEN fk_mwh_warehouse = '0' AND id_city = '4461' AND shipped_date &gt;= '2016-11-15' AND shipped_date &lt; '2016-12-13' THEN unit_price</v>
      </c>
      <c r="Q342" t="str">
        <f t="shared" si="44"/>
        <v>WHEN fk_mwh_warehouse = '0' AND id_city = '4461' AND shipped_date &gt;= '2016-11-15' AND shipped_date &lt; '2016-12-13' THEN paid_price</v>
      </c>
      <c r="R342" t="str">
        <f t="shared" si="47"/>
        <v>WHEN fk_mwh_warehouse = '0' AND id_city = '4461' AND shipped_date &gt;= '2016-11-15' AND shipped_date &lt; '2016-12-13' THEN order_nr</v>
      </c>
      <c r="S342" t="str">
        <f t="shared" si="45"/>
        <v>WHEN fk_mwh_warehouse = '0' AND id_city = '4461' AND shipped_date &gt;= '2016-11-15' AND shipped_date &lt; '2016-12-13' THEN 1</v>
      </c>
    </row>
    <row r="343" spans="1:19" x14ac:dyDescent="0.25">
      <c r="A343" t="str">
        <f t="shared" si="46"/>
        <v>44820</v>
      </c>
      <c r="B343">
        <v>0</v>
      </c>
      <c r="C343">
        <v>4482</v>
      </c>
      <c r="D343">
        <v>11263018.52</v>
      </c>
      <c r="E343">
        <v>10982127.890000001</v>
      </c>
      <c r="F343">
        <v>84</v>
      </c>
      <c r="G343">
        <v>103</v>
      </c>
      <c r="H343">
        <f>VLOOKUP($A343,'01 LEAD TIME'!$A$10:$K$1000000,8,FALSE)</f>
        <v>20161160189270.398</v>
      </c>
      <c r="I343">
        <f>VLOOKUP($A343,'01 LEAD TIME'!$A$10:$K$1000000,9,FALSE)</f>
        <v>20161206433476</v>
      </c>
      <c r="J343">
        <f>VLOOKUP($A343,'01 LEAD TIME'!$A$10:$K$1000000,10,FALSE)</f>
        <v>6</v>
      </c>
      <c r="K343">
        <f>VLOOKUP($A343,'01 LEAD TIME'!$A$10:$K$1000000,11,FALSE)</f>
        <v>5</v>
      </c>
      <c r="L343" t="s">
        <v>36</v>
      </c>
      <c r="M343" s="1">
        <f t="shared" si="40"/>
        <v>42692</v>
      </c>
      <c r="N343" s="1">
        <f t="shared" si="41"/>
        <v>42715</v>
      </c>
      <c r="O343" t="b">
        <f t="shared" si="42"/>
        <v>0</v>
      </c>
      <c r="P343" t="str">
        <f t="shared" si="43"/>
        <v>WHEN fk_mwh_warehouse = '0' AND id_city = '4482' AND shipped_date &gt;= '2016-11-18' AND shipped_date &lt; '2016-12-12' THEN unit_price</v>
      </c>
      <c r="Q343" t="str">
        <f t="shared" si="44"/>
        <v>WHEN fk_mwh_warehouse = '0' AND id_city = '4482' AND shipped_date &gt;= '2016-11-18' AND shipped_date &lt; '2016-12-12' THEN paid_price</v>
      </c>
      <c r="R343" t="str">
        <f t="shared" si="47"/>
        <v>WHEN fk_mwh_warehouse = '0' AND id_city = '4482' AND shipped_date &gt;= '2016-11-18' AND shipped_date &lt; '2016-12-12' THEN order_nr</v>
      </c>
      <c r="S343" t="str">
        <f t="shared" si="45"/>
        <v>WHEN fk_mwh_warehouse = '0' AND id_city = '4482' AND shipped_date &gt;= '2016-11-18' AND shipped_date &lt; '2016-12-12' THEN 1</v>
      </c>
    </row>
    <row r="344" spans="1:19" x14ac:dyDescent="0.25">
      <c r="A344" t="str">
        <f t="shared" si="46"/>
        <v>44970</v>
      </c>
      <c r="B344">
        <v>0</v>
      </c>
      <c r="C344">
        <v>4497</v>
      </c>
      <c r="D344">
        <v>14055999.75</v>
      </c>
      <c r="E344">
        <v>13856027.93</v>
      </c>
      <c r="F344">
        <v>55</v>
      </c>
      <c r="G344">
        <v>74</v>
      </c>
      <c r="H344">
        <f>VLOOKUP($A344,'01 LEAD TIME'!$A$10:$K$1000000,8,FALSE)</f>
        <v>20161147113533.5</v>
      </c>
      <c r="I344">
        <f>VLOOKUP($A344,'01 LEAD TIME'!$A$10:$K$1000000,9,FALSE)</f>
        <v>20161206327288.398</v>
      </c>
      <c r="J344">
        <f>VLOOKUP($A344,'01 LEAD TIME'!$A$10:$K$1000000,10,FALSE)</f>
        <v>7</v>
      </c>
      <c r="K344">
        <f>VLOOKUP($A344,'01 LEAD TIME'!$A$10:$K$1000000,11,FALSE)</f>
        <v>4</v>
      </c>
      <c r="L344" t="s">
        <v>36</v>
      </c>
      <c r="M344" s="1">
        <f t="shared" si="40"/>
        <v>42694</v>
      </c>
      <c r="N344" s="1">
        <f t="shared" si="41"/>
        <v>42713</v>
      </c>
      <c r="O344" t="b">
        <f t="shared" si="42"/>
        <v>0</v>
      </c>
      <c r="P344" t="str">
        <f t="shared" si="43"/>
        <v>WHEN fk_mwh_warehouse = '0' AND id_city = '4497' AND shipped_date &gt;= '2016-11-20' AND shipped_date &lt; '2016-12-10' THEN unit_price</v>
      </c>
      <c r="Q344" t="str">
        <f t="shared" si="44"/>
        <v>WHEN fk_mwh_warehouse = '0' AND id_city = '4497' AND shipped_date &gt;= '2016-11-20' AND shipped_date &lt; '2016-12-10' THEN paid_price</v>
      </c>
      <c r="R344" t="str">
        <f t="shared" si="47"/>
        <v>WHEN fk_mwh_warehouse = '0' AND id_city = '4497' AND shipped_date &gt;= '2016-11-20' AND shipped_date &lt; '2016-12-10' THEN order_nr</v>
      </c>
      <c r="S344" t="str">
        <f t="shared" si="45"/>
        <v>WHEN fk_mwh_warehouse = '0' AND id_city = '4497' AND shipped_date &gt;= '2016-11-20' AND shipped_date &lt; '2016-12-10' THEN 1</v>
      </c>
    </row>
    <row r="345" spans="1:19" x14ac:dyDescent="0.25">
      <c r="A345" t="str">
        <f t="shared" si="46"/>
        <v>45250</v>
      </c>
      <c r="B345">
        <v>0</v>
      </c>
      <c r="C345">
        <v>4525</v>
      </c>
      <c r="D345">
        <v>4599785</v>
      </c>
      <c r="E345">
        <v>4595085</v>
      </c>
      <c r="F345">
        <v>34</v>
      </c>
      <c r="G345">
        <v>40</v>
      </c>
      <c r="H345">
        <f>VLOOKUP($A345,'01 LEAD TIME'!$A$10:$K$1000000,8,FALSE)</f>
        <v>20161177252075</v>
      </c>
      <c r="I345">
        <f>VLOOKUP($A345,'01 LEAD TIME'!$A$10:$K$1000000,9,FALSE)</f>
        <v>20161206707030.801</v>
      </c>
      <c r="J345">
        <f>VLOOKUP($A345,'01 LEAD TIME'!$A$10:$K$1000000,10,FALSE)</f>
        <v>4</v>
      </c>
      <c r="K345">
        <f>VLOOKUP($A345,'01 LEAD TIME'!$A$10:$K$1000000,11,FALSE)</f>
        <v>3</v>
      </c>
      <c r="L345" t="s">
        <v>36</v>
      </c>
      <c r="M345" s="1">
        <f t="shared" si="40"/>
        <v>42700</v>
      </c>
      <c r="N345" s="1">
        <f t="shared" si="41"/>
        <v>42715</v>
      </c>
      <c r="O345" t="b">
        <f t="shared" si="42"/>
        <v>0</v>
      </c>
      <c r="P345" t="str">
        <f t="shared" si="43"/>
        <v>WHEN fk_mwh_warehouse = '0' AND id_city = '4525' AND shipped_date &gt;= '2016-11-26' AND shipped_date &lt; '2016-12-12' THEN unit_price</v>
      </c>
      <c r="Q345" t="str">
        <f t="shared" si="44"/>
        <v>WHEN fk_mwh_warehouse = '0' AND id_city = '4525' AND shipped_date &gt;= '2016-11-26' AND shipped_date &lt; '2016-12-12' THEN paid_price</v>
      </c>
      <c r="R345" t="str">
        <f t="shared" si="47"/>
        <v>WHEN fk_mwh_warehouse = '0' AND id_city = '4525' AND shipped_date &gt;= '2016-11-26' AND shipped_date &lt; '2016-12-12' THEN order_nr</v>
      </c>
      <c r="S345" t="str">
        <f t="shared" si="45"/>
        <v>WHEN fk_mwh_warehouse = '0' AND id_city = '4525' AND shipped_date &gt;= '2016-11-26' AND shipped_date &lt; '2016-12-12' THEN 1</v>
      </c>
    </row>
    <row r="346" spans="1:19" x14ac:dyDescent="0.25">
      <c r="A346" t="str">
        <f t="shared" si="46"/>
        <v>45430</v>
      </c>
      <c r="B346">
        <v>0</v>
      </c>
      <c r="C346">
        <v>4543</v>
      </c>
      <c r="D346">
        <v>247953352.87</v>
      </c>
      <c r="E346">
        <v>244712397.27000001</v>
      </c>
      <c r="F346">
        <v>2073</v>
      </c>
      <c r="G346">
        <v>2436</v>
      </c>
      <c r="H346">
        <f>VLOOKUP($A346,'01 LEAD TIME'!$A$10:$K$1000000,8,FALSE)</f>
        <v>20161191774229.801</v>
      </c>
      <c r="I346">
        <f>VLOOKUP($A346,'01 LEAD TIME'!$A$10:$K$1000000,9,FALSE)</f>
        <v>20161206537736.199</v>
      </c>
      <c r="J346">
        <f>VLOOKUP($A346,'01 LEAD TIME'!$A$10:$K$1000000,10,FALSE)</f>
        <v>5</v>
      </c>
      <c r="K346">
        <f>VLOOKUP($A346,'01 LEAD TIME'!$A$10:$K$1000000,11,FALSE)</f>
        <v>2</v>
      </c>
      <c r="L346" t="s">
        <v>36</v>
      </c>
      <c r="M346" s="1">
        <f t="shared" si="40"/>
        <v>42702</v>
      </c>
      <c r="N346" s="1">
        <f t="shared" si="41"/>
        <v>42713</v>
      </c>
      <c r="O346" t="b">
        <f t="shared" si="42"/>
        <v>0</v>
      </c>
      <c r="P346" t="str">
        <f t="shared" si="43"/>
        <v>WHEN fk_mwh_warehouse = '0' AND id_city = '4543' AND shipped_date &gt;= '2016-11-28' AND shipped_date &lt; '2016-12-10' THEN unit_price</v>
      </c>
      <c r="Q346" t="str">
        <f t="shared" si="44"/>
        <v>WHEN fk_mwh_warehouse = '0' AND id_city = '4543' AND shipped_date &gt;= '2016-11-28' AND shipped_date &lt; '2016-12-10' THEN paid_price</v>
      </c>
      <c r="R346" t="str">
        <f t="shared" si="47"/>
        <v>WHEN fk_mwh_warehouse = '0' AND id_city = '4543' AND shipped_date &gt;= '2016-11-28' AND shipped_date &lt; '2016-12-10' THEN order_nr</v>
      </c>
      <c r="S346" t="str">
        <f t="shared" si="45"/>
        <v>WHEN fk_mwh_warehouse = '0' AND id_city = '4543' AND shipped_date &gt;= '2016-11-28' AND shipped_date &lt; '2016-12-10' THEN 1</v>
      </c>
    </row>
    <row r="347" spans="1:19" x14ac:dyDescent="0.25">
      <c r="A347" t="str">
        <f t="shared" si="46"/>
        <v>45620</v>
      </c>
      <c r="B347">
        <v>0</v>
      </c>
      <c r="C347">
        <v>4562</v>
      </c>
      <c r="D347">
        <v>12003651.33</v>
      </c>
      <c r="E347">
        <v>11805589.310000001</v>
      </c>
      <c r="F347">
        <v>100</v>
      </c>
      <c r="G347">
        <v>120</v>
      </c>
      <c r="H347">
        <f>VLOOKUP($A347,'01 LEAD TIME'!$A$10:$K$1000000,8,FALSE)</f>
        <v>20161134939377.301</v>
      </c>
      <c r="I347">
        <f>VLOOKUP($A347,'01 LEAD TIME'!$A$10:$K$1000000,9,FALSE)</f>
        <v>20161206879778.199</v>
      </c>
      <c r="J347">
        <f>VLOOKUP($A347,'01 LEAD TIME'!$A$10:$K$1000000,10,FALSE)</f>
        <v>13</v>
      </c>
      <c r="K347">
        <f>VLOOKUP($A347,'01 LEAD TIME'!$A$10:$K$1000000,11,FALSE)</f>
        <v>7</v>
      </c>
      <c r="L347" t="s">
        <v>36</v>
      </c>
      <c r="M347" s="1">
        <f t="shared" si="40"/>
        <v>42679</v>
      </c>
      <c r="N347" s="1">
        <f t="shared" si="41"/>
        <v>42710</v>
      </c>
      <c r="O347" t="b">
        <f t="shared" si="42"/>
        <v>0</v>
      </c>
      <c r="P347" t="str">
        <f t="shared" si="43"/>
        <v>WHEN fk_mwh_warehouse = '0' AND id_city = '4562' AND shipped_date &gt;= '2016-11-05' AND shipped_date &lt; '2016-12-07' THEN unit_price</v>
      </c>
      <c r="Q347" t="str">
        <f t="shared" si="44"/>
        <v>WHEN fk_mwh_warehouse = '0' AND id_city = '4562' AND shipped_date &gt;= '2016-11-05' AND shipped_date &lt; '2016-12-07' THEN paid_price</v>
      </c>
      <c r="R347" t="str">
        <f t="shared" si="47"/>
        <v>WHEN fk_mwh_warehouse = '0' AND id_city = '4562' AND shipped_date &gt;= '2016-11-05' AND shipped_date &lt; '2016-12-07' THEN order_nr</v>
      </c>
      <c r="S347" t="str">
        <f t="shared" si="45"/>
        <v>WHEN fk_mwh_warehouse = '0' AND id_city = '4562' AND shipped_date &gt;= '2016-11-05' AND shipped_date &lt; '2016-12-07' THEN 1</v>
      </c>
    </row>
    <row r="348" spans="1:19" x14ac:dyDescent="0.25">
      <c r="A348" t="str">
        <f t="shared" si="46"/>
        <v>45770</v>
      </c>
      <c r="B348">
        <v>0</v>
      </c>
      <c r="C348">
        <v>4577</v>
      </c>
      <c r="D348">
        <v>10352906.300000001</v>
      </c>
      <c r="E348">
        <v>10352906.300000001</v>
      </c>
      <c r="F348">
        <v>72</v>
      </c>
      <c r="G348">
        <v>81</v>
      </c>
      <c r="H348">
        <f>VLOOKUP($A348,'01 LEAD TIME'!$A$10:$K$1000000,8,FALSE)</f>
        <v>20161177291653.199</v>
      </c>
      <c r="I348">
        <f>VLOOKUP($A348,'01 LEAD TIME'!$A$10:$K$1000000,9,FALSE)</f>
        <v>20161206832127.5</v>
      </c>
      <c r="J348">
        <f>VLOOKUP($A348,'01 LEAD TIME'!$A$10:$K$1000000,10,FALSE)</f>
        <v>4</v>
      </c>
      <c r="K348">
        <f>VLOOKUP($A348,'01 LEAD TIME'!$A$10:$K$1000000,11,FALSE)</f>
        <v>3</v>
      </c>
      <c r="L348" t="s">
        <v>36</v>
      </c>
      <c r="M348" s="1">
        <f t="shared" si="40"/>
        <v>42700</v>
      </c>
      <c r="N348" s="1">
        <f t="shared" si="41"/>
        <v>42715</v>
      </c>
      <c r="O348" t="b">
        <f t="shared" si="42"/>
        <v>0</v>
      </c>
      <c r="P348" t="str">
        <f t="shared" si="43"/>
        <v>WHEN fk_mwh_warehouse = '0' AND id_city = '4577' AND shipped_date &gt;= '2016-11-26' AND shipped_date &lt; '2016-12-12' THEN unit_price</v>
      </c>
      <c r="Q348" t="str">
        <f t="shared" si="44"/>
        <v>WHEN fk_mwh_warehouse = '0' AND id_city = '4577' AND shipped_date &gt;= '2016-11-26' AND shipped_date &lt; '2016-12-12' THEN paid_price</v>
      </c>
      <c r="R348" t="str">
        <f t="shared" si="47"/>
        <v>WHEN fk_mwh_warehouse = '0' AND id_city = '4577' AND shipped_date &gt;= '2016-11-26' AND shipped_date &lt; '2016-12-12' THEN order_nr</v>
      </c>
      <c r="S348" t="str">
        <f t="shared" si="45"/>
        <v>WHEN fk_mwh_warehouse = '0' AND id_city = '4577' AND shipped_date &gt;= '2016-11-26' AND shipped_date &lt; '2016-12-12' THEN 1</v>
      </c>
    </row>
    <row r="349" spans="1:19" x14ac:dyDescent="0.25">
      <c r="A349" t="str">
        <f t="shared" si="46"/>
        <v>46020</v>
      </c>
      <c r="B349">
        <v>0</v>
      </c>
      <c r="C349">
        <v>4602</v>
      </c>
      <c r="D349">
        <v>25525631.699999999</v>
      </c>
      <c r="E349">
        <v>25176222.989999998</v>
      </c>
      <c r="F349">
        <v>169</v>
      </c>
      <c r="G349">
        <v>214</v>
      </c>
      <c r="H349">
        <f>VLOOKUP($A349,'01 LEAD TIME'!$A$10:$K$1000000,8,FALSE)</f>
        <v>20161148084512.801</v>
      </c>
      <c r="I349">
        <f>VLOOKUP($A349,'01 LEAD TIME'!$A$10:$K$1000000,9,FALSE)</f>
        <v>20161207152216.699</v>
      </c>
      <c r="J349">
        <f>VLOOKUP($A349,'01 LEAD TIME'!$A$10:$K$1000000,10,FALSE)</f>
        <v>11</v>
      </c>
      <c r="K349">
        <f>VLOOKUP($A349,'01 LEAD TIME'!$A$10:$K$1000000,11,FALSE)</f>
        <v>6</v>
      </c>
      <c r="L349" t="s">
        <v>35</v>
      </c>
      <c r="M349" s="1">
        <f t="shared" si="40"/>
        <v>42684</v>
      </c>
      <c r="N349" s="1">
        <f t="shared" si="41"/>
        <v>42711</v>
      </c>
      <c r="O349" t="b">
        <f t="shared" si="42"/>
        <v>0</v>
      </c>
      <c r="P349" t="str">
        <f t="shared" si="43"/>
        <v>WHEN fk_mwh_warehouse = '0' AND id_city = '4602' AND shipped_date &gt;= '2016-11-10' AND shipped_date &lt; '2016-12-08' THEN unit_price</v>
      </c>
      <c r="Q349" t="str">
        <f t="shared" si="44"/>
        <v>WHEN fk_mwh_warehouse = '0' AND id_city = '4602' AND shipped_date &gt;= '2016-11-10' AND shipped_date &lt; '2016-12-08' THEN paid_price</v>
      </c>
      <c r="R349" t="str">
        <f t="shared" si="47"/>
        <v>WHEN fk_mwh_warehouse = '0' AND id_city = '4602' AND shipped_date &gt;= '2016-11-10' AND shipped_date &lt; '2016-12-08' THEN order_nr</v>
      </c>
      <c r="S349" t="str">
        <f t="shared" si="45"/>
        <v>WHEN fk_mwh_warehouse = '0' AND id_city = '4602' AND shipped_date &gt;= '2016-11-10' AND shipped_date &lt; '2016-12-08' THEN 1</v>
      </c>
    </row>
    <row r="350" spans="1:19" x14ac:dyDescent="0.25">
      <c r="A350" t="str">
        <f t="shared" si="46"/>
        <v>46240</v>
      </c>
      <c r="B350">
        <v>0</v>
      </c>
      <c r="C350">
        <v>4624</v>
      </c>
      <c r="D350">
        <v>69484135.430000007</v>
      </c>
      <c r="E350">
        <v>67823880.430000007</v>
      </c>
      <c r="F350">
        <v>525</v>
      </c>
      <c r="G350">
        <v>648</v>
      </c>
      <c r="H350">
        <f>VLOOKUP($A350,'01 LEAD TIME'!$A$10:$K$1000000,8,FALSE)</f>
        <v>20161169301735.301</v>
      </c>
      <c r="I350">
        <f>VLOOKUP($A350,'01 LEAD TIME'!$A$10:$K$1000000,9,FALSE)</f>
        <v>20161206952730.801</v>
      </c>
      <c r="J350">
        <f>VLOOKUP($A350,'01 LEAD TIME'!$A$10:$K$1000000,10,FALSE)</f>
        <v>5</v>
      </c>
      <c r="K350">
        <f>VLOOKUP($A350,'01 LEAD TIME'!$A$10:$K$1000000,11,FALSE)</f>
        <v>5</v>
      </c>
      <c r="L350" t="s">
        <v>36</v>
      </c>
      <c r="M350" s="1">
        <f t="shared" si="40"/>
        <v>42693</v>
      </c>
      <c r="N350" s="1">
        <f t="shared" si="41"/>
        <v>42716</v>
      </c>
      <c r="O350" t="b">
        <f t="shared" si="42"/>
        <v>0</v>
      </c>
      <c r="P350" t="str">
        <f t="shared" si="43"/>
        <v>WHEN fk_mwh_warehouse = '0' AND id_city = '4624' AND shipped_date &gt;= '2016-11-19' AND shipped_date &lt; '2016-12-13' THEN unit_price</v>
      </c>
      <c r="Q350" t="str">
        <f t="shared" si="44"/>
        <v>WHEN fk_mwh_warehouse = '0' AND id_city = '4624' AND shipped_date &gt;= '2016-11-19' AND shipped_date &lt; '2016-12-13' THEN paid_price</v>
      </c>
      <c r="R350" t="str">
        <f t="shared" si="47"/>
        <v>WHEN fk_mwh_warehouse = '0' AND id_city = '4624' AND shipped_date &gt;= '2016-11-19' AND shipped_date &lt; '2016-12-13' THEN order_nr</v>
      </c>
      <c r="S350" t="str">
        <f t="shared" si="45"/>
        <v>WHEN fk_mwh_warehouse = '0' AND id_city = '4624' AND shipped_date &gt;= '2016-11-19' AND shipped_date &lt; '2016-12-13' THEN 1</v>
      </c>
    </row>
    <row r="351" spans="1:19" x14ac:dyDescent="0.25">
      <c r="A351" t="str">
        <f t="shared" si="46"/>
        <v>46490</v>
      </c>
      <c r="B351">
        <v>0</v>
      </c>
      <c r="C351">
        <v>4649</v>
      </c>
      <c r="D351">
        <v>6107689.29</v>
      </c>
      <c r="E351">
        <v>6005588.8099999996</v>
      </c>
      <c r="F351">
        <v>43</v>
      </c>
      <c r="G351">
        <v>50</v>
      </c>
      <c r="H351">
        <f>VLOOKUP($A351,'01 LEAD TIME'!$A$10:$K$1000000,8,FALSE)</f>
        <v>20161176327193.801</v>
      </c>
      <c r="I351">
        <f>VLOOKUP($A351,'01 LEAD TIME'!$A$10:$K$1000000,9,FALSE)</f>
        <v>20161206664265.5</v>
      </c>
      <c r="J351">
        <f>VLOOKUP($A351,'01 LEAD TIME'!$A$10:$K$1000000,10,FALSE)</f>
        <v>4</v>
      </c>
      <c r="K351">
        <f>VLOOKUP($A351,'01 LEAD TIME'!$A$10:$K$1000000,11,FALSE)</f>
        <v>3</v>
      </c>
      <c r="L351" t="s">
        <v>36</v>
      </c>
      <c r="M351" s="1">
        <f t="shared" si="40"/>
        <v>42700</v>
      </c>
      <c r="N351" s="1">
        <f t="shared" si="41"/>
        <v>42715</v>
      </c>
      <c r="O351" t="b">
        <f t="shared" si="42"/>
        <v>0</v>
      </c>
      <c r="P351" t="str">
        <f t="shared" si="43"/>
        <v>WHEN fk_mwh_warehouse = '0' AND id_city = '4649' AND shipped_date &gt;= '2016-11-26' AND shipped_date &lt; '2016-12-12' THEN unit_price</v>
      </c>
      <c r="Q351" t="str">
        <f t="shared" si="44"/>
        <v>WHEN fk_mwh_warehouse = '0' AND id_city = '4649' AND shipped_date &gt;= '2016-11-26' AND shipped_date &lt; '2016-12-12' THEN paid_price</v>
      </c>
      <c r="R351" t="str">
        <f t="shared" si="47"/>
        <v>WHEN fk_mwh_warehouse = '0' AND id_city = '4649' AND shipped_date &gt;= '2016-11-26' AND shipped_date &lt; '2016-12-12' THEN order_nr</v>
      </c>
      <c r="S351" t="str">
        <f t="shared" si="45"/>
        <v>WHEN fk_mwh_warehouse = '0' AND id_city = '4649' AND shipped_date &gt;= '2016-11-26' AND shipped_date &lt; '2016-12-12' THEN 1</v>
      </c>
    </row>
    <row r="352" spans="1:19" x14ac:dyDescent="0.25">
      <c r="A352" t="str">
        <f t="shared" si="46"/>
        <v>46630</v>
      </c>
      <c r="B352">
        <v>0</v>
      </c>
      <c r="C352">
        <v>4663</v>
      </c>
      <c r="D352">
        <v>9817870</v>
      </c>
      <c r="E352">
        <v>9727278.8100000005</v>
      </c>
      <c r="F352">
        <v>65</v>
      </c>
      <c r="G352">
        <v>82</v>
      </c>
      <c r="H352">
        <f>VLOOKUP($A352,'01 LEAD TIME'!$A$10:$K$1000000,8,FALSE)</f>
        <v>20161135984044.699</v>
      </c>
      <c r="I352">
        <f>VLOOKUP($A352,'01 LEAD TIME'!$A$10:$K$1000000,9,FALSE)</f>
        <v>20161207141399.699</v>
      </c>
      <c r="J352">
        <f>VLOOKUP($A352,'01 LEAD TIME'!$A$10:$K$1000000,10,FALSE)</f>
        <v>12</v>
      </c>
      <c r="K352">
        <f>VLOOKUP($A352,'01 LEAD TIME'!$A$10:$K$1000000,11,FALSE)</f>
        <v>5</v>
      </c>
      <c r="L352" t="s">
        <v>35</v>
      </c>
      <c r="M352" s="1">
        <f t="shared" si="40"/>
        <v>42686</v>
      </c>
      <c r="N352" s="1">
        <f t="shared" si="41"/>
        <v>42709</v>
      </c>
      <c r="O352" t="b">
        <f t="shared" si="42"/>
        <v>0</v>
      </c>
      <c r="P352" t="str">
        <f t="shared" si="43"/>
        <v>WHEN fk_mwh_warehouse = '0' AND id_city = '4663' AND shipped_date &gt;= '2016-11-12' AND shipped_date &lt; '2016-12-06' THEN unit_price</v>
      </c>
      <c r="Q352" t="str">
        <f t="shared" si="44"/>
        <v>WHEN fk_mwh_warehouse = '0' AND id_city = '4663' AND shipped_date &gt;= '2016-11-12' AND shipped_date &lt; '2016-12-06' THEN paid_price</v>
      </c>
      <c r="R352" t="str">
        <f t="shared" si="47"/>
        <v>WHEN fk_mwh_warehouse = '0' AND id_city = '4663' AND shipped_date &gt;= '2016-11-12' AND shipped_date &lt; '2016-12-06' THEN order_nr</v>
      </c>
      <c r="S352" t="str">
        <f t="shared" si="45"/>
        <v>WHEN fk_mwh_warehouse = '0' AND id_city = '4663' AND shipped_date &gt;= '2016-11-12' AND shipped_date &lt; '2016-12-06' THEN 1</v>
      </c>
    </row>
    <row r="353" spans="1:19" x14ac:dyDescent="0.25">
      <c r="A353" t="str">
        <f t="shared" si="46"/>
        <v>46760</v>
      </c>
      <c r="B353">
        <v>0</v>
      </c>
      <c r="C353">
        <v>4676</v>
      </c>
      <c r="D353">
        <v>16044780.279999999</v>
      </c>
      <c r="E353">
        <v>15294675.77</v>
      </c>
      <c r="F353">
        <v>116</v>
      </c>
      <c r="G353">
        <v>146</v>
      </c>
      <c r="H353">
        <f>VLOOKUP($A353,'01 LEAD TIME'!$A$10:$K$1000000,8,FALSE)</f>
        <v>20161142179154.398</v>
      </c>
      <c r="I353">
        <f>VLOOKUP($A353,'01 LEAD TIME'!$A$10:$K$1000000,9,FALSE)</f>
        <v>20161207202752.102</v>
      </c>
      <c r="J353">
        <f>VLOOKUP($A353,'01 LEAD TIME'!$A$10:$K$1000000,10,FALSE)</f>
        <v>11</v>
      </c>
      <c r="K353">
        <f>VLOOKUP($A353,'01 LEAD TIME'!$A$10:$K$1000000,11,FALSE)</f>
        <v>5</v>
      </c>
      <c r="L353" t="s">
        <v>35</v>
      </c>
      <c r="M353" s="1">
        <f t="shared" si="40"/>
        <v>42687</v>
      </c>
      <c r="N353" s="1">
        <f t="shared" si="41"/>
        <v>42710</v>
      </c>
      <c r="O353" t="b">
        <f t="shared" si="42"/>
        <v>0</v>
      </c>
      <c r="P353" t="str">
        <f t="shared" si="43"/>
        <v>WHEN fk_mwh_warehouse = '0' AND id_city = '4676' AND shipped_date &gt;= '2016-11-13' AND shipped_date &lt; '2016-12-07' THEN unit_price</v>
      </c>
      <c r="Q353" t="str">
        <f t="shared" si="44"/>
        <v>WHEN fk_mwh_warehouse = '0' AND id_city = '4676' AND shipped_date &gt;= '2016-11-13' AND shipped_date &lt; '2016-12-07' THEN paid_price</v>
      </c>
      <c r="R353" t="str">
        <f t="shared" si="47"/>
        <v>WHEN fk_mwh_warehouse = '0' AND id_city = '4676' AND shipped_date &gt;= '2016-11-13' AND shipped_date &lt; '2016-12-07' THEN order_nr</v>
      </c>
      <c r="S353" t="str">
        <f t="shared" si="45"/>
        <v>WHEN fk_mwh_warehouse = '0' AND id_city = '4676' AND shipped_date &gt;= '2016-11-13' AND shipped_date &lt; '2016-12-07' THEN 1</v>
      </c>
    </row>
    <row r="354" spans="1:19" x14ac:dyDescent="0.25">
      <c r="A354" t="str">
        <f t="shared" si="46"/>
        <v>46960</v>
      </c>
      <c r="B354">
        <v>0</v>
      </c>
      <c r="C354">
        <v>4696</v>
      </c>
      <c r="D354">
        <v>24715566.98</v>
      </c>
      <c r="E354">
        <v>24359623.829999998</v>
      </c>
      <c r="F354">
        <v>196</v>
      </c>
      <c r="G354">
        <v>249</v>
      </c>
      <c r="H354">
        <f>VLOOKUP($A354,'01 LEAD TIME'!$A$10:$K$1000000,8,FALSE)</f>
        <v>20161151383307.801</v>
      </c>
      <c r="I354">
        <f>VLOOKUP($A354,'01 LEAD TIME'!$A$10:$K$1000000,9,FALSE)</f>
        <v>20161206628290.801</v>
      </c>
      <c r="J354">
        <f>VLOOKUP($A354,'01 LEAD TIME'!$A$10:$K$1000000,10,FALSE)</f>
        <v>8</v>
      </c>
      <c r="K354">
        <f>VLOOKUP($A354,'01 LEAD TIME'!$A$10:$K$1000000,11,FALSE)</f>
        <v>5</v>
      </c>
      <c r="L354" t="s">
        <v>36</v>
      </c>
      <c r="M354" s="1">
        <f t="shared" si="40"/>
        <v>42690</v>
      </c>
      <c r="N354" s="1">
        <f t="shared" si="41"/>
        <v>42713</v>
      </c>
      <c r="O354" t="b">
        <f t="shared" si="42"/>
        <v>0</v>
      </c>
      <c r="P354" t="str">
        <f t="shared" si="43"/>
        <v>WHEN fk_mwh_warehouse = '0' AND id_city = '4696' AND shipped_date &gt;= '2016-11-16' AND shipped_date &lt; '2016-12-10' THEN unit_price</v>
      </c>
      <c r="Q354" t="str">
        <f t="shared" si="44"/>
        <v>WHEN fk_mwh_warehouse = '0' AND id_city = '4696' AND shipped_date &gt;= '2016-11-16' AND shipped_date &lt; '2016-12-10' THEN paid_price</v>
      </c>
      <c r="R354" t="str">
        <f t="shared" si="47"/>
        <v>WHEN fk_mwh_warehouse = '0' AND id_city = '4696' AND shipped_date &gt;= '2016-11-16' AND shipped_date &lt; '2016-12-10' THEN order_nr</v>
      </c>
      <c r="S354" t="str">
        <f t="shared" si="45"/>
        <v>WHEN fk_mwh_warehouse = '0' AND id_city = '4696' AND shipped_date &gt;= '2016-11-16' AND shipped_date &lt; '2016-12-10' THEN 1</v>
      </c>
    </row>
    <row r="355" spans="1:19" x14ac:dyDescent="0.25">
      <c r="A355" t="str">
        <f t="shared" si="46"/>
        <v>47170</v>
      </c>
      <c r="B355">
        <v>0</v>
      </c>
      <c r="C355">
        <v>4717</v>
      </c>
      <c r="D355">
        <v>133140493.83</v>
      </c>
      <c r="E355">
        <v>131243098.47</v>
      </c>
      <c r="F355">
        <v>1135</v>
      </c>
      <c r="G355">
        <v>1356</v>
      </c>
      <c r="H355">
        <f>VLOOKUP($A355,'01 LEAD TIME'!$A$10:$K$1000000,8,FALSE)</f>
        <v>20161149154311.102</v>
      </c>
      <c r="I355">
        <f>VLOOKUP($A355,'01 LEAD TIME'!$A$10:$K$1000000,9,FALSE)</f>
        <v>20161206942474.199</v>
      </c>
      <c r="J355">
        <f>VLOOKUP($A355,'01 LEAD TIME'!$A$10:$K$1000000,10,FALSE)</f>
        <v>10</v>
      </c>
      <c r="K355">
        <f>VLOOKUP($A355,'01 LEAD TIME'!$A$10:$K$1000000,11,FALSE)</f>
        <v>7</v>
      </c>
      <c r="L355" t="s">
        <v>36</v>
      </c>
      <c r="M355" s="1">
        <f t="shared" si="40"/>
        <v>42682</v>
      </c>
      <c r="N355" s="1">
        <f t="shared" si="41"/>
        <v>42713</v>
      </c>
      <c r="O355" t="b">
        <f t="shared" si="42"/>
        <v>0</v>
      </c>
      <c r="P355" t="str">
        <f t="shared" si="43"/>
        <v>WHEN fk_mwh_warehouse = '0' AND id_city = '4717' AND shipped_date &gt;= '2016-11-08' AND shipped_date &lt; '2016-12-10' THEN unit_price</v>
      </c>
      <c r="Q355" t="str">
        <f t="shared" si="44"/>
        <v>WHEN fk_mwh_warehouse = '0' AND id_city = '4717' AND shipped_date &gt;= '2016-11-08' AND shipped_date &lt; '2016-12-10' THEN paid_price</v>
      </c>
      <c r="R355" t="str">
        <f t="shared" si="47"/>
        <v>WHEN fk_mwh_warehouse = '0' AND id_city = '4717' AND shipped_date &gt;= '2016-11-08' AND shipped_date &lt; '2016-12-10' THEN order_nr</v>
      </c>
      <c r="S355" t="str">
        <f t="shared" si="45"/>
        <v>WHEN fk_mwh_warehouse = '0' AND id_city = '4717' AND shipped_date &gt;= '2016-11-08' AND shipped_date &lt; '2016-12-10' THEN 1</v>
      </c>
    </row>
    <row r="356" spans="1:19" x14ac:dyDescent="0.25">
      <c r="A356" t="str">
        <f t="shared" si="46"/>
        <v>47360</v>
      </c>
      <c r="B356">
        <v>0</v>
      </c>
      <c r="C356">
        <v>4736</v>
      </c>
      <c r="D356">
        <v>124932809.31</v>
      </c>
      <c r="E356">
        <v>120985634.47</v>
      </c>
      <c r="F356">
        <v>820</v>
      </c>
      <c r="G356">
        <v>1035</v>
      </c>
      <c r="H356">
        <f>VLOOKUP($A356,'01 LEAD TIME'!$A$10:$K$1000000,8,FALSE)</f>
        <v>20161176793378.699</v>
      </c>
      <c r="I356">
        <f>VLOOKUP($A356,'01 LEAD TIME'!$A$10:$K$1000000,9,FALSE)</f>
        <v>20161206614184.199</v>
      </c>
      <c r="J356">
        <f>VLOOKUP($A356,'01 LEAD TIME'!$A$10:$K$1000000,10,FALSE)</f>
        <v>4</v>
      </c>
      <c r="K356">
        <f>VLOOKUP($A356,'01 LEAD TIME'!$A$10:$K$1000000,11,FALSE)</f>
        <v>5</v>
      </c>
      <c r="L356" t="s">
        <v>36</v>
      </c>
      <c r="M356" s="1">
        <f t="shared" si="40"/>
        <v>42694</v>
      </c>
      <c r="N356" s="1">
        <f t="shared" si="41"/>
        <v>42717</v>
      </c>
      <c r="O356" t="b">
        <f t="shared" si="42"/>
        <v>1</v>
      </c>
      <c r="P356" t="str">
        <f t="shared" si="43"/>
        <v>WHEN fk_mwh_warehouse = '0' AND id_city = '4736' AND shipped_date &gt;= '2016-11-20' AND shipped_date &lt; '2016-12-14' THEN unit_price</v>
      </c>
      <c r="Q356" t="str">
        <f t="shared" si="44"/>
        <v>WHEN fk_mwh_warehouse = '0' AND id_city = '4736' AND shipped_date &gt;= '2016-11-20' AND shipped_date &lt; '2016-12-14' THEN paid_price</v>
      </c>
      <c r="R356" t="str">
        <f t="shared" si="47"/>
        <v>WHEN fk_mwh_warehouse = '0' AND id_city = '4736' AND shipped_date &gt;= '2016-11-20' AND shipped_date &lt; '2016-12-14' THEN order_nr</v>
      </c>
      <c r="S356" t="str">
        <f t="shared" si="45"/>
        <v>WHEN fk_mwh_warehouse = '0' AND id_city = '4736' AND shipped_date &gt;= '2016-11-20' AND shipped_date &lt; '2016-12-14' THEN 1</v>
      </c>
    </row>
    <row r="357" spans="1:19" x14ac:dyDescent="0.25">
      <c r="A357" t="str">
        <f t="shared" si="46"/>
        <v>47700</v>
      </c>
      <c r="B357">
        <v>0</v>
      </c>
      <c r="C357">
        <v>4770</v>
      </c>
      <c r="D357">
        <v>25601012.100000001</v>
      </c>
      <c r="E357">
        <v>25174942.100000001</v>
      </c>
      <c r="F357">
        <v>145</v>
      </c>
      <c r="G357">
        <v>184</v>
      </c>
      <c r="H357">
        <f>VLOOKUP($A357,'01 LEAD TIME'!$A$10:$K$1000000,8,FALSE)</f>
        <v>20161156200118</v>
      </c>
      <c r="I357">
        <f>VLOOKUP($A357,'01 LEAD TIME'!$A$10:$K$1000000,9,FALSE)</f>
        <v>20161206987611.102</v>
      </c>
      <c r="J357">
        <f>VLOOKUP($A357,'01 LEAD TIME'!$A$10:$K$1000000,10,FALSE)</f>
        <v>8</v>
      </c>
      <c r="K357">
        <f>VLOOKUP($A357,'01 LEAD TIME'!$A$10:$K$1000000,11,FALSE)</f>
        <v>6</v>
      </c>
      <c r="L357" t="s">
        <v>36</v>
      </c>
      <c r="M357" s="1">
        <f t="shared" si="40"/>
        <v>42687</v>
      </c>
      <c r="N357" s="1">
        <f t="shared" si="41"/>
        <v>42714</v>
      </c>
      <c r="O357" t="b">
        <f t="shared" si="42"/>
        <v>0</v>
      </c>
      <c r="P357" t="str">
        <f t="shared" si="43"/>
        <v>WHEN fk_mwh_warehouse = '0' AND id_city = '4770' AND shipped_date &gt;= '2016-11-13' AND shipped_date &lt; '2016-12-11' THEN unit_price</v>
      </c>
      <c r="Q357" t="str">
        <f t="shared" si="44"/>
        <v>WHEN fk_mwh_warehouse = '0' AND id_city = '4770' AND shipped_date &gt;= '2016-11-13' AND shipped_date &lt; '2016-12-11' THEN paid_price</v>
      </c>
      <c r="R357" t="str">
        <f t="shared" si="47"/>
        <v>WHEN fk_mwh_warehouse = '0' AND id_city = '4770' AND shipped_date &gt;= '2016-11-13' AND shipped_date &lt; '2016-12-11' THEN order_nr</v>
      </c>
      <c r="S357" t="str">
        <f t="shared" si="45"/>
        <v>WHEN fk_mwh_warehouse = '0' AND id_city = '4770' AND shipped_date &gt;= '2016-11-13' AND shipped_date &lt; '2016-12-11' THEN 1</v>
      </c>
    </row>
    <row r="358" spans="1:19" x14ac:dyDescent="0.25">
      <c r="A358" t="str">
        <f t="shared" si="46"/>
        <v>47890</v>
      </c>
      <c r="B358">
        <v>0</v>
      </c>
      <c r="C358">
        <v>4789</v>
      </c>
      <c r="D358">
        <v>10103692</v>
      </c>
      <c r="E358">
        <v>10063442</v>
      </c>
      <c r="F358">
        <v>63</v>
      </c>
      <c r="G358">
        <v>67</v>
      </c>
      <c r="H358">
        <f>VLOOKUP($A358,'01 LEAD TIME'!$A$10:$K$1000000,8,FALSE)</f>
        <v>20161174061631</v>
      </c>
      <c r="I358">
        <f>VLOOKUP($A358,'01 LEAD TIME'!$A$10:$K$1000000,9,FALSE)</f>
        <v>20161206674076.5</v>
      </c>
      <c r="J358">
        <f>VLOOKUP($A358,'01 LEAD TIME'!$A$10:$K$1000000,10,FALSE)</f>
        <v>4</v>
      </c>
      <c r="K358">
        <f>VLOOKUP($A358,'01 LEAD TIME'!$A$10:$K$1000000,11,FALSE)</f>
        <v>3</v>
      </c>
      <c r="L358" t="s">
        <v>36</v>
      </c>
      <c r="M358" s="1">
        <f t="shared" si="40"/>
        <v>42700</v>
      </c>
      <c r="N358" s="1">
        <f t="shared" si="41"/>
        <v>42715</v>
      </c>
      <c r="O358" t="b">
        <f t="shared" si="42"/>
        <v>0</v>
      </c>
      <c r="P358" t="str">
        <f t="shared" si="43"/>
        <v>WHEN fk_mwh_warehouse = '0' AND id_city = '4789' AND shipped_date &gt;= '2016-11-26' AND shipped_date &lt; '2016-12-12' THEN unit_price</v>
      </c>
      <c r="Q358" t="str">
        <f t="shared" si="44"/>
        <v>WHEN fk_mwh_warehouse = '0' AND id_city = '4789' AND shipped_date &gt;= '2016-11-26' AND shipped_date &lt; '2016-12-12' THEN paid_price</v>
      </c>
      <c r="R358" t="str">
        <f t="shared" si="47"/>
        <v>WHEN fk_mwh_warehouse = '0' AND id_city = '4789' AND shipped_date &gt;= '2016-11-26' AND shipped_date &lt; '2016-12-12' THEN order_nr</v>
      </c>
      <c r="S358" t="str">
        <f t="shared" si="45"/>
        <v>WHEN fk_mwh_warehouse = '0' AND id_city = '4789' AND shipped_date &gt;= '2016-11-26' AND shipped_date &lt; '2016-12-12' THEN 1</v>
      </c>
    </row>
    <row r="359" spans="1:19" x14ac:dyDescent="0.25">
      <c r="A359" t="str">
        <f t="shared" si="46"/>
        <v>48050</v>
      </c>
      <c r="B359">
        <v>0</v>
      </c>
      <c r="C359">
        <v>4805</v>
      </c>
      <c r="D359">
        <v>7248039.2999999998</v>
      </c>
      <c r="E359">
        <v>7143937.9100000001</v>
      </c>
      <c r="F359">
        <v>59</v>
      </c>
      <c r="G359">
        <v>70</v>
      </c>
      <c r="H359">
        <f>VLOOKUP($A359,'01 LEAD TIME'!$A$10:$K$1000000,8,FALSE)</f>
        <v>20161167139162.5</v>
      </c>
      <c r="I359">
        <f>VLOOKUP($A359,'01 LEAD TIME'!$A$10:$K$1000000,9,FALSE)</f>
        <v>20161206334768.398</v>
      </c>
      <c r="J359">
        <f>VLOOKUP($A359,'01 LEAD TIME'!$A$10:$K$1000000,10,FALSE)</f>
        <v>4</v>
      </c>
      <c r="K359">
        <f>VLOOKUP($A359,'01 LEAD TIME'!$A$10:$K$1000000,11,FALSE)</f>
        <v>3</v>
      </c>
      <c r="L359" t="s">
        <v>36</v>
      </c>
      <c r="M359" s="1">
        <f t="shared" si="40"/>
        <v>42700</v>
      </c>
      <c r="N359" s="1">
        <f t="shared" si="41"/>
        <v>42715</v>
      </c>
      <c r="O359" t="b">
        <f t="shared" si="42"/>
        <v>0</v>
      </c>
      <c r="P359" t="str">
        <f t="shared" si="43"/>
        <v>WHEN fk_mwh_warehouse = '0' AND id_city = '4805' AND shipped_date &gt;= '2016-11-26' AND shipped_date &lt; '2016-12-12' THEN unit_price</v>
      </c>
      <c r="Q359" t="str">
        <f t="shared" si="44"/>
        <v>WHEN fk_mwh_warehouse = '0' AND id_city = '4805' AND shipped_date &gt;= '2016-11-26' AND shipped_date &lt; '2016-12-12' THEN paid_price</v>
      </c>
      <c r="R359" t="str">
        <f t="shared" si="47"/>
        <v>WHEN fk_mwh_warehouse = '0' AND id_city = '4805' AND shipped_date &gt;= '2016-11-26' AND shipped_date &lt; '2016-12-12' THEN order_nr</v>
      </c>
      <c r="S359" t="str">
        <f t="shared" si="45"/>
        <v>WHEN fk_mwh_warehouse = '0' AND id_city = '4805' AND shipped_date &gt;= '2016-11-26' AND shipped_date &lt; '2016-12-12' THEN 1</v>
      </c>
    </row>
    <row r="360" spans="1:19" x14ac:dyDescent="0.25">
      <c r="A360" t="str">
        <f t="shared" si="46"/>
        <v>48270</v>
      </c>
      <c r="B360">
        <v>0</v>
      </c>
      <c r="C360">
        <v>4827</v>
      </c>
      <c r="D360">
        <v>29237767.25</v>
      </c>
      <c r="E360">
        <v>28503082.68</v>
      </c>
      <c r="F360">
        <v>214</v>
      </c>
      <c r="G360">
        <v>260</v>
      </c>
      <c r="H360">
        <f>VLOOKUP($A360,'01 LEAD TIME'!$A$10:$K$1000000,8,FALSE)</f>
        <v>20161123010619.602</v>
      </c>
      <c r="I360">
        <f>VLOOKUP($A360,'01 LEAD TIME'!$A$10:$K$1000000,9,FALSE)</f>
        <v>20161207047680.898</v>
      </c>
      <c r="J360">
        <f>VLOOKUP($A360,'01 LEAD TIME'!$A$10:$K$1000000,10,FALSE)</f>
        <v>16</v>
      </c>
      <c r="K360">
        <f>VLOOKUP($A360,'01 LEAD TIME'!$A$10:$K$1000000,11,FALSE)</f>
        <v>3</v>
      </c>
      <c r="L360" t="s">
        <v>35</v>
      </c>
      <c r="M360" s="1">
        <f t="shared" si="40"/>
        <v>42688</v>
      </c>
      <c r="N360" s="1">
        <f t="shared" si="41"/>
        <v>42703</v>
      </c>
      <c r="O360" t="b">
        <f t="shared" si="42"/>
        <v>0</v>
      </c>
      <c r="P360" t="str">
        <f t="shared" si="43"/>
        <v>WHEN fk_mwh_warehouse = '0' AND id_city = '4827' AND shipped_date &gt;= '2016-11-14' AND shipped_date &lt; '2016-11-30' THEN unit_price</v>
      </c>
      <c r="Q360" t="str">
        <f t="shared" si="44"/>
        <v>WHEN fk_mwh_warehouse = '0' AND id_city = '4827' AND shipped_date &gt;= '2016-11-14' AND shipped_date &lt; '2016-11-30' THEN paid_price</v>
      </c>
      <c r="R360" t="str">
        <f t="shared" si="47"/>
        <v>WHEN fk_mwh_warehouse = '0' AND id_city = '4827' AND shipped_date &gt;= '2016-11-14' AND shipped_date &lt; '2016-11-30' THEN order_nr</v>
      </c>
      <c r="S360" t="str">
        <f t="shared" si="45"/>
        <v>WHEN fk_mwh_warehouse = '0' AND id_city = '4827' AND shipped_date &gt;= '2016-11-14' AND shipped_date &lt; '2016-11-30' THEN 1</v>
      </c>
    </row>
    <row r="361" spans="1:19" x14ac:dyDescent="0.25">
      <c r="A361" t="str">
        <f t="shared" si="46"/>
        <v>48550</v>
      </c>
      <c r="B361">
        <v>0</v>
      </c>
      <c r="C361">
        <v>4855</v>
      </c>
      <c r="D361">
        <v>48531565.229999997</v>
      </c>
      <c r="E361">
        <v>47356116.219999999</v>
      </c>
      <c r="F361">
        <v>403</v>
      </c>
      <c r="G361">
        <v>497</v>
      </c>
      <c r="H361">
        <f>VLOOKUP($A361,'01 LEAD TIME'!$A$10:$K$1000000,8,FALSE)</f>
        <v>20161156901733.199</v>
      </c>
      <c r="I361">
        <f>VLOOKUP($A361,'01 LEAD TIME'!$A$10:$K$1000000,9,FALSE)</f>
        <v>20161206456056.301</v>
      </c>
      <c r="J361">
        <f>VLOOKUP($A361,'01 LEAD TIME'!$A$10:$K$1000000,10,FALSE)</f>
        <v>7</v>
      </c>
      <c r="K361">
        <f>VLOOKUP($A361,'01 LEAD TIME'!$A$10:$K$1000000,11,FALSE)</f>
        <v>4</v>
      </c>
      <c r="L361" t="s">
        <v>36</v>
      </c>
      <c r="M361" s="1">
        <f t="shared" si="40"/>
        <v>42694</v>
      </c>
      <c r="N361" s="1">
        <f t="shared" si="41"/>
        <v>42713</v>
      </c>
      <c r="O361" t="b">
        <f t="shared" si="42"/>
        <v>0</v>
      </c>
      <c r="P361" t="str">
        <f t="shared" si="43"/>
        <v>WHEN fk_mwh_warehouse = '0' AND id_city = '4855' AND shipped_date &gt;= '2016-11-20' AND shipped_date &lt; '2016-12-10' THEN unit_price</v>
      </c>
      <c r="Q361" t="str">
        <f t="shared" si="44"/>
        <v>WHEN fk_mwh_warehouse = '0' AND id_city = '4855' AND shipped_date &gt;= '2016-11-20' AND shipped_date &lt; '2016-12-10' THEN paid_price</v>
      </c>
      <c r="R361" t="str">
        <f t="shared" si="47"/>
        <v>WHEN fk_mwh_warehouse = '0' AND id_city = '4855' AND shipped_date &gt;= '2016-11-20' AND shipped_date &lt; '2016-12-10' THEN order_nr</v>
      </c>
      <c r="S361" t="str">
        <f t="shared" si="45"/>
        <v>WHEN fk_mwh_warehouse = '0' AND id_city = '4855' AND shipped_date &gt;= '2016-11-20' AND shipped_date &lt; '2016-12-10' THEN 1</v>
      </c>
    </row>
    <row r="362" spans="1:19" x14ac:dyDescent="0.25">
      <c r="A362" t="str">
        <f t="shared" si="46"/>
        <v>48820</v>
      </c>
      <c r="B362">
        <v>0</v>
      </c>
      <c r="C362">
        <v>4882</v>
      </c>
      <c r="D362">
        <v>68218365.680000007</v>
      </c>
      <c r="E362">
        <v>66749429.920000002</v>
      </c>
      <c r="F362">
        <v>508</v>
      </c>
      <c r="G362">
        <v>626</v>
      </c>
      <c r="H362">
        <f>VLOOKUP($A362,'01 LEAD TIME'!$A$10:$K$1000000,8,FALSE)</f>
        <v>20161155171289.398</v>
      </c>
      <c r="I362">
        <f>VLOOKUP($A362,'01 LEAD TIME'!$A$10:$K$1000000,9,FALSE)</f>
        <v>20161206423852</v>
      </c>
      <c r="J362">
        <f>VLOOKUP($A362,'01 LEAD TIME'!$A$10:$K$1000000,10,FALSE)</f>
        <v>7</v>
      </c>
      <c r="K362">
        <f>VLOOKUP($A362,'01 LEAD TIME'!$A$10:$K$1000000,11,FALSE)</f>
        <v>7</v>
      </c>
      <c r="L362" t="s">
        <v>36</v>
      </c>
      <c r="M362" s="1">
        <f t="shared" si="40"/>
        <v>42685</v>
      </c>
      <c r="N362" s="1">
        <f t="shared" si="41"/>
        <v>42716</v>
      </c>
      <c r="O362" t="b">
        <f t="shared" si="42"/>
        <v>0</v>
      </c>
      <c r="P362" t="str">
        <f t="shared" si="43"/>
        <v>WHEN fk_mwh_warehouse = '0' AND id_city = '4882' AND shipped_date &gt;= '2016-11-11' AND shipped_date &lt; '2016-12-13' THEN unit_price</v>
      </c>
      <c r="Q362" t="str">
        <f t="shared" si="44"/>
        <v>WHEN fk_mwh_warehouse = '0' AND id_city = '4882' AND shipped_date &gt;= '2016-11-11' AND shipped_date &lt; '2016-12-13' THEN paid_price</v>
      </c>
      <c r="R362" t="str">
        <f t="shared" si="47"/>
        <v>WHEN fk_mwh_warehouse = '0' AND id_city = '4882' AND shipped_date &gt;= '2016-11-11' AND shipped_date &lt; '2016-12-13' THEN order_nr</v>
      </c>
      <c r="S362" t="str">
        <f t="shared" si="45"/>
        <v>WHEN fk_mwh_warehouse = '0' AND id_city = '4882' AND shipped_date &gt;= '2016-11-11' AND shipped_date &lt; '2016-12-13' THEN 1</v>
      </c>
    </row>
    <row r="363" spans="1:19" x14ac:dyDescent="0.25">
      <c r="A363" t="str">
        <f t="shared" si="46"/>
        <v>49040</v>
      </c>
      <c r="B363">
        <v>0</v>
      </c>
      <c r="C363">
        <v>4904</v>
      </c>
      <c r="D363">
        <v>27001724.780000001</v>
      </c>
      <c r="E363">
        <v>26572745.309999999</v>
      </c>
      <c r="F363">
        <v>193</v>
      </c>
      <c r="G363">
        <v>240</v>
      </c>
      <c r="H363">
        <f>VLOOKUP($A363,'01 LEAD TIME'!$A$10:$K$1000000,8,FALSE)</f>
        <v>20161181263558.898</v>
      </c>
      <c r="I363">
        <f>VLOOKUP($A363,'01 LEAD TIME'!$A$10:$K$1000000,9,FALSE)</f>
        <v>20161206448366.801</v>
      </c>
      <c r="J363">
        <f>VLOOKUP($A363,'01 LEAD TIME'!$A$10:$K$1000000,10,FALSE)</f>
        <v>3</v>
      </c>
      <c r="K363">
        <f>VLOOKUP($A363,'01 LEAD TIME'!$A$10:$K$1000000,11,FALSE)</f>
        <v>2</v>
      </c>
      <c r="L363" t="s">
        <v>36</v>
      </c>
      <c r="M363" s="1">
        <f t="shared" si="40"/>
        <v>42704</v>
      </c>
      <c r="N363" s="1">
        <f t="shared" si="41"/>
        <v>42715</v>
      </c>
      <c r="O363" t="b">
        <f t="shared" si="42"/>
        <v>0</v>
      </c>
      <c r="P363" t="str">
        <f t="shared" si="43"/>
        <v>WHEN fk_mwh_warehouse = '0' AND id_city = '4904' AND shipped_date &gt;= '2016-11-30' AND shipped_date &lt; '2016-12-12' THEN unit_price</v>
      </c>
      <c r="Q363" t="str">
        <f t="shared" si="44"/>
        <v>WHEN fk_mwh_warehouse = '0' AND id_city = '4904' AND shipped_date &gt;= '2016-11-30' AND shipped_date &lt; '2016-12-12' THEN paid_price</v>
      </c>
      <c r="R363" t="str">
        <f t="shared" si="47"/>
        <v>WHEN fk_mwh_warehouse = '0' AND id_city = '4904' AND shipped_date &gt;= '2016-11-30' AND shipped_date &lt; '2016-12-12' THEN order_nr</v>
      </c>
      <c r="S363" t="str">
        <f t="shared" si="45"/>
        <v>WHEN fk_mwh_warehouse = '0' AND id_city = '4904' AND shipped_date &gt;= '2016-11-30' AND shipped_date &lt; '2016-12-12' THEN 1</v>
      </c>
    </row>
    <row r="364" spans="1:19" x14ac:dyDescent="0.25">
      <c r="A364" t="str">
        <f t="shared" si="46"/>
        <v>49360</v>
      </c>
      <c r="B364">
        <v>0</v>
      </c>
      <c r="C364">
        <v>4936</v>
      </c>
      <c r="D364">
        <v>56264347.310000002</v>
      </c>
      <c r="E364">
        <v>55129129.909999996</v>
      </c>
      <c r="F364">
        <v>434</v>
      </c>
      <c r="G364">
        <v>545</v>
      </c>
      <c r="H364">
        <f>VLOOKUP($A364,'01 LEAD TIME'!$A$10:$K$1000000,8,FALSE)</f>
        <v>20161195662619.398</v>
      </c>
      <c r="I364">
        <f>VLOOKUP($A364,'01 LEAD TIME'!$A$10:$K$1000000,9,FALSE)</f>
        <v>20161206552298.602</v>
      </c>
      <c r="J364">
        <f>VLOOKUP($A364,'01 LEAD TIME'!$A$10:$K$1000000,10,FALSE)</f>
        <v>4</v>
      </c>
      <c r="K364">
        <f>VLOOKUP($A364,'01 LEAD TIME'!$A$10:$K$1000000,11,FALSE)</f>
        <v>2</v>
      </c>
      <c r="L364" t="s">
        <v>36</v>
      </c>
      <c r="M364" s="1">
        <f t="shared" si="40"/>
        <v>42703</v>
      </c>
      <c r="N364" s="1">
        <f t="shared" si="41"/>
        <v>42714</v>
      </c>
      <c r="O364" t="b">
        <f t="shared" si="42"/>
        <v>0</v>
      </c>
      <c r="P364" t="str">
        <f t="shared" si="43"/>
        <v>WHEN fk_mwh_warehouse = '0' AND id_city = '4936' AND shipped_date &gt;= '2016-11-29' AND shipped_date &lt; '2016-12-11' THEN unit_price</v>
      </c>
      <c r="Q364" t="str">
        <f t="shared" si="44"/>
        <v>WHEN fk_mwh_warehouse = '0' AND id_city = '4936' AND shipped_date &gt;= '2016-11-29' AND shipped_date &lt; '2016-12-11' THEN paid_price</v>
      </c>
      <c r="R364" t="str">
        <f t="shared" si="47"/>
        <v>WHEN fk_mwh_warehouse = '0' AND id_city = '4936' AND shipped_date &gt;= '2016-11-29' AND shipped_date &lt; '2016-12-11' THEN order_nr</v>
      </c>
      <c r="S364" t="str">
        <f t="shared" si="45"/>
        <v>WHEN fk_mwh_warehouse = '0' AND id_city = '4936' AND shipped_date &gt;= '2016-11-29' AND shipped_date &lt; '2016-12-11' THEN 1</v>
      </c>
    </row>
    <row r="365" spans="1:19" x14ac:dyDescent="0.25">
      <c r="A365" t="str">
        <f t="shared" si="46"/>
        <v>49550</v>
      </c>
      <c r="B365">
        <v>0</v>
      </c>
      <c r="C365">
        <v>4955</v>
      </c>
      <c r="D365">
        <v>4128400</v>
      </c>
      <c r="E365">
        <v>4072700</v>
      </c>
      <c r="F365">
        <v>28</v>
      </c>
      <c r="G365">
        <v>33</v>
      </c>
      <c r="H365">
        <f>VLOOKUP($A365,'01 LEAD TIME'!$A$10:$K$1000000,8,FALSE)</f>
        <v>20161190887085.898</v>
      </c>
      <c r="I365">
        <f>VLOOKUP($A365,'01 LEAD TIME'!$A$10:$K$1000000,9,FALSE)</f>
        <v>20161207357714.699</v>
      </c>
      <c r="J365">
        <f>VLOOKUP($A365,'01 LEAD TIME'!$A$10:$K$1000000,10,FALSE)</f>
        <v>4</v>
      </c>
      <c r="K365">
        <f>VLOOKUP($A365,'01 LEAD TIME'!$A$10:$K$1000000,11,FALSE)</f>
        <v>2</v>
      </c>
      <c r="L365" t="s">
        <v>35</v>
      </c>
      <c r="M365" s="1">
        <f t="shared" si="40"/>
        <v>42703</v>
      </c>
      <c r="N365" s="1">
        <f t="shared" si="41"/>
        <v>42714</v>
      </c>
      <c r="O365" t="b">
        <f t="shared" si="42"/>
        <v>0</v>
      </c>
      <c r="P365" t="str">
        <f t="shared" si="43"/>
        <v>WHEN fk_mwh_warehouse = '0' AND id_city = '4955' AND shipped_date &gt;= '2016-11-29' AND shipped_date &lt; '2016-12-11' THEN unit_price</v>
      </c>
      <c r="Q365" t="str">
        <f t="shared" si="44"/>
        <v>WHEN fk_mwh_warehouse = '0' AND id_city = '4955' AND shipped_date &gt;= '2016-11-29' AND shipped_date &lt; '2016-12-11' THEN paid_price</v>
      </c>
      <c r="R365" t="str">
        <f t="shared" si="47"/>
        <v>WHEN fk_mwh_warehouse = '0' AND id_city = '4955' AND shipped_date &gt;= '2016-11-29' AND shipped_date &lt; '2016-12-11' THEN order_nr</v>
      </c>
      <c r="S365" t="str">
        <f t="shared" si="45"/>
        <v>WHEN fk_mwh_warehouse = '0' AND id_city = '4955' AND shipped_date &gt;= '2016-11-29' AND shipped_date &lt; '2016-12-11' THEN 1</v>
      </c>
    </row>
    <row r="366" spans="1:19" x14ac:dyDescent="0.25">
      <c r="A366" t="str">
        <f t="shared" si="46"/>
        <v>49790</v>
      </c>
      <c r="B366">
        <v>0</v>
      </c>
      <c r="C366">
        <v>4979</v>
      </c>
      <c r="D366">
        <v>42022754.740000002</v>
      </c>
      <c r="E366">
        <v>40997120.549999997</v>
      </c>
      <c r="F366">
        <v>294</v>
      </c>
      <c r="G366">
        <v>374</v>
      </c>
      <c r="H366">
        <f>VLOOKUP($A366,'01 LEAD TIME'!$A$10:$K$1000000,8,FALSE)</f>
        <v>20161150425977.699</v>
      </c>
      <c r="I366">
        <f>VLOOKUP($A366,'01 LEAD TIME'!$A$10:$K$1000000,9,FALSE)</f>
        <v>20161206942315.699</v>
      </c>
      <c r="J366">
        <f>VLOOKUP($A366,'01 LEAD TIME'!$A$10:$K$1000000,10,FALSE)</f>
        <v>10</v>
      </c>
      <c r="K366">
        <f>VLOOKUP($A366,'01 LEAD TIME'!$A$10:$K$1000000,11,FALSE)</f>
        <v>7</v>
      </c>
      <c r="L366" t="s">
        <v>36</v>
      </c>
      <c r="M366" s="1">
        <f t="shared" si="40"/>
        <v>42682</v>
      </c>
      <c r="N366" s="1">
        <f t="shared" si="41"/>
        <v>42713</v>
      </c>
      <c r="O366" t="b">
        <f t="shared" si="42"/>
        <v>0</v>
      </c>
      <c r="P366" t="str">
        <f t="shared" si="43"/>
        <v>WHEN fk_mwh_warehouse = '0' AND id_city = '4979' AND shipped_date &gt;= '2016-11-08' AND shipped_date &lt; '2016-12-10' THEN unit_price</v>
      </c>
      <c r="Q366" t="str">
        <f t="shared" si="44"/>
        <v>WHEN fk_mwh_warehouse = '0' AND id_city = '4979' AND shipped_date &gt;= '2016-11-08' AND shipped_date &lt; '2016-12-10' THEN paid_price</v>
      </c>
      <c r="R366" t="str">
        <f t="shared" si="47"/>
        <v>WHEN fk_mwh_warehouse = '0' AND id_city = '4979' AND shipped_date &gt;= '2016-11-08' AND shipped_date &lt; '2016-12-10' THEN order_nr</v>
      </c>
      <c r="S366" t="str">
        <f t="shared" si="45"/>
        <v>WHEN fk_mwh_warehouse = '0' AND id_city = '4979' AND shipped_date &gt;= '2016-11-08' AND shipped_date &lt; '2016-12-10' THEN 1</v>
      </c>
    </row>
    <row r="367" spans="1:19" x14ac:dyDescent="0.25">
      <c r="A367" t="str">
        <f t="shared" si="46"/>
        <v>50070</v>
      </c>
      <c r="B367">
        <v>0</v>
      </c>
      <c r="C367">
        <v>5007</v>
      </c>
      <c r="D367">
        <v>23596829.050000001</v>
      </c>
      <c r="E367">
        <v>23430344.629999999</v>
      </c>
      <c r="F367">
        <v>135</v>
      </c>
      <c r="G367">
        <v>177</v>
      </c>
      <c r="H367">
        <f>VLOOKUP($A367,'01 LEAD TIME'!$A$10:$K$1000000,8,FALSE)</f>
        <v>20161144780872.199</v>
      </c>
      <c r="I367">
        <f>VLOOKUP($A367,'01 LEAD TIME'!$A$10:$K$1000000,9,FALSE)</f>
        <v>20161206985007.199</v>
      </c>
      <c r="J367">
        <f>VLOOKUP($A367,'01 LEAD TIME'!$A$10:$K$1000000,10,FALSE)</f>
        <v>9</v>
      </c>
      <c r="K367">
        <f>VLOOKUP($A367,'01 LEAD TIME'!$A$10:$K$1000000,11,FALSE)</f>
        <v>5</v>
      </c>
      <c r="L367" t="s">
        <v>36</v>
      </c>
      <c r="M367" s="1">
        <f t="shared" si="40"/>
        <v>42689</v>
      </c>
      <c r="N367" s="1">
        <f t="shared" si="41"/>
        <v>42712</v>
      </c>
      <c r="O367" t="b">
        <f t="shared" si="42"/>
        <v>0</v>
      </c>
      <c r="P367" t="str">
        <f t="shared" si="43"/>
        <v>WHEN fk_mwh_warehouse = '0' AND id_city = '5007' AND shipped_date &gt;= '2016-11-15' AND shipped_date &lt; '2016-12-09' THEN unit_price</v>
      </c>
      <c r="Q367" t="str">
        <f t="shared" si="44"/>
        <v>WHEN fk_mwh_warehouse = '0' AND id_city = '5007' AND shipped_date &gt;= '2016-11-15' AND shipped_date &lt; '2016-12-09' THEN paid_price</v>
      </c>
      <c r="R367" t="str">
        <f t="shared" si="47"/>
        <v>WHEN fk_mwh_warehouse = '0' AND id_city = '5007' AND shipped_date &gt;= '2016-11-15' AND shipped_date &lt; '2016-12-09' THEN order_nr</v>
      </c>
      <c r="S367" t="str">
        <f t="shared" si="45"/>
        <v>WHEN fk_mwh_warehouse = '0' AND id_city = '5007' AND shipped_date &gt;= '2016-11-15' AND shipped_date &lt; '2016-12-09' THEN 1</v>
      </c>
    </row>
    <row r="368" spans="1:19" x14ac:dyDescent="0.25">
      <c r="A368" t="str">
        <f t="shared" si="46"/>
        <v>50300</v>
      </c>
      <c r="B368">
        <v>0</v>
      </c>
      <c r="C368">
        <v>5030</v>
      </c>
      <c r="D368">
        <v>42273468.950000003</v>
      </c>
      <c r="E368">
        <v>41422035.600000001</v>
      </c>
      <c r="F368">
        <v>279</v>
      </c>
      <c r="G368">
        <v>369</v>
      </c>
      <c r="H368">
        <f>VLOOKUP($A368,'01 LEAD TIME'!$A$10:$K$1000000,8,FALSE)</f>
        <v>20161173458813.801</v>
      </c>
      <c r="I368">
        <f>VLOOKUP($A368,'01 LEAD TIME'!$A$10:$K$1000000,9,FALSE)</f>
        <v>20161206362168</v>
      </c>
      <c r="J368">
        <f>VLOOKUP($A368,'01 LEAD TIME'!$A$10:$K$1000000,10,FALSE)</f>
        <v>5</v>
      </c>
      <c r="K368">
        <f>VLOOKUP($A368,'01 LEAD TIME'!$A$10:$K$1000000,11,FALSE)</f>
        <v>4</v>
      </c>
      <c r="L368" t="s">
        <v>36</v>
      </c>
      <c r="M368" s="1">
        <f t="shared" si="40"/>
        <v>42696</v>
      </c>
      <c r="N368" s="1">
        <f t="shared" si="41"/>
        <v>42715</v>
      </c>
      <c r="O368" t="b">
        <f t="shared" si="42"/>
        <v>0</v>
      </c>
      <c r="P368" t="str">
        <f t="shared" si="43"/>
        <v>WHEN fk_mwh_warehouse = '0' AND id_city = '5030' AND shipped_date &gt;= '2016-11-22' AND shipped_date &lt; '2016-12-12' THEN unit_price</v>
      </c>
      <c r="Q368" t="str">
        <f t="shared" si="44"/>
        <v>WHEN fk_mwh_warehouse = '0' AND id_city = '5030' AND shipped_date &gt;= '2016-11-22' AND shipped_date &lt; '2016-12-12' THEN paid_price</v>
      </c>
      <c r="R368" t="str">
        <f t="shared" si="47"/>
        <v>WHEN fk_mwh_warehouse = '0' AND id_city = '5030' AND shipped_date &gt;= '2016-11-22' AND shipped_date &lt; '2016-12-12' THEN order_nr</v>
      </c>
      <c r="S368" t="str">
        <f t="shared" si="45"/>
        <v>WHEN fk_mwh_warehouse = '0' AND id_city = '5030' AND shipped_date &gt;= '2016-11-22' AND shipped_date &lt; '2016-12-12' THEN 1</v>
      </c>
    </row>
    <row r="369" spans="1:19" x14ac:dyDescent="0.25">
      <c r="A369" t="str">
        <f t="shared" si="46"/>
        <v>50550</v>
      </c>
      <c r="B369">
        <v>0</v>
      </c>
      <c r="C369">
        <v>5055</v>
      </c>
      <c r="D369">
        <v>31622561.190000001</v>
      </c>
      <c r="E369">
        <v>30764081.969999999</v>
      </c>
      <c r="F369">
        <v>222</v>
      </c>
      <c r="G369">
        <v>274</v>
      </c>
      <c r="H369">
        <f>VLOOKUP($A369,'01 LEAD TIME'!$A$10:$K$1000000,8,FALSE)</f>
        <v>20161136836708.699</v>
      </c>
      <c r="I369">
        <f>VLOOKUP($A369,'01 LEAD TIME'!$A$10:$K$1000000,9,FALSE)</f>
        <v>20161206649049.602</v>
      </c>
      <c r="J369">
        <f>VLOOKUP($A369,'01 LEAD TIME'!$A$10:$K$1000000,10,FALSE)</f>
        <v>13</v>
      </c>
      <c r="K369">
        <f>VLOOKUP($A369,'01 LEAD TIME'!$A$10:$K$1000000,11,FALSE)</f>
        <v>8</v>
      </c>
      <c r="L369" t="s">
        <v>36</v>
      </c>
      <c r="M369" s="1">
        <f t="shared" si="40"/>
        <v>42676</v>
      </c>
      <c r="N369" s="1">
        <f t="shared" si="41"/>
        <v>42711</v>
      </c>
      <c r="O369" t="b">
        <f t="shared" si="42"/>
        <v>0</v>
      </c>
      <c r="P369" t="str">
        <f t="shared" si="43"/>
        <v>WHEN fk_mwh_warehouse = '0' AND id_city = '5055' AND shipped_date &gt;= '2016-11-02' AND shipped_date &lt; '2016-12-08' THEN unit_price</v>
      </c>
      <c r="Q369" t="str">
        <f t="shared" si="44"/>
        <v>WHEN fk_mwh_warehouse = '0' AND id_city = '5055' AND shipped_date &gt;= '2016-11-02' AND shipped_date &lt; '2016-12-08' THEN paid_price</v>
      </c>
      <c r="R369" t="str">
        <f t="shared" si="47"/>
        <v>WHEN fk_mwh_warehouse = '0' AND id_city = '5055' AND shipped_date &gt;= '2016-11-02' AND shipped_date &lt; '2016-12-08' THEN order_nr</v>
      </c>
      <c r="S369" t="str">
        <f t="shared" si="45"/>
        <v>WHEN fk_mwh_warehouse = '0' AND id_city = '5055' AND shipped_date &gt;= '2016-11-02' AND shipped_date &lt; '2016-12-08' THEN 1</v>
      </c>
    </row>
    <row r="370" spans="1:19" x14ac:dyDescent="0.25">
      <c r="A370" t="str">
        <f t="shared" si="46"/>
        <v>50740</v>
      </c>
      <c r="B370">
        <v>0</v>
      </c>
      <c r="C370">
        <v>5074</v>
      </c>
      <c r="D370">
        <v>573421743.49000001</v>
      </c>
      <c r="E370">
        <v>565906165.44000006</v>
      </c>
      <c r="F370">
        <v>4326</v>
      </c>
      <c r="G370">
        <v>5313</v>
      </c>
      <c r="H370">
        <f>VLOOKUP($A370,'01 LEAD TIME'!$A$10:$K$1000000,8,FALSE)</f>
        <v>20161193667438.699</v>
      </c>
      <c r="I370">
        <f>VLOOKUP($A370,'01 LEAD TIME'!$A$10:$K$1000000,9,FALSE)</f>
        <v>20161206406668.301</v>
      </c>
      <c r="J370">
        <f>VLOOKUP($A370,'01 LEAD TIME'!$A$10:$K$1000000,10,FALSE)</f>
        <v>4</v>
      </c>
      <c r="K370">
        <f>VLOOKUP($A370,'01 LEAD TIME'!$A$10:$K$1000000,11,FALSE)</f>
        <v>2</v>
      </c>
      <c r="L370" t="s">
        <v>36</v>
      </c>
      <c r="M370" s="1">
        <f t="shared" si="40"/>
        <v>42703</v>
      </c>
      <c r="N370" s="1">
        <f t="shared" si="41"/>
        <v>42714</v>
      </c>
      <c r="O370" t="b">
        <f t="shared" si="42"/>
        <v>0</v>
      </c>
      <c r="P370" t="str">
        <f t="shared" si="43"/>
        <v>WHEN fk_mwh_warehouse = '0' AND id_city = '5074' AND shipped_date &gt;= '2016-11-29' AND shipped_date &lt; '2016-12-11' THEN unit_price</v>
      </c>
      <c r="Q370" t="str">
        <f t="shared" si="44"/>
        <v>WHEN fk_mwh_warehouse = '0' AND id_city = '5074' AND shipped_date &gt;= '2016-11-29' AND shipped_date &lt; '2016-12-11' THEN paid_price</v>
      </c>
      <c r="R370" t="str">
        <f t="shared" si="47"/>
        <v>WHEN fk_mwh_warehouse = '0' AND id_city = '5074' AND shipped_date &gt;= '2016-11-29' AND shipped_date &lt; '2016-12-11' THEN order_nr</v>
      </c>
      <c r="S370" t="str">
        <f t="shared" si="45"/>
        <v>WHEN fk_mwh_warehouse = '0' AND id_city = '5074' AND shipped_date &gt;= '2016-11-29' AND shipped_date &lt; '2016-12-11' THEN 1</v>
      </c>
    </row>
    <row r="371" spans="1:19" x14ac:dyDescent="0.25">
      <c r="A371" t="str">
        <f t="shared" si="46"/>
        <v>51060</v>
      </c>
      <c r="B371">
        <v>0</v>
      </c>
      <c r="C371">
        <v>5106</v>
      </c>
      <c r="D371">
        <v>13663977.58</v>
      </c>
      <c r="E371">
        <v>13451385.42</v>
      </c>
      <c r="F371">
        <v>97</v>
      </c>
      <c r="G371">
        <v>114</v>
      </c>
      <c r="H371">
        <f>VLOOKUP($A371,'01 LEAD TIME'!$A$10:$K$1000000,8,FALSE)</f>
        <v>20161172909153.602</v>
      </c>
      <c r="I371">
        <f>VLOOKUP($A371,'01 LEAD TIME'!$A$10:$K$1000000,9,FALSE)</f>
        <v>20161206221198.102</v>
      </c>
      <c r="J371">
        <f>VLOOKUP($A371,'01 LEAD TIME'!$A$10:$K$1000000,10,FALSE)</f>
        <v>3</v>
      </c>
      <c r="K371">
        <f>VLOOKUP($A371,'01 LEAD TIME'!$A$10:$K$1000000,11,FALSE)</f>
        <v>3</v>
      </c>
      <c r="L371" t="s">
        <v>36</v>
      </c>
      <c r="M371" s="1">
        <f t="shared" si="40"/>
        <v>42701</v>
      </c>
      <c r="N371" s="1">
        <f t="shared" si="41"/>
        <v>42716</v>
      </c>
      <c r="O371" t="b">
        <f t="shared" si="42"/>
        <v>0</v>
      </c>
      <c r="P371" t="str">
        <f t="shared" si="43"/>
        <v>WHEN fk_mwh_warehouse = '0' AND id_city = '5106' AND shipped_date &gt;= '2016-11-27' AND shipped_date &lt; '2016-12-13' THEN unit_price</v>
      </c>
      <c r="Q371" t="str">
        <f t="shared" si="44"/>
        <v>WHEN fk_mwh_warehouse = '0' AND id_city = '5106' AND shipped_date &gt;= '2016-11-27' AND shipped_date &lt; '2016-12-13' THEN paid_price</v>
      </c>
      <c r="R371" t="str">
        <f t="shared" si="47"/>
        <v>WHEN fk_mwh_warehouse = '0' AND id_city = '5106' AND shipped_date &gt;= '2016-11-27' AND shipped_date &lt; '2016-12-13' THEN order_nr</v>
      </c>
      <c r="S371" t="str">
        <f t="shared" si="45"/>
        <v>WHEN fk_mwh_warehouse = '0' AND id_city = '5106' AND shipped_date &gt;= '2016-11-27' AND shipped_date &lt; '2016-12-13' THEN 1</v>
      </c>
    </row>
    <row r="372" spans="1:19" x14ac:dyDescent="0.25">
      <c r="A372" t="str">
        <f t="shared" si="46"/>
        <v>51100</v>
      </c>
      <c r="B372">
        <v>0</v>
      </c>
      <c r="C372">
        <v>5110</v>
      </c>
      <c r="D372">
        <v>27640832.329999998</v>
      </c>
      <c r="E372">
        <v>27575708.469999999</v>
      </c>
      <c r="F372">
        <v>214</v>
      </c>
      <c r="G372">
        <v>251</v>
      </c>
      <c r="H372">
        <f>VLOOKUP($A372,'01 LEAD TIME'!$A$10:$K$1000000,8,FALSE)</f>
        <v>20161164355105</v>
      </c>
      <c r="I372">
        <f>VLOOKUP($A372,'01 LEAD TIME'!$A$10:$K$1000000,9,FALSE)</f>
        <v>20161206949702.5</v>
      </c>
      <c r="J372">
        <f>VLOOKUP($A372,'01 LEAD TIME'!$A$10:$K$1000000,10,FALSE)</f>
        <v>6</v>
      </c>
      <c r="K372">
        <f>VLOOKUP($A372,'01 LEAD TIME'!$A$10:$K$1000000,11,FALSE)</f>
        <v>6</v>
      </c>
      <c r="L372" t="s">
        <v>36</v>
      </c>
      <c r="M372" s="1">
        <f t="shared" si="40"/>
        <v>42689</v>
      </c>
      <c r="N372" s="1">
        <f t="shared" si="41"/>
        <v>42716</v>
      </c>
      <c r="O372" t="b">
        <f t="shared" si="42"/>
        <v>0</v>
      </c>
      <c r="P372" t="str">
        <f t="shared" si="43"/>
        <v>WHEN fk_mwh_warehouse = '0' AND id_city = '5110' AND shipped_date &gt;= '2016-11-15' AND shipped_date &lt; '2016-12-13' THEN unit_price</v>
      </c>
      <c r="Q372" t="str">
        <f t="shared" si="44"/>
        <v>WHEN fk_mwh_warehouse = '0' AND id_city = '5110' AND shipped_date &gt;= '2016-11-15' AND shipped_date &lt; '2016-12-13' THEN paid_price</v>
      </c>
      <c r="R372" t="str">
        <f t="shared" si="47"/>
        <v>WHEN fk_mwh_warehouse = '0' AND id_city = '5110' AND shipped_date &gt;= '2016-11-15' AND shipped_date &lt; '2016-12-13' THEN order_nr</v>
      </c>
      <c r="S372" t="str">
        <f t="shared" si="45"/>
        <v>WHEN fk_mwh_warehouse = '0' AND id_city = '5110' AND shipped_date &gt;= '2016-11-15' AND shipped_date &lt; '2016-12-13' THEN 1</v>
      </c>
    </row>
    <row r="373" spans="1:19" x14ac:dyDescent="0.25">
      <c r="A373" t="str">
        <f t="shared" si="46"/>
        <v>51140</v>
      </c>
      <c r="B373">
        <v>0</v>
      </c>
      <c r="C373">
        <v>5114</v>
      </c>
      <c r="D373">
        <v>45445877.479999997</v>
      </c>
      <c r="E373">
        <v>44789295.119999997</v>
      </c>
      <c r="F373">
        <v>362</v>
      </c>
      <c r="G373">
        <v>427</v>
      </c>
      <c r="H373">
        <f>VLOOKUP($A373,'01 LEAD TIME'!$A$10:$K$1000000,8,FALSE)</f>
        <v>20161130821488</v>
      </c>
      <c r="I373">
        <f>VLOOKUP($A373,'01 LEAD TIME'!$A$10:$K$1000000,9,FALSE)</f>
        <v>20161206892180.301</v>
      </c>
      <c r="J373">
        <f>VLOOKUP($A373,'01 LEAD TIME'!$A$10:$K$1000000,10,FALSE)</f>
        <v>15</v>
      </c>
      <c r="K373">
        <f>VLOOKUP($A373,'01 LEAD TIME'!$A$10:$K$1000000,11,FALSE)</f>
        <v>7</v>
      </c>
      <c r="L373" t="s">
        <v>36</v>
      </c>
      <c r="M373" s="1">
        <f t="shared" si="40"/>
        <v>42677</v>
      </c>
      <c r="N373" s="1">
        <f t="shared" si="41"/>
        <v>42708</v>
      </c>
      <c r="O373" t="b">
        <f t="shared" si="42"/>
        <v>0</v>
      </c>
      <c r="P373" t="str">
        <f t="shared" si="43"/>
        <v>WHEN fk_mwh_warehouse = '0' AND id_city = '5114' AND shipped_date &gt;= '2016-11-03' AND shipped_date &lt; '2016-12-05' THEN unit_price</v>
      </c>
      <c r="Q373" t="str">
        <f t="shared" si="44"/>
        <v>WHEN fk_mwh_warehouse = '0' AND id_city = '5114' AND shipped_date &gt;= '2016-11-03' AND shipped_date &lt; '2016-12-05' THEN paid_price</v>
      </c>
      <c r="R373" t="str">
        <f t="shared" si="47"/>
        <v>WHEN fk_mwh_warehouse = '0' AND id_city = '5114' AND shipped_date &gt;= '2016-11-03' AND shipped_date &lt; '2016-12-05' THEN order_nr</v>
      </c>
      <c r="S373" t="str">
        <f t="shared" si="45"/>
        <v>WHEN fk_mwh_warehouse = '0' AND id_city = '5114' AND shipped_date &gt;= '2016-11-03' AND shipped_date &lt; '2016-12-05' THEN 1</v>
      </c>
    </row>
    <row r="374" spans="1:19" x14ac:dyDescent="0.25">
      <c r="A374" t="str">
        <f t="shared" si="46"/>
        <v>51170</v>
      </c>
      <c r="B374">
        <v>0</v>
      </c>
      <c r="C374">
        <v>5117</v>
      </c>
      <c r="D374">
        <v>140189182.05000001</v>
      </c>
      <c r="E374">
        <v>137989143.15000001</v>
      </c>
      <c r="F374">
        <v>1069</v>
      </c>
      <c r="G374">
        <v>1311</v>
      </c>
      <c r="H374">
        <f>VLOOKUP($A374,'01 LEAD TIME'!$A$10:$K$1000000,8,FALSE)</f>
        <v>20161199430587.602</v>
      </c>
      <c r="I374">
        <f>VLOOKUP($A374,'01 LEAD TIME'!$A$10:$K$1000000,9,FALSE)</f>
        <v>20161206309823.602</v>
      </c>
      <c r="J374">
        <f>VLOOKUP($A374,'01 LEAD TIME'!$A$10:$K$1000000,10,FALSE)</f>
        <v>3</v>
      </c>
      <c r="K374">
        <f>VLOOKUP($A374,'01 LEAD TIME'!$A$10:$K$1000000,11,FALSE)</f>
        <v>2</v>
      </c>
      <c r="L374" t="s">
        <v>36</v>
      </c>
      <c r="M374" s="1">
        <f t="shared" si="40"/>
        <v>42704</v>
      </c>
      <c r="N374" s="1">
        <f t="shared" si="41"/>
        <v>42715</v>
      </c>
      <c r="O374" t="b">
        <f t="shared" si="42"/>
        <v>0</v>
      </c>
      <c r="P374" t="str">
        <f t="shared" si="43"/>
        <v>WHEN fk_mwh_warehouse = '0' AND id_city = '5117' AND shipped_date &gt;= '2016-11-30' AND shipped_date &lt; '2016-12-12' THEN unit_price</v>
      </c>
      <c r="Q374" t="str">
        <f t="shared" si="44"/>
        <v>WHEN fk_mwh_warehouse = '0' AND id_city = '5117' AND shipped_date &gt;= '2016-11-30' AND shipped_date &lt; '2016-12-12' THEN paid_price</v>
      </c>
      <c r="R374" t="str">
        <f t="shared" si="47"/>
        <v>WHEN fk_mwh_warehouse = '0' AND id_city = '5117' AND shipped_date &gt;= '2016-11-30' AND shipped_date &lt; '2016-12-12' THEN order_nr</v>
      </c>
      <c r="S374" t="str">
        <f t="shared" si="45"/>
        <v>WHEN fk_mwh_warehouse = '0' AND id_city = '5117' AND shipped_date &gt;= '2016-11-30' AND shipped_date &lt; '2016-12-12' THEN 1</v>
      </c>
    </row>
    <row r="375" spans="1:19" x14ac:dyDescent="0.25">
      <c r="A375" t="str">
        <f t="shared" si="46"/>
        <v>51230</v>
      </c>
      <c r="B375">
        <v>0</v>
      </c>
      <c r="C375">
        <v>5123</v>
      </c>
      <c r="D375">
        <v>26254225.09</v>
      </c>
      <c r="E375">
        <v>25853958.739999998</v>
      </c>
      <c r="F375">
        <v>228</v>
      </c>
      <c r="G375">
        <v>273</v>
      </c>
      <c r="H375">
        <f>VLOOKUP($A375,'01 LEAD TIME'!$A$10:$K$1000000,8,FALSE)</f>
        <v>20161184368602.801</v>
      </c>
      <c r="I375">
        <f>VLOOKUP($A375,'01 LEAD TIME'!$A$10:$K$1000000,9,FALSE)</f>
        <v>20161206833150.102</v>
      </c>
      <c r="J375">
        <f>VLOOKUP($A375,'01 LEAD TIME'!$A$10:$K$1000000,10,FALSE)</f>
        <v>4</v>
      </c>
      <c r="K375">
        <f>VLOOKUP($A375,'01 LEAD TIME'!$A$10:$K$1000000,11,FALSE)</f>
        <v>4</v>
      </c>
      <c r="L375" t="s">
        <v>36</v>
      </c>
      <c r="M375" s="1">
        <f t="shared" si="40"/>
        <v>42697</v>
      </c>
      <c r="N375" s="1">
        <f t="shared" si="41"/>
        <v>42716</v>
      </c>
      <c r="O375" t="b">
        <f t="shared" si="42"/>
        <v>0</v>
      </c>
      <c r="P375" t="str">
        <f t="shared" si="43"/>
        <v>WHEN fk_mwh_warehouse = '0' AND id_city = '5123' AND shipped_date &gt;= '2016-11-23' AND shipped_date &lt; '2016-12-13' THEN unit_price</v>
      </c>
      <c r="Q375" t="str">
        <f t="shared" si="44"/>
        <v>WHEN fk_mwh_warehouse = '0' AND id_city = '5123' AND shipped_date &gt;= '2016-11-23' AND shipped_date &lt; '2016-12-13' THEN paid_price</v>
      </c>
      <c r="R375" t="str">
        <f t="shared" si="47"/>
        <v>WHEN fk_mwh_warehouse = '0' AND id_city = '5123' AND shipped_date &gt;= '2016-11-23' AND shipped_date &lt; '2016-12-13' THEN order_nr</v>
      </c>
      <c r="S375" t="str">
        <f t="shared" si="45"/>
        <v>WHEN fk_mwh_warehouse = '0' AND id_city = '5123' AND shipped_date &gt;= '2016-11-23' AND shipped_date &lt; '2016-12-13' THEN 1</v>
      </c>
    </row>
    <row r="376" spans="1:19" x14ac:dyDescent="0.25">
      <c r="A376" t="str">
        <f t="shared" si="46"/>
        <v>51270</v>
      </c>
      <c r="B376">
        <v>0</v>
      </c>
      <c r="C376">
        <v>5127</v>
      </c>
      <c r="D376">
        <v>69597777.620000005</v>
      </c>
      <c r="E376">
        <v>67912238.569999993</v>
      </c>
      <c r="F376">
        <v>516</v>
      </c>
      <c r="G376">
        <v>650</v>
      </c>
      <c r="H376">
        <f>VLOOKUP($A376,'01 LEAD TIME'!$A$10:$K$1000000,8,FALSE)</f>
        <v>20161163208788.699</v>
      </c>
      <c r="I376">
        <f>VLOOKUP($A376,'01 LEAD TIME'!$A$10:$K$1000000,9,FALSE)</f>
        <v>20161206597664.898</v>
      </c>
      <c r="J376">
        <f>VLOOKUP($A376,'01 LEAD TIME'!$A$10:$K$1000000,10,FALSE)</f>
        <v>5</v>
      </c>
      <c r="K376">
        <f>VLOOKUP($A376,'01 LEAD TIME'!$A$10:$K$1000000,11,FALSE)</f>
        <v>4</v>
      </c>
      <c r="L376" t="s">
        <v>36</v>
      </c>
      <c r="M376" s="1">
        <f t="shared" si="40"/>
        <v>42696</v>
      </c>
      <c r="N376" s="1">
        <f t="shared" si="41"/>
        <v>42715</v>
      </c>
      <c r="O376" t="b">
        <f t="shared" si="42"/>
        <v>0</v>
      </c>
      <c r="P376" t="str">
        <f t="shared" si="43"/>
        <v>WHEN fk_mwh_warehouse = '0' AND id_city = '5127' AND shipped_date &gt;= '2016-11-22' AND shipped_date &lt; '2016-12-12' THEN unit_price</v>
      </c>
      <c r="Q376" t="str">
        <f t="shared" si="44"/>
        <v>WHEN fk_mwh_warehouse = '0' AND id_city = '5127' AND shipped_date &gt;= '2016-11-22' AND shipped_date &lt; '2016-12-12' THEN paid_price</v>
      </c>
      <c r="R376" t="str">
        <f t="shared" si="47"/>
        <v>WHEN fk_mwh_warehouse = '0' AND id_city = '5127' AND shipped_date &gt;= '2016-11-22' AND shipped_date &lt; '2016-12-12' THEN order_nr</v>
      </c>
      <c r="S376" t="str">
        <f t="shared" si="45"/>
        <v>WHEN fk_mwh_warehouse = '0' AND id_city = '5127' AND shipped_date &gt;= '2016-11-22' AND shipped_date &lt; '2016-12-12' THEN 1</v>
      </c>
    </row>
    <row r="377" spans="1:19" x14ac:dyDescent="0.25">
      <c r="A377" t="str">
        <f t="shared" si="46"/>
        <v>51310</v>
      </c>
      <c r="B377">
        <v>0</v>
      </c>
      <c r="C377">
        <v>5131</v>
      </c>
      <c r="D377">
        <v>12094543</v>
      </c>
      <c r="E377">
        <v>12014543</v>
      </c>
      <c r="F377">
        <v>84</v>
      </c>
      <c r="G377">
        <v>99</v>
      </c>
      <c r="H377">
        <f>VLOOKUP($A377,'01 LEAD TIME'!$A$10:$K$1000000,8,FALSE)</f>
        <v>20161167428688.301</v>
      </c>
      <c r="I377">
        <f>VLOOKUP($A377,'01 LEAD TIME'!$A$10:$K$1000000,9,FALSE)</f>
        <v>20161207400866.801</v>
      </c>
      <c r="J377">
        <f>VLOOKUP($A377,'01 LEAD TIME'!$A$10:$K$1000000,10,FALSE)</f>
        <v>5</v>
      </c>
      <c r="K377">
        <f>VLOOKUP($A377,'01 LEAD TIME'!$A$10:$K$1000000,11,FALSE)</f>
        <v>3</v>
      </c>
      <c r="L377" t="s">
        <v>35</v>
      </c>
      <c r="M377" s="1">
        <f t="shared" si="40"/>
        <v>42699</v>
      </c>
      <c r="N377" s="1">
        <f t="shared" si="41"/>
        <v>42714</v>
      </c>
      <c r="O377" t="b">
        <f t="shared" si="42"/>
        <v>0</v>
      </c>
      <c r="P377" t="str">
        <f t="shared" si="43"/>
        <v>WHEN fk_mwh_warehouse = '0' AND id_city = '5131' AND shipped_date &gt;= '2016-11-25' AND shipped_date &lt; '2016-12-11' THEN unit_price</v>
      </c>
      <c r="Q377" t="str">
        <f t="shared" si="44"/>
        <v>WHEN fk_mwh_warehouse = '0' AND id_city = '5131' AND shipped_date &gt;= '2016-11-25' AND shipped_date &lt; '2016-12-11' THEN paid_price</v>
      </c>
      <c r="R377" t="str">
        <f t="shared" si="47"/>
        <v>WHEN fk_mwh_warehouse = '0' AND id_city = '5131' AND shipped_date &gt;= '2016-11-25' AND shipped_date &lt; '2016-12-11' THEN order_nr</v>
      </c>
      <c r="S377" t="str">
        <f t="shared" si="45"/>
        <v>WHEN fk_mwh_warehouse = '0' AND id_city = '5131' AND shipped_date &gt;= '2016-11-25' AND shipped_date &lt; '2016-12-11' THEN 1</v>
      </c>
    </row>
    <row r="378" spans="1:19" x14ac:dyDescent="0.25">
      <c r="A378" t="str">
        <f t="shared" si="46"/>
        <v>51350</v>
      </c>
      <c r="B378">
        <v>0</v>
      </c>
      <c r="C378">
        <v>5135</v>
      </c>
      <c r="D378">
        <v>12678564.6</v>
      </c>
      <c r="E378">
        <v>12598446.1</v>
      </c>
      <c r="F378">
        <v>89</v>
      </c>
      <c r="G378">
        <v>116</v>
      </c>
      <c r="H378">
        <f>VLOOKUP($A378,'01 LEAD TIME'!$A$10:$K$1000000,8,FALSE)</f>
        <v>20161172652171.602</v>
      </c>
      <c r="I378">
        <f>VLOOKUP($A378,'01 LEAD TIME'!$A$10:$K$1000000,9,FALSE)</f>
        <v>20161207088736.199</v>
      </c>
      <c r="J378">
        <f>VLOOKUP($A378,'01 LEAD TIME'!$A$10:$K$1000000,10,FALSE)</f>
        <v>4</v>
      </c>
      <c r="K378">
        <f>VLOOKUP($A378,'01 LEAD TIME'!$A$10:$K$1000000,11,FALSE)</f>
        <v>3</v>
      </c>
      <c r="L378" t="s">
        <v>35</v>
      </c>
      <c r="M378" s="1">
        <f t="shared" si="40"/>
        <v>42700</v>
      </c>
      <c r="N378" s="1">
        <f t="shared" si="41"/>
        <v>42715</v>
      </c>
      <c r="O378" t="b">
        <f t="shared" si="42"/>
        <v>0</v>
      </c>
      <c r="P378" t="str">
        <f t="shared" si="43"/>
        <v>WHEN fk_mwh_warehouse = '0' AND id_city = '5135' AND shipped_date &gt;= '2016-11-26' AND shipped_date &lt; '2016-12-12' THEN unit_price</v>
      </c>
      <c r="Q378" t="str">
        <f t="shared" si="44"/>
        <v>WHEN fk_mwh_warehouse = '0' AND id_city = '5135' AND shipped_date &gt;= '2016-11-26' AND shipped_date &lt; '2016-12-12' THEN paid_price</v>
      </c>
      <c r="R378" t="str">
        <f t="shared" si="47"/>
        <v>WHEN fk_mwh_warehouse = '0' AND id_city = '5135' AND shipped_date &gt;= '2016-11-26' AND shipped_date &lt; '2016-12-12' THEN order_nr</v>
      </c>
      <c r="S378" t="str">
        <f t="shared" si="45"/>
        <v>WHEN fk_mwh_warehouse = '0' AND id_city = '5135' AND shipped_date &gt;= '2016-11-26' AND shipped_date &lt; '2016-12-12' THEN 1</v>
      </c>
    </row>
    <row r="379" spans="1:19" x14ac:dyDescent="0.25">
      <c r="A379" t="str">
        <f t="shared" si="46"/>
        <v>51390</v>
      </c>
      <c r="B379">
        <v>0</v>
      </c>
      <c r="C379">
        <v>5139</v>
      </c>
      <c r="D379">
        <v>22700661.120000001</v>
      </c>
      <c r="E379">
        <v>22285373.640000001</v>
      </c>
      <c r="F379">
        <v>140</v>
      </c>
      <c r="G379">
        <v>174</v>
      </c>
      <c r="H379">
        <f>VLOOKUP($A379,'01 LEAD TIME'!$A$10:$K$1000000,8,FALSE)</f>
        <v>20161136458963.199</v>
      </c>
      <c r="I379">
        <f>VLOOKUP($A379,'01 LEAD TIME'!$A$10:$K$1000000,9,FALSE)</f>
        <v>20161207146498.102</v>
      </c>
      <c r="J379">
        <f>VLOOKUP($A379,'01 LEAD TIME'!$A$10:$K$1000000,10,FALSE)</f>
        <v>13</v>
      </c>
      <c r="K379">
        <f>VLOOKUP($A379,'01 LEAD TIME'!$A$10:$K$1000000,11,FALSE)</f>
        <v>6</v>
      </c>
      <c r="L379" t="s">
        <v>35</v>
      </c>
      <c r="M379" s="1">
        <f t="shared" si="40"/>
        <v>42682</v>
      </c>
      <c r="N379" s="1">
        <f t="shared" si="41"/>
        <v>42709</v>
      </c>
      <c r="O379" t="b">
        <f t="shared" si="42"/>
        <v>0</v>
      </c>
      <c r="P379" t="str">
        <f t="shared" si="43"/>
        <v>WHEN fk_mwh_warehouse = '0' AND id_city = '5139' AND shipped_date &gt;= '2016-11-08' AND shipped_date &lt; '2016-12-06' THEN unit_price</v>
      </c>
      <c r="Q379" t="str">
        <f t="shared" si="44"/>
        <v>WHEN fk_mwh_warehouse = '0' AND id_city = '5139' AND shipped_date &gt;= '2016-11-08' AND shipped_date &lt; '2016-12-06' THEN paid_price</v>
      </c>
      <c r="R379" t="str">
        <f t="shared" si="47"/>
        <v>WHEN fk_mwh_warehouse = '0' AND id_city = '5139' AND shipped_date &gt;= '2016-11-08' AND shipped_date &lt; '2016-12-06' THEN order_nr</v>
      </c>
      <c r="S379" t="str">
        <f t="shared" si="45"/>
        <v>WHEN fk_mwh_warehouse = '0' AND id_city = '5139' AND shipped_date &gt;= '2016-11-08' AND shipped_date &lt; '2016-12-06' THEN 1</v>
      </c>
    </row>
    <row r="380" spans="1:19" x14ac:dyDescent="0.25">
      <c r="A380" t="str">
        <f t="shared" si="46"/>
        <v>51550</v>
      </c>
      <c r="B380">
        <v>0</v>
      </c>
      <c r="C380">
        <v>5155</v>
      </c>
      <c r="D380">
        <v>6304049.7999999998</v>
      </c>
      <c r="E380">
        <v>6247049.7999999998</v>
      </c>
      <c r="F380">
        <v>60</v>
      </c>
      <c r="G380">
        <v>69</v>
      </c>
      <c r="H380">
        <f>VLOOKUP($A380,'01 LEAD TIME'!$A$10:$K$1000000,8,FALSE)</f>
        <v>20161188844180.602</v>
      </c>
      <c r="I380">
        <f>VLOOKUP($A380,'01 LEAD TIME'!$A$10:$K$1000000,9,FALSE)</f>
        <v>20161206447620.699</v>
      </c>
      <c r="J380">
        <f>VLOOKUP($A380,'01 LEAD TIME'!$A$10:$K$1000000,10,FALSE)</f>
        <v>4</v>
      </c>
      <c r="K380">
        <f>VLOOKUP($A380,'01 LEAD TIME'!$A$10:$K$1000000,11,FALSE)</f>
        <v>2</v>
      </c>
      <c r="L380" t="s">
        <v>36</v>
      </c>
      <c r="M380" s="1">
        <f t="shared" si="40"/>
        <v>42703</v>
      </c>
      <c r="N380" s="1">
        <f t="shared" si="41"/>
        <v>42714</v>
      </c>
      <c r="O380" t="b">
        <f t="shared" si="42"/>
        <v>0</v>
      </c>
      <c r="P380" t="str">
        <f t="shared" si="43"/>
        <v>WHEN fk_mwh_warehouse = '0' AND id_city = '5155' AND shipped_date &gt;= '2016-11-29' AND shipped_date &lt; '2016-12-11' THEN unit_price</v>
      </c>
      <c r="Q380" t="str">
        <f t="shared" si="44"/>
        <v>WHEN fk_mwh_warehouse = '0' AND id_city = '5155' AND shipped_date &gt;= '2016-11-29' AND shipped_date &lt; '2016-12-11' THEN paid_price</v>
      </c>
      <c r="R380" t="str">
        <f t="shared" si="47"/>
        <v>WHEN fk_mwh_warehouse = '0' AND id_city = '5155' AND shipped_date &gt;= '2016-11-29' AND shipped_date &lt; '2016-12-11' THEN order_nr</v>
      </c>
      <c r="S380" t="str">
        <f t="shared" si="45"/>
        <v>WHEN fk_mwh_warehouse = '0' AND id_city = '5155' AND shipped_date &gt;= '2016-11-29' AND shipped_date &lt; '2016-12-11' THEN 1</v>
      </c>
    </row>
    <row r="381" spans="1:19" x14ac:dyDescent="0.25">
      <c r="A381" t="str">
        <f t="shared" si="46"/>
        <v>51810</v>
      </c>
      <c r="B381">
        <v>0</v>
      </c>
      <c r="C381">
        <v>5181</v>
      </c>
      <c r="D381">
        <v>10006389.060000001</v>
      </c>
      <c r="E381">
        <v>9969886.3699999992</v>
      </c>
      <c r="F381">
        <v>68</v>
      </c>
      <c r="G381">
        <v>85</v>
      </c>
      <c r="H381">
        <f>VLOOKUP($A381,'01 LEAD TIME'!$A$10:$K$1000000,8,FALSE)</f>
        <v>20161175510451</v>
      </c>
      <c r="I381">
        <f>VLOOKUP($A381,'01 LEAD TIME'!$A$10:$K$1000000,9,FALSE)</f>
        <v>20161206840412.801</v>
      </c>
      <c r="J381">
        <f>VLOOKUP($A381,'01 LEAD TIME'!$A$10:$K$1000000,10,FALSE)</f>
        <v>4</v>
      </c>
      <c r="K381">
        <f>VLOOKUP($A381,'01 LEAD TIME'!$A$10:$K$1000000,11,FALSE)</f>
        <v>3</v>
      </c>
      <c r="L381" t="s">
        <v>36</v>
      </c>
      <c r="M381" s="1">
        <f t="shared" si="40"/>
        <v>42700</v>
      </c>
      <c r="N381" s="1">
        <f t="shared" si="41"/>
        <v>42715</v>
      </c>
      <c r="O381" t="b">
        <f t="shared" si="42"/>
        <v>0</v>
      </c>
      <c r="P381" t="str">
        <f t="shared" si="43"/>
        <v>WHEN fk_mwh_warehouse = '0' AND id_city = '5181' AND shipped_date &gt;= '2016-11-26' AND shipped_date &lt; '2016-12-12' THEN unit_price</v>
      </c>
      <c r="Q381" t="str">
        <f t="shared" si="44"/>
        <v>WHEN fk_mwh_warehouse = '0' AND id_city = '5181' AND shipped_date &gt;= '2016-11-26' AND shipped_date &lt; '2016-12-12' THEN paid_price</v>
      </c>
      <c r="R381" t="str">
        <f t="shared" si="47"/>
        <v>WHEN fk_mwh_warehouse = '0' AND id_city = '5181' AND shipped_date &gt;= '2016-11-26' AND shipped_date &lt; '2016-12-12' THEN order_nr</v>
      </c>
      <c r="S381" t="str">
        <f t="shared" si="45"/>
        <v>WHEN fk_mwh_warehouse = '0' AND id_city = '5181' AND shipped_date &gt;= '2016-11-26' AND shipped_date &lt; '2016-12-12' THEN 1</v>
      </c>
    </row>
    <row r="382" spans="1:19" x14ac:dyDescent="0.25">
      <c r="A382" t="str">
        <f t="shared" si="46"/>
        <v>52020</v>
      </c>
      <c r="B382">
        <v>0</v>
      </c>
      <c r="C382">
        <v>5202</v>
      </c>
      <c r="D382">
        <v>12244181.6</v>
      </c>
      <c r="E382">
        <v>12120077.85</v>
      </c>
      <c r="F382">
        <v>79</v>
      </c>
      <c r="G382">
        <v>106</v>
      </c>
      <c r="H382">
        <f>VLOOKUP($A382,'01 LEAD TIME'!$A$10:$K$1000000,8,FALSE)</f>
        <v>20161188010520.699</v>
      </c>
      <c r="I382">
        <f>VLOOKUP($A382,'01 LEAD TIME'!$A$10:$K$1000000,9,FALSE)</f>
        <v>20161207129438.602</v>
      </c>
      <c r="J382">
        <f>VLOOKUP($A382,'01 LEAD TIME'!$A$10:$K$1000000,10,FALSE)</f>
        <v>4</v>
      </c>
      <c r="K382">
        <f>VLOOKUP($A382,'01 LEAD TIME'!$A$10:$K$1000000,11,FALSE)</f>
        <v>3</v>
      </c>
      <c r="L382" t="s">
        <v>35</v>
      </c>
      <c r="M382" s="1">
        <f t="shared" si="40"/>
        <v>42700</v>
      </c>
      <c r="N382" s="1">
        <f t="shared" si="41"/>
        <v>42715</v>
      </c>
      <c r="O382" t="b">
        <f t="shared" si="42"/>
        <v>0</v>
      </c>
      <c r="P382" t="str">
        <f t="shared" si="43"/>
        <v>WHEN fk_mwh_warehouse = '0' AND id_city = '5202' AND shipped_date &gt;= '2016-11-26' AND shipped_date &lt; '2016-12-12' THEN unit_price</v>
      </c>
      <c r="Q382" t="str">
        <f t="shared" si="44"/>
        <v>WHEN fk_mwh_warehouse = '0' AND id_city = '5202' AND shipped_date &gt;= '2016-11-26' AND shipped_date &lt; '2016-12-12' THEN paid_price</v>
      </c>
      <c r="R382" t="str">
        <f t="shared" si="47"/>
        <v>WHEN fk_mwh_warehouse = '0' AND id_city = '5202' AND shipped_date &gt;= '2016-11-26' AND shipped_date &lt; '2016-12-12' THEN order_nr</v>
      </c>
      <c r="S382" t="str">
        <f t="shared" si="45"/>
        <v>WHEN fk_mwh_warehouse = '0' AND id_city = '5202' AND shipped_date &gt;= '2016-11-26' AND shipped_date &lt; '2016-12-12' THEN 1</v>
      </c>
    </row>
    <row r="383" spans="1:19" x14ac:dyDescent="0.25">
      <c r="A383" t="str">
        <f t="shared" si="46"/>
        <v>52210</v>
      </c>
      <c r="B383">
        <v>0</v>
      </c>
      <c r="C383">
        <v>5221</v>
      </c>
      <c r="D383">
        <v>25548217.620000001</v>
      </c>
      <c r="E383">
        <v>25276073.949999999</v>
      </c>
      <c r="F383">
        <v>213</v>
      </c>
      <c r="G383">
        <v>247</v>
      </c>
      <c r="H383">
        <f>VLOOKUP($A383,'01 LEAD TIME'!$A$10:$K$1000000,8,FALSE)</f>
        <v>20161200291458.5</v>
      </c>
      <c r="I383">
        <f>VLOOKUP($A383,'01 LEAD TIME'!$A$10:$K$1000000,9,FALSE)</f>
        <v>20161206027686.602</v>
      </c>
      <c r="J383">
        <f>VLOOKUP($A383,'01 LEAD TIME'!$A$10:$K$1000000,10,FALSE)</f>
        <v>3</v>
      </c>
      <c r="K383">
        <f>VLOOKUP($A383,'01 LEAD TIME'!$A$10:$K$1000000,11,FALSE)</f>
        <v>2</v>
      </c>
      <c r="L383" t="s">
        <v>36</v>
      </c>
      <c r="M383" s="1">
        <f t="shared" si="40"/>
        <v>42704</v>
      </c>
      <c r="N383" s="1">
        <f t="shared" si="41"/>
        <v>42715</v>
      </c>
      <c r="O383" t="b">
        <f t="shared" si="42"/>
        <v>0</v>
      </c>
      <c r="P383" t="str">
        <f t="shared" si="43"/>
        <v>WHEN fk_mwh_warehouse = '0' AND id_city = '5221' AND shipped_date &gt;= '2016-11-30' AND shipped_date &lt; '2016-12-12' THEN unit_price</v>
      </c>
      <c r="Q383" t="str">
        <f t="shared" si="44"/>
        <v>WHEN fk_mwh_warehouse = '0' AND id_city = '5221' AND shipped_date &gt;= '2016-11-30' AND shipped_date &lt; '2016-12-12' THEN paid_price</v>
      </c>
      <c r="R383" t="str">
        <f t="shared" si="47"/>
        <v>WHEN fk_mwh_warehouse = '0' AND id_city = '5221' AND shipped_date &gt;= '2016-11-30' AND shipped_date &lt; '2016-12-12' THEN order_nr</v>
      </c>
      <c r="S383" t="str">
        <f t="shared" si="45"/>
        <v>WHEN fk_mwh_warehouse = '0' AND id_city = '5221' AND shipped_date &gt;= '2016-11-30' AND shipped_date &lt; '2016-12-12' THEN 1</v>
      </c>
    </row>
    <row r="384" spans="1:19" x14ac:dyDescent="0.25">
      <c r="A384" t="str">
        <f t="shared" si="46"/>
        <v>52340</v>
      </c>
      <c r="B384">
        <v>0</v>
      </c>
      <c r="C384">
        <v>5234</v>
      </c>
      <c r="D384">
        <v>7850817.9800000004</v>
      </c>
      <c r="E384">
        <v>7809567.9800000004</v>
      </c>
      <c r="F384">
        <v>54</v>
      </c>
      <c r="G384">
        <v>61</v>
      </c>
      <c r="H384">
        <f>VLOOKUP($A384,'01 LEAD TIME'!$A$10:$K$1000000,8,FALSE)</f>
        <v>20161199838063.5</v>
      </c>
      <c r="I384">
        <f>VLOOKUP($A384,'01 LEAD TIME'!$A$10:$K$1000000,9,FALSE)</f>
        <v>20161206335937.602</v>
      </c>
      <c r="J384">
        <f>VLOOKUP($A384,'01 LEAD TIME'!$A$10:$K$1000000,10,FALSE)</f>
        <v>3</v>
      </c>
      <c r="K384">
        <f>VLOOKUP($A384,'01 LEAD TIME'!$A$10:$K$1000000,11,FALSE)</f>
        <v>1</v>
      </c>
      <c r="L384" t="s">
        <v>36</v>
      </c>
      <c r="M384" s="1">
        <f t="shared" si="40"/>
        <v>42707</v>
      </c>
      <c r="N384" s="1">
        <f t="shared" si="41"/>
        <v>42714</v>
      </c>
      <c r="O384" t="b">
        <f t="shared" si="42"/>
        <v>0</v>
      </c>
      <c r="P384" t="str">
        <f t="shared" si="43"/>
        <v>WHEN fk_mwh_warehouse = '0' AND id_city = '5234' AND shipped_date &gt;= '2016-12-03' AND shipped_date &lt; '2016-12-11' THEN unit_price</v>
      </c>
      <c r="Q384" t="str">
        <f t="shared" si="44"/>
        <v>WHEN fk_mwh_warehouse = '0' AND id_city = '5234' AND shipped_date &gt;= '2016-12-03' AND shipped_date &lt; '2016-12-11' THEN paid_price</v>
      </c>
      <c r="R384" t="str">
        <f t="shared" si="47"/>
        <v>WHEN fk_mwh_warehouse = '0' AND id_city = '5234' AND shipped_date &gt;= '2016-12-03' AND shipped_date &lt; '2016-12-11' THEN order_nr</v>
      </c>
      <c r="S384" t="str">
        <f t="shared" si="45"/>
        <v>WHEN fk_mwh_warehouse = '0' AND id_city = '5234' AND shipped_date &gt;= '2016-12-03' AND shipped_date &lt; '2016-12-11' THEN 1</v>
      </c>
    </row>
    <row r="385" spans="1:19" x14ac:dyDescent="0.25">
      <c r="A385" t="str">
        <f t="shared" si="46"/>
        <v>52550</v>
      </c>
      <c r="B385">
        <v>0</v>
      </c>
      <c r="C385">
        <v>5255</v>
      </c>
      <c r="D385">
        <v>54117382.100000001</v>
      </c>
      <c r="E385">
        <v>53234204.130000003</v>
      </c>
      <c r="F385">
        <v>445</v>
      </c>
      <c r="G385">
        <v>516</v>
      </c>
      <c r="H385">
        <f>VLOOKUP($A385,'01 LEAD TIME'!$A$10:$K$1000000,8,FALSE)</f>
        <v>20161179369154.5</v>
      </c>
      <c r="I385">
        <f>VLOOKUP($A385,'01 LEAD TIME'!$A$10:$K$1000000,9,FALSE)</f>
        <v>20161206602770.898</v>
      </c>
      <c r="J385">
        <f>VLOOKUP($A385,'01 LEAD TIME'!$A$10:$K$1000000,10,FALSE)</f>
        <v>4</v>
      </c>
      <c r="K385">
        <f>VLOOKUP($A385,'01 LEAD TIME'!$A$10:$K$1000000,11,FALSE)</f>
        <v>4</v>
      </c>
      <c r="L385" t="s">
        <v>36</v>
      </c>
      <c r="M385" s="1">
        <f t="shared" si="40"/>
        <v>42697</v>
      </c>
      <c r="N385" s="1">
        <f t="shared" si="41"/>
        <v>42716</v>
      </c>
      <c r="O385" t="b">
        <f t="shared" si="42"/>
        <v>0</v>
      </c>
      <c r="P385" t="str">
        <f t="shared" si="43"/>
        <v>WHEN fk_mwh_warehouse = '0' AND id_city = '5255' AND shipped_date &gt;= '2016-11-23' AND shipped_date &lt; '2016-12-13' THEN unit_price</v>
      </c>
      <c r="Q385" t="str">
        <f t="shared" si="44"/>
        <v>WHEN fk_mwh_warehouse = '0' AND id_city = '5255' AND shipped_date &gt;= '2016-11-23' AND shipped_date &lt; '2016-12-13' THEN paid_price</v>
      </c>
      <c r="R385" t="str">
        <f t="shared" si="47"/>
        <v>WHEN fk_mwh_warehouse = '0' AND id_city = '5255' AND shipped_date &gt;= '2016-11-23' AND shipped_date &lt; '2016-12-13' THEN order_nr</v>
      </c>
      <c r="S385" t="str">
        <f t="shared" si="45"/>
        <v>WHEN fk_mwh_warehouse = '0' AND id_city = '5255' AND shipped_date &gt;= '2016-11-23' AND shipped_date &lt; '2016-12-13' THEN 1</v>
      </c>
    </row>
    <row r="386" spans="1:19" x14ac:dyDescent="0.25">
      <c r="A386" t="str">
        <f t="shared" si="46"/>
        <v>52750</v>
      </c>
      <c r="B386">
        <v>0</v>
      </c>
      <c r="C386">
        <v>5275</v>
      </c>
      <c r="D386">
        <v>3217600.34</v>
      </c>
      <c r="E386">
        <v>3209800.34</v>
      </c>
      <c r="F386">
        <v>29</v>
      </c>
      <c r="G386">
        <v>34</v>
      </c>
      <c r="H386">
        <f>VLOOKUP($A386,'01 LEAD TIME'!$A$10:$K$1000000,8,FALSE)</f>
        <v>20161163862054.801</v>
      </c>
      <c r="I386">
        <f>VLOOKUP($A386,'01 LEAD TIME'!$A$10:$K$1000000,9,FALSE)</f>
        <v>20161206505065.699</v>
      </c>
      <c r="J386">
        <f>VLOOKUP($A386,'01 LEAD TIME'!$A$10:$K$1000000,10,FALSE)</f>
        <v>4</v>
      </c>
      <c r="K386">
        <f>VLOOKUP($A386,'01 LEAD TIME'!$A$10:$K$1000000,11,FALSE)</f>
        <v>3</v>
      </c>
      <c r="L386" t="s">
        <v>36</v>
      </c>
      <c r="M386" s="1">
        <f t="shared" si="40"/>
        <v>42700</v>
      </c>
      <c r="N386" s="1">
        <f t="shared" si="41"/>
        <v>42715</v>
      </c>
      <c r="O386" t="b">
        <f t="shared" si="42"/>
        <v>0</v>
      </c>
      <c r="P386" t="str">
        <f t="shared" si="43"/>
        <v>WHEN fk_mwh_warehouse = '0' AND id_city = '5275' AND shipped_date &gt;= '2016-11-26' AND shipped_date &lt; '2016-12-12' THEN unit_price</v>
      </c>
      <c r="Q386" t="str">
        <f t="shared" si="44"/>
        <v>WHEN fk_mwh_warehouse = '0' AND id_city = '5275' AND shipped_date &gt;= '2016-11-26' AND shipped_date &lt; '2016-12-12' THEN paid_price</v>
      </c>
      <c r="R386" t="str">
        <f t="shared" si="47"/>
        <v>WHEN fk_mwh_warehouse = '0' AND id_city = '5275' AND shipped_date &gt;= '2016-11-26' AND shipped_date &lt; '2016-12-12' THEN order_nr</v>
      </c>
      <c r="S386" t="str">
        <f t="shared" si="45"/>
        <v>WHEN fk_mwh_warehouse = '0' AND id_city = '5275' AND shipped_date &gt;= '2016-11-26' AND shipped_date &lt; '2016-12-12' THEN 1</v>
      </c>
    </row>
    <row r="387" spans="1:19" x14ac:dyDescent="0.25">
      <c r="A387" t="str">
        <f t="shared" si="46"/>
        <v>52900</v>
      </c>
      <c r="B387">
        <v>0</v>
      </c>
      <c r="C387">
        <v>5290</v>
      </c>
      <c r="D387">
        <v>15528076.970000001</v>
      </c>
      <c r="E387">
        <v>15292918.26</v>
      </c>
      <c r="F387">
        <v>136</v>
      </c>
      <c r="G387">
        <v>166</v>
      </c>
      <c r="H387">
        <f>VLOOKUP($A387,'01 LEAD TIME'!$A$10:$K$1000000,8,FALSE)</f>
        <v>20161148510259.801</v>
      </c>
      <c r="I387">
        <f>VLOOKUP($A387,'01 LEAD TIME'!$A$10:$K$1000000,9,FALSE)</f>
        <v>20161207143242</v>
      </c>
      <c r="J387">
        <f>VLOOKUP($A387,'01 LEAD TIME'!$A$10:$K$1000000,10,FALSE)</f>
        <v>10</v>
      </c>
      <c r="K387">
        <f>VLOOKUP($A387,'01 LEAD TIME'!$A$10:$K$1000000,11,FALSE)</f>
        <v>6</v>
      </c>
      <c r="L387" t="s">
        <v>35</v>
      </c>
      <c r="M387" s="1">
        <f t="shared" si="40"/>
        <v>42685</v>
      </c>
      <c r="N387" s="1">
        <f t="shared" si="41"/>
        <v>42712</v>
      </c>
      <c r="O387" t="b">
        <f t="shared" si="42"/>
        <v>0</v>
      </c>
      <c r="P387" t="str">
        <f t="shared" si="43"/>
        <v>WHEN fk_mwh_warehouse = '0' AND id_city = '5290' AND shipped_date &gt;= '2016-11-11' AND shipped_date &lt; '2016-12-09' THEN unit_price</v>
      </c>
      <c r="Q387" t="str">
        <f t="shared" si="44"/>
        <v>WHEN fk_mwh_warehouse = '0' AND id_city = '5290' AND shipped_date &gt;= '2016-11-11' AND shipped_date &lt; '2016-12-09' THEN paid_price</v>
      </c>
      <c r="R387" t="str">
        <f t="shared" si="47"/>
        <v>WHEN fk_mwh_warehouse = '0' AND id_city = '5290' AND shipped_date &gt;= '2016-11-11' AND shipped_date &lt; '2016-12-09' THEN order_nr</v>
      </c>
      <c r="S387" t="str">
        <f t="shared" si="45"/>
        <v>WHEN fk_mwh_warehouse = '0' AND id_city = '5290' AND shipped_date &gt;= '2016-11-11' AND shipped_date &lt; '2016-12-09' THEN 1</v>
      </c>
    </row>
    <row r="388" spans="1:19" x14ac:dyDescent="0.25">
      <c r="A388" t="str">
        <f t="shared" si="46"/>
        <v>53070</v>
      </c>
      <c r="B388">
        <v>0</v>
      </c>
      <c r="C388">
        <v>5307</v>
      </c>
      <c r="D388">
        <v>8559558.0999999996</v>
      </c>
      <c r="E388">
        <v>8375937.9299999997</v>
      </c>
      <c r="F388">
        <v>65</v>
      </c>
      <c r="G388">
        <v>75</v>
      </c>
      <c r="H388">
        <f>VLOOKUP($A388,'01 LEAD TIME'!$A$10:$K$1000000,8,FALSE)</f>
        <v>20161164972389</v>
      </c>
      <c r="I388">
        <f>VLOOKUP($A388,'01 LEAD TIME'!$A$10:$K$1000000,9,FALSE)</f>
        <v>20161206210520</v>
      </c>
      <c r="J388">
        <f>VLOOKUP($A388,'01 LEAD TIME'!$A$10:$K$1000000,10,FALSE)</f>
        <v>5</v>
      </c>
      <c r="K388">
        <f>VLOOKUP($A388,'01 LEAD TIME'!$A$10:$K$1000000,11,FALSE)</f>
        <v>3</v>
      </c>
      <c r="L388" t="s">
        <v>36</v>
      </c>
      <c r="M388" s="1">
        <f t="shared" si="40"/>
        <v>42699</v>
      </c>
      <c r="N388" s="1">
        <f t="shared" si="41"/>
        <v>42714</v>
      </c>
      <c r="O388" t="b">
        <f t="shared" si="42"/>
        <v>0</v>
      </c>
      <c r="P388" t="str">
        <f t="shared" si="43"/>
        <v>WHEN fk_mwh_warehouse = '0' AND id_city = '5307' AND shipped_date &gt;= '2016-11-25' AND shipped_date &lt; '2016-12-11' THEN unit_price</v>
      </c>
      <c r="Q388" t="str">
        <f t="shared" si="44"/>
        <v>WHEN fk_mwh_warehouse = '0' AND id_city = '5307' AND shipped_date &gt;= '2016-11-25' AND shipped_date &lt; '2016-12-11' THEN paid_price</v>
      </c>
      <c r="R388" t="str">
        <f t="shared" si="47"/>
        <v>WHEN fk_mwh_warehouse = '0' AND id_city = '5307' AND shipped_date &gt;= '2016-11-25' AND shipped_date &lt; '2016-12-11' THEN order_nr</v>
      </c>
      <c r="S388" t="str">
        <f t="shared" si="45"/>
        <v>WHEN fk_mwh_warehouse = '0' AND id_city = '5307' AND shipped_date &gt;= '2016-11-25' AND shipped_date &lt; '2016-12-11' THEN 1</v>
      </c>
    </row>
    <row r="389" spans="1:19" x14ac:dyDescent="0.25">
      <c r="A389" t="str">
        <f t="shared" si="46"/>
        <v>53260</v>
      </c>
      <c r="B389">
        <v>0</v>
      </c>
      <c r="C389">
        <v>5326</v>
      </c>
      <c r="D389">
        <v>13430446</v>
      </c>
      <c r="E389">
        <v>13249819.859999999</v>
      </c>
      <c r="F389">
        <v>100</v>
      </c>
      <c r="G389">
        <v>124</v>
      </c>
      <c r="H389">
        <f>VLOOKUP($A389,'01 LEAD TIME'!$A$10:$K$1000000,8,FALSE)</f>
        <v>20161165230070.102</v>
      </c>
      <c r="I389">
        <f>VLOOKUP($A389,'01 LEAD TIME'!$A$10:$K$1000000,9,FALSE)</f>
        <v>20161206460284.801</v>
      </c>
      <c r="J389">
        <f>VLOOKUP($A389,'01 LEAD TIME'!$A$10:$K$1000000,10,FALSE)</f>
        <v>5</v>
      </c>
      <c r="K389">
        <f>VLOOKUP($A389,'01 LEAD TIME'!$A$10:$K$1000000,11,FALSE)</f>
        <v>3</v>
      </c>
      <c r="L389" t="s">
        <v>36</v>
      </c>
      <c r="M389" s="1">
        <f t="shared" si="40"/>
        <v>42699</v>
      </c>
      <c r="N389" s="1">
        <f t="shared" si="41"/>
        <v>42714</v>
      </c>
      <c r="O389" t="b">
        <f t="shared" si="42"/>
        <v>0</v>
      </c>
      <c r="P389" t="str">
        <f t="shared" si="43"/>
        <v>WHEN fk_mwh_warehouse = '0' AND id_city = '5326' AND shipped_date &gt;= '2016-11-25' AND shipped_date &lt; '2016-12-11' THEN unit_price</v>
      </c>
      <c r="Q389" t="str">
        <f t="shared" si="44"/>
        <v>WHEN fk_mwh_warehouse = '0' AND id_city = '5326' AND shipped_date &gt;= '2016-11-25' AND shipped_date &lt; '2016-12-11' THEN paid_price</v>
      </c>
      <c r="R389" t="str">
        <f t="shared" si="47"/>
        <v>WHEN fk_mwh_warehouse = '0' AND id_city = '5326' AND shipped_date &gt;= '2016-11-25' AND shipped_date &lt; '2016-12-11' THEN order_nr</v>
      </c>
      <c r="S389" t="str">
        <f t="shared" si="45"/>
        <v>WHEN fk_mwh_warehouse = '0' AND id_city = '5326' AND shipped_date &gt;= '2016-11-25' AND shipped_date &lt; '2016-12-11' THEN 1</v>
      </c>
    </row>
    <row r="390" spans="1:19" x14ac:dyDescent="0.25">
      <c r="A390" t="str">
        <f t="shared" si="46"/>
        <v>53410</v>
      </c>
      <c r="B390">
        <v>0</v>
      </c>
      <c r="C390">
        <v>5341</v>
      </c>
      <c r="D390">
        <v>6071398.4400000004</v>
      </c>
      <c r="E390">
        <v>6007998.4400000004</v>
      </c>
      <c r="F390">
        <v>48</v>
      </c>
      <c r="G390">
        <v>61</v>
      </c>
      <c r="H390">
        <f>VLOOKUP($A390,'01 LEAD TIME'!$A$10:$K$1000000,8,FALSE)</f>
        <v>20161183068856.801</v>
      </c>
      <c r="I390">
        <f>VLOOKUP($A390,'01 LEAD TIME'!$A$10:$K$1000000,9,FALSE)</f>
        <v>20161206690960.898</v>
      </c>
      <c r="J390">
        <f>VLOOKUP($A390,'01 LEAD TIME'!$A$10:$K$1000000,10,FALSE)</f>
        <v>3</v>
      </c>
      <c r="K390">
        <f>VLOOKUP($A390,'01 LEAD TIME'!$A$10:$K$1000000,11,FALSE)</f>
        <v>3</v>
      </c>
      <c r="L390" t="s">
        <v>36</v>
      </c>
      <c r="M390" s="1">
        <f t="shared" si="40"/>
        <v>42701</v>
      </c>
      <c r="N390" s="1">
        <f t="shared" si="41"/>
        <v>42716</v>
      </c>
      <c r="O390" t="b">
        <f t="shared" si="42"/>
        <v>0</v>
      </c>
      <c r="P390" t="str">
        <f t="shared" si="43"/>
        <v>WHEN fk_mwh_warehouse = '0' AND id_city = '5341' AND shipped_date &gt;= '2016-11-27' AND shipped_date &lt; '2016-12-13' THEN unit_price</v>
      </c>
      <c r="Q390" t="str">
        <f t="shared" si="44"/>
        <v>WHEN fk_mwh_warehouse = '0' AND id_city = '5341' AND shipped_date &gt;= '2016-11-27' AND shipped_date &lt; '2016-12-13' THEN paid_price</v>
      </c>
      <c r="R390" t="str">
        <f t="shared" si="47"/>
        <v>WHEN fk_mwh_warehouse = '0' AND id_city = '5341' AND shipped_date &gt;= '2016-11-27' AND shipped_date &lt; '2016-12-13' THEN order_nr</v>
      </c>
      <c r="S390" t="str">
        <f t="shared" si="45"/>
        <v>WHEN fk_mwh_warehouse = '0' AND id_city = '5341' AND shipped_date &gt;= '2016-11-27' AND shipped_date &lt; '2016-12-13' THEN 1</v>
      </c>
    </row>
    <row r="391" spans="1:19" x14ac:dyDescent="0.25">
      <c r="A391" t="str">
        <f t="shared" si="46"/>
        <v>53610</v>
      </c>
      <c r="B391">
        <v>0</v>
      </c>
      <c r="C391">
        <v>5361</v>
      </c>
      <c r="D391">
        <v>40012058.18</v>
      </c>
      <c r="E391">
        <v>39046523.899999999</v>
      </c>
      <c r="F391">
        <v>275</v>
      </c>
      <c r="G391">
        <v>365</v>
      </c>
      <c r="H391">
        <f>VLOOKUP($A391,'01 LEAD TIME'!$A$10:$K$1000000,8,FALSE)</f>
        <v>20161163057376</v>
      </c>
      <c r="I391">
        <f>VLOOKUP($A391,'01 LEAD TIME'!$A$10:$K$1000000,9,FALSE)</f>
        <v>20161206735867</v>
      </c>
      <c r="J391">
        <f>VLOOKUP($A391,'01 LEAD TIME'!$A$10:$K$1000000,10,FALSE)</f>
        <v>5</v>
      </c>
      <c r="K391">
        <f>VLOOKUP($A391,'01 LEAD TIME'!$A$10:$K$1000000,11,FALSE)</f>
        <v>4</v>
      </c>
      <c r="L391" t="s">
        <v>36</v>
      </c>
      <c r="M391" s="1">
        <f t="shared" si="40"/>
        <v>42696</v>
      </c>
      <c r="N391" s="1">
        <f t="shared" si="41"/>
        <v>42715</v>
      </c>
      <c r="O391" t="b">
        <f t="shared" si="42"/>
        <v>0</v>
      </c>
      <c r="P391" t="str">
        <f t="shared" si="43"/>
        <v>WHEN fk_mwh_warehouse = '0' AND id_city = '5361' AND shipped_date &gt;= '2016-11-22' AND shipped_date &lt; '2016-12-12' THEN unit_price</v>
      </c>
      <c r="Q391" t="str">
        <f t="shared" si="44"/>
        <v>WHEN fk_mwh_warehouse = '0' AND id_city = '5361' AND shipped_date &gt;= '2016-11-22' AND shipped_date &lt; '2016-12-12' THEN paid_price</v>
      </c>
      <c r="R391" t="str">
        <f t="shared" si="47"/>
        <v>WHEN fk_mwh_warehouse = '0' AND id_city = '5361' AND shipped_date &gt;= '2016-11-22' AND shipped_date &lt; '2016-12-12' THEN order_nr</v>
      </c>
      <c r="S391" t="str">
        <f t="shared" si="45"/>
        <v>WHEN fk_mwh_warehouse = '0' AND id_city = '5361' AND shipped_date &gt;= '2016-11-22' AND shipped_date &lt; '2016-12-12' THEN 1</v>
      </c>
    </row>
    <row r="392" spans="1:19" x14ac:dyDescent="0.25">
      <c r="A392" t="str">
        <f t="shared" si="46"/>
        <v>53830</v>
      </c>
      <c r="B392">
        <v>0</v>
      </c>
      <c r="C392">
        <v>5383</v>
      </c>
      <c r="D392">
        <v>45000878.049999997</v>
      </c>
      <c r="E392">
        <v>44040061.619999997</v>
      </c>
      <c r="F392">
        <v>311</v>
      </c>
      <c r="G392">
        <v>389</v>
      </c>
      <c r="H392">
        <f>VLOOKUP($A392,'01 LEAD TIME'!$A$10:$K$1000000,8,FALSE)</f>
        <v>20161142658675.801</v>
      </c>
      <c r="I392">
        <f>VLOOKUP($A392,'01 LEAD TIME'!$A$10:$K$1000000,9,FALSE)</f>
        <v>20161207117024.699</v>
      </c>
      <c r="J392">
        <f>VLOOKUP($A392,'01 LEAD TIME'!$A$10:$K$1000000,10,FALSE)</f>
        <v>11</v>
      </c>
      <c r="K392">
        <f>VLOOKUP($A392,'01 LEAD TIME'!$A$10:$K$1000000,11,FALSE)</f>
        <v>6</v>
      </c>
      <c r="L392" t="s">
        <v>35</v>
      </c>
      <c r="M392" s="1">
        <f t="shared" si="40"/>
        <v>42684</v>
      </c>
      <c r="N392" s="1">
        <f t="shared" si="41"/>
        <v>42711</v>
      </c>
      <c r="O392" t="b">
        <f t="shared" si="42"/>
        <v>0</v>
      </c>
      <c r="P392" t="str">
        <f t="shared" si="43"/>
        <v>WHEN fk_mwh_warehouse = '0' AND id_city = '5383' AND shipped_date &gt;= '2016-11-10' AND shipped_date &lt; '2016-12-08' THEN unit_price</v>
      </c>
      <c r="Q392" t="str">
        <f t="shared" si="44"/>
        <v>WHEN fk_mwh_warehouse = '0' AND id_city = '5383' AND shipped_date &gt;= '2016-11-10' AND shipped_date &lt; '2016-12-08' THEN paid_price</v>
      </c>
      <c r="R392" t="str">
        <f t="shared" si="47"/>
        <v>WHEN fk_mwh_warehouse = '0' AND id_city = '5383' AND shipped_date &gt;= '2016-11-10' AND shipped_date &lt; '2016-12-08' THEN order_nr</v>
      </c>
      <c r="S392" t="str">
        <f t="shared" si="45"/>
        <v>WHEN fk_mwh_warehouse = '0' AND id_city = '5383' AND shipped_date &gt;= '2016-11-10' AND shipped_date &lt; '2016-12-08' THEN 1</v>
      </c>
    </row>
    <row r="393" spans="1:19" x14ac:dyDescent="0.25">
      <c r="A393" t="str">
        <f t="shared" si="46"/>
        <v>54050</v>
      </c>
      <c r="B393">
        <v>0</v>
      </c>
      <c r="C393">
        <v>5405</v>
      </c>
      <c r="D393">
        <v>14091240.119999999</v>
      </c>
      <c r="E393">
        <v>13858740.119999999</v>
      </c>
      <c r="F393">
        <v>85</v>
      </c>
      <c r="G393">
        <v>114</v>
      </c>
      <c r="H393">
        <f>VLOOKUP($A393,'01 LEAD TIME'!$A$10:$K$1000000,8,FALSE)</f>
        <v>20161201401049.602</v>
      </c>
      <c r="I393">
        <f>VLOOKUP($A393,'01 LEAD TIME'!$A$10:$K$1000000,9,FALSE)</f>
        <v>20161206785268.898</v>
      </c>
      <c r="J393">
        <f>VLOOKUP($A393,'01 LEAD TIME'!$A$10:$K$1000000,10,FALSE)</f>
        <v>2</v>
      </c>
      <c r="K393">
        <f>VLOOKUP($A393,'01 LEAD TIME'!$A$10:$K$1000000,11,FALSE)</f>
        <v>2</v>
      </c>
      <c r="L393" t="s">
        <v>36</v>
      </c>
      <c r="M393" s="1">
        <f t="shared" si="40"/>
        <v>42705</v>
      </c>
      <c r="N393" s="1">
        <f t="shared" si="41"/>
        <v>42716</v>
      </c>
      <c r="O393" t="b">
        <f t="shared" si="42"/>
        <v>0</v>
      </c>
      <c r="P393" t="str">
        <f t="shared" si="43"/>
        <v>WHEN fk_mwh_warehouse = '0' AND id_city = '5405' AND shipped_date &gt;= '2016-12-01' AND shipped_date &lt; '2016-12-13' THEN unit_price</v>
      </c>
      <c r="Q393" t="str">
        <f t="shared" si="44"/>
        <v>WHEN fk_mwh_warehouse = '0' AND id_city = '5405' AND shipped_date &gt;= '2016-12-01' AND shipped_date &lt; '2016-12-13' THEN paid_price</v>
      </c>
      <c r="R393" t="str">
        <f t="shared" si="47"/>
        <v>WHEN fk_mwh_warehouse = '0' AND id_city = '5405' AND shipped_date &gt;= '2016-12-01' AND shipped_date &lt; '2016-12-13' THEN order_nr</v>
      </c>
      <c r="S393" t="str">
        <f t="shared" si="45"/>
        <v>WHEN fk_mwh_warehouse = '0' AND id_city = '5405' AND shipped_date &gt;= '2016-12-01' AND shipped_date &lt; '2016-12-13' THEN 1</v>
      </c>
    </row>
    <row r="394" spans="1:19" x14ac:dyDescent="0.25">
      <c r="A394" t="str">
        <f t="shared" si="46"/>
        <v>54150</v>
      </c>
      <c r="B394">
        <v>0</v>
      </c>
      <c r="C394">
        <v>5415</v>
      </c>
      <c r="D394">
        <v>30628870.690000001</v>
      </c>
      <c r="E394">
        <v>30210592.210000001</v>
      </c>
      <c r="F394">
        <v>244</v>
      </c>
      <c r="G394">
        <v>291</v>
      </c>
      <c r="H394">
        <f>VLOOKUP($A394,'01 LEAD TIME'!$A$10:$K$1000000,8,FALSE)</f>
        <v>20161198114442.102</v>
      </c>
      <c r="I394">
        <f>VLOOKUP($A394,'01 LEAD TIME'!$A$10:$K$1000000,9,FALSE)</f>
        <v>20161206434085.801</v>
      </c>
      <c r="J394">
        <f>VLOOKUP($A394,'01 LEAD TIME'!$A$10:$K$1000000,10,FALSE)</f>
        <v>3</v>
      </c>
      <c r="K394">
        <f>VLOOKUP($A394,'01 LEAD TIME'!$A$10:$K$1000000,11,FALSE)</f>
        <v>2</v>
      </c>
      <c r="L394" t="s">
        <v>36</v>
      </c>
      <c r="M394" s="1">
        <f t="shared" ref="M394:M457" si="48">$N$2-J394-($N$6*K394)</f>
        <v>42704</v>
      </c>
      <c r="N394" s="1">
        <f t="shared" ref="N394:N457" si="49">$N$3-J394+($N$7*K394)</f>
        <v>42715</v>
      </c>
      <c r="O394" t="b">
        <f t="shared" ref="O394:O457" si="50">N394&gt;$N$3</f>
        <v>0</v>
      </c>
      <c r="P394" t="str">
        <f t="shared" ref="P394:P457" si="51">"WHEN fk_mwh_warehouse = '"&amp;$B394&amp;"' AND id_city = '"&amp;$C394&amp;"' AND shipped_date &gt;= '"&amp;TEXT($M394,"yyyy-mm-dd")&amp;"' AND shipped_date &lt; '"&amp;TEXT($N394+1,"yyyy-mm-dd")&amp;"' THEN unit_price"</f>
        <v>WHEN fk_mwh_warehouse = '0' AND id_city = '5415' AND shipped_date &gt;= '2016-11-30' AND shipped_date &lt; '2016-12-12' THEN unit_price</v>
      </c>
      <c r="Q394" t="str">
        <f t="shared" ref="Q394:Q457" si="52">"WHEN fk_mwh_warehouse = '"&amp;$B394&amp;"' AND id_city = '"&amp;$C394&amp;"' AND shipped_date &gt;= '"&amp;TEXT($M394,"yyyy-mm-dd")&amp;"' AND shipped_date &lt; '"&amp;TEXT($N394+1,"yyyy-mm-dd")&amp;"' THEN paid_price"</f>
        <v>WHEN fk_mwh_warehouse = '0' AND id_city = '5415' AND shipped_date &gt;= '2016-11-30' AND shipped_date &lt; '2016-12-12' THEN paid_price</v>
      </c>
      <c r="R394" t="str">
        <f t="shared" si="47"/>
        <v>WHEN fk_mwh_warehouse = '0' AND id_city = '5415' AND shipped_date &gt;= '2016-11-30' AND shipped_date &lt; '2016-12-12' THEN order_nr</v>
      </c>
      <c r="S394" t="str">
        <f t="shared" ref="S394:S457" si="53">"WHEN fk_mwh_warehouse = '"&amp;$B394&amp;"' AND id_city = '"&amp;$C394&amp;"' AND shipped_date &gt;= '"&amp;TEXT($M394,"yyyy-mm-dd")&amp;"' AND shipped_date &lt; '"&amp;TEXT($N394+1,"yyyy-mm-dd")&amp;"' THEN 1"</f>
        <v>WHEN fk_mwh_warehouse = '0' AND id_city = '5415' AND shipped_date &gt;= '2016-11-30' AND shipped_date &lt; '2016-12-12' THEN 1</v>
      </c>
    </row>
    <row r="395" spans="1:19" x14ac:dyDescent="0.25">
      <c r="A395" t="str">
        <f t="shared" ref="A395:A458" si="54">C395&amp;B395</f>
        <v>54420</v>
      </c>
      <c r="B395">
        <v>0</v>
      </c>
      <c r="C395">
        <v>5442</v>
      </c>
      <c r="D395">
        <v>7857965</v>
      </c>
      <c r="E395">
        <v>7721550</v>
      </c>
      <c r="F395">
        <v>50</v>
      </c>
      <c r="G395">
        <v>53</v>
      </c>
      <c r="H395">
        <f>VLOOKUP($A395,'01 LEAD TIME'!$A$10:$K$1000000,8,FALSE)</f>
        <v>20161179544325.602</v>
      </c>
      <c r="I395">
        <f>VLOOKUP($A395,'01 LEAD TIME'!$A$10:$K$1000000,9,FALSE)</f>
        <v>20161206634911.199</v>
      </c>
      <c r="J395">
        <f>VLOOKUP($A395,'01 LEAD TIME'!$A$10:$K$1000000,10,FALSE)</f>
        <v>3</v>
      </c>
      <c r="K395">
        <f>VLOOKUP($A395,'01 LEAD TIME'!$A$10:$K$1000000,11,FALSE)</f>
        <v>2</v>
      </c>
      <c r="L395" t="s">
        <v>36</v>
      </c>
      <c r="M395" s="1">
        <f t="shared" si="48"/>
        <v>42704</v>
      </c>
      <c r="N395" s="1">
        <f t="shared" si="49"/>
        <v>42715</v>
      </c>
      <c r="O395" t="b">
        <f t="shared" si="50"/>
        <v>0</v>
      </c>
      <c r="P395" t="str">
        <f t="shared" si="51"/>
        <v>WHEN fk_mwh_warehouse = '0' AND id_city = '5442' AND shipped_date &gt;= '2016-11-30' AND shipped_date &lt; '2016-12-12' THEN unit_price</v>
      </c>
      <c r="Q395" t="str">
        <f t="shared" si="52"/>
        <v>WHEN fk_mwh_warehouse = '0' AND id_city = '5442' AND shipped_date &gt;= '2016-11-30' AND shipped_date &lt; '2016-12-12' THEN paid_price</v>
      </c>
      <c r="R395" t="str">
        <f t="shared" ref="R395:R458" si="55">"WHEN fk_mwh_warehouse = '"&amp;$B395&amp;"' AND id_city = '"&amp;$C395&amp;"' AND shipped_date &gt;= '"&amp;TEXT($M395,"yyyy-mm-dd")&amp;"' AND shipped_date &lt; '"&amp;TEXT($N395+1,"yyyy-mm-dd")&amp;"' THEN order_nr"</f>
        <v>WHEN fk_mwh_warehouse = '0' AND id_city = '5442' AND shipped_date &gt;= '2016-11-30' AND shipped_date &lt; '2016-12-12' THEN order_nr</v>
      </c>
      <c r="S395" t="str">
        <f t="shared" si="53"/>
        <v>WHEN fk_mwh_warehouse = '0' AND id_city = '5442' AND shipped_date &gt;= '2016-11-30' AND shipped_date &lt; '2016-12-12' THEN 1</v>
      </c>
    </row>
    <row r="396" spans="1:19" x14ac:dyDescent="0.25">
      <c r="A396" t="str">
        <f t="shared" si="54"/>
        <v>54630</v>
      </c>
      <c r="B396">
        <v>0</v>
      </c>
      <c r="C396">
        <v>5463</v>
      </c>
      <c r="D396">
        <v>11309382.1</v>
      </c>
      <c r="E396">
        <v>11251803.35</v>
      </c>
      <c r="F396">
        <v>64</v>
      </c>
      <c r="G396">
        <v>83</v>
      </c>
      <c r="H396">
        <f>VLOOKUP($A396,'01 LEAD TIME'!$A$10:$K$1000000,8,FALSE)</f>
        <v>20161173038947.699</v>
      </c>
      <c r="I396">
        <f>VLOOKUP($A396,'01 LEAD TIME'!$A$10:$K$1000000,9,FALSE)</f>
        <v>20161206773576.5</v>
      </c>
      <c r="J396">
        <f>VLOOKUP($A396,'01 LEAD TIME'!$A$10:$K$1000000,10,FALSE)</f>
        <v>4</v>
      </c>
      <c r="K396">
        <f>VLOOKUP($A396,'01 LEAD TIME'!$A$10:$K$1000000,11,FALSE)</f>
        <v>3</v>
      </c>
      <c r="L396" t="s">
        <v>36</v>
      </c>
      <c r="M396" s="1">
        <f t="shared" si="48"/>
        <v>42700</v>
      </c>
      <c r="N396" s="1">
        <f t="shared" si="49"/>
        <v>42715</v>
      </c>
      <c r="O396" t="b">
        <f t="shared" si="50"/>
        <v>0</v>
      </c>
      <c r="P396" t="str">
        <f t="shared" si="51"/>
        <v>WHEN fk_mwh_warehouse = '0' AND id_city = '5463' AND shipped_date &gt;= '2016-11-26' AND shipped_date &lt; '2016-12-12' THEN unit_price</v>
      </c>
      <c r="Q396" t="str">
        <f t="shared" si="52"/>
        <v>WHEN fk_mwh_warehouse = '0' AND id_city = '5463' AND shipped_date &gt;= '2016-11-26' AND shipped_date &lt; '2016-12-12' THEN paid_price</v>
      </c>
      <c r="R396" t="str">
        <f t="shared" si="55"/>
        <v>WHEN fk_mwh_warehouse = '0' AND id_city = '5463' AND shipped_date &gt;= '2016-11-26' AND shipped_date &lt; '2016-12-12' THEN order_nr</v>
      </c>
      <c r="S396" t="str">
        <f t="shared" si="53"/>
        <v>WHEN fk_mwh_warehouse = '0' AND id_city = '5463' AND shipped_date &gt;= '2016-11-26' AND shipped_date &lt; '2016-12-12' THEN 1</v>
      </c>
    </row>
    <row r="397" spans="1:19" x14ac:dyDescent="0.25">
      <c r="A397" t="str">
        <f t="shared" si="54"/>
        <v>54900</v>
      </c>
      <c r="B397">
        <v>0</v>
      </c>
      <c r="C397">
        <v>5490</v>
      </c>
      <c r="D397">
        <v>28889444.98</v>
      </c>
      <c r="E397">
        <v>28354544.98</v>
      </c>
      <c r="F397">
        <v>186</v>
      </c>
      <c r="G397">
        <v>224</v>
      </c>
      <c r="H397">
        <f>VLOOKUP($A397,'01 LEAD TIME'!$A$10:$K$1000000,8,FALSE)</f>
        <v>20161201247974.602</v>
      </c>
      <c r="I397">
        <f>VLOOKUP($A397,'01 LEAD TIME'!$A$10:$K$1000000,9,FALSE)</f>
        <v>20161206313235.199</v>
      </c>
      <c r="J397">
        <f>VLOOKUP($A397,'01 LEAD TIME'!$A$10:$K$1000000,10,FALSE)</f>
        <v>3</v>
      </c>
      <c r="K397">
        <f>VLOOKUP($A397,'01 LEAD TIME'!$A$10:$K$1000000,11,FALSE)</f>
        <v>3</v>
      </c>
      <c r="L397" t="s">
        <v>36</v>
      </c>
      <c r="M397" s="1">
        <f t="shared" si="48"/>
        <v>42701</v>
      </c>
      <c r="N397" s="1">
        <f t="shared" si="49"/>
        <v>42716</v>
      </c>
      <c r="O397" t="b">
        <f t="shared" si="50"/>
        <v>0</v>
      </c>
      <c r="P397" t="str">
        <f t="shared" si="51"/>
        <v>WHEN fk_mwh_warehouse = '0' AND id_city = '5490' AND shipped_date &gt;= '2016-11-27' AND shipped_date &lt; '2016-12-13' THEN unit_price</v>
      </c>
      <c r="Q397" t="str">
        <f t="shared" si="52"/>
        <v>WHEN fk_mwh_warehouse = '0' AND id_city = '5490' AND shipped_date &gt;= '2016-11-27' AND shipped_date &lt; '2016-12-13' THEN paid_price</v>
      </c>
      <c r="R397" t="str">
        <f t="shared" si="55"/>
        <v>WHEN fk_mwh_warehouse = '0' AND id_city = '5490' AND shipped_date &gt;= '2016-11-27' AND shipped_date &lt; '2016-12-13' THEN order_nr</v>
      </c>
      <c r="S397" t="str">
        <f t="shared" si="53"/>
        <v>WHEN fk_mwh_warehouse = '0' AND id_city = '5490' AND shipped_date &gt;= '2016-11-27' AND shipped_date &lt; '2016-12-13' THEN 1</v>
      </c>
    </row>
    <row r="398" spans="1:19" x14ac:dyDescent="0.25">
      <c r="A398" t="str">
        <f t="shared" si="54"/>
        <v>55080</v>
      </c>
      <c r="B398">
        <v>0</v>
      </c>
      <c r="C398">
        <v>5508</v>
      </c>
      <c r="D398">
        <v>28616257.43</v>
      </c>
      <c r="E398">
        <v>28116099.289999999</v>
      </c>
      <c r="F398">
        <v>192</v>
      </c>
      <c r="G398">
        <v>238</v>
      </c>
      <c r="H398">
        <f>VLOOKUP($A398,'01 LEAD TIME'!$A$10:$K$1000000,8,FALSE)</f>
        <v>20161161697136.5</v>
      </c>
      <c r="I398">
        <f>VLOOKUP($A398,'01 LEAD TIME'!$A$10:$K$1000000,9,FALSE)</f>
        <v>20161206703383.398</v>
      </c>
      <c r="J398">
        <f>VLOOKUP($A398,'01 LEAD TIME'!$A$10:$K$1000000,10,FALSE)</f>
        <v>5</v>
      </c>
      <c r="K398">
        <f>VLOOKUP($A398,'01 LEAD TIME'!$A$10:$K$1000000,11,FALSE)</f>
        <v>4</v>
      </c>
      <c r="L398" t="s">
        <v>36</v>
      </c>
      <c r="M398" s="1">
        <f t="shared" si="48"/>
        <v>42696</v>
      </c>
      <c r="N398" s="1">
        <f t="shared" si="49"/>
        <v>42715</v>
      </c>
      <c r="O398" t="b">
        <f t="shared" si="50"/>
        <v>0</v>
      </c>
      <c r="P398" t="str">
        <f t="shared" si="51"/>
        <v>WHEN fk_mwh_warehouse = '0' AND id_city = '5508' AND shipped_date &gt;= '2016-11-22' AND shipped_date &lt; '2016-12-12' THEN unit_price</v>
      </c>
      <c r="Q398" t="str">
        <f t="shared" si="52"/>
        <v>WHEN fk_mwh_warehouse = '0' AND id_city = '5508' AND shipped_date &gt;= '2016-11-22' AND shipped_date &lt; '2016-12-12' THEN paid_price</v>
      </c>
      <c r="R398" t="str">
        <f t="shared" si="55"/>
        <v>WHEN fk_mwh_warehouse = '0' AND id_city = '5508' AND shipped_date &gt;= '2016-11-22' AND shipped_date &lt; '2016-12-12' THEN order_nr</v>
      </c>
      <c r="S398" t="str">
        <f t="shared" si="53"/>
        <v>WHEN fk_mwh_warehouse = '0' AND id_city = '5508' AND shipped_date &gt;= '2016-11-22' AND shipped_date &lt; '2016-12-12' THEN 1</v>
      </c>
    </row>
    <row r="399" spans="1:19" x14ac:dyDescent="0.25">
      <c r="A399" t="str">
        <f t="shared" si="54"/>
        <v>55250</v>
      </c>
      <c r="B399">
        <v>0</v>
      </c>
      <c r="C399">
        <v>5525</v>
      </c>
      <c r="D399">
        <v>20057437</v>
      </c>
      <c r="E399">
        <v>19763752.600000001</v>
      </c>
      <c r="F399">
        <v>71</v>
      </c>
      <c r="G399">
        <v>94</v>
      </c>
      <c r="H399">
        <f>VLOOKUP($A399,'01 LEAD TIME'!$A$10:$K$1000000,8,FALSE)</f>
        <v>20161172886569.898</v>
      </c>
      <c r="I399">
        <f>VLOOKUP($A399,'01 LEAD TIME'!$A$10:$K$1000000,9,FALSE)</f>
        <v>20161206717514.199</v>
      </c>
      <c r="J399">
        <f>VLOOKUP($A399,'01 LEAD TIME'!$A$10:$K$1000000,10,FALSE)</f>
        <v>4</v>
      </c>
      <c r="K399">
        <f>VLOOKUP($A399,'01 LEAD TIME'!$A$10:$K$1000000,11,FALSE)</f>
        <v>3</v>
      </c>
      <c r="L399" t="s">
        <v>36</v>
      </c>
      <c r="M399" s="1">
        <f t="shared" si="48"/>
        <v>42700</v>
      </c>
      <c r="N399" s="1">
        <f t="shared" si="49"/>
        <v>42715</v>
      </c>
      <c r="O399" t="b">
        <f t="shared" si="50"/>
        <v>0</v>
      </c>
      <c r="P399" t="str">
        <f t="shared" si="51"/>
        <v>WHEN fk_mwh_warehouse = '0' AND id_city = '5525' AND shipped_date &gt;= '2016-11-26' AND shipped_date &lt; '2016-12-12' THEN unit_price</v>
      </c>
      <c r="Q399" t="str">
        <f t="shared" si="52"/>
        <v>WHEN fk_mwh_warehouse = '0' AND id_city = '5525' AND shipped_date &gt;= '2016-11-26' AND shipped_date &lt; '2016-12-12' THEN paid_price</v>
      </c>
      <c r="R399" t="str">
        <f t="shared" si="55"/>
        <v>WHEN fk_mwh_warehouse = '0' AND id_city = '5525' AND shipped_date &gt;= '2016-11-26' AND shipped_date &lt; '2016-12-12' THEN order_nr</v>
      </c>
      <c r="S399" t="str">
        <f t="shared" si="53"/>
        <v>WHEN fk_mwh_warehouse = '0' AND id_city = '5525' AND shipped_date &gt;= '2016-11-26' AND shipped_date &lt; '2016-12-12' THEN 1</v>
      </c>
    </row>
    <row r="400" spans="1:19" x14ac:dyDescent="0.25">
      <c r="A400" t="str">
        <f t="shared" si="54"/>
        <v>55450</v>
      </c>
      <c r="B400">
        <v>0</v>
      </c>
      <c r="C400">
        <v>5545</v>
      </c>
      <c r="D400">
        <v>28089547.640000001</v>
      </c>
      <c r="E400">
        <v>27707866.84</v>
      </c>
      <c r="F400">
        <v>216</v>
      </c>
      <c r="G400">
        <v>251</v>
      </c>
      <c r="H400">
        <f>VLOOKUP($A400,'01 LEAD TIME'!$A$10:$K$1000000,8,FALSE)</f>
        <v>20161168949076.5</v>
      </c>
      <c r="I400">
        <f>VLOOKUP($A400,'01 LEAD TIME'!$A$10:$K$1000000,9,FALSE)</f>
        <v>20161206630362</v>
      </c>
      <c r="J400">
        <f>VLOOKUP($A400,'01 LEAD TIME'!$A$10:$K$1000000,10,FALSE)</f>
        <v>5</v>
      </c>
      <c r="K400">
        <f>VLOOKUP($A400,'01 LEAD TIME'!$A$10:$K$1000000,11,FALSE)</f>
        <v>5</v>
      </c>
      <c r="L400" t="s">
        <v>36</v>
      </c>
      <c r="M400" s="1">
        <f t="shared" si="48"/>
        <v>42693</v>
      </c>
      <c r="N400" s="1">
        <f t="shared" si="49"/>
        <v>42716</v>
      </c>
      <c r="O400" t="b">
        <f t="shared" si="50"/>
        <v>0</v>
      </c>
      <c r="P400" t="str">
        <f t="shared" si="51"/>
        <v>WHEN fk_mwh_warehouse = '0' AND id_city = '5545' AND shipped_date &gt;= '2016-11-19' AND shipped_date &lt; '2016-12-13' THEN unit_price</v>
      </c>
      <c r="Q400" t="str">
        <f t="shared" si="52"/>
        <v>WHEN fk_mwh_warehouse = '0' AND id_city = '5545' AND shipped_date &gt;= '2016-11-19' AND shipped_date &lt; '2016-12-13' THEN paid_price</v>
      </c>
      <c r="R400" t="str">
        <f t="shared" si="55"/>
        <v>WHEN fk_mwh_warehouse = '0' AND id_city = '5545' AND shipped_date &gt;= '2016-11-19' AND shipped_date &lt; '2016-12-13' THEN order_nr</v>
      </c>
      <c r="S400" t="str">
        <f t="shared" si="53"/>
        <v>WHEN fk_mwh_warehouse = '0' AND id_city = '5545' AND shipped_date &gt;= '2016-11-19' AND shipped_date &lt; '2016-12-13' THEN 1</v>
      </c>
    </row>
    <row r="401" spans="1:19" x14ac:dyDescent="0.25">
      <c r="A401" t="str">
        <f t="shared" si="54"/>
        <v>55600</v>
      </c>
      <c r="B401">
        <v>0</v>
      </c>
      <c r="C401">
        <v>5560</v>
      </c>
      <c r="D401">
        <v>69665432.079999998</v>
      </c>
      <c r="E401">
        <v>69246516.409999996</v>
      </c>
      <c r="F401">
        <v>415</v>
      </c>
      <c r="G401">
        <v>520</v>
      </c>
      <c r="H401">
        <f>VLOOKUP($A401,'01 LEAD TIME'!$A$10:$K$1000000,8,FALSE)</f>
        <v>20161178734414.102</v>
      </c>
      <c r="I401">
        <f>VLOOKUP($A401,'01 LEAD TIME'!$A$10:$K$1000000,9,FALSE)</f>
        <v>20161206461092.602</v>
      </c>
      <c r="J401">
        <f>VLOOKUP($A401,'01 LEAD TIME'!$A$10:$K$1000000,10,FALSE)</f>
        <v>4</v>
      </c>
      <c r="K401">
        <f>VLOOKUP($A401,'01 LEAD TIME'!$A$10:$K$1000000,11,FALSE)</f>
        <v>5</v>
      </c>
      <c r="L401" t="s">
        <v>36</v>
      </c>
      <c r="M401" s="1">
        <f t="shared" si="48"/>
        <v>42694</v>
      </c>
      <c r="N401" s="1">
        <f t="shared" si="49"/>
        <v>42717</v>
      </c>
      <c r="O401" t="b">
        <f t="shared" si="50"/>
        <v>1</v>
      </c>
      <c r="P401" t="str">
        <f t="shared" si="51"/>
        <v>WHEN fk_mwh_warehouse = '0' AND id_city = '5560' AND shipped_date &gt;= '2016-11-20' AND shipped_date &lt; '2016-12-14' THEN unit_price</v>
      </c>
      <c r="Q401" t="str">
        <f t="shared" si="52"/>
        <v>WHEN fk_mwh_warehouse = '0' AND id_city = '5560' AND shipped_date &gt;= '2016-11-20' AND shipped_date &lt; '2016-12-14' THEN paid_price</v>
      </c>
      <c r="R401" t="str">
        <f t="shared" si="55"/>
        <v>WHEN fk_mwh_warehouse = '0' AND id_city = '5560' AND shipped_date &gt;= '2016-11-20' AND shipped_date &lt; '2016-12-14' THEN order_nr</v>
      </c>
      <c r="S401" t="str">
        <f t="shared" si="53"/>
        <v>WHEN fk_mwh_warehouse = '0' AND id_city = '5560' AND shipped_date &gt;= '2016-11-20' AND shipped_date &lt; '2016-12-14' THEN 1</v>
      </c>
    </row>
    <row r="402" spans="1:19" x14ac:dyDescent="0.25">
      <c r="A402" t="str">
        <f t="shared" si="54"/>
        <v>55850</v>
      </c>
      <c r="B402">
        <v>0</v>
      </c>
      <c r="C402">
        <v>5585</v>
      </c>
      <c r="D402">
        <v>19978948.120000001</v>
      </c>
      <c r="E402">
        <v>19861540.199999999</v>
      </c>
      <c r="F402">
        <v>75</v>
      </c>
      <c r="G402">
        <v>112</v>
      </c>
      <c r="H402">
        <f>VLOOKUP($A402,'01 LEAD TIME'!$A$10:$K$1000000,8,FALSE)</f>
        <v>20161177332395.602</v>
      </c>
      <c r="I402">
        <f>VLOOKUP($A402,'01 LEAD TIME'!$A$10:$K$1000000,9,FALSE)</f>
        <v>20161206437166</v>
      </c>
      <c r="J402">
        <f>VLOOKUP($A402,'01 LEAD TIME'!$A$10:$K$1000000,10,FALSE)</f>
        <v>4</v>
      </c>
      <c r="K402">
        <f>VLOOKUP($A402,'01 LEAD TIME'!$A$10:$K$1000000,11,FALSE)</f>
        <v>3</v>
      </c>
      <c r="L402" t="s">
        <v>36</v>
      </c>
      <c r="M402" s="1">
        <f t="shared" si="48"/>
        <v>42700</v>
      </c>
      <c r="N402" s="1">
        <f t="shared" si="49"/>
        <v>42715</v>
      </c>
      <c r="O402" t="b">
        <f t="shared" si="50"/>
        <v>0</v>
      </c>
      <c r="P402" t="str">
        <f t="shared" si="51"/>
        <v>WHEN fk_mwh_warehouse = '0' AND id_city = '5585' AND shipped_date &gt;= '2016-11-26' AND shipped_date &lt; '2016-12-12' THEN unit_price</v>
      </c>
      <c r="Q402" t="str">
        <f t="shared" si="52"/>
        <v>WHEN fk_mwh_warehouse = '0' AND id_city = '5585' AND shipped_date &gt;= '2016-11-26' AND shipped_date &lt; '2016-12-12' THEN paid_price</v>
      </c>
      <c r="R402" t="str">
        <f t="shared" si="55"/>
        <v>WHEN fk_mwh_warehouse = '0' AND id_city = '5585' AND shipped_date &gt;= '2016-11-26' AND shipped_date &lt; '2016-12-12' THEN order_nr</v>
      </c>
      <c r="S402" t="str">
        <f t="shared" si="53"/>
        <v>WHEN fk_mwh_warehouse = '0' AND id_city = '5585' AND shipped_date &gt;= '2016-11-26' AND shipped_date &lt; '2016-12-12' THEN 1</v>
      </c>
    </row>
    <row r="403" spans="1:19" x14ac:dyDescent="0.25">
      <c r="A403" t="str">
        <f t="shared" si="54"/>
        <v>56030</v>
      </c>
      <c r="B403">
        <v>0</v>
      </c>
      <c r="C403">
        <v>5603</v>
      </c>
      <c r="D403">
        <v>19342280.280000001</v>
      </c>
      <c r="E403">
        <v>19081587.27</v>
      </c>
      <c r="F403">
        <v>166</v>
      </c>
      <c r="G403">
        <v>191</v>
      </c>
      <c r="H403">
        <f>VLOOKUP($A403,'01 LEAD TIME'!$A$10:$K$1000000,8,FALSE)</f>
        <v>20161199529996.102</v>
      </c>
      <c r="I403">
        <f>VLOOKUP($A403,'01 LEAD TIME'!$A$10:$K$1000000,9,FALSE)</f>
        <v>20161206145161.301</v>
      </c>
      <c r="J403">
        <f>VLOOKUP($A403,'01 LEAD TIME'!$A$10:$K$1000000,10,FALSE)</f>
        <v>3</v>
      </c>
      <c r="K403">
        <f>VLOOKUP($A403,'01 LEAD TIME'!$A$10:$K$1000000,11,FALSE)</f>
        <v>3</v>
      </c>
      <c r="L403" t="s">
        <v>36</v>
      </c>
      <c r="M403" s="1">
        <f t="shared" si="48"/>
        <v>42701</v>
      </c>
      <c r="N403" s="1">
        <f t="shared" si="49"/>
        <v>42716</v>
      </c>
      <c r="O403" t="b">
        <f t="shared" si="50"/>
        <v>0</v>
      </c>
      <c r="P403" t="str">
        <f t="shared" si="51"/>
        <v>WHEN fk_mwh_warehouse = '0' AND id_city = '5603' AND shipped_date &gt;= '2016-11-27' AND shipped_date &lt; '2016-12-13' THEN unit_price</v>
      </c>
      <c r="Q403" t="str">
        <f t="shared" si="52"/>
        <v>WHEN fk_mwh_warehouse = '0' AND id_city = '5603' AND shipped_date &gt;= '2016-11-27' AND shipped_date &lt; '2016-12-13' THEN paid_price</v>
      </c>
      <c r="R403" t="str">
        <f t="shared" si="55"/>
        <v>WHEN fk_mwh_warehouse = '0' AND id_city = '5603' AND shipped_date &gt;= '2016-11-27' AND shipped_date &lt; '2016-12-13' THEN order_nr</v>
      </c>
      <c r="S403" t="str">
        <f t="shared" si="53"/>
        <v>WHEN fk_mwh_warehouse = '0' AND id_city = '5603' AND shipped_date &gt;= '2016-11-27' AND shipped_date &lt; '2016-12-13' THEN 1</v>
      </c>
    </row>
    <row r="404" spans="1:19" x14ac:dyDescent="0.25">
      <c r="A404" t="str">
        <f t="shared" si="54"/>
        <v>56230</v>
      </c>
      <c r="B404">
        <v>0</v>
      </c>
      <c r="C404">
        <v>5623</v>
      </c>
      <c r="D404">
        <v>7227063</v>
      </c>
      <c r="E404">
        <v>7171113</v>
      </c>
      <c r="F404">
        <v>47</v>
      </c>
      <c r="G404">
        <v>60</v>
      </c>
      <c r="H404">
        <f>VLOOKUP($A404,'01 LEAD TIME'!$A$10:$K$1000000,8,FALSE)</f>
        <v>20161133190634.199</v>
      </c>
      <c r="I404">
        <f>VLOOKUP($A404,'01 LEAD TIME'!$A$10:$K$1000000,9,FALSE)</f>
        <v>20161206254158.199</v>
      </c>
      <c r="J404">
        <f>VLOOKUP($A404,'01 LEAD TIME'!$A$10:$K$1000000,10,FALSE)</f>
        <v>7</v>
      </c>
      <c r="K404">
        <f>VLOOKUP($A404,'01 LEAD TIME'!$A$10:$K$1000000,11,FALSE)</f>
        <v>2</v>
      </c>
      <c r="L404" t="s">
        <v>36</v>
      </c>
      <c r="M404" s="1">
        <f t="shared" si="48"/>
        <v>42700</v>
      </c>
      <c r="N404" s="1">
        <f t="shared" si="49"/>
        <v>42711</v>
      </c>
      <c r="O404" t="b">
        <f t="shared" si="50"/>
        <v>0</v>
      </c>
      <c r="P404" t="str">
        <f t="shared" si="51"/>
        <v>WHEN fk_mwh_warehouse = '0' AND id_city = '5623' AND shipped_date &gt;= '2016-11-26' AND shipped_date &lt; '2016-12-08' THEN unit_price</v>
      </c>
      <c r="Q404" t="str">
        <f t="shared" si="52"/>
        <v>WHEN fk_mwh_warehouse = '0' AND id_city = '5623' AND shipped_date &gt;= '2016-11-26' AND shipped_date &lt; '2016-12-08' THEN paid_price</v>
      </c>
      <c r="R404" t="str">
        <f t="shared" si="55"/>
        <v>WHEN fk_mwh_warehouse = '0' AND id_city = '5623' AND shipped_date &gt;= '2016-11-26' AND shipped_date &lt; '2016-12-08' THEN order_nr</v>
      </c>
      <c r="S404" t="str">
        <f t="shared" si="53"/>
        <v>WHEN fk_mwh_warehouse = '0' AND id_city = '5623' AND shipped_date &gt;= '2016-11-26' AND shipped_date &lt; '2016-12-08' THEN 1</v>
      </c>
    </row>
    <row r="405" spans="1:19" x14ac:dyDescent="0.25">
      <c r="A405" t="str">
        <f t="shared" si="54"/>
        <v>56400</v>
      </c>
      <c r="B405">
        <v>0</v>
      </c>
      <c r="C405">
        <v>5640</v>
      </c>
      <c r="D405">
        <v>14437988.609999999</v>
      </c>
      <c r="E405">
        <v>14280797.1</v>
      </c>
      <c r="F405">
        <v>104</v>
      </c>
      <c r="G405">
        <v>122</v>
      </c>
      <c r="H405">
        <f>VLOOKUP($A405,'01 LEAD TIME'!$A$10:$K$1000000,8,FALSE)</f>
        <v>20161163599690.102</v>
      </c>
      <c r="I405">
        <f>VLOOKUP($A405,'01 LEAD TIME'!$A$10:$K$1000000,9,FALSE)</f>
        <v>20161206158898.199</v>
      </c>
      <c r="J405">
        <f>VLOOKUP($A405,'01 LEAD TIME'!$A$10:$K$1000000,10,FALSE)</f>
        <v>6</v>
      </c>
      <c r="K405">
        <f>VLOOKUP($A405,'01 LEAD TIME'!$A$10:$K$1000000,11,FALSE)</f>
        <v>6</v>
      </c>
      <c r="L405" t="s">
        <v>36</v>
      </c>
      <c r="M405" s="1">
        <f t="shared" si="48"/>
        <v>42689</v>
      </c>
      <c r="N405" s="1">
        <f t="shared" si="49"/>
        <v>42716</v>
      </c>
      <c r="O405" t="b">
        <f t="shared" si="50"/>
        <v>0</v>
      </c>
      <c r="P405" t="str">
        <f t="shared" si="51"/>
        <v>WHEN fk_mwh_warehouse = '0' AND id_city = '5640' AND shipped_date &gt;= '2016-11-15' AND shipped_date &lt; '2016-12-13' THEN unit_price</v>
      </c>
      <c r="Q405" t="str">
        <f t="shared" si="52"/>
        <v>WHEN fk_mwh_warehouse = '0' AND id_city = '5640' AND shipped_date &gt;= '2016-11-15' AND shipped_date &lt; '2016-12-13' THEN paid_price</v>
      </c>
      <c r="R405" t="str">
        <f t="shared" si="55"/>
        <v>WHEN fk_mwh_warehouse = '0' AND id_city = '5640' AND shipped_date &gt;= '2016-11-15' AND shipped_date &lt; '2016-12-13' THEN order_nr</v>
      </c>
      <c r="S405" t="str">
        <f t="shared" si="53"/>
        <v>WHEN fk_mwh_warehouse = '0' AND id_city = '5640' AND shipped_date &gt;= '2016-11-15' AND shipped_date &lt; '2016-12-13' THEN 1</v>
      </c>
    </row>
    <row r="406" spans="1:19" x14ac:dyDescent="0.25">
      <c r="A406" t="str">
        <f t="shared" si="54"/>
        <v>56560</v>
      </c>
      <c r="B406">
        <v>0</v>
      </c>
      <c r="C406">
        <v>5656</v>
      </c>
      <c r="D406">
        <v>38686586.369999997</v>
      </c>
      <c r="E406">
        <v>38332684.020000003</v>
      </c>
      <c r="F406">
        <v>274</v>
      </c>
      <c r="G406">
        <v>358</v>
      </c>
      <c r="H406">
        <f>VLOOKUP($A406,'01 LEAD TIME'!$A$10:$K$1000000,8,FALSE)</f>
        <v>20161176289373.801</v>
      </c>
      <c r="I406">
        <f>VLOOKUP($A406,'01 LEAD TIME'!$A$10:$K$1000000,9,FALSE)</f>
        <v>20161206397077</v>
      </c>
      <c r="J406">
        <f>VLOOKUP($A406,'01 LEAD TIME'!$A$10:$K$1000000,10,FALSE)</f>
        <v>4</v>
      </c>
      <c r="K406">
        <f>VLOOKUP($A406,'01 LEAD TIME'!$A$10:$K$1000000,11,FALSE)</f>
        <v>3</v>
      </c>
      <c r="L406" t="s">
        <v>36</v>
      </c>
      <c r="M406" s="1">
        <f t="shared" si="48"/>
        <v>42700</v>
      </c>
      <c r="N406" s="1">
        <f t="shared" si="49"/>
        <v>42715</v>
      </c>
      <c r="O406" t="b">
        <f t="shared" si="50"/>
        <v>0</v>
      </c>
      <c r="P406" t="str">
        <f t="shared" si="51"/>
        <v>WHEN fk_mwh_warehouse = '0' AND id_city = '5656' AND shipped_date &gt;= '2016-11-26' AND shipped_date &lt; '2016-12-12' THEN unit_price</v>
      </c>
      <c r="Q406" t="str">
        <f t="shared" si="52"/>
        <v>WHEN fk_mwh_warehouse = '0' AND id_city = '5656' AND shipped_date &gt;= '2016-11-26' AND shipped_date &lt; '2016-12-12' THEN paid_price</v>
      </c>
      <c r="R406" t="str">
        <f t="shared" si="55"/>
        <v>WHEN fk_mwh_warehouse = '0' AND id_city = '5656' AND shipped_date &gt;= '2016-11-26' AND shipped_date &lt; '2016-12-12' THEN order_nr</v>
      </c>
      <c r="S406" t="str">
        <f t="shared" si="53"/>
        <v>WHEN fk_mwh_warehouse = '0' AND id_city = '5656' AND shipped_date &gt;= '2016-11-26' AND shipped_date &lt; '2016-12-12' THEN 1</v>
      </c>
    </row>
    <row r="407" spans="1:19" x14ac:dyDescent="0.25">
      <c r="A407" t="str">
        <f t="shared" si="54"/>
        <v>56840</v>
      </c>
      <c r="B407">
        <v>0</v>
      </c>
      <c r="C407">
        <v>5684</v>
      </c>
      <c r="D407">
        <v>20081857.25</v>
      </c>
      <c r="E407">
        <v>19690965.5</v>
      </c>
      <c r="F407">
        <v>116</v>
      </c>
      <c r="G407">
        <v>139</v>
      </c>
      <c r="H407">
        <f>VLOOKUP($A407,'01 LEAD TIME'!$A$10:$K$1000000,8,FALSE)</f>
        <v>20161142467080.398</v>
      </c>
      <c r="I407">
        <f>VLOOKUP($A407,'01 LEAD TIME'!$A$10:$K$1000000,9,FALSE)</f>
        <v>20161207119686</v>
      </c>
      <c r="J407">
        <f>VLOOKUP($A407,'01 LEAD TIME'!$A$10:$K$1000000,10,FALSE)</f>
        <v>11</v>
      </c>
      <c r="K407">
        <f>VLOOKUP($A407,'01 LEAD TIME'!$A$10:$K$1000000,11,FALSE)</f>
        <v>7</v>
      </c>
      <c r="L407" t="s">
        <v>35</v>
      </c>
      <c r="M407" s="1">
        <f t="shared" si="48"/>
        <v>42681</v>
      </c>
      <c r="N407" s="1">
        <f t="shared" si="49"/>
        <v>42712</v>
      </c>
      <c r="O407" t="b">
        <f t="shared" si="50"/>
        <v>0</v>
      </c>
      <c r="P407" t="str">
        <f t="shared" si="51"/>
        <v>WHEN fk_mwh_warehouse = '0' AND id_city = '5684' AND shipped_date &gt;= '2016-11-07' AND shipped_date &lt; '2016-12-09' THEN unit_price</v>
      </c>
      <c r="Q407" t="str">
        <f t="shared" si="52"/>
        <v>WHEN fk_mwh_warehouse = '0' AND id_city = '5684' AND shipped_date &gt;= '2016-11-07' AND shipped_date &lt; '2016-12-09' THEN paid_price</v>
      </c>
      <c r="R407" t="str">
        <f t="shared" si="55"/>
        <v>WHEN fk_mwh_warehouse = '0' AND id_city = '5684' AND shipped_date &gt;= '2016-11-07' AND shipped_date &lt; '2016-12-09' THEN order_nr</v>
      </c>
      <c r="S407" t="str">
        <f t="shared" si="53"/>
        <v>WHEN fk_mwh_warehouse = '0' AND id_city = '5684' AND shipped_date &gt;= '2016-11-07' AND shipped_date &lt; '2016-12-09' THEN 1</v>
      </c>
    </row>
    <row r="408" spans="1:19" x14ac:dyDescent="0.25">
      <c r="A408" t="str">
        <f t="shared" si="54"/>
        <v>57050</v>
      </c>
      <c r="B408">
        <v>0</v>
      </c>
      <c r="C408">
        <v>5705</v>
      </c>
      <c r="D408">
        <v>6536390</v>
      </c>
      <c r="E408">
        <v>6447140</v>
      </c>
      <c r="F408">
        <v>31</v>
      </c>
      <c r="G408">
        <v>40</v>
      </c>
      <c r="H408">
        <f>VLOOKUP($A408,'01 LEAD TIME'!$A$10:$K$1000000,8,FALSE)</f>
        <v>20161204060880.199</v>
      </c>
      <c r="I408">
        <f>VLOOKUP($A408,'01 LEAD TIME'!$A$10:$K$1000000,9,FALSE)</f>
        <v>20161206989616.801</v>
      </c>
      <c r="J408">
        <f>VLOOKUP($A408,'01 LEAD TIME'!$A$10:$K$1000000,10,FALSE)</f>
        <v>1</v>
      </c>
      <c r="K408">
        <f>VLOOKUP($A408,'01 LEAD TIME'!$A$10:$K$1000000,11,FALSE)</f>
        <v>1</v>
      </c>
      <c r="L408" t="s">
        <v>36</v>
      </c>
      <c r="M408" s="1">
        <f t="shared" si="48"/>
        <v>42709</v>
      </c>
      <c r="N408" s="1">
        <f t="shared" si="49"/>
        <v>42716</v>
      </c>
      <c r="O408" t="b">
        <f t="shared" si="50"/>
        <v>0</v>
      </c>
      <c r="P408" t="str">
        <f t="shared" si="51"/>
        <v>WHEN fk_mwh_warehouse = '0' AND id_city = '5705' AND shipped_date &gt;= '2016-12-05' AND shipped_date &lt; '2016-12-13' THEN unit_price</v>
      </c>
      <c r="Q408" t="str">
        <f t="shared" si="52"/>
        <v>WHEN fk_mwh_warehouse = '0' AND id_city = '5705' AND shipped_date &gt;= '2016-12-05' AND shipped_date &lt; '2016-12-13' THEN paid_price</v>
      </c>
      <c r="R408" t="str">
        <f t="shared" si="55"/>
        <v>WHEN fk_mwh_warehouse = '0' AND id_city = '5705' AND shipped_date &gt;= '2016-12-05' AND shipped_date &lt; '2016-12-13' THEN order_nr</v>
      </c>
      <c r="S408" t="str">
        <f t="shared" si="53"/>
        <v>WHEN fk_mwh_warehouse = '0' AND id_city = '5705' AND shipped_date &gt;= '2016-12-05' AND shipped_date &lt; '2016-12-13' THEN 1</v>
      </c>
    </row>
    <row r="409" spans="1:19" x14ac:dyDescent="0.25">
      <c r="A409" t="str">
        <f t="shared" si="54"/>
        <v>57100</v>
      </c>
      <c r="B409">
        <v>0</v>
      </c>
      <c r="C409">
        <v>5710</v>
      </c>
      <c r="D409">
        <v>65138958.390000001</v>
      </c>
      <c r="E409">
        <v>64288627.270000003</v>
      </c>
      <c r="F409">
        <v>439</v>
      </c>
      <c r="G409">
        <v>504</v>
      </c>
      <c r="H409">
        <f>VLOOKUP($A409,'01 LEAD TIME'!$A$10:$K$1000000,8,FALSE)</f>
        <v>20161200744265.5</v>
      </c>
      <c r="I409">
        <f>VLOOKUP($A409,'01 LEAD TIME'!$A$10:$K$1000000,9,FALSE)</f>
        <v>20161206398553.102</v>
      </c>
      <c r="J409">
        <f>VLOOKUP($A409,'01 LEAD TIME'!$A$10:$K$1000000,10,FALSE)</f>
        <v>3</v>
      </c>
      <c r="K409">
        <f>VLOOKUP($A409,'01 LEAD TIME'!$A$10:$K$1000000,11,FALSE)</f>
        <v>2</v>
      </c>
      <c r="L409" t="s">
        <v>36</v>
      </c>
      <c r="M409" s="1">
        <f t="shared" si="48"/>
        <v>42704</v>
      </c>
      <c r="N409" s="1">
        <f t="shared" si="49"/>
        <v>42715</v>
      </c>
      <c r="O409" t="b">
        <f t="shared" si="50"/>
        <v>0</v>
      </c>
      <c r="P409" t="str">
        <f t="shared" si="51"/>
        <v>WHEN fk_mwh_warehouse = '0' AND id_city = '5710' AND shipped_date &gt;= '2016-11-30' AND shipped_date &lt; '2016-12-12' THEN unit_price</v>
      </c>
      <c r="Q409" t="str">
        <f t="shared" si="52"/>
        <v>WHEN fk_mwh_warehouse = '0' AND id_city = '5710' AND shipped_date &gt;= '2016-11-30' AND shipped_date &lt; '2016-12-12' THEN paid_price</v>
      </c>
      <c r="R409" t="str">
        <f t="shared" si="55"/>
        <v>WHEN fk_mwh_warehouse = '0' AND id_city = '5710' AND shipped_date &gt;= '2016-11-30' AND shipped_date &lt; '2016-12-12' THEN order_nr</v>
      </c>
      <c r="S409" t="str">
        <f t="shared" si="53"/>
        <v>WHEN fk_mwh_warehouse = '0' AND id_city = '5710' AND shipped_date &gt;= '2016-11-30' AND shipped_date &lt; '2016-12-12' THEN 1</v>
      </c>
    </row>
    <row r="410" spans="1:19" x14ac:dyDescent="0.25">
      <c r="A410" t="str">
        <f t="shared" si="54"/>
        <v>57160</v>
      </c>
      <c r="B410">
        <v>0</v>
      </c>
      <c r="C410">
        <v>5716</v>
      </c>
      <c r="D410">
        <v>214898093.30000001</v>
      </c>
      <c r="E410">
        <v>212087262.09</v>
      </c>
      <c r="F410">
        <v>1584</v>
      </c>
      <c r="G410">
        <v>1920</v>
      </c>
      <c r="H410">
        <f>VLOOKUP($A410,'01 LEAD TIME'!$A$10:$K$1000000,8,FALSE)</f>
        <v>20161202364593.801</v>
      </c>
      <c r="I410">
        <f>VLOOKUP($A410,'01 LEAD TIME'!$A$10:$K$1000000,9,FALSE)</f>
        <v>20161206660306.801</v>
      </c>
      <c r="J410">
        <f>VLOOKUP($A410,'01 LEAD TIME'!$A$10:$K$1000000,10,FALSE)</f>
        <v>3</v>
      </c>
      <c r="K410">
        <f>VLOOKUP($A410,'01 LEAD TIME'!$A$10:$K$1000000,11,FALSE)</f>
        <v>2</v>
      </c>
      <c r="L410" t="s">
        <v>36</v>
      </c>
      <c r="M410" s="1">
        <f t="shared" si="48"/>
        <v>42704</v>
      </c>
      <c r="N410" s="1">
        <f t="shared" si="49"/>
        <v>42715</v>
      </c>
      <c r="O410" t="b">
        <f t="shared" si="50"/>
        <v>0</v>
      </c>
      <c r="P410" t="str">
        <f t="shared" si="51"/>
        <v>WHEN fk_mwh_warehouse = '0' AND id_city = '5716' AND shipped_date &gt;= '2016-11-30' AND shipped_date &lt; '2016-12-12' THEN unit_price</v>
      </c>
      <c r="Q410" t="str">
        <f t="shared" si="52"/>
        <v>WHEN fk_mwh_warehouse = '0' AND id_city = '5716' AND shipped_date &gt;= '2016-11-30' AND shipped_date &lt; '2016-12-12' THEN paid_price</v>
      </c>
      <c r="R410" t="str">
        <f t="shared" si="55"/>
        <v>WHEN fk_mwh_warehouse = '0' AND id_city = '5716' AND shipped_date &gt;= '2016-11-30' AND shipped_date &lt; '2016-12-12' THEN order_nr</v>
      </c>
      <c r="S410" t="str">
        <f t="shared" si="53"/>
        <v>WHEN fk_mwh_warehouse = '0' AND id_city = '5716' AND shipped_date &gt;= '2016-11-30' AND shipped_date &lt; '2016-12-12' THEN 1</v>
      </c>
    </row>
    <row r="411" spans="1:19" x14ac:dyDescent="0.25">
      <c r="A411" t="str">
        <f t="shared" si="54"/>
        <v>57330</v>
      </c>
      <c r="B411">
        <v>0</v>
      </c>
      <c r="C411">
        <v>5733</v>
      </c>
      <c r="D411">
        <v>26821950.98</v>
      </c>
      <c r="E411">
        <v>26704800.530000001</v>
      </c>
      <c r="F411">
        <v>175</v>
      </c>
      <c r="G411">
        <v>224</v>
      </c>
      <c r="H411">
        <f>VLOOKUP($A411,'01 LEAD TIME'!$A$10:$K$1000000,8,FALSE)</f>
        <v>20161185019078.699</v>
      </c>
      <c r="I411">
        <f>VLOOKUP($A411,'01 LEAD TIME'!$A$10:$K$1000000,9,FALSE)</f>
        <v>20161206530584.301</v>
      </c>
      <c r="J411">
        <f>VLOOKUP($A411,'01 LEAD TIME'!$A$10:$K$1000000,10,FALSE)</f>
        <v>3</v>
      </c>
      <c r="K411">
        <f>VLOOKUP($A411,'01 LEAD TIME'!$A$10:$K$1000000,11,FALSE)</f>
        <v>4</v>
      </c>
      <c r="L411" t="s">
        <v>36</v>
      </c>
      <c r="M411" s="1">
        <f t="shared" si="48"/>
        <v>42698</v>
      </c>
      <c r="N411" s="1">
        <f t="shared" si="49"/>
        <v>42717</v>
      </c>
      <c r="O411" t="b">
        <f t="shared" si="50"/>
        <v>1</v>
      </c>
      <c r="P411" t="str">
        <f t="shared" si="51"/>
        <v>WHEN fk_mwh_warehouse = '0' AND id_city = '5733' AND shipped_date &gt;= '2016-11-24' AND shipped_date &lt; '2016-12-14' THEN unit_price</v>
      </c>
      <c r="Q411" t="str">
        <f t="shared" si="52"/>
        <v>WHEN fk_mwh_warehouse = '0' AND id_city = '5733' AND shipped_date &gt;= '2016-11-24' AND shipped_date &lt; '2016-12-14' THEN paid_price</v>
      </c>
      <c r="R411" t="str">
        <f t="shared" si="55"/>
        <v>WHEN fk_mwh_warehouse = '0' AND id_city = '5733' AND shipped_date &gt;= '2016-11-24' AND shipped_date &lt; '2016-12-14' THEN order_nr</v>
      </c>
      <c r="S411" t="str">
        <f t="shared" si="53"/>
        <v>WHEN fk_mwh_warehouse = '0' AND id_city = '5733' AND shipped_date &gt;= '2016-11-24' AND shipped_date &lt; '2016-12-14' THEN 1</v>
      </c>
    </row>
    <row r="412" spans="1:19" x14ac:dyDescent="0.25">
      <c r="A412" t="str">
        <f t="shared" si="54"/>
        <v>57380</v>
      </c>
      <c r="B412">
        <v>0</v>
      </c>
      <c r="C412">
        <v>5738</v>
      </c>
      <c r="D412">
        <v>11419143</v>
      </c>
      <c r="E412">
        <v>11343643</v>
      </c>
      <c r="F412">
        <v>69</v>
      </c>
      <c r="G412">
        <v>91</v>
      </c>
      <c r="H412">
        <f>VLOOKUP($A412,'01 LEAD TIME'!$A$10:$K$1000000,8,FALSE)</f>
        <v>20161174906695.301</v>
      </c>
      <c r="I412">
        <f>VLOOKUP($A412,'01 LEAD TIME'!$A$10:$K$1000000,9,FALSE)</f>
        <v>20161206087036.699</v>
      </c>
      <c r="J412">
        <f>VLOOKUP($A412,'01 LEAD TIME'!$A$10:$K$1000000,10,FALSE)</f>
        <v>3</v>
      </c>
      <c r="K412">
        <f>VLOOKUP($A412,'01 LEAD TIME'!$A$10:$K$1000000,11,FALSE)</f>
        <v>3</v>
      </c>
      <c r="L412" t="s">
        <v>36</v>
      </c>
      <c r="M412" s="1">
        <f t="shared" si="48"/>
        <v>42701</v>
      </c>
      <c r="N412" s="1">
        <f t="shared" si="49"/>
        <v>42716</v>
      </c>
      <c r="O412" t="b">
        <f t="shared" si="50"/>
        <v>0</v>
      </c>
      <c r="P412" t="str">
        <f t="shared" si="51"/>
        <v>WHEN fk_mwh_warehouse = '0' AND id_city = '5738' AND shipped_date &gt;= '2016-11-27' AND shipped_date &lt; '2016-12-13' THEN unit_price</v>
      </c>
      <c r="Q412" t="str">
        <f t="shared" si="52"/>
        <v>WHEN fk_mwh_warehouse = '0' AND id_city = '5738' AND shipped_date &gt;= '2016-11-27' AND shipped_date &lt; '2016-12-13' THEN paid_price</v>
      </c>
      <c r="R412" t="str">
        <f t="shared" si="55"/>
        <v>WHEN fk_mwh_warehouse = '0' AND id_city = '5738' AND shipped_date &gt;= '2016-11-27' AND shipped_date &lt; '2016-12-13' THEN order_nr</v>
      </c>
      <c r="S412" t="str">
        <f t="shared" si="53"/>
        <v>WHEN fk_mwh_warehouse = '0' AND id_city = '5738' AND shipped_date &gt;= '2016-11-27' AND shipped_date &lt; '2016-12-13' THEN 1</v>
      </c>
    </row>
    <row r="413" spans="1:19" x14ac:dyDescent="0.25">
      <c r="A413" t="str">
        <f t="shared" si="54"/>
        <v>57430</v>
      </c>
      <c r="B413">
        <v>0</v>
      </c>
      <c r="C413">
        <v>5743</v>
      </c>
      <c r="D413">
        <v>44532923.5</v>
      </c>
      <c r="E413">
        <v>44348835.340000004</v>
      </c>
      <c r="F413">
        <v>268</v>
      </c>
      <c r="G413">
        <v>354</v>
      </c>
      <c r="H413">
        <f>VLOOKUP($A413,'01 LEAD TIME'!$A$10:$K$1000000,8,FALSE)</f>
        <v>20161155487357.602</v>
      </c>
      <c r="I413">
        <f>VLOOKUP($A413,'01 LEAD TIME'!$A$10:$K$1000000,9,FALSE)</f>
        <v>20161207016751.898</v>
      </c>
      <c r="J413">
        <f>VLOOKUP($A413,'01 LEAD TIME'!$A$10:$K$1000000,10,FALSE)</f>
        <v>9</v>
      </c>
      <c r="K413">
        <f>VLOOKUP($A413,'01 LEAD TIME'!$A$10:$K$1000000,11,FALSE)</f>
        <v>7</v>
      </c>
      <c r="L413" t="s">
        <v>35</v>
      </c>
      <c r="M413" s="1">
        <f t="shared" si="48"/>
        <v>42683</v>
      </c>
      <c r="N413" s="1">
        <f t="shared" si="49"/>
        <v>42714</v>
      </c>
      <c r="O413" t="b">
        <f t="shared" si="50"/>
        <v>0</v>
      </c>
      <c r="P413" t="str">
        <f t="shared" si="51"/>
        <v>WHEN fk_mwh_warehouse = '0' AND id_city = '5743' AND shipped_date &gt;= '2016-11-09' AND shipped_date &lt; '2016-12-11' THEN unit_price</v>
      </c>
      <c r="Q413" t="str">
        <f t="shared" si="52"/>
        <v>WHEN fk_mwh_warehouse = '0' AND id_city = '5743' AND shipped_date &gt;= '2016-11-09' AND shipped_date &lt; '2016-12-11' THEN paid_price</v>
      </c>
      <c r="R413" t="str">
        <f t="shared" si="55"/>
        <v>WHEN fk_mwh_warehouse = '0' AND id_city = '5743' AND shipped_date &gt;= '2016-11-09' AND shipped_date &lt; '2016-12-11' THEN order_nr</v>
      </c>
      <c r="S413" t="str">
        <f t="shared" si="53"/>
        <v>WHEN fk_mwh_warehouse = '0' AND id_city = '5743' AND shipped_date &gt;= '2016-11-09' AND shipped_date &lt; '2016-12-11' THEN 1</v>
      </c>
    </row>
    <row r="414" spans="1:19" x14ac:dyDescent="0.25">
      <c r="A414" t="str">
        <f t="shared" si="54"/>
        <v>57470</v>
      </c>
      <c r="B414">
        <v>0</v>
      </c>
      <c r="C414">
        <v>5747</v>
      </c>
      <c r="D414">
        <v>36249629.770000003</v>
      </c>
      <c r="E414">
        <v>35639134.119999997</v>
      </c>
      <c r="F414">
        <v>268</v>
      </c>
      <c r="G414">
        <v>350</v>
      </c>
      <c r="H414">
        <f>VLOOKUP($A414,'01 LEAD TIME'!$A$10:$K$1000000,8,FALSE)</f>
        <v>20161162638920.102</v>
      </c>
      <c r="I414">
        <f>VLOOKUP($A414,'01 LEAD TIME'!$A$10:$K$1000000,9,FALSE)</f>
        <v>20161206858794.102</v>
      </c>
      <c r="J414">
        <f>VLOOKUP($A414,'01 LEAD TIME'!$A$10:$K$1000000,10,FALSE)</f>
        <v>7</v>
      </c>
      <c r="K414">
        <f>VLOOKUP($A414,'01 LEAD TIME'!$A$10:$K$1000000,11,FALSE)</f>
        <v>7</v>
      </c>
      <c r="L414" t="s">
        <v>36</v>
      </c>
      <c r="M414" s="1">
        <f t="shared" si="48"/>
        <v>42685</v>
      </c>
      <c r="N414" s="1">
        <f t="shared" si="49"/>
        <v>42716</v>
      </c>
      <c r="O414" t="b">
        <f t="shared" si="50"/>
        <v>0</v>
      </c>
      <c r="P414" t="str">
        <f t="shared" si="51"/>
        <v>WHEN fk_mwh_warehouse = '0' AND id_city = '5747' AND shipped_date &gt;= '2016-11-11' AND shipped_date &lt; '2016-12-13' THEN unit_price</v>
      </c>
      <c r="Q414" t="str">
        <f t="shared" si="52"/>
        <v>WHEN fk_mwh_warehouse = '0' AND id_city = '5747' AND shipped_date &gt;= '2016-11-11' AND shipped_date &lt; '2016-12-13' THEN paid_price</v>
      </c>
      <c r="R414" t="str">
        <f t="shared" si="55"/>
        <v>WHEN fk_mwh_warehouse = '0' AND id_city = '5747' AND shipped_date &gt;= '2016-11-11' AND shipped_date &lt; '2016-12-13' THEN order_nr</v>
      </c>
      <c r="S414" t="str">
        <f t="shared" si="53"/>
        <v>WHEN fk_mwh_warehouse = '0' AND id_city = '5747' AND shipped_date &gt;= '2016-11-11' AND shipped_date &lt; '2016-12-13' THEN 1</v>
      </c>
    </row>
    <row r="415" spans="1:19" x14ac:dyDescent="0.25">
      <c r="A415" t="str">
        <f t="shared" si="54"/>
        <v>57870</v>
      </c>
      <c r="B415">
        <v>0</v>
      </c>
      <c r="C415">
        <v>5787</v>
      </c>
      <c r="D415">
        <v>41688064.43</v>
      </c>
      <c r="E415">
        <v>41475992.859999999</v>
      </c>
      <c r="F415">
        <v>295</v>
      </c>
      <c r="G415">
        <v>356</v>
      </c>
      <c r="H415">
        <f>VLOOKUP($A415,'01 LEAD TIME'!$A$10:$K$1000000,8,FALSE)</f>
        <v>20161196637575.199</v>
      </c>
      <c r="I415">
        <f>VLOOKUP($A415,'01 LEAD TIME'!$A$10:$K$1000000,9,FALSE)</f>
        <v>20161206692211.398</v>
      </c>
      <c r="J415">
        <f>VLOOKUP($A415,'01 LEAD TIME'!$A$10:$K$1000000,10,FALSE)</f>
        <v>2</v>
      </c>
      <c r="K415">
        <f>VLOOKUP($A415,'01 LEAD TIME'!$A$10:$K$1000000,11,FALSE)</f>
        <v>3</v>
      </c>
      <c r="L415" t="s">
        <v>36</v>
      </c>
      <c r="M415" s="1">
        <f t="shared" si="48"/>
        <v>42702</v>
      </c>
      <c r="N415" s="1">
        <f t="shared" si="49"/>
        <v>42717</v>
      </c>
      <c r="O415" t="b">
        <f t="shared" si="50"/>
        <v>1</v>
      </c>
      <c r="P415" t="str">
        <f t="shared" si="51"/>
        <v>WHEN fk_mwh_warehouse = '0' AND id_city = '5787' AND shipped_date &gt;= '2016-11-28' AND shipped_date &lt; '2016-12-14' THEN unit_price</v>
      </c>
      <c r="Q415" t="str">
        <f t="shared" si="52"/>
        <v>WHEN fk_mwh_warehouse = '0' AND id_city = '5787' AND shipped_date &gt;= '2016-11-28' AND shipped_date &lt; '2016-12-14' THEN paid_price</v>
      </c>
      <c r="R415" t="str">
        <f t="shared" si="55"/>
        <v>WHEN fk_mwh_warehouse = '0' AND id_city = '5787' AND shipped_date &gt;= '2016-11-28' AND shipped_date &lt; '2016-12-14' THEN order_nr</v>
      </c>
      <c r="S415" t="str">
        <f t="shared" si="53"/>
        <v>WHEN fk_mwh_warehouse = '0' AND id_city = '5787' AND shipped_date &gt;= '2016-11-28' AND shipped_date &lt; '2016-12-14' THEN 1</v>
      </c>
    </row>
    <row r="416" spans="1:19" x14ac:dyDescent="0.25">
      <c r="A416" t="str">
        <f t="shared" si="54"/>
        <v>58140</v>
      </c>
      <c r="B416">
        <v>0</v>
      </c>
      <c r="C416">
        <v>5814</v>
      </c>
      <c r="D416">
        <v>115636392.84999999</v>
      </c>
      <c r="E416">
        <v>114069254.52</v>
      </c>
      <c r="F416">
        <v>846</v>
      </c>
      <c r="G416">
        <v>1059</v>
      </c>
      <c r="H416">
        <f>VLOOKUP($A416,'01 LEAD TIME'!$A$10:$K$1000000,8,FALSE)</f>
        <v>20161175731572</v>
      </c>
      <c r="I416">
        <f>VLOOKUP($A416,'01 LEAD TIME'!$A$10:$K$1000000,9,FALSE)</f>
        <v>20161206853967.898</v>
      </c>
      <c r="J416">
        <f>VLOOKUP($A416,'01 LEAD TIME'!$A$10:$K$1000000,10,FALSE)</f>
        <v>5</v>
      </c>
      <c r="K416">
        <f>VLOOKUP($A416,'01 LEAD TIME'!$A$10:$K$1000000,11,FALSE)</f>
        <v>6</v>
      </c>
      <c r="L416" t="s">
        <v>36</v>
      </c>
      <c r="M416" s="1">
        <f t="shared" si="48"/>
        <v>42690</v>
      </c>
      <c r="N416" s="1">
        <f t="shared" si="49"/>
        <v>42717</v>
      </c>
      <c r="O416" t="b">
        <f t="shared" si="50"/>
        <v>1</v>
      </c>
      <c r="P416" t="str">
        <f t="shared" si="51"/>
        <v>WHEN fk_mwh_warehouse = '0' AND id_city = '5814' AND shipped_date &gt;= '2016-11-16' AND shipped_date &lt; '2016-12-14' THEN unit_price</v>
      </c>
      <c r="Q416" t="str">
        <f t="shared" si="52"/>
        <v>WHEN fk_mwh_warehouse = '0' AND id_city = '5814' AND shipped_date &gt;= '2016-11-16' AND shipped_date &lt; '2016-12-14' THEN paid_price</v>
      </c>
      <c r="R416" t="str">
        <f t="shared" si="55"/>
        <v>WHEN fk_mwh_warehouse = '0' AND id_city = '5814' AND shipped_date &gt;= '2016-11-16' AND shipped_date &lt; '2016-12-14' THEN order_nr</v>
      </c>
      <c r="S416" t="str">
        <f t="shared" si="53"/>
        <v>WHEN fk_mwh_warehouse = '0' AND id_city = '5814' AND shipped_date &gt;= '2016-11-16' AND shipped_date &lt; '2016-12-14' THEN 1</v>
      </c>
    </row>
    <row r="417" spans="1:19" x14ac:dyDescent="0.25">
      <c r="A417" t="str">
        <f t="shared" si="54"/>
        <v>58620</v>
      </c>
      <c r="B417">
        <v>0</v>
      </c>
      <c r="C417">
        <v>5862</v>
      </c>
      <c r="D417">
        <v>23211138.210000001</v>
      </c>
      <c r="E417">
        <v>22927863.210000001</v>
      </c>
      <c r="F417">
        <v>183</v>
      </c>
      <c r="G417">
        <v>221</v>
      </c>
      <c r="H417">
        <f>VLOOKUP($A417,'01 LEAD TIME'!$A$10:$K$1000000,8,FALSE)</f>
        <v>20161182259019.5</v>
      </c>
      <c r="I417">
        <f>VLOOKUP($A417,'01 LEAD TIME'!$A$10:$K$1000000,9,FALSE)</f>
        <v>20161206667298</v>
      </c>
      <c r="J417">
        <f>VLOOKUP($A417,'01 LEAD TIME'!$A$10:$K$1000000,10,FALSE)</f>
        <v>3</v>
      </c>
      <c r="K417">
        <f>VLOOKUP($A417,'01 LEAD TIME'!$A$10:$K$1000000,11,FALSE)</f>
        <v>3</v>
      </c>
      <c r="L417" t="s">
        <v>36</v>
      </c>
      <c r="M417" s="1">
        <f t="shared" si="48"/>
        <v>42701</v>
      </c>
      <c r="N417" s="1">
        <f t="shared" si="49"/>
        <v>42716</v>
      </c>
      <c r="O417" t="b">
        <f t="shared" si="50"/>
        <v>0</v>
      </c>
      <c r="P417" t="str">
        <f t="shared" si="51"/>
        <v>WHEN fk_mwh_warehouse = '0' AND id_city = '5862' AND shipped_date &gt;= '2016-11-27' AND shipped_date &lt; '2016-12-13' THEN unit_price</v>
      </c>
      <c r="Q417" t="str">
        <f t="shared" si="52"/>
        <v>WHEN fk_mwh_warehouse = '0' AND id_city = '5862' AND shipped_date &gt;= '2016-11-27' AND shipped_date &lt; '2016-12-13' THEN paid_price</v>
      </c>
      <c r="R417" t="str">
        <f t="shared" si="55"/>
        <v>WHEN fk_mwh_warehouse = '0' AND id_city = '5862' AND shipped_date &gt;= '2016-11-27' AND shipped_date &lt; '2016-12-13' THEN order_nr</v>
      </c>
      <c r="S417" t="str">
        <f t="shared" si="53"/>
        <v>WHEN fk_mwh_warehouse = '0' AND id_city = '5862' AND shipped_date &gt;= '2016-11-27' AND shipped_date &lt; '2016-12-13' THEN 1</v>
      </c>
    </row>
    <row r="418" spans="1:19" x14ac:dyDescent="0.25">
      <c r="A418" t="str">
        <f t="shared" si="54"/>
        <v>58930</v>
      </c>
      <c r="B418">
        <v>0</v>
      </c>
      <c r="C418">
        <v>5893</v>
      </c>
      <c r="D418">
        <v>34874727.770000003</v>
      </c>
      <c r="E418">
        <v>34551677.939999998</v>
      </c>
      <c r="F418">
        <v>226</v>
      </c>
      <c r="G418">
        <v>281</v>
      </c>
      <c r="H418">
        <f>VLOOKUP($A418,'01 LEAD TIME'!$A$10:$K$1000000,8,FALSE)</f>
        <v>20161180052354.801</v>
      </c>
      <c r="I418">
        <f>VLOOKUP($A418,'01 LEAD TIME'!$A$10:$K$1000000,9,FALSE)</f>
        <v>20161206370600.301</v>
      </c>
      <c r="J418">
        <f>VLOOKUP($A418,'01 LEAD TIME'!$A$10:$K$1000000,10,FALSE)</f>
        <v>3</v>
      </c>
      <c r="K418">
        <f>VLOOKUP($A418,'01 LEAD TIME'!$A$10:$K$1000000,11,FALSE)</f>
        <v>3</v>
      </c>
      <c r="L418" t="s">
        <v>36</v>
      </c>
      <c r="M418" s="1">
        <f t="shared" si="48"/>
        <v>42701</v>
      </c>
      <c r="N418" s="1">
        <f t="shared" si="49"/>
        <v>42716</v>
      </c>
      <c r="O418" t="b">
        <f t="shared" si="50"/>
        <v>0</v>
      </c>
      <c r="P418" t="str">
        <f t="shared" si="51"/>
        <v>WHEN fk_mwh_warehouse = '0' AND id_city = '5893' AND shipped_date &gt;= '2016-11-27' AND shipped_date &lt; '2016-12-13' THEN unit_price</v>
      </c>
      <c r="Q418" t="str">
        <f t="shared" si="52"/>
        <v>WHEN fk_mwh_warehouse = '0' AND id_city = '5893' AND shipped_date &gt;= '2016-11-27' AND shipped_date &lt; '2016-12-13' THEN paid_price</v>
      </c>
      <c r="R418" t="str">
        <f t="shared" si="55"/>
        <v>WHEN fk_mwh_warehouse = '0' AND id_city = '5893' AND shipped_date &gt;= '2016-11-27' AND shipped_date &lt; '2016-12-13' THEN order_nr</v>
      </c>
      <c r="S418" t="str">
        <f t="shared" si="53"/>
        <v>WHEN fk_mwh_warehouse = '0' AND id_city = '5893' AND shipped_date &gt;= '2016-11-27' AND shipped_date &lt; '2016-12-13' THEN 1</v>
      </c>
    </row>
    <row r="419" spans="1:19" x14ac:dyDescent="0.25">
      <c r="A419" t="str">
        <f t="shared" si="54"/>
        <v>59110</v>
      </c>
      <c r="B419">
        <v>0</v>
      </c>
      <c r="C419">
        <v>5911</v>
      </c>
      <c r="D419">
        <v>28153743</v>
      </c>
      <c r="E419">
        <v>28010262.449999999</v>
      </c>
      <c r="F419">
        <v>227</v>
      </c>
      <c r="G419">
        <v>280</v>
      </c>
      <c r="H419">
        <f>VLOOKUP($A419,'01 LEAD TIME'!$A$10:$K$1000000,8,FALSE)</f>
        <v>20161189212655</v>
      </c>
      <c r="I419">
        <f>VLOOKUP($A419,'01 LEAD TIME'!$A$10:$K$1000000,9,FALSE)</f>
        <v>20161206629376.801</v>
      </c>
      <c r="J419">
        <f>VLOOKUP($A419,'01 LEAD TIME'!$A$10:$K$1000000,10,FALSE)</f>
        <v>3</v>
      </c>
      <c r="K419">
        <f>VLOOKUP($A419,'01 LEAD TIME'!$A$10:$K$1000000,11,FALSE)</f>
        <v>4</v>
      </c>
      <c r="L419" t="s">
        <v>36</v>
      </c>
      <c r="M419" s="1">
        <f t="shared" si="48"/>
        <v>42698</v>
      </c>
      <c r="N419" s="1">
        <f t="shared" si="49"/>
        <v>42717</v>
      </c>
      <c r="O419" t="b">
        <f t="shared" si="50"/>
        <v>1</v>
      </c>
      <c r="P419" t="str">
        <f t="shared" si="51"/>
        <v>WHEN fk_mwh_warehouse = '0' AND id_city = '5911' AND shipped_date &gt;= '2016-11-24' AND shipped_date &lt; '2016-12-14' THEN unit_price</v>
      </c>
      <c r="Q419" t="str">
        <f t="shared" si="52"/>
        <v>WHEN fk_mwh_warehouse = '0' AND id_city = '5911' AND shipped_date &gt;= '2016-11-24' AND shipped_date &lt; '2016-12-14' THEN paid_price</v>
      </c>
      <c r="R419" t="str">
        <f t="shared" si="55"/>
        <v>WHEN fk_mwh_warehouse = '0' AND id_city = '5911' AND shipped_date &gt;= '2016-11-24' AND shipped_date &lt; '2016-12-14' THEN order_nr</v>
      </c>
      <c r="S419" t="str">
        <f t="shared" si="53"/>
        <v>WHEN fk_mwh_warehouse = '0' AND id_city = '5911' AND shipped_date &gt;= '2016-11-24' AND shipped_date &lt; '2016-12-14' THEN 1</v>
      </c>
    </row>
    <row r="420" spans="1:19" x14ac:dyDescent="0.25">
      <c r="A420" t="str">
        <f t="shared" si="54"/>
        <v>59380</v>
      </c>
      <c r="B420">
        <v>0</v>
      </c>
      <c r="C420">
        <v>5938</v>
      </c>
      <c r="D420">
        <v>29591177.690000001</v>
      </c>
      <c r="E420">
        <v>29070981.350000001</v>
      </c>
      <c r="F420">
        <v>215</v>
      </c>
      <c r="G420">
        <v>277</v>
      </c>
      <c r="H420">
        <f>VLOOKUP($A420,'01 LEAD TIME'!$A$10:$K$1000000,8,FALSE)</f>
        <v>20161160217631.898</v>
      </c>
      <c r="I420">
        <f>VLOOKUP($A420,'01 LEAD TIME'!$A$10:$K$1000000,9,FALSE)</f>
        <v>20161206011982.801</v>
      </c>
      <c r="J420">
        <f>VLOOKUP($A420,'01 LEAD TIME'!$A$10:$K$1000000,10,FALSE)</f>
        <v>6</v>
      </c>
      <c r="K420">
        <f>VLOOKUP($A420,'01 LEAD TIME'!$A$10:$K$1000000,11,FALSE)</f>
        <v>5</v>
      </c>
      <c r="L420" t="s">
        <v>36</v>
      </c>
      <c r="M420" s="1">
        <f t="shared" si="48"/>
        <v>42692</v>
      </c>
      <c r="N420" s="1">
        <f t="shared" si="49"/>
        <v>42715</v>
      </c>
      <c r="O420" t="b">
        <f t="shared" si="50"/>
        <v>0</v>
      </c>
      <c r="P420" t="str">
        <f t="shared" si="51"/>
        <v>WHEN fk_mwh_warehouse = '0' AND id_city = '5938' AND shipped_date &gt;= '2016-11-18' AND shipped_date &lt; '2016-12-12' THEN unit_price</v>
      </c>
      <c r="Q420" t="str">
        <f t="shared" si="52"/>
        <v>WHEN fk_mwh_warehouse = '0' AND id_city = '5938' AND shipped_date &gt;= '2016-11-18' AND shipped_date &lt; '2016-12-12' THEN paid_price</v>
      </c>
      <c r="R420" t="str">
        <f t="shared" si="55"/>
        <v>WHEN fk_mwh_warehouse = '0' AND id_city = '5938' AND shipped_date &gt;= '2016-11-18' AND shipped_date &lt; '2016-12-12' THEN order_nr</v>
      </c>
      <c r="S420" t="str">
        <f t="shared" si="53"/>
        <v>WHEN fk_mwh_warehouse = '0' AND id_city = '5938' AND shipped_date &gt;= '2016-11-18' AND shipped_date &lt; '2016-12-12' THEN 1</v>
      </c>
    </row>
    <row r="421" spans="1:19" x14ac:dyDescent="0.25">
      <c r="A421" t="str">
        <f t="shared" si="54"/>
        <v>59710</v>
      </c>
      <c r="B421">
        <v>0</v>
      </c>
      <c r="C421">
        <v>5971</v>
      </c>
      <c r="D421">
        <v>128731342.84</v>
      </c>
      <c r="E421">
        <v>127460841.76000001</v>
      </c>
      <c r="F421">
        <v>872</v>
      </c>
      <c r="G421">
        <v>1034</v>
      </c>
      <c r="H421">
        <f>VLOOKUP($A421,'01 LEAD TIME'!$A$10:$K$1000000,8,FALSE)</f>
        <v>20161193270734.602</v>
      </c>
      <c r="I421">
        <f>VLOOKUP($A421,'01 LEAD TIME'!$A$10:$K$1000000,9,FALSE)</f>
        <v>20161206899901.699</v>
      </c>
      <c r="J421">
        <f>VLOOKUP($A421,'01 LEAD TIME'!$A$10:$K$1000000,10,FALSE)</f>
        <v>3</v>
      </c>
      <c r="K421">
        <f>VLOOKUP($A421,'01 LEAD TIME'!$A$10:$K$1000000,11,FALSE)</f>
        <v>3</v>
      </c>
      <c r="L421" t="s">
        <v>36</v>
      </c>
      <c r="M421" s="1">
        <f t="shared" si="48"/>
        <v>42701</v>
      </c>
      <c r="N421" s="1">
        <f t="shared" si="49"/>
        <v>42716</v>
      </c>
      <c r="O421" t="b">
        <f t="shared" si="50"/>
        <v>0</v>
      </c>
      <c r="P421" t="str">
        <f t="shared" si="51"/>
        <v>WHEN fk_mwh_warehouse = '0' AND id_city = '5971' AND shipped_date &gt;= '2016-11-27' AND shipped_date &lt; '2016-12-13' THEN unit_price</v>
      </c>
      <c r="Q421" t="str">
        <f t="shared" si="52"/>
        <v>WHEN fk_mwh_warehouse = '0' AND id_city = '5971' AND shipped_date &gt;= '2016-11-27' AND shipped_date &lt; '2016-12-13' THEN paid_price</v>
      </c>
      <c r="R421" t="str">
        <f t="shared" si="55"/>
        <v>WHEN fk_mwh_warehouse = '0' AND id_city = '5971' AND shipped_date &gt;= '2016-11-27' AND shipped_date &lt; '2016-12-13' THEN order_nr</v>
      </c>
      <c r="S421" t="str">
        <f t="shared" si="53"/>
        <v>WHEN fk_mwh_warehouse = '0' AND id_city = '5971' AND shipped_date &gt;= '2016-11-27' AND shipped_date &lt; '2016-12-13' THEN 1</v>
      </c>
    </row>
    <row r="422" spans="1:19" x14ac:dyDescent="0.25">
      <c r="A422" t="str">
        <f t="shared" si="54"/>
        <v>60020</v>
      </c>
      <c r="B422">
        <v>0</v>
      </c>
      <c r="C422">
        <v>6002</v>
      </c>
      <c r="D422">
        <v>33715498.020000003</v>
      </c>
      <c r="E422">
        <v>33321962.07</v>
      </c>
      <c r="F422">
        <v>245</v>
      </c>
      <c r="G422">
        <v>308</v>
      </c>
      <c r="H422">
        <f>VLOOKUP($A422,'01 LEAD TIME'!$A$10:$K$1000000,8,FALSE)</f>
        <v>20161175367846</v>
      </c>
      <c r="I422">
        <f>VLOOKUP($A422,'01 LEAD TIME'!$A$10:$K$1000000,9,FALSE)</f>
        <v>20161206504794.199</v>
      </c>
      <c r="J422">
        <f>VLOOKUP($A422,'01 LEAD TIME'!$A$10:$K$1000000,10,FALSE)</f>
        <v>4</v>
      </c>
      <c r="K422">
        <f>VLOOKUP($A422,'01 LEAD TIME'!$A$10:$K$1000000,11,FALSE)</f>
        <v>3</v>
      </c>
      <c r="L422" t="s">
        <v>36</v>
      </c>
      <c r="M422" s="1">
        <f t="shared" si="48"/>
        <v>42700</v>
      </c>
      <c r="N422" s="1">
        <f t="shared" si="49"/>
        <v>42715</v>
      </c>
      <c r="O422" t="b">
        <f t="shared" si="50"/>
        <v>0</v>
      </c>
      <c r="P422" t="str">
        <f t="shared" si="51"/>
        <v>WHEN fk_mwh_warehouse = '0' AND id_city = '6002' AND shipped_date &gt;= '2016-11-26' AND shipped_date &lt; '2016-12-12' THEN unit_price</v>
      </c>
      <c r="Q422" t="str">
        <f t="shared" si="52"/>
        <v>WHEN fk_mwh_warehouse = '0' AND id_city = '6002' AND shipped_date &gt;= '2016-11-26' AND shipped_date &lt; '2016-12-12' THEN paid_price</v>
      </c>
      <c r="R422" t="str">
        <f t="shared" si="55"/>
        <v>WHEN fk_mwh_warehouse = '0' AND id_city = '6002' AND shipped_date &gt;= '2016-11-26' AND shipped_date &lt; '2016-12-12' THEN order_nr</v>
      </c>
      <c r="S422" t="str">
        <f t="shared" si="53"/>
        <v>WHEN fk_mwh_warehouse = '0' AND id_city = '6002' AND shipped_date &gt;= '2016-11-26' AND shipped_date &lt; '2016-12-12' THEN 1</v>
      </c>
    </row>
    <row r="423" spans="1:19" x14ac:dyDescent="0.25">
      <c r="A423" t="str">
        <f t="shared" si="54"/>
        <v>60340</v>
      </c>
      <c r="B423">
        <v>0</v>
      </c>
      <c r="C423">
        <v>6034</v>
      </c>
      <c r="D423">
        <v>66877472.329999998</v>
      </c>
      <c r="E423">
        <v>66258101.770000003</v>
      </c>
      <c r="F423">
        <v>445</v>
      </c>
      <c r="G423">
        <v>567</v>
      </c>
      <c r="H423">
        <f>VLOOKUP($A423,'01 LEAD TIME'!$A$10:$K$1000000,8,FALSE)</f>
        <v>20161193316639.699</v>
      </c>
      <c r="I423">
        <f>VLOOKUP($A423,'01 LEAD TIME'!$A$10:$K$1000000,9,FALSE)</f>
        <v>20161206514182.301</v>
      </c>
      <c r="J423">
        <f>VLOOKUP($A423,'01 LEAD TIME'!$A$10:$K$1000000,10,FALSE)</f>
        <v>3</v>
      </c>
      <c r="K423">
        <f>VLOOKUP($A423,'01 LEAD TIME'!$A$10:$K$1000000,11,FALSE)</f>
        <v>5</v>
      </c>
      <c r="L423" t="s">
        <v>36</v>
      </c>
      <c r="M423" s="1">
        <f t="shared" si="48"/>
        <v>42695</v>
      </c>
      <c r="N423" s="1">
        <f t="shared" si="49"/>
        <v>42718</v>
      </c>
      <c r="O423" t="b">
        <f t="shared" si="50"/>
        <v>1</v>
      </c>
      <c r="P423" t="str">
        <f t="shared" si="51"/>
        <v>WHEN fk_mwh_warehouse = '0' AND id_city = '6034' AND shipped_date &gt;= '2016-11-21' AND shipped_date &lt; '2016-12-15' THEN unit_price</v>
      </c>
      <c r="Q423" t="str">
        <f t="shared" si="52"/>
        <v>WHEN fk_mwh_warehouse = '0' AND id_city = '6034' AND shipped_date &gt;= '2016-11-21' AND shipped_date &lt; '2016-12-15' THEN paid_price</v>
      </c>
      <c r="R423" t="str">
        <f t="shared" si="55"/>
        <v>WHEN fk_mwh_warehouse = '0' AND id_city = '6034' AND shipped_date &gt;= '2016-11-21' AND shipped_date &lt; '2016-12-15' THEN order_nr</v>
      </c>
      <c r="S423" t="str">
        <f t="shared" si="53"/>
        <v>WHEN fk_mwh_warehouse = '0' AND id_city = '6034' AND shipped_date &gt;= '2016-11-21' AND shipped_date &lt; '2016-12-15' THEN 1</v>
      </c>
    </row>
    <row r="424" spans="1:19" x14ac:dyDescent="0.25">
      <c r="A424" t="str">
        <f t="shared" si="54"/>
        <v>60770</v>
      </c>
      <c r="B424">
        <v>0</v>
      </c>
      <c r="C424">
        <v>6077</v>
      </c>
      <c r="D424">
        <v>93094993.150000006</v>
      </c>
      <c r="E424">
        <v>91773620.439999998</v>
      </c>
      <c r="F424">
        <v>695</v>
      </c>
      <c r="G424">
        <v>848</v>
      </c>
      <c r="H424">
        <f>VLOOKUP($A424,'01 LEAD TIME'!$A$10:$K$1000000,8,FALSE)</f>
        <v>20161191438555.801</v>
      </c>
      <c r="I424">
        <f>VLOOKUP($A424,'01 LEAD TIME'!$A$10:$K$1000000,9,FALSE)</f>
        <v>20161206636524.102</v>
      </c>
      <c r="J424">
        <f>VLOOKUP($A424,'01 LEAD TIME'!$A$10:$K$1000000,10,FALSE)</f>
        <v>3</v>
      </c>
      <c r="K424">
        <f>VLOOKUP($A424,'01 LEAD TIME'!$A$10:$K$1000000,11,FALSE)</f>
        <v>4</v>
      </c>
      <c r="L424" t="s">
        <v>36</v>
      </c>
      <c r="M424" s="1">
        <f t="shared" si="48"/>
        <v>42698</v>
      </c>
      <c r="N424" s="1">
        <f t="shared" si="49"/>
        <v>42717</v>
      </c>
      <c r="O424" t="b">
        <f t="shared" si="50"/>
        <v>1</v>
      </c>
      <c r="P424" t="str">
        <f t="shared" si="51"/>
        <v>WHEN fk_mwh_warehouse = '0' AND id_city = '6077' AND shipped_date &gt;= '2016-11-24' AND shipped_date &lt; '2016-12-14' THEN unit_price</v>
      </c>
      <c r="Q424" t="str">
        <f t="shared" si="52"/>
        <v>WHEN fk_mwh_warehouse = '0' AND id_city = '6077' AND shipped_date &gt;= '2016-11-24' AND shipped_date &lt; '2016-12-14' THEN paid_price</v>
      </c>
      <c r="R424" t="str">
        <f t="shared" si="55"/>
        <v>WHEN fk_mwh_warehouse = '0' AND id_city = '6077' AND shipped_date &gt;= '2016-11-24' AND shipped_date &lt; '2016-12-14' THEN order_nr</v>
      </c>
      <c r="S424" t="str">
        <f t="shared" si="53"/>
        <v>WHEN fk_mwh_warehouse = '0' AND id_city = '6077' AND shipped_date &gt;= '2016-11-24' AND shipped_date &lt; '2016-12-14' THEN 1</v>
      </c>
    </row>
    <row r="425" spans="1:19" x14ac:dyDescent="0.25">
      <c r="A425" t="str">
        <f t="shared" si="54"/>
        <v>61180</v>
      </c>
      <c r="B425">
        <v>0</v>
      </c>
      <c r="C425">
        <v>6118</v>
      </c>
      <c r="D425">
        <v>69471301.010000005</v>
      </c>
      <c r="E425">
        <v>68783079.409999996</v>
      </c>
      <c r="F425">
        <v>397</v>
      </c>
      <c r="G425">
        <v>535</v>
      </c>
      <c r="H425">
        <f>VLOOKUP($A425,'01 LEAD TIME'!$A$10:$K$1000000,8,FALSE)</f>
        <v>20161177021351.699</v>
      </c>
      <c r="I425">
        <f>VLOOKUP($A425,'01 LEAD TIME'!$A$10:$K$1000000,9,FALSE)</f>
        <v>20161206710459.398</v>
      </c>
      <c r="J425">
        <f>VLOOKUP($A425,'01 LEAD TIME'!$A$10:$K$1000000,10,FALSE)</f>
        <v>5</v>
      </c>
      <c r="K425">
        <f>VLOOKUP($A425,'01 LEAD TIME'!$A$10:$K$1000000,11,FALSE)</f>
        <v>5</v>
      </c>
      <c r="L425" t="s">
        <v>36</v>
      </c>
      <c r="M425" s="1">
        <f t="shared" si="48"/>
        <v>42693</v>
      </c>
      <c r="N425" s="1">
        <f t="shared" si="49"/>
        <v>42716</v>
      </c>
      <c r="O425" t="b">
        <f t="shared" si="50"/>
        <v>0</v>
      </c>
      <c r="P425" t="str">
        <f t="shared" si="51"/>
        <v>WHEN fk_mwh_warehouse = '0' AND id_city = '6118' AND shipped_date &gt;= '2016-11-19' AND shipped_date &lt; '2016-12-13' THEN unit_price</v>
      </c>
      <c r="Q425" t="str">
        <f t="shared" si="52"/>
        <v>WHEN fk_mwh_warehouse = '0' AND id_city = '6118' AND shipped_date &gt;= '2016-11-19' AND shipped_date &lt; '2016-12-13' THEN paid_price</v>
      </c>
      <c r="R425" t="str">
        <f t="shared" si="55"/>
        <v>WHEN fk_mwh_warehouse = '0' AND id_city = '6118' AND shipped_date &gt;= '2016-11-19' AND shipped_date &lt; '2016-12-13' THEN order_nr</v>
      </c>
      <c r="S425" t="str">
        <f t="shared" si="53"/>
        <v>WHEN fk_mwh_warehouse = '0' AND id_city = '6118' AND shipped_date &gt;= '2016-11-19' AND shipped_date &lt; '2016-12-13' THEN 1</v>
      </c>
    </row>
    <row r="426" spans="1:19" x14ac:dyDescent="0.25">
      <c r="A426" t="str">
        <f t="shared" si="54"/>
        <v>61510</v>
      </c>
      <c r="B426">
        <v>0</v>
      </c>
      <c r="C426">
        <v>6151</v>
      </c>
      <c r="D426">
        <v>20850484.870000001</v>
      </c>
      <c r="E426">
        <v>20425431.66</v>
      </c>
      <c r="F426">
        <v>159</v>
      </c>
      <c r="G426">
        <v>180</v>
      </c>
      <c r="H426">
        <f>VLOOKUP($A426,'01 LEAD TIME'!$A$10:$K$1000000,8,FALSE)</f>
        <v>20161179767344.102</v>
      </c>
      <c r="I426">
        <f>VLOOKUP($A426,'01 LEAD TIME'!$A$10:$K$1000000,9,FALSE)</f>
        <v>20161206842232.602</v>
      </c>
      <c r="J426">
        <f>VLOOKUP($A426,'01 LEAD TIME'!$A$10:$K$1000000,10,FALSE)</f>
        <v>4</v>
      </c>
      <c r="K426">
        <f>VLOOKUP($A426,'01 LEAD TIME'!$A$10:$K$1000000,11,FALSE)</f>
        <v>4</v>
      </c>
      <c r="L426" t="s">
        <v>36</v>
      </c>
      <c r="M426" s="1">
        <f t="shared" si="48"/>
        <v>42697</v>
      </c>
      <c r="N426" s="1">
        <f t="shared" si="49"/>
        <v>42716</v>
      </c>
      <c r="O426" t="b">
        <f t="shared" si="50"/>
        <v>0</v>
      </c>
      <c r="P426" t="str">
        <f t="shared" si="51"/>
        <v>WHEN fk_mwh_warehouse = '0' AND id_city = '6151' AND shipped_date &gt;= '2016-11-23' AND shipped_date &lt; '2016-12-13' THEN unit_price</v>
      </c>
      <c r="Q426" t="str">
        <f t="shared" si="52"/>
        <v>WHEN fk_mwh_warehouse = '0' AND id_city = '6151' AND shipped_date &gt;= '2016-11-23' AND shipped_date &lt; '2016-12-13' THEN paid_price</v>
      </c>
      <c r="R426" t="str">
        <f t="shared" si="55"/>
        <v>WHEN fk_mwh_warehouse = '0' AND id_city = '6151' AND shipped_date &gt;= '2016-11-23' AND shipped_date &lt; '2016-12-13' THEN order_nr</v>
      </c>
      <c r="S426" t="str">
        <f t="shared" si="53"/>
        <v>WHEN fk_mwh_warehouse = '0' AND id_city = '6151' AND shipped_date &gt;= '2016-11-23' AND shipped_date &lt; '2016-12-13' THEN 1</v>
      </c>
    </row>
    <row r="427" spans="1:19" x14ac:dyDescent="0.25">
      <c r="A427" t="str">
        <f t="shared" si="54"/>
        <v>61890</v>
      </c>
      <c r="B427">
        <v>0</v>
      </c>
      <c r="C427">
        <v>6189</v>
      </c>
      <c r="D427">
        <v>809257695.49000001</v>
      </c>
      <c r="E427">
        <v>799730605.50999999</v>
      </c>
      <c r="F427">
        <v>6767</v>
      </c>
      <c r="G427">
        <v>7956</v>
      </c>
      <c r="H427">
        <f>VLOOKUP($A427,'01 LEAD TIME'!$A$10:$K$1000000,8,FALSE)</f>
        <v>20161196178631.102</v>
      </c>
      <c r="I427">
        <f>VLOOKUP($A427,'01 LEAD TIME'!$A$10:$K$1000000,9,FALSE)</f>
        <v>20161206939959.199</v>
      </c>
      <c r="J427">
        <f>VLOOKUP($A427,'01 LEAD TIME'!$A$10:$K$1000000,10,FALSE)</f>
        <v>3</v>
      </c>
      <c r="K427">
        <f>VLOOKUP($A427,'01 LEAD TIME'!$A$10:$K$1000000,11,FALSE)</f>
        <v>4</v>
      </c>
      <c r="L427" t="s">
        <v>36</v>
      </c>
      <c r="M427" s="1">
        <f t="shared" si="48"/>
        <v>42698</v>
      </c>
      <c r="N427" s="1">
        <f t="shared" si="49"/>
        <v>42717</v>
      </c>
      <c r="O427" t="b">
        <f t="shared" si="50"/>
        <v>1</v>
      </c>
      <c r="P427" t="str">
        <f t="shared" si="51"/>
        <v>WHEN fk_mwh_warehouse = '0' AND id_city = '6189' AND shipped_date &gt;= '2016-11-24' AND shipped_date &lt; '2016-12-14' THEN unit_price</v>
      </c>
      <c r="Q427" t="str">
        <f t="shared" si="52"/>
        <v>WHEN fk_mwh_warehouse = '0' AND id_city = '6189' AND shipped_date &gt;= '2016-11-24' AND shipped_date &lt; '2016-12-14' THEN paid_price</v>
      </c>
      <c r="R427" t="str">
        <f t="shared" si="55"/>
        <v>WHEN fk_mwh_warehouse = '0' AND id_city = '6189' AND shipped_date &gt;= '2016-11-24' AND shipped_date &lt; '2016-12-14' THEN order_nr</v>
      </c>
      <c r="S427" t="str">
        <f t="shared" si="53"/>
        <v>WHEN fk_mwh_warehouse = '0' AND id_city = '6189' AND shipped_date &gt;= '2016-11-24' AND shipped_date &lt; '2016-12-14' THEN 1</v>
      </c>
    </row>
    <row r="428" spans="1:19" x14ac:dyDescent="0.25">
      <c r="A428" t="str">
        <f t="shared" si="54"/>
        <v>62300</v>
      </c>
      <c r="B428">
        <v>0</v>
      </c>
      <c r="C428">
        <v>6230</v>
      </c>
      <c r="D428">
        <v>378554688.06999999</v>
      </c>
      <c r="E428">
        <v>374074232.86000001</v>
      </c>
      <c r="F428">
        <v>2957</v>
      </c>
      <c r="G428">
        <v>3604</v>
      </c>
      <c r="H428">
        <f>VLOOKUP($A428,'01 LEAD TIME'!$A$10:$K$1000000,8,FALSE)</f>
        <v>20161203729195.898</v>
      </c>
      <c r="I428">
        <f>VLOOKUP($A428,'01 LEAD TIME'!$A$10:$K$1000000,9,FALSE)</f>
        <v>20161206920073.699</v>
      </c>
      <c r="J428">
        <f>VLOOKUP($A428,'01 LEAD TIME'!$A$10:$K$1000000,10,FALSE)</f>
        <v>2</v>
      </c>
      <c r="K428">
        <f>VLOOKUP($A428,'01 LEAD TIME'!$A$10:$K$1000000,11,FALSE)</f>
        <v>2</v>
      </c>
      <c r="L428" t="s">
        <v>36</v>
      </c>
      <c r="M428" s="1">
        <f t="shared" si="48"/>
        <v>42705</v>
      </c>
      <c r="N428" s="1">
        <f t="shared" si="49"/>
        <v>42716</v>
      </c>
      <c r="O428" t="b">
        <f t="shared" si="50"/>
        <v>0</v>
      </c>
      <c r="P428" t="str">
        <f t="shared" si="51"/>
        <v>WHEN fk_mwh_warehouse = '0' AND id_city = '6230' AND shipped_date &gt;= '2016-12-01' AND shipped_date &lt; '2016-12-13' THEN unit_price</v>
      </c>
      <c r="Q428" t="str">
        <f t="shared" si="52"/>
        <v>WHEN fk_mwh_warehouse = '0' AND id_city = '6230' AND shipped_date &gt;= '2016-12-01' AND shipped_date &lt; '2016-12-13' THEN paid_price</v>
      </c>
      <c r="R428" t="str">
        <f t="shared" si="55"/>
        <v>WHEN fk_mwh_warehouse = '0' AND id_city = '6230' AND shipped_date &gt;= '2016-12-01' AND shipped_date &lt; '2016-12-13' THEN order_nr</v>
      </c>
      <c r="S428" t="str">
        <f t="shared" si="53"/>
        <v>WHEN fk_mwh_warehouse = '0' AND id_city = '6230' AND shipped_date &gt;= '2016-12-01' AND shipped_date &lt; '2016-12-13' THEN 1</v>
      </c>
    </row>
    <row r="429" spans="1:19" x14ac:dyDescent="0.25">
      <c r="A429" t="str">
        <f t="shared" si="54"/>
        <v>62540</v>
      </c>
      <c r="B429">
        <v>0</v>
      </c>
      <c r="C429">
        <v>6254</v>
      </c>
      <c r="D429">
        <v>97588342.719999999</v>
      </c>
      <c r="E429">
        <v>96846354.790000007</v>
      </c>
      <c r="F429">
        <v>852</v>
      </c>
      <c r="G429">
        <v>1021</v>
      </c>
      <c r="H429">
        <f>VLOOKUP($A429,'01 LEAD TIME'!$A$10:$K$1000000,8,FALSE)</f>
        <v>20161201729555.5</v>
      </c>
      <c r="I429">
        <f>VLOOKUP($A429,'01 LEAD TIME'!$A$10:$K$1000000,9,FALSE)</f>
        <v>20161206582348</v>
      </c>
      <c r="J429">
        <f>VLOOKUP($A429,'01 LEAD TIME'!$A$10:$K$1000000,10,FALSE)</f>
        <v>2</v>
      </c>
      <c r="K429">
        <f>VLOOKUP($A429,'01 LEAD TIME'!$A$10:$K$1000000,11,FALSE)</f>
        <v>2</v>
      </c>
      <c r="L429" t="s">
        <v>36</v>
      </c>
      <c r="M429" s="1">
        <f t="shared" si="48"/>
        <v>42705</v>
      </c>
      <c r="N429" s="1">
        <f t="shared" si="49"/>
        <v>42716</v>
      </c>
      <c r="O429" t="b">
        <f t="shared" si="50"/>
        <v>0</v>
      </c>
      <c r="P429" t="str">
        <f t="shared" si="51"/>
        <v>WHEN fk_mwh_warehouse = '0' AND id_city = '6254' AND shipped_date &gt;= '2016-12-01' AND shipped_date &lt; '2016-12-13' THEN unit_price</v>
      </c>
      <c r="Q429" t="str">
        <f t="shared" si="52"/>
        <v>WHEN fk_mwh_warehouse = '0' AND id_city = '6254' AND shipped_date &gt;= '2016-12-01' AND shipped_date &lt; '2016-12-13' THEN paid_price</v>
      </c>
      <c r="R429" t="str">
        <f t="shared" si="55"/>
        <v>WHEN fk_mwh_warehouse = '0' AND id_city = '6254' AND shipped_date &gt;= '2016-12-01' AND shipped_date &lt; '2016-12-13' THEN order_nr</v>
      </c>
      <c r="S429" t="str">
        <f t="shared" si="53"/>
        <v>WHEN fk_mwh_warehouse = '0' AND id_city = '6254' AND shipped_date &gt;= '2016-12-01' AND shipped_date &lt; '2016-12-13' THEN 1</v>
      </c>
    </row>
    <row r="430" spans="1:19" x14ac:dyDescent="0.25">
      <c r="A430" t="str">
        <f t="shared" si="54"/>
        <v>62700</v>
      </c>
      <c r="B430">
        <v>0</v>
      </c>
      <c r="C430">
        <v>6270</v>
      </c>
      <c r="D430">
        <v>237565503.99000001</v>
      </c>
      <c r="E430">
        <v>235067197.49000001</v>
      </c>
      <c r="F430">
        <v>1888</v>
      </c>
      <c r="G430">
        <v>2308</v>
      </c>
      <c r="H430">
        <f>VLOOKUP($A430,'01 LEAD TIME'!$A$10:$K$1000000,8,FALSE)</f>
        <v>20161202434341.102</v>
      </c>
      <c r="I430">
        <f>VLOOKUP($A430,'01 LEAD TIME'!$A$10:$K$1000000,9,FALSE)</f>
        <v>20161206656091.301</v>
      </c>
      <c r="J430">
        <f>VLOOKUP($A430,'01 LEAD TIME'!$A$10:$K$1000000,10,FALSE)</f>
        <v>2</v>
      </c>
      <c r="K430">
        <f>VLOOKUP($A430,'01 LEAD TIME'!$A$10:$K$1000000,11,FALSE)</f>
        <v>2</v>
      </c>
      <c r="L430" t="s">
        <v>36</v>
      </c>
      <c r="M430" s="1">
        <f t="shared" si="48"/>
        <v>42705</v>
      </c>
      <c r="N430" s="1">
        <f t="shared" si="49"/>
        <v>42716</v>
      </c>
      <c r="O430" t="b">
        <f t="shared" si="50"/>
        <v>0</v>
      </c>
      <c r="P430" t="str">
        <f t="shared" si="51"/>
        <v>WHEN fk_mwh_warehouse = '0' AND id_city = '6270' AND shipped_date &gt;= '2016-12-01' AND shipped_date &lt; '2016-12-13' THEN unit_price</v>
      </c>
      <c r="Q430" t="str">
        <f t="shared" si="52"/>
        <v>WHEN fk_mwh_warehouse = '0' AND id_city = '6270' AND shipped_date &gt;= '2016-12-01' AND shipped_date &lt; '2016-12-13' THEN paid_price</v>
      </c>
      <c r="R430" t="str">
        <f t="shared" si="55"/>
        <v>WHEN fk_mwh_warehouse = '0' AND id_city = '6270' AND shipped_date &gt;= '2016-12-01' AND shipped_date &lt; '2016-12-13' THEN order_nr</v>
      </c>
      <c r="S430" t="str">
        <f t="shared" si="53"/>
        <v>WHEN fk_mwh_warehouse = '0' AND id_city = '6270' AND shipped_date &gt;= '2016-12-01' AND shipped_date &lt; '2016-12-13' THEN 1</v>
      </c>
    </row>
    <row r="431" spans="1:19" x14ac:dyDescent="0.25">
      <c r="A431" t="str">
        <f t="shared" si="54"/>
        <v>63020</v>
      </c>
      <c r="B431">
        <v>0</v>
      </c>
      <c r="C431">
        <v>6302</v>
      </c>
      <c r="D431">
        <v>27067814.140000001</v>
      </c>
      <c r="E431">
        <v>26728391.609999999</v>
      </c>
      <c r="F431">
        <v>174</v>
      </c>
      <c r="G431">
        <v>203</v>
      </c>
      <c r="H431">
        <f>VLOOKUP($A431,'01 LEAD TIME'!$A$10:$K$1000000,8,FALSE)</f>
        <v>20161199856396.5</v>
      </c>
      <c r="I431">
        <f>VLOOKUP($A431,'01 LEAD TIME'!$A$10:$K$1000000,9,FALSE)</f>
        <v>20161206580130.699</v>
      </c>
      <c r="J431">
        <f>VLOOKUP($A431,'01 LEAD TIME'!$A$10:$K$1000000,10,FALSE)</f>
        <v>2</v>
      </c>
      <c r="K431">
        <f>VLOOKUP($A431,'01 LEAD TIME'!$A$10:$K$1000000,11,FALSE)</f>
        <v>2</v>
      </c>
      <c r="L431" t="s">
        <v>36</v>
      </c>
      <c r="M431" s="1">
        <f t="shared" si="48"/>
        <v>42705</v>
      </c>
      <c r="N431" s="1">
        <f t="shared" si="49"/>
        <v>42716</v>
      </c>
      <c r="O431" t="b">
        <f t="shared" si="50"/>
        <v>0</v>
      </c>
      <c r="P431" t="str">
        <f t="shared" si="51"/>
        <v>WHEN fk_mwh_warehouse = '0' AND id_city = '6302' AND shipped_date &gt;= '2016-12-01' AND shipped_date &lt; '2016-12-13' THEN unit_price</v>
      </c>
      <c r="Q431" t="str">
        <f t="shared" si="52"/>
        <v>WHEN fk_mwh_warehouse = '0' AND id_city = '6302' AND shipped_date &gt;= '2016-12-01' AND shipped_date &lt; '2016-12-13' THEN paid_price</v>
      </c>
      <c r="R431" t="str">
        <f t="shared" si="55"/>
        <v>WHEN fk_mwh_warehouse = '0' AND id_city = '6302' AND shipped_date &gt;= '2016-12-01' AND shipped_date &lt; '2016-12-13' THEN order_nr</v>
      </c>
      <c r="S431" t="str">
        <f t="shared" si="53"/>
        <v>WHEN fk_mwh_warehouse = '0' AND id_city = '6302' AND shipped_date &gt;= '2016-12-01' AND shipped_date &lt; '2016-12-13' THEN 1</v>
      </c>
    </row>
    <row r="432" spans="1:19" x14ac:dyDescent="0.25">
      <c r="A432" t="str">
        <f t="shared" si="54"/>
        <v>63130</v>
      </c>
      <c r="B432">
        <v>0</v>
      </c>
      <c r="C432">
        <v>6313</v>
      </c>
      <c r="D432">
        <v>29680409.170000002</v>
      </c>
      <c r="E432">
        <v>29346194.350000001</v>
      </c>
      <c r="F432">
        <v>235</v>
      </c>
      <c r="G432">
        <v>273</v>
      </c>
      <c r="H432">
        <f>VLOOKUP($A432,'01 LEAD TIME'!$A$10:$K$1000000,8,FALSE)</f>
        <v>20161197458163.199</v>
      </c>
      <c r="I432">
        <f>VLOOKUP($A432,'01 LEAD TIME'!$A$10:$K$1000000,9,FALSE)</f>
        <v>20161206997134.602</v>
      </c>
      <c r="J432">
        <f>VLOOKUP($A432,'01 LEAD TIME'!$A$10:$K$1000000,10,FALSE)</f>
        <v>3</v>
      </c>
      <c r="K432">
        <f>VLOOKUP($A432,'01 LEAD TIME'!$A$10:$K$1000000,11,FALSE)</f>
        <v>3</v>
      </c>
      <c r="L432" t="s">
        <v>36</v>
      </c>
      <c r="M432" s="1">
        <f t="shared" si="48"/>
        <v>42701</v>
      </c>
      <c r="N432" s="1">
        <f t="shared" si="49"/>
        <v>42716</v>
      </c>
      <c r="O432" t="b">
        <f t="shared" si="50"/>
        <v>0</v>
      </c>
      <c r="P432" t="str">
        <f t="shared" si="51"/>
        <v>WHEN fk_mwh_warehouse = '0' AND id_city = '6313' AND shipped_date &gt;= '2016-11-27' AND shipped_date &lt; '2016-12-13' THEN unit_price</v>
      </c>
      <c r="Q432" t="str">
        <f t="shared" si="52"/>
        <v>WHEN fk_mwh_warehouse = '0' AND id_city = '6313' AND shipped_date &gt;= '2016-11-27' AND shipped_date &lt; '2016-12-13' THEN paid_price</v>
      </c>
      <c r="R432" t="str">
        <f t="shared" si="55"/>
        <v>WHEN fk_mwh_warehouse = '0' AND id_city = '6313' AND shipped_date &gt;= '2016-11-27' AND shipped_date &lt; '2016-12-13' THEN order_nr</v>
      </c>
      <c r="S432" t="str">
        <f t="shared" si="53"/>
        <v>WHEN fk_mwh_warehouse = '0' AND id_city = '6313' AND shipped_date &gt;= '2016-11-27' AND shipped_date &lt; '2016-12-13' THEN 1</v>
      </c>
    </row>
    <row r="433" spans="1:19" x14ac:dyDescent="0.25">
      <c r="A433" t="str">
        <f t="shared" si="54"/>
        <v>63210</v>
      </c>
      <c r="B433">
        <v>0</v>
      </c>
      <c r="C433">
        <v>6321</v>
      </c>
      <c r="D433">
        <v>378072798.72000003</v>
      </c>
      <c r="E433">
        <v>374319968.10000002</v>
      </c>
      <c r="F433">
        <v>3031</v>
      </c>
      <c r="G433">
        <v>3666</v>
      </c>
      <c r="H433">
        <f>VLOOKUP($A433,'01 LEAD TIME'!$A$10:$K$1000000,8,FALSE)</f>
        <v>20161201912786</v>
      </c>
      <c r="I433">
        <f>VLOOKUP($A433,'01 LEAD TIME'!$A$10:$K$1000000,9,FALSE)</f>
        <v>20161206804496.301</v>
      </c>
      <c r="J433">
        <f>VLOOKUP($A433,'01 LEAD TIME'!$A$10:$K$1000000,10,FALSE)</f>
        <v>2</v>
      </c>
      <c r="K433">
        <f>VLOOKUP($A433,'01 LEAD TIME'!$A$10:$K$1000000,11,FALSE)</f>
        <v>2</v>
      </c>
      <c r="L433" t="s">
        <v>36</v>
      </c>
      <c r="M433" s="1">
        <f t="shared" si="48"/>
        <v>42705</v>
      </c>
      <c r="N433" s="1">
        <f t="shared" si="49"/>
        <v>42716</v>
      </c>
      <c r="O433" t="b">
        <f t="shared" si="50"/>
        <v>0</v>
      </c>
      <c r="P433" t="str">
        <f t="shared" si="51"/>
        <v>WHEN fk_mwh_warehouse = '0' AND id_city = '6321' AND shipped_date &gt;= '2016-12-01' AND shipped_date &lt; '2016-12-13' THEN unit_price</v>
      </c>
      <c r="Q433" t="str">
        <f t="shared" si="52"/>
        <v>WHEN fk_mwh_warehouse = '0' AND id_city = '6321' AND shipped_date &gt;= '2016-12-01' AND shipped_date &lt; '2016-12-13' THEN paid_price</v>
      </c>
      <c r="R433" t="str">
        <f t="shared" si="55"/>
        <v>WHEN fk_mwh_warehouse = '0' AND id_city = '6321' AND shipped_date &gt;= '2016-12-01' AND shipped_date &lt; '2016-12-13' THEN order_nr</v>
      </c>
      <c r="S433" t="str">
        <f t="shared" si="53"/>
        <v>WHEN fk_mwh_warehouse = '0' AND id_city = '6321' AND shipped_date &gt;= '2016-12-01' AND shipped_date &lt; '2016-12-13' THEN 1</v>
      </c>
    </row>
    <row r="434" spans="1:19" x14ac:dyDescent="0.25">
      <c r="A434" t="str">
        <f t="shared" si="54"/>
        <v>63280</v>
      </c>
      <c r="B434">
        <v>0</v>
      </c>
      <c r="C434">
        <v>6328</v>
      </c>
      <c r="D434">
        <v>72538738.019999996</v>
      </c>
      <c r="E434">
        <v>71745097.939999998</v>
      </c>
      <c r="F434">
        <v>432</v>
      </c>
      <c r="G434">
        <v>565</v>
      </c>
      <c r="H434">
        <f>VLOOKUP($A434,'01 LEAD TIME'!$A$10:$K$1000000,8,FALSE)</f>
        <v>20161200017672.102</v>
      </c>
      <c r="I434">
        <f>VLOOKUP($A434,'01 LEAD TIME'!$A$10:$K$1000000,9,FALSE)</f>
        <v>20161206649382.699</v>
      </c>
      <c r="J434">
        <f>VLOOKUP($A434,'01 LEAD TIME'!$A$10:$K$1000000,10,FALSE)</f>
        <v>2</v>
      </c>
      <c r="K434">
        <f>VLOOKUP($A434,'01 LEAD TIME'!$A$10:$K$1000000,11,FALSE)</f>
        <v>3</v>
      </c>
      <c r="L434" t="s">
        <v>36</v>
      </c>
      <c r="M434" s="1">
        <f t="shared" si="48"/>
        <v>42702</v>
      </c>
      <c r="N434" s="1">
        <f t="shared" si="49"/>
        <v>42717</v>
      </c>
      <c r="O434" t="b">
        <f t="shared" si="50"/>
        <v>1</v>
      </c>
      <c r="P434" t="str">
        <f t="shared" si="51"/>
        <v>WHEN fk_mwh_warehouse = '0' AND id_city = '6328' AND shipped_date &gt;= '2016-11-28' AND shipped_date &lt; '2016-12-14' THEN unit_price</v>
      </c>
      <c r="Q434" t="str">
        <f t="shared" si="52"/>
        <v>WHEN fk_mwh_warehouse = '0' AND id_city = '6328' AND shipped_date &gt;= '2016-11-28' AND shipped_date &lt; '2016-12-14' THEN paid_price</v>
      </c>
      <c r="R434" t="str">
        <f t="shared" si="55"/>
        <v>WHEN fk_mwh_warehouse = '0' AND id_city = '6328' AND shipped_date &gt;= '2016-11-28' AND shipped_date &lt; '2016-12-14' THEN order_nr</v>
      </c>
      <c r="S434" t="str">
        <f t="shared" si="53"/>
        <v>WHEN fk_mwh_warehouse = '0' AND id_city = '6328' AND shipped_date &gt;= '2016-11-28' AND shipped_date &lt; '2016-12-14' THEN 1</v>
      </c>
    </row>
    <row r="435" spans="1:19" x14ac:dyDescent="0.25">
      <c r="A435" t="str">
        <f t="shared" si="54"/>
        <v>63340</v>
      </c>
      <c r="B435">
        <v>0</v>
      </c>
      <c r="C435">
        <v>6334</v>
      </c>
      <c r="D435">
        <v>37609274.469999999</v>
      </c>
      <c r="E435">
        <v>37445710.390000001</v>
      </c>
      <c r="F435">
        <v>287</v>
      </c>
      <c r="G435">
        <v>336</v>
      </c>
      <c r="H435">
        <f>VLOOKUP($A435,'01 LEAD TIME'!$A$10:$K$1000000,8,FALSE)</f>
        <v>20161200869857.301</v>
      </c>
      <c r="I435">
        <f>VLOOKUP($A435,'01 LEAD TIME'!$A$10:$K$1000000,9,FALSE)</f>
        <v>20161206523963.102</v>
      </c>
      <c r="J435">
        <f>VLOOKUP($A435,'01 LEAD TIME'!$A$10:$K$1000000,10,FALSE)</f>
        <v>2</v>
      </c>
      <c r="K435">
        <f>VLOOKUP($A435,'01 LEAD TIME'!$A$10:$K$1000000,11,FALSE)</f>
        <v>1</v>
      </c>
      <c r="L435" t="s">
        <v>36</v>
      </c>
      <c r="M435" s="1">
        <f t="shared" si="48"/>
        <v>42708</v>
      </c>
      <c r="N435" s="1">
        <f t="shared" si="49"/>
        <v>42715</v>
      </c>
      <c r="O435" t="b">
        <f t="shared" si="50"/>
        <v>0</v>
      </c>
      <c r="P435" t="str">
        <f t="shared" si="51"/>
        <v>WHEN fk_mwh_warehouse = '0' AND id_city = '6334' AND shipped_date &gt;= '2016-12-04' AND shipped_date &lt; '2016-12-12' THEN unit_price</v>
      </c>
      <c r="Q435" t="str">
        <f t="shared" si="52"/>
        <v>WHEN fk_mwh_warehouse = '0' AND id_city = '6334' AND shipped_date &gt;= '2016-12-04' AND shipped_date &lt; '2016-12-12' THEN paid_price</v>
      </c>
      <c r="R435" t="str">
        <f t="shared" si="55"/>
        <v>WHEN fk_mwh_warehouse = '0' AND id_city = '6334' AND shipped_date &gt;= '2016-12-04' AND shipped_date &lt; '2016-12-12' THEN order_nr</v>
      </c>
      <c r="S435" t="str">
        <f t="shared" si="53"/>
        <v>WHEN fk_mwh_warehouse = '0' AND id_city = '6334' AND shipped_date &gt;= '2016-12-04' AND shipped_date &lt; '2016-12-12' THEN 1</v>
      </c>
    </row>
    <row r="436" spans="1:19" x14ac:dyDescent="0.25">
      <c r="A436" t="str">
        <f t="shared" si="54"/>
        <v>63380</v>
      </c>
      <c r="B436">
        <v>0</v>
      </c>
      <c r="C436">
        <v>6338</v>
      </c>
      <c r="D436">
        <v>260935003.09999999</v>
      </c>
      <c r="E436">
        <v>257213290.94</v>
      </c>
      <c r="F436">
        <v>2129</v>
      </c>
      <c r="G436">
        <v>2524</v>
      </c>
      <c r="H436">
        <f>VLOOKUP($A436,'01 LEAD TIME'!$A$10:$K$1000000,8,FALSE)</f>
        <v>20161195834319.301</v>
      </c>
      <c r="I436">
        <f>VLOOKUP($A436,'01 LEAD TIME'!$A$10:$K$1000000,9,FALSE)</f>
        <v>20161206413225.699</v>
      </c>
      <c r="J436">
        <f>VLOOKUP($A436,'01 LEAD TIME'!$A$10:$K$1000000,10,FALSE)</f>
        <v>4</v>
      </c>
      <c r="K436">
        <f>VLOOKUP($A436,'01 LEAD TIME'!$A$10:$K$1000000,11,FALSE)</f>
        <v>3</v>
      </c>
      <c r="L436" t="s">
        <v>36</v>
      </c>
      <c r="M436" s="1">
        <f t="shared" si="48"/>
        <v>42700</v>
      </c>
      <c r="N436" s="1">
        <f t="shared" si="49"/>
        <v>42715</v>
      </c>
      <c r="O436" t="b">
        <f t="shared" si="50"/>
        <v>0</v>
      </c>
      <c r="P436" t="str">
        <f t="shared" si="51"/>
        <v>WHEN fk_mwh_warehouse = '0' AND id_city = '6338' AND shipped_date &gt;= '2016-11-26' AND shipped_date &lt; '2016-12-12' THEN unit_price</v>
      </c>
      <c r="Q436" t="str">
        <f t="shared" si="52"/>
        <v>WHEN fk_mwh_warehouse = '0' AND id_city = '6338' AND shipped_date &gt;= '2016-11-26' AND shipped_date &lt; '2016-12-12' THEN paid_price</v>
      </c>
      <c r="R436" t="str">
        <f t="shared" si="55"/>
        <v>WHEN fk_mwh_warehouse = '0' AND id_city = '6338' AND shipped_date &gt;= '2016-11-26' AND shipped_date &lt; '2016-12-12' THEN order_nr</v>
      </c>
      <c r="S436" t="str">
        <f t="shared" si="53"/>
        <v>WHEN fk_mwh_warehouse = '0' AND id_city = '6338' AND shipped_date &gt;= '2016-11-26' AND shipped_date &lt; '2016-12-12' THEN 1</v>
      </c>
    </row>
    <row r="437" spans="1:19" x14ac:dyDescent="0.25">
      <c r="A437" t="str">
        <f t="shared" si="54"/>
        <v>63450</v>
      </c>
      <c r="B437">
        <v>0</v>
      </c>
      <c r="C437">
        <v>6345</v>
      </c>
      <c r="D437">
        <v>245176523.75</v>
      </c>
      <c r="E437">
        <v>241849868.28999999</v>
      </c>
      <c r="F437">
        <v>2019</v>
      </c>
      <c r="G437">
        <v>2387</v>
      </c>
      <c r="H437">
        <f>VLOOKUP($A437,'01 LEAD TIME'!$A$10:$K$1000000,8,FALSE)</f>
        <v>20161204523265.699</v>
      </c>
      <c r="I437">
        <f>VLOOKUP($A437,'01 LEAD TIME'!$A$10:$K$1000000,9,FALSE)</f>
        <v>20161206797460.602</v>
      </c>
      <c r="J437">
        <f>VLOOKUP($A437,'01 LEAD TIME'!$A$10:$K$1000000,10,FALSE)</f>
        <v>2</v>
      </c>
      <c r="K437">
        <f>VLOOKUP($A437,'01 LEAD TIME'!$A$10:$K$1000000,11,FALSE)</f>
        <v>1</v>
      </c>
      <c r="L437" t="s">
        <v>36</v>
      </c>
      <c r="M437" s="1">
        <f t="shared" si="48"/>
        <v>42708</v>
      </c>
      <c r="N437" s="1">
        <f t="shared" si="49"/>
        <v>42715</v>
      </c>
      <c r="O437" t="b">
        <f t="shared" si="50"/>
        <v>0</v>
      </c>
      <c r="P437" t="str">
        <f t="shared" si="51"/>
        <v>WHEN fk_mwh_warehouse = '0' AND id_city = '6345' AND shipped_date &gt;= '2016-12-04' AND shipped_date &lt; '2016-12-12' THEN unit_price</v>
      </c>
      <c r="Q437" t="str">
        <f t="shared" si="52"/>
        <v>WHEN fk_mwh_warehouse = '0' AND id_city = '6345' AND shipped_date &gt;= '2016-12-04' AND shipped_date &lt; '2016-12-12' THEN paid_price</v>
      </c>
      <c r="R437" t="str">
        <f t="shared" si="55"/>
        <v>WHEN fk_mwh_warehouse = '0' AND id_city = '6345' AND shipped_date &gt;= '2016-12-04' AND shipped_date &lt; '2016-12-12' THEN order_nr</v>
      </c>
      <c r="S437" t="str">
        <f t="shared" si="53"/>
        <v>WHEN fk_mwh_warehouse = '0' AND id_city = '6345' AND shipped_date &gt;= '2016-12-04' AND shipped_date &lt; '2016-12-12' THEN 1</v>
      </c>
    </row>
    <row r="438" spans="1:19" x14ac:dyDescent="0.25">
      <c r="A438" t="str">
        <f t="shared" si="54"/>
        <v>63580</v>
      </c>
      <c r="B438">
        <v>0</v>
      </c>
      <c r="C438">
        <v>6358</v>
      </c>
      <c r="D438">
        <v>7482675</v>
      </c>
      <c r="E438">
        <v>7240025</v>
      </c>
      <c r="F438">
        <v>55</v>
      </c>
      <c r="G438">
        <v>61</v>
      </c>
      <c r="H438">
        <f>VLOOKUP($A438,'01 LEAD TIME'!$A$10:$K$1000000,8,FALSE)</f>
        <v>20161165843905.5</v>
      </c>
      <c r="I438">
        <f>VLOOKUP($A438,'01 LEAD TIME'!$A$10:$K$1000000,9,FALSE)</f>
        <v>20161207183865.699</v>
      </c>
      <c r="J438">
        <f>VLOOKUP($A438,'01 LEAD TIME'!$A$10:$K$1000000,10,FALSE)</f>
        <v>6</v>
      </c>
      <c r="K438">
        <f>VLOOKUP($A438,'01 LEAD TIME'!$A$10:$K$1000000,11,FALSE)</f>
        <v>4</v>
      </c>
      <c r="L438" t="s">
        <v>35</v>
      </c>
      <c r="M438" s="1">
        <f t="shared" si="48"/>
        <v>42695</v>
      </c>
      <c r="N438" s="1">
        <f t="shared" si="49"/>
        <v>42714</v>
      </c>
      <c r="O438" t="b">
        <f t="shared" si="50"/>
        <v>0</v>
      </c>
      <c r="P438" t="str">
        <f t="shared" si="51"/>
        <v>WHEN fk_mwh_warehouse = '0' AND id_city = '6358' AND shipped_date &gt;= '2016-11-21' AND shipped_date &lt; '2016-12-11' THEN unit_price</v>
      </c>
      <c r="Q438" t="str">
        <f t="shared" si="52"/>
        <v>WHEN fk_mwh_warehouse = '0' AND id_city = '6358' AND shipped_date &gt;= '2016-11-21' AND shipped_date &lt; '2016-12-11' THEN paid_price</v>
      </c>
      <c r="R438" t="str">
        <f t="shared" si="55"/>
        <v>WHEN fk_mwh_warehouse = '0' AND id_city = '6358' AND shipped_date &gt;= '2016-11-21' AND shipped_date &lt; '2016-12-11' THEN order_nr</v>
      </c>
      <c r="S438" t="str">
        <f t="shared" si="53"/>
        <v>WHEN fk_mwh_warehouse = '0' AND id_city = '6358' AND shipped_date &gt;= '2016-11-21' AND shipped_date &lt; '2016-12-11' THEN 1</v>
      </c>
    </row>
    <row r="439" spans="1:19" x14ac:dyDescent="0.25">
      <c r="A439" t="str">
        <f t="shared" si="54"/>
        <v>63630</v>
      </c>
      <c r="B439">
        <v>0</v>
      </c>
      <c r="C439">
        <v>6363</v>
      </c>
      <c r="D439">
        <v>573751242.71000004</v>
      </c>
      <c r="E439">
        <v>565186047.05999994</v>
      </c>
      <c r="F439">
        <v>4175</v>
      </c>
      <c r="G439">
        <v>5137</v>
      </c>
      <c r="H439">
        <f>VLOOKUP($A439,'01 LEAD TIME'!$A$10:$K$1000000,8,FALSE)</f>
        <v>20161203347891.699</v>
      </c>
      <c r="I439">
        <f>VLOOKUP($A439,'01 LEAD TIME'!$A$10:$K$1000000,9,FALSE)</f>
        <v>20161206677682.602</v>
      </c>
      <c r="J439">
        <f>VLOOKUP($A439,'01 LEAD TIME'!$A$10:$K$1000000,10,FALSE)</f>
        <v>2</v>
      </c>
      <c r="K439">
        <f>VLOOKUP($A439,'01 LEAD TIME'!$A$10:$K$1000000,11,FALSE)</f>
        <v>2</v>
      </c>
      <c r="L439" t="s">
        <v>36</v>
      </c>
      <c r="M439" s="1">
        <f t="shared" si="48"/>
        <v>42705</v>
      </c>
      <c r="N439" s="1">
        <f t="shared" si="49"/>
        <v>42716</v>
      </c>
      <c r="O439" t="b">
        <f t="shared" si="50"/>
        <v>0</v>
      </c>
      <c r="P439" t="str">
        <f t="shared" si="51"/>
        <v>WHEN fk_mwh_warehouse = '0' AND id_city = '6363' AND shipped_date &gt;= '2016-12-01' AND shipped_date &lt; '2016-12-13' THEN unit_price</v>
      </c>
      <c r="Q439" t="str">
        <f t="shared" si="52"/>
        <v>WHEN fk_mwh_warehouse = '0' AND id_city = '6363' AND shipped_date &gt;= '2016-12-01' AND shipped_date &lt; '2016-12-13' THEN paid_price</v>
      </c>
      <c r="R439" t="str">
        <f t="shared" si="55"/>
        <v>WHEN fk_mwh_warehouse = '0' AND id_city = '6363' AND shipped_date &gt;= '2016-12-01' AND shipped_date &lt; '2016-12-13' THEN order_nr</v>
      </c>
      <c r="S439" t="str">
        <f t="shared" si="53"/>
        <v>WHEN fk_mwh_warehouse = '0' AND id_city = '6363' AND shipped_date &gt;= '2016-12-01' AND shipped_date &lt; '2016-12-13' THEN 1</v>
      </c>
    </row>
    <row r="440" spans="1:19" x14ac:dyDescent="0.25">
      <c r="A440" t="str">
        <f t="shared" si="54"/>
        <v>63940</v>
      </c>
      <c r="B440">
        <v>0</v>
      </c>
      <c r="C440">
        <v>6394</v>
      </c>
      <c r="D440">
        <v>4333324.87</v>
      </c>
      <c r="E440">
        <v>4244248.3</v>
      </c>
      <c r="F440">
        <v>28</v>
      </c>
      <c r="G440">
        <v>36</v>
      </c>
      <c r="H440">
        <f>VLOOKUP($A440,'01 LEAD TIME'!$A$10:$K$1000000,8,FALSE)</f>
        <v>20161120747049</v>
      </c>
      <c r="I440">
        <f>VLOOKUP($A440,'01 LEAD TIME'!$A$10:$K$1000000,9,FALSE)</f>
        <v>20161206537844.199</v>
      </c>
      <c r="J440">
        <f>VLOOKUP($A440,'01 LEAD TIME'!$A$10:$K$1000000,10,FALSE)</f>
        <v>16</v>
      </c>
      <c r="K440">
        <f>VLOOKUP($A440,'01 LEAD TIME'!$A$10:$K$1000000,11,FALSE)</f>
        <v>6</v>
      </c>
      <c r="L440" t="s">
        <v>36</v>
      </c>
      <c r="M440" s="1">
        <f t="shared" si="48"/>
        <v>42679</v>
      </c>
      <c r="N440" s="1">
        <f t="shared" si="49"/>
        <v>42706</v>
      </c>
      <c r="O440" t="b">
        <f t="shared" si="50"/>
        <v>0</v>
      </c>
      <c r="P440" t="str">
        <f t="shared" si="51"/>
        <v>WHEN fk_mwh_warehouse = '0' AND id_city = '6394' AND shipped_date &gt;= '2016-11-05' AND shipped_date &lt; '2016-12-03' THEN unit_price</v>
      </c>
      <c r="Q440" t="str">
        <f t="shared" si="52"/>
        <v>WHEN fk_mwh_warehouse = '0' AND id_city = '6394' AND shipped_date &gt;= '2016-11-05' AND shipped_date &lt; '2016-12-03' THEN paid_price</v>
      </c>
      <c r="R440" t="str">
        <f t="shared" si="55"/>
        <v>WHEN fk_mwh_warehouse = '0' AND id_city = '6394' AND shipped_date &gt;= '2016-11-05' AND shipped_date &lt; '2016-12-03' THEN order_nr</v>
      </c>
      <c r="S440" t="str">
        <f t="shared" si="53"/>
        <v>WHEN fk_mwh_warehouse = '0' AND id_city = '6394' AND shipped_date &gt;= '2016-11-05' AND shipped_date &lt; '2016-12-03' THEN 1</v>
      </c>
    </row>
    <row r="441" spans="1:19" x14ac:dyDescent="0.25">
      <c r="A441" t="str">
        <f t="shared" si="54"/>
        <v>64070</v>
      </c>
      <c r="B441">
        <v>0</v>
      </c>
      <c r="C441">
        <v>6407</v>
      </c>
      <c r="D441">
        <v>1547880</v>
      </c>
      <c r="E441">
        <v>912280</v>
      </c>
      <c r="F441">
        <v>5</v>
      </c>
      <c r="G441">
        <v>7</v>
      </c>
      <c r="H441">
        <f>VLOOKUP($A441,'01 LEAD TIME'!$A$10:$K$1000000,8,FALSE)</f>
        <v>20161115681538</v>
      </c>
      <c r="I441">
        <f>VLOOKUP($A441,'01 LEAD TIME'!$A$10:$K$1000000,9,FALSE)</f>
        <v>20161205681553.5</v>
      </c>
      <c r="J441">
        <f>VLOOKUP($A441,'01 LEAD TIME'!$A$10:$K$1000000,10,FALSE)</f>
        <v>20</v>
      </c>
      <c r="K441">
        <f>VLOOKUP($A441,'01 LEAD TIME'!$A$10:$K$1000000,11,FALSE)</f>
        <v>2</v>
      </c>
      <c r="L441" t="s">
        <v>34</v>
      </c>
      <c r="M441" s="1">
        <f t="shared" si="48"/>
        <v>42687</v>
      </c>
      <c r="N441" s="1">
        <f t="shared" si="49"/>
        <v>42698</v>
      </c>
      <c r="O441" t="b">
        <f t="shared" si="50"/>
        <v>0</v>
      </c>
      <c r="P441" t="str">
        <f t="shared" si="51"/>
        <v>WHEN fk_mwh_warehouse = '0' AND id_city = '6407' AND shipped_date &gt;= '2016-11-13' AND shipped_date &lt; '2016-11-25' THEN unit_price</v>
      </c>
      <c r="Q441" t="str">
        <f t="shared" si="52"/>
        <v>WHEN fk_mwh_warehouse = '0' AND id_city = '6407' AND shipped_date &gt;= '2016-11-13' AND shipped_date &lt; '2016-11-25' THEN paid_price</v>
      </c>
      <c r="R441" t="str">
        <f t="shared" si="55"/>
        <v>WHEN fk_mwh_warehouse = '0' AND id_city = '6407' AND shipped_date &gt;= '2016-11-13' AND shipped_date &lt; '2016-11-25' THEN order_nr</v>
      </c>
      <c r="S441" t="str">
        <f t="shared" si="53"/>
        <v>WHEN fk_mwh_warehouse = '0' AND id_city = '6407' AND shipped_date &gt;= '2016-11-13' AND shipped_date &lt; '2016-11-25' THEN 1</v>
      </c>
    </row>
    <row r="442" spans="1:19" x14ac:dyDescent="0.25">
      <c r="A442" t="str">
        <f t="shared" si="54"/>
        <v>64190</v>
      </c>
      <c r="B442">
        <v>0</v>
      </c>
      <c r="C442">
        <v>6419</v>
      </c>
      <c r="D442">
        <v>4682065</v>
      </c>
      <c r="E442">
        <v>4624356.2</v>
      </c>
      <c r="F442">
        <v>30</v>
      </c>
      <c r="G442">
        <v>46</v>
      </c>
      <c r="H442">
        <f>VLOOKUP($A442,'01 LEAD TIME'!$A$10:$K$1000000,8,FALSE)</f>
        <v>20161121644434.5</v>
      </c>
      <c r="I442">
        <f>VLOOKUP($A442,'01 LEAD TIME'!$A$10:$K$1000000,9,FALSE)</f>
        <v>20161207161150.5</v>
      </c>
      <c r="J442">
        <f>VLOOKUP($A442,'01 LEAD TIME'!$A$10:$K$1000000,10,FALSE)</f>
        <v>16</v>
      </c>
      <c r="K442">
        <f>VLOOKUP($A442,'01 LEAD TIME'!$A$10:$K$1000000,11,FALSE)</f>
        <v>6</v>
      </c>
      <c r="L442" t="s">
        <v>35</v>
      </c>
      <c r="M442" s="1">
        <f t="shared" si="48"/>
        <v>42679</v>
      </c>
      <c r="N442" s="1">
        <f t="shared" si="49"/>
        <v>42706</v>
      </c>
      <c r="O442" t="b">
        <f t="shared" si="50"/>
        <v>0</v>
      </c>
      <c r="P442" t="str">
        <f t="shared" si="51"/>
        <v>WHEN fk_mwh_warehouse = '0' AND id_city = '6419' AND shipped_date &gt;= '2016-11-05' AND shipped_date &lt; '2016-12-03' THEN unit_price</v>
      </c>
      <c r="Q442" t="str">
        <f t="shared" si="52"/>
        <v>WHEN fk_mwh_warehouse = '0' AND id_city = '6419' AND shipped_date &gt;= '2016-11-05' AND shipped_date &lt; '2016-12-03' THEN paid_price</v>
      </c>
      <c r="R442" t="str">
        <f t="shared" si="55"/>
        <v>WHEN fk_mwh_warehouse = '0' AND id_city = '6419' AND shipped_date &gt;= '2016-11-05' AND shipped_date &lt; '2016-12-03' THEN order_nr</v>
      </c>
      <c r="S442" t="str">
        <f t="shared" si="53"/>
        <v>WHEN fk_mwh_warehouse = '0' AND id_city = '6419' AND shipped_date &gt;= '2016-11-05' AND shipped_date &lt; '2016-12-03' THEN 1</v>
      </c>
    </row>
    <row r="443" spans="1:19" x14ac:dyDescent="0.25">
      <c r="A443" t="str">
        <f t="shared" si="54"/>
        <v>64330</v>
      </c>
      <c r="B443">
        <v>0</v>
      </c>
      <c r="C443">
        <v>6433</v>
      </c>
      <c r="D443">
        <v>2301247</v>
      </c>
      <c r="E443">
        <v>2156087</v>
      </c>
      <c r="F443">
        <v>17</v>
      </c>
      <c r="G443">
        <v>19</v>
      </c>
      <c r="H443">
        <f>VLOOKUP($A443,'01 LEAD TIME'!$A$10:$K$1000000,8,FALSE)</f>
        <v>20161122347352.199</v>
      </c>
      <c r="I443">
        <f>VLOOKUP($A443,'01 LEAD TIME'!$A$10:$K$1000000,9,FALSE)</f>
        <v>20161205157184.398</v>
      </c>
      <c r="J443">
        <f>VLOOKUP($A443,'01 LEAD TIME'!$A$10:$K$1000000,10,FALSE)</f>
        <v>13</v>
      </c>
      <c r="K443">
        <f>VLOOKUP($A443,'01 LEAD TIME'!$A$10:$K$1000000,11,FALSE)</f>
        <v>2</v>
      </c>
      <c r="L443" t="s">
        <v>34</v>
      </c>
      <c r="M443" s="1">
        <f t="shared" si="48"/>
        <v>42694</v>
      </c>
      <c r="N443" s="1">
        <f t="shared" si="49"/>
        <v>42705</v>
      </c>
      <c r="O443" t="b">
        <f t="shared" si="50"/>
        <v>0</v>
      </c>
      <c r="P443" t="str">
        <f t="shared" si="51"/>
        <v>WHEN fk_mwh_warehouse = '0' AND id_city = '6433' AND shipped_date &gt;= '2016-11-20' AND shipped_date &lt; '2016-12-02' THEN unit_price</v>
      </c>
      <c r="Q443" t="str">
        <f t="shared" si="52"/>
        <v>WHEN fk_mwh_warehouse = '0' AND id_city = '6433' AND shipped_date &gt;= '2016-11-20' AND shipped_date &lt; '2016-12-02' THEN paid_price</v>
      </c>
      <c r="R443" t="str">
        <f t="shared" si="55"/>
        <v>WHEN fk_mwh_warehouse = '0' AND id_city = '6433' AND shipped_date &gt;= '2016-11-20' AND shipped_date &lt; '2016-12-02' THEN order_nr</v>
      </c>
      <c r="S443" t="str">
        <f t="shared" si="53"/>
        <v>WHEN fk_mwh_warehouse = '0' AND id_city = '6433' AND shipped_date &gt;= '2016-11-20' AND shipped_date &lt; '2016-12-02' THEN 1</v>
      </c>
    </row>
    <row r="444" spans="1:19" x14ac:dyDescent="0.25">
      <c r="A444" t="str">
        <f t="shared" si="54"/>
        <v>64440</v>
      </c>
      <c r="B444">
        <v>0</v>
      </c>
      <c r="C444">
        <v>6444</v>
      </c>
      <c r="D444">
        <v>255450</v>
      </c>
      <c r="E444">
        <v>234360</v>
      </c>
      <c r="F444">
        <v>2</v>
      </c>
      <c r="G444">
        <v>2</v>
      </c>
      <c r="H444">
        <f>VLOOKUP($A444,'01 LEAD TIME'!$A$10:$K$1000000,8,FALSE)</f>
        <v>20161129142620</v>
      </c>
      <c r="I444">
        <f>VLOOKUP($A444,'01 LEAD TIME'!$A$10:$K$1000000,9,FALSE)</f>
        <v>20161206160134</v>
      </c>
      <c r="J444">
        <f>VLOOKUP($A444,'01 LEAD TIME'!$A$10:$K$1000000,10,FALSE)</f>
        <v>7</v>
      </c>
      <c r="K444">
        <f>VLOOKUP($A444,'01 LEAD TIME'!$A$10:$K$1000000,11,FALSE)</f>
        <v>0</v>
      </c>
      <c r="L444" t="s">
        <v>36</v>
      </c>
      <c r="M444" s="1">
        <f t="shared" si="48"/>
        <v>42706</v>
      </c>
      <c r="N444" s="1">
        <f t="shared" si="49"/>
        <v>42709</v>
      </c>
      <c r="O444" t="b">
        <f t="shared" si="50"/>
        <v>0</v>
      </c>
      <c r="P444" t="str">
        <f t="shared" si="51"/>
        <v>WHEN fk_mwh_warehouse = '0' AND id_city = '6444' AND shipped_date &gt;= '2016-12-02' AND shipped_date &lt; '2016-12-06' THEN unit_price</v>
      </c>
      <c r="Q444" t="str">
        <f t="shared" si="52"/>
        <v>WHEN fk_mwh_warehouse = '0' AND id_city = '6444' AND shipped_date &gt;= '2016-12-02' AND shipped_date &lt; '2016-12-06' THEN paid_price</v>
      </c>
      <c r="R444" t="str">
        <f t="shared" si="55"/>
        <v>WHEN fk_mwh_warehouse = '0' AND id_city = '6444' AND shipped_date &gt;= '2016-12-02' AND shipped_date &lt; '2016-12-06' THEN order_nr</v>
      </c>
      <c r="S444" t="str">
        <f t="shared" si="53"/>
        <v>WHEN fk_mwh_warehouse = '0' AND id_city = '6444' AND shipped_date &gt;= '2016-12-02' AND shipped_date &lt; '2016-12-06' THEN 1</v>
      </c>
    </row>
    <row r="445" spans="1:19" x14ac:dyDescent="0.25">
      <c r="A445" t="str">
        <f t="shared" si="54"/>
        <v>64530</v>
      </c>
      <c r="B445">
        <v>0</v>
      </c>
      <c r="C445">
        <v>6453</v>
      </c>
      <c r="D445">
        <v>1136988</v>
      </c>
      <c r="E445">
        <v>1125140.78</v>
      </c>
      <c r="F445">
        <v>3</v>
      </c>
      <c r="G445">
        <v>3</v>
      </c>
      <c r="H445">
        <f>VLOOKUP($A445,'01 LEAD TIME'!$A$10:$K$1000000,8,FALSE)</f>
        <v>20161130172511</v>
      </c>
      <c r="I445">
        <f>VLOOKUP($A445,'01 LEAD TIME'!$A$10:$K$1000000,9,FALSE)</f>
        <v>20161207173540</v>
      </c>
      <c r="J445">
        <f>VLOOKUP($A445,'01 LEAD TIME'!$A$10:$K$1000000,10,FALSE)</f>
        <v>7</v>
      </c>
      <c r="K445">
        <f>VLOOKUP($A445,'01 LEAD TIME'!$A$10:$K$1000000,11,FALSE)</f>
        <v>0</v>
      </c>
      <c r="L445" t="s">
        <v>35</v>
      </c>
      <c r="M445" s="1">
        <f t="shared" si="48"/>
        <v>42706</v>
      </c>
      <c r="N445" s="1">
        <f t="shared" si="49"/>
        <v>42709</v>
      </c>
      <c r="O445" t="b">
        <f t="shared" si="50"/>
        <v>0</v>
      </c>
      <c r="P445" t="str">
        <f t="shared" si="51"/>
        <v>WHEN fk_mwh_warehouse = '0' AND id_city = '6453' AND shipped_date &gt;= '2016-12-02' AND shipped_date &lt; '2016-12-06' THEN unit_price</v>
      </c>
      <c r="Q445" t="str">
        <f t="shared" si="52"/>
        <v>WHEN fk_mwh_warehouse = '0' AND id_city = '6453' AND shipped_date &gt;= '2016-12-02' AND shipped_date &lt; '2016-12-06' THEN paid_price</v>
      </c>
      <c r="R445" t="str">
        <f t="shared" si="55"/>
        <v>WHEN fk_mwh_warehouse = '0' AND id_city = '6453' AND shipped_date &gt;= '2016-12-02' AND shipped_date &lt; '2016-12-06' THEN order_nr</v>
      </c>
      <c r="S445" t="str">
        <f t="shared" si="53"/>
        <v>WHEN fk_mwh_warehouse = '0' AND id_city = '6453' AND shipped_date &gt;= '2016-12-02' AND shipped_date &lt; '2016-12-06' THEN 1</v>
      </c>
    </row>
    <row r="446" spans="1:19" x14ac:dyDescent="0.25">
      <c r="A446" t="str">
        <f t="shared" si="54"/>
        <v>64780</v>
      </c>
      <c r="B446">
        <v>0</v>
      </c>
      <c r="C446">
        <v>6478</v>
      </c>
      <c r="D446">
        <v>601299</v>
      </c>
      <c r="E446">
        <v>601299</v>
      </c>
      <c r="F446">
        <v>6</v>
      </c>
      <c r="G446">
        <v>6</v>
      </c>
      <c r="H446">
        <f>VLOOKUP($A446,'01 LEAD TIME'!$A$10:$K$1000000,8,FALSE)</f>
        <v>20161155479257</v>
      </c>
      <c r="I446">
        <f>VLOOKUP($A446,'01 LEAD TIME'!$A$10:$K$1000000,9,FALSE)</f>
        <v>20161207159796</v>
      </c>
      <c r="J446">
        <f>VLOOKUP($A446,'01 LEAD TIME'!$A$10:$K$1000000,10,FALSE)</f>
        <v>5</v>
      </c>
      <c r="K446">
        <f>VLOOKUP($A446,'01 LEAD TIME'!$A$10:$K$1000000,11,FALSE)</f>
        <v>3</v>
      </c>
      <c r="L446" t="s">
        <v>35</v>
      </c>
      <c r="M446" s="1">
        <f t="shared" si="48"/>
        <v>42699</v>
      </c>
      <c r="N446" s="1">
        <f t="shared" si="49"/>
        <v>42714</v>
      </c>
      <c r="O446" t="b">
        <f t="shared" si="50"/>
        <v>0</v>
      </c>
      <c r="P446" t="str">
        <f t="shared" si="51"/>
        <v>WHEN fk_mwh_warehouse = '0' AND id_city = '6478' AND shipped_date &gt;= '2016-11-25' AND shipped_date &lt; '2016-12-11' THEN unit_price</v>
      </c>
      <c r="Q446" t="str">
        <f t="shared" si="52"/>
        <v>WHEN fk_mwh_warehouse = '0' AND id_city = '6478' AND shipped_date &gt;= '2016-11-25' AND shipped_date &lt; '2016-12-11' THEN paid_price</v>
      </c>
      <c r="R446" t="str">
        <f t="shared" si="55"/>
        <v>WHEN fk_mwh_warehouse = '0' AND id_city = '6478' AND shipped_date &gt;= '2016-11-25' AND shipped_date &lt; '2016-12-11' THEN order_nr</v>
      </c>
      <c r="S446" t="str">
        <f t="shared" si="53"/>
        <v>WHEN fk_mwh_warehouse = '0' AND id_city = '6478' AND shipped_date &gt;= '2016-11-25' AND shipped_date &lt; '2016-12-11' THEN 1</v>
      </c>
    </row>
    <row r="447" spans="1:19" x14ac:dyDescent="0.25">
      <c r="A447" t="str">
        <f t="shared" si="54"/>
        <v>64910</v>
      </c>
      <c r="B447">
        <v>0</v>
      </c>
      <c r="C447">
        <v>6491</v>
      </c>
      <c r="D447">
        <v>5027809</v>
      </c>
      <c r="E447">
        <v>4911509</v>
      </c>
      <c r="F447">
        <v>30</v>
      </c>
      <c r="G447">
        <v>45</v>
      </c>
      <c r="H447">
        <f>VLOOKUP($A447,'01 LEAD TIME'!$A$10:$K$1000000,8,FALSE)</f>
        <v>20161141104606.801</v>
      </c>
      <c r="I447">
        <f>VLOOKUP($A447,'01 LEAD TIME'!$A$10:$K$1000000,9,FALSE)</f>
        <v>20161206158826</v>
      </c>
      <c r="J447">
        <f>VLOOKUP($A447,'01 LEAD TIME'!$A$10:$K$1000000,10,FALSE)</f>
        <v>7</v>
      </c>
      <c r="K447">
        <f>VLOOKUP($A447,'01 LEAD TIME'!$A$10:$K$1000000,11,FALSE)</f>
        <v>3</v>
      </c>
      <c r="L447" t="s">
        <v>36</v>
      </c>
      <c r="M447" s="1">
        <f t="shared" si="48"/>
        <v>42697</v>
      </c>
      <c r="N447" s="1">
        <f t="shared" si="49"/>
        <v>42712</v>
      </c>
      <c r="O447" t="b">
        <f t="shared" si="50"/>
        <v>0</v>
      </c>
      <c r="P447" t="str">
        <f t="shared" si="51"/>
        <v>WHEN fk_mwh_warehouse = '0' AND id_city = '6491' AND shipped_date &gt;= '2016-11-23' AND shipped_date &lt; '2016-12-09' THEN unit_price</v>
      </c>
      <c r="Q447" t="str">
        <f t="shared" si="52"/>
        <v>WHEN fk_mwh_warehouse = '0' AND id_city = '6491' AND shipped_date &gt;= '2016-11-23' AND shipped_date &lt; '2016-12-09' THEN paid_price</v>
      </c>
      <c r="R447" t="str">
        <f t="shared" si="55"/>
        <v>WHEN fk_mwh_warehouse = '0' AND id_city = '6491' AND shipped_date &gt;= '2016-11-23' AND shipped_date &lt; '2016-12-09' THEN order_nr</v>
      </c>
      <c r="S447" t="str">
        <f t="shared" si="53"/>
        <v>WHEN fk_mwh_warehouse = '0' AND id_city = '6491' AND shipped_date &gt;= '2016-11-23' AND shipped_date &lt; '2016-12-09' THEN 1</v>
      </c>
    </row>
    <row r="448" spans="1:19" x14ac:dyDescent="0.25">
      <c r="A448" t="str">
        <f t="shared" si="54"/>
        <v>65090</v>
      </c>
      <c r="B448">
        <v>0</v>
      </c>
      <c r="C448">
        <v>6509</v>
      </c>
      <c r="D448">
        <v>1522317</v>
      </c>
      <c r="E448">
        <v>1517417</v>
      </c>
      <c r="F448">
        <v>14</v>
      </c>
      <c r="G448">
        <v>14</v>
      </c>
      <c r="H448">
        <f>VLOOKUP($A448,'01 LEAD TIME'!$A$10:$K$1000000,8,FALSE)</f>
        <v>20161115626505.699</v>
      </c>
      <c r="I448">
        <f>VLOOKUP($A448,'01 LEAD TIME'!$A$10:$K$1000000,9,FALSE)</f>
        <v>20161206197575</v>
      </c>
      <c r="J448">
        <f>VLOOKUP($A448,'01 LEAD TIME'!$A$10:$K$1000000,10,FALSE)</f>
        <v>21</v>
      </c>
      <c r="K448">
        <f>VLOOKUP($A448,'01 LEAD TIME'!$A$10:$K$1000000,11,FALSE)</f>
        <v>5</v>
      </c>
      <c r="L448" t="s">
        <v>36</v>
      </c>
      <c r="M448" s="1">
        <f t="shared" si="48"/>
        <v>42677</v>
      </c>
      <c r="N448" s="1">
        <f t="shared" si="49"/>
        <v>42700</v>
      </c>
      <c r="O448" t="b">
        <f t="shared" si="50"/>
        <v>0</v>
      </c>
      <c r="P448" t="str">
        <f t="shared" si="51"/>
        <v>WHEN fk_mwh_warehouse = '0' AND id_city = '6509' AND shipped_date &gt;= '2016-11-03' AND shipped_date &lt; '2016-11-27' THEN unit_price</v>
      </c>
      <c r="Q448" t="str">
        <f t="shared" si="52"/>
        <v>WHEN fk_mwh_warehouse = '0' AND id_city = '6509' AND shipped_date &gt;= '2016-11-03' AND shipped_date &lt; '2016-11-27' THEN paid_price</v>
      </c>
      <c r="R448" t="str">
        <f t="shared" si="55"/>
        <v>WHEN fk_mwh_warehouse = '0' AND id_city = '6509' AND shipped_date &gt;= '2016-11-03' AND shipped_date &lt; '2016-11-27' THEN order_nr</v>
      </c>
      <c r="S448" t="str">
        <f t="shared" si="53"/>
        <v>WHEN fk_mwh_warehouse = '0' AND id_city = '6509' AND shipped_date &gt;= '2016-11-03' AND shipped_date &lt; '2016-11-27' THEN 1</v>
      </c>
    </row>
    <row r="449" spans="1:19" x14ac:dyDescent="0.25">
      <c r="A449" t="str">
        <f t="shared" si="54"/>
        <v>65180</v>
      </c>
      <c r="B449">
        <v>0</v>
      </c>
      <c r="C449">
        <v>6518</v>
      </c>
      <c r="D449">
        <v>5234265</v>
      </c>
      <c r="E449">
        <v>5165310.46</v>
      </c>
      <c r="F449">
        <v>25</v>
      </c>
      <c r="G449">
        <v>42</v>
      </c>
      <c r="H449">
        <f>VLOOKUP($A449,'01 LEAD TIME'!$A$10:$K$1000000,8,FALSE)</f>
        <v>20161139851673.898</v>
      </c>
      <c r="I449">
        <f>VLOOKUP($A449,'01 LEAD TIME'!$A$10:$K$1000000,9,FALSE)</f>
        <v>20161208019535.699</v>
      </c>
      <c r="J449">
        <f>VLOOKUP($A449,'01 LEAD TIME'!$A$10:$K$1000000,10,FALSE)</f>
        <v>8</v>
      </c>
      <c r="K449">
        <f>VLOOKUP($A449,'01 LEAD TIME'!$A$10:$K$1000000,11,FALSE)</f>
        <v>3</v>
      </c>
      <c r="L449" t="s">
        <v>37</v>
      </c>
      <c r="M449" s="1">
        <f t="shared" si="48"/>
        <v>42696</v>
      </c>
      <c r="N449" s="1">
        <f t="shared" si="49"/>
        <v>42711</v>
      </c>
      <c r="O449" t="b">
        <f t="shared" si="50"/>
        <v>0</v>
      </c>
      <c r="P449" t="str">
        <f t="shared" si="51"/>
        <v>WHEN fk_mwh_warehouse = '0' AND id_city = '6518' AND shipped_date &gt;= '2016-11-22' AND shipped_date &lt; '2016-12-08' THEN unit_price</v>
      </c>
      <c r="Q449" t="str">
        <f t="shared" si="52"/>
        <v>WHEN fk_mwh_warehouse = '0' AND id_city = '6518' AND shipped_date &gt;= '2016-11-22' AND shipped_date &lt; '2016-12-08' THEN paid_price</v>
      </c>
      <c r="R449" t="str">
        <f t="shared" si="55"/>
        <v>WHEN fk_mwh_warehouse = '0' AND id_city = '6518' AND shipped_date &gt;= '2016-11-22' AND shipped_date &lt; '2016-12-08' THEN order_nr</v>
      </c>
      <c r="S449" t="str">
        <f t="shared" si="53"/>
        <v>WHEN fk_mwh_warehouse = '0' AND id_city = '6518' AND shipped_date &gt;= '2016-11-22' AND shipped_date &lt; '2016-12-08' THEN 1</v>
      </c>
    </row>
    <row r="450" spans="1:19" x14ac:dyDescent="0.25">
      <c r="A450" t="str">
        <f t="shared" si="54"/>
        <v>65240</v>
      </c>
      <c r="B450">
        <v>0</v>
      </c>
      <c r="C450">
        <v>6524</v>
      </c>
      <c r="D450">
        <v>138657893.13999999</v>
      </c>
      <c r="E450">
        <v>136977181.56</v>
      </c>
      <c r="F450">
        <v>949</v>
      </c>
      <c r="G450">
        <v>1222</v>
      </c>
      <c r="H450">
        <f>VLOOKUP($A450,'01 LEAD TIME'!$A$10:$K$1000000,8,FALSE)</f>
        <v>20161175872464.699</v>
      </c>
      <c r="I450">
        <f>VLOOKUP($A450,'01 LEAD TIME'!$A$10:$K$1000000,9,FALSE)</f>
        <v>20161206620952.602</v>
      </c>
      <c r="J450">
        <f>VLOOKUP($A450,'01 LEAD TIME'!$A$10:$K$1000000,10,FALSE)</f>
        <v>5</v>
      </c>
      <c r="K450">
        <f>VLOOKUP($A450,'01 LEAD TIME'!$A$10:$K$1000000,11,FALSE)</f>
        <v>5</v>
      </c>
      <c r="L450" t="s">
        <v>36</v>
      </c>
      <c r="M450" s="1">
        <f t="shared" si="48"/>
        <v>42693</v>
      </c>
      <c r="N450" s="1">
        <f t="shared" si="49"/>
        <v>42716</v>
      </c>
      <c r="O450" t="b">
        <f t="shared" si="50"/>
        <v>0</v>
      </c>
      <c r="P450" t="str">
        <f t="shared" si="51"/>
        <v>WHEN fk_mwh_warehouse = '0' AND id_city = '6524' AND shipped_date &gt;= '2016-11-19' AND shipped_date &lt; '2016-12-13' THEN unit_price</v>
      </c>
      <c r="Q450" t="str">
        <f t="shared" si="52"/>
        <v>WHEN fk_mwh_warehouse = '0' AND id_city = '6524' AND shipped_date &gt;= '2016-11-19' AND shipped_date &lt; '2016-12-13' THEN paid_price</v>
      </c>
      <c r="R450" t="str">
        <f t="shared" si="55"/>
        <v>WHEN fk_mwh_warehouse = '0' AND id_city = '6524' AND shipped_date &gt;= '2016-11-19' AND shipped_date &lt; '2016-12-13' THEN order_nr</v>
      </c>
      <c r="S450" t="str">
        <f t="shared" si="53"/>
        <v>WHEN fk_mwh_warehouse = '0' AND id_city = '6524' AND shipped_date &gt;= '2016-11-19' AND shipped_date &lt; '2016-12-13' THEN 1</v>
      </c>
    </row>
    <row r="451" spans="1:19" x14ac:dyDescent="0.25">
      <c r="A451" t="str">
        <f t="shared" si="54"/>
        <v>65330</v>
      </c>
      <c r="B451">
        <v>0</v>
      </c>
      <c r="C451">
        <v>6533</v>
      </c>
      <c r="D451">
        <v>3241400</v>
      </c>
      <c r="E451">
        <v>3171400</v>
      </c>
      <c r="F451">
        <v>14</v>
      </c>
      <c r="G451">
        <v>23</v>
      </c>
      <c r="H451">
        <f>VLOOKUP($A451,'01 LEAD TIME'!$A$10:$K$1000000,8,FALSE)</f>
        <v>20161117591468</v>
      </c>
      <c r="I451">
        <f>VLOOKUP($A451,'01 LEAD TIME'!$A$10:$K$1000000,9,FALSE)</f>
        <v>20161207381050.602</v>
      </c>
      <c r="J451">
        <f>VLOOKUP($A451,'01 LEAD TIME'!$A$10:$K$1000000,10,FALSE)</f>
        <v>20</v>
      </c>
      <c r="K451">
        <f>VLOOKUP($A451,'01 LEAD TIME'!$A$10:$K$1000000,11,FALSE)</f>
        <v>5</v>
      </c>
      <c r="L451" t="s">
        <v>35</v>
      </c>
      <c r="M451" s="1">
        <f t="shared" si="48"/>
        <v>42678</v>
      </c>
      <c r="N451" s="1">
        <f t="shared" si="49"/>
        <v>42701</v>
      </c>
      <c r="O451" t="b">
        <f t="shared" si="50"/>
        <v>0</v>
      </c>
      <c r="P451" t="str">
        <f t="shared" si="51"/>
        <v>WHEN fk_mwh_warehouse = '0' AND id_city = '6533' AND shipped_date &gt;= '2016-11-04' AND shipped_date &lt; '2016-11-28' THEN unit_price</v>
      </c>
      <c r="Q451" t="str">
        <f t="shared" si="52"/>
        <v>WHEN fk_mwh_warehouse = '0' AND id_city = '6533' AND shipped_date &gt;= '2016-11-04' AND shipped_date &lt; '2016-11-28' THEN paid_price</v>
      </c>
      <c r="R451" t="str">
        <f t="shared" si="55"/>
        <v>WHEN fk_mwh_warehouse = '0' AND id_city = '6533' AND shipped_date &gt;= '2016-11-04' AND shipped_date &lt; '2016-11-28' THEN order_nr</v>
      </c>
      <c r="S451" t="str">
        <f t="shared" si="53"/>
        <v>WHEN fk_mwh_warehouse = '0' AND id_city = '6533' AND shipped_date &gt;= '2016-11-04' AND shipped_date &lt; '2016-11-28' THEN 1</v>
      </c>
    </row>
    <row r="452" spans="1:19" x14ac:dyDescent="0.25">
      <c r="A452" t="str">
        <f t="shared" si="54"/>
        <v>65470</v>
      </c>
      <c r="B452">
        <v>0</v>
      </c>
      <c r="C452">
        <v>6547</v>
      </c>
      <c r="D452">
        <v>48000</v>
      </c>
      <c r="E452">
        <v>36000</v>
      </c>
      <c r="F452">
        <v>1</v>
      </c>
      <c r="G452">
        <v>1</v>
      </c>
      <c r="H452">
        <f>VLOOKUP($A452,'01 LEAD TIME'!$A$10:$K$1000000,8,FALSE)</f>
        <v>20161123152624</v>
      </c>
      <c r="I452">
        <f>VLOOKUP($A452,'01 LEAD TIME'!$A$10:$K$1000000,9,FALSE)</f>
        <v>20161207112547</v>
      </c>
      <c r="J452">
        <f>VLOOKUP($A452,'01 LEAD TIME'!$A$10:$K$1000000,10,FALSE)</f>
        <v>14</v>
      </c>
      <c r="K452">
        <f>VLOOKUP($A452,'01 LEAD TIME'!$A$10:$K$1000000,11,FALSE)</f>
        <v>0</v>
      </c>
      <c r="L452" t="s">
        <v>35</v>
      </c>
      <c r="M452" s="1">
        <f t="shared" si="48"/>
        <v>42699</v>
      </c>
      <c r="N452" s="1">
        <f t="shared" si="49"/>
        <v>42702</v>
      </c>
      <c r="O452" t="b">
        <f t="shared" si="50"/>
        <v>0</v>
      </c>
      <c r="P452" t="str">
        <f t="shared" si="51"/>
        <v>WHEN fk_mwh_warehouse = '0' AND id_city = '6547' AND shipped_date &gt;= '2016-11-25' AND shipped_date &lt; '2016-11-29' THEN unit_price</v>
      </c>
      <c r="Q452" t="str">
        <f t="shared" si="52"/>
        <v>WHEN fk_mwh_warehouse = '0' AND id_city = '6547' AND shipped_date &gt;= '2016-11-25' AND shipped_date &lt; '2016-11-29' THEN paid_price</v>
      </c>
      <c r="R452" t="str">
        <f t="shared" si="55"/>
        <v>WHEN fk_mwh_warehouse = '0' AND id_city = '6547' AND shipped_date &gt;= '2016-11-25' AND shipped_date &lt; '2016-11-29' THEN order_nr</v>
      </c>
      <c r="S452" t="str">
        <f t="shared" si="53"/>
        <v>WHEN fk_mwh_warehouse = '0' AND id_city = '6547' AND shipped_date &gt;= '2016-11-25' AND shipped_date &lt; '2016-11-29' THEN 1</v>
      </c>
    </row>
    <row r="453" spans="1:19" x14ac:dyDescent="0.25">
      <c r="A453" t="str">
        <f t="shared" si="54"/>
        <v>65530</v>
      </c>
      <c r="B453">
        <v>0</v>
      </c>
      <c r="C453">
        <v>6553</v>
      </c>
      <c r="D453">
        <v>2318646</v>
      </c>
      <c r="E453">
        <v>2318646</v>
      </c>
      <c r="F453">
        <v>15</v>
      </c>
      <c r="G453">
        <v>19</v>
      </c>
      <c r="H453">
        <f>VLOOKUP($A453,'01 LEAD TIME'!$A$10:$K$1000000,8,FALSE)</f>
        <v>20161167811817.5</v>
      </c>
      <c r="I453">
        <f>VLOOKUP($A453,'01 LEAD TIME'!$A$10:$K$1000000,9,FALSE)</f>
        <v>20161206895403</v>
      </c>
      <c r="J453">
        <f>VLOOKUP($A453,'01 LEAD TIME'!$A$10:$K$1000000,10,FALSE)</f>
        <v>4</v>
      </c>
      <c r="K453">
        <f>VLOOKUP($A453,'01 LEAD TIME'!$A$10:$K$1000000,11,FALSE)</f>
        <v>3</v>
      </c>
      <c r="L453" t="s">
        <v>36</v>
      </c>
      <c r="M453" s="1">
        <f t="shared" si="48"/>
        <v>42700</v>
      </c>
      <c r="N453" s="1">
        <f t="shared" si="49"/>
        <v>42715</v>
      </c>
      <c r="O453" t="b">
        <f t="shared" si="50"/>
        <v>0</v>
      </c>
      <c r="P453" t="str">
        <f t="shared" si="51"/>
        <v>WHEN fk_mwh_warehouse = '0' AND id_city = '6553' AND shipped_date &gt;= '2016-11-26' AND shipped_date &lt; '2016-12-12' THEN unit_price</v>
      </c>
      <c r="Q453" t="str">
        <f t="shared" si="52"/>
        <v>WHEN fk_mwh_warehouse = '0' AND id_city = '6553' AND shipped_date &gt;= '2016-11-26' AND shipped_date &lt; '2016-12-12' THEN paid_price</v>
      </c>
      <c r="R453" t="str">
        <f t="shared" si="55"/>
        <v>WHEN fk_mwh_warehouse = '0' AND id_city = '6553' AND shipped_date &gt;= '2016-11-26' AND shipped_date &lt; '2016-12-12' THEN order_nr</v>
      </c>
      <c r="S453" t="str">
        <f t="shared" si="53"/>
        <v>WHEN fk_mwh_warehouse = '0' AND id_city = '6553' AND shipped_date &gt;= '2016-11-26' AND shipped_date &lt; '2016-12-12' THEN 1</v>
      </c>
    </row>
    <row r="454" spans="1:19" x14ac:dyDescent="0.25">
      <c r="A454" t="str">
        <f t="shared" si="54"/>
        <v>65710</v>
      </c>
      <c r="B454">
        <v>0</v>
      </c>
      <c r="C454">
        <v>6571</v>
      </c>
      <c r="D454">
        <v>1893328</v>
      </c>
      <c r="E454">
        <v>1893328</v>
      </c>
      <c r="F454">
        <v>13</v>
      </c>
      <c r="G454">
        <v>15</v>
      </c>
      <c r="H454">
        <f>VLOOKUP($A454,'01 LEAD TIME'!$A$10:$K$1000000,8,FALSE)</f>
        <v>20161149144772.5</v>
      </c>
      <c r="I454">
        <f>VLOOKUP($A454,'01 LEAD TIME'!$A$10:$K$1000000,9,FALSE)</f>
        <v>20161207623322.5</v>
      </c>
      <c r="J454">
        <f>VLOOKUP($A454,'01 LEAD TIME'!$A$10:$K$1000000,10,FALSE)</f>
        <v>6</v>
      </c>
      <c r="K454">
        <f>VLOOKUP($A454,'01 LEAD TIME'!$A$10:$K$1000000,11,FALSE)</f>
        <v>3</v>
      </c>
      <c r="L454" t="s">
        <v>35</v>
      </c>
      <c r="M454" s="1">
        <f t="shared" si="48"/>
        <v>42698</v>
      </c>
      <c r="N454" s="1">
        <f t="shared" si="49"/>
        <v>42713</v>
      </c>
      <c r="O454" t="b">
        <f t="shared" si="50"/>
        <v>0</v>
      </c>
      <c r="P454" t="str">
        <f t="shared" si="51"/>
        <v>WHEN fk_mwh_warehouse = '0' AND id_city = '6571' AND shipped_date &gt;= '2016-11-24' AND shipped_date &lt; '2016-12-10' THEN unit_price</v>
      </c>
      <c r="Q454" t="str">
        <f t="shared" si="52"/>
        <v>WHEN fk_mwh_warehouse = '0' AND id_city = '6571' AND shipped_date &gt;= '2016-11-24' AND shipped_date &lt; '2016-12-10' THEN paid_price</v>
      </c>
      <c r="R454" t="str">
        <f t="shared" si="55"/>
        <v>WHEN fk_mwh_warehouse = '0' AND id_city = '6571' AND shipped_date &gt;= '2016-11-24' AND shipped_date &lt; '2016-12-10' THEN order_nr</v>
      </c>
      <c r="S454" t="str">
        <f t="shared" si="53"/>
        <v>WHEN fk_mwh_warehouse = '0' AND id_city = '6571' AND shipped_date &gt;= '2016-11-24' AND shipped_date &lt; '2016-12-10' THEN 1</v>
      </c>
    </row>
    <row r="455" spans="1:19" x14ac:dyDescent="0.25">
      <c r="A455" t="str">
        <f t="shared" si="54"/>
        <v>65890</v>
      </c>
      <c r="B455">
        <v>0</v>
      </c>
      <c r="C455">
        <v>6589</v>
      </c>
      <c r="D455">
        <v>0</v>
      </c>
      <c r="E455">
        <v>0</v>
      </c>
      <c r="F455">
        <v>0</v>
      </c>
      <c r="G455">
        <v>0</v>
      </c>
      <c r="H455" t="e">
        <f>VLOOKUP($A455,'01 LEAD TIME'!$A$10:$K$1000000,8,FALSE)</f>
        <v>#N/A</v>
      </c>
      <c r="I455" t="e">
        <f>VLOOKUP($A455,'01 LEAD TIME'!$A$10:$K$1000000,9,FALSE)</f>
        <v>#N/A</v>
      </c>
      <c r="J455" t="e">
        <f>VLOOKUP($A455,'01 LEAD TIME'!$A$10:$K$1000000,10,FALSE)</f>
        <v>#N/A</v>
      </c>
      <c r="K455" t="e">
        <f>VLOOKUP($A455,'01 LEAD TIME'!$A$10:$K$1000000,11,FALSE)</f>
        <v>#N/A</v>
      </c>
      <c r="L455" t="e">
        <v>#N/A</v>
      </c>
      <c r="M455" s="1" t="e">
        <f t="shared" si="48"/>
        <v>#N/A</v>
      </c>
      <c r="N455" s="1" t="e">
        <f t="shared" si="49"/>
        <v>#N/A</v>
      </c>
      <c r="O455" t="e">
        <f t="shared" si="50"/>
        <v>#N/A</v>
      </c>
      <c r="P455" t="e">
        <f t="shared" si="51"/>
        <v>#N/A</v>
      </c>
      <c r="Q455" t="e">
        <f t="shared" si="52"/>
        <v>#N/A</v>
      </c>
      <c r="R455" t="e">
        <f t="shared" si="55"/>
        <v>#N/A</v>
      </c>
      <c r="S455" t="e">
        <f t="shared" si="53"/>
        <v>#N/A</v>
      </c>
    </row>
    <row r="456" spans="1:19" x14ac:dyDescent="0.25">
      <c r="A456" t="str">
        <f t="shared" si="54"/>
        <v>65970</v>
      </c>
      <c r="B456">
        <v>0</v>
      </c>
      <c r="C456">
        <v>6597</v>
      </c>
      <c r="D456">
        <v>35033728.07</v>
      </c>
      <c r="E456">
        <v>34497378.479999997</v>
      </c>
      <c r="F456">
        <v>217</v>
      </c>
      <c r="G456">
        <v>340</v>
      </c>
      <c r="H456">
        <f>VLOOKUP($A456,'01 LEAD TIME'!$A$10:$K$1000000,8,FALSE)</f>
        <v>20161172872677.898</v>
      </c>
      <c r="I456">
        <f>VLOOKUP($A456,'01 LEAD TIME'!$A$10:$K$1000000,9,FALSE)</f>
        <v>20161206636540.602</v>
      </c>
      <c r="J456">
        <f>VLOOKUP($A456,'01 LEAD TIME'!$A$10:$K$1000000,10,FALSE)</f>
        <v>5</v>
      </c>
      <c r="K456">
        <f>VLOOKUP($A456,'01 LEAD TIME'!$A$10:$K$1000000,11,FALSE)</f>
        <v>5</v>
      </c>
      <c r="L456" t="s">
        <v>36</v>
      </c>
      <c r="M456" s="1">
        <f t="shared" si="48"/>
        <v>42693</v>
      </c>
      <c r="N456" s="1">
        <f t="shared" si="49"/>
        <v>42716</v>
      </c>
      <c r="O456" t="b">
        <f t="shared" si="50"/>
        <v>0</v>
      </c>
      <c r="P456" t="str">
        <f t="shared" si="51"/>
        <v>WHEN fk_mwh_warehouse = '0' AND id_city = '6597' AND shipped_date &gt;= '2016-11-19' AND shipped_date &lt; '2016-12-13' THEN unit_price</v>
      </c>
      <c r="Q456" t="str">
        <f t="shared" si="52"/>
        <v>WHEN fk_mwh_warehouse = '0' AND id_city = '6597' AND shipped_date &gt;= '2016-11-19' AND shipped_date &lt; '2016-12-13' THEN paid_price</v>
      </c>
      <c r="R456" t="str">
        <f t="shared" si="55"/>
        <v>WHEN fk_mwh_warehouse = '0' AND id_city = '6597' AND shipped_date &gt;= '2016-11-19' AND shipped_date &lt; '2016-12-13' THEN order_nr</v>
      </c>
      <c r="S456" t="str">
        <f t="shared" si="53"/>
        <v>WHEN fk_mwh_warehouse = '0' AND id_city = '6597' AND shipped_date &gt;= '2016-11-19' AND shipped_date &lt; '2016-12-13' THEN 1</v>
      </c>
    </row>
    <row r="457" spans="1:19" x14ac:dyDescent="0.25">
      <c r="A457" t="str">
        <f t="shared" si="54"/>
        <v>66040</v>
      </c>
      <c r="B457">
        <v>0</v>
      </c>
      <c r="C457">
        <v>6604</v>
      </c>
      <c r="D457">
        <v>315800</v>
      </c>
      <c r="E457">
        <v>315800</v>
      </c>
      <c r="F457">
        <v>6</v>
      </c>
      <c r="G457">
        <v>6</v>
      </c>
      <c r="H457">
        <f>VLOOKUP($A457,'01 LEAD TIME'!$A$10:$K$1000000,8,FALSE)</f>
        <v>20161194307001.199</v>
      </c>
      <c r="I457">
        <f>VLOOKUP($A457,'01 LEAD TIME'!$A$10:$K$1000000,9,FALSE)</f>
        <v>20161206366809.801</v>
      </c>
      <c r="J457">
        <f>VLOOKUP($A457,'01 LEAD TIME'!$A$10:$K$1000000,10,FALSE)</f>
        <v>2</v>
      </c>
      <c r="K457">
        <f>VLOOKUP($A457,'01 LEAD TIME'!$A$10:$K$1000000,11,FALSE)</f>
        <v>1</v>
      </c>
      <c r="L457" t="s">
        <v>36</v>
      </c>
      <c r="M457" s="1">
        <f t="shared" si="48"/>
        <v>42708</v>
      </c>
      <c r="N457" s="1">
        <f t="shared" si="49"/>
        <v>42715</v>
      </c>
      <c r="O457" t="b">
        <f t="shared" si="50"/>
        <v>0</v>
      </c>
      <c r="P457" t="str">
        <f t="shared" si="51"/>
        <v>WHEN fk_mwh_warehouse = '0' AND id_city = '6604' AND shipped_date &gt;= '2016-12-04' AND shipped_date &lt; '2016-12-12' THEN unit_price</v>
      </c>
      <c r="Q457" t="str">
        <f t="shared" si="52"/>
        <v>WHEN fk_mwh_warehouse = '0' AND id_city = '6604' AND shipped_date &gt;= '2016-12-04' AND shipped_date &lt; '2016-12-12' THEN paid_price</v>
      </c>
      <c r="R457" t="str">
        <f t="shared" si="55"/>
        <v>WHEN fk_mwh_warehouse = '0' AND id_city = '6604' AND shipped_date &gt;= '2016-12-04' AND shipped_date &lt; '2016-12-12' THEN order_nr</v>
      </c>
      <c r="S457" t="str">
        <f t="shared" si="53"/>
        <v>WHEN fk_mwh_warehouse = '0' AND id_city = '6604' AND shipped_date &gt;= '2016-12-04' AND shipped_date &lt; '2016-12-12' THEN 1</v>
      </c>
    </row>
    <row r="458" spans="1:19" x14ac:dyDescent="0.25">
      <c r="A458" t="str">
        <f t="shared" si="54"/>
        <v>66070</v>
      </c>
      <c r="B458">
        <v>0</v>
      </c>
      <c r="C458">
        <v>6607</v>
      </c>
      <c r="D458">
        <v>596810321.75</v>
      </c>
      <c r="E458">
        <v>589620866.34000003</v>
      </c>
      <c r="F458">
        <v>4414</v>
      </c>
      <c r="G458">
        <v>5364</v>
      </c>
      <c r="H458">
        <f>VLOOKUP($A458,'01 LEAD TIME'!$A$10:$K$1000000,8,FALSE)</f>
        <v>20161203885215.699</v>
      </c>
      <c r="I458">
        <f>VLOOKUP($A458,'01 LEAD TIME'!$A$10:$K$1000000,9,FALSE)</f>
        <v>20161206852408.699</v>
      </c>
      <c r="J458">
        <f>VLOOKUP($A458,'01 LEAD TIME'!$A$10:$K$1000000,10,FALSE)</f>
        <v>2</v>
      </c>
      <c r="K458">
        <f>VLOOKUP($A458,'01 LEAD TIME'!$A$10:$K$1000000,11,FALSE)</f>
        <v>2</v>
      </c>
      <c r="L458" t="s">
        <v>36</v>
      </c>
      <c r="M458" s="1">
        <f t="shared" ref="M458:M521" si="56">$N$2-J458-($N$6*K458)</f>
        <v>42705</v>
      </c>
      <c r="N458" s="1">
        <f t="shared" ref="N458:N521" si="57">$N$3-J458+($N$7*K458)</f>
        <v>42716</v>
      </c>
      <c r="O458" t="b">
        <f t="shared" ref="O458:O521" si="58">N458&gt;$N$3</f>
        <v>0</v>
      </c>
      <c r="P458" t="str">
        <f t="shared" ref="P458:P521" si="59">"WHEN fk_mwh_warehouse = '"&amp;$B458&amp;"' AND id_city = '"&amp;$C458&amp;"' AND shipped_date &gt;= '"&amp;TEXT($M458,"yyyy-mm-dd")&amp;"' AND shipped_date &lt; '"&amp;TEXT($N458+1,"yyyy-mm-dd")&amp;"' THEN unit_price"</f>
        <v>WHEN fk_mwh_warehouse = '0' AND id_city = '6607' AND shipped_date &gt;= '2016-12-01' AND shipped_date &lt; '2016-12-13' THEN unit_price</v>
      </c>
      <c r="Q458" t="str">
        <f t="shared" ref="Q458:Q521" si="60">"WHEN fk_mwh_warehouse = '"&amp;$B458&amp;"' AND id_city = '"&amp;$C458&amp;"' AND shipped_date &gt;= '"&amp;TEXT($M458,"yyyy-mm-dd")&amp;"' AND shipped_date &lt; '"&amp;TEXT($N458+1,"yyyy-mm-dd")&amp;"' THEN paid_price"</f>
        <v>WHEN fk_mwh_warehouse = '0' AND id_city = '6607' AND shipped_date &gt;= '2016-12-01' AND shipped_date &lt; '2016-12-13' THEN paid_price</v>
      </c>
      <c r="R458" t="str">
        <f t="shared" si="55"/>
        <v>WHEN fk_mwh_warehouse = '0' AND id_city = '6607' AND shipped_date &gt;= '2016-12-01' AND shipped_date &lt; '2016-12-13' THEN order_nr</v>
      </c>
      <c r="S458" t="str">
        <f t="shared" ref="S458:S521" si="61">"WHEN fk_mwh_warehouse = '"&amp;$B458&amp;"' AND id_city = '"&amp;$C458&amp;"' AND shipped_date &gt;= '"&amp;TEXT($M458,"yyyy-mm-dd")&amp;"' AND shipped_date &lt; '"&amp;TEXT($N458+1,"yyyy-mm-dd")&amp;"' THEN 1"</f>
        <v>WHEN fk_mwh_warehouse = '0' AND id_city = '6607' AND shipped_date &gt;= '2016-12-01' AND shipped_date &lt; '2016-12-13' THEN 1</v>
      </c>
    </row>
    <row r="459" spans="1:19" x14ac:dyDescent="0.25">
      <c r="A459" t="str">
        <f t="shared" ref="A459:A522" si="62">C459&amp;B459</f>
        <v>66140</v>
      </c>
      <c r="B459">
        <v>0</v>
      </c>
      <c r="C459">
        <v>6614</v>
      </c>
      <c r="D459">
        <v>724228495.32000005</v>
      </c>
      <c r="E459">
        <v>716404271.80999994</v>
      </c>
      <c r="F459">
        <v>5552</v>
      </c>
      <c r="G459">
        <v>6709</v>
      </c>
      <c r="H459">
        <f>VLOOKUP($A459,'01 LEAD TIME'!$A$10:$K$1000000,8,FALSE)</f>
        <v>20161203346495.699</v>
      </c>
      <c r="I459">
        <f>VLOOKUP($A459,'01 LEAD TIME'!$A$10:$K$1000000,9,FALSE)</f>
        <v>20161206825881.5</v>
      </c>
      <c r="J459">
        <f>VLOOKUP($A459,'01 LEAD TIME'!$A$10:$K$1000000,10,FALSE)</f>
        <v>2</v>
      </c>
      <c r="K459">
        <f>VLOOKUP($A459,'01 LEAD TIME'!$A$10:$K$1000000,11,FALSE)</f>
        <v>2</v>
      </c>
      <c r="L459" t="s">
        <v>36</v>
      </c>
      <c r="M459" s="1">
        <f t="shared" si="56"/>
        <v>42705</v>
      </c>
      <c r="N459" s="1">
        <f t="shared" si="57"/>
        <v>42716</v>
      </c>
      <c r="O459" t="b">
        <f t="shared" si="58"/>
        <v>0</v>
      </c>
      <c r="P459" t="str">
        <f t="shared" si="59"/>
        <v>WHEN fk_mwh_warehouse = '0' AND id_city = '6614' AND shipped_date &gt;= '2016-12-01' AND shipped_date &lt; '2016-12-13' THEN unit_price</v>
      </c>
      <c r="Q459" t="str">
        <f t="shared" si="60"/>
        <v>WHEN fk_mwh_warehouse = '0' AND id_city = '6614' AND shipped_date &gt;= '2016-12-01' AND shipped_date &lt; '2016-12-13' THEN paid_price</v>
      </c>
      <c r="R459" t="str">
        <f t="shared" ref="R459:R522" si="63">"WHEN fk_mwh_warehouse = '"&amp;$B459&amp;"' AND id_city = '"&amp;$C459&amp;"' AND shipped_date &gt;= '"&amp;TEXT($M459,"yyyy-mm-dd")&amp;"' AND shipped_date &lt; '"&amp;TEXT($N459+1,"yyyy-mm-dd")&amp;"' THEN order_nr"</f>
        <v>WHEN fk_mwh_warehouse = '0' AND id_city = '6614' AND shipped_date &gt;= '2016-12-01' AND shipped_date &lt; '2016-12-13' THEN order_nr</v>
      </c>
      <c r="S459" t="str">
        <f t="shared" si="61"/>
        <v>WHEN fk_mwh_warehouse = '0' AND id_city = '6614' AND shipped_date &gt;= '2016-12-01' AND shipped_date &lt; '2016-12-13' THEN 1</v>
      </c>
    </row>
    <row r="460" spans="1:19" x14ac:dyDescent="0.25">
      <c r="A460" t="str">
        <f t="shared" si="62"/>
        <v>66250</v>
      </c>
      <c r="B460">
        <v>0</v>
      </c>
      <c r="C460">
        <v>6625</v>
      </c>
      <c r="D460">
        <v>1062711004</v>
      </c>
      <c r="E460">
        <v>1051090824.41</v>
      </c>
      <c r="F460">
        <v>7960</v>
      </c>
      <c r="G460">
        <v>9967</v>
      </c>
      <c r="H460">
        <f>VLOOKUP($A460,'01 LEAD TIME'!$A$10:$K$1000000,8,FALSE)</f>
        <v>20161203084402.602</v>
      </c>
      <c r="I460">
        <f>VLOOKUP($A460,'01 LEAD TIME'!$A$10:$K$1000000,9,FALSE)</f>
        <v>20161206755287.602</v>
      </c>
      <c r="J460">
        <f>VLOOKUP($A460,'01 LEAD TIME'!$A$10:$K$1000000,10,FALSE)</f>
        <v>2</v>
      </c>
      <c r="K460">
        <f>VLOOKUP($A460,'01 LEAD TIME'!$A$10:$K$1000000,11,FALSE)</f>
        <v>2</v>
      </c>
      <c r="L460" t="s">
        <v>36</v>
      </c>
      <c r="M460" s="1">
        <f t="shared" si="56"/>
        <v>42705</v>
      </c>
      <c r="N460" s="1">
        <f t="shared" si="57"/>
        <v>42716</v>
      </c>
      <c r="O460" t="b">
        <f t="shared" si="58"/>
        <v>0</v>
      </c>
      <c r="P460" t="str">
        <f t="shared" si="59"/>
        <v>WHEN fk_mwh_warehouse = '0' AND id_city = '6625' AND shipped_date &gt;= '2016-12-01' AND shipped_date &lt; '2016-12-13' THEN unit_price</v>
      </c>
      <c r="Q460" t="str">
        <f t="shared" si="60"/>
        <v>WHEN fk_mwh_warehouse = '0' AND id_city = '6625' AND shipped_date &gt;= '2016-12-01' AND shipped_date &lt; '2016-12-13' THEN paid_price</v>
      </c>
      <c r="R460" t="str">
        <f t="shared" si="63"/>
        <v>WHEN fk_mwh_warehouse = '0' AND id_city = '6625' AND shipped_date &gt;= '2016-12-01' AND shipped_date &lt; '2016-12-13' THEN order_nr</v>
      </c>
      <c r="S460" t="str">
        <f t="shared" si="61"/>
        <v>WHEN fk_mwh_warehouse = '0' AND id_city = '6625' AND shipped_date &gt;= '2016-12-01' AND shipped_date &lt; '2016-12-13' THEN 1</v>
      </c>
    </row>
    <row r="461" spans="1:19" x14ac:dyDescent="0.25">
      <c r="A461" t="str">
        <f t="shared" si="62"/>
        <v>66360</v>
      </c>
      <c r="B461">
        <v>0</v>
      </c>
      <c r="C461">
        <v>6636</v>
      </c>
      <c r="D461">
        <v>906989944.65999997</v>
      </c>
      <c r="E461">
        <v>897700519.47000003</v>
      </c>
      <c r="F461">
        <v>6636</v>
      </c>
      <c r="G461">
        <v>8143</v>
      </c>
      <c r="H461">
        <f>VLOOKUP($A461,'01 LEAD TIME'!$A$10:$K$1000000,8,FALSE)</f>
        <v>20161202685538.602</v>
      </c>
      <c r="I461">
        <f>VLOOKUP($A461,'01 LEAD TIME'!$A$10:$K$1000000,9,FALSE)</f>
        <v>20161206713154</v>
      </c>
      <c r="J461">
        <f>VLOOKUP($A461,'01 LEAD TIME'!$A$10:$K$1000000,10,FALSE)</f>
        <v>2</v>
      </c>
      <c r="K461">
        <f>VLOOKUP($A461,'01 LEAD TIME'!$A$10:$K$1000000,11,FALSE)</f>
        <v>3</v>
      </c>
      <c r="L461" t="s">
        <v>36</v>
      </c>
      <c r="M461" s="1">
        <f t="shared" si="56"/>
        <v>42702</v>
      </c>
      <c r="N461" s="1">
        <f t="shared" si="57"/>
        <v>42717</v>
      </c>
      <c r="O461" t="b">
        <f t="shared" si="58"/>
        <v>1</v>
      </c>
      <c r="P461" t="str">
        <f t="shared" si="59"/>
        <v>WHEN fk_mwh_warehouse = '0' AND id_city = '6636' AND shipped_date &gt;= '2016-11-28' AND shipped_date &lt; '2016-12-14' THEN unit_price</v>
      </c>
      <c r="Q461" t="str">
        <f t="shared" si="60"/>
        <v>WHEN fk_mwh_warehouse = '0' AND id_city = '6636' AND shipped_date &gt;= '2016-11-28' AND shipped_date &lt; '2016-12-14' THEN paid_price</v>
      </c>
      <c r="R461" t="str">
        <f t="shared" si="63"/>
        <v>WHEN fk_mwh_warehouse = '0' AND id_city = '6636' AND shipped_date &gt;= '2016-11-28' AND shipped_date &lt; '2016-12-14' THEN order_nr</v>
      </c>
      <c r="S461" t="str">
        <f t="shared" si="61"/>
        <v>WHEN fk_mwh_warehouse = '0' AND id_city = '6636' AND shipped_date &gt;= '2016-11-28' AND shipped_date &lt; '2016-12-14' THEN 1</v>
      </c>
    </row>
    <row r="462" spans="1:19" x14ac:dyDescent="0.25">
      <c r="A462" t="str">
        <f t="shared" si="62"/>
        <v>66450</v>
      </c>
      <c r="B462">
        <v>0</v>
      </c>
      <c r="C462">
        <v>6645</v>
      </c>
      <c r="D462">
        <v>754104080.73000002</v>
      </c>
      <c r="E462">
        <v>744518902.65999997</v>
      </c>
      <c r="F462">
        <v>5658</v>
      </c>
      <c r="G462">
        <v>6881</v>
      </c>
      <c r="H462">
        <f>VLOOKUP($A462,'01 LEAD TIME'!$A$10:$K$1000000,8,FALSE)</f>
        <v>20161203452224.801</v>
      </c>
      <c r="I462">
        <f>VLOOKUP($A462,'01 LEAD TIME'!$A$10:$K$1000000,9,FALSE)</f>
        <v>20161206824497.199</v>
      </c>
      <c r="J462">
        <f>VLOOKUP($A462,'01 LEAD TIME'!$A$10:$K$1000000,10,FALSE)</f>
        <v>2</v>
      </c>
      <c r="K462">
        <f>VLOOKUP($A462,'01 LEAD TIME'!$A$10:$K$1000000,11,FALSE)</f>
        <v>2</v>
      </c>
      <c r="L462" t="s">
        <v>36</v>
      </c>
      <c r="M462" s="1">
        <f t="shared" si="56"/>
        <v>42705</v>
      </c>
      <c r="N462" s="1">
        <f t="shared" si="57"/>
        <v>42716</v>
      </c>
      <c r="O462" t="b">
        <f t="shared" si="58"/>
        <v>0</v>
      </c>
      <c r="P462" t="str">
        <f t="shared" si="59"/>
        <v>WHEN fk_mwh_warehouse = '0' AND id_city = '6645' AND shipped_date &gt;= '2016-12-01' AND shipped_date &lt; '2016-12-13' THEN unit_price</v>
      </c>
      <c r="Q462" t="str">
        <f t="shared" si="60"/>
        <v>WHEN fk_mwh_warehouse = '0' AND id_city = '6645' AND shipped_date &gt;= '2016-12-01' AND shipped_date &lt; '2016-12-13' THEN paid_price</v>
      </c>
      <c r="R462" t="str">
        <f t="shared" si="63"/>
        <v>WHEN fk_mwh_warehouse = '0' AND id_city = '6645' AND shipped_date &gt;= '2016-12-01' AND shipped_date &lt; '2016-12-13' THEN order_nr</v>
      </c>
      <c r="S462" t="str">
        <f t="shared" si="61"/>
        <v>WHEN fk_mwh_warehouse = '0' AND id_city = '6645' AND shipped_date &gt;= '2016-12-01' AND shipped_date &lt; '2016-12-13' THEN 1</v>
      </c>
    </row>
    <row r="463" spans="1:19" x14ac:dyDescent="0.25">
      <c r="A463" t="str">
        <f t="shared" si="62"/>
        <v>66540</v>
      </c>
      <c r="B463">
        <v>0</v>
      </c>
      <c r="C463">
        <v>6654</v>
      </c>
      <c r="D463">
        <v>153940317.78999999</v>
      </c>
      <c r="E463">
        <v>151622409.56999999</v>
      </c>
      <c r="F463">
        <v>1082</v>
      </c>
      <c r="G463">
        <v>1357</v>
      </c>
      <c r="H463">
        <f>VLOOKUP($A463,'01 LEAD TIME'!$A$10:$K$1000000,8,FALSE)</f>
        <v>20161202094011.699</v>
      </c>
      <c r="I463">
        <f>VLOOKUP($A463,'01 LEAD TIME'!$A$10:$K$1000000,9,FALSE)</f>
        <v>20161206345786.301</v>
      </c>
      <c r="J463">
        <f>VLOOKUP($A463,'01 LEAD TIME'!$A$10:$K$1000000,10,FALSE)</f>
        <v>3</v>
      </c>
      <c r="K463">
        <f>VLOOKUP($A463,'01 LEAD TIME'!$A$10:$K$1000000,11,FALSE)</f>
        <v>2</v>
      </c>
      <c r="L463" t="s">
        <v>36</v>
      </c>
      <c r="M463" s="1">
        <f t="shared" si="56"/>
        <v>42704</v>
      </c>
      <c r="N463" s="1">
        <f t="shared" si="57"/>
        <v>42715</v>
      </c>
      <c r="O463" t="b">
        <f t="shared" si="58"/>
        <v>0</v>
      </c>
      <c r="P463" t="str">
        <f t="shared" si="59"/>
        <v>WHEN fk_mwh_warehouse = '0' AND id_city = '6654' AND shipped_date &gt;= '2016-11-30' AND shipped_date &lt; '2016-12-12' THEN unit_price</v>
      </c>
      <c r="Q463" t="str">
        <f t="shared" si="60"/>
        <v>WHEN fk_mwh_warehouse = '0' AND id_city = '6654' AND shipped_date &gt;= '2016-11-30' AND shipped_date &lt; '2016-12-12' THEN paid_price</v>
      </c>
      <c r="R463" t="str">
        <f t="shared" si="63"/>
        <v>WHEN fk_mwh_warehouse = '0' AND id_city = '6654' AND shipped_date &gt;= '2016-11-30' AND shipped_date &lt; '2016-12-12' THEN order_nr</v>
      </c>
      <c r="S463" t="str">
        <f t="shared" si="61"/>
        <v>WHEN fk_mwh_warehouse = '0' AND id_city = '6654' AND shipped_date &gt;= '2016-11-30' AND shipped_date &lt; '2016-12-12' THEN 1</v>
      </c>
    </row>
    <row r="464" spans="1:19" x14ac:dyDescent="0.25">
      <c r="A464" t="str">
        <f t="shared" si="62"/>
        <v>66720</v>
      </c>
      <c r="B464">
        <v>0</v>
      </c>
      <c r="C464">
        <v>6672</v>
      </c>
      <c r="D464">
        <v>15500152.08</v>
      </c>
      <c r="E464">
        <v>15343145.859999999</v>
      </c>
      <c r="F464">
        <v>152</v>
      </c>
      <c r="G464">
        <v>171</v>
      </c>
      <c r="H464">
        <f>VLOOKUP($A464,'01 LEAD TIME'!$A$10:$K$1000000,8,FALSE)</f>
        <v>20161201974494.5</v>
      </c>
      <c r="I464">
        <f>VLOOKUP($A464,'01 LEAD TIME'!$A$10:$K$1000000,9,FALSE)</f>
        <v>20161206357305.898</v>
      </c>
      <c r="J464">
        <f>VLOOKUP($A464,'01 LEAD TIME'!$A$10:$K$1000000,10,FALSE)</f>
        <v>3</v>
      </c>
      <c r="K464">
        <f>VLOOKUP($A464,'01 LEAD TIME'!$A$10:$K$1000000,11,FALSE)</f>
        <v>3</v>
      </c>
      <c r="L464" t="s">
        <v>36</v>
      </c>
      <c r="M464" s="1">
        <f t="shared" si="56"/>
        <v>42701</v>
      </c>
      <c r="N464" s="1">
        <f t="shared" si="57"/>
        <v>42716</v>
      </c>
      <c r="O464" t="b">
        <f t="shared" si="58"/>
        <v>0</v>
      </c>
      <c r="P464" t="str">
        <f t="shared" si="59"/>
        <v>WHEN fk_mwh_warehouse = '0' AND id_city = '6672' AND shipped_date &gt;= '2016-11-27' AND shipped_date &lt; '2016-12-13' THEN unit_price</v>
      </c>
      <c r="Q464" t="str">
        <f t="shared" si="60"/>
        <v>WHEN fk_mwh_warehouse = '0' AND id_city = '6672' AND shipped_date &gt;= '2016-11-27' AND shipped_date &lt; '2016-12-13' THEN paid_price</v>
      </c>
      <c r="R464" t="str">
        <f t="shared" si="63"/>
        <v>WHEN fk_mwh_warehouse = '0' AND id_city = '6672' AND shipped_date &gt;= '2016-11-27' AND shipped_date &lt; '2016-12-13' THEN order_nr</v>
      </c>
      <c r="S464" t="str">
        <f t="shared" si="61"/>
        <v>WHEN fk_mwh_warehouse = '0' AND id_city = '6672' AND shipped_date &gt;= '2016-11-27' AND shipped_date &lt; '2016-12-13' THEN 1</v>
      </c>
    </row>
    <row r="465" spans="1:19" x14ac:dyDescent="0.25">
      <c r="A465" t="str">
        <f t="shared" si="62"/>
        <v>66850</v>
      </c>
      <c r="B465">
        <v>0</v>
      </c>
      <c r="C465">
        <v>6685</v>
      </c>
      <c r="D465">
        <v>19326445.109999999</v>
      </c>
      <c r="E465">
        <v>18921163.420000002</v>
      </c>
      <c r="F465">
        <v>142</v>
      </c>
      <c r="G465">
        <v>185</v>
      </c>
      <c r="H465">
        <f>VLOOKUP($A465,'01 LEAD TIME'!$A$10:$K$1000000,8,FALSE)</f>
        <v>20161126108210</v>
      </c>
      <c r="I465">
        <f>VLOOKUP($A465,'01 LEAD TIME'!$A$10:$K$1000000,9,FALSE)</f>
        <v>20161207224675.602</v>
      </c>
      <c r="J465">
        <f>VLOOKUP($A465,'01 LEAD TIME'!$A$10:$K$1000000,10,FALSE)</f>
        <v>14</v>
      </c>
      <c r="K465">
        <f>VLOOKUP($A465,'01 LEAD TIME'!$A$10:$K$1000000,11,FALSE)</f>
        <v>5</v>
      </c>
      <c r="L465" t="s">
        <v>35</v>
      </c>
      <c r="M465" s="1">
        <f t="shared" si="56"/>
        <v>42684</v>
      </c>
      <c r="N465" s="1">
        <f t="shared" si="57"/>
        <v>42707</v>
      </c>
      <c r="O465" t="b">
        <f t="shared" si="58"/>
        <v>0</v>
      </c>
      <c r="P465" t="str">
        <f t="shared" si="59"/>
        <v>WHEN fk_mwh_warehouse = '0' AND id_city = '6685' AND shipped_date &gt;= '2016-11-10' AND shipped_date &lt; '2016-12-04' THEN unit_price</v>
      </c>
      <c r="Q465" t="str">
        <f t="shared" si="60"/>
        <v>WHEN fk_mwh_warehouse = '0' AND id_city = '6685' AND shipped_date &gt;= '2016-11-10' AND shipped_date &lt; '2016-12-04' THEN paid_price</v>
      </c>
      <c r="R465" t="str">
        <f t="shared" si="63"/>
        <v>WHEN fk_mwh_warehouse = '0' AND id_city = '6685' AND shipped_date &gt;= '2016-11-10' AND shipped_date &lt; '2016-12-04' THEN order_nr</v>
      </c>
      <c r="S465" t="str">
        <f t="shared" si="61"/>
        <v>WHEN fk_mwh_warehouse = '0' AND id_city = '6685' AND shipped_date &gt;= '2016-11-10' AND shipped_date &lt; '2016-12-04' THEN 1</v>
      </c>
    </row>
    <row r="466" spans="1:19" x14ac:dyDescent="0.25">
      <c r="A466" t="str">
        <f t="shared" si="62"/>
        <v>67040</v>
      </c>
      <c r="B466">
        <v>0</v>
      </c>
      <c r="C466">
        <v>6704</v>
      </c>
      <c r="D466">
        <v>92588553.859999999</v>
      </c>
      <c r="E466">
        <v>91769413.200000003</v>
      </c>
      <c r="F466">
        <v>728</v>
      </c>
      <c r="G466">
        <v>879</v>
      </c>
      <c r="H466">
        <f>VLOOKUP($A466,'01 LEAD TIME'!$A$10:$K$1000000,8,FALSE)</f>
        <v>20161202123766.102</v>
      </c>
      <c r="I466">
        <f>VLOOKUP($A466,'01 LEAD TIME'!$A$10:$K$1000000,9,FALSE)</f>
        <v>20161206347705.398</v>
      </c>
      <c r="J466">
        <f>VLOOKUP($A466,'01 LEAD TIME'!$A$10:$K$1000000,10,FALSE)</f>
        <v>3</v>
      </c>
      <c r="K466">
        <f>VLOOKUP($A466,'01 LEAD TIME'!$A$10:$K$1000000,11,FALSE)</f>
        <v>3</v>
      </c>
      <c r="L466" t="s">
        <v>36</v>
      </c>
      <c r="M466" s="1">
        <f t="shared" si="56"/>
        <v>42701</v>
      </c>
      <c r="N466" s="1">
        <f t="shared" si="57"/>
        <v>42716</v>
      </c>
      <c r="O466" t="b">
        <f t="shared" si="58"/>
        <v>0</v>
      </c>
      <c r="P466" t="str">
        <f t="shared" si="59"/>
        <v>WHEN fk_mwh_warehouse = '0' AND id_city = '6704' AND shipped_date &gt;= '2016-11-27' AND shipped_date &lt; '2016-12-13' THEN unit_price</v>
      </c>
      <c r="Q466" t="str">
        <f t="shared" si="60"/>
        <v>WHEN fk_mwh_warehouse = '0' AND id_city = '6704' AND shipped_date &gt;= '2016-11-27' AND shipped_date &lt; '2016-12-13' THEN paid_price</v>
      </c>
      <c r="R466" t="str">
        <f t="shared" si="63"/>
        <v>WHEN fk_mwh_warehouse = '0' AND id_city = '6704' AND shipped_date &gt;= '2016-11-27' AND shipped_date &lt; '2016-12-13' THEN order_nr</v>
      </c>
      <c r="S466" t="str">
        <f t="shared" si="61"/>
        <v>WHEN fk_mwh_warehouse = '0' AND id_city = '6704' AND shipped_date &gt;= '2016-11-27' AND shipped_date &lt; '2016-12-13' THEN 1</v>
      </c>
    </row>
    <row r="467" spans="1:19" x14ac:dyDescent="0.25">
      <c r="A467" t="str">
        <f t="shared" si="62"/>
        <v>67220</v>
      </c>
      <c r="B467">
        <v>0</v>
      </c>
      <c r="C467">
        <v>6722</v>
      </c>
      <c r="D467">
        <v>72644705.620000005</v>
      </c>
      <c r="E467">
        <v>71884072.450000003</v>
      </c>
      <c r="F467">
        <v>593</v>
      </c>
      <c r="G467">
        <v>668</v>
      </c>
      <c r="H467">
        <f>VLOOKUP($A467,'01 LEAD TIME'!$A$10:$K$1000000,8,FALSE)</f>
        <v>20161201817002.199</v>
      </c>
      <c r="I467">
        <f>VLOOKUP($A467,'01 LEAD TIME'!$A$10:$K$1000000,9,FALSE)</f>
        <v>20161206458106.801</v>
      </c>
      <c r="J467">
        <f>VLOOKUP($A467,'01 LEAD TIME'!$A$10:$K$1000000,10,FALSE)</f>
        <v>3</v>
      </c>
      <c r="K467">
        <f>VLOOKUP($A467,'01 LEAD TIME'!$A$10:$K$1000000,11,FALSE)</f>
        <v>2</v>
      </c>
      <c r="L467" t="s">
        <v>36</v>
      </c>
      <c r="M467" s="1">
        <f t="shared" si="56"/>
        <v>42704</v>
      </c>
      <c r="N467" s="1">
        <f t="shared" si="57"/>
        <v>42715</v>
      </c>
      <c r="O467" t="b">
        <f t="shared" si="58"/>
        <v>0</v>
      </c>
      <c r="P467" t="str">
        <f t="shared" si="59"/>
        <v>WHEN fk_mwh_warehouse = '0' AND id_city = '6722' AND shipped_date &gt;= '2016-11-30' AND shipped_date &lt; '2016-12-12' THEN unit_price</v>
      </c>
      <c r="Q467" t="str">
        <f t="shared" si="60"/>
        <v>WHEN fk_mwh_warehouse = '0' AND id_city = '6722' AND shipped_date &gt;= '2016-11-30' AND shipped_date &lt; '2016-12-12' THEN paid_price</v>
      </c>
      <c r="R467" t="str">
        <f t="shared" si="63"/>
        <v>WHEN fk_mwh_warehouse = '0' AND id_city = '6722' AND shipped_date &gt;= '2016-11-30' AND shipped_date &lt; '2016-12-12' THEN order_nr</v>
      </c>
      <c r="S467" t="str">
        <f t="shared" si="61"/>
        <v>WHEN fk_mwh_warehouse = '0' AND id_city = '6722' AND shipped_date &gt;= '2016-11-30' AND shipped_date &lt; '2016-12-12' THEN 1</v>
      </c>
    </row>
    <row r="468" spans="1:19" x14ac:dyDescent="0.25">
      <c r="A468" t="str">
        <f t="shared" si="62"/>
        <v>67370</v>
      </c>
      <c r="B468">
        <v>0</v>
      </c>
      <c r="C468">
        <v>6737</v>
      </c>
      <c r="D468">
        <v>162000</v>
      </c>
      <c r="E468">
        <v>153760</v>
      </c>
      <c r="F468">
        <v>2</v>
      </c>
      <c r="G468">
        <v>2</v>
      </c>
      <c r="H468">
        <f>VLOOKUP($A468,'01 LEAD TIME'!$A$10:$K$1000000,8,FALSE)</f>
        <v>20161110163988</v>
      </c>
      <c r="I468">
        <f>VLOOKUP($A468,'01 LEAD TIME'!$A$10:$K$1000000,9,FALSE)</f>
        <v>20161206210103.5</v>
      </c>
      <c r="J468">
        <f>VLOOKUP($A468,'01 LEAD TIME'!$A$10:$K$1000000,10,FALSE)</f>
        <v>26</v>
      </c>
      <c r="K468">
        <f>VLOOKUP($A468,'01 LEAD TIME'!$A$10:$K$1000000,11,FALSE)</f>
        <v>0</v>
      </c>
      <c r="L468" t="s">
        <v>36</v>
      </c>
      <c r="M468" s="1">
        <f t="shared" si="56"/>
        <v>42687</v>
      </c>
      <c r="N468" s="1">
        <f t="shared" si="57"/>
        <v>42690</v>
      </c>
      <c r="O468" t="b">
        <f t="shared" si="58"/>
        <v>0</v>
      </c>
      <c r="P468" t="str">
        <f t="shared" si="59"/>
        <v>WHEN fk_mwh_warehouse = '0' AND id_city = '6737' AND shipped_date &gt;= '2016-11-13' AND shipped_date &lt; '2016-11-17' THEN unit_price</v>
      </c>
      <c r="Q468" t="str">
        <f t="shared" si="60"/>
        <v>WHEN fk_mwh_warehouse = '0' AND id_city = '6737' AND shipped_date &gt;= '2016-11-13' AND shipped_date &lt; '2016-11-17' THEN paid_price</v>
      </c>
      <c r="R468" t="str">
        <f t="shared" si="63"/>
        <v>WHEN fk_mwh_warehouse = '0' AND id_city = '6737' AND shipped_date &gt;= '2016-11-13' AND shipped_date &lt; '2016-11-17' THEN order_nr</v>
      </c>
      <c r="S468" t="str">
        <f t="shared" si="61"/>
        <v>WHEN fk_mwh_warehouse = '0' AND id_city = '6737' AND shipped_date &gt;= '2016-11-13' AND shipped_date &lt; '2016-11-17' THEN 1</v>
      </c>
    </row>
    <row r="469" spans="1:19" x14ac:dyDescent="0.25">
      <c r="A469" t="str">
        <f t="shared" si="62"/>
        <v>67520</v>
      </c>
      <c r="B469">
        <v>0</v>
      </c>
      <c r="C469">
        <v>6752</v>
      </c>
      <c r="D469">
        <v>4251550</v>
      </c>
      <c r="E469">
        <v>4217081.29</v>
      </c>
      <c r="F469">
        <v>18</v>
      </c>
      <c r="G469">
        <v>27</v>
      </c>
      <c r="H469">
        <f>VLOOKUP($A469,'01 LEAD TIME'!$A$10:$K$1000000,8,FALSE)</f>
        <v>20161135648807.801</v>
      </c>
      <c r="I469">
        <f>VLOOKUP($A469,'01 LEAD TIME'!$A$10:$K$1000000,9,FALSE)</f>
        <v>20161208033953.102</v>
      </c>
      <c r="J469">
        <f>VLOOKUP($A469,'01 LEAD TIME'!$A$10:$K$1000000,10,FALSE)</f>
        <v>8</v>
      </c>
      <c r="K469">
        <f>VLOOKUP($A469,'01 LEAD TIME'!$A$10:$K$1000000,11,FALSE)</f>
        <v>2</v>
      </c>
      <c r="L469" t="s">
        <v>37</v>
      </c>
      <c r="M469" s="1">
        <f t="shared" si="56"/>
        <v>42699</v>
      </c>
      <c r="N469" s="1">
        <f t="shared" si="57"/>
        <v>42710</v>
      </c>
      <c r="O469" t="b">
        <f t="shared" si="58"/>
        <v>0</v>
      </c>
      <c r="P469" t="str">
        <f t="shared" si="59"/>
        <v>WHEN fk_mwh_warehouse = '0' AND id_city = '6752' AND shipped_date &gt;= '2016-11-25' AND shipped_date &lt; '2016-12-07' THEN unit_price</v>
      </c>
      <c r="Q469" t="str">
        <f t="shared" si="60"/>
        <v>WHEN fk_mwh_warehouse = '0' AND id_city = '6752' AND shipped_date &gt;= '2016-11-25' AND shipped_date &lt; '2016-12-07' THEN paid_price</v>
      </c>
      <c r="R469" t="str">
        <f t="shared" si="63"/>
        <v>WHEN fk_mwh_warehouse = '0' AND id_city = '6752' AND shipped_date &gt;= '2016-11-25' AND shipped_date &lt; '2016-12-07' THEN order_nr</v>
      </c>
      <c r="S469" t="str">
        <f t="shared" si="61"/>
        <v>WHEN fk_mwh_warehouse = '0' AND id_city = '6752' AND shipped_date &gt;= '2016-11-25' AND shipped_date &lt; '2016-12-07' THEN 1</v>
      </c>
    </row>
    <row r="470" spans="1:19" x14ac:dyDescent="0.25">
      <c r="A470" t="str">
        <f t="shared" si="62"/>
        <v>67680</v>
      </c>
      <c r="B470">
        <v>0</v>
      </c>
      <c r="C470">
        <v>6768</v>
      </c>
      <c r="D470">
        <v>6313290</v>
      </c>
      <c r="E470">
        <v>6298290</v>
      </c>
      <c r="F470">
        <v>31</v>
      </c>
      <c r="G470">
        <v>41</v>
      </c>
      <c r="H470">
        <f>VLOOKUP($A470,'01 LEAD TIME'!$A$10:$K$1000000,8,FALSE)</f>
        <v>20161139554249.801</v>
      </c>
      <c r="I470">
        <f>VLOOKUP($A470,'01 LEAD TIME'!$A$10:$K$1000000,9,FALSE)</f>
        <v>20161206940199.602</v>
      </c>
      <c r="J470">
        <f>VLOOKUP($A470,'01 LEAD TIME'!$A$10:$K$1000000,10,FALSE)</f>
        <v>11</v>
      </c>
      <c r="K470">
        <f>VLOOKUP($A470,'01 LEAD TIME'!$A$10:$K$1000000,11,FALSE)</f>
        <v>5</v>
      </c>
      <c r="L470" t="s">
        <v>36</v>
      </c>
      <c r="M470" s="1">
        <f t="shared" si="56"/>
        <v>42687</v>
      </c>
      <c r="N470" s="1">
        <f t="shared" si="57"/>
        <v>42710</v>
      </c>
      <c r="O470" t="b">
        <f t="shared" si="58"/>
        <v>0</v>
      </c>
      <c r="P470" t="str">
        <f t="shared" si="59"/>
        <v>WHEN fk_mwh_warehouse = '0' AND id_city = '6768' AND shipped_date &gt;= '2016-11-13' AND shipped_date &lt; '2016-12-07' THEN unit_price</v>
      </c>
      <c r="Q470" t="str">
        <f t="shared" si="60"/>
        <v>WHEN fk_mwh_warehouse = '0' AND id_city = '6768' AND shipped_date &gt;= '2016-11-13' AND shipped_date &lt; '2016-12-07' THEN paid_price</v>
      </c>
      <c r="R470" t="str">
        <f t="shared" si="63"/>
        <v>WHEN fk_mwh_warehouse = '0' AND id_city = '6768' AND shipped_date &gt;= '2016-11-13' AND shipped_date &lt; '2016-12-07' THEN order_nr</v>
      </c>
      <c r="S470" t="str">
        <f t="shared" si="61"/>
        <v>WHEN fk_mwh_warehouse = '0' AND id_city = '6768' AND shipped_date &gt;= '2016-11-13' AND shipped_date &lt; '2016-12-07' THEN 1</v>
      </c>
    </row>
    <row r="471" spans="1:19" x14ac:dyDescent="0.25">
      <c r="A471" t="str">
        <f t="shared" si="62"/>
        <v>67840</v>
      </c>
      <c r="B471">
        <v>0</v>
      </c>
      <c r="C471">
        <v>6784</v>
      </c>
      <c r="D471">
        <v>1452559.3</v>
      </c>
      <c r="E471">
        <v>1410300.41</v>
      </c>
      <c r="F471">
        <v>8</v>
      </c>
      <c r="G471">
        <v>8</v>
      </c>
      <c r="H471">
        <f>VLOOKUP($A471,'01 LEAD TIME'!$A$10:$K$1000000,8,FALSE)</f>
        <v>20161152485465</v>
      </c>
      <c r="I471">
        <f>VLOOKUP($A471,'01 LEAD TIME'!$A$10:$K$1000000,9,FALSE)</f>
        <v>20161207652461.5</v>
      </c>
      <c r="J471">
        <f>VLOOKUP($A471,'01 LEAD TIME'!$A$10:$K$1000000,10,FALSE)</f>
        <v>9</v>
      </c>
      <c r="K471">
        <f>VLOOKUP($A471,'01 LEAD TIME'!$A$10:$K$1000000,11,FALSE)</f>
        <v>5</v>
      </c>
      <c r="L471" t="s">
        <v>35</v>
      </c>
      <c r="M471" s="1">
        <f t="shared" si="56"/>
        <v>42689</v>
      </c>
      <c r="N471" s="1">
        <f t="shared" si="57"/>
        <v>42712</v>
      </c>
      <c r="O471" t="b">
        <f t="shared" si="58"/>
        <v>0</v>
      </c>
      <c r="P471" t="str">
        <f t="shared" si="59"/>
        <v>WHEN fk_mwh_warehouse = '0' AND id_city = '6784' AND shipped_date &gt;= '2016-11-15' AND shipped_date &lt; '2016-12-09' THEN unit_price</v>
      </c>
      <c r="Q471" t="str">
        <f t="shared" si="60"/>
        <v>WHEN fk_mwh_warehouse = '0' AND id_city = '6784' AND shipped_date &gt;= '2016-11-15' AND shipped_date &lt; '2016-12-09' THEN paid_price</v>
      </c>
      <c r="R471" t="str">
        <f t="shared" si="63"/>
        <v>WHEN fk_mwh_warehouse = '0' AND id_city = '6784' AND shipped_date &gt;= '2016-11-15' AND shipped_date &lt; '2016-12-09' THEN order_nr</v>
      </c>
      <c r="S471" t="str">
        <f t="shared" si="61"/>
        <v>WHEN fk_mwh_warehouse = '0' AND id_city = '6784' AND shipped_date &gt;= '2016-11-15' AND shipped_date &lt; '2016-12-09' THEN 1</v>
      </c>
    </row>
    <row r="472" spans="1:19" x14ac:dyDescent="0.25">
      <c r="A472" t="str">
        <f t="shared" si="62"/>
        <v>67900</v>
      </c>
      <c r="B472">
        <v>0</v>
      </c>
      <c r="C472">
        <v>6790</v>
      </c>
      <c r="D472">
        <v>3438602</v>
      </c>
      <c r="E472">
        <v>3320960.27</v>
      </c>
      <c r="F472">
        <v>27</v>
      </c>
      <c r="G472">
        <v>34</v>
      </c>
      <c r="H472">
        <f>VLOOKUP($A472,'01 LEAD TIME'!$A$10:$K$1000000,8,FALSE)</f>
        <v>20161188958041.102</v>
      </c>
      <c r="I472">
        <f>VLOOKUP($A472,'01 LEAD TIME'!$A$10:$K$1000000,9,FALSE)</f>
        <v>20161207534583.398</v>
      </c>
      <c r="J472">
        <f>VLOOKUP($A472,'01 LEAD TIME'!$A$10:$K$1000000,10,FALSE)</f>
        <v>5</v>
      </c>
      <c r="K472">
        <f>VLOOKUP($A472,'01 LEAD TIME'!$A$10:$K$1000000,11,FALSE)</f>
        <v>5</v>
      </c>
      <c r="L472" t="s">
        <v>35</v>
      </c>
      <c r="M472" s="1">
        <f t="shared" si="56"/>
        <v>42693</v>
      </c>
      <c r="N472" s="1">
        <f t="shared" si="57"/>
        <v>42716</v>
      </c>
      <c r="O472" t="b">
        <f t="shared" si="58"/>
        <v>0</v>
      </c>
      <c r="P472" t="str">
        <f t="shared" si="59"/>
        <v>WHEN fk_mwh_warehouse = '0' AND id_city = '6790' AND shipped_date &gt;= '2016-11-19' AND shipped_date &lt; '2016-12-13' THEN unit_price</v>
      </c>
      <c r="Q472" t="str">
        <f t="shared" si="60"/>
        <v>WHEN fk_mwh_warehouse = '0' AND id_city = '6790' AND shipped_date &gt;= '2016-11-19' AND shipped_date &lt; '2016-12-13' THEN paid_price</v>
      </c>
      <c r="R472" t="str">
        <f t="shared" si="63"/>
        <v>WHEN fk_mwh_warehouse = '0' AND id_city = '6790' AND shipped_date &gt;= '2016-11-19' AND shipped_date &lt; '2016-12-13' THEN order_nr</v>
      </c>
      <c r="S472" t="str">
        <f t="shared" si="61"/>
        <v>WHEN fk_mwh_warehouse = '0' AND id_city = '6790' AND shipped_date &gt;= '2016-11-19' AND shipped_date &lt; '2016-12-13' THEN 1</v>
      </c>
    </row>
    <row r="473" spans="1:19" x14ac:dyDescent="0.25">
      <c r="A473" t="str">
        <f t="shared" si="62"/>
        <v>67990</v>
      </c>
      <c r="B473">
        <v>0</v>
      </c>
      <c r="C473">
        <v>6799</v>
      </c>
      <c r="D473">
        <v>397000</v>
      </c>
      <c r="E473">
        <v>397000</v>
      </c>
      <c r="F473">
        <v>3</v>
      </c>
      <c r="G473">
        <v>3</v>
      </c>
      <c r="H473">
        <f>VLOOKUP($A473,'01 LEAD TIME'!$A$10:$K$1000000,8,FALSE)</f>
        <v>20161124600444.699</v>
      </c>
      <c r="I473">
        <f>VLOOKUP($A473,'01 LEAD TIME'!$A$10:$K$1000000,9,FALSE)</f>
        <v>20161208112599.199</v>
      </c>
      <c r="J473">
        <f>VLOOKUP($A473,'01 LEAD TIME'!$A$10:$K$1000000,10,FALSE)</f>
        <v>14</v>
      </c>
      <c r="K473">
        <f>VLOOKUP($A473,'01 LEAD TIME'!$A$10:$K$1000000,11,FALSE)</f>
        <v>2</v>
      </c>
      <c r="L473" t="s">
        <v>37</v>
      </c>
      <c r="M473" s="1">
        <f t="shared" si="56"/>
        <v>42693</v>
      </c>
      <c r="N473" s="1">
        <f t="shared" si="57"/>
        <v>42704</v>
      </c>
      <c r="O473" t="b">
        <f t="shared" si="58"/>
        <v>0</v>
      </c>
      <c r="P473" t="str">
        <f t="shared" si="59"/>
        <v>WHEN fk_mwh_warehouse = '0' AND id_city = '6799' AND shipped_date &gt;= '2016-11-19' AND shipped_date &lt; '2016-12-01' THEN unit_price</v>
      </c>
      <c r="Q473" t="str">
        <f t="shared" si="60"/>
        <v>WHEN fk_mwh_warehouse = '0' AND id_city = '6799' AND shipped_date &gt;= '2016-11-19' AND shipped_date &lt; '2016-12-01' THEN paid_price</v>
      </c>
      <c r="R473" t="str">
        <f t="shared" si="63"/>
        <v>WHEN fk_mwh_warehouse = '0' AND id_city = '6799' AND shipped_date &gt;= '2016-11-19' AND shipped_date &lt; '2016-12-01' THEN order_nr</v>
      </c>
      <c r="S473" t="str">
        <f t="shared" si="61"/>
        <v>WHEN fk_mwh_warehouse = '0' AND id_city = '6799' AND shipped_date &gt;= '2016-11-19' AND shipped_date &lt; '2016-12-01' THEN 1</v>
      </c>
    </row>
    <row r="474" spans="1:19" x14ac:dyDescent="0.25">
      <c r="A474" t="str">
        <f t="shared" si="62"/>
        <v>68150</v>
      </c>
      <c r="B474">
        <v>0</v>
      </c>
      <c r="C474">
        <v>6815</v>
      </c>
      <c r="D474">
        <v>2273727</v>
      </c>
      <c r="E474">
        <v>2273727</v>
      </c>
      <c r="F474">
        <v>13</v>
      </c>
      <c r="G474">
        <v>16</v>
      </c>
      <c r="H474">
        <f>VLOOKUP($A474,'01 LEAD TIME'!$A$10:$K$1000000,8,FALSE)</f>
        <v>20161125908613.801</v>
      </c>
      <c r="I474">
        <f>VLOOKUP($A474,'01 LEAD TIME'!$A$10:$K$1000000,9,FALSE)</f>
        <v>20161205242472.5</v>
      </c>
      <c r="J474">
        <f>VLOOKUP($A474,'01 LEAD TIME'!$A$10:$K$1000000,10,FALSE)</f>
        <v>9</v>
      </c>
      <c r="K474">
        <f>VLOOKUP($A474,'01 LEAD TIME'!$A$10:$K$1000000,11,FALSE)</f>
        <v>2</v>
      </c>
      <c r="L474" t="s">
        <v>34</v>
      </c>
      <c r="M474" s="1">
        <f t="shared" si="56"/>
        <v>42698</v>
      </c>
      <c r="N474" s="1">
        <f t="shared" si="57"/>
        <v>42709</v>
      </c>
      <c r="O474" t="b">
        <f t="shared" si="58"/>
        <v>0</v>
      </c>
      <c r="P474" t="str">
        <f t="shared" si="59"/>
        <v>WHEN fk_mwh_warehouse = '0' AND id_city = '6815' AND shipped_date &gt;= '2016-11-24' AND shipped_date &lt; '2016-12-06' THEN unit_price</v>
      </c>
      <c r="Q474" t="str">
        <f t="shared" si="60"/>
        <v>WHEN fk_mwh_warehouse = '0' AND id_city = '6815' AND shipped_date &gt;= '2016-11-24' AND shipped_date &lt; '2016-12-06' THEN paid_price</v>
      </c>
      <c r="R474" t="str">
        <f t="shared" si="63"/>
        <v>WHEN fk_mwh_warehouse = '0' AND id_city = '6815' AND shipped_date &gt;= '2016-11-24' AND shipped_date &lt; '2016-12-06' THEN order_nr</v>
      </c>
      <c r="S474" t="str">
        <f t="shared" si="61"/>
        <v>WHEN fk_mwh_warehouse = '0' AND id_city = '6815' AND shipped_date &gt;= '2016-11-24' AND shipped_date &lt; '2016-12-06' THEN 1</v>
      </c>
    </row>
    <row r="475" spans="1:19" x14ac:dyDescent="0.25">
      <c r="A475" t="str">
        <f t="shared" si="62"/>
        <v>68280</v>
      </c>
      <c r="B475">
        <v>0</v>
      </c>
      <c r="C475">
        <v>6828</v>
      </c>
      <c r="D475">
        <v>100000</v>
      </c>
      <c r="E475">
        <v>100000</v>
      </c>
      <c r="F475">
        <v>1</v>
      </c>
      <c r="G475">
        <v>1</v>
      </c>
      <c r="H475">
        <f>VLOOKUP($A475,'01 LEAD TIME'!$A$10:$K$1000000,8,FALSE)</f>
        <v>20161129142940</v>
      </c>
      <c r="I475">
        <f>VLOOKUP($A475,'01 LEAD TIME'!$A$10:$K$1000000,9,FALSE)</f>
        <v>20161206160341</v>
      </c>
      <c r="J475">
        <f>VLOOKUP($A475,'01 LEAD TIME'!$A$10:$K$1000000,10,FALSE)</f>
        <v>7</v>
      </c>
      <c r="K475">
        <f>VLOOKUP($A475,'01 LEAD TIME'!$A$10:$K$1000000,11,FALSE)</f>
        <v>0</v>
      </c>
      <c r="L475" t="s">
        <v>36</v>
      </c>
      <c r="M475" s="1">
        <f t="shared" si="56"/>
        <v>42706</v>
      </c>
      <c r="N475" s="1">
        <f t="shared" si="57"/>
        <v>42709</v>
      </c>
      <c r="O475" t="b">
        <f t="shared" si="58"/>
        <v>0</v>
      </c>
      <c r="P475" t="str">
        <f t="shared" si="59"/>
        <v>WHEN fk_mwh_warehouse = '0' AND id_city = '6828' AND shipped_date &gt;= '2016-12-02' AND shipped_date &lt; '2016-12-06' THEN unit_price</v>
      </c>
      <c r="Q475" t="str">
        <f t="shared" si="60"/>
        <v>WHEN fk_mwh_warehouse = '0' AND id_city = '6828' AND shipped_date &gt;= '2016-12-02' AND shipped_date &lt; '2016-12-06' THEN paid_price</v>
      </c>
      <c r="R475" t="str">
        <f t="shared" si="63"/>
        <v>WHEN fk_mwh_warehouse = '0' AND id_city = '6828' AND shipped_date &gt;= '2016-12-02' AND shipped_date &lt; '2016-12-06' THEN order_nr</v>
      </c>
      <c r="S475" t="str">
        <f t="shared" si="61"/>
        <v>WHEN fk_mwh_warehouse = '0' AND id_city = '6828' AND shipped_date &gt;= '2016-12-02' AND shipped_date &lt; '2016-12-06' THEN 1</v>
      </c>
    </row>
    <row r="476" spans="1:19" x14ac:dyDescent="0.25">
      <c r="A476" t="str">
        <f t="shared" si="62"/>
        <v>68350</v>
      </c>
      <c r="B476">
        <v>0</v>
      </c>
      <c r="C476">
        <v>6835</v>
      </c>
      <c r="D476">
        <v>1800215.3</v>
      </c>
      <c r="E476">
        <v>1800215.3</v>
      </c>
      <c r="F476">
        <v>15</v>
      </c>
      <c r="G476">
        <v>19</v>
      </c>
      <c r="H476">
        <f>VLOOKUP($A476,'01 LEAD TIME'!$A$10:$K$1000000,8,FALSE)</f>
        <v>20161167897028.699</v>
      </c>
      <c r="I476">
        <f>VLOOKUP($A476,'01 LEAD TIME'!$A$10:$K$1000000,9,FALSE)</f>
        <v>20161207876847.199</v>
      </c>
      <c r="J476">
        <f>VLOOKUP($A476,'01 LEAD TIME'!$A$10:$K$1000000,10,FALSE)</f>
        <v>5</v>
      </c>
      <c r="K476">
        <f>VLOOKUP($A476,'01 LEAD TIME'!$A$10:$K$1000000,11,FALSE)</f>
        <v>4</v>
      </c>
      <c r="L476" t="s">
        <v>35</v>
      </c>
      <c r="M476" s="1">
        <f t="shared" si="56"/>
        <v>42696</v>
      </c>
      <c r="N476" s="1">
        <f t="shared" si="57"/>
        <v>42715</v>
      </c>
      <c r="O476" t="b">
        <f t="shared" si="58"/>
        <v>0</v>
      </c>
      <c r="P476" t="str">
        <f t="shared" si="59"/>
        <v>WHEN fk_mwh_warehouse = '0' AND id_city = '6835' AND shipped_date &gt;= '2016-11-22' AND shipped_date &lt; '2016-12-12' THEN unit_price</v>
      </c>
      <c r="Q476" t="str">
        <f t="shared" si="60"/>
        <v>WHEN fk_mwh_warehouse = '0' AND id_city = '6835' AND shipped_date &gt;= '2016-11-22' AND shipped_date &lt; '2016-12-12' THEN paid_price</v>
      </c>
      <c r="R476" t="str">
        <f t="shared" si="63"/>
        <v>WHEN fk_mwh_warehouse = '0' AND id_city = '6835' AND shipped_date &gt;= '2016-11-22' AND shipped_date &lt; '2016-12-12' THEN order_nr</v>
      </c>
      <c r="S476" t="str">
        <f t="shared" si="61"/>
        <v>WHEN fk_mwh_warehouse = '0' AND id_city = '6835' AND shipped_date &gt;= '2016-11-22' AND shipped_date &lt; '2016-12-12' THEN 1</v>
      </c>
    </row>
    <row r="477" spans="1:19" x14ac:dyDescent="0.25">
      <c r="A477" t="str">
        <f t="shared" si="62"/>
        <v>68470</v>
      </c>
      <c r="B477">
        <v>0</v>
      </c>
      <c r="C477">
        <v>6847</v>
      </c>
      <c r="D477">
        <v>117501634.2</v>
      </c>
      <c r="E477">
        <v>116094461.61</v>
      </c>
      <c r="F477">
        <v>853</v>
      </c>
      <c r="G477">
        <v>1070</v>
      </c>
      <c r="H477">
        <f>VLOOKUP($A477,'01 LEAD TIME'!$A$10:$K$1000000,8,FALSE)</f>
        <v>20161181247444.898</v>
      </c>
      <c r="I477">
        <f>VLOOKUP($A477,'01 LEAD TIME'!$A$10:$K$1000000,9,FALSE)</f>
        <v>20161206697729.699</v>
      </c>
      <c r="J477">
        <f>VLOOKUP($A477,'01 LEAD TIME'!$A$10:$K$1000000,10,FALSE)</f>
        <v>4</v>
      </c>
      <c r="K477">
        <f>VLOOKUP($A477,'01 LEAD TIME'!$A$10:$K$1000000,11,FALSE)</f>
        <v>6</v>
      </c>
      <c r="L477" t="s">
        <v>36</v>
      </c>
      <c r="M477" s="1">
        <f t="shared" si="56"/>
        <v>42691</v>
      </c>
      <c r="N477" s="1">
        <f t="shared" si="57"/>
        <v>42718</v>
      </c>
      <c r="O477" t="b">
        <f t="shared" si="58"/>
        <v>1</v>
      </c>
      <c r="P477" t="str">
        <f t="shared" si="59"/>
        <v>WHEN fk_mwh_warehouse = '0' AND id_city = '6847' AND shipped_date &gt;= '2016-11-17' AND shipped_date &lt; '2016-12-15' THEN unit_price</v>
      </c>
      <c r="Q477" t="str">
        <f t="shared" si="60"/>
        <v>WHEN fk_mwh_warehouse = '0' AND id_city = '6847' AND shipped_date &gt;= '2016-11-17' AND shipped_date &lt; '2016-12-15' THEN paid_price</v>
      </c>
      <c r="R477" t="str">
        <f t="shared" si="63"/>
        <v>WHEN fk_mwh_warehouse = '0' AND id_city = '6847' AND shipped_date &gt;= '2016-11-17' AND shipped_date &lt; '2016-12-15' THEN order_nr</v>
      </c>
      <c r="S477" t="str">
        <f t="shared" si="61"/>
        <v>WHEN fk_mwh_warehouse = '0' AND id_city = '6847' AND shipped_date &gt;= '2016-11-17' AND shipped_date &lt; '2016-12-15' THEN 1</v>
      </c>
    </row>
    <row r="478" spans="1:19" x14ac:dyDescent="0.25">
      <c r="A478" t="str">
        <f t="shared" si="62"/>
        <v>68560</v>
      </c>
      <c r="B478">
        <v>0</v>
      </c>
      <c r="C478">
        <v>6856</v>
      </c>
      <c r="D478">
        <v>508075741.19</v>
      </c>
      <c r="E478">
        <v>503179298.22000003</v>
      </c>
      <c r="F478">
        <v>4452</v>
      </c>
      <c r="G478">
        <v>5291</v>
      </c>
      <c r="H478">
        <f>VLOOKUP($A478,'01 LEAD TIME'!$A$10:$K$1000000,8,FALSE)</f>
        <v>20161201825886</v>
      </c>
      <c r="I478">
        <f>VLOOKUP($A478,'01 LEAD TIME'!$A$10:$K$1000000,9,FALSE)</f>
        <v>20161206795993.801</v>
      </c>
      <c r="J478">
        <f>VLOOKUP($A478,'01 LEAD TIME'!$A$10:$K$1000000,10,FALSE)</f>
        <v>2</v>
      </c>
      <c r="K478">
        <f>VLOOKUP($A478,'01 LEAD TIME'!$A$10:$K$1000000,11,FALSE)</f>
        <v>3</v>
      </c>
      <c r="L478" t="s">
        <v>36</v>
      </c>
      <c r="M478" s="1">
        <f t="shared" si="56"/>
        <v>42702</v>
      </c>
      <c r="N478" s="1">
        <f t="shared" si="57"/>
        <v>42717</v>
      </c>
      <c r="O478" t="b">
        <f t="shared" si="58"/>
        <v>1</v>
      </c>
      <c r="P478" t="str">
        <f t="shared" si="59"/>
        <v>WHEN fk_mwh_warehouse = '0' AND id_city = '6856' AND shipped_date &gt;= '2016-11-28' AND shipped_date &lt; '2016-12-14' THEN unit_price</v>
      </c>
      <c r="Q478" t="str">
        <f t="shared" si="60"/>
        <v>WHEN fk_mwh_warehouse = '0' AND id_city = '6856' AND shipped_date &gt;= '2016-11-28' AND shipped_date &lt; '2016-12-14' THEN paid_price</v>
      </c>
      <c r="R478" t="str">
        <f t="shared" si="63"/>
        <v>WHEN fk_mwh_warehouse = '0' AND id_city = '6856' AND shipped_date &gt;= '2016-11-28' AND shipped_date &lt; '2016-12-14' THEN order_nr</v>
      </c>
      <c r="S478" t="str">
        <f t="shared" si="61"/>
        <v>WHEN fk_mwh_warehouse = '0' AND id_city = '6856' AND shipped_date &gt;= '2016-11-28' AND shipped_date &lt; '2016-12-14' THEN 1</v>
      </c>
    </row>
    <row r="479" spans="1:19" x14ac:dyDescent="0.25">
      <c r="A479" t="str">
        <f t="shared" si="62"/>
        <v>68860</v>
      </c>
      <c r="B479">
        <v>0</v>
      </c>
      <c r="C479">
        <v>6886</v>
      </c>
      <c r="D479">
        <v>62124651.140000001</v>
      </c>
      <c r="E479">
        <v>61358650.939999998</v>
      </c>
      <c r="F479">
        <v>537</v>
      </c>
      <c r="G479">
        <v>606</v>
      </c>
      <c r="H479">
        <f>VLOOKUP($A479,'01 LEAD TIME'!$A$10:$K$1000000,8,FALSE)</f>
        <v>20161183430171.199</v>
      </c>
      <c r="I479">
        <f>VLOOKUP($A479,'01 LEAD TIME'!$A$10:$K$1000000,9,FALSE)</f>
        <v>20161206361723.102</v>
      </c>
      <c r="J479">
        <f>VLOOKUP($A479,'01 LEAD TIME'!$A$10:$K$1000000,10,FALSE)</f>
        <v>3</v>
      </c>
      <c r="K479">
        <f>VLOOKUP($A479,'01 LEAD TIME'!$A$10:$K$1000000,11,FALSE)</f>
        <v>4</v>
      </c>
      <c r="L479" t="s">
        <v>36</v>
      </c>
      <c r="M479" s="1">
        <f t="shared" si="56"/>
        <v>42698</v>
      </c>
      <c r="N479" s="1">
        <f t="shared" si="57"/>
        <v>42717</v>
      </c>
      <c r="O479" t="b">
        <f t="shared" si="58"/>
        <v>1</v>
      </c>
      <c r="P479" t="str">
        <f t="shared" si="59"/>
        <v>WHEN fk_mwh_warehouse = '0' AND id_city = '6886' AND shipped_date &gt;= '2016-11-24' AND shipped_date &lt; '2016-12-14' THEN unit_price</v>
      </c>
      <c r="Q479" t="str">
        <f t="shared" si="60"/>
        <v>WHEN fk_mwh_warehouse = '0' AND id_city = '6886' AND shipped_date &gt;= '2016-11-24' AND shipped_date &lt; '2016-12-14' THEN paid_price</v>
      </c>
      <c r="R479" t="str">
        <f t="shared" si="63"/>
        <v>WHEN fk_mwh_warehouse = '0' AND id_city = '6886' AND shipped_date &gt;= '2016-11-24' AND shipped_date &lt; '2016-12-14' THEN order_nr</v>
      </c>
      <c r="S479" t="str">
        <f t="shared" si="61"/>
        <v>WHEN fk_mwh_warehouse = '0' AND id_city = '6886' AND shipped_date &gt;= '2016-11-24' AND shipped_date &lt; '2016-12-14' THEN 1</v>
      </c>
    </row>
    <row r="480" spans="1:19" x14ac:dyDescent="0.25">
      <c r="A480" t="str">
        <f t="shared" si="62"/>
        <v>69150</v>
      </c>
      <c r="B480">
        <v>0</v>
      </c>
      <c r="C480">
        <v>6915</v>
      </c>
      <c r="D480">
        <v>30066643.59</v>
      </c>
      <c r="E480">
        <v>29837594.170000002</v>
      </c>
      <c r="F480">
        <v>236</v>
      </c>
      <c r="G480">
        <v>306</v>
      </c>
      <c r="H480">
        <f>VLOOKUP($A480,'01 LEAD TIME'!$A$10:$K$1000000,8,FALSE)</f>
        <v>20161138256664.602</v>
      </c>
      <c r="I480">
        <f>VLOOKUP($A480,'01 LEAD TIME'!$A$10:$K$1000000,9,FALSE)</f>
        <v>20161207062055.102</v>
      </c>
      <c r="J480">
        <f>VLOOKUP($A480,'01 LEAD TIME'!$A$10:$K$1000000,10,FALSE)</f>
        <v>12</v>
      </c>
      <c r="K480">
        <f>VLOOKUP($A480,'01 LEAD TIME'!$A$10:$K$1000000,11,FALSE)</f>
        <v>6</v>
      </c>
      <c r="L480" t="s">
        <v>35</v>
      </c>
      <c r="M480" s="1">
        <f t="shared" si="56"/>
        <v>42683</v>
      </c>
      <c r="N480" s="1">
        <f t="shared" si="57"/>
        <v>42710</v>
      </c>
      <c r="O480" t="b">
        <f t="shared" si="58"/>
        <v>0</v>
      </c>
      <c r="P480" t="str">
        <f t="shared" si="59"/>
        <v>WHEN fk_mwh_warehouse = '0' AND id_city = '6915' AND shipped_date &gt;= '2016-11-09' AND shipped_date &lt; '2016-12-07' THEN unit_price</v>
      </c>
      <c r="Q480" t="str">
        <f t="shared" si="60"/>
        <v>WHEN fk_mwh_warehouse = '0' AND id_city = '6915' AND shipped_date &gt;= '2016-11-09' AND shipped_date &lt; '2016-12-07' THEN paid_price</v>
      </c>
      <c r="R480" t="str">
        <f t="shared" si="63"/>
        <v>WHEN fk_mwh_warehouse = '0' AND id_city = '6915' AND shipped_date &gt;= '2016-11-09' AND shipped_date &lt; '2016-12-07' THEN order_nr</v>
      </c>
      <c r="S480" t="str">
        <f t="shared" si="61"/>
        <v>WHEN fk_mwh_warehouse = '0' AND id_city = '6915' AND shipped_date &gt;= '2016-11-09' AND shipped_date &lt; '2016-12-07' THEN 1</v>
      </c>
    </row>
    <row r="481" spans="1:19" x14ac:dyDescent="0.25">
      <c r="A481" t="str">
        <f t="shared" si="62"/>
        <v>69510</v>
      </c>
      <c r="B481">
        <v>0</v>
      </c>
      <c r="C481">
        <v>6951</v>
      </c>
      <c r="D481">
        <v>23715925.510000002</v>
      </c>
      <c r="E481">
        <v>23413298.91</v>
      </c>
      <c r="F481">
        <v>182</v>
      </c>
      <c r="G481">
        <v>226</v>
      </c>
      <c r="H481">
        <f>VLOOKUP($A481,'01 LEAD TIME'!$A$10:$K$1000000,8,FALSE)</f>
        <v>20161133378002.801</v>
      </c>
      <c r="I481">
        <f>VLOOKUP($A481,'01 LEAD TIME'!$A$10:$K$1000000,9,FALSE)</f>
        <v>20161206377642.102</v>
      </c>
      <c r="J481">
        <f>VLOOKUP($A481,'01 LEAD TIME'!$A$10:$K$1000000,10,FALSE)</f>
        <v>12</v>
      </c>
      <c r="K481">
        <f>VLOOKUP($A481,'01 LEAD TIME'!$A$10:$K$1000000,11,FALSE)</f>
        <v>6</v>
      </c>
      <c r="L481" t="s">
        <v>36</v>
      </c>
      <c r="M481" s="1">
        <f t="shared" si="56"/>
        <v>42683</v>
      </c>
      <c r="N481" s="1">
        <f t="shared" si="57"/>
        <v>42710</v>
      </c>
      <c r="O481" t="b">
        <f t="shared" si="58"/>
        <v>0</v>
      </c>
      <c r="P481" t="str">
        <f t="shared" si="59"/>
        <v>WHEN fk_mwh_warehouse = '0' AND id_city = '6951' AND shipped_date &gt;= '2016-11-09' AND shipped_date &lt; '2016-12-07' THEN unit_price</v>
      </c>
      <c r="Q481" t="str">
        <f t="shared" si="60"/>
        <v>WHEN fk_mwh_warehouse = '0' AND id_city = '6951' AND shipped_date &gt;= '2016-11-09' AND shipped_date &lt; '2016-12-07' THEN paid_price</v>
      </c>
      <c r="R481" t="str">
        <f t="shared" si="63"/>
        <v>WHEN fk_mwh_warehouse = '0' AND id_city = '6951' AND shipped_date &gt;= '2016-11-09' AND shipped_date &lt; '2016-12-07' THEN order_nr</v>
      </c>
      <c r="S481" t="str">
        <f t="shared" si="61"/>
        <v>WHEN fk_mwh_warehouse = '0' AND id_city = '6951' AND shipped_date &gt;= '2016-11-09' AND shipped_date &lt; '2016-12-07' THEN 1</v>
      </c>
    </row>
    <row r="482" spans="1:19" x14ac:dyDescent="0.25">
      <c r="A482" t="str">
        <f t="shared" si="62"/>
        <v>69800</v>
      </c>
      <c r="B482">
        <v>0</v>
      </c>
      <c r="C482">
        <v>6980</v>
      </c>
      <c r="D482">
        <v>433358783.43000001</v>
      </c>
      <c r="E482">
        <v>428739970.38</v>
      </c>
      <c r="F482">
        <v>3346</v>
      </c>
      <c r="G482">
        <v>3970</v>
      </c>
      <c r="H482">
        <f>VLOOKUP($A482,'01 LEAD TIME'!$A$10:$K$1000000,8,FALSE)</f>
        <v>20161203663847</v>
      </c>
      <c r="I482">
        <f>VLOOKUP($A482,'01 LEAD TIME'!$A$10:$K$1000000,9,FALSE)</f>
        <v>20161206877828.398</v>
      </c>
      <c r="J482">
        <f>VLOOKUP($A482,'01 LEAD TIME'!$A$10:$K$1000000,10,FALSE)</f>
        <v>2</v>
      </c>
      <c r="K482">
        <f>VLOOKUP($A482,'01 LEAD TIME'!$A$10:$K$1000000,11,FALSE)</f>
        <v>2</v>
      </c>
      <c r="L482" t="s">
        <v>36</v>
      </c>
      <c r="M482" s="1">
        <f t="shared" si="56"/>
        <v>42705</v>
      </c>
      <c r="N482" s="1">
        <f t="shared" si="57"/>
        <v>42716</v>
      </c>
      <c r="O482" t="b">
        <f t="shared" si="58"/>
        <v>0</v>
      </c>
      <c r="P482" t="str">
        <f t="shared" si="59"/>
        <v>WHEN fk_mwh_warehouse = '0' AND id_city = '6980' AND shipped_date &gt;= '2016-12-01' AND shipped_date &lt; '2016-12-13' THEN unit_price</v>
      </c>
      <c r="Q482" t="str">
        <f t="shared" si="60"/>
        <v>WHEN fk_mwh_warehouse = '0' AND id_city = '6980' AND shipped_date &gt;= '2016-12-01' AND shipped_date &lt; '2016-12-13' THEN paid_price</v>
      </c>
      <c r="R482" t="str">
        <f t="shared" si="63"/>
        <v>WHEN fk_mwh_warehouse = '0' AND id_city = '6980' AND shipped_date &gt;= '2016-12-01' AND shipped_date &lt; '2016-12-13' THEN order_nr</v>
      </c>
      <c r="S482" t="str">
        <f t="shared" si="61"/>
        <v>WHEN fk_mwh_warehouse = '0' AND id_city = '6980' AND shipped_date &gt;= '2016-12-01' AND shipped_date &lt; '2016-12-13' THEN 1</v>
      </c>
    </row>
    <row r="483" spans="1:19" x14ac:dyDescent="0.25">
      <c r="A483" t="str">
        <f t="shared" si="62"/>
        <v>69880</v>
      </c>
      <c r="B483">
        <v>0</v>
      </c>
      <c r="C483">
        <v>6988</v>
      </c>
      <c r="D483">
        <v>617583797.17999995</v>
      </c>
      <c r="E483">
        <v>610262135.79999995</v>
      </c>
      <c r="F483">
        <v>5330</v>
      </c>
      <c r="G483">
        <v>6342</v>
      </c>
      <c r="H483">
        <f>VLOOKUP($A483,'01 LEAD TIME'!$A$10:$K$1000000,8,FALSE)</f>
        <v>20161200337212.102</v>
      </c>
      <c r="I483">
        <f>VLOOKUP($A483,'01 LEAD TIME'!$A$10:$K$1000000,9,FALSE)</f>
        <v>20161206829451.301</v>
      </c>
      <c r="J483">
        <f>VLOOKUP($A483,'01 LEAD TIME'!$A$10:$K$1000000,10,FALSE)</f>
        <v>2</v>
      </c>
      <c r="K483">
        <f>VLOOKUP($A483,'01 LEAD TIME'!$A$10:$K$1000000,11,FALSE)</f>
        <v>3</v>
      </c>
      <c r="L483" t="s">
        <v>36</v>
      </c>
      <c r="M483" s="1">
        <f t="shared" si="56"/>
        <v>42702</v>
      </c>
      <c r="N483" s="1">
        <f t="shared" si="57"/>
        <v>42717</v>
      </c>
      <c r="O483" t="b">
        <f t="shared" si="58"/>
        <v>1</v>
      </c>
      <c r="P483" t="str">
        <f t="shared" si="59"/>
        <v>WHEN fk_mwh_warehouse = '0' AND id_city = '6988' AND shipped_date &gt;= '2016-11-28' AND shipped_date &lt; '2016-12-14' THEN unit_price</v>
      </c>
      <c r="Q483" t="str">
        <f t="shared" si="60"/>
        <v>WHEN fk_mwh_warehouse = '0' AND id_city = '6988' AND shipped_date &gt;= '2016-11-28' AND shipped_date &lt; '2016-12-14' THEN paid_price</v>
      </c>
      <c r="R483" t="str">
        <f t="shared" si="63"/>
        <v>WHEN fk_mwh_warehouse = '0' AND id_city = '6988' AND shipped_date &gt;= '2016-11-28' AND shipped_date &lt; '2016-12-14' THEN order_nr</v>
      </c>
      <c r="S483" t="str">
        <f t="shared" si="61"/>
        <v>WHEN fk_mwh_warehouse = '0' AND id_city = '6988' AND shipped_date &gt;= '2016-11-28' AND shipped_date &lt; '2016-12-14' THEN 1</v>
      </c>
    </row>
    <row r="484" spans="1:19" x14ac:dyDescent="0.25">
      <c r="A484" t="str">
        <f t="shared" si="62"/>
        <v>70020</v>
      </c>
      <c r="B484">
        <v>0</v>
      </c>
      <c r="C484">
        <v>7002</v>
      </c>
      <c r="D484">
        <v>125113675.09999999</v>
      </c>
      <c r="E484">
        <v>123305010.34</v>
      </c>
      <c r="F484">
        <v>972</v>
      </c>
      <c r="G484">
        <v>1172</v>
      </c>
      <c r="H484">
        <f>VLOOKUP($A484,'01 LEAD TIME'!$A$10:$K$1000000,8,FALSE)</f>
        <v>20161188798528.398</v>
      </c>
      <c r="I484">
        <f>VLOOKUP($A484,'01 LEAD TIME'!$A$10:$K$1000000,9,FALSE)</f>
        <v>20161206613703.801</v>
      </c>
      <c r="J484">
        <f>VLOOKUP($A484,'01 LEAD TIME'!$A$10:$K$1000000,10,FALSE)</f>
        <v>3</v>
      </c>
      <c r="K484">
        <f>VLOOKUP($A484,'01 LEAD TIME'!$A$10:$K$1000000,11,FALSE)</f>
        <v>5</v>
      </c>
      <c r="L484" t="s">
        <v>36</v>
      </c>
      <c r="M484" s="1">
        <f t="shared" si="56"/>
        <v>42695</v>
      </c>
      <c r="N484" s="1">
        <f t="shared" si="57"/>
        <v>42718</v>
      </c>
      <c r="O484" t="b">
        <f t="shared" si="58"/>
        <v>1</v>
      </c>
      <c r="P484" t="str">
        <f t="shared" si="59"/>
        <v>WHEN fk_mwh_warehouse = '0' AND id_city = '7002' AND shipped_date &gt;= '2016-11-21' AND shipped_date &lt; '2016-12-15' THEN unit_price</v>
      </c>
      <c r="Q484" t="str">
        <f t="shared" si="60"/>
        <v>WHEN fk_mwh_warehouse = '0' AND id_city = '7002' AND shipped_date &gt;= '2016-11-21' AND shipped_date &lt; '2016-12-15' THEN paid_price</v>
      </c>
      <c r="R484" t="str">
        <f t="shared" si="63"/>
        <v>WHEN fk_mwh_warehouse = '0' AND id_city = '7002' AND shipped_date &gt;= '2016-11-21' AND shipped_date &lt; '2016-12-15' THEN order_nr</v>
      </c>
      <c r="S484" t="str">
        <f t="shared" si="61"/>
        <v>WHEN fk_mwh_warehouse = '0' AND id_city = '7002' AND shipped_date &gt;= '2016-11-21' AND shipped_date &lt; '2016-12-15' THEN 1</v>
      </c>
    </row>
    <row r="485" spans="1:19" x14ac:dyDescent="0.25">
      <c r="A485" t="str">
        <f t="shared" si="62"/>
        <v>70090</v>
      </c>
      <c r="B485">
        <v>0</v>
      </c>
      <c r="C485">
        <v>7009</v>
      </c>
      <c r="D485">
        <v>104116826.2</v>
      </c>
      <c r="E485">
        <v>102988647.22</v>
      </c>
      <c r="F485">
        <v>743</v>
      </c>
      <c r="G485">
        <v>945</v>
      </c>
      <c r="H485">
        <f>VLOOKUP($A485,'01 LEAD TIME'!$A$10:$K$1000000,8,FALSE)</f>
        <v>20161176675502.102</v>
      </c>
      <c r="I485">
        <f>VLOOKUP($A485,'01 LEAD TIME'!$A$10:$K$1000000,9,FALSE)</f>
        <v>20161206446808.699</v>
      </c>
      <c r="J485">
        <f>VLOOKUP($A485,'01 LEAD TIME'!$A$10:$K$1000000,10,FALSE)</f>
        <v>4</v>
      </c>
      <c r="K485">
        <f>VLOOKUP($A485,'01 LEAD TIME'!$A$10:$K$1000000,11,FALSE)</f>
        <v>5</v>
      </c>
      <c r="L485" t="s">
        <v>36</v>
      </c>
      <c r="M485" s="1">
        <f t="shared" si="56"/>
        <v>42694</v>
      </c>
      <c r="N485" s="1">
        <f t="shared" si="57"/>
        <v>42717</v>
      </c>
      <c r="O485" t="b">
        <f t="shared" si="58"/>
        <v>1</v>
      </c>
      <c r="P485" t="str">
        <f t="shared" si="59"/>
        <v>WHEN fk_mwh_warehouse = '0' AND id_city = '7009' AND shipped_date &gt;= '2016-11-20' AND shipped_date &lt; '2016-12-14' THEN unit_price</v>
      </c>
      <c r="Q485" t="str">
        <f t="shared" si="60"/>
        <v>WHEN fk_mwh_warehouse = '0' AND id_city = '7009' AND shipped_date &gt;= '2016-11-20' AND shipped_date &lt; '2016-12-14' THEN paid_price</v>
      </c>
      <c r="R485" t="str">
        <f t="shared" si="63"/>
        <v>WHEN fk_mwh_warehouse = '0' AND id_city = '7009' AND shipped_date &gt;= '2016-11-20' AND shipped_date &lt; '2016-12-14' THEN order_nr</v>
      </c>
      <c r="S485" t="str">
        <f t="shared" si="61"/>
        <v>WHEN fk_mwh_warehouse = '0' AND id_city = '7009' AND shipped_date &gt;= '2016-11-20' AND shipped_date &lt; '2016-12-14' THEN 1</v>
      </c>
    </row>
    <row r="486" spans="1:19" x14ac:dyDescent="0.25">
      <c r="A486" t="str">
        <f t="shared" si="62"/>
        <v>70180</v>
      </c>
      <c r="B486">
        <v>0</v>
      </c>
      <c r="C486">
        <v>7018</v>
      </c>
      <c r="D486">
        <v>790100</v>
      </c>
      <c r="E486">
        <v>750100</v>
      </c>
      <c r="F486">
        <v>4</v>
      </c>
      <c r="G486">
        <v>5</v>
      </c>
      <c r="H486">
        <f>VLOOKUP($A486,'01 LEAD TIME'!$A$10:$K$1000000,8,FALSE)</f>
        <v>20161122833994.301</v>
      </c>
      <c r="I486">
        <f>VLOOKUP($A486,'01 LEAD TIME'!$A$10:$K$1000000,9,FALSE)</f>
        <v>20161206160249.301</v>
      </c>
      <c r="J486">
        <f>VLOOKUP($A486,'01 LEAD TIME'!$A$10:$K$1000000,10,FALSE)</f>
        <v>13</v>
      </c>
      <c r="K486">
        <f>VLOOKUP($A486,'01 LEAD TIME'!$A$10:$K$1000000,11,FALSE)</f>
        <v>0</v>
      </c>
      <c r="L486" t="s">
        <v>36</v>
      </c>
      <c r="M486" s="1">
        <f t="shared" si="56"/>
        <v>42700</v>
      </c>
      <c r="N486" s="1">
        <f t="shared" si="57"/>
        <v>42703</v>
      </c>
      <c r="O486" t="b">
        <f t="shared" si="58"/>
        <v>0</v>
      </c>
      <c r="P486" t="str">
        <f t="shared" si="59"/>
        <v>WHEN fk_mwh_warehouse = '0' AND id_city = '7018' AND shipped_date &gt;= '2016-11-26' AND shipped_date &lt; '2016-11-30' THEN unit_price</v>
      </c>
      <c r="Q486" t="str">
        <f t="shared" si="60"/>
        <v>WHEN fk_mwh_warehouse = '0' AND id_city = '7018' AND shipped_date &gt;= '2016-11-26' AND shipped_date &lt; '2016-11-30' THEN paid_price</v>
      </c>
      <c r="R486" t="str">
        <f t="shared" si="63"/>
        <v>WHEN fk_mwh_warehouse = '0' AND id_city = '7018' AND shipped_date &gt;= '2016-11-26' AND shipped_date &lt; '2016-11-30' THEN order_nr</v>
      </c>
      <c r="S486" t="str">
        <f t="shared" si="61"/>
        <v>WHEN fk_mwh_warehouse = '0' AND id_city = '7018' AND shipped_date &gt;= '2016-11-26' AND shipped_date &lt; '2016-11-30' THEN 1</v>
      </c>
    </row>
    <row r="487" spans="1:19" x14ac:dyDescent="0.25">
      <c r="A487" t="str">
        <f t="shared" si="62"/>
        <v>70230</v>
      </c>
      <c r="B487">
        <v>0</v>
      </c>
      <c r="C487">
        <v>7023</v>
      </c>
      <c r="D487">
        <v>14924444.01</v>
      </c>
      <c r="E487">
        <v>14783582.1</v>
      </c>
      <c r="F487">
        <v>94</v>
      </c>
      <c r="G487">
        <v>122</v>
      </c>
      <c r="H487">
        <f>VLOOKUP($A487,'01 LEAD TIME'!$A$10:$K$1000000,8,FALSE)</f>
        <v>20161190963707.898</v>
      </c>
      <c r="I487">
        <f>VLOOKUP($A487,'01 LEAD TIME'!$A$10:$K$1000000,9,FALSE)</f>
        <v>20161206842186.398</v>
      </c>
      <c r="J487">
        <f>VLOOKUP($A487,'01 LEAD TIME'!$A$10:$K$1000000,10,FALSE)</f>
        <v>3</v>
      </c>
      <c r="K487">
        <f>VLOOKUP($A487,'01 LEAD TIME'!$A$10:$K$1000000,11,FALSE)</f>
        <v>3</v>
      </c>
      <c r="L487" t="s">
        <v>36</v>
      </c>
      <c r="M487" s="1">
        <f t="shared" si="56"/>
        <v>42701</v>
      </c>
      <c r="N487" s="1">
        <f t="shared" si="57"/>
        <v>42716</v>
      </c>
      <c r="O487" t="b">
        <f t="shared" si="58"/>
        <v>0</v>
      </c>
      <c r="P487" t="str">
        <f t="shared" si="59"/>
        <v>WHEN fk_mwh_warehouse = '0' AND id_city = '7023' AND shipped_date &gt;= '2016-11-27' AND shipped_date &lt; '2016-12-13' THEN unit_price</v>
      </c>
      <c r="Q487" t="str">
        <f t="shared" si="60"/>
        <v>WHEN fk_mwh_warehouse = '0' AND id_city = '7023' AND shipped_date &gt;= '2016-11-27' AND shipped_date &lt; '2016-12-13' THEN paid_price</v>
      </c>
      <c r="R487" t="str">
        <f t="shared" si="63"/>
        <v>WHEN fk_mwh_warehouse = '0' AND id_city = '7023' AND shipped_date &gt;= '2016-11-27' AND shipped_date &lt; '2016-12-13' THEN order_nr</v>
      </c>
      <c r="S487" t="str">
        <f t="shared" si="61"/>
        <v>WHEN fk_mwh_warehouse = '0' AND id_city = '7023' AND shipped_date &gt;= '2016-11-27' AND shipped_date &lt; '2016-12-13' THEN 1</v>
      </c>
    </row>
    <row r="488" spans="1:19" x14ac:dyDescent="0.25">
      <c r="A488" t="str">
        <f t="shared" si="62"/>
        <v>70290</v>
      </c>
      <c r="B488">
        <v>0</v>
      </c>
      <c r="C488">
        <v>7029</v>
      </c>
      <c r="D488">
        <v>1582400</v>
      </c>
      <c r="E488">
        <v>1582400</v>
      </c>
      <c r="F488">
        <v>13</v>
      </c>
      <c r="G488">
        <v>14</v>
      </c>
      <c r="H488">
        <f>VLOOKUP($A488,'01 LEAD TIME'!$A$10:$K$1000000,8,FALSE)</f>
        <v>20161185146064.5</v>
      </c>
      <c r="I488">
        <f>VLOOKUP($A488,'01 LEAD TIME'!$A$10:$K$1000000,9,FALSE)</f>
        <v>20161207617686.699</v>
      </c>
      <c r="J488">
        <f>VLOOKUP($A488,'01 LEAD TIME'!$A$10:$K$1000000,10,FALSE)</f>
        <v>5</v>
      </c>
      <c r="K488">
        <f>VLOOKUP($A488,'01 LEAD TIME'!$A$10:$K$1000000,11,FALSE)</f>
        <v>2</v>
      </c>
      <c r="L488" t="s">
        <v>35</v>
      </c>
      <c r="M488" s="1">
        <f t="shared" si="56"/>
        <v>42702</v>
      </c>
      <c r="N488" s="1">
        <f t="shared" si="57"/>
        <v>42713</v>
      </c>
      <c r="O488" t="b">
        <f t="shared" si="58"/>
        <v>0</v>
      </c>
      <c r="P488" t="str">
        <f t="shared" si="59"/>
        <v>WHEN fk_mwh_warehouse = '0' AND id_city = '7029' AND shipped_date &gt;= '2016-11-28' AND shipped_date &lt; '2016-12-10' THEN unit_price</v>
      </c>
      <c r="Q488" t="str">
        <f t="shared" si="60"/>
        <v>WHEN fk_mwh_warehouse = '0' AND id_city = '7029' AND shipped_date &gt;= '2016-11-28' AND shipped_date &lt; '2016-12-10' THEN paid_price</v>
      </c>
      <c r="R488" t="str">
        <f t="shared" si="63"/>
        <v>WHEN fk_mwh_warehouse = '0' AND id_city = '7029' AND shipped_date &gt;= '2016-11-28' AND shipped_date &lt; '2016-12-10' THEN order_nr</v>
      </c>
      <c r="S488" t="str">
        <f t="shared" si="61"/>
        <v>WHEN fk_mwh_warehouse = '0' AND id_city = '7029' AND shipped_date &gt;= '2016-11-28' AND shipped_date &lt; '2016-12-10' THEN 1</v>
      </c>
    </row>
    <row r="489" spans="1:19" x14ac:dyDescent="0.25">
      <c r="A489" t="str">
        <f t="shared" si="62"/>
        <v>70360</v>
      </c>
      <c r="B489">
        <v>0</v>
      </c>
      <c r="C489">
        <v>7036</v>
      </c>
      <c r="D489">
        <v>966225</v>
      </c>
      <c r="E489">
        <v>877905</v>
      </c>
      <c r="F489">
        <v>7</v>
      </c>
      <c r="G489">
        <v>12</v>
      </c>
      <c r="H489">
        <f>VLOOKUP($A489,'01 LEAD TIME'!$A$10:$K$1000000,8,FALSE)</f>
        <v>20161129153278.602</v>
      </c>
      <c r="I489">
        <f>VLOOKUP($A489,'01 LEAD TIME'!$A$10:$K$1000000,9,FALSE)</f>
        <v>20161205159406.102</v>
      </c>
      <c r="J489">
        <f>VLOOKUP($A489,'01 LEAD TIME'!$A$10:$K$1000000,10,FALSE)</f>
        <v>6</v>
      </c>
      <c r="K489">
        <f>VLOOKUP($A489,'01 LEAD TIME'!$A$10:$K$1000000,11,FALSE)</f>
        <v>0</v>
      </c>
      <c r="L489" t="s">
        <v>34</v>
      </c>
      <c r="M489" s="1">
        <f t="shared" si="56"/>
        <v>42707</v>
      </c>
      <c r="N489" s="1">
        <f t="shared" si="57"/>
        <v>42710</v>
      </c>
      <c r="O489" t="b">
        <f t="shared" si="58"/>
        <v>0</v>
      </c>
      <c r="P489" t="str">
        <f t="shared" si="59"/>
        <v>WHEN fk_mwh_warehouse = '0' AND id_city = '7036' AND shipped_date &gt;= '2016-12-03' AND shipped_date &lt; '2016-12-07' THEN unit_price</v>
      </c>
      <c r="Q489" t="str">
        <f t="shared" si="60"/>
        <v>WHEN fk_mwh_warehouse = '0' AND id_city = '7036' AND shipped_date &gt;= '2016-12-03' AND shipped_date &lt; '2016-12-07' THEN paid_price</v>
      </c>
      <c r="R489" t="str">
        <f t="shared" si="63"/>
        <v>WHEN fk_mwh_warehouse = '0' AND id_city = '7036' AND shipped_date &gt;= '2016-12-03' AND shipped_date &lt; '2016-12-07' THEN order_nr</v>
      </c>
      <c r="S489" t="str">
        <f t="shared" si="61"/>
        <v>WHEN fk_mwh_warehouse = '0' AND id_city = '7036' AND shipped_date &gt;= '2016-12-03' AND shipped_date &lt; '2016-12-07' THEN 1</v>
      </c>
    </row>
    <row r="490" spans="1:19" x14ac:dyDescent="0.25">
      <c r="A490" t="str">
        <f t="shared" si="62"/>
        <v>70440</v>
      </c>
      <c r="B490">
        <v>0</v>
      </c>
      <c r="C490">
        <v>7044</v>
      </c>
      <c r="D490">
        <v>7076445.8499999996</v>
      </c>
      <c r="E490">
        <v>6877095.8499999996</v>
      </c>
      <c r="F490">
        <v>35</v>
      </c>
      <c r="G490">
        <v>44</v>
      </c>
      <c r="H490">
        <f>VLOOKUP($A490,'01 LEAD TIME'!$A$10:$K$1000000,8,FALSE)</f>
        <v>20161121672609.199</v>
      </c>
      <c r="I490">
        <f>VLOOKUP($A490,'01 LEAD TIME'!$A$10:$K$1000000,9,FALSE)</f>
        <v>20161205299292.398</v>
      </c>
      <c r="J490">
        <f>VLOOKUP($A490,'01 LEAD TIME'!$A$10:$K$1000000,10,FALSE)</f>
        <v>14</v>
      </c>
      <c r="K490">
        <f>VLOOKUP($A490,'01 LEAD TIME'!$A$10:$K$1000000,11,FALSE)</f>
        <v>5</v>
      </c>
      <c r="L490" t="s">
        <v>34</v>
      </c>
      <c r="M490" s="1">
        <f t="shared" si="56"/>
        <v>42684</v>
      </c>
      <c r="N490" s="1">
        <f t="shared" si="57"/>
        <v>42707</v>
      </c>
      <c r="O490" t="b">
        <f t="shared" si="58"/>
        <v>0</v>
      </c>
      <c r="P490" t="str">
        <f t="shared" si="59"/>
        <v>WHEN fk_mwh_warehouse = '0' AND id_city = '7044' AND shipped_date &gt;= '2016-11-10' AND shipped_date &lt; '2016-12-04' THEN unit_price</v>
      </c>
      <c r="Q490" t="str">
        <f t="shared" si="60"/>
        <v>WHEN fk_mwh_warehouse = '0' AND id_city = '7044' AND shipped_date &gt;= '2016-11-10' AND shipped_date &lt; '2016-12-04' THEN paid_price</v>
      </c>
      <c r="R490" t="str">
        <f t="shared" si="63"/>
        <v>WHEN fk_mwh_warehouse = '0' AND id_city = '7044' AND shipped_date &gt;= '2016-11-10' AND shipped_date &lt; '2016-12-04' THEN order_nr</v>
      </c>
      <c r="S490" t="str">
        <f t="shared" si="61"/>
        <v>WHEN fk_mwh_warehouse = '0' AND id_city = '7044' AND shipped_date &gt;= '2016-11-10' AND shipped_date &lt; '2016-12-04' THEN 1</v>
      </c>
    </row>
    <row r="491" spans="1:19" x14ac:dyDescent="0.25">
      <c r="A491" t="str">
        <f t="shared" si="62"/>
        <v>70500</v>
      </c>
      <c r="B491">
        <v>0</v>
      </c>
      <c r="C491">
        <v>7050</v>
      </c>
      <c r="D491">
        <v>17103972.640000001</v>
      </c>
      <c r="E491">
        <v>16919040.609999999</v>
      </c>
      <c r="F491">
        <v>93</v>
      </c>
      <c r="G491">
        <v>143</v>
      </c>
      <c r="H491">
        <f>VLOOKUP($A491,'01 LEAD TIME'!$A$10:$K$1000000,8,FALSE)</f>
        <v>20161135270622.102</v>
      </c>
      <c r="I491">
        <f>VLOOKUP($A491,'01 LEAD TIME'!$A$10:$K$1000000,9,FALSE)</f>
        <v>20161206985875.5</v>
      </c>
      <c r="J491">
        <f>VLOOKUP($A491,'01 LEAD TIME'!$A$10:$K$1000000,10,FALSE)</f>
        <v>11</v>
      </c>
      <c r="K491">
        <f>VLOOKUP($A491,'01 LEAD TIME'!$A$10:$K$1000000,11,FALSE)</f>
        <v>6</v>
      </c>
      <c r="L491" t="s">
        <v>36</v>
      </c>
      <c r="M491" s="1">
        <f t="shared" si="56"/>
        <v>42684</v>
      </c>
      <c r="N491" s="1">
        <f t="shared" si="57"/>
        <v>42711</v>
      </c>
      <c r="O491" t="b">
        <f t="shared" si="58"/>
        <v>0</v>
      </c>
      <c r="P491" t="str">
        <f t="shared" si="59"/>
        <v>WHEN fk_mwh_warehouse = '0' AND id_city = '7050' AND shipped_date &gt;= '2016-11-10' AND shipped_date &lt; '2016-12-08' THEN unit_price</v>
      </c>
      <c r="Q491" t="str">
        <f t="shared" si="60"/>
        <v>WHEN fk_mwh_warehouse = '0' AND id_city = '7050' AND shipped_date &gt;= '2016-11-10' AND shipped_date &lt; '2016-12-08' THEN paid_price</v>
      </c>
      <c r="R491" t="str">
        <f t="shared" si="63"/>
        <v>WHEN fk_mwh_warehouse = '0' AND id_city = '7050' AND shipped_date &gt;= '2016-11-10' AND shipped_date &lt; '2016-12-08' THEN order_nr</v>
      </c>
      <c r="S491" t="str">
        <f t="shared" si="61"/>
        <v>WHEN fk_mwh_warehouse = '0' AND id_city = '7050' AND shipped_date &gt;= '2016-11-10' AND shipped_date &lt; '2016-12-08' THEN 1</v>
      </c>
    </row>
    <row r="492" spans="1:19" x14ac:dyDescent="0.25">
      <c r="A492" t="str">
        <f t="shared" si="62"/>
        <v>70590</v>
      </c>
      <c r="B492">
        <v>0</v>
      </c>
      <c r="C492">
        <v>7059</v>
      </c>
      <c r="D492">
        <v>109069973.34999999</v>
      </c>
      <c r="E492">
        <v>107556479.04000001</v>
      </c>
      <c r="F492">
        <v>792</v>
      </c>
      <c r="G492">
        <v>986</v>
      </c>
      <c r="H492">
        <f>VLOOKUP($A492,'01 LEAD TIME'!$A$10:$K$1000000,8,FALSE)</f>
        <v>20161180516263.602</v>
      </c>
      <c r="I492">
        <f>VLOOKUP($A492,'01 LEAD TIME'!$A$10:$K$1000000,9,FALSE)</f>
        <v>20161206546851</v>
      </c>
      <c r="J492">
        <f>VLOOKUP($A492,'01 LEAD TIME'!$A$10:$K$1000000,10,FALSE)</f>
        <v>3</v>
      </c>
      <c r="K492">
        <f>VLOOKUP($A492,'01 LEAD TIME'!$A$10:$K$1000000,11,FALSE)</f>
        <v>4</v>
      </c>
      <c r="L492" t="s">
        <v>36</v>
      </c>
      <c r="M492" s="1">
        <f t="shared" si="56"/>
        <v>42698</v>
      </c>
      <c r="N492" s="1">
        <f t="shared" si="57"/>
        <v>42717</v>
      </c>
      <c r="O492" t="b">
        <f t="shared" si="58"/>
        <v>1</v>
      </c>
      <c r="P492" t="str">
        <f t="shared" si="59"/>
        <v>WHEN fk_mwh_warehouse = '0' AND id_city = '7059' AND shipped_date &gt;= '2016-11-24' AND shipped_date &lt; '2016-12-14' THEN unit_price</v>
      </c>
      <c r="Q492" t="str">
        <f t="shared" si="60"/>
        <v>WHEN fk_mwh_warehouse = '0' AND id_city = '7059' AND shipped_date &gt;= '2016-11-24' AND shipped_date &lt; '2016-12-14' THEN paid_price</v>
      </c>
      <c r="R492" t="str">
        <f t="shared" si="63"/>
        <v>WHEN fk_mwh_warehouse = '0' AND id_city = '7059' AND shipped_date &gt;= '2016-11-24' AND shipped_date &lt; '2016-12-14' THEN order_nr</v>
      </c>
      <c r="S492" t="str">
        <f t="shared" si="61"/>
        <v>WHEN fk_mwh_warehouse = '0' AND id_city = '7059' AND shipped_date &gt;= '2016-11-24' AND shipped_date &lt; '2016-12-14' THEN 1</v>
      </c>
    </row>
    <row r="493" spans="1:19" x14ac:dyDescent="0.25">
      <c r="A493" t="str">
        <f t="shared" si="62"/>
        <v>70650</v>
      </c>
      <c r="B493">
        <v>0</v>
      </c>
      <c r="C493">
        <v>7065</v>
      </c>
      <c r="D493">
        <v>23567081.68</v>
      </c>
      <c r="E493">
        <v>23309088.920000002</v>
      </c>
      <c r="F493">
        <v>165</v>
      </c>
      <c r="G493">
        <v>218</v>
      </c>
      <c r="H493">
        <f>VLOOKUP($A493,'01 LEAD TIME'!$A$10:$K$1000000,8,FALSE)</f>
        <v>20161172391920.5</v>
      </c>
      <c r="I493">
        <f>VLOOKUP($A493,'01 LEAD TIME'!$A$10:$K$1000000,9,FALSE)</f>
        <v>20161206779582</v>
      </c>
      <c r="J493">
        <f>VLOOKUP($A493,'01 LEAD TIME'!$A$10:$K$1000000,10,FALSE)</f>
        <v>6</v>
      </c>
      <c r="K493">
        <f>VLOOKUP($A493,'01 LEAD TIME'!$A$10:$K$1000000,11,FALSE)</f>
        <v>6</v>
      </c>
      <c r="L493" t="s">
        <v>36</v>
      </c>
      <c r="M493" s="1">
        <f t="shared" si="56"/>
        <v>42689</v>
      </c>
      <c r="N493" s="1">
        <f t="shared" si="57"/>
        <v>42716</v>
      </c>
      <c r="O493" t="b">
        <f t="shared" si="58"/>
        <v>0</v>
      </c>
      <c r="P493" t="str">
        <f t="shared" si="59"/>
        <v>WHEN fk_mwh_warehouse = '0' AND id_city = '7065' AND shipped_date &gt;= '2016-11-15' AND shipped_date &lt; '2016-12-13' THEN unit_price</v>
      </c>
      <c r="Q493" t="str">
        <f t="shared" si="60"/>
        <v>WHEN fk_mwh_warehouse = '0' AND id_city = '7065' AND shipped_date &gt;= '2016-11-15' AND shipped_date &lt; '2016-12-13' THEN paid_price</v>
      </c>
      <c r="R493" t="str">
        <f t="shared" si="63"/>
        <v>WHEN fk_mwh_warehouse = '0' AND id_city = '7065' AND shipped_date &gt;= '2016-11-15' AND shipped_date &lt; '2016-12-13' THEN order_nr</v>
      </c>
      <c r="S493" t="str">
        <f t="shared" si="61"/>
        <v>WHEN fk_mwh_warehouse = '0' AND id_city = '7065' AND shipped_date &gt;= '2016-11-15' AND shipped_date &lt; '2016-12-13' THEN 1</v>
      </c>
    </row>
    <row r="494" spans="1:19" x14ac:dyDescent="0.25">
      <c r="A494" t="str">
        <f t="shared" si="62"/>
        <v>70760</v>
      </c>
      <c r="B494">
        <v>0</v>
      </c>
      <c r="C494">
        <v>7076</v>
      </c>
      <c r="D494">
        <v>3825751</v>
      </c>
      <c r="E494">
        <v>3825751</v>
      </c>
      <c r="F494">
        <v>33</v>
      </c>
      <c r="G494">
        <v>38</v>
      </c>
      <c r="H494">
        <f>VLOOKUP($A494,'01 LEAD TIME'!$A$10:$K$1000000,8,FALSE)</f>
        <v>20161127625536.5</v>
      </c>
      <c r="I494">
        <f>VLOOKUP($A494,'01 LEAD TIME'!$A$10:$K$1000000,9,FALSE)</f>
        <v>20161207373985.801</v>
      </c>
      <c r="J494">
        <f>VLOOKUP($A494,'01 LEAD TIME'!$A$10:$K$1000000,10,FALSE)</f>
        <v>10</v>
      </c>
      <c r="K494">
        <f>VLOOKUP($A494,'01 LEAD TIME'!$A$10:$K$1000000,11,FALSE)</f>
        <v>2</v>
      </c>
      <c r="L494" t="s">
        <v>35</v>
      </c>
      <c r="M494" s="1">
        <f t="shared" si="56"/>
        <v>42697</v>
      </c>
      <c r="N494" s="1">
        <f t="shared" si="57"/>
        <v>42708</v>
      </c>
      <c r="O494" t="b">
        <f t="shared" si="58"/>
        <v>0</v>
      </c>
      <c r="P494" t="str">
        <f t="shared" si="59"/>
        <v>WHEN fk_mwh_warehouse = '0' AND id_city = '7076' AND shipped_date &gt;= '2016-11-23' AND shipped_date &lt; '2016-12-05' THEN unit_price</v>
      </c>
      <c r="Q494" t="str">
        <f t="shared" si="60"/>
        <v>WHEN fk_mwh_warehouse = '0' AND id_city = '7076' AND shipped_date &gt;= '2016-11-23' AND shipped_date &lt; '2016-12-05' THEN paid_price</v>
      </c>
      <c r="R494" t="str">
        <f t="shared" si="63"/>
        <v>WHEN fk_mwh_warehouse = '0' AND id_city = '7076' AND shipped_date &gt;= '2016-11-23' AND shipped_date &lt; '2016-12-05' THEN order_nr</v>
      </c>
      <c r="S494" t="str">
        <f t="shared" si="61"/>
        <v>WHEN fk_mwh_warehouse = '0' AND id_city = '7076' AND shipped_date &gt;= '2016-11-23' AND shipped_date &lt; '2016-12-05' THEN 1</v>
      </c>
    </row>
    <row r="495" spans="1:19" x14ac:dyDescent="0.25">
      <c r="A495" t="str">
        <f t="shared" si="62"/>
        <v>70810</v>
      </c>
      <c r="B495">
        <v>0</v>
      </c>
      <c r="C495">
        <v>7081</v>
      </c>
      <c r="D495">
        <v>12860428.15</v>
      </c>
      <c r="E495">
        <v>12768586.609999999</v>
      </c>
      <c r="F495">
        <v>68</v>
      </c>
      <c r="G495">
        <v>96</v>
      </c>
      <c r="H495">
        <f>VLOOKUP($A495,'01 LEAD TIME'!$A$10:$K$1000000,8,FALSE)</f>
        <v>20161120398457.199</v>
      </c>
      <c r="I495">
        <f>VLOOKUP($A495,'01 LEAD TIME'!$A$10:$K$1000000,9,FALSE)</f>
        <v>20161206185058</v>
      </c>
      <c r="J495">
        <f>VLOOKUP($A495,'01 LEAD TIME'!$A$10:$K$1000000,10,FALSE)</f>
        <v>16</v>
      </c>
      <c r="K495">
        <f>VLOOKUP($A495,'01 LEAD TIME'!$A$10:$K$1000000,11,FALSE)</f>
        <v>9</v>
      </c>
      <c r="L495" t="s">
        <v>36</v>
      </c>
      <c r="M495" s="1">
        <f t="shared" si="56"/>
        <v>42670</v>
      </c>
      <c r="N495" s="1">
        <f t="shared" si="57"/>
        <v>42709</v>
      </c>
      <c r="O495" t="b">
        <f t="shared" si="58"/>
        <v>0</v>
      </c>
      <c r="P495" t="str">
        <f t="shared" si="59"/>
        <v>WHEN fk_mwh_warehouse = '0' AND id_city = '7081' AND shipped_date &gt;= '2016-10-27' AND shipped_date &lt; '2016-12-06' THEN unit_price</v>
      </c>
      <c r="Q495" t="str">
        <f t="shared" si="60"/>
        <v>WHEN fk_mwh_warehouse = '0' AND id_city = '7081' AND shipped_date &gt;= '2016-10-27' AND shipped_date &lt; '2016-12-06' THEN paid_price</v>
      </c>
      <c r="R495" t="str">
        <f t="shared" si="63"/>
        <v>WHEN fk_mwh_warehouse = '0' AND id_city = '7081' AND shipped_date &gt;= '2016-10-27' AND shipped_date &lt; '2016-12-06' THEN order_nr</v>
      </c>
      <c r="S495" t="str">
        <f t="shared" si="61"/>
        <v>WHEN fk_mwh_warehouse = '0' AND id_city = '7081' AND shipped_date &gt;= '2016-10-27' AND shipped_date &lt; '2016-12-06' THEN 1</v>
      </c>
    </row>
    <row r="496" spans="1:19" x14ac:dyDescent="0.25">
      <c r="A496" t="str">
        <f t="shared" si="62"/>
        <v>70900</v>
      </c>
      <c r="B496">
        <v>0</v>
      </c>
      <c r="C496">
        <v>7090</v>
      </c>
      <c r="D496">
        <v>633000</v>
      </c>
      <c r="E496">
        <v>633000</v>
      </c>
      <c r="F496">
        <v>3</v>
      </c>
      <c r="G496">
        <v>4</v>
      </c>
      <c r="H496">
        <f>VLOOKUP($A496,'01 LEAD TIME'!$A$10:$K$1000000,8,FALSE)</f>
        <v>20161112113728</v>
      </c>
      <c r="I496">
        <f>VLOOKUP($A496,'01 LEAD TIME'!$A$10:$K$1000000,9,FALSE)</f>
        <v>20161206210113</v>
      </c>
      <c r="J496">
        <f>VLOOKUP($A496,'01 LEAD TIME'!$A$10:$K$1000000,10,FALSE)</f>
        <v>24</v>
      </c>
      <c r="K496">
        <f>VLOOKUP($A496,'01 LEAD TIME'!$A$10:$K$1000000,11,FALSE)</f>
        <v>0</v>
      </c>
      <c r="L496" t="s">
        <v>36</v>
      </c>
      <c r="M496" s="1">
        <f t="shared" si="56"/>
        <v>42689</v>
      </c>
      <c r="N496" s="1">
        <f t="shared" si="57"/>
        <v>42692</v>
      </c>
      <c r="O496" t="b">
        <f t="shared" si="58"/>
        <v>0</v>
      </c>
      <c r="P496" t="str">
        <f t="shared" si="59"/>
        <v>WHEN fk_mwh_warehouse = '0' AND id_city = '7090' AND shipped_date &gt;= '2016-11-15' AND shipped_date &lt; '2016-11-19' THEN unit_price</v>
      </c>
      <c r="Q496" t="str">
        <f t="shared" si="60"/>
        <v>WHEN fk_mwh_warehouse = '0' AND id_city = '7090' AND shipped_date &gt;= '2016-11-15' AND shipped_date &lt; '2016-11-19' THEN paid_price</v>
      </c>
      <c r="R496" t="str">
        <f t="shared" si="63"/>
        <v>WHEN fk_mwh_warehouse = '0' AND id_city = '7090' AND shipped_date &gt;= '2016-11-15' AND shipped_date &lt; '2016-11-19' THEN order_nr</v>
      </c>
      <c r="S496" t="str">
        <f t="shared" si="61"/>
        <v>WHEN fk_mwh_warehouse = '0' AND id_city = '7090' AND shipped_date &gt;= '2016-11-15' AND shipped_date &lt; '2016-11-19' THEN 1</v>
      </c>
    </row>
    <row r="497" spans="1:19" x14ac:dyDescent="0.25">
      <c r="A497" t="str">
        <f t="shared" si="62"/>
        <v>70960</v>
      </c>
      <c r="B497">
        <v>0</v>
      </c>
      <c r="C497">
        <v>7096</v>
      </c>
      <c r="D497">
        <v>37666708.329999998</v>
      </c>
      <c r="E497">
        <v>37448851.880000003</v>
      </c>
      <c r="F497">
        <v>226</v>
      </c>
      <c r="G497">
        <v>331</v>
      </c>
      <c r="H497">
        <f>VLOOKUP($A497,'01 LEAD TIME'!$A$10:$K$1000000,8,FALSE)</f>
        <v>20161164706027.5</v>
      </c>
      <c r="I497">
        <f>VLOOKUP($A497,'01 LEAD TIME'!$A$10:$K$1000000,9,FALSE)</f>
        <v>20161206978183.602</v>
      </c>
      <c r="J497">
        <f>VLOOKUP($A497,'01 LEAD TIME'!$A$10:$K$1000000,10,FALSE)</f>
        <v>6</v>
      </c>
      <c r="K497">
        <f>VLOOKUP($A497,'01 LEAD TIME'!$A$10:$K$1000000,11,FALSE)</f>
        <v>5</v>
      </c>
      <c r="L497" t="s">
        <v>36</v>
      </c>
      <c r="M497" s="1">
        <f t="shared" si="56"/>
        <v>42692</v>
      </c>
      <c r="N497" s="1">
        <f t="shared" si="57"/>
        <v>42715</v>
      </c>
      <c r="O497" t="b">
        <f t="shared" si="58"/>
        <v>0</v>
      </c>
      <c r="P497" t="str">
        <f t="shared" si="59"/>
        <v>WHEN fk_mwh_warehouse = '0' AND id_city = '7096' AND shipped_date &gt;= '2016-11-18' AND shipped_date &lt; '2016-12-12' THEN unit_price</v>
      </c>
      <c r="Q497" t="str">
        <f t="shared" si="60"/>
        <v>WHEN fk_mwh_warehouse = '0' AND id_city = '7096' AND shipped_date &gt;= '2016-11-18' AND shipped_date &lt; '2016-12-12' THEN paid_price</v>
      </c>
      <c r="R497" t="str">
        <f t="shared" si="63"/>
        <v>WHEN fk_mwh_warehouse = '0' AND id_city = '7096' AND shipped_date &gt;= '2016-11-18' AND shipped_date &lt; '2016-12-12' THEN order_nr</v>
      </c>
      <c r="S497" t="str">
        <f t="shared" si="61"/>
        <v>WHEN fk_mwh_warehouse = '0' AND id_city = '7096' AND shipped_date &gt;= '2016-11-18' AND shipped_date &lt; '2016-12-12' THEN 1</v>
      </c>
    </row>
    <row r="498" spans="1:19" x14ac:dyDescent="0.25">
      <c r="A498" t="str">
        <f t="shared" si="62"/>
        <v>71040</v>
      </c>
      <c r="B498">
        <v>0</v>
      </c>
      <c r="C498">
        <v>7104</v>
      </c>
      <c r="D498">
        <v>51985619.560000002</v>
      </c>
      <c r="E498">
        <v>51673922.710000001</v>
      </c>
      <c r="F498">
        <v>240</v>
      </c>
      <c r="G498">
        <v>380</v>
      </c>
      <c r="H498">
        <f>VLOOKUP($A498,'01 LEAD TIME'!$A$10:$K$1000000,8,FALSE)</f>
        <v>20161130168656.801</v>
      </c>
      <c r="I498">
        <f>VLOOKUP($A498,'01 LEAD TIME'!$A$10:$K$1000000,9,FALSE)</f>
        <v>20161206720383</v>
      </c>
      <c r="J498">
        <f>VLOOKUP($A498,'01 LEAD TIME'!$A$10:$K$1000000,10,FALSE)</f>
        <v>12</v>
      </c>
      <c r="K498">
        <f>VLOOKUP($A498,'01 LEAD TIME'!$A$10:$K$1000000,11,FALSE)</f>
        <v>8</v>
      </c>
      <c r="L498" t="s">
        <v>36</v>
      </c>
      <c r="M498" s="1">
        <f t="shared" si="56"/>
        <v>42677</v>
      </c>
      <c r="N498" s="1">
        <f t="shared" si="57"/>
        <v>42712</v>
      </c>
      <c r="O498" t="b">
        <f t="shared" si="58"/>
        <v>0</v>
      </c>
      <c r="P498" t="str">
        <f t="shared" si="59"/>
        <v>WHEN fk_mwh_warehouse = '0' AND id_city = '7104' AND shipped_date &gt;= '2016-11-03' AND shipped_date &lt; '2016-12-09' THEN unit_price</v>
      </c>
      <c r="Q498" t="str">
        <f t="shared" si="60"/>
        <v>WHEN fk_mwh_warehouse = '0' AND id_city = '7104' AND shipped_date &gt;= '2016-11-03' AND shipped_date &lt; '2016-12-09' THEN paid_price</v>
      </c>
      <c r="R498" t="str">
        <f t="shared" si="63"/>
        <v>WHEN fk_mwh_warehouse = '0' AND id_city = '7104' AND shipped_date &gt;= '2016-11-03' AND shipped_date &lt; '2016-12-09' THEN order_nr</v>
      </c>
      <c r="S498" t="str">
        <f t="shared" si="61"/>
        <v>WHEN fk_mwh_warehouse = '0' AND id_city = '7104' AND shipped_date &gt;= '2016-11-03' AND shipped_date &lt; '2016-12-09' THEN 1</v>
      </c>
    </row>
    <row r="499" spans="1:19" x14ac:dyDescent="0.25">
      <c r="A499" t="str">
        <f t="shared" si="62"/>
        <v>71140</v>
      </c>
      <c r="B499">
        <v>0</v>
      </c>
      <c r="C499">
        <v>7114</v>
      </c>
      <c r="D499">
        <v>2813075</v>
      </c>
      <c r="E499">
        <v>2805225</v>
      </c>
      <c r="F499">
        <v>21</v>
      </c>
      <c r="G499">
        <v>29</v>
      </c>
      <c r="H499">
        <f>VLOOKUP($A499,'01 LEAD TIME'!$A$10:$K$1000000,8,FALSE)</f>
        <v>20161116182308</v>
      </c>
      <c r="I499">
        <f>VLOOKUP($A499,'01 LEAD TIME'!$A$10:$K$1000000,9,FALSE)</f>
        <v>20161207161255.5</v>
      </c>
      <c r="J499">
        <f>VLOOKUP($A499,'01 LEAD TIME'!$A$10:$K$1000000,10,FALSE)</f>
        <v>21</v>
      </c>
      <c r="K499">
        <f>VLOOKUP($A499,'01 LEAD TIME'!$A$10:$K$1000000,11,FALSE)</f>
        <v>5</v>
      </c>
      <c r="L499" t="s">
        <v>35</v>
      </c>
      <c r="M499" s="1">
        <f t="shared" si="56"/>
        <v>42677</v>
      </c>
      <c r="N499" s="1">
        <f t="shared" si="57"/>
        <v>42700</v>
      </c>
      <c r="O499" t="b">
        <f t="shared" si="58"/>
        <v>0</v>
      </c>
      <c r="P499" t="str">
        <f t="shared" si="59"/>
        <v>WHEN fk_mwh_warehouse = '0' AND id_city = '7114' AND shipped_date &gt;= '2016-11-03' AND shipped_date &lt; '2016-11-27' THEN unit_price</v>
      </c>
      <c r="Q499" t="str">
        <f t="shared" si="60"/>
        <v>WHEN fk_mwh_warehouse = '0' AND id_city = '7114' AND shipped_date &gt;= '2016-11-03' AND shipped_date &lt; '2016-11-27' THEN paid_price</v>
      </c>
      <c r="R499" t="str">
        <f t="shared" si="63"/>
        <v>WHEN fk_mwh_warehouse = '0' AND id_city = '7114' AND shipped_date &gt;= '2016-11-03' AND shipped_date &lt; '2016-11-27' THEN order_nr</v>
      </c>
      <c r="S499" t="str">
        <f t="shared" si="61"/>
        <v>WHEN fk_mwh_warehouse = '0' AND id_city = '7114' AND shipped_date &gt;= '2016-11-03' AND shipped_date &lt; '2016-11-27' THEN 1</v>
      </c>
    </row>
    <row r="500" spans="1:19" x14ac:dyDescent="0.25">
      <c r="A500" t="str">
        <f t="shared" si="62"/>
        <v>71190</v>
      </c>
      <c r="B500">
        <v>0</v>
      </c>
      <c r="C500">
        <v>7119</v>
      </c>
      <c r="D500">
        <v>192667706.72</v>
      </c>
      <c r="E500">
        <v>191631360.41</v>
      </c>
      <c r="F500">
        <v>1403</v>
      </c>
      <c r="G500">
        <v>1837</v>
      </c>
      <c r="H500">
        <f>VLOOKUP($A500,'01 LEAD TIME'!$A$10:$K$1000000,8,FALSE)</f>
        <v>20161200108693.699</v>
      </c>
      <c r="I500">
        <f>VLOOKUP($A500,'01 LEAD TIME'!$A$10:$K$1000000,9,FALSE)</f>
        <v>20161206470148.398</v>
      </c>
      <c r="J500">
        <f>VLOOKUP($A500,'01 LEAD TIME'!$A$10:$K$1000000,10,FALSE)</f>
        <v>3</v>
      </c>
      <c r="K500">
        <f>VLOOKUP($A500,'01 LEAD TIME'!$A$10:$K$1000000,11,FALSE)</f>
        <v>2</v>
      </c>
      <c r="L500" t="s">
        <v>36</v>
      </c>
      <c r="M500" s="1">
        <f t="shared" si="56"/>
        <v>42704</v>
      </c>
      <c r="N500" s="1">
        <f t="shared" si="57"/>
        <v>42715</v>
      </c>
      <c r="O500" t="b">
        <f t="shared" si="58"/>
        <v>0</v>
      </c>
      <c r="P500" t="str">
        <f t="shared" si="59"/>
        <v>WHEN fk_mwh_warehouse = '0' AND id_city = '7119' AND shipped_date &gt;= '2016-11-30' AND shipped_date &lt; '2016-12-12' THEN unit_price</v>
      </c>
      <c r="Q500" t="str">
        <f t="shared" si="60"/>
        <v>WHEN fk_mwh_warehouse = '0' AND id_city = '7119' AND shipped_date &gt;= '2016-11-30' AND shipped_date &lt; '2016-12-12' THEN paid_price</v>
      </c>
      <c r="R500" t="str">
        <f t="shared" si="63"/>
        <v>WHEN fk_mwh_warehouse = '0' AND id_city = '7119' AND shipped_date &gt;= '2016-11-30' AND shipped_date &lt; '2016-12-12' THEN order_nr</v>
      </c>
      <c r="S500" t="str">
        <f t="shared" si="61"/>
        <v>WHEN fk_mwh_warehouse = '0' AND id_city = '7119' AND shipped_date &gt;= '2016-11-30' AND shipped_date &lt; '2016-12-12' THEN 1</v>
      </c>
    </row>
    <row r="501" spans="1:19" x14ac:dyDescent="0.25">
      <c r="A501" t="str">
        <f t="shared" si="62"/>
        <v>71260</v>
      </c>
      <c r="B501">
        <v>0</v>
      </c>
      <c r="C501">
        <v>7126</v>
      </c>
      <c r="D501">
        <v>293348979.64999998</v>
      </c>
      <c r="E501">
        <v>291767821.37</v>
      </c>
      <c r="F501">
        <v>2123</v>
      </c>
      <c r="G501">
        <v>2633</v>
      </c>
      <c r="H501">
        <f>VLOOKUP($A501,'01 LEAD TIME'!$A$10:$K$1000000,8,FALSE)</f>
        <v>20161199911581.699</v>
      </c>
      <c r="I501">
        <f>VLOOKUP($A501,'01 LEAD TIME'!$A$10:$K$1000000,9,FALSE)</f>
        <v>20161206337058.602</v>
      </c>
      <c r="J501">
        <f>VLOOKUP($A501,'01 LEAD TIME'!$A$10:$K$1000000,10,FALSE)</f>
        <v>3</v>
      </c>
      <c r="K501">
        <f>VLOOKUP($A501,'01 LEAD TIME'!$A$10:$K$1000000,11,FALSE)</f>
        <v>2</v>
      </c>
      <c r="L501" t="s">
        <v>36</v>
      </c>
      <c r="M501" s="1">
        <f t="shared" si="56"/>
        <v>42704</v>
      </c>
      <c r="N501" s="1">
        <f t="shared" si="57"/>
        <v>42715</v>
      </c>
      <c r="O501" t="b">
        <f t="shared" si="58"/>
        <v>0</v>
      </c>
      <c r="P501" t="str">
        <f t="shared" si="59"/>
        <v>WHEN fk_mwh_warehouse = '0' AND id_city = '7126' AND shipped_date &gt;= '2016-11-30' AND shipped_date &lt; '2016-12-12' THEN unit_price</v>
      </c>
      <c r="Q501" t="str">
        <f t="shared" si="60"/>
        <v>WHEN fk_mwh_warehouse = '0' AND id_city = '7126' AND shipped_date &gt;= '2016-11-30' AND shipped_date &lt; '2016-12-12' THEN paid_price</v>
      </c>
      <c r="R501" t="str">
        <f t="shared" si="63"/>
        <v>WHEN fk_mwh_warehouse = '0' AND id_city = '7126' AND shipped_date &gt;= '2016-11-30' AND shipped_date &lt; '2016-12-12' THEN order_nr</v>
      </c>
      <c r="S501" t="str">
        <f t="shared" si="61"/>
        <v>WHEN fk_mwh_warehouse = '0' AND id_city = '7126' AND shipped_date &gt;= '2016-11-30' AND shipped_date &lt; '2016-12-12' THEN 1</v>
      </c>
    </row>
    <row r="502" spans="1:19" x14ac:dyDescent="0.25">
      <c r="A502" t="str">
        <f t="shared" si="62"/>
        <v>176300</v>
      </c>
      <c r="B502">
        <v>0</v>
      </c>
      <c r="C502">
        <v>17630</v>
      </c>
      <c r="D502">
        <v>1239726.3999999999</v>
      </c>
      <c r="E502">
        <v>1239726.3999999999</v>
      </c>
      <c r="F502">
        <v>5</v>
      </c>
      <c r="G502">
        <v>8</v>
      </c>
      <c r="H502">
        <f>VLOOKUP($A502,'01 LEAD TIME'!$A$10:$K$1000000,8,FALSE)</f>
        <v>20161121100252.199</v>
      </c>
      <c r="I502">
        <f>VLOOKUP($A502,'01 LEAD TIME'!$A$10:$K$1000000,9,FALSE)</f>
        <v>20161205783436.801</v>
      </c>
      <c r="J502">
        <f>VLOOKUP($A502,'01 LEAD TIME'!$A$10:$K$1000000,10,FALSE)</f>
        <v>15</v>
      </c>
      <c r="K502">
        <f>VLOOKUP($A502,'01 LEAD TIME'!$A$10:$K$1000000,11,FALSE)</f>
        <v>3</v>
      </c>
      <c r="L502" t="s">
        <v>34</v>
      </c>
      <c r="M502" s="1">
        <f t="shared" si="56"/>
        <v>42689</v>
      </c>
      <c r="N502" s="1">
        <f t="shared" si="57"/>
        <v>42704</v>
      </c>
      <c r="O502" t="b">
        <f t="shared" si="58"/>
        <v>0</v>
      </c>
      <c r="P502" t="str">
        <f t="shared" si="59"/>
        <v>WHEN fk_mwh_warehouse = '0' AND id_city = '17630' AND shipped_date &gt;= '2016-11-15' AND shipped_date &lt; '2016-12-01' THEN unit_price</v>
      </c>
      <c r="Q502" t="str">
        <f t="shared" si="60"/>
        <v>WHEN fk_mwh_warehouse = '0' AND id_city = '17630' AND shipped_date &gt;= '2016-11-15' AND shipped_date &lt; '2016-12-01' THEN paid_price</v>
      </c>
      <c r="R502" t="str">
        <f t="shared" si="63"/>
        <v>WHEN fk_mwh_warehouse = '0' AND id_city = '17630' AND shipped_date &gt;= '2016-11-15' AND shipped_date &lt; '2016-12-01' THEN order_nr</v>
      </c>
      <c r="S502" t="str">
        <f t="shared" si="61"/>
        <v>WHEN fk_mwh_warehouse = '0' AND id_city = '17630' AND shipped_date &gt;= '2016-11-15' AND shipped_date &lt; '2016-12-01' THEN 1</v>
      </c>
    </row>
    <row r="503" spans="1:19" x14ac:dyDescent="0.25">
      <c r="A503" t="str">
        <f t="shared" si="62"/>
        <v>176370</v>
      </c>
      <c r="B503">
        <v>0</v>
      </c>
      <c r="C503">
        <v>17637</v>
      </c>
      <c r="D503">
        <v>182000</v>
      </c>
      <c r="E503">
        <v>182000</v>
      </c>
      <c r="F503">
        <v>1</v>
      </c>
      <c r="G503">
        <v>1</v>
      </c>
      <c r="H503">
        <f>VLOOKUP($A503,'01 LEAD TIME'!$A$10:$K$1000000,8,FALSE)</f>
        <v>20161130142122</v>
      </c>
      <c r="I503">
        <f>VLOOKUP($A503,'01 LEAD TIME'!$A$10:$K$1000000,9,FALSE)</f>
        <v>20161208112750</v>
      </c>
      <c r="J503">
        <f>VLOOKUP($A503,'01 LEAD TIME'!$A$10:$K$1000000,10,FALSE)</f>
        <v>8</v>
      </c>
      <c r="K503">
        <f>VLOOKUP($A503,'01 LEAD TIME'!$A$10:$K$1000000,11,FALSE)</f>
        <v>0</v>
      </c>
      <c r="L503" t="s">
        <v>37</v>
      </c>
      <c r="M503" s="1">
        <f t="shared" si="56"/>
        <v>42705</v>
      </c>
      <c r="N503" s="1">
        <f t="shared" si="57"/>
        <v>42708</v>
      </c>
      <c r="O503" t="b">
        <f t="shared" si="58"/>
        <v>0</v>
      </c>
      <c r="P503" t="str">
        <f t="shared" si="59"/>
        <v>WHEN fk_mwh_warehouse = '0' AND id_city = '17637' AND shipped_date &gt;= '2016-12-01' AND shipped_date &lt; '2016-12-05' THEN unit_price</v>
      </c>
      <c r="Q503" t="str">
        <f t="shared" si="60"/>
        <v>WHEN fk_mwh_warehouse = '0' AND id_city = '17637' AND shipped_date &gt;= '2016-12-01' AND shipped_date &lt; '2016-12-05' THEN paid_price</v>
      </c>
      <c r="R503" t="str">
        <f t="shared" si="63"/>
        <v>WHEN fk_mwh_warehouse = '0' AND id_city = '17637' AND shipped_date &gt;= '2016-12-01' AND shipped_date &lt; '2016-12-05' THEN order_nr</v>
      </c>
      <c r="S503" t="str">
        <f t="shared" si="61"/>
        <v>WHEN fk_mwh_warehouse = '0' AND id_city = '17637' AND shipped_date &gt;= '2016-12-01' AND shipped_date &lt; '2016-12-05' THEN 1</v>
      </c>
    </row>
    <row r="504" spans="1:19" x14ac:dyDescent="0.25">
      <c r="A504" t="str">
        <f t="shared" si="62"/>
        <v>176710</v>
      </c>
      <c r="B504">
        <v>0</v>
      </c>
      <c r="C504">
        <v>17671</v>
      </c>
      <c r="D504">
        <v>148000</v>
      </c>
      <c r="E504">
        <v>148000</v>
      </c>
      <c r="F504">
        <v>1</v>
      </c>
      <c r="G504">
        <v>1</v>
      </c>
      <c r="H504">
        <f>VLOOKUP($A504,'01 LEAD TIME'!$A$10:$K$1000000,8,FALSE)</f>
        <v>20161119132853</v>
      </c>
      <c r="I504">
        <f>VLOOKUP($A504,'01 LEAD TIME'!$A$10:$K$1000000,9,FALSE)</f>
        <v>20161205160037</v>
      </c>
      <c r="J504">
        <f>VLOOKUP($A504,'01 LEAD TIME'!$A$10:$K$1000000,10,FALSE)</f>
        <v>16</v>
      </c>
      <c r="K504">
        <f>VLOOKUP($A504,'01 LEAD TIME'!$A$10:$K$1000000,11,FALSE)</f>
        <v>0</v>
      </c>
      <c r="L504" t="s">
        <v>34</v>
      </c>
      <c r="M504" s="1">
        <f t="shared" si="56"/>
        <v>42697</v>
      </c>
      <c r="N504" s="1">
        <f t="shared" si="57"/>
        <v>42700</v>
      </c>
      <c r="O504" t="b">
        <f t="shared" si="58"/>
        <v>0</v>
      </c>
      <c r="P504" t="str">
        <f t="shared" si="59"/>
        <v>WHEN fk_mwh_warehouse = '0' AND id_city = '17671' AND shipped_date &gt;= '2016-11-23' AND shipped_date &lt; '2016-11-27' THEN unit_price</v>
      </c>
      <c r="Q504" t="str">
        <f t="shared" si="60"/>
        <v>WHEN fk_mwh_warehouse = '0' AND id_city = '17671' AND shipped_date &gt;= '2016-11-23' AND shipped_date &lt; '2016-11-27' THEN paid_price</v>
      </c>
      <c r="R504" t="str">
        <f t="shared" si="63"/>
        <v>WHEN fk_mwh_warehouse = '0' AND id_city = '17671' AND shipped_date &gt;= '2016-11-23' AND shipped_date &lt; '2016-11-27' THEN order_nr</v>
      </c>
      <c r="S504" t="str">
        <f t="shared" si="61"/>
        <v>WHEN fk_mwh_warehouse = '0' AND id_city = '17671' AND shipped_date &gt;= '2016-11-23' AND shipped_date &lt; '2016-11-27' THEN 1</v>
      </c>
    </row>
    <row r="505" spans="1:19" x14ac:dyDescent="0.25">
      <c r="A505" t="str">
        <f t="shared" si="62"/>
        <v>NULL1</v>
      </c>
      <c r="B505">
        <v>1</v>
      </c>
      <c r="C505" t="s">
        <v>10</v>
      </c>
      <c r="D505">
        <v>0</v>
      </c>
      <c r="E505">
        <v>0</v>
      </c>
      <c r="F505">
        <v>0</v>
      </c>
      <c r="G505">
        <v>0</v>
      </c>
      <c r="H505">
        <f>VLOOKUP($A505,'01 LEAD TIME'!$A$10:$K$1000000,8,FALSE)</f>
        <v>20161178762468.602</v>
      </c>
      <c r="I505">
        <f>VLOOKUP($A505,'01 LEAD TIME'!$A$10:$K$1000000,9,FALSE)</f>
        <v>20161206136939.301</v>
      </c>
      <c r="J505">
        <f>VLOOKUP($A505,'01 LEAD TIME'!$A$10:$K$1000000,10,FALSE)</f>
        <v>4</v>
      </c>
      <c r="K505">
        <f>VLOOKUP($A505,'01 LEAD TIME'!$A$10:$K$1000000,11,FALSE)</f>
        <v>2</v>
      </c>
      <c r="L505" t="s">
        <v>36</v>
      </c>
      <c r="M505" s="1">
        <f t="shared" si="56"/>
        <v>42703</v>
      </c>
      <c r="N505" s="1">
        <f t="shared" si="57"/>
        <v>42714</v>
      </c>
      <c r="O505" t="b">
        <f t="shared" si="58"/>
        <v>0</v>
      </c>
      <c r="P505" t="str">
        <f t="shared" si="59"/>
        <v>WHEN fk_mwh_warehouse = '1' AND id_city = 'NULL' AND shipped_date &gt;= '2016-11-29' AND shipped_date &lt; '2016-12-11' THEN unit_price</v>
      </c>
      <c r="Q505" t="str">
        <f t="shared" si="60"/>
        <v>WHEN fk_mwh_warehouse = '1' AND id_city = 'NULL' AND shipped_date &gt;= '2016-11-29' AND shipped_date &lt; '2016-12-11' THEN paid_price</v>
      </c>
      <c r="R505" t="str">
        <f t="shared" si="63"/>
        <v>WHEN fk_mwh_warehouse = '1' AND id_city = 'NULL' AND shipped_date &gt;= '2016-11-29' AND shipped_date &lt; '2016-12-11' THEN order_nr</v>
      </c>
      <c r="S505" t="str">
        <f t="shared" si="61"/>
        <v>WHEN fk_mwh_warehouse = '1' AND id_city = 'NULL' AND shipped_date &gt;= '2016-11-29' AND shipped_date &lt; '2016-12-11' THEN 1</v>
      </c>
    </row>
    <row r="506" spans="1:19" x14ac:dyDescent="0.25">
      <c r="A506" t="str">
        <f t="shared" si="62"/>
        <v>181</v>
      </c>
      <c r="B506">
        <v>1</v>
      </c>
      <c r="C506">
        <v>18</v>
      </c>
      <c r="D506">
        <v>0</v>
      </c>
      <c r="E506">
        <v>0</v>
      </c>
      <c r="F506">
        <v>0</v>
      </c>
      <c r="G506">
        <v>0</v>
      </c>
      <c r="H506" t="e">
        <f>VLOOKUP($A506,'01 LEAD TIME'!$A$10:$K$1000000,8,FALSE)</f>
        <v>#N/A</v>
      </c>
      <c r="I506" t="e">
        <f>VLOOKUP($A506,'01 LEAD TIME'!$A$10:$K$1000000,9,FALSE)</f>
        <v>#N/A</v>
      </c>
      <c r="J506" t="e">
        <f>VLOOKUP($A506,'01 LEAD TIME'!$A$10:$K$1000000,10,FALSE)</f>
        <v>#N/A</v>
      </c>
      <c r="K506" t="e">
        <f>VLOOKUP($A506,'01 LEAD TIME'!$A$10:$K$1000000,11,FALSE)</f>
        <v>#N/A</v>
      </c>
      <c r="L506" t="e">
        <v>#N/A</v>
      </c>
      <c r="M506" s="1" t="e">
        <f t="shared" si="56"/>
        <v>#N/A</v>
      </c>
      <c r="N506" s="1" t="e">
        <f t="shared" si="57"/>
        <v>#N/A</v>
      </c>
      <c r="O506" t="e">
        <f t="shared" si="58"/>
        <v>#N/A</v>
      </c>
      <c r="P506" t="e">
        <f t="shared" si="59"/>
        <v>#N/A</v>
      </c>
      <c r="Q506" t="e">
        <f t="shared" si="60"/>
        <v>#N/A</v>
      </c>
      <c r="R506" t="e">
        <f t="shared" si="63"/>
        <v>#N/A</v>
      </c>
      <c r="S506" t="e">
        <f t="shared" si="61"/>
        <v>#N/A</v>
      </c>
    </row>
    <row r="507" spans="1:19" x14ac:dyDescent="0.25">
      <c r="A507" t="str">
        <f t="shared" si="62"/>
        <v>191</v>
      </c>
      <c r="B507">
        <v>1</v>
      </c>
      <c r="C507">
        <v>19</v>
      </c>
      <c r="D507">
        <v>86500</v>
      </c>
      <c r="E507">
        <v>77850</v>
      </c>
      <c r="F507">
        <v>1</v>
      </c>
      <c r="G507">
        <v>1</v>
      </c>
      <c r="H507">
        <f>VLOOKUP($A507,'01 LEAD TIME'!$A$10:$K$1000000,8,FALSE)</f>
        <v>20161124001918</v>
      </c>
      <c r="I507">
        <f>VLOOKUP($A507,'01 LEAD TIME'!$A$10:$K$1000000,9,FALSE)</f>
        <v>20161207105521</v>
      </c>
      <c r="J507">
        <f>VLOOKUP($A507,'01 LEAD TIME'!$A$10:$K$1000000,10,FALSE)</f>
        <v>13</v>
      </c>
      <c r="K507">
        <f>VLOOKUP($A507,'01 LEAD TIME'!$A$10:$K$1000000,11,FALSE)</f>
        <v>0</v>
      </c>
      <c r="L507" t="s">
        <v>35</v>
      </c>
      <c r="M507" s="1">
        <f t="shared" si="56"/>
        <v>42700</v>
      </c>
      <c r="N507" s="1">
        <f t="shared" si="57"/>
        <v>42703</v>
      </c>
      <c r="O507" t="b">
        <f t="shared" si="58"/>
        <v>0</v>
      </c>
      <c r="P507" t="str">
        <f t="shared" si="59"/>
        <v>WHEN fk_mwh_warehouse = '1' AND id_city = '19' AND shipped_date &gt;= '2016-11-26' AND shipped_date &lt; '2016-11-30' THEN unit_price</v>
      </c>
      <c r="Q507" t="str">
        <f t="shared" si="60"/>
        <v>WHEN fk_mwh_warehouse = '1' AND id_city = '19' AND shipped_date &gt;= '2016-11-26' AND shipped_date &lt; '2016-11-30' THEN paid_price</v>
      </c>
      <c r="R507" t="str">
        <f t="shared" si="63"/>
        <v>WHEN fk_mwh_warehouse = '1' AND id_city = '19' AND shipped_date &gt;= '2016-11-26' AND shipped_date &lt; '2016-11-30' THEN order_nr</v>
      </c>
      <c r="S507" t="str">
        <f t="shared" si="61"/>
        <v>WHEN fk_mwh_warehouse = '1' AND id_city = '19' AND shipped_date &gt;= '2016-11-26' AND shipped_date &lt; '2016-11-30' THEN 1</v>
      </c>
    </row>
    <row r="508" spans="1:19" x14ac:dyDescent="0.25">
      <c r="A508" t="str">
        <f t="shared" si="62"/>
        <v>201</v>
      </c>
      <c r="B508">
        <v>1</v>
      </c>
      <c r="C508">
        <v>20</v>
      </c>
      <c r="D508">
        <v>239500</v>
      </c>
      <c r="E508">
        <v>239500</v>
      </c>
      <c r="F508">
        <v>1</v>
      </c>
      <c r="G508">
        <v>1</v>
      </c>
      <c r="H508">
        <f>VLOOKUP($A508,'01 LEAD TIME'!$A$10:$K$1000000,8,FALSE)</f>
        <v>20161203224239</v>
      </c>
      <c r="I508">
        <f>VLOOKUP($A508,'01 LEAD TIME'!$A$10:$K$1000000,9,FALSE)</f>
        <v>20161207185133</v>
      </c>
      <c r="J508">
        <f>VLOOKUP($A508,'01 LEAD TIME'!$A$10:$K$1000000,10,FALSE)</f>
        <v>4</v>
      </c>
      <c r="K508">
        <f>VLOOKUP($A508,'01 LEAD TIME'!$A$10:$K$1000000,11,FALSE)</f>
        <v>0</v>
      </c>
      <c r="L508" t="s">
        <v>35</v>
      </c>
      <c r="M508" s="1">
        <f t="shared" si="56"/>
        <v>42709</v>
      </c>
      <c r="N508" s="1">
        <f t="shared" si="57"/>
        <v>42712</v>
      </c>
      <c r="O508" t="b">
        <f t="shared" si="58"/>
        <v>0</v>
      </c>
      <c r="P508" t="str">
        <f t="shared" si="59"/>
        <v>WHEN fk_mwh_warehouse = '1' AND id_city = '20' AND shipped_date &gt;= '2016-12-05' AND shipped_date &lt; '2016-12-09' THEN unit_price</v>
      </c>
      <c r="Q508" t="str">
        <f t="shared" si="60"/>
        <v>WHEN fk_mwh_warehouse = '1' AND id_city = '20' AND shipped_date &gt;= '2016-12-05' AND shipped_date &lt; '2016-12-09' THEN paid_price</v>
      </c>
      <c r="R508" t="str">
        <f t="shared" si="63"/>
        <v>WHEN fk_mwh_warehouse = '1' AND id_city = '20' AND shipped_date &gt;= '2016-12-05' AND shipped_date &lt; '2016-12-09' THEN order_nr</v>
      </c>
      <c r="S508" t="str">
        <f t="shared" si="61"/>
        <v>WHEN fk_mwh_warehouse = '1' AND id_city = '20' AND shipped_date &gt;= '2016-12-05' AND shipped_date &lt; '2016-12-09' THEN 1</v>
      </c>
    </row>
    <row r="509" spans="1:19" x14ac:dyDescent="0.25">
      <c r="A509" t="str">
        <f t="shared" si="62"/>
        <v>211</v>
      </c>
      <c r="B509">
        <v>1</v>
      </c>
      <c r="C509">
        <v>21</v>
      </c>
      <c r="D509">
        <v>0</v>
      </c>
      <c r="E509">
        <v>0</v>
      </c>
      <c r="F509">
        <v>0</v>
      </c>
      <c r="G509">
        <v>0</v>
      </c>
      <c r="H509" t="e">
        <f>VLOOKUP($A509,'01 LEAD TIME'!$A$10:$K$1000000,8,FALSE)</f>
        <v>#N/A</v>
      </c>
      <c r="I509" t="e">
        <f>VLOOKUP($A509,'01 LEAD TIME'!$A$10:$K$1000000,9,FALSE)</f>
        <v>#N/A</v>
      </c>
      <c r="J509" t="e">
        <f>VLOOKUP($A509,'01 LEAD TIME'!$A$10:$K$1000000,10,FALSE)</f>
        <v>#N/A</v>
      </c>
      <c r="K509" t="e">
        <f>VLOOKUP($A509,'01 LEAD TIME'!$A$10:$K$1000000,11,FALSE)</f>
        <v>#N/A</v>
      </c>
      <c r="L509" t="e">
        <v>#N/A</v>
      </c>
      <c r="M509" s="1" t="e">
        <f t="shared" si="56"/>
        <v>#N/A</v>
      </c>
      <c r="N509" s="1" t="e">
        <f t="shared" si="57"/>
        <v>#N/A</v>
      </c>
      <c r="O509" t="e">
        <f t="shared" si="58"/>
        <v>#N/A</v>
      </c>
      <c r="P509" t="e">
        <f t="shared" si="59"/>
        <v>#N/A</v>
      </c>
      <c r="Q509" t="e">
        <f t="shared" si="60"/>
        <v>#N/A</v>
      </c>
      <c r="R509" t="e">
        <f t="shared" si="63"/>
        <v>#N/A</v>
      </c>
      <c r="S509" t="e">
        <f t="shared" si="61"/>
        <v>#N/A</v>
      </c>
    </row>
    <row r="510" spans="1:19" x14ac:dyDescent="0.25">
      <c r="A510" t="str">
        <f t="shared" si="62"/>
        <v>221</v>
      </c>
      <c r="B510">
        <v>1</v>
      </c>
      <c r="C510">
        <v>22</v>
      </c>
      <c r="D510">
        <v>1516894</v>
      </c>
      <c r="E510">
        <v>1487783</v>
      </c>
      <c r="F510">
        <v>11</v>
      </c>
      <c r="G510">
        <v>17</v>
      </c>
      <c r="H510">
        <f>VLOOKUP($A510,'01 LEAD TIME'!$A$10:$K$1000000,8,FALSE)</f>
        <v>20161203608444.5</v>
      </c>
      <c r="I510">
        <f>VLOOKUP($A510,'01 LEAD TIME'!$A$10:$K$1000000,9,FALSE)</f>
        <v>20161205792806</v>
      </c>
      <c r="J510">
        <f>VLOOKUP($A510,'01 LEAD TIME'!$A$10:$K$1000000,10,FALSE)</f>
        <v>2</v>
      </c>
      <c r="K510">
        <f>VLOOKUP($A510,'01 LEAD TIME'!$A$10:$K$1000000,11,FALSE)</f>
        <v>2</v>
      </c>
      <c r="L510" t="s">
        <v>34</v>
      </c>
      <c r="M510" s="1">
        <f t="shared" si="56"/>
        <v>42705</v>
      </c>
      <c r="N510" s="1">
        <f t="shared" si="57"/>
        <v>42716</v>
      </c>
      <c r="O510" t="b">
        <f t="shared" si="58"/>
        <v>0</v>
      </c>
      <c r="P510" t="str">
        <f t="shared" si="59"/>
        <v>WHEN fk_mwh_warehouse = '1' AND id_city = '22' AND shipped_date &gt;= '2016-12-01' AND shipped_date &lt; '2016-12-13' THEN unit_price</v>
      </c>
      <c r="Q510" t="str">
        <f t="shared" si="60"/>
        <v>WHEN fk_mwh_warehouse = '1' AND id_city = '22' AND shipped_date &gt;= '2016-12-01' AND shipped_date &lt; '2016-12-13' THEN paid_price</v>
      </c>
      <c r="R510" t="str">
        <f t="shared" si="63"/>
        <v>WHEN fk_mwh_warehouse = '1' AND id_city = '22' AND shipped_date &gt;= '2016-12-01' AND shipped_date &lt; '2016-12-13' THEN order_nr</v>
      </c>
      <c r="S510" t="str">
        <f t="shared" si="61"/>
        <v>WHEN fk_mwh_warehouse = '1' AND id_city = '22' AND shipped_date &gt;= '2016-12-01' AND shipped_date &lt; '2016-12-13' THEN 1</v>
      </c>
    </row>
    <row r="511" spans="1:19" x14ac:dyDescent="0.25">
      <c r="A511" t="str">
        <f t="shared" si="62"/>
        <v>231</v>
      </c>
      <c r="B511">
        <v>1</v>
      </c>
      <c r="C511">
        <v>23</v>
      </c>
      <c r="D511">
        <v>2894388</v>
      </c>
      <c r="E511">
        <v>2894388</v>
      </c>
      <c r="F511">
        <v>9</v>
      </c>
      <c r="G511">
        <v>11</v>
      </c>
      <c r="H511">
        <f>VLOOKUP($A511,'01 LEAD TIME'!$A$10:$K$1000000,8,FALSE)</f>
        <v>20161167344563.199</v>
      </c>
      <c r="I511">
        <f>VLOOKUP($A511,'01 LEAD TIME'!$A$10:$K$1000000,9,FALSE)</f>
        <v>20161207922961.699</v>
      </c>
      <c r="J511">
        <f>VLOOKUP($A511,'01 LEAD TIME'!$A$10:$K$1000000,10,FALSE)</f>
        <v>6</v>
      </c>
      <c r="K511">
        <f>VLOOKUP($A511,'01 LEAD TIME'!$A$10:$K$1000000,11,FALSE)</f>
        <v>5</v>
      </c>
      <c r="L511" t="s">
        <v>35</v>
      </c>
      <c r="M511" s="1">
        <f t="shared" si="56"/>
        <v>42692</v>
      </c>
      <c r="N511" s="1">
        <f t="shared" si="57"/>
        <v>42715</v>
      </c>
      <c r="O511" t="b">
        <f t="shared" si="58"/>
        <v>0</v>
      </c>
      <c r="P511" t="str">
        <f t="shared" si="59"/>
        <v>WHEN fk_mwh_warehouse = '1' AND id_city = '23' AND shipped_date &gt;= '2016-11-18' AND shipped_date &lt; '2016-12-12' THEN unit_price</v>
      </c>
      <c r="Q511" t="str">
        <f t="shared" si="60"/>
        <v>WHEN fk_mwh_warehouse = '1' AND id_city = '23' AND shipped_date &gt;= '2016-11-18' AND shipped_date &lt; '2016-12-12' THEN paid_price</v>
      </c>
      <c r="R511" t="str">
        <f t="shared" si="63"/>
        <v>WHEN fk_mwh_warehouse = '1' AND id_city = '23' AND shipped_date &gt;= '2016-11-18' AND shipped_date &lt; '2016-12-12' THEN order_nr</v>
      </c>
      <c r="S511" t="str">
        <f t="shared" si="61"/>
        <v>WHEN fk_mwh_warehouse = '1' AND id_city = '23' AND shipped_date &gt;= '2016-11-18' AND shipped_date &lt; '2016-12-12' THEN 1</v>
      </c>
    </row>
    <row r="512" spans="1:19" x14ac:dyDescent="0.25">
      <c r="A512" t="str">
        <f t="shared" si="62"/>
        <v>241</v>
      </c>
      <c r="B512">
        <v>1</v>
      </c>
      <c r="C512">
        <v>24</v>
      </c>
      <c r="D512">
        <v>800550</v>
      </c>
      <c r="E512">
        <v>792950</v>
      </c>
      <c r="F512">
        <v>6</v>
      </c>
      <c r="G512">
        <v>22</v>
      </c>
      <c r="H512">
        <f>VLOOKUP($A512,'01 LEAD TIME'!$A$10:$K$1000000,8,FALSE)</f>
        <v>20161141669451.5</v>
      </c>
      <c r="I512">
        <f>VLOOKUP($A512,'01 LEAD TIME'!$A$10:$K$1000000,9,FALSE)</f>
        <v>20161206012896.102</v>
      </c>
      <c r="J512">
        <f>VLOOKUP($A512,'01 LEAD TIME'!$A$10:$K$1000000,10,FALSE)</f>
        <v>6</v>
      </c>
      <c r="K512">
        <f>VLOOKUP($A512,'01 LEAD TIME'!$A$10:$K$1000000,11,FALSE)</f>
        <v>1</v>
      </c>
      <c r="L512" t="s">
        <v>36</v>
      </c>
      <c r="M512" s="1">
        <f t="shared" si="56"/>
        <v>42704</v>
      </c>
      <c r="N512" s="1">
        <f t="shared" si="57"/>
        <v>42711</v>
      </c>
      <c r="O512" t="b">
        <f t="shared" si="58"/>
        <v>0</v>
      </c>
      <c r="P512" t="str">
        <f t="shared" si="59"/>
        <v>WHEN fk_mwh_warehouse = '1' AND id_city = '24' AND shipped_date &gt;= '2016-11-30' AND shipped_date &lt; '2016-12-08' THEN unit_price</v>
      </c>
      <c r="Q512" t="str">
        <f t="shared" si="60"/>
        <v>WHEN fk_mwh_warehouse = '1' AND id_city = '24' AND shipped_date &gt;= '2016-11-30' AND shipped_date &lt; '2016-12-08' THEN paid_price</v>
      </c>
      <c r="R512" t="str">
        <f t="shared" si="63"/>
        <v>WHEN fk_mwh_warehouse = '1' AND id_city = '24' AND shipped_date &gt;= '2016-11-30' AND shipped_date &lt; '2016-12-08' THEN order_nr</v>
      </c>
      <c r="S512" t="str">
        <f t="shared" si="61"/>
        <v>WHEN fk_mwh_warehouse = '1' AND id_city = '24' AND shipped_date &gt;= '2016-11-30' AND shipped_date &lt; '2016-12-08' THEN 1</v>
      </c>
    </row>
    <row r="513" spans="1:19" x14ac:dyDescent="0.25">
      <c r="A513" t="str">
        <f t="shared" si="62"/>
        <v>271</v>
      </c>
      <c r="B513">
        <v>1</v>
      </c>
      <c r="C513">
        <v>27</v>
      </c>
      <c r="D513">
        <v>0</v>
      </c>
      <c r="E513">
        <v>0</v>
      </c>
      <c r="F513">
        <v>0</v>
      </c>
      <c r="G513">
        <v>0</v>
      </c>
      <c r="H513" t="e">
        <f>VLOOKUP($A513,'01 LEAD TIME'!$A$10:$K$1000000,8,FALSE)</f>
        <v>#N/A</v>
      </c>
      <c r="I513" t="e">
        <f>VLOOKUP($A513,'01 LEAD TIME'!$A$10:$K$1000000,9,FALSE)</f>
        <v>#N/A</v>
      </c>
      <c r="J513" t="e">
        <f>VLOOKUP($A513,'01 LEAD TIME'!$A$10:$K$1000000,10,FALSE)</f>
        <v>#N/A</v>
      </c>
      <c r="K513" t="e">
        <f>VLOOKUP($A513,'01 LEAD TIME'!$A$10:$K$1000000,11,FALSE)</f>
        <v>#N/A</v>
      </c>
      <c r="L513" t="e">
        <v>#N/A</v>
      </c>
      <c r="M513" s="1" t="e">
        <f t="shared" si="56"/>
        <v>#N/A</v>
      </c>
      <c r="N513" s="1" t="e">
        <f t="shared" si="57"/>
        <v>#N/A</v>
      </c>
      <c r="O513" t="e">
        <f t="shared" si="58"/>
        <v>#N/A</v>
      </c>
      <c r="P513" t="e">
        <f t="shared" si="59"/>
        <v>#N/A</v>
      </c>
      <c r="Q513" t="e">
        <f t="shared" si="60"/>
        <v>#N/A</v>
      </c>
      <c r="R513" t="e">
        <f t="shared" si="63"/>
        <v>#N/A</v>
      </c>
      <c r="S513" t="e">
        <f t="shared" si="61"/>
        <v>#N/A</v>
      </c>
    </row>
    <row r="514" spans="1:19" x14ac:dyDescent="0.25">
      <c r="A514" t="str">
        <f t="shared" si="62"/>
        <v>291</v>
      </c>
      <c r="B514">
        <v>1</v>
      </c>
      <c r="C514">
        <v>29</v>
      </c>
      <c r="D514">
        <v>0</v>
      </c>
      <c r="E514">
        <v>0</v>
      </c>
      <c r="F514">
        <v>0</v>
      </c>
      <c r="G514">
        <v>0</v>
      </c>
      <c r="H514" t="e">
        <f>VLOOKUP($A514,'01 LEAD TIME'!$A$10:$K$1000000,8,FALSE)</f>
        <v>#N/A</v>
      </c>
      <c r="I514" t="e">
        <f>VLOOKUP($A514,'01 LEAD TIME'!$A$10:$K$1000000,9,FALSE)</f>
        <v>#N/A</v>
      </c>
      <c r="J514" t="e">
        <f>VLOOKUP($A514,'01 LEAD TIME'!$A$10:$K$1000000,10,FALSE)</f>
        <v>#N/A</v>
      </c>
      <c r="K514" t="e">
        <f>VLOOKUP($A514,'01 LEAD TIME'!$A$10:$K$1000000,11,FALSE)</f>
        <v>#N/A</v>
      </c>
      <c r="L514" t="e">
        <v>#N/A</v>
      </c>
      <c r="M514" s="1" t="e">
        <f t="shared" si="56"/>
        <v>#N/A</v>
      </c>
      <c r="N514" s="1" t="e">
        <f t="shared" si="57"/>
        <v>#N/A</v>
      </c>
      <c r="O514" t="e">
        <f t="shared" si="58"/>
        <v>#N/A</v>
      </c>
      <c r="P514" t="e">
        <f t="shared" si="59"/>
        <v>#N/A</v>
      </c>
      <c r="Q514" t="e">
        <f t="shared" si="60"/>
        <v>#N/A</v>
      </c>
      <c r="R514" t="e">
        <f t="shared" si="63"/>
        <v>#N/A</v>
      </c>
      <c r="S514" t="e">
        <f t="shared" si="61"/>
        <v>#N/A</v>
      </c>
    </row>
    <row r="515" spans="1:19" x14ac:dyDescent="0.25">
      <c r="A515" t="str">
        <f t="shared" si="62"/>
        <v>311</v>
      </c>
      <c r="B515">
        <v>1</v>
      </c>
      <c r="C515">
        <v>31</v>
      </c>
      <c r="D515">
        <v>69000</v>
      </c>
      <c r="E515">
        <v>69000</v>
      </c>
      <c r="F515">
        <v>1</v>
      </c>
      <c r="G515">
        <v>1</v>
      </c>
      <c r="H515">
        <f>VLOOKUP($A515,'01 LEAD TIME'!$A$10:$K$1000000,8,FALSE)</f>
        <v>20161202131300</v>
      </c>
      <c r="I515">
        <f>VLOOKUP($A515,'01 LEAD TIME'!$A$10:$K$1000000,9,FALSE)</f>
        <v>20161207022921</v>
      </c>
      <c r="J515">
        <f>VLOOKUP($A515,'01 LEAD TIME'!$A$10:$K$1000000,10,FALSE)</f>
        <v>5</v>
      </c>
      <c r="K515">
        <f>VLOOKUP($A515,'01 LEAD TIME'!$A$10:$K$1000000,11,FALSE)</f>
        <v>0</v>
      </c>
      <c r="L515" t="s">
        <v>35</v>
      </c>
      <c r="M515" s="1">
        <f t="shared" si="56"/>
        <v>42708</v>
      </c>
      <c r="N515" s="1">
        <f t="shared" si="57"/>
        <v>42711</v>
      </c>
      <c r="O515" t="b">
        <f t="shared" si="58"/>
        <v>0</v>
      </c>
      <c r="P515" t="str">
        <f t="shared" si="59"/>
        <v>WHEN fk_mwh_warehouse = '1' AND id_city = '31' AND shipped_date &gt;= '2016-12-04' AND shipped_date &lt; '2016-12-08' THEN unit_price</v>
      </c>
      <c r="Q515" t="str">
        <f t="shared" si="60"/>
        <v>WHEN fk_mwh_warehouse = '1' AND id_city = '31' AND shipped_date &gt;= '2016-12-04' AND shipped_date &lt; '2016-12-08' THEN paid_price</v>
      </c>
      <c r="R515" t="str">
        <f t="shared" si="63"/>
        <v>WHEN fk_mwh_warehouse = '1' AND id_city = '31' AND shipped_date &gt;= '2016-12-04' AND shipped_date &lt; '2016-12-08' THEN order_nr</v>
      </c>
      <c r="S515" t="str">
        <f t="shared" si="61"/>
        <v>WHEN fk_mwh_warehouse = '1' AND id_city = '31' AND shipped_date &gt;= '2016-12-04' AND shipped_date &lt; '2016-12-08' THEN 1</v>
      </c>
    </row>
    <row r="516" spans="1:19" x14ac:dyDescent="0.25">
      <c r="A516" t="str">
        <f t="shared" si="62"/>
        <v>341</v>
      </c>
      <c r="B516">
        <v>1</v>
      </c>
      <c r="C516">
        <v>34</v>
      </c>
      <c r="D516">
        <v>0</v>
      </c>
      <c r="E516">
        <v>0</v>
      </c>
      <c r="F516">
        <v>0</v>
      </c>
      <c r="G516">
        <v>0</v>
      </c>
      <c r="H516" t="e">
        <f>VLOOKUP($A516,'01 LEAD TIME'!$A$10:$K$1000000,8,FALSE)</f>
        <v>#N/A</v>
      </c>
      <c r="I516" t="e">
        <f>VLOOKUP($A516,'01 LEAD TIME'!$A$10:$K$1000000,9,FALSE)</f>
        <v>#N/A</v>
      </c>
      <c r="J516" t="e">
        <f>VLOOKUP($A516,'01 LEAD TIME'!$A$10:$K$1000000,10,FALSE)</f>
        <v>#N/A</v>
      </c>
      <c r="K516" t="e">
        <f>VLOOKUP($A516,'01 LEAD TIME'!$A$10:$K$1000000,11,FALSE)</f>
        <v>#N/A</v>
      </c>
      <c r="L516" t="e">
        <v>#N/A</v>
      </c>
      <c r="M516" s="1" t="e">
        <f t="shared" si="56"/>
        <v>#N/A</v>
      </c>
      <c r="N516" s="1" t="e">
        <f t="shared" si="57"/>
        <v>#N/A</v>
      </c>
      <c r="O516" t="e">
        <f t="shared" si="58"/>
        <v>#N/A</v>
      </c>
      <c r="P516" t="e">
        <f t="shared" si="59"/>
        <v>#N/A</v>
      </c>
      <c r="Q516" t="e">
        <f t="shared" si="60"/>
        <v>#N/A</v>
      </c>
      <c r="R516" t="e">
        <f t="shared" si="63"/>
        <v>#N/A</v>
      </c>
      <c r="S516" t="e">
        <f t="shared" si="61"/>
        <v>#N/A</v>
      </c>
    </row>
    <row r="517" spans="1:19" x14ac:dyDescent="0.25">
      <c r="A517" t="str">
        <f t="shared" si="62"/>
        <v>351</v>
      </c>
      <c r="B517">
        <v>1</v>
      </c>
      <c r="C517">
        <v>35</v>
      </c>
      <c r="D517">
        <v>14189329.16</v>
      </c>
      <c r="E517">
        <v>13910754.369999999</v>
      </c>
      <c r="F517">
        <v>16</v>
      </c>
      <c r="G517">
        <v>23</v>
      </c>
      <c r="H517">
        <f>VLOOKUP($A517,'01 LEAD TIME'!$A$10:$K$1000000,8,FALSE)</f>
        <v>20161182360811.199</v>
      </c>
      <c r="I517">
        <f>VLOOKUP($A517,'01 LEAD TIME'!$A$10:$K$1000000,9,FALSE)</f>
        <v>20161206937533.5</v>
      </c>
      <c r="J517">
        <f>VLOOKUP($A517,'01 LEAD TIME'!$A$10:$K$1000000,10,FALSE)</f>
        <v>7</v>
      </c>
      <c r="K517">
        <f>VLOOKUP($A517,'01 LEAD TIME'!$A$10:$K$1000000,11,FALSE)</f>
        <v>10</v>
      </c>
      <c r="L517" t="s">
        <v>36</v>
      </c>
      <c r="M517" s="1">
        <f t="shared" si="56"/>
        <v>42676</v>
      </c>
      <c r="N517" s="1">
        <f t="shared" si="57"/>
        <v>42719</v>
      </c>
      <c r="O517" t="b">
        <f t="shared" si="58"/>
        <v>1</v>
      </c>
      <c r="P517" t="str">
        <f t="shared" si="59"/>
        <v>WHEN fk_mwh_warehouse = '1' AND id_city = '35' AND shipped_date &gt;= '2016-11-02' AND shipped_date &lt; '2016-12-16' THEN unit_price</v>
      </c>
      <c r="Q517" t="str">
        <f t="shared" si="60"/>
        <v>WHEN fk_mwh_warehouse = '1' AND id_city = '35' AND shipped_date &gt;= '2016-11-02' AND shipped_date &lt; '2016-12-16' THEN paid_price</v>
      </c>
      <c r="R517" t="str">
        <f t="shared" si="63"/>
        <v>WHEN fk_mwh_warehouse = '1' AND id_city = '35' AND shipped_date &gt;= '2016-11-02' AND shipped_date &lt; '2016-12-16' THEN order_nr</v>
      </c>
      <c r="S517" t="str">
        <f t="shared" si="61"/>
        <v>WHEN fk_mwh_warehouse = '1' AND id_city = '35' AND shipped_date &gt;= '2016-11-02' AND shipped_date &lt; '2016-12-16' THEN 1</v>
      </c>
    </row>
    <row r="518" spans="1:19" x14ac:dyDescent="0.25">
      <c r="A518" t="str">
        <f t="shared" si="62"/>
        <v>361</v>
      </c>
      <c r="B518">
        <v>1</v>
      </c>
      <c r="C518">
        <v>36</v>
      </c>
      <c r="D518">
        <v>7343262</v>
      </c>
      <c r="E518">
        <v>7147084</v>
      </c>
      <c r="F518">
        <v>19</v>
      </c>
      <c r="G518">
        <v>25</v>
      </c>
      <c r="H518">
        <f>VLOOKUP($A518,'01 LEAD TIME'!$A$10:$K$1000000,8,FALSE)</f>
        <v>20161168316378.398</v>
      </c>
      <c r="I518">
        <f>VLOOKUP($A518,'01 LEAD TIME'!$A$10:$K$1000000,9,FALSE)</f>
        <v>20161206935659</v>
      </c>
      <c r="J518">
        <f>VLOOKUP($A518,'01 LEAD TIME'!$A$10:$K$1000000,10,FALSE)</f>
        <v>11</v>
      </c>
      <c r="K518">
        <f>VLOOKUP($A518,'01 LEAD TIME'!$A$10:$K$1000000,11,FALSE)</f>
        <v>9</v>
      </c>
      <c r="L518" t="s">
        <v>36</v>
      </c>
      <c r="M518" s="1">
        <f t="shared" si="56"/>
        <v>42675</v>
      </c>
      <c r="N518" s="1">
        <f t="shared" si="57"/>
        <v>42714</v>
      </c>
      <c r="O518" t="b">
        <f t="shared" si="58"/>
        <v>0</v>
      </c>
      <c r="P518" t="str">
        <f t="shared" si="59"/>
        <v>WHEN fk_mwh_warehouse = '1' AND id_city = '36' AND shipped_date &gt;= '2016-11-01' AND shipped_date &lt; '2016-12-11' THEN unit_price</v>
      </c>
      <c r="Q518" t="str">
        <f t="shared" si="60"/>
        <v>WHEN fk_mwh_warehouse = '1' AND id_city = '36' AND shipped_date &gt;= '2016-11-01' AND shipped_date &lt; '2016-12-11' THEN paid_price</v>
      </c>
      <c r="R518" t="str">
        <f t="shared" si="63"/>
        <v>WHEN fk_mwh_warehouse = '1' AND id_city = '36' AND shipped_date &gt;= '2016-11-01' AND shipped_date &lt; '2016-12-11' THEN order_nr</v>
      </c>
      <c r="S518" t="str">
        <f t="shared" si="61"/>
        <v>WHEN fk_mwh_warehouse = '1' AND id_city = '36' AND shipped_date &gt;= '2016-11-01' AND shipped_date &lt; '2016-12-11' THEN 1</v>
      </c>
    </row>
    <row r="519" spans="1:19" x14ac:dyDescent="0.25">
      <c r="A519" t="str">
        <f t="shared" si="62"/>
        <v>371</v>
      </c>
      <c r="B519">
        <v>1</v>
      </c>
      <c r="C519">
        <v>37</v>
      </c>
      <c r="D519">
        <v>0</v>
      </c>
      <c r="E519">
        <v>0</v>
      </c>
      <c r="F519">
        <v>0</v>
      </c>
      <c r="G519">
        <v>0</v>
      </c>
      <c r="H519" t="e">
        <f>VLOOKUP($A519,'01 LEAD TIME'!$A$10:$K$1000000,8,FALSE)</f>
        <v>#N/A</v>
      </c>
      <c r="I519" t="e">
        <f>VLOOKUP($A519,'01 LEAD TIME'!$A$10:$K$1000000,9,FALSE)</f>
        <v>#N/A</v>
      </c>
      <c r="J519" t="e">
        <f>VLOOKUP($A519,'01 LEAD TIME'!$A$10:$K$1000000,10,FALSE)</f>
        <v>#N/A</v>
      </c>
      <c r="K519" t="e">
        <f>VLOOKUP($A519,'01 LEAD TIME'!$A$10:$K$1000000,11,FALSE)</f>
        <v>#N/A</v>
      </c>
      <c r="L519" t="e">
        <v>#N/A</v>
      </c>
      <c r="M519" s="1" t="e">
        <f t="shared" si="56"/>
        <v>#N/A</v>
      </c>
      <c r="N519" s="1" t="e">
        <f t="shared" si="57"/>
        <v>#N/A</v>
      </c>
      <c r="O519" t="e">
        <f t="shared" si="58"/>
        <v>#N/A</v>
      </c>
      <c r="P519" t="e">
        <f t="shared" si="59"/>
        <v>#N/A</v>
      </c>
      <c r="Q519" t="e">
        <f t="shared" si="60"/>
        <v>#N/A</v>
      </c>
      <c r="R519" t="e">
        <f t="shared" si="63"/>
        <v>#N/A</v>
      </c>
      <c r="S519" t="e">
        <f t="shared" si="61"/>
        <v>#N/A</v>
      </c>
    </row>
    <row r="520" spans="1:19" x14ac:dyDescent="0.25">
      <c r="A520" t="str">
        <f t="shared" si="62"/>
        <v>391</v>
      </c>
      <c r="B520">
        <v>1</v>
      </c>
      <c r="C520">
        <v>39</v>
      </c>
      <c r="D520">
        <v>0</v>
      </c>
      <c r="E520">
        <v>0</v>
      </c>
      <c r="F520">
        <v>0</v>
      </c>
      <c r="G520">
        <v>0</v>
      </c>
      <c r="H520" t="e">
        <f>VLOOKUP($A520,'01 LEAD TIME'!$A$10:$K$1000000,8,FALSE)</f>
        <v>#N/A</v>
      </c>
      <c r="I520" t="e">
        <f>VLOOKUP($A520,'01 LEAD TIME'!$A$10:$K$1000000,9,FALSE)</f>
        <v>#N/A</v>
      </c>
      <c r="J520" t="e">
        <f>VLOOKUP($A520,'01 LEAD TIME'!$A$10:$K$1000000,10,FALSE)</f>
        <v>#N/A</v>
      </c>
      <c r="K520" t="e">
        <f>VLOOKUP($A520,'01 LEAD TIME'!$A$10:$K$1000000,11,FALSE)</f>
        <v>#N/A</v>
      </c>
      <c r="L520" t="e">
        <v>#N/A</v>
      </c>
      <c r="M520" s="1" t="e">
        <f t="shared" si="56"/>
        <v>#N/A</v>
      </c>
      <c r="N520" s="1" t="e">
        <f t="shared" si="57"/>
        <v>#N/A</v>
      </c>
      <c r="O520" t="e">
        <f t="shared" si="58"/>
        <v>#N/A</v>
      </c>
      <c r="P520" t="e">
        <f t="shared" si="59"/>
        <v>#N/A</v>
      </c>
      <c r="Q520" t="e">
        <f t="shared" si="60"/>
        <v>#N/A</v>
      </c>
      <c r="R520" t="e">
        <f t="shared" si="63"/>
        <v>#N/A</v>
      </c>
      <c r="S520" t="e">
        <f t="shared" si="61"/>
        <v>#N/A</v>
      </c>
    </row>
    <row r="521" spans="1:19" x14ac:dyDescent="0.25">
      <c r="A521" t="str">
        <f t="shared" si="62"/>
        <v>421</v>
      </c>
      <c r="B521">
        <v>1</v>
      </c>
      <c r="C521">
        <v>42</v>
      </c>
      <c r="D521">
        <v>69000</v>
      </c>
      <c r="E521">
        <v>69000</v>
      </c>
      <c r="F521">
        <v>1</v>
      </c>
      <c r="G521">
        <v>1</v>
      </c>
      <c r="H521">
        <f>VLOOKUP($A521,'01 LEAD TIME'!$A$10:$K$1000000,8,FALSE)</f>
        <v>20161125155127</v>
      </c>
      <c r="I521">
        <f>VLOOKUP($A521,'01 LEAD TIME'!$A$10:$K$1000000,9,FALSE)</f>
        <v>20161207092752</v>
      </c>
      <c r="J521">
        <f>VLOOKUP($A521,'01 LEAD TIME'!$A$10:$K$1000000,10,FALSE)</f>
        <v>12</v>
      </c>
      <c r="K521">
        <f>VLOOKUP($A521,'01 LEAD TIME'!$A$10:$K$1000000,11,FALSE)</f>
        <v>0</v>
      </c>
      <c r="L521" t="s">
        <v>35</v>
      </c>
      <c r="M521" s="1">
        <f t="shared" si="56"/>
        <v>42701</v>
      </c>
      <c r="N521" s="1">
        <f t="shared" si="57"/>
        <v>42704</v>
      </c>
      <c r="O521" t="b">
        <f t="shared" si="58"/>
        <v>0</v>
      </c>
      <c r="P521" t="str">
        <f t="shared" si="59"/>
        <v>WHEN fk_mwh_warehouse = '1' AND id_city = '42' AND shipped_date &gt;= '2016-11-27' AND shipped_date &lt; '2016-12-01' THEN unit_price</v>
      </c>
      <c r="Q521" t="str">
        <f t="shared" si="60"/>
        <v>WHEN fk_mwh_warehouse = '1' AND id_city = '42' AND shipped_date &gt;= '2016-11-27' AND shipped_date &lt; '2016-12-01' THEN paid_price</v>
      </c>
      <c r="R521" t="str">
        <f t="shared" si="63"/>
        <v>WHEN fk_mwh_warehouse = '1' AND id_city = '42' AND shipped_date &gt;= '2016-11-27' AND shipped_date &lt; '2016-12-01' THEN order_nr</v>
      </c>
      <c r="S521" t="str">
        <f t="shared" si="61"/>
        <v>WHEN fk_mwh_warehouse = '1' AND id_city = '42' AND shipped_date &gt;= '2016-11-27' AND shipped_date &lt; '2016-12-01' THEN 1</v>
      </c>
    </row>
    <row r="522" spans="1:19" x14ac:dyDescent="0.25">
      <c r="A522" t="str">
        <f t="shared" si="62"/>
        <v>451</v>
      </c>
      <c r="B522">
        <v>1</v>
      </c>
      <c r="C522">
        <v>45</v>
      </c>
      <c r="D522">
        <v>569964</v>
      </c>
      <c r="E522">
        <v>569964</v>
      </c>
      <c r="F522">
        <v>1</v>
      </c>
      <c r="G522">
        <v>3</v>
      </c>
      <c r="H522">
        <f>VLOOKUP($A522,'01 LEAD TIME'!$A$10:$K$1000000,8,FALSE)</f>
        <v>20161153791226.301</v>
      </c>
      <c r="I522">
        <f>VLOOKUP($A522,'01 LEAD TIME'!$A$10:$K$1000000,9,FALSE)</f>
        <v>20161207385265</v>
      </c>
      <c r="J522">
        <f>VLOOKUP($A522,'01 LEAD TIME'!$A$10:$K$1000000,10,FALSE)</f>
        <v>7</v>
      </c>
      <c r="K522">
        <f>VLOOKUP($A522,'01 LEAD TIME'!$A$10:$K$1000000,11,FALSE)</f>
        <v>1</v>
      </c>
      <c r="L522" t="s">
        <v>35</v>
      </c>
      <c r="M522" s="1">
        <f t="shared" ref="M522:M585" si="64">$N$2-J522-($N$6*K522)</f>
        <v>42703</v>
      </c>
      <c r="N522" s="1">
        <f t="shared" ref="N522:N585" si="65">$N$3-J522+($N$7*K522)</f>
        <v>42710</v>
      </c>
      <c r="O522" t="b">
        <f t="shared" ref="O522:O585" si="66">N522&gt;$N$3</f>
        <v>0</v>
      </c>
      <c r="P522" t="str">
        <f t="shared" ref="P522:P585" si="67">"WHEN fk_mwh_warehouse = '"&amp;$B522&amp;"' AND id_city = '"&amp;$C522&amp;"' AND shipped_date &gt;= '"&amp;TEXT($M522,"yyyy-mm-dd")&amp;"' AND shipped_date &lt; '"&amp;TEXT($N522+1,"yyyy-mm-dd")&amp;"' THEN unit_price"</f>
        <v>WHEN fk_mwh_warehouse = '1' AND id_city = '45' AND shipped_date &gt;= '2016-11-29' AND shipped_date &lt; '2016-12-07' THEN unit_price</v>
      </c>
      <c r="Q522" t="str">
        <f t="shared" ref="Q522:Q585" si="68">"WHEN fk_mwh_warehouse = '"&amp;$B522&amp;"' AND id_city = '"&amp;$C522&amp;"' AND shipped_date &gt;= '"&amp;TEXT($M522,"yyyy-mm-dd")&amp;"' AND shipped_date &lt; '"&amp;TEXT($N522+1,"yyyy-mm-dd")&amp;"' THEN paid_price"</f>
        <v>WHEN fk_mwh_warehouse = '1' AND id_city = '45' AND shipped_date &gt;= '2016-11-29' AND shipped_date &lt; '2016-12-07' THEN paid_price</v>
      </c>
      <c r="R522" t="str">
        <f t="shared" si="63"/>
        <v>WHEN fk_mwh_warehouse = '1' AND id_city = '45' AND shipped_date &gt;= '2016-11-29' AND shipped_date &lt; '2016-12-07' THEN order_nr</v>
      </c>
      <c r="S522" t="str">
        <f t="shared" ref="S522:S585" si="69">"WHEN fk_mwh_warehouse = '"&amp;$B522&amp;"' AND id_city = '"&amp;$C522&amp;"' AND shipped_date &gt;= '"&amp;TEXT($M522,"yyyy-mm-dd")&amp;"' AND shipped_date &lt; '"&amp;TEXT($N522+1,"yyyy-mm-dd")&amp;"' THEN 1"</f>
        <v>WHEN fk_mwh_warehouse = '1' AND id_city = '45' AND shipped_date &gt;= '2016-11-29' AND shipped_date &lt; '2016-12-07' THEN 1</v>
      </c>
    </row>
    <row r="523" spans="1:19" x14ac:dyDescent="0.25">
      <c r="A523" t="str">
        <f t="shared" ref="A523:A586" si="70">C523&amp;B523</f>
        <v>461</v>
      </c>
      <c r="B523">
        <v>1</v>
      </c>
      <c r="C523">
        <v>46</v>
      </c>
      <c r="D523">
        <v>392999</v>
      </c>
      <c r="E523">
        <v>362999</v>
      </c>
      <c r="F523">
        <v>4</v>
      </c>
      <c r="G523">
        <v>5</v>
      </c>
      <c r="H523">
        <f>VLOOKUP($A523,'01 LEAD TIME'!$A$10:$K$1000000,8,FALSE)</f>
        <v>20161160293546.801</v>
      </c>
      <c r="I523">
        <f>VLOOKUP($A523,'01 LEAD TIME'!$A$10:$K$1000000,9,FALSE)</f>
        <v>20161207318262.199</v>
      </c>
      <c r="J523">
        <f>VLOOKUP($A523,'01 LEAD TIME'!$A$10:$K$1000000,10,FALSE)</f>
        <v>5</v>
      </c>
      <c r="K523">
        <f>VLOOKUP($A523,'01 LEAD TIME'!$A$10:$K$1000000,11,FALSE)</f>
        <v>3</v>
      </c>
      <c r="L523" t="s">
        <v>35</v>
      </c>
      <c r="M523" s="1">
        <f t="shared" si="64"/>
        <v>42699</v>
      </c>
      <c r="N523" s="1">
        <f t="shared" si="65"/>
        <v>42714</v>
      </c>
      <c r="O523" t="b">
        <f t="shared" si="66"/>
        <v>0</v>
      </c>
      <c r="P523" t="str">
        <f t="shared" si="67"/>
        <v>WHEN fk_mwh_warehouse = '1' AND id_city = '46' AND shipped_date &gt;= '2016-11-25' AND shipped_date &lt; '2016-12-11' THEN unit_price</v>
      </c>
      <c r="Q523" t="str">
        <f t="shared" si="68"/>
        <v>WHEN fk_mwh_warehouse = '1' AND id_city = '46' AND shipped_date &gt;= '2016-11-25' AND shipped_date &lt; '2016-12-11' THEN paid_price</v>
      </c>
      <c r="R523" t="str">
        <f t="shared" ref="R523:R586" si="71">"WHEN fk_mwh_warehouse = '"&amp;$B523&amp;"' AND id_city = '"&amp;$C523&amp;"' AND shipped_date &gt;= '"&amp;TEXT($M523,"yyyy-mm-dd")&amp;"' AND shipped_date &lt; '"&amp;TEXT($N523+1,"yyyy-mm-dd")&amp;"' THEN order_nr"</f>
        <v>WHEN fk_mwh_warehouse = '1' AND id_city = '46' AND shipped_date &gt;= '2016-11-25' AND shipped_date &lt; '2016-12-11' THEN order_nr</v>
      </c>
      <c r="S523" t="str">
        <f t="shared" si="69"/>
        <v>WHEN fk_mwh_warehouse = '1' AND id_city = '46' AND shipped_date &gt;= '2016-11-25' AND shipped_date &lt; '2016-12-11' THEN 1</v>
      </c>
    </row>
    <row r="524" spans="1:19" x14ac:dyDescent="0.25">
      <c r="A524" t="str">
        <f t="shared" si="70"/>
        <v>1441</v>
      </c>
      <c r="B524">
        <v>1</v>
      </c>
      <c r="C524">
        <v>144</v>
      </c>
      <c r="D524">
        <v>63634571</v>
      </c>
      <c r="E524">
        <v>61665341</v>
      </c>
      <c r="F524">
        <v>91</v>
      </c>
      <c r="G524">
        <v>126</v>
      </c>
      <c r="H524">
        <f>VLOOKUP($A524,'01 LEAD TIME'!$A$10:$K$1000000,8,FALSE)</f>
        <v>20161167257718.398</v>
      </c>
      <c r="I524">
        <f>VLOOKUP($A524,'01 LEAD TIME'!$A$10:$K$1000000,9,FALSE)</f>
        <v>20161206996092.398</v>
      </c>
      <c r="J524">
        <f>VLOOKUP($A524,'01 LEAD TIME'!$A$10:$K$1000000,10,FALSE)</f>
        <v>9</v>
      </c>
      <c r="K524">
        <f>VLOOKUP($A524,'01 LEAD TIME'!$A$10:$K$1000000,11,FALSE)</f>
        <v>8</v>
      </c>
      <c r="L524" t="s">
        <v>36</v>
      </c>
      <c r="M524" s="1">
        <f t="shared" si="64"/>
        <v>42680</v>
      </c>
      <c r="N524" s="1">
        <f t="shared" si="65"/>
        <v>42715</v>
      </c>
      <c r="O524" t="b">
        <f t="shared" si="66"/>
        <v>0</v>
      </c>
      <c r="P524" t="str">
        <f t="shared" si="67"/>
        <v>WHEN fk_mwh_warehouse = '1' AND id_city = '144' AND shipped_date &gt;= '2016-11-06' AND shipped_date &lt; '2016-12-12' THEN unit_price</v>
      </c>
      <c r="Q524" t="str">
        <f t="shared" si="68"/>
        <v>WHEN fk_mwh_warehouse = '1' AND id_city = '144' AND shipped_date &gt;= '2016-11-06' AND shipped_date &lt; '2016-12-12' THEN paid_price</v>
      </c>
      <c r="R524" t="str">
        <f t="shared" si="71"/>
        <v>WHEN fk_mwh_warehouse = '1' AND id_city = '144' AND shipped_date &gt;= '2016-11-06' AND shipped_date &lt; '2016-12-12' THEN order_nr</v>
      </c>
      <c r="S524" t="str">
        <f t="shared" si="69"/>
        <v>WHEN fk_mwh_warehouse = '1' AND id_city = '144' AND shipped_date &gt;= '2016-11-06' AND shipped_date &lt; '2016-12-12' THEN 1</v>
      </c>
    </row>
    <row r="525" spans="1:19" x14ac:dyDescent="0.25">
      <c r="A525" t="str">
        <f t="shared" si="70"/>
        <v>1591</v>
      </c>
      <c r="B525">
        <v>1</v>
      </c>
      <c r="C525">
        <v>159</v>
      </c>
      <c r="D525">
        <v>26320794.600000001</v>
      </c>
      <c r="E525">
        <v>26224226.18</v>
      </c>
      <c r="F525">
        <v>86</v>
      </c>
      <c r="G525">
        <v>125</v>
      </c>
      <c r="H525">
        <f>VLOOKUP($A525,'01 LEAD TIME'!$A$10:$K$1000000,8,FALSE)</f>
        <v>20161143279770.699</v>
      </c>
      <c r="I525">
        <f>VLOOKUP($A525,'01 LEAD TIME'!$A$10:$K$1000000,9,FALSE)</f>
        <v>20161205889063.699</v>
      </c>
      <c r="J525">
        <f>VLOOKUP($A525,'01 LEAD TIME'!$A$10:$K$1000000,10,FALSE)</f>
        <v>10</v>
      </c>
      <c r="K525">
        <f>VLOOKUP($A525,'01 LEAD TIME'!$A$10:$K$1000000,11,FALSE)</f>
        <v>6</v>
      </c>
      <c r="L525" t="s">
        <v>34</v>
      </c>
      <c r="M525" s="1">
        <f t="shared" si="64"/>
        <v>42685</v>
      </c>
      <c r="N525" s="1">
        <f t="shared" si="65"/>
        <v>42712</v>
      </c>
      <c r="O525" t="b">
        <f t="shared" si="66"/>
        <v>0</v>
      </c>
      <c r="P525" t="str">
        <f t="shared" si="67"/>
        <v>WHEN fk_mwh_warehouse = '1' AND id_city = '159' AND shipped_date &gt;= '2016-11-11' AND shipped_date &lt; '2016-12-09' THEN unit_price</v>
      </c>
      <c r="Q525" t="str">
        <f t="shared" si="68"/>
        <v>WHEN fk_mwh_warehouse = '1' AND id_city = '159' AND shipped_date &gt;= '2016-11-11' AND shipped_date &lt; '2016-12-09' THEN paid_price</v>
      </c>
      <c r="R525" t="str">
        <f t="shared" si="71"/>
        <v>WHEN fk_mwh_warehouse = '1' AND id_city = '159' AND shipped_date &gt;= '2016-11-11' AND shipped_date &lt; '2016-12-09' THEN order_nr</v>
      </c>
      <c r="S525" t="str">
        <f t="shared" si="69"/>
        <v>WHEN fk_mwh_warehouse = '1' AND id_city = '159' AND shipped_date &gt;= '2016-11-11' AND shipped_date &lt; '2016-12-09' THEN 1</v>
      </c>
    </row>
    <row r="526" spans="1:19" x14ac:dyDescent="0.25">
      <c r="A526" t="str">
        <f t="shared" si="70"/>
        <v>1751</v>
      </c>
      <c r="B526">
        <v>1</v>
      </c>
      <c r="C526">
        <v>175</v>
      </c>
      <c r="D526">
        <v>40444110.600000001</v>
      </c>
      <c r="E526">
        <v>40162717.520000003</v>
      </c>
      <c r="F526">
        <v>113</v>
      </c>
      <c r="G526">
        <v>168</v>
      </c>
      <c r="H526">
        <f>VLOOKUP($A526,'01 LEAD TIME'!$A$10:$K$1000000,8,FALSE)</f>
        <v>20161159183646.602</v>
      </c>
      <c r="I526">
        <f>VLOOKUP($A526,'01 LEAD TIME'!$A$10:$K$1000000,9,FALSE)</f>
        <v>20161206857914.398</v>
      </c>
      <c r="J526">
        <f>VLOOKUP($A526,'01 LEAD TIME'!$A$10:$K$1000000,10,FALSE)</f>
        <v>9</v>
      </c>
      <c r="K526">
        <f>VLOOKUP($A526,'01 LEAD TIME'!$A$10:$K$1000000,11,FALSE)</f>
        <v>7</v>
      </c>
      <c r="L526" t="s">
        <v>36</v>
      </c>
      <c r="M526" s="1">
        <f t="shared" si="64"/>
        <v>42683</v>
      </c>
      <c r="N526" s="1">
        <f t="shared" si="65"/>
        <v>42714</v>
      </c>
      <c r="O526" t="b">
        <f t="shared" si="66"/>
        <v>0</v>
      </c>
      <c r="P526" t="str">
        <f t="shared" si="67"/>
        <v>WHEN fk_mwh_warehouse = '1' AND id_city = '175' AND shipped_date &gt;= '2016-11-09' AND shipped_date &lt; '2016-12-11' THEN unit_price</v>
      </c>
      <c r="Q526" t="str">
        <f t="shared" si="68"/>
        <v>WHEN fk_mwh_warehouse = '1' AND id_city = '175' AND shipped_date &gt;= '2016-11-09' AND shipped_date &lt; '2016-12-11' THEN paid_price</v>
      </c>
      <c r="R526" t="str">
        <f t="shared" si="71"/>
        <v>WHEN fk_mwh_warehouse = '1' AND id_city = '175' AND shipped_date &gt;= '2016-11-09' AND shipped_date &lt; '2016-12-11' THEN order_nr</v>
      </c>
      <c r="S526" t="str">
        <f t="shared" si="69"/>
        <v>WHEN fk_mwh_warehouse = '1' AND id_city = '175' AND shipped_date &gt;= '2016-11-09' AND shipped_date &lt; '2016-12-11' THEN 1</v>
      </c>
    </row>
    <row r="527" spans="1:19" x14ac:dyDescent="0.25">
      <c r="A527" t="str">
        <f t="shared" si="70"/>
        <v>1961</v>
      </c>
      <c r="B527">
        <v>1</v>
      </c>
      <c r="C527">
        <v>196</v>
      </c>
      <c r="D527">
        <v>26560897.5</v>
      </c>
      <c r="E527">
        <v>26346736.329999998</v>
      </c>
      <c r="F527">
        <v>46</v>
      </c>
      <c r="G527">
        <v>58</v>
      </c>
      <c r="H527">
        <f>VLOOKUP($A527,'01 LEAD TIME'!$A$10:$K$1000000,8,FALSE)</f>
        <v>20161161152909.699</v>
      </c>
      <c r="I527">
        <f>VLOOKUP($A527,'01 LEAD TIME'!$A$10:$K$1000000,9,FALSE)</f>
        <v>20161206933773.699</v>
      </c>
      <c r="J527">
        <f>VLOOKUP($A527,'01 LEAD TIME'!$A$10:$K$1000000,10,FALSE)</f>
        <v>11</v>
      </c>
      <c r="K527">
        <f>VLOOKUP($A527,'01 LEAD TIME'!$A$10:$K$1000000,11,FALSE)</f>
        <v>8</v>
      </c>
      <c r="L527" t="s">
        <v>36</v>
      </c>
      <c r="M527" s="1">
        <f t="shared" si="64"/>
        <v>42678</v>
      </c>
      <c r="N527" s="1">
        <f t="shared" si="65"/>
        <v>42713</v>
      </c>
      <c r="O527" t="b">
        <f t="shared" si="66"/>
        <v>0</v>
      </c>
      <c r="P527" t="str">
        <f t="shared" si="67"/>
        <v>WHEN fk_mwh_warehouse = '1' AND id_city = '196' AND shipped_date &gt;= '2016-11-04' AND shipped_date &lt; '2016-12-10' THEN unit_price</v>
      </c>
      <c r="Q527" t="str">
        <f t="shared" si="68"/>
        <v>WHEN fk_mwh_warehouse = '1' AND id_city = '196' AND shipped_date &gt;= '2016-11-04' AND shipped_date &lt; '2016-12-10' THEN paid_price</v>
      </c>
      <c r="R527" t="str">
        <f t="shared" si="71"/>
        <v>WHEN fk_mwh_warehouse = '1' AND id_city = '196' AND shipped_date &gt;= '2016-11-04' AND shipped_date &lt; '2016-12-10' THEN order_nr</v>
      </c>
      <c r="S527" t="str">
        <f t="shared" si="69"/>
        <v>WHEN fk_mwh_warehouse = '1' AND id_city = '196' AND shipped_date &gt;= '2016-11-04' AND shipped_date &lt; '2016-12-10' THEN 1</v>
      </c>
    </row>
    <row r="528" spans="1:19" x14ac:dyDescent="0.25">
      <c r="A528" t="str">
        <f t="shared" si="70"/>
        <v>2081</v>
      </c>
      <c r="B528">
        <v>1</v>
      </c>
      <c r="C528">
        <v>208</v>
      </c>
      <c r="D528">
        <v>21736511</v>
      </c>
      <c r="E528">
        <v>21686511</v>
      </c>
      <c r="F528">
        <v>57</v>
      </c>
      <c r="G528">
        <v>91</v>
      </c>
      <c r="H528">
        <f>VLOOKUP($A528,'01 LEAD TIME'!$A$10:$K$1000000,8,FALSE)</f>
        <v>20161144254425.301</v>
      </c>
      <c r="I528">
        <f>VLOOKUP($A528,'01 LEAD TIME'!$A$10:$K$1000000,9,FALSE)</f>
        <v>20161206429354</v>
      </c>
      <c r="J528">
        <f>VLOOKUP($A528,'01 LEAD TIME'!$A$10:$K$1000000,10,FALSE)</f>
        <v>9</v>
      </c>
      <c r="K528">
        <f>VLOOKUP($A528,'01 LEAD TIME'!$A$10:$K$1000000,11,FALSE)</f>
        <v>4</v>
      </c>
      <c r="L528" t="s">
        <v>36</v>
      </c>
      <c r="M528" s="1">
        <f t="shared" si="64"/>
        <v>42692</v>
      </c>
      <c r="N528" s="1">
        <f t="shared" si="65"/>
        <v>42711</v>
      </c>
      <c r="O528" t="b">
        <f t="shared" si="66"/>
        <v>0</v>
      </c>
      <c r="P528" t="str">
        <f t="shared" si="67"/>
        <v>WHEN fk_mwh_warehouse = '1' AND id_city = '208' AND shipped_date &gt;= '2016-11-18' AND shipped_date &lt; '2016-12-08' THEN unit_price</v>
      </c>
      <c r="Q528" t="str">
        <f t="shared" si="68"/>
        <v>WHEN fk_mwh_warehouse = '1' AND id_city = '208' AND shipped_date &gt;= '2016-11-18' AND shipped_date &lt; '2016-12-08' THEN paid_price</v>
      </c>
      <c r="R528" t="str">
        <f t="shared" si="71"/>
        <v>WHEN fk_mwh_warehouse = '1' AND id_city = '208' AND shipped_date &gt;= '2016-11-18' AND shipped_date &lt; '2016-12-08' THEN order_nr</v>
      </c>
      <c r="S528" t="str">
        <f t="shared" si="69"/>
        <v>WHEN fk_mwh_warehouse = '1' AND id_city = '208' AND shipped_date &gt;= '2016-11-18' AND shipped_date &lt; '2016-12-08' THEN 1</v>
      </c>
    </row>
    <row r="529" spans="1:19" x14ac:dyDescent="0.25">
      <c r="A529" t="str">
        <f t="shared" si="70"/>
        <v>2401</v>
      </c>
      <c r="B529">
        <v>1</v>
      </c>
      <c r="C529">
        <v>240</v>
      </c>
      <c r="D529">
        <v>20913925.489999998</v>
      </c>
      <c r="E529">
        <v>20875463.949999999</v>
      </c>
      <c r="F529">
        <v>43</v>
      </c>
      <c r="G529">
        <v>64</v>
      </c>
      <c r="H529">
        <f>VLOOKUP($A529,'01 LEAD TIME'!$A$10:$K$1000000,8,FALSE)</f>
        <v>20161169538195.699</v>
      </c>
      <c r="I529">
        <f>VLOOKUP($A529,'01 LEAD TIME'!$A$10:$K$1000000,9,FALSE)</f>
        <v>20161207025971.102</v>
      </c>
      <c r="J529">
        <f>VLOOKUP($A529,'01 LEAD TIME'!$A$10:$K$1000000,10,FALSE)</f>
        <v>6</v>
      </c>
      <c r="K529">
        <f>VLOOKUP($A529,'01 LEAD TIME'!$A$10:$K$1000000,11,FALSE)</f>
        <v>3</v>
      </c>
      <c r="L529" t="s">
        <v>35</v>
      </c>
      <c r="M529" s="1">
        <f t="shared" si="64"/>
        <v>42698</v>
      </c>
      <c r="N529" s="1">
        <f t="shared" si="65"/>
        <v>42713</v>
      </c>
      <c r="O529" t="b">
        <f t="shared" si="66"/>
        <v>0</v>
      </c>
      <c r="P529" t="str">
        <f t="shared" si="67"/>
        <v>WHEN fk_mwh_warehouse = '1' AND id_city = '240' AND shipped_date &gt;= '2016-11-24' AND shipped_date &lt; '2016-12-10' THEN unit_price</v>
      </c>
      <c r="Q529" t="str">
        <f t="shared" si="68"/>
        <v>WHEN fk_mwh_warehouse = '1' AND id_city = '240' AND shipped_date &gt;= '2016-11-24' AND shipped_date &lt; '2016-12-10' THEN paid_price</v>
      </c>
      <c r="R529" t="str">
        <f t="shared" si="71"/>
        <v>WHEN fk_mwh_warehouse = '1' AND id_city = '240' AND shipped_date &gt;= '2016-11-24' AND shipped_date &lt; '2016-12-10' THEN order_nr</v>
      </c>
      <c r="S529" t="str">
        <f t="shared" si="69"/>
        <v>WHEN fk_mwh_warehouse = '1' AND id_city = '240' AND shipped_date &gt;= '2016-11-24' AND shipped_date &lt; '2016-12-10' THEN 1</v>
      </c>
    </row>
    <row r="530" spans="1:19" x14ac:dyDescent="0.25">
      <c r="A530" t="str">
        <f t="shared" si="70"/>
        <v>2581</v>
      </c>
      <c r="B530">
        <v>1</v>
      </c>
      <c r="C530">
        <v>258</v>
      </c>
      <c r="D530">
        <v>5657599.25</v>
      </c>
      <c r="E530">
        <v>5635088.9400000004</v>
      </c>
      <c r="F530">
        <v>16</v>
      </c>
      <c r="G530">
        <v>26</v>
      </c>
      <c r="H530">
        <f>VLOOKUP($A530,'01 LEAD TIME'!$A$10:$K$1000000,8,FALSE)</f>
        <v>20161122890994.301</v>
      </c>
      <c r="I530">
        <f>VLOOKUP($A530,'01 LEAD TIME'!$A$10:$K$1000000,9,FALSE)</f>
        <v>20161206165087.301</v>
      </c>
      <c r="J530">
        <f>VLOOKUP($A530,'01 LEAD TIME'!$A$10:$K$1000000,10,FALSE)</f>
        <v>13</v>
      </c>
      <c r="K530">
        <f>VLOOKUP($A530,'01 LEAD TIME'!$A$10:$K$1000000,11,FALSE)</f>
        <v>5</v>
      </c>
      <c r="L530" t="s">
        <v>36</v>
      </c>
      <c r="M530" s="1">
        <f t="shared" si="64"/>
        <v>42685</v>
      </c>
      <c r="N530" s="1">
        <f t="shared" si="65"/>
        <v>42708</v>
      </c>
      <c r="O530" t="b">
        <f t="shared" si="66"/>
        <v>0</v>
      </c>
      <c r="P530" t="str">
        <f t="shared" si="67"/>
        <v>WHEN fk_mwh_warehouse = '1' AND id_city = '258' AND shipped_date &gt;= '2016-11-11' AND shipped_date &lt; '2016-12-05' THEN unit_price</v>
      </c>
      <c r="Q530" t="str">
        <f t="shared" si="68"/>
        <v>WHEN fk_mwh_warehouse = '1' AND id_city = '258' AND shipped_date &gt;= '2016-11-11' AND shipped_date &lt; '2016-12-05' THEN paid_price</v>
      </c>
      <c r="R530" t="str">
        <f t="shared" si="71"/>
        <v>WHEN fk_mwh_warehouse = '1' AND id_city = '258' AND shipped_date &gt;= '2016-11-11' AND shipped_date &lt; '2016-12-05' THEN order_nr</v>
      </c>
      <c r="S530" t="str">
        <f t="shared" si="69"/>
        <v>WHEN fk_mwh_warehouse = '1' AND id_city = '258' AND shipped_date &gt;= '2016-11-11' AND shipped_date &lt; '2016-12-05' THEN 1</v>
      </c>
    </row>
    <row r="531" spans="1:19" x14ac:dyDescent="0.25">
      <c r="A531" t="str">
        <f t="shared" si="70"/>
        <v>2681</v>
      </c>
      <c r="B531">
        <v>1</v>
      </c>
      <c r="C531">
        <v>268</v>
      </c>
      <c r="D531">
        <v>135000</v>
      </c>
      <c r="E531">
        <v>135000</v>
      </c>
      <c r="F531">
        <v>1</v>
      </c>
      <c r="G531">
        <v>1</v>
      </c>
      <c r="H531">
        <f>VLOOKUP($A531,'01 LEAD TIME'!$A$10:$K$1000000,8,FALSE)</f>
        <v>20161129180109</v>
      </c>
      <c r="I531">
        <f>VLOOKUP($A531,'01 LEAD TIME'!$A$10:$K$1000000,9,FALSE)</f>
        <v>20161208154756</v>
      </c>
      <c r="J531">
        <f>VLOOKUP($A531,'01 LEAD TIME'!$A$10:$K$1000000,10,FALSE)</f>
        <v>9</v>
      </c>
      <c r="K531">
        <f>VLOOKUP($A531,'01 LEAD TIME'!$A$10:$K$1000000,11,FALSE)</f>
        <v>0</v>
      </c>
      <c r="L531" t="s">
        <v>37</v>
      </c>
      <c r="M531" s="1">
        <f t="shared" si="64"/>
        <v>42704</v>
      </c>
      <c r="N531" s="1">
        <f t="shared" si="65"/>
        <v>42707</v>
      </c>
      <c r="O531" t="b">
        <f t="shared" si="66"/>
        <v>0</v>
      </c>
      <c r="P531" t="str">
        <f t="shared" si="67"/>
        <v>WHEN fk_mwh_warehouse = '1' AND id_city = '268' AND shipped_date &gt;= '2016-11-30' AND shipped_date &lt; '2016-12-04' THEN unit_price</v>
      </c>
      <c r="Q531" t="str">
        <f t="shared" si="68"/>
        <v>WHEN fk_mwh_warehouse = '1' AND id_city = '268' AND shipped_date &gt;= '2016-11-30' AND shipped_date &lt; '2016-12-04' THEN paid_price</v>
      </c>
      <c r="R531" t="str">
        <f t="shared" si="71"/>
        <v>WHEN fk_mwh_warehouse = '1' AND id_city = '268' AND shipped_date &gt;= '2016-11-30' AND shipped_date &lt; '2016-12-04' THEN order_nr</v>
      </c>
      <c r="S531" t="str">
        <f t="shared" si="69"/>
        <v>WHEN fk_mwh_warehouse = '1' AND id_city = '268' AND shipped_date &gt;= '2016-11-30' AND shipped_date &lt; '2016-12-04' THEN 1</v>
      </c>
    </row>
    <row r="532" spans="1:19" x14ac:dyDescent="0.25">
      <c r="A532" t="str">
        <f t="shared" si="70"/>
        <v>2771</v>
      </c>
      <c r="B532">
        <v>1</v>
      </c>
      <c r="C532">
        <v>277</v>
      </c>
      <c r="D532">
        <v>1888388.2</v>
      </c>
      <c r="E532">
        <v>1867157.44</v>
      </c>
      <c r="F532">
        <v>5</v>
      </c>
      <c r="G532">
        <v>6</v>
      </c>
      <c r="H532">
        <f>VLOOKUP($A532,'01 LEAD TIME'!$A$10:$K$1000000,8,FALSE)</f>
        <v>20161164641877.5</v>
      </c>
      <c r="I532">
        <f>VLOOKUP($A532,'01 LEAD TIME'!$A$10:$K$1000000,9,FALSE)</f>
        <v>20161206683130</v>
      </c>
      <c r="J532">
        <f>VLOOKUP($A532,'01 LEAD TIME'!$A$10:$K$1000000,10,FALSE)</f>
        <v>7</v>
      </c>
      <c r="K532">
        <f>VLOOKUP($A532,'01 LEAD TIME'!$A$10:$K$1000000,11,FALSE)</f>
        <v>2</v>
      </c>
      <c r="L532" t="s">
        <v>36</v>
      </c>
      <c r="M532" s="1">
        <f t="shared" si="64"/>
        <v>42700</v>
      </c>
      <c r="N532" s="1">
        <f t="shared" si="65"/>
        <v>42711</v>
      </c>
      <c r="O532" t="b">
        <f t="shared" si="66"/>
        <v>0</v>
      </c>
      <c r="P532" t="str">
        <f t="shared" si="67"/>
        <v>WHEN fk_mwh_warehouse = '1' AND id_city = '277' AND shipped_date &gt;= '2016-11-26' AND shipped_date &lt; '2016-12-08' THEN unit_price</v>
      </c>
      <c r="Q532" t="str">
        <f t="shared" si="68"/>
        <v>WHEN fk_mwh_warehouse = '1' AND id_city = '277' AND shipped_date &gt;= '2016-11-26' AND shipped_date &lt; '2016-12-08' THEN paid_price</v>
      </c>
      <c r="R532" t="str">
        <f t="shared" si="71"/>
        <v>WHEN fk_mwh_warehouse = '1' AND id_city = '277' AND shipped_date &gt;= '2016-11-26' AND shipped_date &lt; '2016-12-08' THEN order_nr</v>
      </c>
      <c r="S532" t="str">
        <f t="shared" si="69"/>
        <v>WHEN fk_mwh_warehouse = '1' AND id_city = '277' AND shipped_date &gt;= '2016-11-26' AND shipped_date &lt; '2016-12-08' THEN 1</v>
      </c>
    </row>
    <row r="533" spans="1:19" x14ac:dyDescent="0.25">
      <c r="A533" t="str">
        <f t="shared" si="70"/>
        <v>2871</v>
      </c>
      <c r="B533">
        <v>1</v>
      </c>
      <c r="C533">
        <v>287</v>
      </c>
      <c r="D533">
        <v>10320539</v>
      </c>
      <c r="E533">
        <v>10279144.199999999</v>
      </c>
      <c r="F533">
        <v>28</v>
      </c>
      <c r="G533">
        <v>45</v>
      </c>
      <c r="H533">
        <f>VLOOKUP($A533,'01 LEAD TIME'!$A$10:$K$1000000,8,FALSE)</f>
        <v>20161125179466.102</v>
      </c>
      <c r="I533">
        <f>VLOOKUP($A533,'01 LEAD TIME'!$A$10:$K$1000000,9,FALSE)</f>
        <v>20161205766975.102</v>
      </c>
      <c r="J533">
        <f>VLOOKUP($A533,'01 LEAD TIME'!$A$10:$K$1000000,10,FALSE)</f>
        <v>11</v>
      </c>
      <c r="K533">
        <f>VLOOKUP($A533,'01 LEAD TIME'!$A$10:$K$1000000,11,FALSE)</f>
        <v>6</v>
      </c>
      <c r="L533" t="s">
        <v>34</v>
      </c>
      <c r="M533" s="1">
        <f t="shared" si="64"/>
        <v>42684</v>
      </c>
      <c r="N533" s="1">
        <f t="shared" si="65"/>
        <v>42711</v>
      </c>
      <c r="O533" t="b">
        <f t="shared" si="66"/>
        <v>0</v>
      </c>
      <c r="P533" t="str">
        <f t="shared" si="67"/>
        <v>WHEN fk_mwh_warehouse = '1' AND id_city = '287' AND shipped_date &gt;= '2016-11-10' AND shipped_date &lt; '2016-12-08' THEN unit_price</v>
      </c>
      <c r="Q533" t="str">
        <f t="shared" si="68"/>
        <v>WHEN fk_mwh_warehouse = '1' AND id_city = '287' AND shipped_date &gt;= '2016-11-10' AND shipped_date &lt; '2016-12-08' THEN paid_price</v>
      </c>
      <c r="R533" t="str">
        <f t="shared" si="71"/>
        <v>WHEN fk_mwh_warehouse = '1' AND id_city = '287' AND shipped_date &gt;= '2016-11-10' AND shipped_date &lt; '2016-12-08' THEN order_nr</v>
      </c>
      <c r="S533" t="str">
        <f t="shared" si="69"/>
        <v>WHEN fk_mwh_warehouse = '1' AND id_city = '287' AND shipped_date &gt;= '2016-11-10' AND shipped_date &lt; '2016-12-08' THEN 1</v>
      </c>
    </row>
    <row r="534" spans="1:19" x14ac:dyDescent="0.25">
      <c r="A534" t="str">
        <f t="shared" si="70"/>
        <v>2971</v>
      </c>
      <c r="B534">
        <v>1</v>
      </c>
      <c r="C534">
        <v>297</v>
      </c>
      <c r="D534">
        <v>0</v>
      </c>
      <c r="E534">
        <v>0</v>
      </c>
      <c r="F534">
        <v>0</v>
      </c>
      <c r="G534">
        <v>0</v>
      </c>
      <c r="H534" t="e">
        <f>VLOOKUP($A534,'01 LEAD TIME'!$A$10:$K$1000000,8,FALSE)</f>
        <v>#N/A</v>
      </c>
      <c r="I534" t="e">
        <f>VLOOKUP($A534,'01 LEAD TIME'!$A$10:$K$1000000,9,FALSE)</f>
        <v>#N/A</v>
      </c>
      <c r="J534" t="e">
        <f>VLOOKUP($A534,'01 LEAD TIME'!$A$10:$K$1000000,10,FALSE)</f>
        <v>#N/A</v>
      </c>
      <c r="K534" t="e">
        <f>VLOOKUP($A534,'01 LEAD TIME'!$A$10:$K$1000000,11,FALSE)</f>
        <v>#N/A</v>
      </c>
      <c r="L534" t="e">
        <v>#N/A</v>
      </c>
      <c r="M534" s="1" t="e">
        <f t="shared" si="64"/>
        <v>#N/A</v>
      </c>
      <c r="N534" s="1" t="e">
        <f t="shared" si="65"/>
        <v>#N/A</v>
      </c>
      <c r="O534" t="e">
        <f t="shared" si="66"/>
        <v>#N/A</v>
      </c>
      <c r="P534" t="e">
        <f t="shared" si="67"/>
        <v>#N/A</v>
      </c>
      <c r="Q534" t="e">
        <f t="shared" si="68"/>
        <v>#N/A</v>
      </c>
      <c r="R534" t="e">
        <f t="shared" si="71"/>
        <v>#N/A</v>
      </c>
      <c r="S534" t="e">
        <f t="shared" si="69"/>
        <v>#N/A</v>
      </c>
    </row>
    <row r="535" spans="1:19" x14ac:dyDescent="0.25">
      <c r="A535" t="str">
        <f t="shared" si="70"/>
        <v>3091</v>
      </c>
      <c r="B535">
        <v>1</v>
      </c>
      <c r="C535">
        <v>309</v>
      </c>
      <c r="D535">
        <v>7957715</v>
      </c>
      <c r="E535">
        <v>7857715</v>
      </c>
      <c r="F535">
        <v>25</v>
      </c>
      <c r="G535">
        <v>42</v>
      </c>
      <c r="H535">
        <f>VLOOKUP($A535,'01 LEAD TIME'!$A$10:$K$1000000,8,FALSE)</f>
        <v>20161136375654.199</v>
      </c>
      <c r="I535">
        <f>VLOOKUP($A535,'01 LEAD TIME'!$A$10:$K$1000000,9,FALSE)</f>
        <v>20161206389099.199</v>
      </c>
      <c r="J535">
        <f>VLOOKUP($A535,'01 LEAD TIME'!$A$10:$K$1000000,10,FALSE)</f>
        <v>11</v>
      </c>
      <c r="K535">
        <f>VLOOKUP($A535,'01 LEAD TIME'!$A$10:$K$1000000,11,FALSE)</f>
        <v>7</v>
      </c>
      <c r="L535" t="s">
        <v>36</v>
      </c>
      <c r="M535" s="1">
        <f t="shared" si="64"/>
        <v>42681</v>
      </c>
      <c r="N535" s="1">
        <f t="shared" si="65"/>
        <v>42712</v>
      </c>
      <c r="O535" t="b">
        <f t="shared" si="66"/>
        <v>0</v>
      </c>
      <c r="P535" t="str">
        <f t="shared" si="67"/>
        <v>WHEN fk_mwh_warehouse = '1' AND id_city = '309' AND shipped_date &gt;= '2016-11-07' AND shipped_date &lt; '2016-12-09' THEN unit_price</v>
      </c>
      <c r="Q535" t="str">
        <f t="shared" si="68"/>
        <v>WHEN fk_mwh_warehouse = '1' AND id_city = '309' AND shipped_date &gt;= '2016-11-07' AND shipped_date &lt; '2016-12-09' THEN paid_price</v>
      </c>
      <c r="R535" t="str">
        <f t="shared" si="71"/>
        <v>WHEN fk_mwh_warehouse = '1' AND id_city = '309' AND shipped_date &gt;= '2016-11-07' AND shipped_date &lt; '2016-12-09' THEN order_nr</v>
      </c>
      <c r="S535" t="str">
        <f t="shared" si="69"/>
        <v>WHEN fk_mwh_warehouse = '1' AND id_city = '309' AND shipped_date &gt;= '2016-11-07' AND shipped_date &lt; '2016-12-09' THEN 1</v>
      </c>
    </row>
    <row r="536" spans="1:19" x14ac:dyDescent="0.25">
      <c r="A536" t="str">
        <f t="shared" si="70"/>
        <v>3181</v>
      </c>
      <c r="B536">
        <v>1</v>
      </c>
      <c r="C536">
        <v>318</v>
      </c>
      <c r="D536">
        <v>0</v>
      </c>
      <c r="E536">
        <v>0</v>
      </c>
      <c r="F536">
        <v>0</v>
      </c>
      <c r="G536">
        <v>0</v>
      </c>
      <c r="H536" t="e">
        <f>VLOOKUP($A536,'01 LEAD TIME'!$A$10:$K$1000000,8,FALSE)</f>
        <v>#N/A</v>
      </c>
      <c r="I536" t="e">
        <f>VLOOKUP($A536,'01 LEAD TIME'!$A$10:$K$1000000,9,FALSE)</f>
        <v>#N/A</v>
      </c>
      <c r="J536" t="e">
        <f>VLOOKUP($A536,'01 LEAD TIME'!$A$10:$K$1000000,10,FALSE)</f>
        <v>#N/A</v>
      </c>
      <c r="K536" t="e">
        <f>VLOOKUP($A536,'01 LEAD TIME'!$A$10:$K$1000000,11,FALSE)</f>
        <v>#N/A</v>
      </c>
      <c r="L536" t="e">
        <v>#N/A</v>
      </c>
      <c r="M536" s="1" t="e">
        <f t="shared" si="64"/>
        <v>#N/A</v>
      </c>
      <c r="N536" s="1" t="e">
        <f t="shared" si="65"/>
        <v>#N/A</v>
      </c>
      <c r="O536" t="e">
        <f t="shared" si="66"/>
        <v>#N/A</v>
      </c>
      <c r="P536" t="e">
        <f t="shared" si="67"/>
        <v>#N/A</v>
      </c>
      <c r="Q536" t="e">
        <f t="shared" si="68"/>
        <v>#N/A</v>
      </c>
      <c r="R536" t="e">
        <f t="shared" si="71"/>
        <v>#N/A</v>
      </c>
      <c r="S536" t="e">
        <f t="shared" si="69"/>
        <v>#N/A</v>
      </c>
    </row>
    <row r="537" spans="1:19" x14ac:dyDescent="0.25">
      <c r="A537" t="str">
        <f t="shared" si="70"/>
        <v>3271</v>
      </c>
      <c r="B537">
        <v>1</v>
      </c>
      <c r="C537">
        <v>327</v>
      </c>
      <c r="D537">
        <v>89800</v>
      </c>
      <c r="E537">
        <v>89800</v>
      </c>
      <c r="F537">
        <v>1</v>
      </c>
      <c r="G537">
        <v>1</v>
      </c>
      <c r="H537">
        <f>VLOOKUP($A537,'01 LEAD TIME'!$A$10:$K$1000000,8,FALSE)</f>
        <v>20161125155128</v>
      </c>
      <c r="I537">
        <f>VLOOKUP($A537,'01 LEAD TIME'!$A$10:$K$1000000,9,FALSE)</f>
        <v>20161208173945</v>
      </c>
      <c r="J537">
        <f>VLOOKUP($A537,'01 LEAD TIME'!$A$10:$K$1000000,10,FALSE)</f>
        <v>13</v>
      </c>
      <c r="K537">
        <f>VLOOKUP($A537,'01 LEAD TIME'!$A$10:$K$1000000,11,FALSE)</f>
        <v>0</v>
      </c>
      <c r="L537" t="s">
        <v>37</v>
      </c>
      <c r="M537" s="1">
        <f t="shared" si="64"/>
        <v>42700</v>
      </c>
      <c r="N537" s="1">
        <f t="shared" si="65"/>
        <v>42703</v>
      </c>
      <c r="O537" t="b">
        <f t="shared" si="66"/>
        <v>0</v>
      </c>
      <c r="P537" t="str">
        <f t="shared" si="67"/>
        <v>WHEN fk_mwh_warehouse = '1' AND id_city = '327' AND shipped_date &gt;= '2016-11-26' AND shipped_date &lt; '2016-11-30' THEN unit_price</v>
      </c>
      <c r="Q537" t="str">
        <f t="shared" si="68"/>
        <v>WHEN fk_mwh_warehouse = '1' AND id_city = '327' AND shipped_date &gt;= '2016-11-26' AND shipped_date &lt; '2016-11-30' THEN paid_price</v>
      </c>
      <c r="R537" t="str">
        <f t="shared" si="71"/>
        <v>WHEN fk_mwh_warehouse = '1' AND id_city = '327' AND shipped_date &gt;= '2016-11-26' AND shipped_date &lt; '2016-11-30' THEN order_nr</v>
      </c>
      <c r="S537" t="str">
        <f t="shared" si="69"/>
        <v>WHEN fk_mwh_warehouse = '1' AND id_city = '327' AND shipped_date &gt;= '2016-11-26' AND shipped_date &lt; '2016-11-30' THEN 1</v>
      </c>
    </row>
    <row r="538" spans="1:19" x14ac:dyDescent="0.25">
      <c r="A538" t="str">
        <f t="shared" si="70"/>
        <v>3371</v>
      </c>
      <c r="B538">
        <v>1</v>
      </c>
      <c r="C538">
        <v>337</v>
      </c>
      <c r="D538">
        <v>1683800</v>
      </c>
      <c r="E538">
        <v>1678263.21</v>
      </c>
      <c r="F538">
        <v>3</v>
      </c>
      <c r="G538">
        <v>4</v>
      </c>
      <c r="H538">
        <f>VLOOKUP($A538,'01 LEAD TIME'!$A$10:$K$1000000,8,FALSE)</f>
        <v>20161129132604</v>
      </c>
      <c r="I538">
        <f>VLOOKUP($A538,'01 LEAD TIME'!$A$10:$K$1000000,9,FALSE)</f>
        <v>20161206191120</v>
      </c>
      <c r="J538">
        <f>VLOOKUP($A538,'01 LEAD TIME'!$A$10:$K$1000000,10,FALSE)</f>
        <v>7</v>
      </c>
      <c r="K538">
        <f>VLOOKUP($A538,'01 LEAD TIME'!$A$10:$K$1000000,11,FALSE)</f>
        <v>0</v>
      </c>
      <c r="L538" t="s">
        <v>36</v>
      </c>
      <c r="M538" s="1">
        <f t="shared" si="64"/>
        <v>42706</v>
      </c>
      <c r="N538" s="1">
        <f t="shared" si="65"/>
        <v>42709</v>
      </c>
      <c r="O538" t="b">
        <f t="shared" si="66"/>
        <v>0</v>
      </c>
      <c r="P538" t="str">
        <f t="shared" si="67"/>
        <v>WHEN fk_mwh_warehouse = '1' AND id_city = '337' AND shipped_date &gt;= '2016-12-02' AND shipped_date &lt; '2016-12-06' THEN unit_price</v>
      </c>
      <c r="Q538" t="str">
        <f t="shared" si="68"/>
        <v>WHEN fk_mwh_warehouse = '1' AND id_city = '337' AND shipped_date &gt;= '2016-12-02' AND shipped_date &lt; '2016-12-06' THEN paid_price</v>
      </c>
      <c r="R538" t="str">
        <f t="shared" si="71"/>
        <v>WHEN fk_mwh_warehouse = '1' AND id_city = '337' AND shipped_date &gt;= '2016-12-02' AND shipped_date &lt; '2016-12-06' THEN order_nr</v>
      </c>
      <c r="S538" t="str">
        <f t="shared" si="69"/>
        <v>WHEN fk_mwh_warehouse = '1' AND id_city = '337' AND shipped_date &gt;= '2016-12-02' AND shipped_date &lt; '2016-12-06' THEN 1</v>
      </c>
    </row>
    <row r="539" spans="1:19" x14ac:dyDescent="0.25">
      <c r="A539" t="str">
        <f t="shared" si="70"/>
        <v>3611</v>
      </c>
      <c r="B539">
        <v>1</v>
      </c>
      <c r="C539">
        <v>361</v>
      </c>
      <c r="D539">
        <v>39587948.600000001</v>
      </c>
      <c r="E539">
        <v>39025787.799999997</v>
      </c>
      <c r="F539">
        <v>112</v>
      </c>
      <c r="G539">
        <v>151</v>
      </c>
      <c r="H539">
        <f>VLOOKUP($A539,'01 LEAD TIME'!$A$10:$K$1000000,8,FALSE)</f>
        <v>20161150425028.398</v>
      </c>
      <c r="I539">
        <f>VLOOKUP($A539,'01 LEAD TIME'!$A$10:$K$1000000,9,FALSE)</f>
        <v>20161207008643.199</v>
      </c>
      <c r="J539">
        <f>VLOOKUP($A539,'01 LEAD TIME'!$A$10:$K$1000000,10,FALSE)</f>
        <v>12</v>
      </c>
      <c r="K539">
        <f>VLOOKUP($A539,'01 LEAD TIME'!$A$10:$K$1000000,11,FALSE)</f>
        <v>7</v>
      </c>
      <c r="L539" t="s">
        <v>35</v>
      </c>
      <c r="M539" s="1">
        <f t="shared" si="64"/>
        <v>42680</v>
      </c>
      <c r="N539" s="1">
        <f t="shared" si="65"/>
        <v>42711</v>
      </c>
      <c r="O539" t="b">
        <f t="shared" si="66"/>
        <v>0</v>
      </c>
      <c r="P539" t="str">
        <f t="shared" si="67"/>
        <v>WHEN fk_mwh_warehouse = '1' AND id_city = '361' AND shipped_date &gt;= '2016-11-06' AND shipped_date &lt; '2016-12-08' THEN unit_price</v>
      </c>
      <c r="Q539" t="str">
        <f t="shared" si="68"/>
        <v>WHEN fk_mwh_warehouse = '1' AND id_city = '361' AND shipped_date &gt;= '2016-11-06' AND shipped_date &lt; '2016-12-08' THEN paid_price</v>
      </c>
      <c r="R539" t="str">
        <f t="shared" si="71"/>
        <v>WHEN fk_mwh_warehouse = '1' AND id_city = '361' AND shipped_date &gt;= '2016-11-06' AND shipped_date &lt; '2016-12-08' THEN order_nr</v>
      </c>
      <c r="S539" t="str">
        <f t="shared" si="69"/>
        <v>WHEN fk_mwh_warehouse = '1' AND id_city = '361' AND shipped_date &gt;= '2016-11-06' AND shipped_date &lt; '2016-12-08' THEN 1</v>
      </c>
    </row>
    <row r="540" spans="1:19" x14ac:dyDescent="0.25">
      <c r="A540" t="str">
        <f t="shared" si="70"/>
        <v>3851</v>
      </c>
      <c r="B540">
        <v>1</v>
      </c>
      <c r="C540">
        <v>385</v>
      </c>
      <c r="D540">
        <v>23885661</v>
      </c>
      <c r="E540">
        <v>21915942</v>
      </c>
      <c r="F540">
        <v>57</v>
      </c>
      <c r="G540">
        <v>76</v>
      </c>
      <c r="H540">
        <f>VLOOKUP($A540,'01 LEAD TIME'!$A$10:$K$1000000,8,FALSE)</f>
        <v>20161141691226</v>
      </c>
      <c r="I540">
        <f>VLOOKUP($A540,'01 LEAD TIME'!$A$10:$K$1000000,9,FALSE)</f>
        <v>20161206457334.602</v>
      </c>
      <c r="J540">
        <f>VLOOKUP($A540,'01 LEAD TIME'!$A$10:$K$1000000,10,FALSE)</f>
        <v>12</v>
      </c>
      <c r="K540">
        <f>VLOOKUP($A540,'01 LEAD TIME'!$A$10:$K$1000000,11,FALSE)</f>
        <v>8</v>
      </c>
      <c r="L540" t="s">
        <v>36</v>
      </c>
      <c r="M540" s="1">
        <f t="shared" si="64"/>
        <v>42677</v>
      </c>
      <c r="N540" s="1">
        <f t="shared" si="65"/>
        <v>42712</v>
      </c>
      <c r="O540" t="b">
        <f t="shared" si="66"/>
        <v>0</v>
      </c>
      <c r="P540" t="str">
        <f t="shared" si="67"/>
        <v>WHEN fk_mwh_warehouse = '1' AND id_city = '385' AND shipped_date &gt;= '2016-11-03' AND shipped_date &lt; '2016-12-09' THEN unit_price</v>
      </c>
      <c r="Q540" t="str">
        <f t="shared" si="68"/>
        <v>WHEN fk_mwh_warehouse = '1' AND id_city = '385' AND shipped_date &gt;= '2016-11-03' AND shipped_date &lt; '2016-12-09' THEN paid_price</v>
      </c>
      <c r="R540" t="str">
        <f t="shared" si="71"/>
        <v>WHEN fk_mwh_warehouse = '1' AND id_city = '385' AND shipped_date &gt;= '2016-11-03' AND shipped_date &lt; '2016-12-09' THEN order_nr</v>
      </c>
      <c r="S540" t="str">
        <f t="shared" si="69"/>
        <v>WHEN fk_mwh_warehouse = '1' AND id_city = '385' AND shipped_date &gt;= '2016-11-03' AND shipped_date &lt; '2016-12-09' THEN 1</v>
      </c>
    </row>
    <row r="541" spans="1:19" x14ac:dyDescent="0.25">
      <c r="A541" t="str">
        <f t="shared" si="70"/>
        <v>3941</v>
      </c>
      <c r="B541">
        <v>1</v>
      </c>
      <c r="C541">
        <v>394</v>
      </c>
      <c r="D541">
        <v>17465029</v>
      </c>
      <c r="E541">
        <v>17338974</v>
      </c>
      <c r="F541">
        <v>43</v>
      </c>
      <c r="G541">
        <v>55</v>
      </c>
      <c r="H541">
        <f>VLOOKUP($A541,'01 LEAD TIME'!$A$10:$K$1000000,8,FALSE)</f>
        <v>20161127235828.102</v>
      </c>
      <c r="I541">
        <f>VLOOKUP($A541,'01 LEAD TIME'!$A$10:$K$1000000,9,FALSE)</f>
        <v>20161207056586.398</v>
      </c>
      <c r="J541">
        <f>VLOOKUP($A541,'01 LEAD TIME'!$A$10:$K$1000000,10,FALSE)</f>
        <v>16</v>
      </c>
      <c r="K541">
        <f>VLOOKUP($A541,'01 LEAD TIME'!$A$10:$K$1000000,11,FALSE)</f>
        <v>6</v>
      </c>
      <c r="L541" t="s">
        <v>35</v>
      </c>
      <c r="M541" s="1">
        <f t="shared" si="64"/>
        <v>42679</v>
      </c>
      <c r="N541" s="1">
        <f t="shared" si="65"/>
        <v>42706</v>
      </c>
      <c r="O541" t="b">
        <f t="shared" si="66"/>
        <v>0</v>
      </c>
      <c r="P541" t="str">
        <f t="shared" si="67"/>
        <v>WHEN fk_mwh_warehouse = '1' AND id_city = '394' AND shipped_date &gt;= '2016-11-05' AND shipped_date &lt; '2016-12-03' THEN unit_price</v>
      </c>
      <c r="Q541" t="str">
        <f t="shared" si="68"/>
        <v>WHEN fk_mwh_warehouse = '1' AND id_city = '394' AND shipped_date &gt;= '2016-11-05' AND shipped_date &lt; '2016-12-03' THEN paid_price</v>
      </c>
      <c r="R541" t="str">
        <f t="shared" si="71"/>
        <v>WHEN fk_mwh_warehouse = '1' AND id_city = '394' AND shipped_date &gt;= '2016-11-05' AND shipped_date &lt; '2016-12-03' THEN order_nr</v>
      </c>
      <c r="S541" t="str">
        <f t="shared" si="69"/>
        <v>WHEN fk_mwh_warehouse = '1' AND id_city = '394' AND shipped_date &gt;= '2016-11-05' AND shipped_date &lt; '2016-12-03' THEN 1</v>
      </c>
    </row>
    <row r="542" spans="1:19" x14ac:dyDescent="0.25">
      <c r="A542" t="str">
        <f t="shared" si="70"/>
        <v>4001</v>
      </c>
      <c r="B542">
        <v>1</v>
      </c>
      <c r="C542">
        <v>400</v>
      </c>
      <c r="D542">
        <v>44956343</v>
      </c>
      <c r="E542">
        <v>44889030.789999999</v>
      </c>
      <c r="F542">
        <v>87</v>
      </c>
      <c r="G542">
        <v>129</v>
      </c>
      <c r="H542">
        <f>VLOOKUP($A542,'01 LEAD TIME'!$A$10:$K$1000000,8,FALSE)</f>
        <v>20161143209813.898</v>
      </c>
      <c r="I542">
        <f>VLOOKUP($A542,'01 LEAD TIME'!$A$10:$K$1000000,9,FALSE)</f>
        <v>20161206828199.102</v>
      </c>
      <c r="J542">
        <f>VLOOKUP($A542,'01 LEAD TIME'!$A$10:$K$1000000,10,FALSE)</f>
        <v>13</v>
      </c>
      <c r="K542">
        <f>VLOOKUP($A542,'01 LEAD TIME'!$A$10:$K$1000000,11,FALSE)</f>
        <v>7</v>
      </c>
      <c r="L542" t="s">
        <v>36</v>
      </c>
      <c r="M542" s="1">
        <f t="shared" si="64"/>
        <v>42679</v>
      </c>
      <c r="N542" s="1">
        <f t="shared" si="65"/>
        <v>42710</v>
      </c>
      <c r="O542" t="b">
        <f t="shared" si="66"/>
        <v>0</v>
      </c>
      <c r="P542" t="str">
        <f t="shared" si="67"/>
        <v>WHEN fk_mwh_warehouse = '1' AND id_city = '400' AND shipped_date &gt;= '2016-11-05' AND shipped_date &lt; '2016-12-07' THEN unit_price</v>
      </c>
      <c r="Q542" t="str">
        <f t="shared" si="68"/>
        <v>WHEN fk_mwh_warehouse = '1' AND id_city = '400' AND shipped_date &gt;= '2016-11-05' AND shipped_date &lt; '2016-12-07' THEN paid_price</v>
      </c>
      <c r="R542" t="str">
        <f t="shared" si="71"/>
        <v>WHEN fk_mwh_warehouse = '1' AND id_city = '400' AND shipped_date &gt;= '2016-11-05' AND shipped_date &lt; '2016-12-07' THEN order_nr</v>
      </c>
      <c r="S542" t="str">
        <f t="shared" si="69"/>
        <v>WHEN fk_mwh_warehouse = '1' AND id_city = '400' AND shipped_date &gt;= '2016-11-05' AND shipped_date &lt; '2016-12-07' THEN 1</v>
      </c>
    </row>
    <row r="543" spans="1:19" x14ac:dyDescent="0.25">
      <c r="A543" t="str">
        <f t="shared" si="70"/>
        <v>4101</v>
      </c>
      <c r="B543">
        <v>1</v>
      </c>
      <c r="C543">
        <v>410</v>
      </c>
      <c r="D543">
        <v>45272555.5</v>
      </c>
      <c r="E543">
        <v>44813281.18</v>
      </c>
      <c r="F543">
        <v>117</v>
      </c>
      <c r="G543">
        <v>178</v>
      </c>
      <c r="H543">
        <f>VLOOKUP($A543,'01 LEAD TIME'!$A$10:$K$1000000,8,FALSE)</f>
        <v>20161158618200.801</v>
      </c>
      <c r="I543">
        <f>VLOOKUP($A543,'01 LEAD TIME'!$A$10:$K$1000000,9,FALSE)</f>
        <v>20161207415859</v>
      </c>
      <c r="J543">
        <f>VLOOKUP($A543,'01 LEAD TIME'!$A$10:$K$1000000,10,FALSE)</f>
        <v>10</v>
      </c>
      <c r="K543">
        <f>VLOOKUP($A543,'01 LEAD TIME'!$A$10:$K$1000000,11,FALSE)</f>
        <v>7</v>
      </c>
      <c r="L543" t="s">
        <v>35</v>
      </c>
      <c r="M543" s="1">
        <f t="shared" si="64"/>
        <v>42682</v>
      </c>
      <c r="N543" s="1">
        <f t="shared" si="65"/>
        <v>42713</v>
      </c>
      <c r="O543" t="b">
        <f t="shared" si="66"/>
        <v>0</v>
      </c>
      <c r="P543" t="str">
        <f t="shared" si="67"/>
        <v>WHEN fk_mwh_warehouse = '1' AND id_city = '410' AND shipped_date &gt;= '2016-11-08' AND shipped_date &lt; '2016-12-10' THEN unit_price</v>
      </c>
      <c r="Q543" t="str">
        <f t="shared" si="68"/>
        <v>WHEN fk_mwh_warehouse = '1' AND id_city = '410' AND shipped_date &gt;= '2016-11-08' AND shipped_date &lt; '2016-12-10' THEN paid_price</v>
      </c>
      <c r="R543" t="str">
        <f t="shared" si="71"/>
        <v>WHEN fk_mwh_warehouse = '1' AND id_city = '410' AND shipped_date &gt;= '2016-11-08' AND shipped_date &lt; '2016-12-10' THEN order_nr</v>
      </c>
      <c r="S543" t="str">
        <f t="shared" si="69"/>
        <v>WHEN fk_mwh_warehouse = '1' AND id_city = '410' AND shipped_date &gt;= '2016-11-08' AND shipped_date &lt; '2016-12-10' THEN 1</v>
      </c>
    </row>
    <row r="544" spans="1:19" x14ac:dyDescent="0.25">
      <c r="A544" t="str">
        <f t="shared" si="70"/>
        <v>4281</v>
      </c>
      <c r="B544">
        <v>1</v>
      </c>
      <c r="C544">
        <v>428</v>
      </c>
      <c r="D544">
        <v>40871694.899999999</v>
      </c>
      <c r="E544">
        <v>40856042.100000001</v>
      </c>
      <c r="F544">
        <v>43</v>
      </c>
      <c r="G544">
        <v>58</v>
      </c>
      <c r="H544">
        <f>VLOOKUP($A544,'01 LEAD TIME'!$A$10:$K$1000000,8,FALSE)</f>
        <v>20161165075672.398</v>
      </c>
      <c r="I544">
        <f>VLOOKUP($A544,'01 LEAD TIME'!$A$10:$K$1000000,9,FALSE)</f>
        <v>20161206900374.699</v>
      </c>
      <c r="J544">
        <f>VLOOKUP($A544,'01 LEAD TIME'!$A$10:$K$1000000,10,FALSE)</f>
        <v>12</v>
      </c>
      <c r="K544">
        <f>VLOOKUP($A544,'01 LEAD TIME'!$A$10:$K$1000000,11,FALSE)</f>
        <v>10</v>
      </c>
      <c r="L544" t="s">
        <v>36</v>
      </c>
      <c r="M544" s="1">
        <f t="shared" si="64"/>
        <v>42671</v>
      </c>
      <c r="N544" s="1">
        <f t="shared" si="65"/>
        <v>42714</v>
      </c>
      <c r="O544" t="b">
        <f t="shared" si="66"/>
        <v>0</v>
      </c>
      <c r="P544" t="str">
        <f t="shared" si="67"/>
        <v>WHEN fk_mwh_warehouse = '1' AND id_city = '428' AND shipped_date &gt;= '2016-10-28' AND shipped_date &lt; '2016-12-11' THEN unit_price</v>
      </c>
      <c r="Q544" t="str">
        <f t="shared" si="68"/>
        <v>WHEN fk_mwh_warehouse = '1' AND id_city = '428' AND shipped_date &gt;= '2016-10-28' AND shipped_date &lt; '2016-12-11' THEN paid_price</v>
      </c>
      <c r="R544" t="str">
        <f t="shared" si="71"/>
        <v>WHEN fk_mwh_warehouse = '1' AND id_city = '428' AND shipped_date &gt;= '2016-10-28' AND shipped_date &lt; '2016-12-11' THEN order_nr</v>
      </c>
      <c r="S544" t="str">
        <f t="shared" si="69"/>
        <v>WHEN fk_mwh_warehouse = '1' AND id_city = '428' AND shipped_date &gt;= '2016-10-28' AND shipped_date &lt; '2016-12-11' THEN 1</v>
      </c>
    </row>
    <row r="545" spans="1:19" x14ac:dyDescent="0.25">
      <c r="A545" t="str">
        <f t="shared" si="70"/>
        <v>4391</v>
      </c>
      <c r="B545">
        <v>1</v>
      </c>
      <c r="C545">
        <v>439</v>
      </c>
      <c r="D545">
        <v>196950056.19999999</v>
      </c>
      <c r="E545">
        <v>194420493.83000001</v>
      </c>
      <c r="F545">
        <v>585</v>
      </c>
      <c r="G545">
        <v>728</v>
      </c>
      <c r="H545">
        <f>VLOOKUP($A545,'01 LEAD TIME'!$A$10:$K$1000000,8,FALSE)</f>
        <v>20161160687085.301</v>
      </c>
      <c r="I545">
        <f>VLOOKUP($A545,'01 LEAD TIME'!$A$10:$K$1000000,9,FALSE)</f>
        <v>20161206815240.301</v>
      </c>
      <c r="J545">
        <f>VLOOKUP($A545,'01 LEAD TIME'!$A$10:$K$1000000,10,FALSE)</f>
        <v>10</v>
      </c>
      <c r="K545">
        <f>VLOOKUP($A545,'01 LEAD TIME'!$A$10:$K$1000000,11,FALSE)</f>
        <v>8</v>
      </c>
      <c r="L545" t="s">
        <v>36</v>
      </c>
      <c r="M545" s="1">
        <f t="shared" si="64"/>
        <v>42679</v>
      </c>
      <c r="N545" s="1">
        <f t="shared" si="65"/>
        <v>42714</v>
      </c>
      <c r="O545" t="b">
        <f t="shared" si="66"/>
        <v>0</v>
      </c>
      <c r="P545" t="str">
        <f t="shared" si="67"/>
        <v>WHEN fk_mwh_warehouse = '1' AND id_city = '439' AND shipped_date &gt;= '2016-11-05' AND shipped_date &lt; '2016-12-11' THEN unit_price</v>
      </c>
      <c r="Q545" t="str">
        <f t="shared" si="68"/>
        <v>WHEN fk_mwh_warehouse = '1' AND id_city = '439' AND shipped_date &gt;= '2016-11-05' AND shipped_date &lt; '2016-12-11' THEN paid_price</v>
      </c>
      <c r="R545" t="str">
        <f t="shared" si="71"/>
        <v>WHEN fk_mwh_warehouse = '1' AND id_city = '439' AND shipped_date &gt;= '2016-11-05' AND shipped_date &lt; '2016-12-11' THEN order_nr</v>
      </c>
      <c r="S545" t="str">
        <f t="shared" si="69"/>
        <v>WHEN fk_mwh_warehouse = '1' AND id_city = '439' AND shipped_date &gt;= '2016-11-05' AND shipped_date &lt; '2016-12-11' THEN 1</v>
      </c>
    </row>
    <row r="546" spans="1:19" x14ac:dyDescent="0.25">
      <c r="A546" t="str">
        <f t="shared" si="70"/>
        <v>4621</v>
      </c>
      <c r="B546">
        <v>1</v>
      </c>
      <c r="C546">
        <v>462</v>
      </c>
      <c r="D546">
        <v>29105768.280000001</v>
      </c>
      <c r="E546">
        <v>28969942.27</v>
      </c>
      <c r="F546">
        <v>94</v>
      </c>
      <c r="G546">
        <v>141</v>
      </c>
      <c r="H546">
        <f>VLOOKUP($A546,'01 LEAD TIME'!$A$10:$K$1000000,8,FALSE)</f>
        <v>20161142793781.199</v>
      </c>
      <c r="I546">
        <f>VLOOKUP($A546,'01 LEAD TIME'!$A$10:$K$1000000,9,FALSE)</f>
        <v>20161206336328.199</v>
      </c>
      <c r="J546">
        <f>VLOOKUP($A546,'01 LEAD TIME'!$A$10:$K$1000000,10,FALSE)</f>
        <v>16</v>
      </c>
      <c r="K546">
        <f>VLOOKUP($A546,'01 LEAD TIME'!$A$10:$K$1000000,11,FALSE)</f>
        <v>9</v>
      </c>
      <c r="L546" t="s">
        <v>36</v>
      </c>
      <c r="M546" s="1">
        <f t="shared" si="64"/>
        <v>42670</v>
      </c>
      <c r="N546" s="1">
        <f t="shared" si="65"/>
        <v>42709</v>
      </c>
      <c r="O546" t="b">
        <f t="shared" si="66"/>
        <v>0</v>
      </c>
      <c r="P546" t="str">
        <f t="shared" si="67"/>
        <v>WHEN fk_mwh_warehouse = '1' AND id_city = '462' AND shipped_date &gt;= '2016-10-27' AND shipped_date &lt; '2016-12-06' THEN unit_price</v>
      </c>
      <c r="Q546" t="str">
        <f t="shared" si="68"/>
        <v>WHEN fk_mwh_warehouse = '1' AND id_city = '462' AND shipped_date &gt;= '2016-10-27' AND shipped_date &lt; '2016-12-06' THEN paid_price</v>
      </c>
      <c r="R546" t="str">
        <f t="shared" si="71"/>
        <v>WHEN fk_mwh_warehouse = '1' AND id_city = '462' AND shipped_date &gt;= '2016-10-27' AND shipped_date &lt; '2016-12-06' THEN order_nr</v>
      </c>
      <c r="S546" t="str">
        <f t="shared" si="69"/>
        <v>WHEN fk_mwh_warehouse = '1' AND id_city = '462' AND shipped_date &gt;= '2016-10-27' AND shipped_date &lt; '2016-12-06' THEN 1</v>
      </c>
    </row>
    <row r="547" spans="1:19" x14ac:dyDescent="0.25">
      <c r="A547" t="str">
        <f t="shared" si="70"/>
        <v>4781</v>
      </c>
      <c r="B547">
        <v>1</v>
      </c>
      <c r="C547">
        <v>478</v>
      </c>
      <c r="D547">
        <v>25436793.199999999</v>
      </c>
      <c r="E547">
        <v>25278098.73</v>
      </c>
      <c r="F547">
        <v>70</v>
      </c>
      <c r="G547">
        <v>94</v>
      </c>
      <c r="H547">
        <f>VLOOKUP($A547,'01 LEAD TIME'!$A$10:$K$1000000,8,FALSE)</f>
        <v>20161179926883.699</v>
      </c>
      <c r="I547">
        <f>VLOOKUP($A547,'01 LEAD TIME'!$A$10:$K$1000000,9,FALSE)</f>
        <v>20161206434381.102</v>
      </c>
      <c r="J547">
        <f>VLOOKUP($A547,'01 LEAD TIME'!$A$10:$K$1000000,10,FALSE)</f>
        <v>6</v>
      </c>
      <c r="K547">
        <f>VLOOKUP($A547,'01 LEAD TIME'!$A$10:$K$1000000,11,FALSE)</f>
        <v>5</v>
      </c>
      <c r="L547" t="s">
        <v>36</v>
      </c>
      <c r="M547" s="1">
        <f t="shared" si="64"/>
        <v>42692</v>
      </c>
      <c r="N547" s="1">
        <f t="shared" si="65"/>
        <v>42715</v>
      </c>
      <c r="O547" t="b">
        <f t="shared" si="66"/>
        <v>0</v>
      </c>
      <c r="P547" t="str">
        <f t="shared" si="67"/>
        <v>WHEN fk_mwh_warehouse = '1' AND id_city = '478' AND shipped_date &gt;= '2016-11-18' AND shipped_date &lt; '2016-12-12' THEN unit_price</v>
      </c>
      <c r="Q547" t="str">
        <f t="shared" si="68"/>
        <v>WHEN fk_mwh_warehouse = '1' AND id_city = '478' AND shipped_date &gt;= '2016-11-18' AND shipped_date &lt; '2016-12-12' THEN paid_price</v>
      </c>
      <c r="R547" t="str">
        <f t="shared" si="71"/>
        <v>WHEN fk_mwh_warehouse = '1' AND id_city = '478' AND shipped_date &gt;= '2016-11-18' AND shipped_date &lt; '2016-12-12' THEN order_nr</v>
      </c>
      <c r="S547" t="str">
        <f t="shared" si="69"/>
        <v>WHEN fk_mwh_warehouse = '1' AND id_city = '478' AND shipped_date &gt;= '2016-11-18' AND shipped_date &lt; '2016-12-12' THEN 1</v>
      </c>
    </row>
    <row r="548" spans="1:19" x14ac:dyDescent="0.25">
      <c r="A548" t="str">
        <f t="shared" si="70"/>
        <v>4861</v>
      </c>
      <c r="B548">
        <v>1</v>
      </c>
      <c r="C548">
        <v>486</v>
      </c>
      <c r="D548">
        <v>49784627.899999999</v>
      </c>
      <c r="E548">
        <v>48038743.950000003</v>
      </c>
      <c r="F548">
        <v>169</v>
      </c>
      <c r="G548">
        <v>228</v>
      </c>
      <c r="H548">
        <f>VLOOKUP($A548,'01 LEAD TIME'!$A$10:$K$1000000,8,FALSE)</f>
        <v>20161148094446.602</v>
      </c>
      <c r="I548">
        <f>VLOOKUP($A548,'01 LEAD TIME'!$A$10:$K$1000000,9,FALSE)</f>
        <v>20161207349860.801</v>
      </c>
      <c r="J548">
        <f>VLOOKUP($A548,'01 LEAD TIME'!$A$10:$K$1000000,10,FALSE)</f>
        <v>11</v>
      </c>
      <c r="K548">
        <f>VLOOKUP($A548,'01 LEAD TIME'!$A$10:$K$1000000,11,FALSE)</f>
        <v>7</v>
      </c>
      <c r="L548" t="s">
        <v>35</v>
      </c>
      <c r="M548" s="1">
        <f t="shared" si="64"/>
        <v>42681</v>
      </c>
      <c r="N548" s="1">
        <f t="shared" si="65"/>
        <v>42712</v>
      </c>
      <c r="O548" t="b">
        <f t="shared" si="66"/>
        <v>0</v>
      </c>
      <c r="P548" t="str">
        <f t="shared" si="67"/>
        <v>WHEN fk_mwh_warehouse = '1' AND id_city = '486' AND shipped_date &gt;= '2016-11-07' AND shipped_date &lt; '2016-12-09' THEN unit_price</v>
      </c>
      <c r="Q548" t="str">
        <f t="shared" si="68"/>
        <v>WHEN fk_mwh_warehouse = '1' AND id_city = '486' AND shipped_date &gt;= '2016-11-07' AND shipped_date &lt; '2016-12-09' THEN paid_price</v>
      </c>
      <c r="R548" t="str">
        <f t="shared" si="71"/>
        <v>WHEN fk_mwh_warehouse = '1' AND id_city = '486' AND shipped_date &gt;= '2016-11-07' AND shipped_date &lt; '2016-12-09' THEN order_nr</v>
      </c>
      <c r="S548" t="str">
        <f t="shared" si="69"/>
        <v>WHEN fk_mwh_warehouse = '1' AND id_city = '486' AND shipped_date &gt;= '2016-11-07' AND shipped_date &lt; '2016-12-09' THEN 1</v>
      </c>
    </row>
    <row r="549" spans="1:19" x14ac:dyDescent="0.25">
      <c r="A549" t="str">
        <f t="shared" si="70"/>
        <v>5121</v>
      </c>
      <c r="B549">
        <v>1</v>
      </c>
      <c r="C549">
        <v>512</v>
      </c>
      <c r="D549">
        <v>20233473.5</v>
      </c>
      <c r="E549">
        <v>19761213.120000001</v>
      </c>
      <c r="F549">
        <v>84</v>
      </c>
      <c r="G549">
        <v>111</v>
      </c>
      <c r="H549">
        <f>VLOOKUP($A549,'01 LEAD TIME'!$A$10:$K$1000000,8,FALSE)</f>
        <v>20161151136964.199</v>
      </c>
      <c r="I549">
        <f>VLOOKUP($A549,'01 LEAD TIME'!$A$10:$K$1000000,9,FALSE)</f>
        <v>20161206666301.199</v>
      </c>
      <c r="J549">
        <f>VLOOKUP($A549,'01 LEAD TIME'!$A$10:$K$1000000,10,FALSE)</f>
        <v>11</v>
      </c>
      <c r="K549">
        <f>VLOOKUP($A549,'01 LEAD TIME'!$A$10:$K$1000000,11,FALSE)</f>
        <v>7</v>
      </c>
      <c r="L549" t="s">
        <v>36</v>
      </c>
      <c r="M549" s="1">
        <f t="shared" si="64"/>
        <v>42681</v>
      </c>
      <c r="N549" s="1">
        <f t="shared" si="65"/>
        <v>42712</v>
      </c>
      <c r="O549" t="b">
        <f t="shared" si="66"/>
        <v>0</v>
      </c>
      <c r="P549" t="str">
        <f t="shared" si="67"/>
        <v>WHEN fk_mwh_warehouse = '1' AND id_city = '512' AND shipped_date &gt;= '2016-11-07' AND shipped_date &lt; '2016-12-09' THEN unit_price</v>
      </c>
      <c r="Q549" t="str">
        <f t="shared" si="68"/>
        <v>WHEN fk_mwh_warehouse = '1' AND id_city = '512' AND shipped_date &gt;= '2016-11-07' AND shipped_date &lt; '2016-12-09' THEN paid_price</v>
      </c>
      <c r="R549" t="str">
        <f t="shared" si="71"/>
        <v>WHEN fk_mwh_warehouse = '1' AND id_city = '512' AND shipped_date &gt;= '2016-11-07' AND shipped_date &lt; '2016-12-09' THEN order_nr</v>
      </c>
      <c r="S549" t="str">
        <f t="shared" si="69"/>
        <v>WHEN fk_mwh_warehouse = '1' AND id_city = '512' AND shipped_date &gt;= '2016-11-07' AND shipped_date &lt; '2016-12-09' THEN 1</v>
      </c>
    </row>
    <row r="550" spans="1:19" x14ac:dyDescent="0.25">
      <c r="A550" t="str">
        <f t="shared" si="70"/>
        <v>5181</v>
      </c>
      <c r="B550">
        <v>1</v>
      </c>
      <c r="C550">
        <v>518</v>
      </c>
      <c r="D550">
        <v>14149886.699999999</v>
      </c>
      <c r="E550">
        <v>14076806.9</v>
      </c>
      <c r="F550">
        <v>46</v>
      </c>
      <c r="G550">
        <v>71</v>
      </c>
      <c r="H550">
        <f>VLOOKUP($A550,'01 LEAD TIME'!$A$10:$K$1000000,8,FALSE)</f>
        <v>20161148890701.699</v>
      </c>
      <c r="I550">
        <f>VLOOKUP($A550,'01 LEAD TIME'!$A$10:$K$1000000,9,FALSE)</f>
        <v>20161206874663.301</v>
      </c>
      <c r="J550">
        <f>VLOOKUP($A550,'01 LEAD TIME'!$A$10:$K$1000000,10,FALSE)</f>
        <v>9</v>
      </c>
      <c r="K550">
        <f>VLOOKUP($A550,'01 LEAD TIME'!$A$10:$K$1000000,11,FALSE)</f>
        <v>5</v>
      </c>
      <c r="L550" t="s">
        <v>36</v>
      </c>
      <c r="M550" s="1">
        <f t="shared" si="64"/>
        <v>42689</v>
      </c>
      <c r="N550" s="1">
        <f t="shared" si="65"/>
        <v>42712</v>
      </c>
      <c r="O550" t="b">
        <f t="shared" si="66"/>
        <v>0</v>
      </c>
      <c r="P550" t="str">
        <f t="shared" si="67"/>
        <v>WHEN fk_mwh_warehouse = '1' AND id_city = '518' AND shipped_date &gt;= '2016-11-15' AND shipped_date &lt; '2016-12-09' THEN unit_price</v>
      </c>
      <c r="Q550" t="str">
        <f t="shared" si="68"/>
        <v>WHEN fk_mwh_warehouse = '1' AND id_city = '518' AND shipped_date &gt;= '2016-11-15' AND shipped_date &lt; '2016-12-09' THEN paid_price</v>
      </c>
      <c r="R550" t="str">
        <f t="shared" si="71"/>
        <v>WHEN fk_mwh_warehouse = '1' AND id_city = '518' AND shipped_date &gt;= '2016-11-15' AND shipped_date &lt; '2016-12-09' THEN order_nr</v>
      </c>
      <c r="S550" t="str">
        <f t="shared" si="69"/>
        <v>WHEN fk_mwh_warehouse = '1' AND id_city = '518' AND shipped_date &gt;= '2016-11-15' AND shipped_date &lt; '2016-12-09' THEN 1</v>
      </c>
    </row>
    <row r="551" spans="1:19" x14ac:dyDescent="0.25">
      <c r="A551" t="str">
        <f t="shared" si="70"/>
        <v>5251</v>
      </c>
      <c r="B551">
        <v>1</v>
      </c>
      <c r="C551">
        <v>525</v>
      </c>
      <c r="D551">
        <v>37297873</v>
      </c>
      <c r="E551">
        <v>37127873</v>
      </c>
      <c r="F551">
        <v>73</v>
      </c>
      <c r="G551">
        <v>93</v>
      </c>
      <c r="H551">
        <f>VLOOKUP($A551,'01 LEAD TIME'!$A$10:$K$1000000,8,FALSE)</f>
        <v>20161184255669.199</v>
      </c>
      <c r="I551">
        <f>VLOOKUP($A551,'01 LEAD TIME'!$A$10:$K$1000000,9,FALSE)</f>
        <v>20161206588753.301</v>
      </c>
      <c r="J551">
        <f>VLOOKUP($A551,'01 LEAD TIME'!$A$10:$K$1000000,10,FALSE)</f>
        <v>6</v>
      </c>
      <c r="K551">
        <f>VLOOKUP($A551,'01 LEAD TIME'!$A$10:$K$1000000,11,FALSE)</f>
        <v>5</v>
      </c>
      <c r="L551" t="s">
        <v>36</v>
      </c>
      <c r="M551" s="1">
        <f t="shared" si="64"/>
        <v>42692</v>
      </c>
      <c r="N551" s="1">
        <f t="shared" si="65"/>
        <v>42715</v>
      </c>
      <c r="O551" t="b">
        <f t="shared" si="66"/>
        <v>0</v>
      </c>
      <c r="P551" t="str">
        <f t="shared" si="67"/>
        <v>WHEN fk_mwh_warehouse = '1' AND id_city = '525' AND shipped_date &gt;= '2016-11-18' AND shipped_date &lt; '2016-12-12' THEN unit_price</v>
      </c>
      <c r="Q551" t="str">
        <f t="shared" si="68"/>
        <v>WHEN fk_mwh_warehouse = '1' AND id_city = '525' AND shipped_date &gt;= '2016-11-18' AND shipped_date &lt; '2016-12-12' THEN paid_price</v>
      </c>
      <c r="R551" t="str">
        <f t="shared" si="71"/>
        <v>WHEN fk_mwh_warehouse = '1' AND id_city = '525' AND shipped_date &gt;= '2016-11-18' AND shipped_date &lt; '2016-12-12' THEN order_nr</v>
      </c>
      <c r="S551" t="str">
        <f t="shared" si="69"/>
        <v>WHEN fk_mwh_warehouse = '1' AND id_city = '525' AND shipped_date &gt;= '2016-11-18' AND shipped_date &lt; '2016-12-12' THEN 1</v>
      </c>
    </row>
    <row r="552" spans="1:19" x14ac:dyDescent="0.25">
      <c r="A552" t="str">
        <f t="shared" si="70"/>
        <v>5301</v>
      </c>
      <c r="B552">
        <v>1</v>
      </c>
      <c r="C552">
        <v>530</v>
      </c>
      <c r="D552">
        <v>93730026.219999999</v>
      </c>
      <c r="E552">
        <v>92690189.959999993</v>
      </c>
      <c r="F552">
        <v>285</v>
      </c>
      <c r="G552">
        <v>407</v>
      </c>
      <c r="H552">
        <f>VLOOKUP($A552,'01 LEAD TIME'!$A$10:$K$1000000,8,FALSE)</f>
        <v>20161170272872.5</v>
      </c>
      <c r="I552">
        <f>VLOOKUP($A552,'01 LEAD TIME'!$A$10:$K$1000000,9,FALSE)</f>
        <v>20161206528432.699</v>
      </c>
      <c r="J552">
        <f>VLOOKUP($A552,'01 LEAD TIME'!$A$10:$K$1000000,10,FALSE)</f>
        <v>8</v>
      </c>
      <c r="K552">
        <f>VLOOKUP($A552,'01 LEAD TIME'!$A$10:$K$1000000,11,FALSE)</f>
        <v>6</v>
      </c>
      <c r="L552" t="s">
        <v>36</v>
      </c>
      <c r="M552" s="1">
        <f t="shared" si="64"/>
        <v>42687</v>
      </c>
      <c r="N552" s="1">
        <f t="shared" si="65"/>
        <v>42714</v>
      </c>
      <c r="O552" t="b">
        <f t="shared" si="66"/>
        <v>0</v>
      </c>
      <c r="P552" t="str">
        <f t="shared" si="67"/>
        <v>WHEN fk_mwh_warehouse = '1' AND id_city = '530' AND shipped_date &gt;= '2016-11-13' AND shipped_date &lt; '2016-12-11' THEN unit_price</v>
      </c>
      <c r="Q552" t="str">
        <f t="shared" si="68"/>
        <v>WHEN fk_mwh_warehouse = '1' AND id_city = '530' AND shipped_date &gt;= '2016-11-13' AND shipped_date &lt; '2016-12-11' THEN paid_price</v>
      </c>
      <c r="R552" t="str">
        <f t="shared" si="71"/>
        <v>WHEN fk_mwh_warehouse = '1' AND id_city = '530' AND shipped_date &gt;= '2016-11-13' AND shipped_date &lt; '2016-12-11' THEN order_nr</v>
      </c>
      <c r="S552" t="str">
        <f t="shared" si="69"/>
        <v>WHEN fk_mwh_warehouse = '1' AND id_city = '530' AND shipped_date &gt;= '2016-11-13' AND shipped_date &lt; '2016-12-11' THEN 1</v>
      </c>
    </row>
    <row r="553" spans="1:19" x14ac:dyDescent="0.25">
      <c r="A553" t="str">
        <f t="shared" si="70"/>
        <v>5371</v>
      </c>
      <c r="B553">
        <v>1</v>
      </c>
      <c r="C553">
        <v>537</v>
      </c>
      <c r="D553">
        <v>95858813.5</v>
      </c>
      <c r="E553">
        <v>92228331.5</v>
      </c>
      <c r="F553">
        <v>155</v>
      </c>
      <c r="G553">
        <v>231</v>
      </c>
      <c r="H553">
        <f>VLOOKUP($A553,'01 LEAD TIME'!$A$10:$K$1000000,8,FALSE)</f>
        <v>20161156144306.398</v>
      </c>
      <c r="I553">
        <f>VLOOKUP($A553,'01 LEAD TIME'!$A$10:$K$1000000,9,FALSE)</f>
        <v>20161207149963.898</v>
      </c>
      <c r="J553">
        <f>VLOOKUP($A553,'01 LEAD TIME'!$A$10:$K$1000000,10,FALSE)</f>
        <v>11</v>
      </c>
      <c r="K553">
        <f>VLOOKUP($A553,'01 LEAD TIME'!$A$10:$K$1000000,11,FALSE)</f>
        <v>7</v>
      </c>
      <c r="L553" t="s">
        <v>35</v>
      </c>
      <c r="M553" s="1">
        <f t="shared" si="64"/>
        <v>42681</v>
      </c>
      <c r="N553" s="1">
        <f t="shared" si="65"/>
        <v>42712</v>
      </c>
      <c r="O553" t="b">
        <f t="shared" si="66"/>
        <v>0</v>
      </c>
      <c r="P553" t="str">
        <f t="shared" si="67"/>
        <v>WHEN fk_mwh_warehouse = '1' AND id_city = '537' AND shipped_date &gt;= '2016-11-07' AND shipped_date &lt; '2016-12-09' THEN unit_price</v>
      </c>
      <c r="Q553" t="str">
        <f t="shared" si="68"/>
        <v>WHEN fk_mwh_warehouse = '1' AND id_city = '537' AND shipped_date &gt;= '2016-11-07' AND shipped_date &lt; '2016-12-09' THEN paid_price</v>
      </c>
      <c r="R553" t="str">
        <f t="shared" si="71"/>
        <v>WHEN fk_mwh_warehouse = '1' AND id_city = '537' AND shipped_date &gt;= '2016-11-07' AND shipped_date &lt; '2016-12-09' THEN order_nr</v>
      </c>
      <c r="S553" t="str">
        <f t="shared" si="69"/>
        <v>WHEN fk_mwh_warehouse = '1' AND id_city = '537' AND shipped_date &gt;= '2016-11-07' AND shipped_date &lt; '2016-12-09' THEN 1</v>
      </c>
    </row>
    <row r="554" spans="1:19" x14ac:dyDescent="0.25">
      <c r="A554" t="str">
        <f t="shared" si="70"/>
        <v>5441</v>
      </c>
      <c r="B554">
        <v>1</v>
      </c>
      <c r="C554">
        <v>544</v>
      </c>
      <c r="D554">
        <v>5789239465.8400002</v>
      </c>
      <c r="E554">
        <v>5692777777</v>
      </c>
      <c r="F554">
        <v>42041</v>
      </c>
      <c r="G554">
        <v>66344</v>
      </c>
      <c r="H554">
        <f>VLOOKUP($A554,'01 LEAD TIME'!$A$10:$K$1000000,8,FALSE)</f>
        <v>20161198303685</v>
      </c>
      <c r="I554">
        <f>VLOOKUP($A554,'01 LEAD TIME'!$A$10:$K$1000000,9,FALSE)</f>
        <v>20161206733518.5</v>
      </c>
      <c r="J554">
        <f>VLOOKUP($A554,'01 LEAD TIME'!$A$10:$K$1000000,10,FALSE)</f>
        <v>3</v>
      </c>
      <c r="K554">
        <f>VLOOKUP($A554,'01 LEAD TIME'!$A$10:$K$1000000,11,FALSE)</f>
        <v>3</v>
      </c>
      <c r="L554" t="s">
        <v>36</v>
      </c>
      <c r="M554" s="1">
        <f t="shared" si="64"/>
        <v>42701</v>
      </c>
      <c r="N554" s="1">
        <f t="shared" si="65"/>
        <v>42716</v>
      </c>
      <c r="O554" t="b">
        <f t="shared" si="66"/>
        <v>0</v>
      </c>
      <c r="P554" t="str">
        <f t="shared" si="67"/>
        <v>WHEN fk_mwh_warehouse = '1' AND id_city = '544' AND shipped_date &gt;= '2016-11-27' AND shipped_date &lt; '2016-12-13' THEN unit_price</v>
      </c>
      <c r="Q554" t="str">
        <f t="shared" si="68"/>
        <v>WHEN fk_mwh_warehouse = '1' AND id_city = '544' AND shipped_date &gt;= '2016-11-27' AND shipped_date &lt; '2016-12-13' THEN paid_price</v>
      </c>
      <c r="R554" t="str">
        <f t="shared" si="71"/>
        <v>WHEN fk_mwh_warehouse = '1' AND id_city = '544' AND shipped_date &gt;= '2016-11-27' AND shipped_date &lt; '2016-12-13' THEN order_nr</v>
      </c>
      <c r="S554" t="str">
        <f t="shared" si="69"/>
        <v>WHEN fk_mwh_warehouse = '1' AND id_city = '544' AND shipped_date &gt;= '2016-11-27' AND shipped_date &lt; '2016-12-13' THEN 1</v>
      </c>
    </row>
    <row r="555" spans="1:19" x14ac:dyDescent="0.25">
      <c r="A555" t="str">
        <f t="shared" si="70"/>
        <v>5661</v>
      </c>
      <c r="B555">
        <v>1</v>
      </c>
      <c r="C555">
        <v>566</v>
      </c>
      <c r="D555">
        <v>59869465.200000003</v>
      </c>
      <c r="E555">
        <v>59355068.82</v>
      </c>
      <c r="F555">
        <v>127</v>
      </c>
      <c r="G555">
        <v>189</v>
      </c>
      <c r="H555">
        <f>VLOOKUP($A555,'01 LEAD TIME'!$A$10:$K$1000000,8,FALSE)</f>
        <v>20161158530747.898</v>
      </c>
      <c r="I555">
        <f>VLOOKUP($A555,'01 LEAD TIME'!$A$10:$K$1000000,9,FALSE)</f>
        <v>20161206735147.102</v>
      </c>
      <c r="J555">
        <f>VLOOKUP($A555,'01 LEAD TIME'!$A$10:$K$1000000,10,FALSE)</f>
        <v>9</v>
      </c>
      <c r="K555">
        <f>VLOOKUP($A555,'01 LEAD TIME'!$A$10:$K$1000000,11,FALSE)</f>
        <v>7</v>
      </c>
      <c r="L555" t="s">
        <v>36</v>
      </c>
      <c r="M555" s="1">
        <f t="shared" si="64"/>
        <v>42683</v>
      </c>
      <c r="N555" s="1">
        <f t="shared" si="65"/>
        <v>42714</v>
      </c>
      <c r="O555" t="b">
        <f t="shared" si="66"/>
        <v>0</v>
      </c>
      <c r="P555" t="str">
        <f t="shared" si="67"/>
        <v>WHEN fk_mwh_warehouse = '1' AND id_city = '566' AND shipped_date &gt;= '2016-11-09' AND shipped_date &lt; '2016-12-11' THEN unit_price</v>
      </c>
      <c r="Q555" t="str">
        <f t="shared" si="68"/>
        <v>WHEN fk_mwh_warehouse = '1' AND id_city = '566' AND shipped_date &gt;= '2016-11-09' AND shipped_date &lt; '2016-12-11' THEN paid_price</v>
      </c>
      <c r="R555" t="str">
        <f t="shared" si="71"/>
        <v>WHEN fk_mwh_warehouse = '1' AND id_city = '566' AND shipped_date &gt;= '2016-11-09' AND shipped_date &lt; '2016-12-11' THEN order_nr</v>
      </c>
      <c r="S555" t="str">
        <f t="shared" si="69"/>
        <v>WHEN fk_mwh_warehouse = '1' AND id_city = '566' AND shipped_date &gt;= '2016-11-09' AND shipped_date &lt; '2016-12-11' THEN 1</v>
      </c>
    </row>
    <row r="556" spans="1:19" x14ac:dyDescent="0.25">
      <c r="A556" t="str">
        <f t="shared" si="70"/>
        <v>5731</v>
      </c>
      <c r="B556">
        <v>1</v>
      </c>
      <c r="C556">
        <v>573</v>
      </c>
      <c r="D556">
        <v>22959505.07</v>
      </c>
      <c r="E556">
        <v>22892530.07</v>
      </c>
      <c r="F556">
        <v>88</v>
      </c>
      <c r="G556">
        <v>121</v>
      </c>
      <c r="H556">
        <f>VLOOKUP($A556,'01 LEAD TIME'!$A$10:$K$1000000,8,FALSE)</f>
        <v>20161191738191.801</v>
      </c>
      <c r="I556">
        <f>VLOOKUP($A556,'01 LEAD TIME'!$A$10:$K$1000000,9,FALSE)</f>
        <v>20161206896201.5</v>
      </c>
      <c r="J556">
        <f>VLOOKUP($A556,'01 LEAD TIME'!$A$10:$K$1000000,10,FALSE)</f>
        <v>4</v>
      </c>
      <c r="K556">
        <f>VLOOKUP($A556,'01 LEAD TIME'!$A$10:$K$1000000,11,FALSE)</f>
        <v>4</v>
      </c>
      <c r="L556" t="s">
        <v>36</v>
      </c>
      <c r="M556" s="1">
        <f t="shared" si="64"/>
        <v>42697</v>
      </c>
      <c r="N556" s="1">
        <f t="shared" si="65"/>
        <v>42716</v>
      </c>
      <c r="O556" t="b">
        <f t="shared" si="66"/>
        <v>0</v>
      </c>
      <c r="P556" t="str">
        <f t="shared" si="67"/>
        <v>WHEN fk_mwh_warehouse = '1' AND id_city = '573' AND shipped_date &gt;= '2016-11-23' AND shipped_date &lt; '2016-12-13' THEN unit_price</v>
      </c>
      <c r="Q556" t="str">
        <f t="shared" si="68"/>
        <v>WHEN fk_mwh_warehouse = '1' AND id_city = '573' AND shipped_date &gt;= '2016-11-23' AND shipped_date &lt; '2016-12-13' THEN paid_price</v>
      </c>
      <c r="R556" t="str">
        <f t="shared" si="71"/>
        <v>WHEN fk_mwh_warehouse = '1' AND id_city = '573' AND shipped_date &gt;= '2016-11-23' AND shipped_date &lt; '2016-12-13' THEN order_nr</v>
      </c>
      <c r="S556" t="str">
        <f t="shared" si="69"/>
        <v>WHEN fk_mwh_warehouse = '1' AND id_city = '573' AND shipped_date &gt;= '2016-11-23' AND shipped_date &lt; '2016-12-13' THEN 1</v>
      </c>
    </row>
    <row r="557" spans="1:19" x14ac:dyDescent="0.25">
      <c r="A557" t="str">
        <f t="shared" si="70"/>
        <v>5791</v>
      </c>
      <c r="B557">
        <v>1</v>
      </c>
      <c r="C557">
        <v>579</v>
      </c>
      <c r="D557">
        <v>24122358.010000002</v>
      </c>
      <c r="E557">
        <v>23954548.300000001</v>
      </c>
      <c r="F557">
        <v>57</v>
      </c>
      <c r="G557">
        <v>89</v>
      </c>
      <c r="H557">
        <f>VLOOKUP($A557,'01 LEAD TIME'!$A$10:$K$1000000,8,FALSE)</f>
        <v>20161166830106.801</v>
      </c>
      <c r="I557">
        <f>VLOOKUP($A557,'01 LEAD TIME'!$A$10:$K$1000000,9,FALSE)</f>
        <v>20161206585112.199</v>
      </c>
      <c r="J557">
        <f>VLOOKUP($A557,'01 LEAD TIME'!$A$10:$K$1000000,10,FALSE)</f>
        <v>6</v>
      </c>
      <c r="K557">
        <f>VLOOKUP($A557,'01 LEAD TIME'!$A$10:$K$1000000,11,FALSE)</f>
        <v>4</v>
      </c>
      <c r="L557" t="s">
        <v>36</v>
      </c>
      <c r="M557" s="1">
        <f t="shared" si="64"/>
        <v>42695</v>
      </c>
      <c r="N557" s="1">
        <f t="shared" si="65"/>
        <v>42714</v>
      </c>
      <c r="O557" t="b">
        <f t="shared" si="66"/>
        <v>0</v>
      </c>
      <c r="P557" t="str">
        <f t="shared" si="67"/>
        <v>WHEN fk_mwh_warehouse = '1' AND id_city = '579' AND shipped_date &gt;= '2016-11-21' AND shipped_date &lt; '2016-12-11' THEN unit_price</v>
      </c>
      <c r="Q557" t="str">
        <f t="shared" si="68"/>
        <v>WHEN fk_mwh_warehouse = '1' AND id_city = '579' AND shipped_date &gt;= '2016-11-21' AND shipped_date &lt; '2016-12-11' THEN paid_price</v>
      </c>
      <c r="R557" t="str">
        <f t="shared" si="71"/>
        <v>WHEN fk_mwh_warehouse = '1' AND id_city = '579' AND shipped_date &gt;= '2016-11-21' AND shipped_date &lt; '2016-12-11' THEN order_nr</v>
      </c>
      <c r="S557" t="str">
        <f t="shared" si="69"/>
        <v>WHEN fk_mwh_warehouse = '1' AND id_city = '579' AND shipped_date &gt;= '2016-11-21' AND shipped_date &lt; '2016-12-11' THEN 1</v>
      </c>
    </row>
    <row r="558" spans="1:19" x14ac:dyDescent="0.25">
      <c r="A558" t="str">
        <f t="shared" si="70"/>
        <v>6001</v>
      </c>
      <c r="B558">
        <v>1</v>
      </c>
      <c r="C558">
        <v>600</v>
      </c>
      <c r="D558">
        <v>11338558.1</v>
      </c>
      <c r="E558">
        <v>11230308.1</v>
      </c>
      <c r="F558">
        <v>36</v>
      </c>
      <c r="G558">
        <v>47</v>
      </c>
      <c r="H558">
        <f>VLOOKUP($A558,'01 LEAD TIME'!$A$10:$K$1000000,8,FALSE)</f>
        <v>20161127572754.5</v>
      </c>
      <c r="I558">
        <f>VLOOKUP($A558,'01 LEAD TIME'!$A$10:$K$1000000,9,FALSE)</f>
        <v>20161207116476.301</v>
      </c>
      <c r="J558">
        <f>VLOOKUP($A558,'01 LEAD TIME'!$A$10:$K$1000000,10,FALSE)</f>
        <v>17</v>
      </c>
      <c r="K558">
        <f>VLOOKUP($A558,'01 LEAD TIME'!$A$10:$K$1000000,11,FALSE)</f>
        <v>6</v>
      </c>
      <c r="L558" t="s">
        <v>35</v>
      </c>
      <c r="M558" s="1">
        <f t="shared" si="64"/>
        <v>42678</v>
      </c>
      <c r="N558" s="1">
        <f t="shared" si="65"/>
        <v>42705</v>
      </c>
      <c r="O558" t="b">
        <f t="shared" si="66"/>
        <v>0</v>
      </c>
      <c r="P558" t="str">
        <f t="shared" si="67"/>
        <v>WHEN fk_mwh_warehouse = '1' AND id_city = '600' AND shipped_date &gt;= '2016-11-04' AND shipped_date &lt; '2016-12-02' THEN unit_price</v>
      </c>
      <c r="Q558" t="str">
        <f t="shared" si="68"/>
        <v>WHEN fk_mwh_warehouse = '1' AND id_city = '600' AND shipped_date &gt;= '2016-11-04' AND shipped_date &lt; '2016-12-02' THEN paid_price</v>
      </c>
      <c r="R558" t="str">
        <f t="shared" si="71"/>
        <v>WHEN fk_mwh_warehouse = '1' AND id_city = '600' AND shipped_date &gt;= '2016-11-04' AND shipped_date &lt; '2016-12-02' THEN order_nr</v>
      </c>
      <c r="S558" t="str">
        <f t="shared" si="69"/>
        <v>WHEN fk_mwh_warehouse = '1' AND id_city = '600' AND shipped_date &gt;= '2016-11-04' AND shipped_date &lt; '2016-12-02' THEN 1</v>
      </c>
    </row>
    <row r="559" spans="1:19" x14ac:dyDescent="0.25">
      <c r="A559" t="str">
        <f t="shared" si="70"/>
        <v>6201</v>
      </c>
      <c r="B559">
        <v>1</v>
      </c>
      <c r="C559">
        <v>620</v>
      </c>
      <c r="D559">
        <v>26166125.059999999</v>
      </c>
      <c r="E559">
        <v>26091494.059999999</v>
      </c>
      <c r="F559">
        <v>82</v>
      </c>
      <c r="G559">
        <v>106</v>
      </c>
      <c r="H559">
        <f>VLOOKUP($A559,'01 LEAD TIME'!$A$10:$K$1000000,8,FALSE)</f>
        <v>20161183247083.301</v>
      </c>
      <c r="I559">
        <f>VLOOKUP($A559,'01 LEAD TIME'!$A$10:$K$1000000,9,FALSE)</f>
        <v>20161206572693.699</v>
      </c>
      <c r="J559">
        <f>VLOOKUP($A559,'01 LEAD TIME'!$A$10:$K$1000000,10,FALSE)</f>
        <v>5</v>
      </c>
      <c r="K559">
        <f>VLOOKUP($A559,'01 LEAD TIME'!$A$10:$K$1000000,11,FALSE)</f>
        <v>3</v>
      </c>
      <c r="L559" t="s">
        <v>36</v>
      </c>
      <c r="M559" s="1">
        <f t="shared" si="64"/>
        <v>42699</v>
      </c>
      <c r="N559" s="1">
        <f t="shared" si="65"/>
        <v>42714</v>
      </c>
      <c r="O559" t="b">
        <f t="shared" si="66"/>
        <v>0</v>
      </c>
      <c r="P559" t="str">
        <f t="shared" si="67"/>
        <v>WHEN fk_mwh_warehouse = '1' AND id_city = '620' AND shipped_date &gt;= '2016-11-25' AND shipped_date &lt; '2016-12-11' THEN unit_price</v>
      </c>
      <c r="Q559" t="str">
        <f t="shared" si="68"/>
        <v>WHEN fk_mwh_warehouse = '1' AND id_city = '620' AND shipped_date &gt;= '2016-11-25' AND shipped_date &lt; '2016-12-11' THEN paid_price</v>
      </c>
      <c r="R559" t="str">
        <f t="shared" si="71"/>
        <v>WHEN fk_mwh_warehouse = '1' AND id_city = '620' AND shipped_date &gt;= '2016-11-25' AND shipped_date &lt; '2016-12-11' THEN order_nr</v>
      </c>
      <c r="S559" t="str">
        <f t="shared" si="69"/>
        <v>WHEN fk_mwh_warehouse = '1' AND id_city = '620' AND shipped_date &gt;= '2016-11-25' AND shipped_date &lt; '2016-12-11' THEN 1</v>
      </c>
    </row>
    <row r="560" spans="1:19" x14ac:dyDescent="0.25">
      <c r="A560" t="str">
        <f t="shared" si="70"/>
        <v>6321</v>
      </c>
      <c r="B560">
        <v>1</v>
      </c>
      <c r="C560">
        <v>632</v>
      </c>
      <c r="D560">
        <v>24644321</v>
      </c>
      <c r="E560">
        <v>24101941.399999999</v>
      </c>
      <c r="F560">
        <v>78</v>
      </c>
      <c r="G560">
        <v>109</v>
      </c>
      <c r="H560">
        <f>VLOOKUP($A560,'01 LEAD TIME'!$A$10:$K$1000000,8,FALSE)</f>
        <v>20161159836444.801</v>
      </c>
      <c r="I560">
        <f>VLOOKUP($A560,'01 LEAD TIME'!$A$10:$K$1000000,9,FALSE)</f>
        <v>20161206891366.898</v>
      </c>
      <c r="J560">
        <f>VLOOKUP($A560,'01 LEAD TIME'!$A$10:$K$1000000,10,FALSE)</f>
        <v>10</v>
      </c>
      <c r="K560">
        <f>VLOOKUP($A560,'01 LEAD TIME'!$A$10:$K$1000000,11,FALSE)</f>
        <v>6</v>
      </c>
      <c r="L560" t="s">
        <v>36</v>
      </c>
      <c r="M560" s="1">
        <f t="shared" si="64"/>
        <v>42685</v>
      </c>
      <c r="N560" s="1">
        <f t="shared" si="65"/>
        <v>42712</v>
      </c>
      <c r="O560" t="b">
        <f t="shared" si="66"/>
        <v>0</v>
      </c>
      <c r="P560" t="str">
        <f t="shared" si="67"/>
        <v>WHEN fk_mwh_warehouse = '1' AND id_city = '632' AND shipped_date &gt;= '2016-11-11' AND shipped_date &lt; '2016-12-09' THEN unit_price</v>
      </c>
      <c r="Q560" t="str">
        <f t="shared" si="68"/>
        <v>WHEN fk_mwh_warehouse = '1' AND id_city = '632' AND shipped_date &gt;= '2016-11-11' AND shipped_date &lt; '2016-12-09' THEN paid_price</v>
      </c>
      <c r="R560" t="str">
        <f t="shared" si="71"/>
        <v>WHEN fk_mwh_warehouse = '1' AND id_city = '632' AND shipped_date &gt;= '2016-11-11' AND shipped_date &lt; '2016-12-09' THEN order_nr</v>
      </c>
      <c r="S560" t="str">
        <f t="shared" si="69"/>
        <v>WHEN fk_mwh_warehouse = '1' AND id_city = '632' AND shipped_date &gt;= '2016-11-11' AND shipped_date &lt; '2016-12-09' THEN 1</v>
      </c>
    </row>
    <row r="561" spans="1:19" x14ac:dyDescent="0.25">
      <c r="A561" t="str">
        <f t="shared" si="70"/>
        <v>6511</v>
      </c>
      <c r="B561">
        <v>1</v>
      </c>
      <c r="C561">
        <v>651</v>
      </c>
      <c r="D561">
        <v>40908253.399999999</v>
      </c>
      <c r="E561">
        <v>40456202.899999999</v>
      </c>
      <c r="F561">
        <v>107</v>
      </c>
      <c r="G561">
        <v>132</v>
      </c>
      <c r="H561">
        <f>VLOOKUP($A561,'01 LEAD TIME'!$A$10:$K$1000000,8,FALSE)</f>
        <v>20161135540758.199</v>
      </c>
      <c r="I561">
        <f>VLOOKUP($A561,'01 LEAD TIME'!$A$10:$K$1000000,9,FALSE)</f>
        <v>20161206648708.398</v>
      </c>
      <c r="J561">
        <f>VLOOKUP($A561,'01 LEAD TIME'!$A$10:$K$1000000,10,FALSE)</f>
        <v>11</v>
      </c>
      <c r="K561">
        <f>VLOOKUP($A561,'01 LEAD TIME'!$A$10:$K$1000000,11,FALSE)</f>
        <v>7</v>
      </c>
      <c r="L561" t="s">
        <v>36</v>
      </c>
      <c r="M561" s="1">
        <f t="shared" si="64"/>
        <v>42681</v>
      </c>
      <c r="N561" s="1">
        <f t="shared" si="65"/>
        <v>42712</v>
      </c>
      <c r="O561" t="b">
        <f t="shared" si="66"/>
        <v>0</v>
      </c>
      <c r="P561" t="str">
        <f t="shared" si="67"/>
        <v>WHEN fk_mwh_warehouse = '1' AND id_city = '651' AND shipped_date &gt;= '2016-11-07' AND shipped_date &lt; '2016-12-09' THEN unit_price</v>
      </c>
      <c r="Q561" t="str">
        <f t="shared" si="68"/>
        <v>WHEN fk_mwh_warehouse = '1' AND id_city = '651' AND shipped_date &gt;= '2016-11-07' AND shipped_date &lt; '2016-12-09' THEN paid_price</v>
      </c>
      <c r="R561" t="str">
        <f t="shared" si="71"/>
        <v>WHEN fk_mwh_warehouse = '1' AND id_city = '651' AND shipped_date &gt;= '2016-11-07' AND shipped_date &lt; '2016-12-09' THEN order_nr</v>
      </c>
      <c r="S561" t="str">
        <f t="shared" si="69"/>
        <v>WHEN fk_mwh_warehouse = '1' AND id_city = '651' AND shipped_date &gt;= '2016-11-07' AND shipped_date &lt; '2016-12-09' THEN 1</v>
      </c>
    </row>
    <row r="562" spans="1:19" x14ac:dyDescent="0.25">
      <c r="A562" t="str">
        <f t="shared" si="70"/>
        <v>6681</v>
      </c>
      <c r="B562">
        <v>1</v>
      </c>
      <c r="C562">
        <v>668</v>
      </c>
      <c r="D562">
        <v>5027716</v>
      </c>
      <c r="E562">
        <v>5027716</v>
      </c>
      <c r="F562">
        <v>13</v>
      </c>
      <c r="G562">
        <v>18</v>
      </c>
      <c r="H562">
        <f>VLOOKUP($A562,'01 LEAD TIME'!$A$10:$K$1000000,8,FALSE)</f>
        <v>20161157213370.102</v>
      </c>
      <c r="I562">
        <f>VLOOKUP($A562,'01 LEAD TIME'!$A$10:$K$1000000,9,FALSE)</f>
        <v>20161206683735.102</v>
      </c>
      <c r="J562">
        <f>VLOOKUP($A562,'01 LEAD TIME'!$A$10:$K$1000000,10,FALSE)</f>
        <v>7</v>
      </c>
      <c r="K562">
        <f>VLOOKUP($A562,'01 LEAD TIME'!$A$10:$K$1000000,11,FALSE)</f>
        <v>3</v>
      </c>
      <c r="L562" t="s">
        <v>36</v>
      </c>
      <c r="M562" s="1">
        <f t="shared" si="64"/>
        <v>42697</v>
      </c>
      <c r="N562" s="1">
        <f t="shared" si="65"/>
        <v>42712</v>
      </c>
      <c r="O562" t="b">
        <f t="shared" si="66"/>
        <v>0</v>
      </c>
      <c r="P562" t="str">
        <f t="shared" si="67"/>
        <v>WHEN fk_mwh_warehouse = '1' AND id_city = '668' AND shipped_date &gt;= '2016-11-23' AND shipped_date &lt; '2016-12-09' THEN unit_price</v>
      </c>
      <c r="Q562" t="str">
        <f t="shared" si="68"/>
        <v>WHEN fk_mwh_warehouse = '1' AND id_city = '668' AND shipped_date &gt;= '2016-11-23' AND shipped_date &lt; '2016-12-09' THEN paid_price</v>
      </c>
      <c r="R562" t="str">
        <f t="shared" si="71"/>
        <v>WHEN fk_mwh_warehouse = '1' AND id_city = '668' AND shipped_date &gt;= '2016-11-23' AND shipped_date &lt; '2016-12-09' THEN order_nr</v>
      </c>
      <c r="S562" t="str">
        <f t="shared" si="69"/>
        <v>WHEN fk_mwh_warehouse = '1' AND id_city = '668' AND shipped_date &gt;= '2016-11-23' AND shipped_date &lt; '2016-12-09' THEN 1</v>
      </c>
    </row>
    <row r="563" spans="1:19" x14ac:dyDescent="0.25">
      <c r="A563" t="str">
        <f t="shared" si="70"/>
        <v>6901</v>
      </c>
      <c r="B563">
        <v>1</v>
      </c>
      <c r="C563">
        <v>690</v>
      </c>
      <c r="D563">
        <v>57678158.119999997</v>
      </c>
      <c r="E563">
        <v>57153721.880000003</v>
      </c>
      <c r="F563">
        <v>177</v>
      </c>
      <c r="G563">
        <v>286</v>
      </c>
      <c r="H563">
        <f>VLOOKUP($A563,'01 LEAD TIME'!$A$10:$K$1000000,8,FALSE)</f>
        <v>20161157218027.301</v>
      </c>
      <c r="I563">
        <f>VLOOKUP($A563,'01 LEAD TIME'!$A$10:$K$1000000,9,FALSE)</f>
        <v>20161206433497.102</v>
      </c>
      <c r="J563">
        <f>VLOOKUP($A563,'01 LEAD TIME'!$A$10:$K$1000000,10,FALSE)</f>
        <v>9</v>
      </c>
      <c r="K563">
        <f>VLOOKUP($A563,'01 LEAD TIME'!$A$10:$K$1000000,11,FALSE)</f>
        <v>7</v>
      </c>
      <c r="L563" t="s">
        <v>36</v>
      </c>
      <c r="M563" s="1">
        <f t="shared" si="64"/>
        <v>42683</v>
      </c>
      <c r="N563" s="1">
        <f t="shared" si="65"/>
        <v>42714</v>
      </c>
      <c r="O563" t="b">
        <f t="shared" si="66"/>
        <v>0</v>
      </c>
      <c r="P563" t="str">
        <f t="shared" si="67"/>
        <v>WHEN fk_mwh_warehouse = '1' AND id_city = '690' AND shipped_date &gt;= '2016-11-09' AND shipped_date &lt; '2016-12-11' THEN unit_price</v>
      </c>
      <c r="Q563" t="str">
        <f t="shared" si="68"/>
        <v>WHEN fk_mwh_warehouse = '1' AND id_city = '690' AND shipped_date &gt;= '2016-11-09' AND shipped_date &lt; '2016-12-11' THEN paid_price</v>
      </c>
      <c r="R563" t="str">
        <f t="shared" si="71"/>
        <v>WHEN fk_mwh_warehouse = '1' AND id_city = '690' AND shipped_date &gt;= '2016-11-09' AND shipped_date &lt; '2016-12-11' THEN order_nr</v>
      </c>
      <c r="S563" t="str">
        <f t="shared" si="69"/>
        <v>WHEN fk_mwh_warehouse = '1' AND id_city = '690' AND shipped_date &gt;= '2016-11-09' AND shipped_date &lt; '2016-12-11' THEN 1</v>
      </c>
    </row>
    <row r="564" spans="1:19" x14ac:dyDescent="0.25">
      <c r="A564" t="str">
        <f t="shared" si="70"/>
        <v>7021</v>
      </c>
      <c r="B564">
        <v>1</v>
      </c>
      <c r="C564">
        <v>702</v>
      </c>
      <c r="D564">
        <v>95906685.310000002</v>
      </c>
      <c r="E564">
        <v>94815658.480000004</v>
      </c>
      <c r="F564">
        <v>291</v>
      </c>
      <c r="G564">
        <v>401</v>
      </c>
      <c r="H564">
        <f>VLOOKUP($A564,'01 LEAD TIME'!$A$10:$K$1000000,8,FALSE)</f>
        <v>20161160360757.301</v>
      </c>
      <c r="I564">
        <f>VLOOKUP($A564,'01 LEAD TIME'!$A$10:$K$1000000,9,FALSE)</f>
        <v>20161206288885.102</v>
      </c>
      <c r="J564">
        <f>VLOOKUP($A564,'01 LEAD TIME'!$A$10:$K$1000000,10,FALSE)</f>
        <v>8</v>
      </c>
      <c r="K564">
        <f>VLOOKUP($A564,'01 LEAD TIME'!$A$10:$K$1000000,11,FALSE)</f>
        <v>6</v>
      </c>
      <c r="L564" t="s">
        <v>36</v>
      </c>
      <c r="M564" s="1">
        <f t="shared" si="64"/>
        <v>42687</v>
      </c>
      <c r="N564" s="1">
        <f t="shared" si="65"/>
        <v>42714</v>
      </c>
      <c r="O564" t="b">
        <f t="shared" si="66"/>
        <v>0</v>
      </c>
      <c r="P564" t="str">
        <f t="shared" si="67"/>
        <v>WHEN fk_mwh_warehouse = '1' AND id_city = '702' AND shipped_date &gt;= '2016-11-13' AND shipped_date &lt; '2016-12-11' THEN unit_price</v>
      </c>
      <c r="Q564" t="str">
        <f t="shared" si="68"/>
        <v>WHEN fk_mwh_warehouse = '1' AND id_city = '702' AND shipped_date &gt;= '2016-11-13' AND shipped_date &lt; '2016-12-11' THEN paid_price</v>
      </c>
      <c r="R564" t="str">
        <f t="shared" si="71"/>
        <v>WHEN fk_mwh_warehouse = '1' AND id_city = '702' AND shipped_date &gt;= '2016-11-13' AND shipped_date &lt; '2016-12-11' THEN order_nr</v>
      </c>
      <c r="S564" t="str">
        <f t="shared" si="69"/>
        <v>WHEN fk_mwh_warehouse = '1' AND id_city = '702' AND shipped_date &gt;= '2016-11-13' AND shipped_date &lt; '2016-12-11' THEN 1</v>
      </c>
    </row>
    <row r="565" spans="1:19" x14ac:dyDescent="0.25">
      <c r="A565" t="str">
        <f t="shared" si="70"/>
        <v>7251</v>
      </c>
      <c r="B565">
        <v>1</v>
      </c>
      <c r="C565">
        <v>725</v>
      </c>
      <c r="D565">
        <v>70656970.560000002</v>
      </c>
      <c r="E565">
        <v>70518325.560000002</v>
      </c>
      <c r="F565">
        <v>188</v>
      </c>
      <c r="G565">
        <v>263</v>
      </c>
      <c r="H565">
        <f>VLOOKUP($A565,'01 LEAD TIME'!$A$10:$K$1000000,8,FALSE)</f>
        <v>20161143196145.301</v>
      </c>
      <c r="I565">
        <f>VLOOKUP($A565,'01 LEAD TIME'!$A$10:$K$1000000,9,FALSE)</f>
        <v>20161207049347.102</v>
      </c>
      <c r="J565">
        <f>VLOOKUP($A565,'01 LEAD TIME'!$A$10:$K$1000000,10,FALSE)</f>
        <v>13</v>
      </c>
      <c r="K565">
        <f>VLOOKUP($A565,'01 LEAD TIME'!$A$10:$K$1000000,11,FALSE)</f>
        <v>8</v>
      </c>
      <c r="L565" t="s">
        <v>35</v>
      </c>
      <c r="M565" s="1">
        <f t="shared" si="64"/>
        <v>42676</v>
      </c>
      <c r="N565" s="1">
        <f t="shared" si="65"/>
        <v>42711</v>
      </c>
      <c r="O565" t="b">
        <f t="shared" si="66"/>
        <v>0</v>
      </c>
      <c r="P565" t="str">
        <f t="shared" si="67"/>
        <v>WHEN fk_mwh_warehouse = '1' AND id_city = '725' AND shipped_date &gt;= '2016-11-02' AND shipped_date &lt; '2016-12-08' THEN unit_price</v>
      </c>
      <c r="Q565" t="str">
        <f t="shared" si="68"/>
        <v>WHEN fk_mwh_warehouse = '1' AND id_city = '725' AND shipped_date &gt;= '2016-11-02' AND shipped_date &lt; '2016-12-08' THEN paid_price</v>
      </c>
      <c r="R565" t="str">
        <f t="shared" si="71"/>
        <v>WHEN fk_mwh_warehouse = '1' AND id_city = '725' AND shipped_date &gt;= '2016-11-02' AND shipped_date &lt; '2016-12-08' THEN order_nr</v>
      </c>
      <c r="S565" t="str">
        <f t="shared" si="69"/>
        <v>WHEN fk_mwh_warehouse = '1' AND id_city = '725' AND shipped_date &gt;= '2016-11-02' AND shipped_date &lt; '2016-12-08' THEN 1</v>
      </c>
    </row>
    <row r="566" spans="1:19" x14ac:dyDescent="0.25">
      <c r="A566" t="str">
        <f t="shared" si="70"/>
        <v>7431</v>
      </c>
      <c r="B566">
        <v>1</v>
      </c>
      <c r="C566">
        <v>743</v>
      </c>
      <c r="D566">
        <v>12931351.4</v>
      </c>
      <c r="E566">
        <v>12663792.16</v>
      </c>
      <c r="F566">
        <v>32</v>
      </c>
      <c r="G566">
        <v>48</v>
      </c>
      <c r="H566">
        <f>VLOOKUP($A566,'01 LEAD TIME'!$A$10:$K$1000000,8,FALSE)</f>
        <v>20161156211205</v>
      </c>
      <c r="I566">
        <f>VLOOKUP($A566,'01 LEAD TIME'!$A$10:$K$1000000,9,FALSE)</f>
        <v>20161206485887.301</v>
      </c>
      <c r="J566">
        <f>VLOOKUP($A566,'01 LEAD TIME'!$A$10:$K$1000000,10,FALSE)</f>
        <v>8</v>
      </c>
      <c r="K566">
        <f>VLOOKUP($A566,'01 LEAD TIME'!$A$10:$K$1000000,11,FALSE)</f>
        <v>7</v>
      </c>
      <c r="L566" t="s">
        <v>36</v>
      </c>
      <c r="M566" s="1">
        <f t="shared" si="64"/>
        <v>42684</v>
      </c>
      <c r="N566" s="1">
        <f t="shared" si="65"/>
        <v>42715</v>
      </c>
      <c r="O566" t="b">
        <f t="shared" si="66"/>
        <v>0</v>
      </c>
      <c r="P566" t="str">
        <f t="shared" si="67"/>
        <v>WHEN fk_mwh_warehouse = '1' AND id_city = '743' AND shipped_date &gt;= '2016-11-10' AND shipped_date &lt; '2016-12-12' THEN unit_price</v>
      </c>
      <c r="Q566" t="str">
        <f t="shared" si="68"/>
        <v>WHEN fk_mwh_warehouse = '1' AND id_city = '743' AND shipped_date &gt;= '2016-11-10' AND shipped_date &lt; '2016-12-12' THEN paid_price</v>
      </c>
      <c r="R566" t="str">
        <f t="shared" si="71"/>
        <v>WHEN fk_mwh_warehouse = '1' AND id_city = '743' AND shipped_date &gt;= '2016-11-10' AND shipped_date &lt; '2016-12-12' THEN order_nr</v>
      </c>
      <c r="S566" t="str">
        <f t="shared" si="69"/>
        <v>WHEN fk_mwh_warehouse = '1' AND id_city = '743' AND shipped_date &gt;= '2016-11-10' AND shipped_date &lt; '2016-12-12' THEN 1</v>
      </c>
    </row>
    <row r="567" spans="1:19" x14ac:dyDescent="0.25">
      <c r="A567" t="str">
        <f t="shared" si="70"/>
        <v>7511</v>
      </c>
      <c r="B567">
        <v>1</v>
      </c>
      <c r="C567">
        <v>751</v>
      </c>
      <c r="D567">
        <v>29520650</v>
      </c>
      <c r="E567">
        <v>29173620</v>
      </c>
      <c r="F567">
        <v>102</v>
      </c>
      <c r="G567">
        <v>135</v>
      </c>
      <c r="H567">
        <f>VLOOKUP($A567,'01 LEAD TIME'!$A$10:$K$1000000,8,FALSE)</f>
        <v>20161172041668.602</v>
      </c>
      <c r="I567">
        <f>VLOOKUP($A567,'01 LEAD TIME'!$A$10:$K$1000000,9,FALSE)</f>
        <v>20161207632917.699</v>
      </c>
      <c r="J567">
        <f>VLOOKUP($A567,'01 LEAD TIME'!$A$10:$K$1000000,10,FALSE)</f>
        <v>9</v>
      </c>
      <c r="K567">
        <f>VLOOKUP($A567,'01 LEAD TIME'!$A$10:$K$1000000,11,FALSE)</f>
        <v>7</v>
      </c>
      <c r="L567" t="s">
        <v>35</v>
      </c>
      <c r="M567" s="1">
        <f t="shared" si="64"/>
        <v>42683</v>
      </c>
      <c r="N567" s="1">
        <f t="shared" si="65"/>
        <v>42714</v>
      </c>
      <c r="O567" t="b">
        <f t="shared" si="66"/>
        <v>0</v>
      </c>
      <c r="P567" t="str">
        <f t="shared" si="67"/>
        <v>WHEN fk_mwh_warehouse = '1' AND id_city = '751' AND shipped_date &gt;= '2016-11-09' AND shipped_date &lt; '2016-12-11' THEN unit_price</v>
      </c>
      <c r="Q567" t="str">
        <f t="shared" si="68"/>
        <v>WHEN fk_mwh_warehouse = '1' AND id_city = '751' AND shipped_date &gt;= '2016-11-09' AND shipped_date &lt; '2016-12-11' THEN paid_price</v>
      </c>
      <c r="R567" t="str">
        <f t="shared" si="71"/>
        <v>WHEN fk_mwh_warehouse = '1' AND id_city = '751' AND shipped_date &gt;= '2016-11-09' AND shipped_date &lt; '2016-12-11' THEN order_nr</v>
      </c>
      <c r="S567" t="str">
        <f t="shared" si="69"/>
        <v>WHEN fk_mwh_warehouse = '1' AND id_city = '751' AND shipped_date &gt;= '2016-11-09' AND shipped_date &lt; '2016-12-11' THEN 1</v>
      </c>
    </row>
    <row r="568" spans="1:19" x14ac:dyDescent="0.25">
      <c r="A568" t="str">
        <f t="shared" si="70"/>
        <v>7671</v>
      </c>
      <c r="B568">
        <v>1</v>
      </c>
      <c r="C568">
        <v>767</v>
      </c>
      <c r="D568">
        <v>55135579.799999997</v>
      </c>
      <c r="E568">
        <v>54178121.700000003</v>
      </c>
      <c r="F568">
        <v>176</v>
      </c>
      <c r="G568">
        <v>220</v>
      </c>
      <c r="H568">
        <f>VLOOKUP($A568,'01 LEAD TIME'!$A$10:$K$1000000,8,FALSE)</f>
        <v>20161157556622.398</v>
      </c>
      <c r="I568">
        <f>VLOOKUP($A568,'01 LEAD TIME'!$A$10:$K$1000000,9,FALSE)</f>
        <v>20161206389800.5</v>
      </c>
      <c r="J568">
        <f>VLOOKUP($A568,'01 LEAD TIME'!$A$10:$K$1000000,10,FALSE)</f>
        <v>10</v>
      </c>
      <c r="K568">
        <f>VLOOKUP($A568,'01 LEAD TIME'!$A$10:$K$1000000,11,FALSE)</f>
        <v>7</v>
      </c>
      <c r="L568" t="s">
        <v>36</v>
      </c>
      <c r="M568" s="1">
        <f t="shared" si="64"/>
        <v>42682</v>
      </c>
      <c r="N568" s="1">
        <f t="shared" si="65"/>
        <v>42713</v>
      </c>
      <c r="O568" t="b">
        <f t="shared" si="66"/>
        <v>0</v>
      </c>
      <c r="P568" t="str">
        <f t="shared" si="67"/>
        <v>WHEN fk_mwh_warehouse = '1' AND id_city = '767' AND shipped_date &gt;= '2016-11-08' AND shipped_date &lt; '2016-12-10' THEN unit_price</v>
      </c>
      <c r="Q568" t="str">
        <f t="shared" si="68"/>
        <v>WHEN fk_mwh_warehouse = '1' AND id_city = '767' AND shipped_date &gt;= '2016-11-08' AND shipped_date &lt; '2016-12-10' THEN paid_price</v>
      </c>
      <c r="R568" t="str">
        <f t="shared" si="71"/>
        <v>WHEN fk_mwh_warehouse = '1' AND id_city = '767' AND shipped_date &gt;= '2016-11-08' AND shipped_date &lt; '2016-12-10' THEN order_nr</v>
      </c>
      <c r="S568" t="str">
        <f t="shared" si="69"/>
        <v>WHEN fk_mwh_warehouse = '1' AND id_city = '767' AND shipped_date &gt;= '2016-11-08' AND shipped_date &lt; '2016-12-10' THEN 1</v>
      </c>
    </row>
    <row r="569" spans="1:19" x14ac:dyDescent="0.25">
      <c r="A569" t="str">
        <f t="shared" si="70"/>
        <v>7741</v>
      </c>
      <c r="B569">
        <v>1</v>
      </c>
      <c r="C569">
        <v>774</v>
      </c>
      <c r="D569">
        <v>2901576827.96</v>
      </c>
      <c r="E569">
        <v>2864595309.3400002</v>
      </c>
      <c r="F569">
        <v>20185</v>
      </c>
      <c r="G569">
        <v>31698</v>
      </c>
      <c r="H569">
        <f>VLOOKUP($A569,'01 LEAD TIME'!$A$10:$K$1000000,8,FALSE)</f>
        <v>20161194470057.301</v>
      </c>
      <c r="I569">
        <f>VLOOKUP($A569,'01 LEAD TIME'!$A$10:$K$1000000,9,FALSE)</f>
        <v>20161206702349.699</v>
      </c>
      <c r="J569">
        <f>VLOOKUP($A569,'01 LEAD TIME'!$A$10:$K$1000000,10,FALSE)</f>
        <v>4</v>
      </c>
      <c r="K569">
        <f>VLOOKUP($A569,'01 LEAD TIME'!$A$10:$K$1000000,11,FALSE)</f>
        <v>3</v>
      </c>
      <c r="L569" t="s">
        <v>36</v>
      </c>
      <c r="M569" s="1">
        <f t="shared" si="64"/>
        <v>42700</v>
      </c>
      <c r="N569" s="1">
        <f t="shared" si="65"/>
        <v>42715</v>
      </c>
      <c r="O569" t="b">
        <f t="shared" si="66"/>
        <v>0</v>
      </c>
      <c r="P569" t="str">
        <f t="shared" si="67"/>
        <v>WHEN fk_mwh_warehouse = '1' AND id_city = '774' AND shipped_date &gt;= '2016-11-26' AND shipped_date &lt; '2016-12-12' THEN unit_price</v>
      </c>
      <c r="Q569" t="str">
        <f t="shared" si="68"/>
        <v>WHEN fk_mwh_warehouse = '1' AND id_city = '774' AND shipped_date &gt;= '2016-11-26' AND shipped_date &lt; '2016-12-12' THEN paid_price</v>
      </c>
      <c r="R569" t="str">
        <f t="shared" si="71"/>
        <v>WHEN fk_mwh_warehouse = '1' AND id_city = '774' AND shipped_date &gt;= '2016-11-26' AND shipped_date &lt; '2016-12-12' THEN order_nr</v>
      </c>
      <c r="S569" t="str">
        <f t="shared" si="69"/>
        <v>WHEN fk_mwh_warehouse = '1' AND id_city = '774' AND shipped_date &gt;= '2016-11-26' AND shipped_date &lt; '2016-12-12' THEN 1</v>
      </c>
    </row>
    <row r="570" spans="1:19" x14ac:dyDescent="0.25">
      <c r="A570" t="str">
        <f t="shared" si="70"/>
        <v>7911</v>
      </c>
      <c r="B570">
        <v>1</v>
      </c>
      <c r="C570">
        <v>791</v>
      </c>
      <c r="D570">
        <v>31698932.100000001</v>
      </c>
      <c r="E570">
        <v>31338796.039999999</v>
      </c>
      <c r="F570">
        <v>80</v>
      </c>
      <c r="G570">
        <v>138</v>
      </c>
      <c r="H570">
        <f>VLOOKUP($A570,'01 LEAD TIME'!$A$10:$K$1000000,8,FALSE)</f>
        <v>20161163081601.398</v>
      </c>
      <c r="I570">
        <f>VLOOKUP($A570,'01 LEAD TIME'!$A$10:$K$1000000,9,FALSE)</f>
        <v>20161206652711.898</v>
      </c>
      <c r="J570">
        <f>VLOOKUP($A570,'01 LEAD TIME'!$A$10:$K$1000000,10,FALSE)</f>
        <v>9</v>
      </c>
      <c r="K570">
        <f>VLOOKUP($A570,'01 LEAD TIME'!$A$10:$K$1000000,11,FALSE)</f>
        <v>7</v>
      </c>
      <c r="L570" t="s">
        <v>36</v>
      </c>
      <c r="M570" s="1">
        <f t="shared" si="64"/>
        <v>42683</v>
      </c>
      <c r="N570" s="1">
        <f t="shared" si="65"/>
        <v>42714</v>
      </c>
      <c r="O570" t="b">
        <f t="shared" si="66"/>
        <v>0</v>
      </c>
      <c r="P570" t="str">
        <f t="shared" si="67"/>
        <v>WHEN fk_mwh_warehouse = '1' AND id_city = '791' AND shipped_date &gt;= '2016-11-09' AND shipped_date &lt; '2016-12-11' THEN unit_price</v>
      </c>
      <c r="Q570" t="str">
        <f t="shared" si="68"/>
        <v>WHEN fk_mwh_warehouse = '1' AND id_city = '791' AND shipped_date &gt;= '2016-11-09' AND shipped_date &lt; '2016-12-11' THEN paid_price</v>
      </c>
      <c r="R570" t="str">
        <f t="shared" si="71"/>
        <v>WHEN fk_mwh_warehouse = '1' AND id_city = '791' AND shipped_date &gt;= '2016-11-09' AND shipped_date &lt; '2016-12-11' THEN order_nr</v>
      </c>
      <c r="S570" t="str">
        <f t="shared" si="69"/>
        <v>WHEN fk_mwh_warehouse = '1' AND id_city = '791' AND shipped_date &gt;= '2016-11-09' AND shipped_date &lt; '2016-12-11' THEN 1</v>
      </c>
    </row>
    <row r="571" spans="1:19" x14ac:dyDescent="0.25">
      <c r="A571" t="str">
        <f t="shared" si="70"/>
        <v>7971</v>
      </c>
      <c r="B571">
        <v>1</v>
      </c>
      <c r="C571">
        <v>797</v>
      </c>
      <c r="D571">
        <v>52049245</v>
      </c>
      <c r="E571">
        <v>51595729.399999999</v>
      </c>
      <c r="F571">
        <v>129</v>
      </c>
      <c r="G571">
        <v>171</v>
      </c>
      <c r="H571">
        <f>VLOOKUP($A571,'01 LEAD TIME'!$A$10:$K$1000000,8,FALSE)</f>
        <v>20161174842156.5</v>
      </c>
      <c r="I571">
        <f>VLOOKUP($A571,'01 LEAD TIME'!$A$10:$K$1000000,9,FALSE)</f>
        <v>20161207049492.699</v>
      </c>
      <c r="J571">
        <f>VLOOKUP($A571,'01 LEAD TIME'!$A$10:$K$1000000,10,FALSE)</f>
        <v>6</v>
      </c>
      <c r="K571">
        <f>VLOOKUP($A571,'01 LEAD TIME'!$A$10:$K$1000000,11,FALSE)</f>
        <v>4</v>
      </c>
      <c r="L571" t="s">
        <v>35</v>
      </c>
      <c r="M571" s="1">
        <f t="shared" si="64"/>
        <v>42695</v>
      </c>
      <c r="N571" s="1">
        <f t="shared" si="65"/>
        <v>42714</v>
      </c>
      <c r="O571" t="b">
        <f t="shared" si="66"/>
        <v>0</v>
      </c>
      <c r="P571" t="str">
        <f t="shared" si="67"/>
        <v>WHEN fk_mwh_warehouse = '1' AND id_city = '797' AND shipped_date &gt;= '2016-11-21' AND shipped_date &lt; '2016-12-11' THEN unit_price</v>
      </c>
      <c r="Q571" t="str">
        <f t="shared" si="68"/>
        <v>WHEN fk_mwh_warehouse = '1' AND id_city = '797' AND shipped_date &gt;= '2016-11-21' AND shipped_date &lt; '2016-12-11' THEN paid_price</v>
      </c>
      <c r="R571" t="str">
        <f t="shared" si="71"/>
        <v>WHEN fk_mwh_warehouse = '1' AND id_city = '797' AND shipped_date &gt;= '2016-11-21' AND shipped_date &lt; '2016-12-11' THEN order_nr</v>
      </c>
      <c r="S571" t="str">
        <f t="shared" si="69"/>
        <v>WHEN fk_mwh_warehouse = '1' AND id_city = '797' AND shipped_date &gt;= '2016-11-21' AND shipped_date &lt; '2016-12-11' THEN 1</v>
      </c>
    </row>
    <row r="572" spans="1:19" x14ac:dyDescent="0.25">
      <c r="A572" t="str">
        <f t="shared" si="70"/>
        <v>8061</v>
      </c>
      <c r="B572">
        <v>1</v>
      </c>
      <c r="C572">
        <v>806</v>
      </c>
      <c r="D572">
        <v>32212220.100000001</v>
      </c>
      <c r="E572">
        <v>32185265.309999999</v>
      </c>
      <c r="F572">
        <v>56</v>
      </c>
      <c r="G572">
        <v>74</v>
      </c>
      <c r="H572">
        <f>VLOOKUP($A572,'01 LEAD TIME'!$A$10:$K$1000000,8,FALSE)</f>
        <v>20161159833807.5</v>
      </c>
      <c r="I572">
        <f>VLOOKUP($A572,'01 LEAD TIME'!$A$10:$K$1000000,9,FALSE)</f>
        <v>20161206460126.301</v>
      </c>
      <c r="J572">
        <f>VLOOKUP($A572,'01 LEAD TIME'!$A$10:$K$1000000,10,FALSE)</f>
        <v>7</v>
      </c>
      <c r="K572">
        <f>VLOOKUP($A572,'01 LEAD TIME'!$A$10:$K$1000000,11,FALSE)</f>
        <v>4</v>
      </c>
      <c r="L572" t="s">
        <v>36</v>
      </c>
      <c r="M572" s="1">
        <f t="shared" si="64"/>
        <v>42694</v>
      </c>
      <c r="N572" s="1">
        <f t="shared" si="65"/>
        <v>42713</v>
      </c>
      <c r="O572" t="b">
        <f t="shared" si="66"/>
        <v>0</v>
      </c>
      <c r="P572" t="str">
        <f t="shared" si="67"/>
        <v>WHEN fk_mwh_warehouse = '1' AND id_city = '806' AND shipped_date &gt;= '2016-11-20' AND shipped_date &lt; '2016-12-10' THEN unit_price</v>
      </c>
      <c r="Q572" t="str">
        <f t="shared" si="68"/>
        <v>WHEN fk_mwh_warehouse = '1' AND id_city = '806' AND shipped_date &gt;= '2016-11-20' AND shipped_date &lt; '2016-12-10' THEN paid_price</v>
      </c>
      <c r="R572" t="str">
        <f t="shared" si="71"/>
        <v>WHEN fk_mwh_warehouse = '1' AND id_city = '806' AND shipped_date &gt;= '2016-11-20' AND shipped_date &lt; '2016-12-10' THEN order_nr</v>
      </c>
      <c r="S572" t="str">
        <f t="shared" si="69"/>
        <v>WHEN fk_mwh_warehouse = '1' AND id_city = '806' AND shipped_date &gt;= '2016-11-20' AND shipped_date &lt; '2016-12-10' THEN 1</v>
      </c>
    </row>
    <row r="573" spans="1:19" x14ac:dyDescent="0.25">
      <c r="A573" t="str">
        <f t="shared" si="70"/>
        <v>8211</v>
      </c>
      <c r="B573">
        <v>1</v>
      </c>
      <c r="C573">
        <v>821</v>
      </c>
      <c r="D573">
        <v>4048290</v>
      </c>
      <c r="E573">
        <v>4035290</v>
      </c>
      <c r="F573">
        <v>12</v>
      </c>
      <c r="G573">
        <v>16</v>
      </c>
      <c r="H573">
        <f>VLOOKUP($A573,'01 LEAD TIME'!$A$10:$K$1000000,8,FALSE)</f>
        <v>20161171722148.5</v>
      </c>
      <c r="I573">
        <f>VLOOKUP($A573,'01 LEAD TIME'!$A$10:$K$1000000,9,FALSE)</f>
        <v>20161207161804.398</v>
      </c>
      <c r="J573">
        <f>VLOOKUP($A573,'01 LEAD TIME'!$A$10:$K$1000000,10,FALSE)</f>
        <v>5</v>
      </c>
      <c r="K573">
        <f>VLOOKUP($A573,'01 LEAD TIME'!$A$10:$K$1000000,11,FALSE)</f>
        <v>2</v>
      </c>
      <c r="L573" t="s">
        <v>35</v>
      </c>
      <c r="M573" s="1">
        <f t="shared" si="64"/>
        <v>42702</v>
      </c>
      <c r="N573" s="1">
        <f t="shared" si="65"/>
        <v>42713</v>
      </c>
      <c r="O573" t="b">
        <f t="shared" si="66"/>
        <v>0</v>
      </c>
      <c r="P573" t="str">
        <f t="shared" si="67"/>
        <v>WHEN fk_mwh_warehouse = '1' AND id_city = '821' AND shipped_date &gt;= '2016-11-28' AND shipped_date &lt; '2016-12-10' THEN unit_price</v>
      </c>
      <c r="Q573" t="str">
        <f t="shared" si="68"/>
        <v>WHEN fk_mwh_warehouse = '1' AND id_city = '821' AND shipped_date &gt;= '2016-11-28' AND shipped_date &lt; '2016-12-10' THEN paid_price</v>
      </c>
      <c r="R573" t="str">
        <f t="shared" si="71"/>
        <v>WHEN fk_mwh_warehouse = '1' AND id_city = '821' AND shipped_date &gt;= '2016-11-28' AND shipped_date &lt; '2016-12-10' THEN order_nr</v>
      </c>
      <c r="S573" t="str">
        <f t="shared" si="69"/>
        <v>WHEN fk_mwh_warehouse = '1' AND id_city = '821' AND shipped_date &gt;= '2016-11-28' AND shipped_date &lt; '2016-12-10' THEN 1</v>
      </c>
    </row>
    <row r="574" spans="1:19" x14ac:dyDescent="0.25">
      <c r="A574" t="str">
        <f t="shared" si="70"/>
        <v>8291</v>
      </c>
      <c r="B574">
        <v>1</v>
      </c>
      <c r="C574">
        <v>829</v>
      </c>
      <c r="D574">
        <v>23680230.100000001</v>
      </c>
      <c r="E574">
        <v>23400673.399999999</v>
      </c>
      <c r="F574">
        <v>78</v>
      </c>
      <c r="G574">
        <v>125</v>
      </c>
      <c r="H574">
        <f>VLOOKUP($A574,'01 LEAD TIME'!$A$10:$K$1000000,8,FALSE)</f>
        <v>20161152347985.301</v>
      </c>
      <c r="I574">
        <f>VLOOKUP($A574,'01 LEAD TIME'!$A$10:$K$1000000,9,FALSE)</f>
        <v>20161206353149.301</v>
      </c>
      <c r="J574">
        <f>VLOOKUP($A574,'01 LEAD TIME'!$A$10:$K$1000000,10,FALSE)</f>
        <v>11</v>
      </c>
      <c r="K574">
        <f>VLOOKUP($A574,'01 LEAD TIME'!$A$10:$K$1000000,11,FALSE)</f>
        <v>7</v>
      </c>
      <c r="L574" t="s">
        <v>36</v>
      </c>
      <c r="M574" s="1">
        <f t="shared" si="64"/>
        <v>42681</v>
      </c>
      <c r="N574" s="1">
        <f t="shared" si="65"/>
        <v>42712</v>
      </c>
      <c r="O574" t="b">
        <f t="shared" si="66"/>
        <v>0</v>
      </c>
      <c r="P574" t="str">
        <f t="shared" si="67"/>
        <v>WHEN fk_mwh_warehouse = '1' AND id_city = '829' AND shipped_date &gt;= '2016-11-07' AND shipped_date &lt; '2016-12-09' THEN unit_price</v>
      </c>
      <c r="Q574" t="str">
        <f t="shared" si="68"/>
        <v>WHEN fk_mwh_warehouse = '1' AND id_city = '829' AND shipped_date &gt;= '2016-11-07' AND shipped_date &lt; '2016-12-09' THEN paid_price</v>
      </c>
      <c r="R574" t="str">
        <f t="shared" si="71"/>
        <v>WHEN fk_mwh_warehouse = '1' AND id_city = '829' AND shipped_date &gt;= '2016-11-07' AND shipped_date &lt; '2016-12-09' THEN order_nr</v>
      </c>
      <c r="S574" t="str">
        <f t="shared" si="69"/>
        <v>WHEN fk_mwh_warehouse = '1' AND id_city = '829' AND shipped_date &gt;= '2016-11-07' AND shipped_date &lt; '2016-12-09' THEN 1</v>
      </c>
    </row>
    <row r="575" spans="1:19" x14ac:dyDescent="0.25">
      <c r="A575" t="str">
        <f t="shared" si="70"/>
        <v>8441</v>
      </c>
      <c r="B575">
        <v>1</v>
      </c>
      <c r="C575">
        <v>844</v>
      </c>
      <c r="D575">
        <v>10128976.199999999</v>
      </c>
      <c r="E575">
        <v>9845376.1999999993</v>
      </c>
      <c r="F575">
        <v>20</v>
      </c>
      <c r="G575">
        <v>23</v>
      </c>
      <c r="H575">
        <f>VLOOKUP($A575,'01 LEAD TIME'!$A$10:$K$1000000,8,FALSE)</f>
        <v>20161193755047</v>
      </c>
      <c r="I575">
        <f>VLOOKUP($A575,'01 LEAD TIME'!$A$10:$K$1000000,9,FALSE)</f>
        <v>20161206930529.301</v>
      </c>
      <c r="J575">
        <f>VLOOKUP($A575,'01 LEAD TIME'!$A$10:$K$1000000,10,FALSE)</f>
        <v>4</v>
      </c>
      <c r="K575">
        <f>VLOOKUP($A575,'01 LEAD TIME'!$A$10:$K$1000000,11,FALSE)</f>
        <v>2</v>
      </c>
      <c r="L575" t="s">
        <v>36</v>
      </c>
      <c r="M575" s="1">
        <f t="shared" si="64"/>
        <v>42703</v>
      </c>
      <c r="N575" s="1">
        <f t="shared" si="65"/>
        <v>42714</v>
      </c>
      <c r="O575" t="b">
        <f t="shared" si="66"/>
        <v>0</v>
      </c>
      <c r="P575" t="str">
        <f t="shared" si="67"/>
        <v>WHEN fk_mwh_warehouse = '1' AND id_city = '844' AND shipped_date &gt;= '2016-11-29' AND shipped_date &lt; '2016-12-11' THEN unit_price</v>
      </c>
      <c r="Q575" t="str">
        <f t="shared" si="68"/>
        <v>WHEN fk_mwh_warehouse = '1' AND id_city = '844' AND shipped_date &gt;= '2016-11-29' AND shipped_date &lt; '2016-12-11' THEN paid_price</v>
      </c>
      <c r="R575" t="str">
        <f t="shared" si="71"/>
        <v>WHEN fk_mwh_warehouse = '1' AND id_city = '844' AND shipped_date &gt;= '2016-11-29' AND shipped_date &lt; '2016-12-11' THEN order_nr</v>
      </c>
      <c r="S575" t="str">
        <f t="shared" si="69"/>
        <v>WHEN fk_mwh_warehouse = '1' AND id_city = '844' AND shipped_date &gt;= '2016-11-29' AND shipped_date &lt; '2016-12-11' THEN 1</v>
      </c>
    </row>
    <row r="576" spans="1:19" x14ac:dyDescent="0.25">
      <c r="A576" t="str">
        <f t="shared" si="70"/>
        <v>8531</v>
      </c>
      <c r="B576">
        <v>1</v>
      </c>
      <c r="C576">
        <v>853</v>
      </c>
      <c r="D576">
        <v>23671388</v>
      </c>
      <c r="E576">
        <v>23557742</v>
      </c>
      <c r="F576">
        <v>64</v>
      </c>
      <c r="G576">
        <v>87</v>
      </c>
      <c r="H576">
        <f>VLOOKUP($A576,'01 LEAD TIME'!$A$10:$K$1000000,8,FALSE)</f>
        <v>20161159033265.699</v>
      </c>
      <c r="I576">
        <f>VLOOKUP($A576,'01 LEAD TIME'!$A$10:$K$1000000,9,FALSE)</f>
        <v>20161207249472.199</v>
      </c>
      <c r="J576">
        <f>VLOOKUP($A576,'01 LEAD TIME'!$A$10:$K$1000000,10,FALSE)</f>
        <v>10</v>
      </c>
      <c r="K576">
        <f>VLOOKUP($A576,'01 LEAD TIME'!$A$10:$K$1000000,11,FALSE)</f>
        <v>8</v>
      </c>
      <c r="L576" t="s">
        <v>35</v>
      </c>
      <c r="M576" s="1">
        <f t="shared" si="64"/>
        <v>42679</v>
      </c>
      <c r="N576" s="1">
        <f t="shared" si="65"/>
        <v>42714</v>
      </c>
      <c r="O576" t="b">
        <f t="shared" si="66"/>
        <v>0</v>
      </c>
      <c r="P576" t="str">
        <f t="shared" si="67"/>
        <v>WHEN fk_mwh_warehouse = '1' AND id_city = '853' AND shipped_date &gt;= '2016-11-05' AND shipped_date &lt; '2016-12-11' THEN unit_price</v>
      </c>
      <c r="Q576" t="str">
        <f t="shared" si="68"/>
        <v>WHEN fk_mwh_warehouse = '1' AND id_city = '853' AND shipped_date &gt;= '2016-11-05' AND shipped_date &lt; '2016-12-11' THEN paid_price</v>
      </c>
      <c r="R576" t="str">
        <f t="shared" si="71"/>
        <v>WHEN fk_mwh_warehouse = '1' AND id_city = '853' AND shipped_date &gt;= '2016-11-05' AND shipped_date &lt; '2016-12-11' THEN order_nr</v>
      </c>
      <c r="S576" t="str">
        <f t="shared" si="69"/>
        <v>WHEN fk_mwh_warehouse = '1' AND id_city = '853' AND shipped_date &gt;= '2016-11-05' AND shipped_date &lt; '2016-12-11' THEN 1</v>
      </c>
    </row>
    <row r="577" spans="1:19" x14ac:dyDescent="0.25">
      <c r="A577" t="str">
        <f t="shared" si="70"/>
        <v>8661</v>
      </c>
      <c r="B577">
        <v>1</v>
      </c>
      <c r="C577">
        <v>866</v>
      </c>
      <c r="D577">
        <v>30692564.199999999</v>
      </c>
      <c r="E577">
        <v>30652084.199999999</v>
      </c>
      <c r="F577">
        <v>88</v>
      </c>
      <c r="G577">
        <v>116</v>
      </c>
      <c r="H577">
        <f>VLOOKUP($A577,'01 LEAD TIME'!$A$10:$K$1000000,8,FALSE)</f>
        <v>20161150268330.398</v>
      </c>
      <c r="I577">
        <f>VLOOKUP($A577,'01 LEAD TIME'!$A$10:$K$1000000,9,FALSE)</f>
        <v>20161206180779.801</v>
      </c>
      <c r="J577">
        <f>VLOOKUP($A577,'01 LEAD TIME'!$A$10:$K$1000000,10,FALSE)</f>
        <v>10</v>
      </c>
      <c r="K577">
        <f>VLOOKUP($A577,'01 LEAD TIME'!$A$10:$K$1000000,11,FALSE)</f>
        <v>6</v>
      </c>
      <c r="L577" t="s">
        <v>36</v>
      </c>
      <c r="M577" s="1">
        <f t="shared" si="64"/>
        <v>42685</v>
      </c>
      <c r="N577" s="1">
        <f t="shared" si="65"/>
        <v>42712</v>
      </c>
      <c r="O577" t="b">
        <f t="shared" si="66"/>
        <v>0</v>
      </c>
      <c r="P577" t="str">
        <f t="shared" si="67"/>
        <v>WHEN fk_mwh_warehouse = '1' AND id_city = '866' AND shipped_date &gt;= '2016-11-11' AND shipped_date &lt; '2016-12-09' THEN unit_price</v>
      </c>
      <c r="Q577" t="str">
        <f t="shared" si="68"/>
        <v>WHEN fk_mwh_warehouse = '1' AND id_city = '866' AND shipped_date &gt;= '2016-11-11' AND shipped_date &lt; '2016-12-09' THEN paid_price</v>
      </c>
      <c r="R577" t="str">
        <f t="shared" si="71"/>
        <v>WHEN fk_mwh_warehouse = '1' AND id_city = '866' AND shipped_date &gt;= '2016-11-11' AND shipped_date &lt; '2016-12-09' THEN order_nr</v>
      </c>
      <c r="S577" t="str">
        <f t="shared" si="69"/>
        <v>WHEN fk_mwh_warehouse = '1' AND id_city = '866' AND shipped_date &gt;= '2016-11-11' AND shipped_date &lt; '2016-12-09' THEN 1</v>
      </c>
    </row>
    <row r="578" spans="1:19" x14ac:dyDescent="0.25">
      <c r="A578" t="str">
        <f t="shared" si="70"/>
        <v>8781</v>
      </c>
      <c r="B578">
        <v>1</v>
      </c>
      <c r="C578">
        <v>878</v>
      </c>
      <c r="D578">
        <v>12423320</v>
      </c>
      <c r="E578">
        <v>12372955</v>
      </c>
      <c r="F578">
        <v>19</v>
      </c>
      <c r="G578">
        <v>29</v>
      </c>
      <c r="H578">
        <f>VLOOKUP($A578,'01 LEAD TIME'!$A$10:$K$1000000,8,FALSE)</f>
        <v>20161165375778.199</v>
      </c>
      <c r="I578">
        <f>VLOOKUP($A578,'01 LEAD TIME'!$A$10:$K$1000000,9,FALSE)</f>
        <v>20161205832123.398</v>
      </c>
      <c r="J578">
        <f>VLOOKUP($A578,'01 LEAD TIME'!$A$10:$K$1000000,10,FALSE)</f>
        <v>5</v>
      </c>
      <c r="K578">
        <f>VLOOKUP($A578,'01 LEAD TIME'!$A$10:$K$1000000,11,FALSE)</f>
        <v>2</v>
      </c>
      <c r="L578" t="s">
        <v>34</v>
      </c>
      <c r="M578" s="1">
        <f t="shared" si="64"/>
        <v>42702</v>
      </c>
      <c r="N578" s="1">
        <f t="shared" si="65"/>
        <v>42713</v>
      </c>
      <c r="O578" t="b">
        <f t="shared" si="66"/>
        <v>0</v>
      </c>
      <c r="P578" t="str">
        <f t="shared" si="67"/>
        <v>WHEN fk_mwh_warehouse = '1' AND id_city = '878' AND shipped_date &gt;= '2016-11-28' AND shipped_date &lt; '2016-12-10' THEN unit_price</v>
      </c>
      <c r="Q578" t="str">
        <f t="shared" si="68"/>
        <v>WHEN fk_mwh_warehouse = '1' AND id_city = '878' AND shipped_date &gt;= '2016-11-28' AND shipped_date &lt; '2016-12-10' THEN paid_price</v>
      </c>
      <c r="R578" t="str">
        <f t="shared" si="71"/>
        <v>WHEN fk_mwh_warehouse = '1' AND id_city = '878' AND shipped_date &gt;= '2016-11-28' AND shipped_date &lt; '2016-12-10' THEN order_nr</v>
      </c>
      <c r="S578" t="str">
        <f t="shared" si="69"/>
        <v>WHEN fk_mwh_warehouse = '1' AND id_city = '878' AND shipped_date &gt;= '2016-11-28' AND shipped_date &lt; '2016-12-10' THEN 1</v>
      </c>
    </row>
    <row r="579" spans="1:19" x14ac:dyDescent="0.25">
      <c r="A579" t="str">
        <f t="shared" si="70"/>
        <v>8911</v>
      </c>
      <c r="B579">
        <v>1</v>
      </c>
      <c r="C579">
        <v>891</v>
      </c>
      <c r="D579">
        <v>40423852</v>
      </c>
      <c r="E579">
        <v>40247367</v>
      </c>
      <c r="F579">
        <v>69</v>
      </c>
      <c r="G579">
        <v>96</v>
      </c>
      <c r="H579">
        <f>VLOOKUP($A579,'01 LEAD TIME'!$A$10:$K$1000000,8,FALSE)</f>
        <v>20161136453968.602</v>
      </c>
      <c r="I579">
        <f>VLOOKUP($A579,'01 LEAD TIME'!$A$10:$K$1000000,9,FALSE)</f>
        <v>20161206482706.898</v>
      </c>
      <c r="J579">
        <f>VLOOKUP($A579,'01 LEAD TIME'!$A$10:$K$1000000,10,FALSE)</f>
        <v>12</v>
      </c>
      <c r="K579">
        <f>VLOOKUP($A579,'01 LEAD TIME'!$A$10:$K$1000000,11,FALSE)</f>
        <v>7</v>
      </c>
      <c r="L579" t="s">
        <v>36</v>
      </c>
      <c r="M579" s="1">
        <f t="shared" si="64"/>
        <v>42680</v>
      </c>
      <c r="N579" s="1">
        <f t="shared" si="65"/>
        <v>42711</v>
      </c>
      <c r="O579" t="b">
        <f t="shared" si="66"/>
        <v>0</v>
      </c>
      <c r="P579" t="str">
        <f t="shared" si="67"/>
        <v>WHEN fk_mwh_warehouse = '1' AND id_city = '891' AND shipped_date &gt;= '2016-11-06' AND shipped_date &lt; '2016-12-08' THEN unit_price</v>
      </c>
      <c r="Q579" t="str">
        <f t="shared" si="68"/>
        <v>WHEN fk_mwh_warehouse = '1' AND id_city = '891' AND shipped_date &gt;= '2016-11-06' AND shipped_date &lt; '2016-12-08' THEN paid_price</v>
      </c>
      <c r="R579" t="str">
        <f t="shared" si="71"/>
        <v>WHEN fk_mwh_warehouse = '1' AND id_city = '891' AND shipped_date &gt;= '2016-11-06' AND shipped_date &lt; '2016-12-08' THEN order_nr</v>
      </c>
      <c r="S579" t="str">
        <f t="shared" si="69"/>
        <v>WHEN fk_mwh_warehouse = '1' AND id_city = '891' AND shipped_date &gt;= '2016-11-06' AND shipped_date &lt; '2016-12-08' THEN 1</v>
      </c>
    </row>
    <row r="580" spans="1:19" x14ac:dyDescent="0.25">
      <c r="A580" t="str">
        <f t="shared" si="70"/>
        <v>9091</v>
      </c>
      <c r="B580">
        <v>1</v>
      </c>
      <c r="C580">
        <v>909</v>
      </c>
      <c r="D580">
        <v>7000199</v>
      </c>
      <c r="E580">
        <v>7000199</v>
      </c>
      <c r="F580">
        <v>20</v>
      </c>
      <c r="G580">
        <v>25</v>
      </c>
      <c r="H580">
        <f>VLOOKUP($A580,'01 LEAD TIME'!$A$10:$K$1000000,8,FALSE)</f>
        <v>20161128743825</v>
      </c>
      <c r="I580">
        <f>VLOOKUP($A580,'01 LEAD TIME'!$A$10:$K$1000000,9,FALSE)</f>
        <v>20161205348799.699</v>
      </c>
      <c r="J580">
        <f>VLOOKUP($A580,'01 LEAD TIME'!$A$10:$K$1000000,10,FALSE)</f>
        <v>13</v>
      </c>
      <c r="K580">
        <f>VLOOKUP($A580,'01 LEAD TIME'!$A$10:$K$1000000,11,FALSE)</f>
        <v>7</v>
      </c>
      <c r="L580" t="s">
        <v>34</v>
      </c>
      <c r="M580" s="1">
        <f t="shared" si="64"/>
        <v>42679</v>
      </c>
      <c r="N580" s="1">
        <f t="shared" si="65"/>
        <v>42710</v>
      </c>
      <c r="O580" t="b">
        <f t="shared" si="66"/>
        <v>0</v>
      </c>
      <c r="P580" t="str">
        <f t="shared" si="67"/>
        <v>WHEN fk_mwh_warehouse = '1' AND id_city = '909' AND shipped_date &gt;= '2016-11-05' AND shipped_date &lt; '2016-12-07' THEN unit_price</v>
      </c>
      <c r="Q580" t="str">
        <f t="shared" si="68"/>
        <v>WHEN fk_mwh_warehouse = '1' AND id_city = '909' AND shipped_date &gt;= '2016-11-05' AND shipped_date &lt; '2016-12-07' THEN paid_price</v>
      </c>
      <c r="R580" t="str">
        <f t="shared" si="71"/>
        <v>WHEN fk_mwh_warehouse = '1' AND id_city = '909' AND shipped_date &gt;= '2016-11-05' AND shipped_date &lt; '2016-12-07' THEN order_nr</v>
      </c>
      <c r="S580" t="str">
        <f t="shared" si="69"/>
        <v>WHEN fk_mwh_warehouse = '1' AND id_city = '909' AND shipped_date &gt;= '2016-11-05' AND shipped_date &lt; '2016-12-07' THEN 1</v>
      </c>
    </row>
    <row r="581" spans="1:19" x14ac:dyDescent="0.25">
      <c r="A581" t="str">
        <f t="shared" si="70"/>
        <v>9201</v>
      </c>
      <c r="B581">
        <v>1</v>
      </c>
      <c r="C581">
        <v>920</v>
      </c>
      <c r="D581">
        <v>29195892.699999999</v>
      </c>
      <c r="E581">
        <v>29095255.949999999</v>
      </c>
      <c r="F581">
        <v>97</v>
      </c>
      <c r="G581">
        <v>124</v>
      </c>
      <c r="H581">
        <f>VLOOKUP($A581,'01 LEAD TIME'!$A$10:$K$1000000,8,FALSE)</f>
        <v>20161137505980.699</v>
      </c>
      <c r="I581">
        <f>VLOOKUP($A581,'01 LEAD TIME'!$A$10:$K$1000000,9,FALSE)</f>
        <v>20161205827550.699</v>
      </c>
      <c r="J581">
        <f>VLOOKUP($A581,'01 LEAD TIME'!$A$10:$K$1000000,10,FALSE)</f>
        <v>12</v>
      </c>
      <c r="K581">
        <f>VLOOKUP($A581,'01 LEAD TIME'!$A$10:$K$1000000,11,FALSE)</f>
        <v>6</v>
      </c>
      <c r="L581" t="s">
        <v>34</v>
      </c>
      <c r="M581" s="1">
        <f t="shared" si="64"/>
        <v>42683</v>
      </c>
      <c r="N581" s="1">
        <f t="shared" si="65"/>
        <v>42710</v>
      </c>
      <c r="O581" t="b">
        <f t="shared" si="66"/>
        <v>0</v>
      </c>
      <c r="P581" t="str">
        <f t="shared" si="67"/>
        <v>WHEN fk_mwh_warehouse = '1' AND id_city = '920' AND shipped_date &gt;= '2016-11-09' AND shipped_date &lt; '2016-12-07' THEN unit_price</v>
      </c>
      <c r="Q581" t="str">
        <f t="shared" si="68"/>
        <v>WHEN fk_mwh_warehouse = '1' AND id_city = '920' AND shipped_date &gt;= '2016-11-09' AND shipped_date &lt; '2016-12-07' THEN paid_price</v>
      </c>
      <c r="R581" t="str">
        <f t="shared" si="71"/>
        <v>WHEN fk_mwh_warehouse = '1' AND id_city = '920' AND shipped_date &gt;= '2016-11-09' AND shipped_date &lt; '2016-12-07' THEN order_nr</v>
      </c>
      <c r="S581" t="str">
        <f t="shared" si="69"/>
        <v>WHEN fk_mwh_warehouse = '1' AND id_city = '920' AND shipped_date &gt;= '2016-11-09' AND shipped_date &lt; '2016-12-07' THEN 1</v>
      </c>
    </row>
    <row r="582" spans="1:19" x14ac:dyDescent="0.25">
      <c r="A582" t="str">
        <f t="shared" si="70"/>
        <v>9321</v>
      </c>
      <c r="B582">
        <v>1</v>
      </c>
      <c r="C582">
        <v>932</v>
      </c>
      <c r="D582">
        <v>10031847</v>
      </c>
      <c r="E582">
        <v>9987672</v>
      </c>
      <c r="F582">
        <v>46</v>
      </c>
      <c r="G582">
        <v>79</v>
      </c>
      <c r="H582">
        <f>VLOOKUP($A582,'01 LEAD TIME'!$A$10:$K$1000000,8,FALSE)</f>
        <v>20161173379137.398</v>
      </c>
      <c r="I582">
        <f>VLOOKUP($A582,'01 LEAD TIME'!$A$10:$K$1000000,9,FALSE)</f>
        <v>20161206490195.699</v>
      </c>
      <c r="J582">
        <f>VLOOKUP($A582,'01 LEAD TIME'!$A$10:$K$1000000,10,FALSE)</f>
        <v>5</v>
      </c>
      <c r="K582">
        <f>VLOOKUP($A582,'01 LEAD TIME'!$A$10:$K$1000000,11,FALSE)</f>
        <v>2</v>
      </c>
      <c r="L582" t="s">
        <v>36</v>
      </c>
      <c r="M582" s="1">
        <f t="shared" si="64"/>
        <v>42702</v>
      </c>
      <c r="N582" s="1">
        <f t="shared" si="65"/>
        <v>42713</v>
      </c>
      <c r="O582" t="b">
        <f t="shared" si="66"/>
        <v>0</v>
      </c>
      <c r="P582" t="str">
        <f t="shared" si="67"/>
        <v>WHEN fk_mwh_warehouse = '1' AND id_city = '932' AND shipped_date &gt;= '2016-11-28' AND shipped_date &lt; '2016-12-10' THEN unit_price</v>
      </c>
      <c r="Q582" t="str">
        <f t="shared" si="68"/>
        <v>WHEN fk_mwh_warehouse = '1' AND id_city = '932' AND shipped_date &gt;= '2016-11-28' AND shipped_date &lt; '2016-12-10' THEN paid_price</v>
      </c>
      <c r="R582" t="str">
        <f t="shared" si="71"/>
        <v>WHEN fk_mwh_warehouse = '1' AND id_city = '932' AND shipped_date &gt;= '2016-11-28' AND shipped_date &lt; '2016-12-10' THEN order_nr</v>
      </c>
      <c r="S582" t="str">
        <f t="shared" si="69"/>
        <v>WHEN fk_mwh_warehouse = '1' AND id_city = '932' AND shipped_date &gt;= '2016-11-28' AND shipped_date &lt; '2016-12-10' THEN 1</v>
      </c>
    </row>
    <row r="583" spans="1:19" x14ac:dyDescent="0.25">
      <c r="A583" t="str">
        <f t="shared" si="70"/>
        <v>9491</v>
      </c>
      <c r="B583">
        <v>1</v>
      </c>
      <c r="C583">
        <v>949</v>
      </c>
      <c r="D583">
        <v>13236586</v>
      </c>
      <c r="E583">
        <v>13236586</v>
      </c>
      <c r="F583">
        <v>21</v>
      </c>
      <c r="G583">
        <v>26</v>
      </c>
      <c r="H583">
        <f>VLOOKUP($A583,'01 LEAD TIME'!$A$10:$K$1000000,8,FALSE)</f>
        <v>20161203574221.699</v>
      </c>
      <c r="I583">
        <f>VLOOKUP($A583,'01 LEAD TIME'!$A$10:$K$1000000,9,FALSE)</f>
        <v>20161206830814</v>
      </c>
      <c r="J583">
        <f>VLOOKUP($A583,'01 LEAD TIME'!$A$10:$K$1000000,10,FALSE)</f>
        <v>3</v>
      </c>
      <c r="K583">
        <f>VLOOKUP($A583,'01 LEAD TIME'!$A$10:$K$1000000,11,FALSE)</f>
        <v>1</v>
      </c>
      <c r="L583" t="s">
        <v>36</v>
      </c>
      <c r="M583" s="1">
        <f t="shared" si="64"/>
        <v>42707</v>
      </c>
      <c r="N583" s="1">
        <f t="shared" si="65"/>
        <v>42714</v>
      </c>
      <c r="O583" t="b">
        <f t="shared" si="66"/>
        <v>0</v>
      </c>
      <c r="P583" t="str">
        <f t="shared" si="67"/>
        <v>WHEN fk_mwh_warehouse = '1' AND id_city = '949' AND shipped_date &gt;= '2016-12-03' AND shipped_date &lt; '2016-12-11' THEN unit_price</v>
      </c>
      <c r="Q583" t="str">
        <f t="shared" si="68"/>
        <v>WHEN fk_mwh_warehouse = '1' AND id_city = '949' AND shipped_date &gt;= '2016-12-03' AND shipped_date &lt; '2016-12-11' THEN paid_price</v>
      </c>
      <c r="R583" t="str">
        <f t="shared" si="71"/>
        <v>WHEN fk_mwh_warehouse = '1' AND id_city = '949' AND shipped_date &gt;= '2016-12-03' AND shipped_date &lt; '2016-12-11' THEN order_nr</v>
      </c>
      <c r="S583" t="str">
        <f t="shared" si="69"/>
        <v>WHEN fk_mwh_warehouse = '1' AND id_city = '949' AND shipped_date &gt;= '2016-12-03' AND shipped_date &lt; '2016-12-11' THEN 1</v>
      </c>
    </row>
    <row r="584" spans="1:19" x14ac:dyDescent="0.25">
      <c r="A584" t="str">
        <f t="shared" si="70"/>
        <v>9521</v>
      </c>
      <c r="B584">
        <v>1</v>
      </c>
      <c r="C584">
        <v>952</v>
      </c>
      <c r="D584">
        <v>3787430</v>
      </c>
      <c r="E584">
        <v>3687430</v>
      </c>
      <c r="F584">
        <v>14</v>
      </c>
      <c r="G584">
        <v>17</v>
      </c>
      <c r="H584">
        <f>VLOOKUP($A584,'01 LEAD TIME'!$A$10:$K$1000000,8,FALSE)</f>
        <v>20161165144698.699</v>
      </c>
      <c r="I584">
        <f>VLOOKUP($A584,'01 LEAD TIME'!$A$10:$K$1000000,9,FALSE)</f>
        <v>20161206940548.199</v>
      </c>
      <c r="J584">
        <f>VLOOKUP($A584,'01 LEAD TIME'!$A$10:$K$1000000,10,FALSE)</f>
        <v>7</v>
      </c>
      <c r="K584">
        <f>VLOOKUP($A584,'01 LEAD TIME'!$A$10:$K$1000000,11,FALSE)</f>
        <v>4</v>
      </c>
      <c r="L584" t="s">
        <v>36</v>
      </c>
      <c r="M584" s="1">
        <f t="shared" si="64"/>
        <v>42694</v>
      </c>
      <c r="N584" s="1">
        <f t="shared" si="65"/>
        <v>42713</v>
      </c>
      <c r="O584" t="b">
        <f t="shared" si="66"/>
        <v>0</v>
      </c>
      <c r="P584" t="str">
        <f t="shared" si="67"/>
        <v>WHEN fk_mwh_warehouse = '1' AND id_city = '952' AND shipped_date &gt;= '2016-11-20' AND shipped_date &lt; '2016-12-10' THEN unit_price</v>
      </c>
      <c r="Q584" t="str">
        <f t="shared" si="68"/>
        <v>WHEN fk_mwh_warehouse = '1' AND id_city = '952' AND shipped_date &gt;= '2016-11-20' AND shipped_date &lt; '2016-12-10' THEN paid_price</v>
      </c>
      <c r="R584" t="str">
        <f t="shared" si="71"/>
        <v>WHEN fk_mwh_warehouse = '1' AND id_city = '952' AND shipped_date &gt;= '2016-11-20' AND shipped_date &lt; '2016-12-10' THEN order_nr</v>
      </c>
      <c r="S584" t="str">
        <f t="shared" si="69"/>
        <v>WHEN fk_mwh_warehouse = '1' AND id_city = '952' AND shipped_date &gt;= '2016-11-20' AND shipped_date &lt; '2016-12-10' THEN 1</v>
      </c>
    </row>
    <row r="585" spans="1:19" x14ac:dyDescent="0.25">
      <c r="A585" t="str">
        <f t="shared" si="70"/>
        <v>9571</v>
      </c>
      <c r="B585">
        <v>1</v>
      </c>
      <c r="C585">
        <v>957</v>
      </c>
      <c r="D585">
        <v>47240856.5</v>
      </c>
      <c r="E585">
        <v>47160856.5</v>
      </c>
      <c r="F585">
        <v>99</v>
      </c>
      <c r="G585">
        <v>134</v>
      </c>
      <c r="H585">
        <f>VLOOKUP($A585,'01 LEAD TIME'!$A$10:$K$1000000,8,FALSE)</f>
        <v>20161165781038.801</v>
      </c>
      <c r="I585">
        <f>VLOOKUP($A585,'01 LEAD TIME'!$A$10:$K$1000000,9,FALSE)</f>
        <v>20161206738903.102</v>
      </c>
      <c r="J585">
        <f>VLOOKUP($A585,'01 LEAD TIME'!$A$10:$K$1000000,10,FALSE)</f>
        <v>6</v>
      </c>
      <c r="K585">
        <f>VLOOKUP($A585,'01 LEAD TIME'!$A$10:$K$1000000,11,FALSE)</f>
        <v>3</v>
      </c>
      <c r="L585" t="s">
        <v>36</v>
      </c>
      <c r="M585" s="1">
        <f t="shared" si="64"/>
        <v>42698</v>
      </c>
      <c r="N585" s="1">
        <f t="shared" si="65"/>
        <v>42713</v>
      </c>
      <c r="O585" t="b">
        <f t="shared" si="66"/>
        <v>0</v>
      </c>
      <c r="P585" t="str">
        <f t="shared" si="67"/>
        <v>WHEN fk_mwh_warehouse = '1' AND id_city = '957' AND shipped_date &gt;= '2016-11-24' AND shipped_date &lt; '2016-12-10' THEN unit_price</v>
      </c>
      <c r="Q585" t="str">
        <f t="shared" si="68"/>
        <v>WHEN fk_mwh_warehouse = '1' AND id_city = '957' AND shipped_date &gt;= '2016-11-24' AND shipped_date &lt; '2016-12-10' THEN paid_price</v>
      </c>
      <c r="R585" t="str">
        <f t="shared" si="71"/>
        <v>WHEN fk_mwh_warehouse = '1' AND id_city = '957' AND shipped_date &gt;= '2016-11-24' AND shipped_date &lt; '2016-12-10' THEN order_nr</v>
      </c>
      <c r="S585" t="str">
        <f t="shared" si="69"/>
        <v>WHEN fk_mwh_warehouse = '1' AND id_city = '957' AND shipped_date &gt;= '2016-11-24' AND shipped_date &lt; '2016-12-10' THEN 1</v>
      </c>
    </row>
    <row r="586" spans="1:19" x14ac:dyDescent="0.25">
      <c r="A586" t="str">
        <f t="shared" si="70"/>
        <v>9631</v>
      </c>
      <c r="B586">
        <v>1</v>
      </c>
      <c r="C586">
        <v>963</v>
      </c>
      <c r="D586">
        <v>10709968</v>
      </c>
      <c r="E586">
        <v>10709968</v>
      </c>
      <c r="F586">
        <v>60</v>
      </c>
      <c r="G586">
        <v>74</v>
      </c>
      <c r="H586">
        <f>VLOOKUP($A586,'01 LEAD TIME'!$A$10:$K$1000000,8,FALSE)</f>
        <v>20161194873236.801</v>
      </c>
      <c r="I586">
        <f>VLOOKUP($A586,'01 LEAD TIME'!$A$10:$K$1000000,9,FALSE)</f>
        <v>20161206273341.5</v>
      </c>
      <c r="J586">
        <f>VLOOKUP($A586,'01 LEAD TIME'!$A$10:$K$1000000,10,FALSE)</f>
        <v>4</v>
      </c>
      <c r="K586">
        <f>VLOOKUP($A586,'01 LEAD TIME'!$A$10:$K$1000000,11,FALSE)</f>
        <v>3</v>
      </c>
      <c r="L586" t="s">
        <v>36</v>
      </c>
      <c r="M586" s="1">
        <f t="shared" ref="M586:M649" si="72">$N$2-J586-($N$6*K586)</f>
        <v>42700</v>
      </c>
      <c r="N586" s="1">
        <f t="shared" ref="N586:N649" si="73">$N$3-J586+($N$7*K586)</f>
        <v>42715</v>
      </c>
      <c r="O586" t="b">
        <f t="shared" ref="O586:O649" si="74">N586&gt;$N$3</f>
        <v>0</v>
      </c>
      <c r="P586" t="str">
        <f t="shared" ref="P586:P649" si="75">"WHEN fk_mwh_warehouse = '"&amp;$B586&amp;"' AND id_city = '"&amp;$C586&amp;"' AND shipped_date &gt;= '"&amp;TEXT($M586,"yyyy-mm-dd")&amp;"' AND shipped_date &lt; '"&amp;TEXT($N586+1,"yyyy-mm-dd")&amp;"' THEN unit_price"</f>
        <v>WHEN fk_mwh_warehouse = '1' AND id_city = '963' AND shipped_date &gt;= '2016-11-26' AND shipped_date &lt; '2016-12-12' THEN unit_price</v>
      </c>
      <c r="Q586" t="str">
        <f t="shared" ref="Q586:Q649" si="76">"WHEN fk_mwh_warehouse = '"&amp;$B586&amp;"' AND id_city = '"&amp;$C586&amp;"' AND shipped_date &gt;= '"&amp;TEXT($M586,"yyyy-mm-dd")&amp;"' AND shipped_date &lt; '"&amp;TEXT($N586+1,"yyyy-mm-dd")&amp;"' THEN paid_price"</f>
        <v>WHEN fk_mwh_warehouse = '1' AND id_city = '963' AND shipped_date &gt;= '2016-11-26' AND shipped_date &lt; '2016-12-12' THEN paid_price</v>
      </c>
      <c r="R586" t="str">
        <f t="shared" si="71"/>
        <v>WHEN fk_mwh_warehouse = '1' AND id_city = '963' AND shipped_date &gt;= '2016-11-26' AND shipped_date &lt; '2016-12-12' THEN order_nr</v>
      </c>
      <c r="S586" t="str">
        <f t="shared" ref="S586:S649" si="77">"WHEN fk_mwh_warehouse = '"&amp;$B586&amp;"' AND id_city = '"&amp;$C586&amp;"' AND shipped_date &gt;= '"&amp;TEXT($M586,"yyyy-mm-dd")&amp;"' AND shipped_date &lt; '"&amp;TEXT($N586+1,"yyyy-mm-dd")&amp;"' THEN 1"</f>
        <v>WHEN fk_mwh_warehouse = '1' AND id_city = '963' AND shipped_date &gt;= '2016-11-26' AND shipped_date &lt; '2016-12-12' THEN 1</v>
      </c>
    </row>
    <row r="587" spans="1:19" x14ac:dyDescent="0.25">
      <c r="A587" t="str">
        <f t="shared" ref="A587:A650" si="78">C587&amp;B587</f>
        <v>9671</v>
      </c>
      <c r="B587">
        <v>1</v>
      </c>
      <c r="C587">
        <v>967</v>
      </c>
      <c r="D587">
        <v>12249195.119999999</v>
      </c>
      <c r="E587">
        <v>12119205.119999999</v>
      </c>
      <c r="F587">
        <v>62</v>
      </c>
      <c r="G587">
        <v>85</v>
      </c>
      <c r="H587">
        <f>VLOOKUP($A587,'01 LEAD TIME'!$A$10:$K$1000000,8,FALSE)</f>
        <v>20161166666373.602</v>
      </c>
      <c r="I587">
        <f>VLOOKUP($A587,'01 LEAD TIME'!$A$10:$K$1000000,9,FALSE)</f>
        <v>20161206611891.801</v>
      </c>
      <c r="J587">
        <f>VLOOKUP($A587,'01 LEAD TIME'!$A$10:$K$1000000,10,FALSE)</f>
        <v>8</v>
      </c>
      <c r="K587">
        <f>VLOOKUP($A587,'01 LEAD TIME'!$A$10:$K$1000000,11,FALSE)</f>
        <v>4</v>
      </c>
      <c r="L587" t="s">
        <v>36</v>
      </c>
      <c r="M587" s="1">
        <f t="shared" si="72"/>
        <v>42693</v>
      </c>
      <c r="N587" s="1">
        <f t="shared" si="73"/>
        <v>42712</v>
      </c>
      <c r="O587" t="b">
        <f t="shared" si="74"/>
        <v>0</v>
      </c>
      <c r="P587" t="str">
        <f t="shared" si="75"/>
        <v>WHEN fk_mwh_warehouse = '1' AND id_city = '967' AND shipped_date &gt;= '2016-11-19' AND shipped_date &lt; '2016-12-09' THEN unit_price</v>
      </c>
      <c r="Q587" t="str">
        <f t="shared" si="76"/>
        <v>WHEN fk_mwh_warehouse = '1' AND id_city = '967' AND shipped_date &gt;= '2016-11-19' AND shipped_date &lt; '2016-12-09' THEN paid_price</v>
      </c>
      <c r="R587" t="str">
        <f t="shared" ref="R587:R650" si="79">"WHEN fk_mwh_warehouse = '"&amp;$B587&amp;"' AND id_city = '"&amp;$C587&amp;"' AND shipped_date &gt;= '"&amp;TEXT($M587,"yyyy-mm-dd")&amp;"' AND shipped_date &lt; '"&amp;TEXT($N587+1,"yyyy-mm-dd")&amp;"' THEN order_nr"</f>
        <v>WHEN fk_mwh_warehouse = '1' AND id_city = '967' AND shipped_date &gt;= '2016-11-19' AND shipped_date &lt; '2016-12-09' THEN order_nr</v>
      </c>
      <c r="S587" t="str">
        <f t="shared" si="77"/>
        <v>WHEN fk_mwh_warehouse = '1' AND id_city = '967' AND shipped_date &gt;= '2016-11-19' AND shipped_date &lt; '2016-12-09' THEN 1</v>
      </c>
    </row>
    <row r="588" spans="1:19" x14ac:dyDescent="0.25">
      <c r="A588" t="str">
        <f t="shared" si="78"/>
        <v>9701</v>
      </c>
      <c r="B588">
        <v>1</v>
      </c>
      <c r="C588">
        <v>970</v>
      </c>
      <c r="D588">
        <v>2216930778.29</v>
      </c>
      <c r="E588">
        <v>2190291322.2199998</v>
      </c>
      <c r="F588">
        <v>16732</v>
      </c>
      <c r="G588">
        <v>25588</v>
      </c>
      <c r="H588">
        <f>VLOOKUP($A588,'01 LEAD TIME'!$A$10:$K$1000000,8,FALSE)</f>
        <v>20161199571854.5</v>
      </c>
      <c r="I588">
        <f>VLOOKUP($A588,'01 LEAD TIME'!$A$10:$K$1000000,9,FALSE)</f>
        <v>20161206842995.102</v>
      </c>
      <c r="J588">
        <f>VLOOKUP($A588,'01 LEAD TIME'!$A$10:$K$1000000,10,FALSE)</f>
        <v>3</v>
      </c>
      <c r="K588">
        <f>VLOOKUP($A588,'01 LEAD TIME'!$A$10:$K$1000000,11,FALSE)</f>
        <v>2</v>
      </c>
      <c r="L588" t="s">
        <v>36</v>
      </c>
      <c r="M588" s="1">
        <f t="shared" si="72"/>
        <v>42704</v>
      </c>
      <c r="N588" s="1">
        <f t="shared" si="73"/>
        <v>42715</v>
      </c>
      <c r="O588" t="b">
        <f t="shared" si="74"/>
        <v>0</v>
      </c>
      <c r="P588" t="str">
        <f t="shared" si="75"/>
        <v>WHEN fk_mwh_warehouse = '1' AND id_city = '970' AND shipped_date &gt;= '2016-11-30' AND shipped_date &lt; '2016-12-12' THEN unit_price</v>
      </c>
      <c r="Q588" t="str">
        <f t="shared" si="76"/>
        <v>WHEN fk_mwh_warehouse = '1' AND id_city = '970' AND shipped_date &gt;= '2016-11-30' AND shipped_date &lt; '2016-12-12' THEN paid_price</v>
      </c>
      <c r="R588" t="str">
        <f t="shared" si="79"/>
        <v>WHEN fk_mwh_warehouse = '1' AND id_city = '970' AND shipped_date &gt;= '2016-11-30' AND shipped_date &lt; '2016-12-12' THEN order_nr</v>
      </c>
      <c r="S588" t="str">
        <f t="shared" si="77"/>
        <v>WHEN fk_mwh_warehouse = '1' AND id_city = '970' AND shipped_date &gt;= '2016-11-30' AND shipped_date &lt; '2016-12-12' THEN 1</v>
      </c>
    </row>
    <row r="589" spans="1:19" x14ac:dyDescent="0.25">
      <c r="A589" t="str">
        <f t="shared" si="78"/>
        <v>9821</v>
      </c>
      <c r="B589">
        <v>1</v>
      </c>
      <c r="C589">
        <v>982</v>
      </c>
      <c r="D589">
        <v>90625780.299999997</v>
      </c>
      <c r="E589">
        <v>89874978.900000006</v>
      </c>
      <c r="F589">
        <v>192</v>
      </c>
      <c r="G589">
        <v>265</v>
      </c>
      <c r="H589">
        <f>VLOOKUP($A589,'01 LEAD TIME'!$A$10:$K$1000000,8,FALSE)</f>
        <v>20161157923258.301</v>
      </c>
      <c r="I589">
        <f>VLOOKUP($A589,'01 LEAD TIME'!$A$10:$K$1000000,9,FALSE)</f>
        <v>20161206326934.398</v>
      </c>
      <c r="J589">
        <f>VLOOKUP($A589,'01 LEAD TIME'!$A$10:$K$1000000,10,FALSE)</f>
        <v>7</v>
      </c>
      <c r="K589">
        <f>VLOOKUP($A589,'01 LEAD TIME'!$A$10:$K$1000000,11,FALSE)</f>
        <v>4</v>
      </c>
      <c r="L589" t="s">
        <v>36</v>
      </c>
      <c r="M589" s="1">
        <f t="shared" si="72"/>
        <v>42694</v>
      </c>
      <c r="N589" s="1">
        <f t="shared" si="73"/>
        <v>42713</v>
      </c>
      <c r="O589" t="b">
        <f t="shared" si="74"/>
        <v>0</v>
      </c>
      <c r="P589" t="str">
        <f t="shared" si="75"/>
        <v>WHEN fk_mwh_warehouse = '1' AND id_city = '982' AND shipped_date &gt;= '2016-11-20' AND shipped_date &lt; '2016-12-10' THEN unit_price</v>
      </c>
      <c r="Q589" t="str">
        <f t="shared" si="76"/>
        <v>WHEN fk_mwh_warehouse = '1' AND id_city = '982' AND shipped_date &gt;= '2016-11-20' AND shipped_date &lt; '2016-12-10' THEN paid_price</v>
      </c>
      <c r="R589" t="str">
        <f t="shared" si="79"/>
        <v>WHEN fk_mwh_warehouse = '1' AND id_city = '982' AND shipped_date &gt;= '2016-11-20' AND shipped_date &lt; '2016-12-10' THEN order_nr</v>
      </c>
      <c r="S589" t="str">
        <f t="shared" si="77"/>
        <v>WHEN fk_mwh_warehouse = '1' AND id_city = '982' AND shipped_date &gt;= '2016-11-20' AND shipped_date &lt; '2016-12-10' THEN 1</v>
      </c>
    </row>
    <row r="590" spans="1:19" x14ac:dyDescent="0.25">
      <c r="A590" t="str">
        <f t="shared" si="78"/>
        <v>9861</v>
      </c>
      <c r="B590">
        <v>1</v>
      </c>
      <c r="C590">
        <v>986</v>
      </c>
      <c r="D590">
        <v>2333200</v>
      </c>
      <c r="E590">
        <v>2333200</v>
      </c>
      <c r="F590">
        <v>3</v>
      </c>
      <c r="G590">
        <v>3</v>
      </c>
      <c r="H590">
        <f>VLOOKUP($A590,'01 LEAD TIME'!$A$10:$K$1000000,8,FALSE)</f>
        <v>20161153832568.301</v>
      </c>
      <c r="I590">
        <f>VLOOKUP($A590,'01 LEAD TIME'!$A$10:$K$1000000,9,FALSE)</f>
        <v>20161206180231.301</v>
      </c>
      <c r="J590">
        <f>VLOOKUP($A590,'01 LEAD TIME'!$A$10:$K$1000000,10,FALSE)</f>
        <v>6</v>
      </c>
      <c r="K590">
        <f>VLOOKUP($A590,'01 LEAD TIME'!$A$10:$K$1000000,11,FALSE)</f>
        <v>0</v>
      </c>
      <c r="L590" t="s">
        <v>36</v>
      </c>
      <c r="M590" s="1">
        <f t="shared" si="72"/>
        <v>42707</v>
      </c>
      <c r="N590" s="1">
        <f t="shared" si="73"/>
        <v>42710</v>
      </c>
      <c r="O590" t="b">
        <f t="shared" si="74"/>
        <v>0</v>
      </c>
      <c r="P590" t="str">
        <f t="shared" si="75"/>
        <v>WHEN fk_mwh_warehouse = '1' AND id_city = '986' AND shipped_date &gt;= '2016-12-03' AND shipped_date &lt; '2016-12-07' THEN unit_price</v>
      </c>
      <c r="Q590" t="str">
        <f t="shared" si="76"/>
        <v>WHEN fk_mwh_warehouse = '1' AND id_city = '986' AND shipped_date &gt;= '2016-12-03' AND shipped_date &lt; '2016-12-07' THEN paid_price</v>
      </c>
      <c r="R590" t="str">
        <f t="shared" si="79"/>
        <v>WHEN fk_mwh_warehouse = '1' AND id_city = '986' AND shipped_date &gt;= '2016-12-03' AND shipped_date &lt; '2016-12-07' THEN order_nr</v>
      </c>
      <c r="S590" t="str">
        <f t="shared" si="77"/>
        <v>WHEN fk_mwh_warehouse = '1' AND id_city = '986' AND shipped_date &gt;= '2016-12-03' AND shipped_date &lt; '2016-12-07' THEN 1</v>
      </c>
    </row>
    <row r="591" spans="1:19" x14ac:dyDescent="0.25">
      <c r="A591" t="str">
        <f t="shared" si="78"/>
        <v>10001</v>
      </c>
      <c r="B591">
        <v>1</v>
      </c>
      <c r="C591">
        <v>1000</v>
      </c>
      <c r="D591">
        <v>7966112.0199999996</v>
      </c>
      <c r="E591">
        <v>7966112.0199999996</v>
      </c>
      <c r="F591">
        <v>22</v>
      </c>
      <c r="G591">
        <v>29</v>
      </c>
      <c r="H591">
        <f>VLOOKUP($A591,'01 LEAD TIME'!$A$10:$K$1000000,8,FALSE)</f>
        <v>20161174634115.5</v>
      </c>
      <c r="I591">
        <f>VLOOKUP($A591,'01 LEAD TIME'!$A$10:$K$1000000,9,FALSE)</f>
        <v>20161206559052.5</v>
      </c>
      <c r="J591">
        <f>VLOOKUP($A591,'01 LEAD TIME'!$A$10:$K$1000000,10,FALSE)</f>
        <v>4</v>
      </c>
      <c r="K591">
        <f>VLOOKUP($A591,'01 LEAD TIME'!$A$10:$K$1000000,11,FALSE)</f>
        <v>2</v>
      </c>
      <c r="L591" t="s">
        <v>36</v>
      </c>
      <c r="M591" s="1">
        <f t="shared" si="72"/>
        <v>42703</v>
      </c>
      <c r="N591" s="1">
        <f t="shared" si="73"/>
        <v>42714</v>
      </c>
      <c r="O591" t="b">
        <f t="shared" si="74"/>
        <v>0</v>
      </c>
      <c r="P591" t="str">
        <f t="shared" si="75"/>
        <v>WHEN fk_mwh_warehouse = '1' AND id_city = '1000' AND shipped_date &gt;= '2016-11-29' AND shipped_date &lt; '2016-12-11' THEN unit_price</v>
      </c>
      <c r="Q591" t="str">
        <f t="shared" si="76"/>
        <v>WHEN fk_mwh_warehouse = '1' AND id_city = '1000' AND shipped_date &gt;= '2016-11-29' AND shipped_date &lt; '2016-12-11' THEN paid_price</v>
      </c>
      <c r="R591" t="str">
        <f t="shared" si="79"/>
        <v>WHEN fk_mwh_warehouse = '1' AND id_city = '1000' AND shipped_date &gt;= '2016-11-29' AND shipped_date &lt; '2016-12-11' THEN order_nr</v>
      </c>
      <c r="S591" t="str">
        <f t="shared" si="77"/>
        <v>WHEN fk_mwh_warehouse = '1' AND id_city = '1000' AND shipped_date &gt;= '2016-11-29' AND shipped_date &lt; '2016-12-11' THEN 1</v>
      </c>
    </row>
    <row r="592" spans="1:19" x14ac:dyDescent="0.25">
      <c r="A592" t="str">
        <f t="shared" si="78"/>
        <v>10111</v>
      </c>
      <c r="B592">
        <v>1</v>
      </c>
      <c r="C592">
        <v>1011</v>
      </c>
      <c r="D592">
        <v>49490</v>
      </c>
      <c r="E592">
        <v>29500</v>
      </c>
      <c r="F592">
        <v>2</v>
      </c>
      <c r="G592">
        <v>2</v>
      </c>
      <c r="H592">
        <f>VLOOKUP($A592,'01 LEAD TIME'!$A$10:$K$1000000,8,FALSE)</f>
        <v>20161130021705</v>
      </c>
      <c r="I592">
        <f>VLOOKUP($A592,'01 LEAD TIME'!$A$10:$K$1000000,9,FALSE)</f>
        <v>20161208082759</v>
      </c>
      <c r="J592">
        <f>VLOOKUP($A592,'01 LEAD TIME'!$A$10:$K$1000000,10,FALSE)</f>
        <v>8</v>
      </c>
      <c r="K592">
        <f>VLOOKUP($A592,'01 LEAD TIME'!$A$10:$K$1000000,11,FALSE)</f>
        <v>0</v>
      </c>
      <c r="L592" t="s">
        <v>37</v>
      </c>
      <c r="M592" s="1">
        <f t="shared" si="72"/>
        <v>42705</v>
      </c>
      <c r="N592" s="1">
        <f t="shared" si="73"/>
        <v>42708</v>
      </c>
      <c r="O592" t="b">
        <f t="shared" si="74"/>
        <v>0</v>
      </c>
      <c r="P592" t="str">
        <f t="shared" si="75"/>
        <v>WHEN fk_mwh_warehouse = '1' AND id_city = '1011' AND shipped_date &gt;= '2016-12-01' AND shipped_date &lt; '2016-12-05' THEN unit_price</v>
      </c>
      <c r="Q592" t="str">
        <f t="shared" si="76"/>
        <v>WHEN fk_mwh_warehouse = '1' AND id_city = '1011' AND shipped_date &gt;= '2016-12-01' AND shipped_date &lt; '2016-12-05' THEN paid_price</v>
      </c>
      <c r="R592" t="str">
        <f t="shared" si="79"/>
        <v>WHEN fk_mwh_warehouse = '1' AND id_city = '1011' AND shipped_date &gt;= '2016-12-01' AND shipped_date &lt; '2016-12-05' THEN order_nr</v>
      </c>
      <c r="S592" t="str">
        <f t="shared" si="77"/>
        <v>WHEN fk_mwh_warehouse = '1' AND id_city = '1011' AND shipped_date &gt;= '2016-12-01' AND shipped_date &lt; '2016-12-05' THEN 1</v>
      </c>
    </row>
    <row r="593" spans="1:19" x14ac:dyDescent="0.25">
      <c r="A593" t="str">
        <f t="shared" si="78"/>
        <v>10181</v>
      </c>
      <c r="B593">
        <v>1</v>
      </c>
      <c r="C593">
        <v>1018</v>
      </c>
      <c r="D593">
        <v>4809699</v>
      </c>
      <c r="E593">
        <v>4760299.2</v>
      </c>
      <c r="F593">
        <v>16</v>
      </c>
      <c r="G593">
        <v>19</v>
      </c>
      <c r="H593">
        <f>VLOOKUP($A593,'01 LEAD TIME'!$A$10:$K$1000000,8,FALSE)</f>
        <v>20161144380691.5</v>
      </c>
      <c r="I593">
        <f>VLOOKUP($A593,'01 LEAD TIME'!$A$10:$K$1000000,9,FALSE)</f>
        <v>20161206920674.699</v>
      </c>
      <c r="J593">
        <f>VLOOKUP($A593,'01 LEAD TIME'!$A$10:$K$1000000,10,FALSE)</f>
        <v>10</v>
      </c>
      <c r="K593">
        <f>VLOOKUP($A593,'01 LEAD TIME'!$A$10:$K$1000000,11,FALSE)</f>
        <v>5</v>
      </c>
      <c r="L593" t="s">
        <v>36</v>
      </c>
      <c r="M593" s="1">
        <f t="shared" si="72"/>
        <v>42688</v>
      </c>
      <c r="N593" s="1">
        <f t="shared" si="73"/>
        <v>42711</v>
      </c>
      <c r="O593" t="b">
        <f t="shared" si="74"/>
        <v>0</v>
      </c>
      <c r="P593" t="str">
        <f t="shared" si="75"/>
        <v>WHEN fk_mwh_warehouse = '1' AND id_city = '1018' AND shipped_date &gt;= '2016-11-14' AND shipped_date &lt; '2016-12-08' THEN unit_price</v>
      </c>
      <c r="Q593" t="str">
        <f t="shared" si="76"/>
        <v>WHEN fk_mwh_warehouse = '1' AND id_city = '1018' AND shipped_date &gt;= '2016-11-14' AND shipped_date &lt; '2016-12-08' THEN paid_price</v>
      </c>
      <c r="R593" t="str">
        <f t="shared" si="79"/>
        <v>WHEN fk_mwh_warehouse = '1' AND id_city = '1018' AND shipped_date &gt;= '2016-11-14' AND shipped_date &lt; '2016-12-08' THEN order_nr</v>
      </c>
      <c r="S593" t="str">
        <f t="shared" si="77"/>
        <v>WHEN fk_mwh_warehouse = '1' AND id_city = '1018' AND shipped_date &gt;= '2016-11-14' AND shipped_date &lt; '2016-12-08' THEN 1</v>
      </c>
    </row>
    <row r="594" spans="1:19" x14ac:dyDescent="0.25">
      <c r="A594" t="str">
        <f t="shared" si="78"/>
        <v>10361</v>
      </c>
      <c r="B594">
        <v>1</v>
      </c>
      <c r="C594">
        <v>1036</v>
      </c>
      <c r="D594">
        <v>12203105</v>
      </c>
      <c r="E594">
        <v>12073305</v>
      </c>
      <c r="F594">
        <v>43</v>
      </c>
      <c r="G594">
        <v>56</v>
      </c>
      <c r="H594">
        <f>VLOOKUP($A594,'01 LEAD TIME'!$A$10:$K$1000000,8,FALSE)</f>
        <v>20161148565166.199</v>
      </c>
      <c r="I594">
        <f>VLOOKUP($A594,'01 LEAD TIME'!$A$10:$K$1000000,9,FALSE)</f>
        <v>20161206157662.801</v>
      </c>
      <c r="J594">
        <f>VLOOKUP($A594,'01 LEAD TIME'!$A$10:$K$1000000,10,FALSE)</f>
        <v>8</v>
      </c>
      <c r="K594">
        <f>VLOOKUP($A594,'01 LEAD TIME'!$A$10:$K$1000000,11,FALSE)</f>
        <v>6</v>
      </c>
      <c r="L594" t="s">
        <v>36</v>
      </c>
      <c r="M594" s="1">
        <f t="shared" si="72"/>
        <v>42687</v>
      </c>
      <c r="N594" s="1">
        <f t="shared" si="73"/>
        <v>42714</v>
      </c>
      <c r="O594" t="b">
        <f t="shared" si="74"/>
        <v>0</v>
      </c>
      <c r="P594" t="str">
        <f t="shared" si="75"/>
        <v>WHEN fk_mwh_warehouse = '1' AND id_city = '1036' AND shipped_date &gt;= '2016-11-13' AND shipped_date &lt; '2016-12-11' THEN unit_price</v>
      </c>
      <c r="Q594" t="str">
        <f t="shared" si="76"/>
        <v>WHEN fk_mwh_warehouse = '1' AND id_city = '1036' AND shipped_date &gt;= '2016-11-13' AND shipped_date &lt; '2016-12-11' THEN paid_price</v>
      </c>
      <c r="R594" t="str">
        <f t="shared" si="79"/>
        <v>WHEN fk_mwh_warehouse = '1' AND id_city = '1036' AND shipped_date &gt;= '2016-11-13' AND shipped_date &lt; '2016-12-11' THEN order_nr</v>
      </c>
      <c r="S594" t="str">
        <f t="shared" si="77"/>
        <v>WHEN fk_mwh_warehouse = '1' AND id_city = '1036' AND shipped_date &gt;= '2016-11-13' AND shipped_date &lt; '2016-12-11' THEN 1</v>
      </c>
    </row>
    <row r="595" spans="1:19" x14ac:dyDescent="0.25">
      <c r="A595" t="str">
        <f t="shared" si="78"/>
        <v>10561</v>
      </c>
      <c r="B595">
        <v>1</v>
      </c>
      <c r="C595">
        <v>1056</v>
      </c>
      <c r="D595">
        <v>8028238.8200000003</v>
      </c>
      <c r="E595">
        <v>8028238.8200000003</v>
      </c>
      <c r="F595">
        <v>12</v>
      </c>
      <c r="G595">
        <v>17</v>
      </c>
      <c r="H595">
        <f>VLOOKUP($A595,'01 LEAD TIME'!$A$10:$K$1000000,8,FALSE)</f>
        <v>20161124106831.5</v>
      </c>
      <c r="I595">
        <f>VLOOKUP($A595,'01 LEAD TIME'!$A$10:$K$1000000,9,FALSE)</f>
        <v>20161207986032.301</v>
      </c>
      <c r="J595">
        <f>VLOOKUP($A595,'01 LEAD TIME'!$A$10:$K$1000000,10,FALSE)</f>
        <v>14</v>
      </c>
      <c r="K595">
        <f>VLOOKUP($A595,'01 LEAD TIME'!$A$10:$K$1000000,11,FALSE)</f>
        <v>5</v>
      </c>
      <c r="L595" t="s">
        <v>35</v>
      </c>
      <c r="M595" s="1">
        <f t="shared" si="72"/>
        <v>42684</v>
      </c>
      <c r="N595" s="1">
        <f t="shared" si="73"/>
        <v>42707</v>
      </c>
      <c r="O595" t="b">
        <f t="shared" si="74"/>
        <v>0</v>
      </c>
      <c r="P595" t="str">
        <f t="shared" si="75"/>
        <v>WHEN fk_mwh_warehouse = '1' AND id_city = '1056' AND shipped_date &gt;= '2016-11-10' AND shipped_date &lt; '2016-12-04' THEN unit_price</v>
      </c>
      <c r="Q595" t="str">
        <f t="shared" si="76"/>
        <v>WHEN fk_mwh_warehouse = '1' AND id_city = '1056' AND shipped_date &gt;= '2016-11-10' AND shipped_date &lt; '2016-12-04' THEN paid_price</v>
      </c>
      <c r="R595" t="str">
        <f t="shared" si="79"/>
        <v>WHEN fk_mwh_warehouse = '1' AND id_city = '1056' AND shipped_date &gt;= '2016-11-10' AND shipped_date &lt; '2016-12-04' THEN order_nr</v>
      </c>
      <c r="S595" t="str">
        <f t="shared" si="77"/>
        <v>WHEN fk_mwh_warehouse = '1' AND id_city = '1056' AND shipped_date &gt;= '2016-11-10' AND shipped_date &lt; '2016-12-04' THEN 1</v>
      </c>
    </row>
    <row r="596" spans="1:19" x14ac:dyDescent="0.25">
      <c r="A596" t="str">
        <f t="shared" si="78"/>
        <v>10761</v>
      </c>
      <c r="B596">
        <v>1</v>
      </c>
      <c r="C596">
        <v>1076</v>
      </c>
      <c r="D596">
        <v>0</v>
      </c>
      <c r="E596">
        <v>0</v>
      </c>
      <c r="F596">
        <v>0</v>
      </c>
      <c r="G596">
        <v>0</v>
      </c>
      <c r="H596" t="e">
        <f>VLOOKUP($A596,'01 LEAD TIME'!$A$10:$K$1000000,8,FALSE)</f>
        <v>#N/A</v>
      </c>
      <c r="I596" t="e">
        <f>VLOOKUP($A596,'01 LEAD TIME'!$A$10:$K$1000000,9,FALSE)</f>
        <v>#N/A</v>
      </c>
      <c r="J596" t="e">
        <f>VLOOKUP($A596,'01 LEAD TIME'!$A$10:$K$1000000,10,FALSE)</f>
        <v>#N/A</v>
      </c>
      <c r="K596" t="e">
        <f>VLOOKUP($A596,'01 LEAD TIME'!$A$10:$K$1000000,11,FALSE)</f>
        <v>#N/A</v>
      </c>
      <c r="L596" t="e">
        <v>#N/A</v>
      </c>
      <c r="M596" s="1" t="e">
        <f t="shared" si="72"/>
        <v>#N/A</v>
      </c>
      <c r="N596" s="1" t="e">
        <f t="shared" si="73"/>
        <v>#N/A</v>
      </c>
      <c r="O596" t="e">
        <f t="shared" si="74"/>
        <v>#N/A</v>
      </c>
      <c r="P596" t="e">
        <f t="shared" si="75"/>
        <v>#N/A</v>
      </c>
      <c r="Q596" t="e">
        <f t="shared" si="76"/>
        <v>#N/A</v>
      </c>
      <c r="R596" t="e">
        <f t="shared" si="79"/>
        <v>#N/A</v>
      </c>
      <c r="S596" t="e">
        <f t="shared" si="77"/>
        <v>#N/A</v>
      </c>
    </row>
    <row r="597" spans="1:19" x14ac:dyDescent="0.25">
      <c r="A597" t="str">
        <f t="shared" si="78"/>
        <v>10871</v>
      </c>
      <c r="B597">
        <v>1</v>
      </c>
      <c r="C597">
        <v>1087</v>
      </c>
      <c r="D597">
        <v>19221345</v>
      </c>
      <c r="E597">
        <v>18951669.140000001</v>
      </c>
      <c r="F597">
        <v>41</v>
      </c>
      <c r="G597">
        <v>64</v>
      </c>
      <c r="H597">
        <f>VLOOKUP($A597,'01 LEAD TIME'!$A$10:$K$1000000,8,FALSE)</f>
        <v>20161145611031.199</v>
      </c>
      <c r="I597">
        <f>VLOOKUP($A597,'01 LEAD TIME'!$A$10:$K$1000000,9,FALSE)</f>
        <v>20161207256464.801</v>
      </c>
      <c r="J597">
        <f>VLOOKUP($A597,'01 LEAD TIME'!$A$10:$K$1000000,10,FALSE)</f>
        <v>10</v>
      </c>
      <c r="K597">
        <f>VLOOKUP($A597,'01 LEAD TIME'!$A$10:$K$1000000,11,FALSE)</f>
        <v>6</v>
      </c>
      <c r="L597" t="s">
        <v>35</v>
      </c>
      <c r="M597" s="1">
        <f t="shared" si="72"/>
        <v>42685</v>
      </c>
      <c r="N597" s="1">
        <f t="shared" si="73"/>
        <v>42712</v>
      </c>
      <c r="O597" t="b">
        <f t="shared" si="74"/>
        <v>0</v>
      </c>
      <c r="P597" t="str">
        <f t="shared" si="75"/>
        <v>WHEN fk_mwh_warehouse = '1' AND id_city = '1087' AND shipped_date &gt;= '2016-11-11' AND shipped_date &lt; '2016-12-09' THEN unit_price</v>
      </c>
      <c r="Q597" t="str">
        <f t="shared" si="76"/>
        <v>WHEN fk_mwh_warehouse = '1' AND id_city = '1087' AND shipped_date &gt;= '2016-11-11' AND shipped_date &lt; '2016-12-09' THEN paid_price</v>
      </c>
      <c r="R597" t="str">
        <f t="shared" si="79"/>
        <v>WHEN fk_mwh_warehouse = '1' AND id_city = '1087' AND shipped_date &gt;= '2016-11-11' AND shipped_date &lt; '2016-12-09' THEN order_nr</v>
      </c>
      <c r="S597" t="str">
        <f t="shared" si="77"/>
        <v>WHEN fk_mwh_warehouse = '1' AND id_city = '1087' AND shipped_date &gt;= '2016-11-11' AND shipped_date &lt; '2016-12-09' THEN 1</v>
      </c>
    </row>
    <row r="598" spans="1:19" x14ac:dyDescent="0.25">
      <c r="A598" t="str">
        <f t="shared" si="78"/>
        <v>11021</v>
      </c>
      <c r="B598">
        <v>1</v>
      </c>
      <c r="C598">
        <v>1102</v>
      </c>
      <c r="D598">
        <v>2108860</v>
      </c>
      <c r="E598">
        <v>2108860</v>
      </c>
      <c r="F598">
        <v>8</v>
      </c>
      <c r="G598">
        <v>11</v>
      </c>
      <c r="H598">
        <f>VLOOKUP($A598,'01 LEAD TIME'!$A$10:$K$1000000,8,FALSE)</f>
        <v>20161125158128</v>
      </c>
      <c r="I598">
        <f>VLOOKUP($A598,'01 LEAD TIME'!$A$10:$K$1000000,9,FALSE)</f>
        <v>20161207139674.5</v>
      </c>
      <c r="J598">
        <f>VLOOKUP($A598,'01 LEAD TIME'!$A$10:$K$1000000,10,FALSE)</f>
        <v>12</v>
      </c>
      <c r="K598">
        <f>VLOOKUP($A598,'01 LEAD TIME'!$A$10:$K$1000000,11,FALSE)</f>
        <v>5</v>
      </c>
      <c r="L598" t="s">
        <v>35</v>
      </c>
      <c r="M598" s="1">
        <f t="shared" si="72"/>
        <v>42686</v>
      </c>
      <c r="N598" s="1">
        <f t="shared" si="73"/>
        <v>42709</v>
      </c>
      <c r="O598" t="b">
        <f t="shared" si="74"/>
        <v>0</v>
      </c>
      <c r="P598" t="str">
        <f t="shared" si="75"/>
        <v>WHEN fk_mwh_warehouse = '1' AND id_city = '1102' AND shipped_date &gt;= '2016-11-12' AND shipped_date &lt; '2016-12-06' THEN unit_price</v>
      </c>
      <c r="Q598" t="str">
        <f t="shared" si="76"/>
        <v>WHEN fk_mwh_warehouse = '1' AND id_city = '1102' AND shipped_date &gt;= '2016-11-12' AND shipped_date &lt; '2016-12-06' THEN paid_price</v>
      </c>
      <c r="R598" t="str">
        <f t="shared" si="79"/>
        <v>WHEN fk_mwh_warehouse = '1' AND id_city = '1102' AND shipped_date &gt;= '2016-11-12' AND shipped_date &lt; '2016-12-06' THEN order_nr</v>
      </c>
      <c r="S598" t="str">
        <f t="shared" si="77"/>
        <v>WHEN fk_mwh_warehouse = '1' AND id_city = '1102' AND shipped_date &gt;= '2016-11-12' AND shipped_date &lt; '2016-12-06' THEN 1</v>
      </c>
    </row>
    <row r="599" spans="1:19" x14ac:dyDescent="0.25">
      <c r="A599" t="str">
        <f t="shared" si="78"/>
        <v>11091</v>
      </c>
      <c r="B599">
        <v>1</v>
      </c>
      <c r="C599">
        <v>1109</v>
      </c>
      <c r="D599">
        <v>900122</v>
      </c>
      <c r="E599">
        <v>900122</v>
      </c>
      <c r="F599">
        <v>9</v>
      </c>
      <c r="G599">
        <v>12</v>
      </c>
      <c r="H599">
        <f>VLOOKUP($A599,'01 LEAD TIME'!$A$10:$K$1000000,8,FALSE)</f>
        <v>20161156732887.602</v>
      </c>
      <c r="I599">
        <f>VLOOKUP($A599,'01 LEAD TIME'!$A$10:$K$1000000,9,FALSE)</f>
        <v>20161206365558.602</v>
      </c>
      <c r="J599">
        <f>VLOOKUP($A599,'01 LEAD TIME'!$A$10:$K$1000000,10,FALSE)</f>
        <v>8</v>
      </c>
      <c r="K599">
        <f>VLOOKUP($A599,'01 LEAD TIME'!$A$10:$K$1000000,11,FALSE)</f>
        <v>4</v>
      </c>
      <c r="L599" t="s">
        <v>36</v>
      </c>
      <c r="M599" s="1">
        <f t="shared" si="72"/>
        <v>42693</v>
      </c>
      <c r="N599" s="1">
        <f t="shared" si="73"/>
        <v>42712</v>
      </c>
      <c r="O599" t="b">
        <f t="shared" si="74"/>
        <v>0</v>
      </c>
      <c r="P599" t="str">
        <f t="shared" si="75"/>
        <v>WHEN fk_mwh_warehouse = '1' AND id_city = '1109' AND shipped_date &gt;= '2016-11-19' AND shipped_date &lt; '2016-12-09' THEN unit_price</v>
      </c>
      <c r="Q599" t="str">
        <f t="shared" si="76"/>
        <v>WHEN fk_mwh_warehouse = '1' AND id_city = '1109' AND shipped_date &gt;= '2016-11-19' AND shipped_date &lt; '2016-12-09' THEN paid_price</v>
      </c>
      <c r="R599" t="str">
        <f t="shared" si="79"/>
        <v>WHEN fk_mwh_warehouse = '1' AND id_city = '1109' AND shipped_date &gt;= '2016-11-19' AND shipped_date &lt; '2016-12-09' THEN order_nr</v>
      </c>
      <c r="S599" t="str">
        <f t="shared" si="77"/>
        <v>WHEN fk_mwh_warehouse = '1' AND id_city = '1109' AND shipped_date &gt;= '2016-11-19' AND shipped_date &lt; '2016-12-09' THEN 1</v>
      </c>
    </row>
    <row r="600" spans="1:19" x14ac:dyDescent="0.25">
      <c r="A600" t="str">
        <f t="shared" si="78"/>
        <v>11151</v>
      </c>
      <c r="B600">
        <v>1</v>
      </c>
      <c r="C600">
        <v>1115</v>
      </c>
      <c r="D600">
        <v>102460</v>
      </c>
      <c r="E600">
        <v>102460</v>
      </c>
      <c r="F600">
        <v>2</v>
      </c>
      <c r="G600">
        <v>2</v>
      </c>
      <c r="H600">
        <f>VLOOKUP($A600,'01 LEAD TIME'!$A$10:$K$1000000,8,FALSE)</f>
        <v>20161129013303</v>
      </c>
      <c r="I600">
        <f>VLOOKUP($A600,'01 LEAD TIME'!$A$10:$K$1000000,9,FALSE)</f>
        <v>20161205171404</v>
      </c>
      <c r="J600">
        <f>VLOOKUP($A600,'01 LEAD TIME'!$A$10:$K$1000000,10,FALSE)</f>
        <v>6</v>
      </c>
      <c r="K600">
        <f>VLOOKUP($A600,'01 LEAD TIME'!$A$10:$K$1000000,11,FALSE)</f>
        <v>0</v>
      </c>
      <c r="L600" t="s">
        <v>34</v>
      </c>
      <c r="M600" s="1">
        <f t="shared" si="72"/>
        <v>42707</v>
      </c>
      <c r="N600" s="1">
        <f t="shared" si="73"/>
        <v>42710</v>
      </c>
      <c r="O600" t="b">
        <f t="shared" si="74"/>
        <v>0</v>
      </c>
      <c r="P600" t="str">
        <f t="shared" si="75"/>
        <v>WHEN fk_mwh_warehouse = '1' AND id_city = '1115' AND shipped_date &gt;= '2016-12-03' AND shipped_date &lt; '2016-12-07' THEN unit_price</v>
      </c>
      <c r="Q600" t="str">
        <f t="shared" si="76"/>
        <v>WHEN fk_mwh_warehouse = '1' AND id_city = '1115' AND shipped_date &gt;= '2016-12-03' AND shipped_date &lt; '2016-12-07' THEN paid_price</v>
      </c>
      <c r="R600" t="str">
        <f t="shared" si="79"/>
        <v>WHEN fk_mwh_warehouse = '1' AND id_city = '1115' AND shipped_date &gt;= '2016-12-03' AND shipped_date &lt; '2016-12-07' THEN order_nr</v>
      </c>
      <c r="S600" t="str">
        <f t="shared" si="77"/>
        <v>WHEN fk_mwh_warehouse = '1' AND id_city = '1115' AND shipped_date &gt;= '2016-12-03' AND shipped_date &lt; '2016-12-07' THEN 1</v>
      </c>
    </row>
    <row r="601" spans="1:19" x14ac:dyDescent="0.25">
      <c r="A601" t="str">
        <f t="shared" si="78"/>
        <v>11211</v>
      </c>
      <c r="B601">
        <v>1</v>
      </c>
      <c r="C601">
        <v>1121</v>
      </c>
      <c r="D601">
        <v>78400</v>
      </c>
      <c r="E601">
        <v>78400</v>
      </c>
      <c r="F601">
        <v>1</v>
      </c>
      <c r="G601">
        <v>1</v>
      </c>
      <c r="H601">
        <f>VLOOKUP($A601,'01 LEAD TIME'!$A$10:$K$1000000,8,FALSE)</f>
        <v>20161129013307</v>
      </c>
      <c r="I601">
        <f>VLOOKUP($A601,'01 LEAD TIME'!$A$10:$K$1000000,9,FALSE)</f>
        <v>20161207164434</v>
      </c>
      <c r="J601">
        <f>VLOOKUP($A601,'01 LEAD TIME'!$A$10:$K$1000000,10,FALSE)</f>
        <v>8</v>
      </c>
      <c r="K601">
        <f>VLOOKUP($A601,'01 LEAD TIME'!$A$10:$K$1000000,11,FALSE)</f>
        <v>0</v>
      </c>
      <c r="L601" t="s">
        <v>35</v>
      </c>
      <c r="M601" s="1">
        <f t="shared" si="72"/>
        <v>42705</v>
      </c>
      <c r="N601" s="1">
        <f t="shared" si="73"/>
        <v>42708</v>
      </c>
      <c r="O601" t="b">
        <f t="shared" si="74"/>
        <v>0</v>
      </c>
      <c r="P601" t="str">
        <f t="shared" si="75"/>
        <v>WHEN fk_mwh_warehouse = '1' AND id_city = '1121' AND shipped_date &gt;= '2016-12-01' AND shipped_date &lt; '2016-12-05' THEN unit_price</v>
      </c>
      <c r="Q601" t="str">
        <f t="shared" si="76"/>
        <v>WHEN fk_mwh_warehouse = '1' AND id_city = '1121' AND shipped_date &gt;= '2016-12-01' AND shipped_date &lt; '2016-12-05' THEN paid_price</v>
      </c>
      <c r="R601" t="str">
        <f t="shared" si="79"/>
        <v>WHEN fk_mwh_warehouse = '1' AND id_city = '1121' AND shipped_date &gt;= '2016-12-01' AND shipped_date &lt; '2016-12-05' THEN order_nr</v>
      </c>
      <c r="S601" t="str">
        <f t="shared" si="77"/>
        <v>WHEN fk_mwh_warehouse = '1' AND id_city = '1121' AND shipped_date &gt;= '2016-12-01' AND shipped_date &lt; '2016-12-05' THEN 1</v>
      </c>
    </row>
    <row r="602" spans="1:19" x14ac:dyDescent="0.25">
      <c r="A602" t="str">
        <f t="shared" si="78"/>
        <v>11341</v>
      </c>
      <c r="B602">
        <v>1</v>
      </c>
      <c r="C602">
        <v>1134</v>
      </c>
      <c r="D602">
        <v>13250593</v>
      </c>
      <c r="E602">
        <v>13200593</v>
      </c>
      <c r="F602">
        <v>28</v>
      </c>
      <c r="G602">
        <v>45</v>
      </c>
      <c r="H602">
        <f>VLOOKUP($A602,'01 LEAD TIME'!$A$10:$K$1000000,8,FALSE)</f>
        <v>20161147935376.699</v>
      </c>
      <c r="I602">
        <f>VLOOKUP($A602,'01 LEAD TIME'!$A$10:$K$1000000,9,FALSE)</f>
        <v>20161206878730.699</v>
      </c>
      <c r="J602">
        <f>VLOOKUP($A602,'01 LEAD TIME'!$A$10:$K$1000000,10,FALSE)</f>
        <v>9</v>
      </c>
      <c r="K602">
        <f>VLOOKUP($A602,'01 LEAD TIME'!$A$10:$K$1000000,11,FALSE)</f>
        <v>4</v>
      </c>
      <c r="L602" t="s">
        <v>36</v>
      </c>
      <c r="M602" s="1">
        <f t="shared" si="72"/>
        <v>42692</v>
      </c>
      <c r="N602" s="1">
        <f t="shared" si="73"/>
        <v>42711</v>
      </c>
      <c r="O602" t="b">
        <f t="shared" si="74"/>
        <v>0</v>
      </c>
      <c r="P602" t="str">
        <f t="shared" si="75"/>
        <v>WHEN fk_mwh_warehouse = '1' AND id_city = '1134' AND shipped_date &gt;= '2016-11-18' AND shipped_date &lt; '2016-12-08' THEN unit_price</v>
      </c>
      <c r="Q602" t="str">
        <f t="shared" si="76"/>
        <v>WHEN fk_mwh_warehouse = '1' AND id_city = '1134' AND shipped_date &gt;= '2016-11-18' AND shipped_date &lt; '2016-12-08' THEN paid_price</v>
      </c>
      <c r="R602" t="str">
        <f t="shared" si="79"/>
        <v>WHEN fk_mwh_warehouse = '1' AND id_city = '1134' AND shipped_date &gt;= '2016-11-18' AND shipped_date &lt; '2016-12-08' THEN order_nr</v>
      </c>
      <c r="S602" t="str">
        <f t="shared" si="77"/>
        <v>WHEN fk_mwh_warehouse = '1' AND id_city = '1134' AND shipped_date &gt;= '2016-11-18' AND shipped_date &lt; '2016-12-08' THEN 1</v>
      </c>
    </row>
    <row r="603" spans="1:19" x14ac:dyDescent="0.25">
      <c r="A603" t="str">
        <f t="shared" si="78"/>
        <v>11401</v>
      </c>
      <c r="B603">
        <v>1</v>
      </c>
      <c r="C603">
        <v>1140</v>
      </c>
      <c r="D603">
        <v>446566399.07999998</v>
      </c>
      <c r="E603">
        <v>444887938.38999999</v>
      </c>
      <c r="F603">
        <v>1247</v>
      </c>
      <c r="G603">
        <v>1677</v>
      </c>
      <c r="H603">
        <f>VLOOKUP($A603,'01 LEAD TIME'!$A$10:$K$1000000,8,FALSE)</f>
        <v>20161172169392.801</v>
      </c>
      <c r="I603">
        <f>VLOOKUP($A603,'01 LEAD TIME'!$A$10:$K$1000000,9,FALSE)</f>
        <v>20161206942757.699</v>
      </c>
      <c r="J603">
        <f>VLOOKUP($A603,'01 LEAD TIME'!$A$10:$K$1000000,10,FALSE)</f>
        <v>6</v>
      </c>
      <c r="K603">
        <f>VLOOKUP($A603,'01 LEAD TIME'!$A$10:$K$1000000,11,FALSE)</f>
        <v>3</v>
      </c>
      <c r="L603" t="s">
        <v>36</v>
      </c>
      <c r="M603" s="1">
        <f t="shared" si="72"/>
        <v>42698</v>
      </c>
      <c r="N603" s="1">
        <f t="shared" si="73"/>
        <v>42713</v>
      </c>
      <c r="O603" t="b">
        <f t="shared" si="74"/>
        <v>0</v>
      </c>
      <c r="P603" t="str">
        <f t="shared" si="75"/>
        <v>WHEN fk_mwh_warehouse = '1' AND id_city = '1140' AND shipped_date &gt;= '2016-11-24' AND shipped_date &lt; '2016-12-10' THEN unit_price</v>
      </c>
      <c r="Q603" t="str">
        <f t="shared" si="76"/>
        <v>WHEN fk_mwh_warehouse = '1' AND id_city = '1140' AND shipped_date &gt;= '2016-11-24' AND shipped_date &lt; '2016-12-10' THEN paid_price</v>
      </c>
      <c r="R603" t="str">
        <f t="shared" si="79"/>
        <v>WHEN fk_mwh_warehouse = '1' AND id_city = '1140' AND shipped_date &gt;= '2016-11-24' AND shipped_date &lt; '2016-12-10' THEN order_nr</v>
      </c>
      <c r="S603" t="str">
        <f t="shared" si="77"/>
        <v>WHEN fk_mwh_warehouse = '1' AND id_city = '1140' AND shipped_date &gt;= '2016-11-24' AND shipped_date &lt; '2016-12-10' THEN 1</v>
      </c>
    </row>
    <row r="604" spans="1:19" x14ac:dyDescent="0.25">
      <c r="A604" t="str">
        <f t="shared" si="78"/>
        <v>11501</v>
      </c>
      <c r="B604">
        <v>1</v>
      </c>
      <c r="C604">
        <v>1150</v>
      </c>
      <c r="D604">
        <v>44403983</v>
      </c>
      <c r="E604">
        <v>41875611.649999999</v>
      </c>
      <c r="F604">
        <v>81</v>
      </c>
      <c r="G604">
        <v>115</v>
      </c>
      <c r="H604">
        <f>VLOOKUP($A604,'01 LEAD TIME'!$A$10:$K$1000000,8,FALSE)</f>
        <v>20161146740326.801</v>
      </c>
      <c r="I604">
        <f>VLOOKUP($A604,'01 LEAD TIME'!$A$10:$K$1000000,9,FALSE)</f>
        <v>20161206818022.301</v>
      </c>
      <c r="J604">
        <f>VLOOKUP($A604,'01 LEAD TIME'!$A$10:$K$1000000,10,FALSE)</f>
        <v>10</v>
      </c>
      <c r="K604">
        <f>VLOOKUP($A604,'01 LEAD TIME'!$A$10:$K$1000000,11,FALSE)</f>
        <v>6</v>
      </c>
      <c r="L604" t="s">
        <v>36</v>
      </c>
      <c r="M604" s="1">
        <f t="shared" si="72"/>
        <v>42685</v>
      </c>
      <c r="N604" s="1">
        <f t="shared" si="73"/>
        <v>42712</v>
      </c>
      <c r="O604" t="b">
        <f t="shared" si="74"/>
        <v>0</v>
      </c>
      <c r="P604" t="str">
        <f t="shared" si="75"/>
        <v>WHEN fk_mwh_warehouse = '1' AND id_city = '1150' AND shipped_date &gt;= '2016-11-11' AND shipped_date &lt; '2016-12-09' THEN unit_price</v>
      </c>
      <c r="Q604" t="str">
        <f t="shared" si="76"/>
        <v>WHEN fk_mwh_warehouse = '1' AND id_city = '1150' AND shipped_date &gt;= '2016-11-11' AND shipped_date &lt; '2016-12-09' THEN paid_price</v>
      </c>
      <c r="R604" t="str">
        <f t="shared" si="79"/>
        <v>WHEN fk_mwh_warehouse = '1' AND id_city = '1150' AND shipped_date &gt;= '2016-11-11' AND shipped_date &lt; '2016-12-09' THEN order_nr</v>
      </c>
      <c r="S604" t="str">
        <f t="shared" si="77"/>
        <v>WHEN fk_mwh_warehouse = '1' AND id_city = '1150' AND shipped_date &gt;= '2016-11-11' AND shipped_date &lt; '2016-12-09' THEN 1</v>
      </c>
    </row>
    <row r="605" spans="1:19" x14ac:dyDescent="0.25">
      <c r="A605" t="str">
        <f t="shared" si="78"/>
        <v>11551</v>
      </c>
      <c r="B605">
        <v>1</v>
      </c>
      <c r="C605">
        <v>1155</v>
      </c>
      <c r="D605">
        <v>58329619.200000003</v>
      </c>
      <c r="E605">
        <v>57811969.200000003</v>
      </c>
      <c r="F605">
        <v>104</v>
      </c>
      <c r="G605">
        <v>139</v>
      </c>
      <c r="H605">
        <f>VLOOKUP($A605,'01 LEAD TIME'!$A$10:$K$1000000,8,FALSE)</f>
        <v>20161169182730</v>
      </c>
      <c r="I605">
        <f>VLOOKUP($A605,'01 LEAD TIME'!$A$10:$K$1000000,9,FALSE)</f>
        <v>20161207326974.398</v>
      </c>
      <c r="J605">
        <f>VLOOKUP($A605,'01 LEAD TIME'!$A$10:$K$1000000,10,FALSE)</f>
        <v>7</v>
      </c>
      <c r="K605">
        <f>VLOOKUP($A605,'01 LEAD TIME'!$A$10:$K$1000000,11,FALSE)</f>
        <v>6</v>
      </c>
      <c r="L605" t="s">
        <v>35</v>
      </c>
      <c r="M605" s="1">
        <f t="shared" si="72"/>
        <v>42688</v>
      </c>
      <c r="N605" s="1">
        <f t="shared" si="73"/>
        <v>42715</v>
      </c>
      <c r="O605" t="b">
        <f t="shared" si="74"/>
        <v>0</v>
      </c>
      <c r="P605" t="str">
        <f t="shared" si="75"/>
        <v>WHEN fk_mwh_warehouse = '1' AND id_city = '1155' AND shipped_date &gt;= '2016-11-14' AND shipped_date &lt; '2016-12-12' THEN unit_price</v>
      </c>
      <c r="Q605" t="str">
        <f t="shared" si="76"/>
        <v>WHEN fk_mwh_warehouse = '1' AND id_city = '1155' AND shipped_date &gt;= '2016-11-14' AND shipped_date &lt; '2016-12-12' THEN paid_price</v>
      </c>
      <c r="R605" t="str">
        <f t="shared" si="79"/>
        <v>WHEN fk_mwh_warehouse = '1' AND id_city = '1155' AND shipped_date &gt;= '2016-11-14' AND shipped_date &lt; '2016-12-12' THEN order_nr</v>
      </c>
      <c r="S605" t="str">
        <f t="shared" si="77"/>
        <v>WHEN fk_mwh_warehouse = '1' AND id_city = '1155' AND shipped_date &gt;= '2016-11-14' AND shipped_date &lt; '2016-12-12' THEN 1</v>
      </c>
    </row>
    <row r="606" spans="1:19" x14ac:dyDescent="0.25">
      <c r="A606" t="str">
        <f t="shared" si="78"/>
        <v>11641</v>
      </c>
      <c r="B606">
        <v>1</v>
      </c>
      <c r="C606">
        <v>1164</v>
      </c>
      <c r="D606">
        <v>2283390</v>
      </c>
      <c r="E606">
        <v>2283390</v>
      </c>
      <c r="F606">
        <v>3</v>
      </c>
      <c r="G606">
        <v>3</v>
      </c>
      <c r="H606">
        <f>VLOOKUP($A606,'01 LEAD TIME'!$A$10:$K$1000000,8,FALSE)</f>
        <v>20161129173125</v>
      </c>
      <c r="I606">
        <f>VLOOKUP($A606,'01 LEAD TIME'!$A$10:$K$1000000,9,FALSE)</f>
        <v>20161205170559</v>
      </c>
      <c r="J606">
        <f>VLOOKUP($A606,'01 LEAD TIME'!$A$10:$K$1000000,10,FALSE)</f>
        <v>6</v>
      </c>
      <c r="K606">
        <f>VLOOKUP($A606,'01 LEAD TIME'!$A$10:$K$1000000,11,FALSE)</f>
        <v>0</v>
      </c>
      <c r="L606" t="s">
        <v>34</v>
      </c>
      <c r="M606" s="1">
        <f t="shared" si="72"/>
        <v>42707</v>
      </c>
      <c r="N606" s="1">
        <f t="shared" si="73"/>
        <v>42710</v>
      </c>
      <c r="O606" t="b">
        <f t="shared" si="74"/>
        <v>0</v>
      </c>
      <c r="P606" t="str">
        <f t="shared" si="75"/>
        <v>WHEN fk_mwh_warehouse = '1' AND id_city = '1164' AND shipped_date &gt;= '2016-12-03' AND shipped_date &lt; '2016-12-07' THEN unit_price</v>
      </c>
      <c r="Q606" t="str">
        <f t="shared" si="76"/>
        <v>WHEN fk_mwh_warehouse = '1' AND id_city = '1164' AND shipped_date &gt;= '2016-12-03' AND shipped_date &lt; '2016-12-07' THEN paid_price</v>
      </c>
      <c r="R606" t="str">
        <f t="shared" si="79"/>
        <v>WHEN fk_mwh_warehouse = '1' AND id_city = '1164' AND shipped_date &gt;= '2016-12-03' AND shipped_date &lt; '2016-12-07' THEN order_nr</v>
      </c>
      <c r="S606" t="str">
        <f t="shared" si="77"/>
        <v>WHEN fk_mwh_warehouse = '1' AND id_city = '1164' AND shipped_date &gt;= '2016-12-03' AND shipped_date &lt; '2016-12-07' THEN 1</v>
      </c>
    </row>
    <row r="607" spans="1:19" x14ac:dyDescent="0.25">
      <c r="A607" t="str">
        <f t="shared" si="78"/>
        <v>11731</v>
      </c>
      <c r="B607">
        <v>1</v>
      </c>
      <c r="C607">
        <v>1173</v>
      </c>
      <c r="D607">
        <v>4472236</v>
      </c>
      <c r="E607">
        <v>4447236</v>
      </c>
      <c r="F607">
        <v>8</v>
      </c>
      <c r="G607">
        <v>9</v>
      </c>
      <c r="H607">
        <f>VLOOKUP($A607,'01 LEAD TIME'!$A$10:$K$1000000,8,FALSE)</f>
        <v>20161128507838.602</v>
      </c>
      <c r="I607">
        <f>VLOOKUP($A607,'01 LEAD TIME'!$A$10:$K$1000000,9,FALSE)</f>
        <v>20161205796758.301</v>
      </c>
      <c r="J607">
        <f>VLOOKUP($A607,'01 LEAD TIME'!$A$10:$K$1000000,10,FALSE)</f>
        <v>7</v>
      </c>
      <c r="K607">
        <f>VLOOKUP($A607,'01 LEAD TIME'!$A$10:$K$1000000,11,FALSE)</f>
        <v>2</v>
      </c>
      <c r="L607" t="s">
        <v>34</v>
      </c>
      <c r="M607" s="1">
        <f t="shared" si="72"/>
        <v>42700</v>
      </c>
      <c r="N607" s="1">
        <f t="shared" si="73"/>
        <v>42711</v>
      </c>
      <c r="O607" t="b">
        <f t="shared" si="74"/>
        <v>0</v>
      </c>
      <c r="P607" t="str">
        <f t="shared" si="75"/>
        <v>WHEN fk_mwh_warehouse = '1' AND id_city = '1173' AND shipped_date &gt;= '2016-11-26' AND shipped_date &lt; '2016-12-08' THEN unit_price</v>
      </c>
      <c r="Q607" t="str">
        <f t="shared" si="76"/>
        <v>WHEN fk_mwh_warehouse = '1' AND id_city = '1173' AND shipped_date &gt;= '2016-11-26' AND shipped_date &lt; '2016-12-08' THEN paid_price</v>
      </c>
      <c r="R607" t="str">
        <f t="shared" si="79"/>
        <v>WHEN fk_mwh_warehouse = '1' AND id_city = '1173' AND shipped_date &gt;= '2016-11-26' AND shipped_date &lt; '2016-12-08' THEN order_nr</v>
      </c>
      <c r="S607" t="str">
        <f t="shared" si="77"/>
        <v>WHEN fk_mwh_warehouse = '1' AND id_city = '1173' AND shipped_date &gt;= '2016-11-26' AND shipped_date &lt; '2016-12-08' THEN 1</v>
      </c>
    </row>
    <row r="608" spans="1:19" x14ac:dyDescent="0.25">
      <c r="A608" t="str">
        <f t="shared" si="78"/>
        <v>11981</v>
      </c>
      <c r="B608">
        <v>1</v>
      </c>
      <c r="C608">
        <v>1198</v>
      </c>
      <c r="D608">
        <v>0</v>
      </c>
      <c r="E608">
        <v>0</v>
      </c>
      <c r="F608">
        <v>0</v>
      </c>
      <c r="G608">
        <v>0</v>
      </c>
      <c r="H608" t="e">
        <f>VLOOKUP($A608,'01 LEAD TIME'!$A$10:$K$1000000,8,FALSE)</f>
        <v>#N/A</v>
      </c>
      <c r="I608" t="e">
        <f>VLOOKUP($A608,'01 LEAD TIME'!$A$10:$K$1000000,9,FALSE)</f>
        <v>#N/A</v>
      </c>
      <c r="J608" t="e">
        <f>VLOOKUP($A608,'01 LEAD TIME'!$A$10:$K$1000000,10,FALSE)</f>
        <v>#N/A</v>
      </c>
      <c r="K608" t="e">
        <f>VLOOKUP($A608,'01 LEAD TIME'!$A$10:$K$1000000,11,FALSE)</f>
        <v>#N/A</v>
      </c>
      <c r="L608" t="e">
        <v>#N/A</v>
      </c>
      <c r="M608" s="1" t="e">
        <f t="shared" si="72"/>
        <v>#N/A</v>
      </c>
      <c r="N608" s="1" t="e">
        <f t="shared" si="73"/>
        <v>#N/A</v>
      </c>
      <c r="O608" t="e">
        <f t="shared" si="74"/>
        <v>#N/A</v>
      </c>
      <c r="P608" t="e">
        <f t="shared" si="75"/>
        <v>#N/A</v>
      </c>
      <c r="Q608" t="e">
        <f t="shared" si="76"/>
        <v>#N/A</v>
      </c>
      <c r="R608" t="e">
        <f t="shared" si="79"/>
        <v>#N/A</v>
      </c>
      <c r="S608" t="e">
        <f t="shared" si="77"/>
        <v>#N/A</v>
      </c>
    </row>
    <row r="609" spans="1:19" x14ac:dyDescent="0.25">
      <c r="A609" t="str">
        <f t="shared" si="78"/>
        <v>12061</v>
      </c>
      <c r="B609">
        <v>1</v>
      </c>
      <c r="C609">
        <v>1206</v>
      </c>
      <c r="D609">
        <v>1314898</v>
      </c>
      <c r="E609">
        <v>1314898</v>
      </c>
      <c r="F609">
        <v>10</v>
      </c>
      <c r="G609">
        <v>16</v>
      </c>
      <c r="H609">
        <f>VLOOKUP($A609,'01 LEAD TIME'!$A$10:$K$1000000,8,FALSE)</f>
        <v>20161124166448</v>
      </c>
      <c r="I609">
        <f>VLOOKUP($A609,'01 LEAD TIME'!$A$10:$K$1000000,9,FALSE)</f>
        <v>20161205908184.699</v>
      </c>
      <c r="J609">
        <f>VLOOKUP($A609,'01 LEAD TIME'!$A$10:$K$1000000,10,FALSE)</f>
        <v>12</v>
      </c>
      <c r="K609">
        <f>VLOOKUP($A609,'01 LEAD TIME'!$A$10:$K$1000000,11,FALSE)</f>
        <v>6</v>
      </c>
      <c r="L609" t="s">
        <v>34</v>
      </c>
      <c r="M609" s="1">
        <f t="shared" si="72"/>
        <v>42683</v>
      </c>
      <c r="N609" s="1">
        <f t="shared" si="73"/>
        <v>42710</v>
      </c>
      <c r="O609" t="b">
        <f t="shared" si="74"/>
        <v>0</v>
      </c>
      <c r="P609" t="str">
        <f t="shared" si="75"/>
        <v>WHEN fk_mwh_warehouse = '1' AND id_city = '1206' AND shipped_date &gt;= '2016-11-09' AND shipped_date &lt; '2016-12-07' THEN unit_price</v>
      </c>
      <c r="Q609" t="str">
        <f t="shared" si="76"/>
        <v>WHEN fk_mwh_warehouse = '1' AND id_city = '1206' AND shipped_date &gt;= '2016-11-09' AND shipped_date &lt; '2016-12-07' THEN paid_price</v>
      </c>
      <c r="R609" t="str">
        <f t="shared" si="79"/>
        <v>WHEN fk_mwh_warehouse = '1' AND id_city = '1206' AND shipped_date &gt;= '2016-11-09' AND shipped_date &lt; '2016-12-07' THEN order_nr</v>
      </c>
      <c r="S609" t="str">
        <f t="shared" si="77"/>
        <v>WHEN fk_mwh_warehouse = '1' AND id_city = '1206' AND shipped_date &gt;= '2016-11-09' AND shipped_date &lt; '2016-12-07' THEN 1</v>
      </c>
    </row>
    <row r="610" spans="1:19" x14ac:dyDescent="0.25">
      <c r="A610" t="str">
        <f t="shared" si="78"/>
        <v>12291</v>
      </c>
      <c r="B610">
        <v>1</v>
      </c>
      <c r="C610">
        <v>1229</v>
      </c>
      <c r="D610">
        <v>5878000</v>
      </c>
      <c r="E610">
        <v>5878000</v>
      </c>
      <c r="F610">
        <v>5</v>
      </c>
      <c r="G610">
        <v>6</v>
      </c>
      <c r="H610">
        <f>VLOOKUP($A610,'01 LEAD TIME'!$A$10:$K$1000000,8,FALSE)</f>
        <v>20161152745759.602</v>
      </c>
      <c r="I610">
        <f>VLOOKUP($A610,'01 LEAD TIME'!$A$10:$K$1000000,9,FALSE)</f>
        <v>20161206805991</v>
      </c>
      <c r="J610">
        <f>VLOOKUP($A610,'01 LEAD TIME'!$A$10:$K$1000000,10,FALSE)</f>
        <v>7</v>
      </c>
      <c r="K610">
        <f>VLOOKUP($A610,'01 LEAD TIME'!$A$10:$K$1000000,11,FALSE)</f>
        <v>2</v>
      </c>
      <c r="L610" t="s">
        <v>36</v>
      </c>
      <c r="M610" s="1">
        <f t="shared" si="72"/>
        <v>42700</v>
      </c>
      <c r="N610" s="1">
        <f t="shared" si="73"/>
        <v>42711</v>
      </c>
      <c r="O610" t="b">
        <f t="shared" si="74"/>
        <v>0</v>
      </c>
      <c r="P610" t="str">
        <f t="shared" si="75"/>
        <v>WHEN fk_mwh_warehouse = '1' AND id_city = '1229' AND shipped_date &gt;= '2016-11-26' AND shipped_date &lt; '2016-12-08' THEN unit_price</v>
      </c>
      <c r="Q610" t="str">
        <f t="shared" si="76"/>
        <v>WHEN fk_mwh_warehouse = '1' AND id_city = '1229' AND shipped_date &gt;= '2016-11-26' AND shipped_date &lt; '2016-12-08' THEN paid_price</v>
      </c>
      <c r="R610" t="str">
        <f t="shared" si="79"/>
        <v>WHEN fk_mwh_warehouse = '1' AND id_city = '1229' AND shipped_date &gt;= '2016-11-26' AND shipped_date &lt; '2016-12-08' THEN order_nr</v>
      </c>
      <c r="S610" t="str">
        <f t="shared" si="77"/>
        <v>WHEN fk_mwh_warehouse = '1' AND id_city = '1229' AND shipped_date &gt;= '2016-11-26' AND shipped_date &lt; '2016-12-08' THEN 1</v>
      </c>
    </row>
    <row r="611" spans="1:19" x14ac:dyDescent="0.25">
      <c r="A611" t="str">
        <f t="shared" si="78"/>
        <v>12561</v>
      </c>
      <c r="B611">
        <v>1</v>
      </c>
      <c r="C611">
        <v>1256</v>
      </c>
      <c r="D611">
        <v>2624089</v>
      </c>
      <c r="E611">
        <v>2624089</v>
      </c>
      <c r="F611">
        <v>7</v>
      </c>
      <c r="G611">
        <v>22</v>
      </c>
      <c r="H611">
        <f>VLOOKUP($A611,'01 LEAD TIME'!$A$10:$K$1000000,8,FALSE)</f>
        <v>20161151761252.301</v>
      </c>
      <c r="I611">
        <f>VLOOKUP($A611,'01 LEAD TIME'!$A$10:$K$1000000,9,FALSE)</f>
        <v>20161206166193</v>
      </c>
      <c r="J611">
        <f>VLOOKUP($A611,'01 LEAD TIME'!$A$10:$K$1000000,10,FALSE)</f>
        <v>8</v>
      </c>
      <c r="K611">
        <f>VLOOKUP($A611,'01 LEAD TIME'!$A$10:$K$1000000,11,FALSE)</f>
        <v>4</v>
      </c>
      <c r="L611" t="s">
        <v>36</v>
      </c>
      <c r="M611" s="1">
        <f t="shared" si="72"/>
        <v>42693</v>
      </c>
      <c r="N611" s="1">
        <f t="shared" si="73"/>
        <v>42712</v>
      </c>
      <c r="O611" t="b">
        <f t="shared" si="74"/>
        <v>0</v>
      </c>
      <c r="P611" t="str">
        <f t="shared" si="75"/>
        <v>WHEN fk_mwh_warehouse = '1' AND id_city = '1256' AND shipped_date &gt;= '2016-11-19' AND shipped_date &lt; '2016-12-09' THEN unit_price</v>
      </c>
      <c r="Q611" t="str">
        <f t="shared" si="76"/>
        <v>WHEN fk_mwh_warehouse = '1' AND id_city = '1256' AND shipped_date &gt;= '2016-11-19' AND shipped_date &lt; '2016-12-09' THEN paid_price</v>
      </c>
      <c r="R611" t="str">
        <f t="shared" si="79"/>
        <v>WHEN fk_mwh_warehouse = '1' AND id_city = '1256' AND shipped_date &gt;= '2016-11-19' AND shipped_date &lt; '2016-12-09' THEN order_nr</v>
      </c>
      <c r="S611" t="str">
        <f t="shared" si="77"/>
        <v>WHEN fk_mwh_warehouse = '1' AND id_city = '1256' AND shipped_date &gt;= '2016-11-19' AND shipped_date &lt; '2016-12-09' THEN 1</v>
      </c>
    </row>
    <row r="612" spans="1:19" x14ac:dyDescent="0.25">
      <c r="A612" t="str">
        <f t="shared" si="78"/>
        <v>12701</v>
      </c>
      <c r="B612">
        <v>1</v>
      </c>
      <c r="C612">
        <v>1270</v>
      </c>
      <c r="D612">
        <v>11036364</v>
      </c>
      <c r="E612">
        <v>10876964</v>
      </c>
      <c r="F612">
        <v>33</v>
      </c>
      <c r="G612">
        <v>42</v>
      </c>
      <c r="H612">
        <f>VLOOKUP($A612,'01 LEAD TIME'!$A$10:$K$1000000,8,FALSE)</f>
        <v>20161144307375.898</v>
      </c>
      <c r="I612">
        <f>VLOOKUP($A612,'01 LEAD TIME'!$A$10:$K$1000000,9,FALSE)</f>
        <v>20161207542436.602</v>
      </c>
      <c r="J612">
        <f>VLOOKUP($A612,'01 LEAD TIME'!$A$10:$K$1000000,10,FALSE)</f>
        <v>11</v>
      </c>
      <c r="K612">
        <f>VLOOKUP($A612,'01 LEAD TIME'!$A$10:$K$1000000,11,FALSE)</f>
        <v>5</v>
      </c>
      <c r="L612" t="s">
        <v>35</v>
      </c>
      <c r="M612" s="1">
        <f t="shared" si="72"/>
        <v>42687</v>
      </c>
      <c r="N612" s="1">
        <f t="shared" si="73"/>
        <v>42710</v>
      </c>
      <c r="O612" t="b">
        <f t="shared" si="74"/>
        <v>0</v>
      </c>
      <c r="P612" t="str">
        <f t="shared" si="75"/>
        <v>WHEN fk_mwh_warehouse = '1' AND id_city = '1270' AND shipped_date &gt;= '2016-11-13' AND shipped_date &lt; '2016-12-07' THEN unit_price</v>
      </c>
      <c r="Q612" t="str">
        <f t="shared" si="76"/>
        <v>WHEN fk_mwh_warehouse = '1' AND id_city = '1270' AND shipped_date &gt;= '2016-11-13' AND shipped_date &lt; '2016-12-07' THEN paid_price</v>
      </c>
      <c r="R612" t="str">
        <f t="shared" si="79"/>
        <v>WHEN fk_mwh_warehouse = '1' AND id_city = '1270' AND shipped_date &gt;= '2016-11-13' AND shipped_date &lt; '2016-12-07' THEN order_nr</v>
      </c>
      <c r="S612" t="str">
        <f t="shared" si="77"/>
        <v>WHEN fk_mwh_warehouse = '1' AND id_city = '1270' AND shipped_date &gt;= '2016-11-13' AND shipped_date &lt; '2016-12-07' THEN 1</v>
      </c>
    </row>
    <row r="613" spans="1:19" x14ac:dyDescent="0.25">
      <c r="A613" t="str">
        <f t="shared" si="78"/>
        <v>12911</v>
      </c>
      <c r="B613">
        <v>1</v>
      </c>
      <c r="C613">
        <v>1291</v>
      </c>
      <c r="D613">
        <v>2309000</v>
      </c>
      <c r="E613">
        <v>2309000</v>
      </c>
      <c r="F613">
        <v>1</v>
      </c>
      <c r="G613">
        <v>1</v>
      </c>
      <c r="H613">
        <f>VLOOKUP($A613,'01 LEAD TIME'!$A$10:$K$1000000,8,FALSE)</f>
        <v>20161127761090</v>
      </c>
      <c r="I613">
        <f>VLOOKUP($A613,'01 LEAD TIME'!$A$10:$K$1000000,9,FALSE)</f>
        <v>20161207174528.301</v>
      </c>
      <c r="J613">
        <f>VLOOKUP($A613,'01 LEAD TIME'!$A$10:$K$1000000,10,FALSE)</f>
        <v>9</v>
      </c>
      <c r="K613">
        <f>VLOOKUP($A613,'01 LEAD TIME'!$A$10:$K$1000000,11,FALSE)</f>
        <v>1</v>
      </c>
      <c r="L613" t="s">
        <v>35</v>
      </c>
      <c r="M613" s="1">
        <f t="shared" si="72"/>
        <v>42701</v>
      </c>
      <c r="N613" s="1">
        <f t="shared" si="73"/>
        <v>42708</v>
      </c>
      <c r="O613" t="b">
        <f t="shared" si="74"/>
        <v>0</v>
      </c>
      <c r="P613" t="str">
        <f t="shared" si="75"/>
        <v>WHEN fk_mwh_warehouse = '1' AND id_city = '1291' AND shipped_date &gt;= '2016-11-27' AND shipped_date &lt; '2016-12-05' THEN unit_price</v>
      </c>
      <c r="Q613" t="str">
        <f t="shared" si="76"/>
        <v>WHEN fk_mwh_warehouse = '1' AND id_city = '1291' AND shipped_date &gt;= '2016-11-27' AND shipped_date &lt; '2016-12-05' THEN paid_price</v>
      </c>
      <c r="R613" t="str">
        <f t="shared" si="79"/>
        <v>WHEN fk_mwh_warehouse = '1' AND id_city = '1291' AND shipped_date &gt;= '2016-11-27' AND shipped_date &lt; '2016-12-05' THEN order_nr</v>
      </c>
      <c r="S613" t="str">
        <f t="shared" si="77"/>
        <v>WHEN fk_mwh_warehouse = '1' AND id_city = '1291' AND shipped_date &gt;= '2016-11-27' AND shipped_date &lt; '2016-12-05' THEN 1</v>
      </c>
    </row>
    <row r="614" spans="1:19" x14ac:dyDescent="0.25">
      <c r="A614" t="str">
        <f t="shared" si="78"/>
        <v>12981</v>
      </c>
      <c r="B614">
        <v>1</v>
      </c>
      <c r="C614">
        <v>1298</v>
      </c>
      <c r="D614">
        <v>0</v>
      </c>
      <c r="E614">
        <v>0</v>
      </c>
      <c r="F614">
        <v>0</v>
      </c>
      <c r="G614">
        <v>0</v>
      </c>
      <c r="H614" t="e">
        <f>VLOOKUP($A614,'01 LEAD TIME'!$A$10:$K$1000000,8,FALSE)</f>
        <v>#N/A</v>
      </c>
      <c r="I614" t="e">
        <f>VLOOKUP($A614,'01 LEAD TIME'!$A$10:$K$1000000,9,FALSE)</f>
        <v>#N/A</v>
      </c>
      <c r="J614" t="e">
        <f>VLOOKUP($A614,'01 LEAD TIME'!$A$10:$K$1000000,10,FALSE)</f>
        <v>#N/A</v>
      </c>
      <c r="K614" t="e">
        <f>VLOOKUP($A614,'01 LEAD TIME'!$A$10:$K$1000000,11,FALSE)</f>
        <v>#N/A</v>
      </c>
      <c r="L614" t="e">
        <v>#N/A</v>
      </c>
      <c r="M614" s="1" t="e">
        <f t="shared" si="72"/>
        <v>#N/A</v>
      </c>
      <c r="N614" s="1" t="e">
        <f t="shared" si="73"/>
        <v>#N/A</v>
      </c>
      <c r="O614" t="e">
        <f t="shared" si="74"/>
        <v>#N/A</v>
      </c>
      <c r="P614" t="e">
        <f t="shared" si="75"/>
        <v>#N/A</v>
      </c>
      <c r="Q614" t="e">
        <f t="shared" si="76"/>
        <v>#N/A</v>
      </c>
      <c r="R614" t="e">
        <f t="shared" si="79"/>
        <v>#N/A</v>
      </c>
      <c r="S614" t="e">
        <f t="shared" si="77"/>
        <v>#N/A</v>
      </c>
    </row>
    <row r="615" spans="1:19" x14ac:dyDescent="0.25">
      <c r="A615" t="str">
        <f t="shared" si="78"/>
        <v>13201</v>
      </c>
      <c r="B615">
        <v>1</v>
      </c>
      <c r="C615">
        <v>1320</v>
      </c>
      <c r="D615">
        <v>7807950</v>
      </c>
      <c r="E615">
        <v>7796825</v>
      </c>
      <c r="F615">
        <v>7</v>
      </c>
      <c r="G615">
        <v>7</v>
      </c>
      <c r="H615">
        <f>VLOOKUP($A615,'01 LEAD TIME'!$A$10:$K$1000000,8,FALSE)</f>
        <v>20161128358663.398</v>
      </c>
      <c r="I615">
        <f>VLOOKUP($A615,'01 LEAD TIME'!$A$10:$K$1000000,9,FALSE)</f>
        <v>20161207346950.398</v>
      </c>
      <c r="J615">
        <f>VLOOKUP($A615,'01 LEAD TIME'!$A$10:$K$1000000,10,FALSE)</f>
        <v>9</v>
      </c>
      <c r="K615">
        <f>VLOOKUP($A615,'01 LEAD TIME'!$A$10:$K$1000000,11,FALSE)</f>
        <v>2</v>
      </c>
      <c r="L615" t="s">
        <v>35</v>
      </c>
      <c r="M615" s="1">
        <f t="shared" si="72"/>
        <v>42698</v>
      </c>
      <c r="N615" s="1">
        <f t="shared" si="73"/>
        <v>42709</v>
      </c>
      <c r="O615" t="b">
        <f t="shared" si="74"/>
        <v>0</v>
      </c>
      <c r="P615" t="str">
        <f t="shared" si="75"/>
        <v>WHEN fk_mwh_warehouse = '1' AND id_city = '1320' AND shipped_date &gt;= '2016-11-24' AND shipped_date &lt; '2016-12-06' THEN unit_price</v>
      </c>
      <c r="Q615" t="str">
        <f t="shared" si="76"/>
        <v>WHEN fk_mwh_warehouse = '1' AND id_city = '1320' AND shipped_date &gt;= '2016-11-24' AND shipped_date &lt; '2016-12-06' THEN paid_price</v>
      </c>
      <c r="R615" t="str">
        <f t="shared" si="79"/>
        <v>WHEN fk_mwh_warehouse = '1' AND id_city = '1320' AND shipped_date &gt;= '2016-11-24' AND shipped_date &lt; '2016-12-06' THEN order_nr</v>
      </c>
      <c r="S615" t="str">
        <f t="shared" si="77"/>
        <v>WHEN fk_mwh_warehouse = '1' AND id_city = '1320' AND shipped_date &gt;= '2016-11-24' AND shipped_date &lt; '2016-12-06' THEN 1</v>
      </c>
    </row>
    <row r="616" spans="1:19" x14ac:dyDescent="0.25">
      <c r="A616" t="str">
        <f t="shared" si="78"/>
        <v>13431</v>
      </c>
      <c r="B616">
        <v>1</v>
      </c>
      <c r="C616">
        <v>1343</v>
      </c>
      <c r="D616">
        <v>171699869.02000001</v>
      </c>
      <c r="E616">
        <v>168340175.37</v>
      </c>
      <c r="F616">
        <v>388</v>
      </c>
      <c r="G616">
        <v>533</v>
      </c>
      <c r="H616">
        <f>VLOOKUP($A616,'01 LEAD TIME'!$A$10:$K$1000000,8,FALSE)</f>
        <v>20161170811753.699</v>
      </c>
      <c r="I616">
        <f>VLOOKUP($A616,'01 LEAD TIME'!$A$10:$K$1000000,9,FALSE)</f>
        <v>20161206747155</v>
      </c>
      <c r="J616">
        <f>VLOOKUP($A616,'01 LEAD TIME'!$A$10:$K$1000000,10,FALSE)</f>
        <v>6</v>
      </c>
      <c r="K616">
        <f>VLOOKUP($A616,'01 LEAD TIME'!$A$10:$K$1000000,11,FALSE)</f>
        <v>4</v>
      </c>
      <c r="L616" t="s">
        <v>36</v>
      </c>
      <c r="M616" s="1">
        <f t="shared" si="72"/>
        <v>42695</v>
      </c>
      <c r="N616" s="1">
        <f t="shared" si="73"/>
        <v>42714</v>
      </c>
      <c r="O616" t="b">
        <f t="shared" si="74"/>
        <v>0</v>
      </c>
      <c r="P616" t="str">
        <f t="shared" si="75"/>
        <v>WHEN fk_mwh_warehouse = '1' AND id_city = '1343' AND shipped_date &gt;= '2016-11-21' AND shipped_date &lt; '2016-12-11' THEN unit_price</v>
      </c>
      <c r="Q616" t="str">
        <f t="shared" si="76"/>
        <v>WHEN fk_mwh_warehouse = '1' AND id_city = '1343' AND shipped_date &gt;= '2016-11-21' AND shipped_date &lt; '2016-12-11' THEN paid_price</v>
      </c>
      <c r="R616" t="str">
        <f t="shared" si="79"/>
        <v>WHEN fk_mwh_warehouse = '1' AND id_city = '1343' AND shipped_date &gt;= '2016-11-21' AND shipped_date &lt; '2016-12-11' THEN order_nr</v>
      </c>
      <c r="S616" t="str">
        <f t="shared" si="77"/>
        <v>WHEN fk_mwh_warehouse = '1' AND id_city = '1343' AND shipped_date &gt;= '2016-11-21' AND shipped_date &lt; '2016-12-11' THEN 1</v>
      </c>
    </row>
    <row r="617" spans="1:19" x14ac:dyDescent="0.25">
      <c r="A617" t="str">
        <f t="shared" si="78"/>
        <v>13541</v>
      </c>
      <c r="B617">
        <v>1</v>
      </c>
      <c r="C617">
        <v>1354</v>
      </c>
      <c r="D617">
        <v>76529699</v>
      </c>
      <c r="E617">
        <v>76497449</v>
      </c>
      <c r="F617">
        <v>61</v>
      </c>
      <c r="G617">
        <v>74</v>
      </c>
      <c r="H617">
        <f>VLOOKUP($A617,'01 LEAD TIME'!$A$10:$K$1000000,8,FALSE)</f>
        <v>20161141014087.801</v>
      </c>
      <c r="I617">
        <f>VLOOKUP($A617,'01 LEAD TIME'!$A$10:$K$1000000,9,FALSE)</f>
        <v>20161207942987.801</v>
      </c>
      <c r="J617">
        <f>VLOOKUP($A617,'01 LEAD TIME'!$A$10:$K$1000000,10,FALSE)</f>
        <v>11</v>
      </c>
      <c r="K617">
        <f>VLOOKUP($A617,'01 LEAD TIME'!$A$10:$K$1000000,11,FALSE)</f>
        <v>5</v>
      </c>
      <c r="L617" t="s">
        <v>35</v>
      </c>
      <c r="M617" s="1">
        <f t="shared" si="72"/>
        <v>42687</v>
      </c>
      <c r="N617" s="1">
        <f t="shared" si="73"/>
        <v>42710</v>
      </c>
      <c r="O617" t="b">
        <f t="shared" si="74"/>
        <v>0</v>
      </c>
      <c r="P617" t="str">
        <f t="shared" si="75"/>
        <v>WHEN fk_mwh_warehouse = '1' AND id_city = '1354' AND shipped_date &gt;= '2016-11-13' AND shipped_date &lt; '2016-12-07' THEN unit_price</v>
      </c>
      <c r="Q617" t="str">
        <f t="shared" si="76"/>
        <v>WHEN fk_mwh_warehouse = '1' AND id_city = '1354' AND shipped_date &gt;= '2016-11-13' AND shipped_date &lt; '2016-12-07' THEN paid_price</v>
      </c>
      <c r="R617" t="str">
        <f t="shared" si="79"/>
        <v>WHEN fk_mwh_warehouse = '1' AND id_city = '1354' AND shipped_date &gt;= '2016-11-13' AND shipped_date &lt; '2016-12-07' THEN order_nr</v>
      </c>
      <c r="S617" t="str">
        <f t="shared" si="77"/>
        <v>WHEN fk_mwh_warehouse = '1' AND id_city = '1354' AND shipped_date &gt;= '2016-11-13' AND shipped_date &lt; '2016-12-07' THEN 1</v>
      </c>
    </row>
    <row r="618" spans="1:19" x14ac:dyDescent="0.25">
      <c r="A618" t="str">
        <f t="shared" si="78"/>
        <v>13611</v>
      </c>
      <c r="B618">
        <v>1</v>
      </c>
      <c r="C618">
        <v>1361</v>
      </c>
      <c r="D618">
        <v>14065532.199999999</v>
      </c>
      <c r="E618">
        <v>13818378.199999999</v>
      </c>
      <c r="F618">
        <v>50</v>
      </c>
      <c r="G618">
        <v>115</v>
      </c>
      <c r="H618">
        <f>VLOOKUP($A618,'01 LEAD TIME'!$A$10:$K$1000000,8,FALSE)</f>
        <v>20161136695521.898</v>
      </c>
      <c r="I618">
        <f>VLOOKUP($A618,'01 LEAD TIME'!$A$10:$K$1000000,9,FALSE)</f>
        <v>20161207401066.898</v>
      </c>
      <c r="J618">
        <f>VLOOKUP($A618,'01 LEAD TIME'!$A$10:$K$1000000,10,FALSE)</f>
        <v>10</v>
      </c>
      <c r="K618">
        <f>VLOOKUP($A618,'01 LEAD TIME'!$A$10:$K$1000000,11,FALSE)</f>
        <v>5</v>
      </c>
      <c r="L618" t="s">
        <v>35</v>
      </c>
      <c r="M618" s="1">
        <f t="shared" si="72"/>
        <v>42688</v>
      </c>
      <c r="N618" s="1">
        <f t="shared" si="73"/>
        <v>42711</v>
      </c>
      <c r="O618" t="b">
        <f t="shared" si="74"/>
        <v>0</v>
      </c>
      <c r="P618" t="str">
        <f t="shared" si="75"/>
        <v>WHEN fk_mwh_warehouse = '1' AND id_city = '1361' AND shipped_date &gt;= '2016-11-14' AND shipped_date &lt; '2016-12-08' THEN unit_price</v>
      </c>
      <c r="Q618" t="str">
        <f t="shared" si="76"/>
        <v>WHEN fk_mwh_warehouse = '1' AND id_city = '1361' AND shipped_date &gt;= '2016-11-14' AND shipped_date &lt; '2016-12-08' THEN paid_price</v>
      </c>
      <c r="R618" t="str">
        <f t="shared" si="79"/>
        <v>WHEN fk_mwh_warehouse = '1' AND id_city = '1361' AND shipped_date &gt;= '2016-11-14' AND shipped_date &lt; '2016-12-08' THEN order_nr</v>
      </c>
      <c r="S618" t="str">
        <f t="shared" si="77"/>
        <v>WHEN fk_mwh_warehouse = '1' AND id_city = '1361' AND shipped_date &gt;= '2016-11-14' AND shipped_date &lt; '2016-12-08' THEN 1</v>
      </c>
    </row>
    <row r="619" spans="1:19" x14ac:dyDescent="0.25">
      <c r="A619" t="str">
        <f t="shared" si="78"/>
        <v>13721</v>
      </c>
      <c r="B619">
        <v>1</v>
      </c>
      <c r="C619">
        <v>1372</v>
      </c>
      <c r="D619">
        <v>15613260.5</v>
      </c>
      <c r="E619">
        <v>14790429.189999999</v>
      </c>
      <c r="F619">
        <v>32</v>
      </c>
      <c r="G619">
        <v>49</v>
      </c>
      <c r="H619">
        <f>VLOOKUP($A619,'01 LEAD TIME'!$A$10:$K$1000000,8,FALSE)</f>
        <v>20161132447561.5</v>
      </c>
      <c r="I619">
        <f>VLOOKUP($A619,'01 LEAD TIME'!$A$10:$K$1000000,9,FALSE)</f>
        <v>20161206820618</v>
      </c>
      <c r="J619">
        <f>VLOOKUP($A619,'01 LEAD TIME'!$A$10:$K$1000000,10,FALSE)</f>
        <v>16</v>
      </c>
      <c r="K619">
        <f>VLOOKUP($A619,'01 LEAD TIME'!$A$10:$K$1000000,11,FALSE)</f>
        <v>9</v>
      </c>
      <c r="L619" t="s">
        <v>36</v>
      </c>
      <c r="M619" s="1">
        <f t="shared" si="72"/>
        <v>42670</v>
      </c>
      <c r="N619" s="1">
        <f t="shared" si="73"/>
        <v>42709</v>
      </c>
      <c r="O619" t="b">
        <f t="shared" si="74"/>
        <v>0</v>
      </c>
      <c r="P619" t="str">
        <f t="shared" si="75"/>
        <v>WHEN fk_mwh_warehouse = '1' AND id_city = '1372' AND shipped_date &gt;= '2016-10-27' AND shipped_date &lt; '2016-12-06' THEN unit_price</v>
      </c>
      <c r="Q619" t="str">
        <f t="shared" si="76"/>
        <v>WHEN fk_mwh_warehouse = '1' AND id_city = '1372' AND shipped_date &gt;= '2016-10-27' AND shipped_date &lt; '2016-12-06' THEN paid_price</v>
      </c>
      <c r="R619" t="str">
        <f t="shared" si="79"/>
        <v>WHEN fk_mwh_warehouse = '1' AND id_city = '1372' AND shipped_date &gt;= '2016-10-27' AND shipped_date &lt; '2016-12-06' THEN order_nr</v>
      </c>
      <c r="S619" t="str">
        <f t="shared" si="77"/>
        <v>WHEN fk_mwh_warehouse = '1' AND id_city = '1372' AND shipped_date &gt;= '2016-10-27' AND shipped_date &lt; '2016-12-06' THEN 1</v>
      </c>
    </row>
    <row r="620" spans="1:19" x14ac:dyDescent="0.25">
      <c r="A620" t="str">
        <f t="shared" si="78"/>
        <v>13821</v>
      </c>
      <c r="B620">
        <v>1</v>
      </c>
      <c r="C620">
        <v>1382</v>
      </c>
      <c r="D620">
        <v>192900</v>
      </c>
      <c r="E620">
        <v>192900</v>
      </c>
      <c r="F620">
        <v>1</v>
      </c>
      <c r="G620">
        <v>1</v>
      </c>
      <c r="H620">
        <f>VLOOKUP($A620,'01 LEAD TIME'!$A$10:$K$1000000,8,FALSE)</f>
        <v>20161127131347</v>
      </c>
      <c r="I620">
        <f>VLOOKUP($A620,'01 LEAD TIME'!$A$10:$K$1000000,9,FALSE)</f>
        <v>20161206161447</v>
      </c>
      <c r="J620">
        <f>VLOOKUP($A620,'01 LEAD TIME'!$A$10:$K$1000000,10,FALSE)</f>
        <v>9</v>
      </c>
      <c r="K620">
        <f>VLOOKUP($A620,'01 LEAD TIME'!$A$10:$K$1000000,11,FALSE)</f>
        <v>0</v>
      </c>
      <c r="L620" t="s">
        <v>36</v>
      </c>
      <c r="M620" s="1">
        <f t="shared" si="72"/>
        <v>42704</v>
      </c>
      <c r="N620" s="1">
        <f t="shared" si="73"/>
        <v>42707</v>
      </c>
      <c r="O620" t="b">
        <f t="shared" si="74"/>
        <v>0</v>
      </c>
      <c r="P620" t="str">
        <f t="shared" si="75"/>
        <v>WHEN fk_mwh_warehouse = '1' AND id_city = '1382' AND shipped_date &gt;= '2016-11-30' AND shipped_date &lt; '2016-12-04' THEN unit_price</v>
      </c>
      <c r="Q620" t="str">
        <f t="shared" si="76"/>
        <v>WHEN fk_mwh_warehouse = '1' AND id_city = '1382' AND shipped_date &gt;= '2016-11-30' AND shipped_date &lt; '2016-12-04' THEN paid_price</v>
      </c>
      <c r="R620" t="str">
        <f t="shared" si="79"/>
        <v>WHEN fk_mwh_warehouse = '1' AND id_city = '1382' AND shipped_date &gt;= '2016-11-30' AND shipped_date &lt; '2016-12-04' THEN order_nr</v>
      </c>
      <c r="S620" t="str">
        <f t="shared" si="77"/>
        <v>WHEN fk_mwh_warehouse = '1' AND id_city = '1382' AND shipped_date &gt;= '2016-11-30' AND shipped_date &lt; '2016-12-04' THEN 1</v>
      </c>
    </row>
    <row r="621" spans="1:19" x14ac:dyDescent="0.25">
      <c r="A621" t="str">
        <f t="shared" si="78"/>
        <v>13981</v>
      </c>
      <c r="B621">
        <v>1</v>
      </c>
      <c r="C621">
        <v>1398</v>
      </c>
      <c r="D621">
        <v>8762072.0999999996</v>
      </c>
      <c r="E621">
        <v>8615097.0199999996</v>
      </c>
      <c r="F621">
        <v>26</v>
      </c>
      <c r="G621">
        <v>47</v>
      </c>
      <c r="H621">
        <f>VLOOKUP($A621,'01 LEAD TIME'!$A$10:$K$1000000,8,FALSE)</f>
        <v>20161166636304.301</v>
      </c>
      <c r="I621">
        <f>VLOOKUP($A621,'01 LEAD TIME'!$A$10:$K$1000000,9,FALSE)</f>
        <v>20161207278928.301</v>
      </c>
      <c r="J621">
        <f>VLOOKUP($A621,'01 LEAD TIME'!$A$10:$K$1000000,10,FALSE)</f>
        <v>6</v>
      </c>
      <c r="K621">
        <f>VLOOKUP($A621,'01 LEAD TIME'!$A$10:$K$1000000,11,FALSE)</f>
        <v>3</v>
      </c>
      <c r="L621" t="s">
        <v>35</v>
      </c>
      <c r="M621" s="1">
        <f t="shared" si="72"/>
        <v>42698</v>
      </c>
      <c r="N621" s="1">
        <f t="shared" si="73"/>
        <v>42713</v>
      </c>
      <c r="O621" t="b">
        <f t="shared" si="74"/>
        <v>0</v>
      </c>
      <c r="P621" t="str">
        <f t="shared" si="75"/>
        <v>WHEN fk_mwh_warehouse = '1' AND id_city = '1398' AND shipped_date &gt;= '2016-11-24' AND shipped_date &lt; '2016-12-10' THEN unit_price</v>
      </c>
      <c r="Q621" t="str">
        <f t="shared" si="76"/>
        <v>WHEN fk_mwh_warehouse = '1' AND id_city = '1398' AND shipped_date &gt;= '2016-11-24' AND shipped_date &lt; '2016-12-10' THEN paid_price</v>
      </c>
      <c r="R621" t="str">
        <f t="shared" si="79"/>
        <v>WHEN fk_mwh_warehouse = '1' AND id_city = '1398' AND shipped_date &gt;= '2016-11-24' AND shipped_date &lt; '2016-12-10' THEN order_nr</v>
      </c>
      <c r="S621" t="str">
        <f t="shared" si="77"/>
        <v>WHEN fk_mwh_warehouse = '1' AND id_city = '1398' AND shipped_date &gt;= '2016-11-24' AND shipped_date &lt; '2016-12-10' THEN 1</v>
      </c>
    </row>
    <row r="622" spans="1:19" x14ac:dyDescent="0.25">
      <c r="A622" t="str">
        <f t="shared" si="78"/>
        <v>14171</v>
      </c>
      <c r="B622">
        <v>1</v>
      </c>
      <c r="C622">
        <v>1417</v>
      </c>
      <c r="D622">
        <v>8737087</v>
      </c>
      <c r="E622">
        <v>8737087</v>
      </c>
      <c r="F622">
        <v>23</v>
      </c>
      <c r="G622">
        <v>31</v>
      </c>
      <c r="H622">
        <f>VLOOKUP($A622,'01 LEAD TIME'!$A$10:$K$1000000,8,FALSE)</f>
        <v>20161122332479</v>
      </c>
      <c r="I622">
        <f>VLOOKUP($A622,'01 LEAD TIME'!$A$10:$K$1000000,9,FALSE)</f>
        <v>20161205712091.199</v>
      </c>
      <c r="J622">
        <f>VLOOKUP($A622,'01 LEAD TIME'!$A$10:$K$1000000,10,FALSE)</f>
        <v>13</v>
      </c>
      <c r="K622">
        <f>VLOOKUP($A622,'01 LEAD TIME'!$A$10:$K$1000000,11,FALSE)</f>
        <v>5</v>
      </c>
      <c r="L622" t="s">
        <v>34</v>
      </c>
      <c r="M622" s="1">
        <f t="shared" si="72"/>
        <v>42685</v>
      </c>
      <c r="N622" s="1">
        <f t="shared" si="73"/>
        <v>42708</v>
      </c>
      <c r="O622" t="b">
        <f t="shared" si="74"/>
        <v>0</v>
      </c>
      <c r="P622" t="str">
        <f t="shared" si="75"/>
        <v>WHEN fk_mwh_warehouse = '1' AND id_city = '1417' AND shipped_date &gt;= '2016-11-11' AND shipped_date &lt; '2016-12-05' THEN unit_price</v>
      </c>
      <c r="Q622" t="str">
        <f t="shared" si="76"/>
        <v>WHEN fk_mwh_warehouse = '1' AND id_city = '1417' AND shipped_date &gt;= '2016-11-11' AND shipped_date &lt; '2016-12-05' THEN paid_price</v>
      </c>
      <c r="R622" t="str">
        <f t="shared" si="79"/>
        <v>WHEN fk_mwh_warehouse = '1' AND id_city = '1417' AND shipped_date &gt;= '2016-11-11' AND shipped_date &lt; '2016-12-05' THEN order_nr</v>
      </c>
      <c r="S622" t="str">
        <f t="shared" si="77"/>
        <v>WHEN fk_mwh_warehouse = '1' AND id_city = '1417' AND shipped_date &gt;= '2016-11-11' AND shipped_date &lt; '2016-12-05' THEN 1</v>
      </c>
    </row>
    <row r="623" spans="1:19" x14ac:dyDescent="0.25">
      <c r="A623" t="str">
        <f t="shared" si="78"/>
        <v>14381</v>
      </c>
      <c r="B623">
        <v>1</v>
      </c>
      <c r="C623">
        <v>1438</v>
      </c>
      <c r="D623">
        <v>7962399</v>
      </c>
      <c r="E623">
        <v>7962399</v>
      </c>
      <c r="F623">
        <v>7</v>
      </c>
      <c r="G623">
        <v>9</v>
      </c>
      <c r="H623">
        <f>VLOOKUP($A623,'01 LEAD TIME'!$A$10:$K$1000000,8,FALSE)</f>
        <v>20161125604217.5</v>
      </c>
      <c r="I623">
        <f>VLOOKUP($A623,'01 LEAD TIME'!$A$10:$K$1000000,9,FALSE)</f>
        <v>20161206177778.5</v>
      </c>
      <c r="J623">
        <f>VLOOKUP($A623,'01 LEAD TIME'!$A$10:$K$1000000,10,FALSE)</f>
        <v>11</v>
      </c>
      <c r="K623">
        <f>VLOOKUP($A623,'01 LEAD TIME'!$A$10:$K$1000000,11,FALSE)</f>
        <v>2</v>
      </c>
      <c r="L623" t="s">
        <v>36</v>
      </c>
      <c r="M623" s="1">
        <f t="shared" si="72"/>
        <v>42696</v>
      </c>
      <c r="N623" s="1">
        <f t="shared" si="73"/>
        <v>42707</v>
      </c>
      <c r="O623" t="b">
        <f t="shared" si="74"/>
        <v>0</v>
      </c>
      <c r="P623" t="str">
        <f t="shared" si="75"/>
        <v>WHEN fk_mwh_warehouse = '1' AND id_city = '1438' AND shipped_date &gt;= '2016-11-22' AND shipped_date &lt; '2016-12-04' THEN unit_price</v>
      </c>
      <c r="Q623" t="str">
        <f t="shared" si="76"/>
        <v>WHEN fk_mwh_warehouse = '1' AND id_city = '1438' AND shipped_date &gt;= '2016-11-22' AND shipped_date &lt; '2016-12-04' THEN paid_price</v>
      </c>
      <c r="R623" t="str">
        <f t="shared" si="79"/>
        <v>WHEN fk_mwh_warehouse = '1' AND id_city = '1438' AND shipped_date &gt;= '2016-11-22' AND shipped_date &lt; '2016-12-04' THEN order_nr</v>
      </c>
      <c r="S623" t="str">
        <f t="shared" si="77"/>
        <v>WHEN fk_mwh_warehouse = '1' AND id_city = '1438' AND shipped_date &gt;= '2016-11-22' AND shipped_date &lt; '2016-12-04' THEN 1</v>
      </c>
    </row>
    <row r="624" spans="1:19" x14ac:dyDescent="0.25">
      <c r="A624" t="str">
        <f t="shared" si="78"/>
        <v>14521</v>
      </c>
      <c r="B624">
        <v>1</v>
      </c>
      <c r="C624">
        <v>1452</v>
      </c>
      <c r="D624">
        <v>50000</v>
      </c>
      <c r="E624">
        <v>50000</v>
      </c>
      <c r="F624">
        <v>1</v>
      </c>
      <c r="G624">
        <v>2</v>
      </c>
      <c r="H624">
        <f>VLOOKUP($A624,'01 LEAD TIME'!$A$10:$K$1000000,8,FALSE)</f>
        <v>20161204044759</v>
      </c>
      <c r="I624">
        <f>VLOOKUP($A624,'01 LEAD TIME'!$A$10:$K$1000000,9,FALSE)</f>
        <v>20161208195735</v>
      </c>
      <c r="J624">
        <f>VLOOKUP($A624,'01 LEAD TIME'!$A$10:$K$1000000,10,FALSE)</f>
        <v>4</v>
      </c>
      <c r="K624">
        <f>VLOOKUP($A624,'01 LEAD TIME'!$A$10:$K$1000000,11,FALSE)</f>
        <v>0</v>
      </c>
      <c r="L624" t="s">
        <v>37</v>
      </c>
      <c r="M624" s="1">
        <f t="shared" si="72"/>
        <v>42709</v>
      </c>
      <c r="N624" s="1">
        <f t="shared" si="73"/>
        <v>42712</v>
      </c>
      <c r="O624" t="b">
        <f t="shared" si="74"/>
        <v>0</v>
      </c>
      <c r="P624" t="str">
        <f t="shared" si="75"/>
        <v>WHEN fk_mwh_warehouse = '1' AND id_city = '1452' AND shipped_date &gt;= '2016-12-05' AND shipped_date &lt; '2016-12-09' THEN unit_price</v>
      </c>
      <c r="Q624" t="str">
        <f t="shared" si="76"/>
        <v>WHEN fk_mwh_warehouse = '1' AND id_city = '1452' AND shipped_date &gt;= '2016-12-05' AND shipped_date &lt; '2016-12-09' THEN paid_price</v>
      </c>
      <c r="R624" t="str">
        <f t="shared" si="79"/>
        <v>WHEN fk_mwh_warehouse = '1' AND id_city = '1452' AND shipped_date &gt;= '2016-12-05' AND shipped_date &lt; '2016-12-09' THEN order_nr</v>
      </c>
      <c r="S624" t="str">
        <f t="shared" si="77"/>
        <v>WHEN fk_mwh_warehouse = '1' AND id_city = '1452' AND shipped_date &gt;= '2016-12-05' AND shipped_date &lt; '2016-12-09' THEN 1</v>
      </c>
    </row>
    <row r="625" spans="1:19" x14ac:dyDescent="0.25">
      <c r="A625" t="str">
        <f t="shared" si="78"/>
        <v>14681</v>
      </c>
      <c r="B625">
        <v>1</v>
      </c>
      <c r="C625">
        <v>1468</v>
      </c>
      <c r="D625">
        <v>7308317</v>
      </c>
      <c r="E625">
        <v>7308317</v>
      </c>
      <c r="F625">
        <v>15</v>
      </c>
      <c r="G625">
        <v>22</v>
      </c>
      <c r="H625">
        <f>VLOOKUP($A625,'01 LEAD TIME'!$A$10:$K$1000000,8,FALSE)</f>
        <v>20161152375380.301</v>
      </c>
      <c r="I625">
        <f>VLOOKUP($A625,'01 LEAD TIME'!$A$10:$K$1000000,9,FALSE)</f>
        <v>20161206197132.398</v>
      </c>
      <c r="J625">
        <f>VLOOKUP($A625,'01 LEAD TIME'!$A$10:$K$1000000,10,FALSE)</f>
        <v>7</v>
      </c>
      <c r="K625">
        <f>VLOOKUP($A625,'01 LEAD TIME'!$A$10:$K$1000000,11,FALSE)</f>
        <v>5</v>
      </c>
      <c r="L625" t="s">
        <v>36</v>
      </c>
      <c r="M625" s="1">
        <f t="shared" si="72"/>
        <v>42691</v>
      </c>
      <c r="N625" s="1">
        <f t="shared" si="73"/>
        <v>42714</v>
      </c>
      <c r="O625" t="b">
        <f t="shared" si="74"/>
        <v>0</v>
      </c>
      <c r="P625" t="str">
        <f t="shared" si="75"/>
        <v>WHEN fk_mwh_warehouse = '1' AND id_city = '1468' AND shipped_date &gt;= '2016-11-17' AND shipped_date &lt; '2016-12-11' THEN unit_price</v>
      </c>
      <c r="Q625" t="str">
        <f t="shared" si="76"/>
        <v>WHEN fk_mwh_warehouse = '1' AND id_city = '1468' AND shipped_date &gt;= '2016-11-17' AND shipped_date &lt; '2016-12-11' THEN paid_price</v>
      </c>
      <c r="R625" t="str">
        <f t="shared" si="79"/>
        <v>WHEN fk_mwh_warehouse = '1' AND id_city = '1468' AND shipped_date &gt;= '2016-11-17' AND shipped_date &lt; '2016-12-11' THEN order_nr</v>
      </c>
      <c r="S625" t="str">
        <f t="shared" si="77"/>
        <v>WHEN fk_mwh_warehouse = '1' AND id_city = '1468' AND shipped_date &gt;= '2016-11-17' AND shipped_date &lt; '2016-12-11' THEN 1</v>
      </c>
    </row>
    <row r="626" spans="1:19" x14ac:dyDescent="0.25">
      <c r="A626" t="str">
        <f t="shared" si="78"/>
        <v>14801</v>
      </c>
      <c r="B626">
        <v>1</v>
      </c>
      <c r="C626">
        <v>1480</v>
      </c>
      <c r="D626">
        <v>160500</v>
      </c>
      <c r="E626">
        <v>160500</v>
      </c>
      <c r="F626">
        <v>1</v>
      </c>
      <c r="G626">
        <v>1</v>
      </c>
      <c r="H626">
        <f>VLOOKUP($A626,'01 LEAD TIME'!$A$10:$K$1000000,8,FALSE)</f>
        <v>20161201643576</v>
      </c>
      <c r="I626">
        <f>VLOOKUP($A626,'01 LEAD TIME'!$A$10:$K$1000000,9,FALSE)</f>
        <v>20161208192191</v>
      </c>
      <c r="J626">
        <f>VLOOKUP($A626,'01 LEAD TIME'!$A$10:$K$1000000,10,FALSE)</f>
        <v>7</v>
      </c>
      <c r="K626">
        <f>VLOOKUP($A626,'01 LEAD TIME'!$A$10:$K$1000000,11,FALSE)</f>
        <v>0</v>
      </c>
      <c r="L626" t="s">
        <v>37</v>
      </c>
      <c r="M626" s="1">
        <f t="shared" si="72"/>
        <v>42706</v>
      </c>
      <c r="N626" s="1">
        <f t="shared" si="73"/>
        <v>42709</v>
      </c>
      <c r="O626" t="b">
        <f t="shared" si="74"/>
        <v>0</v>
      </c>
      <c r="P626" t="str">
        <f t="shared" si="75"/>
        <v>WHEN fk_mwh_warehouse = '1' AND id_city = '1480' AND shipped_date &gt;= '2016-12-02' AND shipped_date &lt; '2016-12-06' THEN unit_price</v>
      </c>
      <c r="Q626" t="str">
        <f t="shared" si="76"/>
        <v>WHEN fk_mwh_warehouse = '1' AND id_city = '1480' AND shipped_date &gt;= '2016-12-02' AND shipped_date &lt; '2016-12-06' THEN paid_price</v>
      </c>
      <c r="R626" t="str">
        <f t="shared" si="79"/>
        <v>WHEN fk_mwh_warehouse = '1' AND id_city = '1480' AND shipped_date &gt;= '2016-12-02' AND shipped_date &lt; '2016-12-06' THEN order_nr</v>
      </c>
      <c r="S626" t="str">
        <f t="shared" si="77"/>
        <v>WHEN fk_mwh_warehouse = '1' AND id_city = '1480' AND shipped_date &gt;= '2016-12-02' AND shipped_date &lt; '2016-12-06' THEN 1</v>
      </c>
    </row>
    <row r="627" spans="1:19" x14ac:dyDescent="0.25">
      <c r="A627" t="str">
        <f t="shared" si="78"/>
        <v>15001</v>
      </c>
      <c r="B627">
        <v>1</v>
      </c>
      <c r="C627">
        <v>1500</v>
      </c>
      <c r="D627">
        <v>23008030</v>
      </c>
      <c r="E627">
        <v>22943630</v>
      </c>
      <c r="F627">
        <v>45</v>
      </c>
      <c r="G627">
        <v>68</v>
      </c>
      <c r="H627">
        <f>VLOOKUP($A627,'01 LEAD TIME'!$A$10:$K$1000000,8,FALSE)</f>
        <v>20161156050692.801</v>
      </c>
      <c r="I627">
        <f>VLOOKUP($A627,'01 LEAD TIME'!$A$10:$K$1000000,9,FALSE)</f>
        <v>20161206577635.301</v>
      </c>
      <c r="J627">
        <f>VLOOKUP($A627,'01 LEAD TIME'!$A$10:$K$1000000,10,FALSE)</f>
        <v>7</v>
      </c>
      <c r="K627">
        <f>VLOOKUP($A627,'01 LEAD TIME'!$A$10:$K$1000000,11,FALSE)</f>
        <v>3</v>
      </c>
      <c r="L627" t="s">
        <v>36</v>
      </c>
      <c r="M627" s="1">
        <f t="shared" si="72"/>
        <v>42697</v>
      </c>
      <c r="N627" s="1">
        <f t="shared" si="73"/>
        <v>42712</v>
      </c>
      <c r="O627" t="b">
        <f t="shared" si="74"/>
        <v>0</v>
      </c>
      <c r="P627" t="str">
        <f t="shared" si="75"/>
        <v>WHEN fk_mwh_warehouse = '1' AND id_city = '1500' AND shipped_date &gt;= '2016-11-23' AND shipped_date &lt; '2016-12-09' THEN unit_price</v>
      </c>
      <c r="Q627" t="str">
        <f t="shared" si="76"/>
        <v>WHEN fk_mwh_warehouse = '1' AND id_city = '1500' AND shipped_date &gt;= '2016-11-23' AND shipped_date &lt; '2016-12-09' THEN paid_price</v>
      </c>
      <c r="R627" t="str">
        <f t="shared" si="79"/>
        <v>WHEN fk_mwh_warehouse = '1' AND id_city = '1500' AND shipped_date &gt;= '2016-11-23' AND shipped_date &lt; '2016-12-09' THEN order_nr</v>
      </c>
      <c r="S627" t="str">
        <f t="shared" si="77"/>
        <v>WHEN fk_mwh_warehouse = '1' AND id_city = '1500' AND shipped_date &gt;= '2016-11-23' AND shipped_date &lt; '2016-12-09' THEN 1</v>
      </c>
    </row>
    <row r="628" spans="1:19" x14ac:dyDescent="0.25">
      <c r="A628" t="str">
        <f t="shared" si="78"/>
        <v>15141</v>
      </c>
      <c r="B628">
        <v>1</v>
      </c>
      <c r="C628">
        <v>1514</v>
      </c>
      <c r="D628">
        <v>300478495.56</v>
      </c>
      <c r="E628">
        <v>299259936.25999999</v>
      </c>
      <c r="F628">
        <v>973</v>
      </c>
      <c r="G628">
        <v>1313</v>
      </c>
      <c r="H628">
        <f>VLOOKUP($A628,'01 LEAD TIME'!$A$10:$K$1000000,8,FALSE)</f>
        <v>20161172086344.5</v>
      </c>
      <c r="I628">
        <f>VLOOKUP($A628,'01 LEAD TIME'!$A$10:$K$1000000,9,FALSE)</f>
        <v>20161206803808.199</v>
      </c>
      <c r="J628">
        <f>VLOOKUP($A628,'01 LEAD TIME'!$A$10:$K$1000000,10,FALSE)</f>
        <v>7</v>
      </c>
      <c r="K628">
        <f>VLOOKUP($A628,'01 LEAD TIME'!$A$10:$K$1000000,11,FALSE)</f>
        <v>5</v>
      </c>
      <c r="L628" t="s">
        <v>36</v>
      </c>
      <c r="M628" s="1">
        <f t="shared" si="72"/>
        <v>42691</v>
      </c>
      <c r="N628" s="1">
        <f t="shared" si="73"/>
        <v>42714</v>
      </c>
      <c r="O628" t="b">
        <f t="shared" si="74"/>
        <v>0</v>
      </c>
      <c r="P628" t="str">
        <f t="shared" si="75"/>
        <v>WHEN fk_mwh_warehouse = '1' AND id_city = '1514' AND shipped_date &gt;= '2016-11-17' AND shipped_date &lt; '2016-12-11' THEN unit_price</v>
      </c>
      <c r="Q628" t="str">
        <f t="shared" si="76"/>
        <v>WHEN fk_mwh_warehouse = '1' AND id_city = '1514' AND shipped_date &gt;= '2016-11-17' AND shipped_date &lt; '2016-12-11' THEN paid_price</v>
      </c>
      <c r="R628" t="str">
        <f t="shared" si="79"/>
        <v>WHEN fk_mwh_warehouse = '1' AND id_city = '1514' AND shipped_date &gt;= '2016-11-17' AND shipped_date &lt; '2016-12-11' THEN order_nr</v>
      </c>
      <c r="S628" t="str">
        <f t="shared" si="77"/>
        <v>WHEN fk_mwh_warehouse = '1' AND id_city = '1514' AND shipped_date &gt;= '2016-11-17' AND shipped_date &lt; '2016-12-11' THEN 1</v>
      </c>
    </row>
    <row r="629" spans="1:19" x14ac:dyDescent="0.25">
      <c r="A629" t="str">
        <f t="shared" si="78"/>
        <v>15191</v>
      </c>
      <c r="B629">
        <v>1</v>
      </c>
      <c r="C629">
        <v>1519</v>
      </c>
      <c r="D629">
        <v>8100619</v>
      </c>
      <c r="E629">
        <v>8100619</v>
      </c>
      <c r="F629">
        <v>21</v>
      </c>
      <c r="G629">
        <v>31</v>
      </c>
      <c r="H629">
        <f>VLOOKUP($A629,'01 LEAD TIME'!$A$10:$K$1000000,8,FALSE)</f>
        <v>20161171244128</v>
      </c>
      <c r="I629">
        <f>VLOOKUP($A629,'01 LEAD TIME'!$A$10:$K$1000000,9,FALSE)</f>
        <v>20161206735200.102</v>
      </c>
      <c r="J629">
        <f>VLOOKUP($A629,'01 LEAD TIME'!$A$10:$K$1000000,10,FALSE)</f>
        <v>5</v>
      </c>
      <c r="K629">
        <f>VLOOKUP($A629,'01 LEAD TIME'!$A$10:$K$1000000,11,FALSE)</f>
        <v>3</v>
      </c>
      <c r="L629" t="s">
        <v>36</v>
      </c>
      <c r="M629" s="1">
        <f t="shared" si="72"/>
        <v>42699</v>
      </c>
      <c r="N629" s="1">
        <f t="shared" si="73"/>
        <v>42714</v>
      </c>
      <c r="O629" t="b">
        <f t="shared" si="74"/>
        <v>0</v>
      </c>
      <c r="P629" t="str">
        <f t="shared" si="75"/>
        <v>WHEN fk_mwh_warehouse = '1' AND id_city = '1519' AND shipped_date &gt;= '2016-11-25' AND shipped_date &lt; '2016-12-11' THEN unit_price</v>
      </c>
      <c r="Q629" t="str">
        <f t="shared" si="76"/>
        <v>WHEN fk_mwh_warehouse = '1' AND id_city = '1519' AND shipped_date &gt;= '2016-11-25' AND shipped_date &lt; '2016-12-11' THEN paid_price</v>
      </c>
      <c r="R629" t="str">
        <f t="shared" si="79"/>
        <v>WHEN fk_mwh_warehouse = '1' AND id_city = '1519' AND shipped_date &gt;= '2016-11-25' AND shipped_date &lt; '2016-12-11' THEN order_nr</v>
      </c>
      <c r="S629" t="str">
        <f t="shared" si="77"/>
        <v>WHEN fk_mwh_warehouse = '1' AND id_city = '1519' AND shipped_date &gt;= '2016-11-25' AND shipped_date &lt; '2016-12-11' THEN 1</v>
      </c>
    </row>
    <row r="630" spans="1:19" x14ac:dyDescent="0.25">
      <c r="A630" t="str">
        <f t="shared" si="78"/>
        <v>15341</v>
      </c>
      <c r="B630">
        <v>1</v>
      </c>
      <c r="C630">
        <v>1534</v>
      </c>
      <c r="D630">
        <v>27258973</v>
      </c>
      <c r="E630">
        <v>27236940.5</v>
      </c>
      <c r="F630">
        <v>65</v>
      </c>
      <c r="G630">
        <v>94</v>
      </c>
      <c r="H630">
        <f>VLOOKUP($A630,'01 LEAD TIME'!$A$10:$K$1000000,8,FALSE)</f>
        <v>20161142398863.801</v>
      </c>
      <c r="I630">
        <f>VLOOKUP($A630,'01 LEAD TIME'!$A$10:$K$1000000,9,FALSE)</f>
        <v>20161206687920.102</v>
      </c>
      <c r="J630">
        <f>VLOOKUP($A630,'01 LEAD TIME'!$A$10:$K$1000000,10,FALSE)</f>
        <v>14</v>
      </c>
      <c r="K630">
        <f>VLOOKUP($A630,'01 LEAD TIME'!$A$10:$K$1000000,11,FALSE)</f>
        <v>10</v>
      </c>
      <c r="L630" t="s">
        <v>36</v>
      </c>
      <c r="M630" s="1">
        <f t="shared" si="72"/>
        <v>42669</v>
      </c>
      <c r="N630" s="1">
        <f t="shared" si="73"/>
        <v>42712</v>
      </c>
      <c r="O630" t="b">
        <f t="shared" si="74"/>
        <v>0</v>
      </c>
      <c r="P630" t="str">
        <f t="shared" si="75"/>
        <v>WHEN fk_mwh_warehouse = '1' AND id_city = '1534' AND shipped_date &gt;= '2016-10-26' AND shipped_date &lt; '2016-12-09' THEN unit_price</v>
      </c>
      <c r="Q630" t="str">
        <f t="shared" si="76"/>
        <v>WHEN fk_mwh_warehouse = '1' AND id_city = '1534' AND shipped_date &gt;= '2016-10-26' AND shipped_date &lt; '2016-12-09' THEN paid_price</v>
      </c>
      <c r="R630" t="str">
        <f t="shared" si="79"/>
        <v>WHEN fk_mwh_warehouse = '1' AND id_city = '1534' AND shipped_date &gt;= '2016-10-26' AND shipped_date &lt; '2016-12-09' THEN order_nr</v>
      </c>
      <c r="S630" t="str">
        <f t="shared" si="77"/>
        <v>WHEN fk_mwh_warehouse = '1' AND id_city = '1534' AND shipped_date &gt;= '2016-10-26' AND shipped_date &lt; '2016-12-09' THEN 1</v>
      </c>
    </row>
    <row r="631" spans="1:19" x14ac:dyDescent="0.25">
      <c r="A631" t="str">
        <f t="shared" si="78"/>
        <v>15571</v>
      </c>
      <c r="B631">
        <v>1</v>
      </c>
      <c r="C631">
        <v>1557</v>
      </c>
      <c r="D631">
        <v>27197402.5</v>
      </c>
      <c r="E631">
        <v>27172402.5</v>
      </c>
      <c r="F631">
        <v>47</v>
      </c>
      <c r="G631">
        <v>77</v>
      </c>
      <c r="H631">
        <f>VLOOKUP($A631,'01 LEAD TIME'!$A$10:$K$1000000,8,FALSE)</f>
        <v>20161144821566.602</v>
      </c>
      <c r="I631">
        <f>VLOOKUP($A631,'01 LEAD TIME'!$A$10:$K$1000000,9,FALSE)</f>
        <v>20161206379496.699</v>
      </c>
      <c r="J631">
        <f>VLOOKUP($A631,'01 LEAD TIME'!$A$10:$K$1000000,10,FALSE)</f>
        <v>8</v>
      </c>
      <c r="K631">
        <f>VLOOKUP($A631,'01 LEAD TIME'!$A$10:$K$1000000,11,FALSE)</f>
        <v>5</v>
      </c>
      <c r="L631" t="s">
        <v>36</v>
      </c>
      <c r="M631" s="1">
        <f t="shared" si="72"/>
        <v>42690</v>
      </c>
      <c r="N631" s="1">
        <f t="shared" si="73"/>
        <v>42713</v>
      </c>
      <c r="O631" t="b">
        <f t="shared" si="74"/>
        <v>0</v>
      </c>
      <c r="P631" t="str">
        <f t="shared" si="75"/>
        <v>WHEN fk_mwh_warehouse = '1' AND id_city = '1557' AND shipped_date &gt;= '2016-11-16' AND shipped_date &lt; '2016-12-10' THEN unit_price</v>
      </c>
      <c r="Q631" t="str">
        <f t="shared" si="76"/>
        <v>WHEN fk_mwh_warehouse = '1' AND id_city = '1557' AND shipped_date &gt;= '2016-11-16' AND shipped_date &lt; '2016-12-10' THEN paid_price</v>
      </c>
      <c r="R631" t="str">
        <f t="shared" si="79"/>
        <v>WHEN fk_mwh_warehouse = '1' AND id_city = '1557' AND shipped_date &gt;= '2016-11-16' AND shipped_date &lt; '2016-12-10' THEN order_nr</v>
      </c>
      <c r="S631" t="str">
        <f t="shared" si="77"/>
        <v>WHEN fk_mwh_warehouse = '1' AND id_city = '1557' AND shipped_date &gt;= '2016-11-16' AND shipped_date &lt; '2016-12-10' THEN 1</v>
      </c>
    </row>
    <row r="632" spans="1:19" x14ac:dyDescent="0.25">
      <c r="A632" t="str">
        <f t="shared" si="78"/>
        <v>15761</v>
      </c>
      <c r="B632">
        <v>1</v>
      </c>
      <c r="C632">
        <v>1576</v>
      </c>
      <c r="D632">
        <v>1399000</v>
      </c>
      <c r="E632">
        <v>1399000</v>
      </c>
      <c r="F632">
        <v>8</v>
      </c>
      <c r="G632">
        <v>9</v>
      </c>
      <c r="H632">
        <f>VLOOKUP($A632,'01 LEAD TIME'!$A$10:$K$1000000,8,FALSE)</f>
        <v>20161153476564.602</v>
      </c>
      <c r="I632">
        <f>VLOOKUP($A632,'01 LEAD TIME'!$A$10:$K$1000000,9,FALSE)</f>
        <v>20161206310069.801</v>
      </c>
      <c r="J632">
        <f>VLOOKUP($A632,'01 LEAD TIME'!$A$10:$K$1000000,10,FALSE)</f>
        <v>6</v>
      </c>
      <c r="K632">
        <f>VLOOKUP($A632,'01 LEAD TIME'!$A$10:$K$1000000,11,FALSE)</f>
        <v>1</v>
      </c>
      <c r="L632" t="s">
        <v>36</v>
      </c>
      <c r="M632" s="1">
        <f t="shared" si="72"/>
        <v>42704</v>
      </c>
      <c r="N632" s="1">
        <f t="shared" si="73"/>
        <v>42711</v>
      </c>
      <c r="O632" t="b">
        <f t="shared" si="74"/>
        <v>0</v>
      </c>
      <c r="P632" t="str">
        <f t="shared" si="75"/>
        <v>WHEN fk_mwh_warehouse = '1' AND id_city = '1576' AND shipped_date &gt;= '2016-11-30' AND shipped_date &lt; '2016-12-08' THEN unit_price</v>
      </c>
      <c r="Q632" t="str">
        <f t="shared" si="76"/>
        <v>WHEN fk_mwh_warehouse = '1' AND id_city = '1576' AND shipped_date &gt;= '2016-11-30' AND shipped_date &lt; '2016-12-08' THEN paid_price</v>
      </c>
      <c r="R632" t="str">
        <f t="shared" si="79"/>
        <v>WHEN fk_mwh_warehouse = '1' AND id_city = '1576' AND shipped_date &gt;= '2016-11-30' AND shipped_date &lt; '2016-12-08' THEN order_nr</v>
      </c>
      <c r="S632" t="str">
        <f t="shared" si="77"/>
        <v>WHEN fk_mwh_warehouse = '1' AND id_city = '1576' AND shipped_date &gt;= '2016-11-30' AND shipped_date &lt; '2016-12-08' THEN 1</v>
      </c>
    </row>
    <row r="633" spans="1:19" x14ac:dyDescent="0.25">
      <c r="A633" t="str">
        <f t="shared" si="78"/>
        <v>15861</v>
      </c>
      <c r="B633">
        <v>1</v>
      </c>
      <c r="C633">
        <v>1586</v>
      </c>
      <c r="D633">
        <v>5092818</v>
      </c>
      <c r="E633">
        <v>5092818</v>
      </c>
      <c r="F633">
        <v>22</v>
      </c>
      <c r="G633">
        <v>45</v>
      </c>
      <c r="H633">
        <f>VLOOKUP($A633,'01 LEAD TIME'!$A$10:$K$1000000,8,FALSE)</f>
        <v>20161144816630</v>
      </c>
      <c r="I633">
        <f>VLOOKUP($A633,'01 LEAD TIME'!$A$10:$K$1000000,9,FALSE)</f>
        <v>20161207522319</v>
      </c>
      <c r="J633">
        <f>VLOOKUP($A633,'01 LEAD TIME'!$A$10:$K$1000000,10,FALSE)</f>
        <v>9</v>
      </c>
      <c r="K633">
        <f>VLOOKUP($A633,'01 LEAD TIME'!$A$10:$K$1000000,11,FALSE)</f>
        <v>2</v>
      </c>
      <c r="L633" t="s">
        <v>35</v>
      </c>
      <c r="M633" s="1">
        <f t="shared" si="72"/>
        <v>42698</v>
      </c>
      <c r="N633" s="1">
        <f t="shared" si="73"/>
        <v>42709</v>
      </c>
      <c r="O633" t="b">
        <f t="shared" si="74"/>
        <v>0</v>
      </c>
      <c r="P633" t="str">
        <f t="shared" si="75"/>
        <v>WHEN fk_mwh_warehouse = '1' AND id_city = '1586' AND shipped_date &gt;= '2016-11-24' AND shipped_date &lt; '2016-12-06' THEN unit_price</v>
      </c>
      <c r="Q633" t="str">
        <f t="shared" si="76"/>
        <v>WHEN fk_mwh_warehouse = '1' AND id_city = '1586' AND shipped_date &gt;= '2016-11-24' AND shipped_date &lt; '2016-12-06' THEN paid_price</v>
      </c>
      <c r="R633" t="str">
        <f t="shared" si="79"/>
        <v>WHEN fk_mwh_warehouse = '1' AND id_city = '1586' AND shipped_date &gt;= '2016-11-24' AND shipped_date &lt; '2016-12-06' THEN order_nr</v>
      </c>
      <c r="S633" t="str">
        <f t="shared" si="77"/>
        <v>WHEN fk_mwh_warehouse = '1' AND id_city = '1586' AND shipped_date &gt;= '2016-11-24' AND shipped_date &lt; '2016-12-06' THEN 1</v>
      </c>
    </row>
    <row r="634" spans="1:19" x14ac:dyDescent="0.25">
      <c r="A634" t="str">
        <f t="shared" si="78"/>
        <v>15951</v>
      </c>
      <c r="B634">
        <v>1</v>
      </c>
      <c r="C634">
        <v>1595</v>
      </c>
      <c r="D634">
        <v>5790862</v>
      </c>
      <c r="E634">
        <v>5782962</v>
      </c>
      <c r="F634">
        <v>17</v>
      </c>
      <c r="G634">
        <v>18</v>
      </c>
      <c r="H634">
        <f>VLOOKUP($A634,'01 LEAD TIME'!$A$10:$K$1000000,8,FALSE)</f>
        <v>20161160093796</v>
      </c>
      <c r="I634">
        <f>VLOOKUP($A634,'01 LEAD TIME'!$A$10:$K$1000000,9,FALSE)</f>
        <v>20161207057383</v>
      </c>
      <c r="J634">
        <f>VLOOKUP($A634,'01 LEAD TIME'!$A$10:$K$1000000,10,FALSE)</f>
        <v>12</v>
      </c>
      <c r="K634">
        <f>VLOOKUP($A634,'01 LEAD TIME'!$A$10:$K$1000000,11,FALSE)</f>
        <v>7</v>
      </c>
      <c r="L634" t="s">
        <v>35</v>
      </c>
      <c r="M634" s="1">
        <f t="shared" si="72"/>
        <v>42680</v>
      </c>
      <c r="N634" s="1">
        <f t="shared" si="73"/>
        <v>42711</v>
      </c>
      <c r="O634" t="b">
        <f t="shared" si="74"/>
        <v>0</v>
      </c>
      <c r="P634" t="str">
        <f t="shared" si="75"/>
        <v>WHEN fk_mwh_warehouse = '1' AND id_city = '1595' AND shipped_date &gt;= '2016-11-06' AND shipped_date &lt; '2016-12-08' THEN unit_price</v>
      </c>
      <c r="Q634" t="str">
        <f t="shared" si="76"/>
        <v>WHEN fk_mwh_warehouse = '1' AND id_city = '1595' AND shipped_date &gt;= '2016-11-06' AND shipped_date &lt; '2016-12-08' THEN paid_price</v>
      </c>
      <c r="R634" t="str">
        <f t="shared" si="79"/>
        <v>WHEN fk_mwh_warehouse = '1' AND id_city = '1595' AND shipped_date &gt;= '2016-11-06' AND shipped_date &lt; '2016-12-08' THEN order_nr</v>
      </c>
      <c r="S634" t="str">
        <f t="shared" si="77"/>
        <v>WHEN fk_mwh_warehouse = '1' AND id_city = '1595' AND shipped_date &gt;= '2016-11-06' AND shipped_date &lt; '2016-12-08' THEN 1</v>
      </c>
    </row>
    <row r="635" spans="1:19" x14ac:dyDescent="0.25">
      <c r="A635" t="str">
        <f t="shared" si="78"/>
        <v>16051</v>
      </c>
      <c r="B635">
        <v>1</v>
      </c>
      <c r="C635">
        <v>1605</v>
      </c>
      <c r="D635">
        <v>14171765</v>
      </c>
      <c r="E635">
        <v>13849430.66</v>
      </c>
      <c r="F635">
        <v>22</v>
      </c>
      <c r="G635">
        <v>35</v>
      </c>
      <c r="H635">
        <f>VLOOKUP($A635,'01 LEAD TIME'!$A$10:$K$1000000,8,FALSE)</f>
        <v>20161143029368.699</v>
      </c>
      <c r="I635">
        <f>VLOOKUP($A635,'01 LEAD TIME'!$A$10:$K$1000000,9,FALSE)</f>
        <v>20161206721750</v>
      </c>
      <c r="J635">
        <f>VLOOKUP($A635,'01 LEAD TIME'!$A$10:$K$1000000,10,FALSE)</f>
        <v>8</v>
      </c>
      <c r="K635">
        <f>VLOOKUP($A635,'01 LEAD TIME'!$A$10:$K$1000000,11,FALSE)</f>
        <v>2</v>
      </c>
      <c r="L635" t="s">
        <v>36</v>
      </c>
      <c r="M635" s="1">
        <f t="shared" si="72"/>
        <v>42699</v>
      </c>
      <c r="N635" s="1">
        <f t="shared" si="73"/>
        <v>42710</v>
      </c>
      <c r="O635" t="b">
        <f t="shared" si="74"/>
        <v>0</v>
      </c>
      <c r="P635" t="str">
        <f t="shared" si="75"/>
        <v>WHEN fk_mwh_warehouse = '1' AND id_city = '1605' AND shipped_date &gt;= '2016-11-25' AND shipped_date &lt; '2016-12-07' THEN unit_price</v>
      </c>
      <c r="Q635" t="str">
        <f t="shared" si="76"/>
        <v>WHEN fk_mwh_warehouse = '1' AND id_city = '1605' AND shipped_date &gt;= '2016-11-25' AND shipped_date &lt; '2016-12-07' THEN paid_price</v>
      </c>
      <c r="R635" t="str">
        <f t="shared" si="79"/>
        <v>WHEN fk_mwh_warehouse = '1' AND id_city = '1605' AND shipped_date &gt;= '2016-11-25' AND shipped_date &lt; '2016-12-07' THEN order_nr</v>
      </c>
      <c r="S635" t="str">
        <f t="shared" si="77"/>
        <v>WHEN fk_mwh_warehouse = '1' AND id_city = '1605' AND shipped_date &gt;= '2016-11-25' AND shipped_date &lt; '2016-12-07' THEN 1</v>
      </c>
    </row>
    <row r="636" spans="1:19" x14ac:dyDescent="0.25">
      <c r="A636" t="str">
        <f t="shared" si="78"/>
        <v>16171</v>
      </c>
      <c r="B636">
        <v>1</v>
      </c>
      <c r="C636">
        <v>1617</v>
      </c>
      <c r="D636">
        <v>9640536.5</v>
      </c>
      <c r="E636">
        <v>9640536.5</v>
      </c>
      <c r="F636">
        <v>18</v>
      </c>
      <c r="G636">
        <v>22</v>
      </c>
      <c r="H636">
        <f>VLOOKUP($A636,'01 LEAD TIME'!$A$10:$K$1000000,8,FALSE)</f>
        <v>20161155515675.801</v>
      </c>
      <c r="I636">
        <f>VLOOKUP($A636,'01 LEAD TIME'!$A$10:$K$1000000,9,FALSE)</f>
        <v>20161207023836.699</v>
      </c>
      <c r="J636">
        <f>VLOOKUP($A636,'01 LEAD TIME'!$A$10:$K$1000000,10,FALSE)</f>
        <v>8</v>
      </c>
      <c r="K636">
        <f>VLOOKUP($A636,'01 LEAD TIME'!$A$10:$K$1000000,11,FALSE)</f>
        <v>5</v>
      </c>
      <c r="L636" t="s">
        <v>35</v>
      </c>
      <c r="M636" s="1">
        <f t="shared" si="72"/>
        <v>42690</v>
      </c>
      <c r="N636" s="1">
        <f t="shared" si="73"/>
        <v>42713</v>
      </c>
      <c r="O636" t="b">
        <f t="shared" si="74"/>
        <v>0</v>
      </c>
      <c r="P636" t="str">
        <f t="shared" si="75"/>
        <v>WHEN fk_mwh_warehouse = '1' AND id_city = '1617' AND shipped_date &gt;= '2016-11-16' AND shipped_date &lt; '2016-12-10' THEN unit_price</v>
      </c>
      <c r="Q636" t="str">
        <f t="shared" si="76"/>
        <v>WHEN fk_mwh_warehouse = '1' AND id_city = '1617' AND shipped_date &gt;= '2016-11-16' AND shipped_date &lt; '2016-12-10' THEN paid_price</v>
      </c>
      <c r="R636" t="str">
        <f t="shared" si="79"/>
        <v>WHEN fk_mwh_warehouse = '1' AND id_city = '1617' AND shipped_date &gt;= '2016-11-16' AND shipped_date &lt; '2016-12-10' THEN order_nr</v>
      </c>
      <c r="S636" t="str">
        <f t="shared" si="77"/>
        <v>WHEN fk_mwh_warehouse = '1' AND id_city = '1617' AND shipped_date &gt;= '2016-11-16' AND shipped_date &lt; '2016-12-10' THEN 1</v>
      </c>
    </row>
    <row r="637" spans="1:19" x14ac:dyDescent="0.25">
      <c r="A637" t="str">
        <f t="shared" si="78"/>
        <v>16291</v>
      </c>
      <c r="B637">
        <v>1</v>
      </c>
      <c r="C637">
        <v>1629</v>
      </c>
      <c r="D637">
        <v>8929179</v>
      </c>
      <c r="E637">
        <v>8889179</v>
      </c>
      <c r="F637">
        <v>22</v>
      </c>
      <c r="G637">
        <v>38</v>
      </c>
      <c r="H637">
        <f>VLOOKUP($A637,'01 LEAD TIME'!$A$10:$K$1000000,8,FALSE)</f>
        <v>20161126640275</v>
      </c>
      <c r="I637">
        <f>VLOOKUP($A637,'01 LEAD TIME'!$A$10:$K$1000000,9,FALSE)</f>
        <v>20161207321173.5</v>
      </c>
      <c r="J637">
        <f>VLOOKUP($A637,'01 LEAD TIME'!$A$10:$K$1000000,10,FALSE)</f>
        <v>11</v>
      </c>
      <c r="K637">
        <f>VLOOKUP($A637,'01 LEAD TIME'!$A$10:$K$1000000,11,FALSE)</f>
        <v>3</v>
      </c>
      <c r="L637" t="s">
        <v>35</v>
      </c>
      <c r="M637" s="1">
        <f t="shared" si="72"/>
        <v>42693</v>
      </c>
      <c r="N637" s="1">
        <f t="shared" si="73"/>
        <v>42708</v>
      </c>
      <c r="O637" t="b">
        <f t="shared" si="74"/>
        <v>0</v>
      </c>
      <c r="P637" t="str">
        <f t="shared" si="75"/>
        <v>WHEN fk_mwh_warehouse = '1' AND id_city = '1629' AND shipped_date &gt;= '2016-11-19' AND shipped_date &lt; '2016-12-05' THEN unit_price</v>
      </c>
      <c r="Q637" t="str">
        <f t="shared" si="76"/>
        <v>WHEN fk_mwh_warehouse = '1' AND id_city = '1629' AND shipped_date &gt;= '2016-11-19' AND shipped_date &lt; '2016-12-05' THEN paid_price</v>
      </c>
      <c r="R637" t="str">
        <f t="shared" si="79"/>
        <v>WHEN fk_mwh_warehouse = '1' AND id_city = '1629' AND shipped_date &gt;= '2016-11-19' AND shipped_date &lt; '2016-12-05' THEN order_nr</v>
      </c>
      <c r="S637" t="str">
        <f t="shared" si="77"/>
        <v>WHEN fk_mwh_warehouse = '1' AND id_city = '1629' AND shipped_date &gt;= '2016-11-19' AND shipped_date &lt; '2016-12-05' THEN 1</v>
      </c>
    </row>
    <row r="638" spans="1:19" x14ac:dyDescent="0.25">
      <c r="A638" t="str">
        <f t="shared" si="78"/>
        <v>16421</v>
      </c>
      <c r="B638">
        <v>1</v>
      </c>
      <c r="C638">
        <v>1642</v>
      </c>
      <c r="D638">
        <v>9549589</v>
      </c>
      <c r="E638">
        <v>9549589</v>
      </c>
      <c r="F638">
        <v>17</v>
      </c>
      <c r="G638">
        <v>21</v>
      </c>
      <c r="H638">
        <f>VLOOKUP($A638,'01 LEAD TIME'!$A$10:$K$1000000,8,FALSE)</f>
        <v>20161157518498.801</v>
      </c>
      <c r="I638">
        <f>VLOOKUP($A638,'01 LEAD TIME'!$A$10:$K$1000000,9,FALSE)</f>
        <v>20161205934936.199</v>
      </c>
      <c r="J638">
        <f>VLOOKUP($A638,'01 LEAD TIME'!$A$10:$K$1000000,10,FALSE)</f>
        <v>6</v>
      </c>
      <c r="K638">
        <f>VLOOKUP($A638,'01 LEAD TIME'!$A$10:$K$1000000,11,FALSE)</f>
        <v>2</v>
      </c>
      <c r="L638" t="s">
        <v>34</v>
      </c>
      <c r="M638" s="1">
        <f t="shared" si="72"/>
        <v>42701</v>
      </c>
      <c r="N638" s="1">
        <f t="shared" si="73"/>
        <v>42712</v>
      </c>
      <c r="O638" t="b">
        <f t="shared" si="74"/>
        <v>0</v>
      </c>
      <c r="P638" t="str">
        <f t="shared" si="75"/>
        <v>WHEN fk_mwh_warehouse = '1' AND id_city = '1642' AND shipped_date &gt;= '2016-11-27' AND shipped_date &lt; '2016-12-09' THEN unit_price</v>
      </c>
      <c r="Q638" t="str">
        <f t="shared" si="76"/>
        <v>WHEN fk_mwh_warehouse = '1' AND id_city = '1642' AND shipped_date &gt;= '2016-11-27' AND shipped_date &lt; '2016-12-09' THEN paid_price</v>
      </c>
      <c r="R638" t="str">
        <f t="shared" si="79"/>
        <v>WHEN fk_mwh_warehouse = '1' AND id_city = '1642' AND shipped_date &gt;= '2016-11-27' AND shipped_date &lt; '2016-12-09' THEN order_nr</v>
      </c>
      <c r="S638" t="str">
        <f t="shared" si="77"/>
        <v>WHEN fk_mwh_warehouse = '1' AND id_city = '1642' AND shipped_date &gt;= '2016-11-27' AND shipped_date &lt; '2016-12-09' THEN 1</v>
      </c>
    </row>
    <row r="639" spans="1:19" x14ac:dyDescent="0.25">
      <c r="A639" t="str">
        <f t="shared" si="78"/>
        <v>16551</v>
      </c>
      <c r="B639">
        <v>1</v>
      </c>
      <c r="C639">
        <v>1655</v>
      </c>
      <c r="D639">
        <v>47007065.799999997</v>
      </c>
      <c r="E639">
        <v>46629164.969999999</v>
      </c>
      <c r="F639">
        <v>212</v>
      </c>
      <c r="G639">
        <v>291</v>
      </c>
      <c r="H639">
        <f>VLOOKUP($A639,'01 LEAD TIME'!$A$10:$K$1000000,8,FALSE)</f>
        <v>20161134991302</v>
      </c>
      <c r="I639">
        <f>VLOOKUP($A639,'01 LEAD TIME'!$A$10:$K$1000000,9,FALSE)</f>
        <v>20161206188526.699</v>
      </c>
      <c r="J639">
        <f>VLOOKUP($A639,'01 LEAD TIME'!$A$10:$K$1000000,10,FALSE)</f>
        <v>10</v>
      </c>
      <c r="K639">
        <f>VLOOKUP($A639,'01 LEAD TIME'!$A$10:$K$1000000,11,FALSE)</f>
        <v>5</v>
      </c>
      <c r="L639" t="s">
        <v>36</v>
      </c>
      <c r="M639" s="1">
        <f t="shared" si="72"/>
        <v>42688</v>
      </c>
      <c r="N639" s="1">
        <f t="shared" si="73"/>
        <v>42711</v>
      </c>
      <c r="O639" t="b">
        <f t="shared" si="74"/>
        <v>0</v>
      </c>
      <c r="P639" t="str">
        <f t="shared" si="75"/>
        <v>WHEN fk_mwh_warehouse = '1' AND id_city = '1655' AND shipped_date &gt;= '2016-11-14' AND shipped_date &lt; '2016-12-08' THEN unit_price</v>
      </c>
      <c r="Q639" t="str">
        <f t="shared" si="76"/>
        <v>WHEN fk_mwh_warehouse = '1' AND id_city = '1655' AND shipped_date &gt;= '2016-11-14' AND shipped_date &lt; '2016-12-08' THEN paid_price</v>
      </c>
      <c r="R639" t="str">
        <f t="shared" si="79"/>
        <v>WHEN fk_mwh_warehouse = '1' AND id_city = '1655' AND shipped_date &gt;= '2016-11-14' AND shipped_date &lt; '2016-12-08' THEN order_nr</v>
      </c>
      <c r="S639" t="str">
        <f t="shared" si="77"/>
        <v>WHEN fk_mwh_warehouse = '1' AND id_city = '1655' AND shipped_date &gt;= '2016-11-14' AND shipped_date &lt; '2016-12-08' THEN 1</v>
      </c>
    </row>
    <row r="640" spans="1:19" x14ac:dyDescent="0.25">
      <c r="A640" t="str">
        <f t="shared" si="78"/>
        <v>16701</v>
      </c>
      <c r="B640">
        <v>1</v>
      </c>
      <c r="C640">
        <v>1670</v>
      </c>
      <c r="D640">
        <v>99900</v>
      </c>
      <c r="E640">
        <v>99900</v>
      </c>
      <c r="F640">
        <v>1</v>
      </c>
      <c r="G640">
        <v>1</v>
      </c>
      <c r="H640">
        <f>VLOOKUP($A640,'01 LEAD TIME'!$A$10:$K$1000000,8,FALSE)</f>
        <v>20161128648352</v>
      </c>
      <c r="I640">
        <f>VLOOKUP($A640,'01 LEAD TIME'!$A$10:$K$1000000,9,FALSE)</f>
        <v>20161207089770.5</v>
      </c>
      <c r="J640">
        <f>VLOOKUP($A640,'01 LEAD TIME'!$A$10:$K$1000000,10,FALSE)</f>
        <v>9</v>
      </c>
      <c r="K640">
        <f>VLOOKUP($A640,'01 LEAD TIME'!$A$10:$K$1000000,11,FALSE)</f>
        <v>0</v>
      </c>
      <c r="L640" t="s">
        <v>35</v>
      </c>
      <c r="M640" s="1">
        <f t="shared" si="72"/>
        <v>42704</v>
      </c>
      <c r="N640" s="1">
        <f t="shared" si="73"/>
        <v>42707</v>
      </c>
      <c r="O640" t="b">
        <f t="shared" si="74"/>
        <v>0</v>
      </c>
      <c r="P640" t="str">
        <f t="shared" si="75"/>
        <v>WHEN fk_mwh_warehouse = '1' AND id_city = '1670' AND shipped_date &gt;= '2016-11-30' AND shipped_date &lt; '2016-12-04' THEN unit_price</v>
      </c>
      <c r="Q640" t="str">
        <f t="shared" si="76"/>
        <v>WHEN fk_mwh_warehouse = '1' AND id_city = '1670' AND shipped_date &gt;= '2016-11-30' AND shipped_date &lt; '2016-12-04' THEN paid_price</v>
      </c>
      <c r="R640" t="str">
        <f t="shared" si="79"/>
        <v>WHEN fk_mwh_warehouse = '1' AND id_city = '1670' AND shipped_date &gt;= '2016-11-30' AND shipped_date &lt; '2016-12-04' THEN order_nr</v>
      </c>
      <c r="S640" t="str">
        <f t="shared" si="77"/>
        <v>WHEN fk_mwh_warehouse = '1' AND id_city = '1670' AND shipped_date &gt;= '2016-11-30' AND shipped_date &lt; '2016-12-04' THEN 1</v>
      </c>
    </row>
    <row r="641" spans="1:19" x14ac:dyDescent="0.25">
      <c r="A641" t="str">
        <f t="shared" si="78"/>
        <v>16821</v>
      </c>
      <c r="B641">
        <v>1</v>
      </c>
      <c r="C641">
        <v>1682</v>
      </c>
      <c r="D641">
        <v>85211427.530000001</v>
      </c>
      <c r="E641">
        <v>84510183.230000004</v>
      </c>
      <c r="F641">
        <v>142</v>
      </c>
      <c r="G641">
        <v>211</v>
      </c>
      <c r="H641">
        <f>VLOOKUP($A641,'01 LEAD TIME'!$A$10:$K$1000000,8,FALSE)</f>
        <v>20161127174660.801</v>
      </c>
      <c r="I641">
        <f>VLOOKUP($A641,'01 LEAD TIME'!$A$10:$K$1000000,9,FALSE)</f>
        <v>20161206682108.699</v>
      </c>
      <c r="J641">
        <f>VLOOKUP($A641,'01 LEAD TIME'!$A$10:$K$1000000,10,FALSE)</f>
        <v>14</v>
      </c>
      <c r="K641">
        <f>VLOOKUP($A641,'01 LEAD TIME'!$A$10:$K$1000000,11,FALSE)</f>
        <v>8</v>
      </c>
      <c r="L641" t="s">
        <v>36</v>
      </c>
      <c r="M641" s="1">
        <f t="shared" si="72"/>
        <v>42675</v>
      </c>
      <c r="N641" s="1">
        <f t="shared" si="73"/>
        <v>42710</v>
      </c>
      <c r="O641" t="b">
        <f t="shared" si="74"/>
        <v>0</v>
      </c>
      <c r="P641" t="str">
        <f t="shared" si="75"/>
        <v>WHEN fk_mwh_warehouse = '1' AND id_city = '1682' AND shipped_date &gt;= '2016-11-01' AND shipped_date &lt; '2016-12-07' THEN unit_price</v>
      </c>
      <c r="Q641" t="str">
        <f t="shared" si="76"/>
        <v>WHEN fk_mwh_warehouse = '1' AND id_city = '1682' AND shipped_date &gt;= '2016-11-01' AND shipped_date &lt; '2016-12-07' THEN paid_price</v>
      </c>
      <c r="R641" t="str">
        <f t="shared" si="79"/>
        <v>WHEN fk_mwh_warehouse = '1' AND id_city = '1682' AND shipped_date &gt;= '2016-11-01' AND shipped_date &lt; '2016-12-07' THEN order_nr</v>
      </c>
      <c r="S641" t="str">
        <f t="shared" si="77"/>
        <v>WHEN fk_mwh_warehouse = '1' AND id_city = '1682' AND shipped_date &gt;= '2016-11-01' AND shipped_date &lt; '2016-12-07' THEN 1</v>
      </c>
    </row>
    <row r="642" spans="1:19" x14ac:dyDescent="0.25">
      <c r="A642" t="str">
        <f t="shared" si="78"/>
        <v>16941</v>
      </c>
      <c r="B642">
        <v>1</v>
      </c>
      <c r="C642">
        <v>1694</v>
      </c>
      <c r="D642">
        <v>7107287.8499999996</v>
      </c>
      <c r="E642">
        <v>6904037.8499999996</v>
      </c>
      <c r="F642">
        <v>25</v>
      </c>
      <c r="G642">
        <v>36</v>
      </c>
      <c r="H642">
        <f>VLOOKUP($A642,'01 LEAD TIME'!$A$10:$K$1000000,8,FALSE)</f>
        <v>20161121774829.301</v>
      </c>
      <c r="I642">
        <f>VLOOKUP($A642,'01 LEAD TIME'!$A$10:$K$1000000,9,FALSE)</f>
        <v>20161206769120</v>
      </c>
      <c r="J642">
        <f>VLOOKUP($A642,'01 LEAD TIME'!$A$10:$K$1000000,10,FALSE)</f>
        <v>15</v>
      </c>
      <c r="K642">
        <f>VLOOKUP($A642,'01 LEAD TIME'!$A$10:$K$1000000,11,FALSE)</f>
        <v>5</v>
      </c>
      <c r="L642" t="s">
        <v>36</v>
      </c>
      <c r="M642" s="1">
        <f t="shared" si="72"/>
        <v>42683</v>
      </c>
      <c r="N642" s="1">
        <f t="shared" si="73"/>
        <v>42706</v>
      </c>
      <c r="O642" t="b">
        <f t="shared" si="74"/>
        <v>0</v>
      </c>
      <c r="P642" t="str">
        <f t="shared" si="75"/>
        <v>WHEN fk_mwh_warehouse = '1' AND id_city = '1694' AND shipped_date &gt;= '2016-11-09' AND shipped_date &lt; '2016-12-03' THEN unit_price</v>
      </c>
      <c r="Q642" t="str">
        <f t="shared" si="76"/>
        <v>WHEN fk_mwh_warehouse = '1' AND id_city = '1694' AND shipped_date &gt;= '2016-11-09' AND shipped_date &lt; '2016-12-03' THEN paid_price</v>
      </c>
      <c r="R642" t="str">
        <f t="shared" si="79"/>
        <v>WHEN fk_mwh_warehouse = '1' AND id_city = '1694' AND shipped_date &gt;= '2016-11-09' AND shipped_date &lt; '2016-12-03' THEN order_nr</v>
      </c>
      <c r="S642" t="str">
        <f t="shared" si="77"/>
        <v>WHEN fk_mwh_warehouse = '1' AND id_city = '1694' AND shipped_date &gt;= '2016-11-09' AND shipped_date &lt; '2016-12-03' THEN 1</v>
      </c>
    </row>
    <row r="643" spans="1:19" x14ac:dyDescent="0.25">
      <c r="A643" t="str">
        <f t="shared" si="78"/>
        <v>17161</v>
      </c>
      <c r="B643">
        <v>1</v>
      </c>
      <c r="C643">
        <v>1716</v>
      </c>
      <c r="D643">
        <v>5064556</v>
      </c>
      <c r="E643">
        <v>5064556</v>
      </c>
      <c r="F643">
        <v>15</v>
      </c>
      <c r="G643">
        <v>19</v>
      </c>
      <c r="H643">
        <f>VLOOKUP($A643,'01 LEAD TIME'!$A$10:$K$1000000,8,FALSE)</f>
        <v>20161127468773</v>
      </c>
      <c r="I643">
        <f>VLOOKUP($A643,'01 LEAD TIME'!$A$10:$K$1000000,9,FALSE)</f>
        <v>20161207154445.301</v>
      </c>
      <c r="J643">
        <f>VLOOKUP($A643,'01 LEAD TIME'!$A$10:$K$1000000,10,FALSE)</f>
        <v>10</v>
      </c>
      <c r="K643">
        <f>VLOOKUP($A643,'01 LEAD TIME'!$A$10:$K$1000000,11,FALSE)</f>
        <v>4</v>
      </c>
      <c r="L643" t="s">
        <v>35</v>
      </c>
      <c r="M643" s="1">
        <f t="shared" si="72"/>
        <v>42691</v>
      </c>
      <c r="N643" s="1">
        <f t="shared" si="73"/>
        <v>42710</v>
      </c>
      <c r="O643" t="b">
        <f t="shared" si="74"/>
        <v>0</v>
      </c>
      <c r="P643" t="str">
        <f t="shared" si="75"/>
        <v>WHEN fk_mwh_warehouse = '1' AND id_city = '1716' AND shipped_date &gt;= '2016-11-17' AND shipped_date &lt; '2016-12-07' THEN unit_price</v>
      </c>
      <c r="Q643" t="str">
        <f t="shared" si="76"/>
        <v>WHEN fk_mwh_warehouse = '1' AND id_city = '1716' AND shipped_date &gt;= '2016-11-17' AND shipped_date &lt; '2016-12-07' THEN paid_price</v>
      </c>
      <c r="R643" t="str">
        <f t="shared" si="79"/>
        <v>WHEN fk_mwh_warehouse = '1' AND id_city = '1716' AND shipped_date &gt;= '2016-11-17' AND shipped_date &lt; '2016-12-07' THEN order_nr</v>
      </c>
      <c r="S643" t="str">
        <f t="shared" si="77"/>
        <v>WHEN fk_mwh_warehouse = '1' AND id_city = '1716' AND shipped_date &gt;= '2016-11-17' AND shipped_date &lt; '2016-12-07' THEN 1</v>
      </c>
    </row>
    <row r="644" spans="1:19" x14ac:dyDescent="0.25">
      <c r="A644" t="str">
        <f t="shared" si="78"/>
        <v>17281</v>
      </c>
      <c r="B644">
        <v>1</v>
      </c>
      <c r="C644">
        <v>1728</v>
      </c>
      <c r="D644">
        <v>56877853.200000003</v>
      </c>
      <c r="E644">
        <v>56133069.57</v>
      </c>
      <c r="F644">
        <v>275</v>
      </c>
      <c r="G644">
        <v>565</v>
      </c>
      <c r="H644">
        <f>VLOOKUP($A644,'01 LEAD TIME'!$A$10:$K$1000000,8,FALSE)</f>
        <v>20161159768127.301</v>
      </c>
      <c r="I644">
        <f>VLOOKUP($A644,'01 LEAD TIME'!$A$10:$K$1000000,9,FALSE)</f>
        <v>20161206835306.5</v>
      </c>
      <c r="J644">
        <f>VLOOKUP($A644,'01 LEAD TIME'!$A$10:$K$1000000,10,FALSE)</f>
        <v>7</v>
      </c>
      <c r="K644">
        <f>VLOOKUP($A644,'01 LEAD TIME'!$A$10:$K$1000000,11,FALSE)</f>
        <v>3</v>
      </c>
      <c r="L644" t="s">
        <v>36</v>
      </c>
      <c r="M644" s="1">
        <f t="shared" si="72"/>
        <v>42697</v>
      </c>
      <c r="N644" s="1">
        <f t="shared" si="73"/>
        <v>42712</v>
      </c>
      <c r="O644" t="b">
        <f t="shared" si="74"/>
        <v>0</v>
      </c>
      <c r="P644" t="str">
        <f t="shared" si="75"/>
        <v>WHEN fk_mwh_warehouse = '1' AND id_city = '1728' AND shipped_date &gt;= '2016-11-23' AND shipped_date &lt; '2016-12-09' THEN unit_price</v>
      </c>
      <c r="Q644" t="str">
        <f t="shared" si="76"/>
        <v>WHEN fk_mwh_warehouse = '1' AND id_city = '1728' AND shipped_date &gt;= '2016-11-23' AND shipped_date &lt; '2016-12-09' THEN paid_price</v>
      </c>
      <c r="R644" t="str">
        <f t="shared" si="79"/>
        <v>WHEN fk_mwh_warehouse = '1' AND id_city = '1728' AND shipped_date &gt;= '2016-11-23' AND shipped_date &lt; '2016-12-09' THEN order_nr</v>
      </c>
      <c r="S644" t="str">
        <f t="shared" si="77"/>
        <v>WHEN fk_mwh_warehouse = '1' AND id_city = '1728' AND shipped_date &gt;= '2016-11-23' AND shipped_date &lt; '2016-12-09' THEN 1</v>
      </c>
    </row>
    <row r="645" spans="1:19" x14ac:dyDescent="0.25">
      <c r="A645" t="str">
        <f t="shared" si="78"/>
        <v>17471</v>
      </c>
      <c r="B645">
        <v>1</v>
      </c>
      <c r="C645">
        <v>1747</v>
      </c>
      <c r="D645">
        <v>8858209.0199999996</v>
      </c>
      <c r="E645">
        <v>8858209.0199999996</v>
      </c>
      <c r="F645">
        <v>15</v>
      </c>
      <c r="G645">
        <v>19</v>
      </c>
      <c r="H645">
        <f>VLOOKUP($A645,'01 LEAD TIME'!$A$10:$K$1000000,8,FALSE)</f>
        <v>20161189761040.602</v>
      </c>
      <c r="I645">
        <f>VLOOKUP($A645,'01 LEAD TIME'!$A$10:$K$1000000,9,FALSE)</f>
        <v>20161207344468.602</v>
      </c>
      <c r="J645">
        <f>VLOOKUP($A645,'01 LEAD TIME'!$A$10:$K$1000000,10,FALSE)</f>
        <v>4</v>
      </c>
      <c r="K645">
        <f>VLOOKUP($A645,'01 LEAD TIME'!$A$10:$K$1000000,11,FALSE)</f>
        <v>3</v>
      </c>
      <c r="L645" t="s">
        <v>35</v>
      </c>
      <c r="M645" s="1">
        <f t="shared" si="72"/>
        <v>42700</v>
      </c>
      <c r="N645" s="1">
        <f t="shared" si="73"/>
        <v>42715</v>
      </c>
      <c r="O645" t="b">
        <f t="shared" si="74"/>
        <v>0</v>
      </c>
      <c r="P645" t="str">
        <f t="shared" si="75"/>
        <v>WHEN fk_mwh_warehouse = '1' AND id_city = '1747' AND shipped_date &gt;= '2016-11-26' AND shipped_date &lt; '2016-12-12' THEN unit_price</v>
      </c>
      <c r="Q645" t="str">
        <f t="shared" si="76"/>
        <v>WHEN fk_mwh_warehouse = '1' AND id_city = '1747' AND shipped_date &gt;= '2016-11-26' AND shipped_date &lt; '2016-12-12' THEN paid_price</v>
      </c>
      <c r="R645" t="str">
        <f t="shared" si="79"/>
        <v>WHEN fk_mwh_warehouse = '1' AND id_city = '1747' AND shipped_date &gt;= '2016-11-26' AND shipped_date &lt; '2016-12-12' THEN order_nr</v>
      </c>
      <c r="S645" t="str">
        <f t="shared" si="77"/>
        <v>WHEN fk_mwh_warehouse = '1' AND id_city = '1747' AND shipped_date &gt;= '2016-11-26' AND shipped_date &lt; '2016-12-12' THEN 1</v>
      </c>
    </row>
    <row r="646" spans="1:19" x14ac:dyDescent="0.25">
      <c r="A646" t="str">
        <f t="shared" si="78"/>
        <v>17601</v>
      </c>
      <c r="B646">
        <v>1</v>
      </c>
      <c r="C646">
        <v>1760</v>
      </c>
      <c r="D646">
        <v>19610378</v>
      </c>
      <c r="E646">
        <v>19477912.41</v>
      </c>
      <c r="F646">
        <v>54</v>
      </c>
      <c r="G646">
        <v>70</v>
      </c>
      <c r="H646">
        <f>VLOOKUP($A646,'01 LEAD TIME'!$A$10:$K$1000000,8,FALSE)</f>
        <v>20161149945605.398</v>
      </c>
      <c r="I646">
        <f>VLOOKUP($A646,'01 LEAD TIME'!$A$10:$K$1000000,9,FALSE)</f>
        <v>20161207041306.602</v>
      </c>
      <c r="J646">
        <f>VLOOKUP($A646,'01 LEAD TIME'!$A$10:$K$1000000,10,FALSE)</f>
        <v>10</v>
      </c>
      <c r="K646">
        <f>VLOOKUP($A646,'01 LEAD TIME'!$A$10:$K$1000000,11,FALSE)</f>
        <v>8</v>
      </c>
      <c r="L646" t="s">
        <v>35</v>
      </c>
      <c r="M646" s="1">
        <f t="shared" si="72"/>
        <v>42679</v>
      </c>
      <c r="N646" s="1">
        <f t="shared" si="73"/>
        <v>42714</v>
      </c>
      <c r="O646" t="b">
        <f t="shared" si="74"/>
        <v>0</v>
      </c>
      <c r="P646" t="str">
        <f t="shared" si="75"/>
        <v>WHEN fk_mwh_warehouse = '1' AND id_city = '1760' AND shipped_date &gt;= '2016-11-05' AND shipped_date &lt; '2016-12-11' THEN unit_price</v>
      </c>
      <c r="Q646" t="str">
        <f t="shared" si="76"/>
        <v>WHEN fk_mwh_warehouse = '1' AND id_city = '1760' AND shipped_date &gt;= '2016-11-05' AND shipped_date &lt; '2016-12-11' THEN paid_price</v>
      </c>
      <c r="R646" t="str">
        <f t="shared" si="79"/>
        <v>WHEN fk_mwh_warehouse = '1' AND id_city = '1760' AND shipped_date &gt;= '2016-11-05' AND shipped_date &lt; '2016-12-11' THEN order_nr</v>
      </c>
      <c r="S646" t="str">
        <f t="shared" si="77"/>
        <v>WHEN fk_mwh_warehouse = '1' AND id_city = '1760' AND shipped_date &gt;= '2016-11-05' AND shipped_date &lt; '2016-12-11' THEN 1</v>
      </c>
    </row>
    <row r="647" spans="1:19" x14ac:dyDescent="0.25">
      <c r="A647" t="str">
        <f t="shared" si="78"/>
        <v>17711</v>
      </c>
      <c r="B647">
        <v>1</v>
      </c>
      <c r="C647">
        <v>1771</v>
      </c>
      <c r="D647">
        <v>28565799.100000001</v>
      </c>
      <c r="E647">
        <v>28565799.100000001</v>
      </c>
      <c r="F647">
        <v>38</v>
      </c>
      <c r="G647">
        <v>47</v>
      </c>
      <c r="H647">
        <f>VLOOKUP($A647,'01 LEAD TIME'!$A$10:$K$1000000,8,FALSE)</f>
        <v>20161172103821</v>
      </c>
      <c r="I647">
        <f>VLOOKUP($A647,'01 LEAD TIME'!$A$10:$K$1000000,9,FALSE)</f>
        <v>20161207120404.398</v>
      </c>
      <c r="J647">
        <f>VLOOKUP($A647,'01 LEAD TIME'!$A$10:$K$1000000,10,FALSE)</f>
        <v>6</v>
      </c>
      <c r="K647">
        <f>VLOOKUP($A647,'01 LEAD TIME'!$A$10:$K$1000000,11,FALSE)</f>
        <v>3</v>
      </c>
      <c r="L647" t="s">
        <v>35</v>
      </c>
      <c r="M647" s="1">
        <f t="shared" si="72"/>
        <v>42698</v>
      </c>
      <c r="N647" s="1">
        <f t="shared" si="73"/>
        <v>42713</v>
      </c>
      <c r="O647" t="b">
        <f t="shared" si="74"/>
        <v>0</v>
      </c>
      <c r="P647" t="str">
        <f t="shared" si="75"/>
        <v>WHEN fk_mwh_warehouse = '1' AND id_city = '1771' AND shipped_date &gt;= '2016-11-24' AND shipped_date &lt; '2016-12-10' THEN unit_price</v>
      </c>
      <c r="Q647" t="str">
        <f t="shared" si="76"/>
        <v>WHEN fk_mwh_warehouse = '1' AND id_city = '1771' AND shipped_date &gt;= '2016-11-24' AND shipped_date &lt; '2016-12-10' THEN paid_price</v>
      </c>
      <c r="R647" t="str">
        <f t="shared" si="79"/>
        <v>WHEN fk_mwh_warehouse = '1' AND id_city = '1771' AND shipped_date &gt;= '2016-11-24' AND shipped_date &lt; '2016-12-10' THEN order_nr</v>
      </c>
      <c r="S647" t="str">
        <f t="shared" si="77"/>
        <v>WHEN fk_mwh_warehouse = '1' AND id_city = '1771' AND shipped_date &gt;= '2016-11-24' AND shipped_date &lt; '2016-12-10' THEN 1</v>
      </c>
    </row>
    <row r="648" spans="1:19" x14ac:dyDescent="0.25">
      <c r="A648" t="str">
        <f t="shared" si="78"/>
        <v>17991</v>
      </c>
      <c r="B648">
        <v>1</v>
      </c>
      <c r="C648">
        <v>1799</v>
      </c>
      <c r="D648">
        <v>2097399</v>
      </c>
      <c r="E648">
        <v>2097399</v>
      </c>
      <c r="F648">
        <v>6</v>
      </c>
      <c r="G648">
        <v>9</v>
      </c>
      <c r="H648">
        <f>VLOOKUP($A648,'01 LEAD TIME'!$A$10:$K$1000000,8,FALSE)</f>
        <v>20161127116210</v>
      </c>
      <c r="I648">
        <f>VLOOKUP($A648,'01 LEAD TIME'!$A$10:$K$1000000,9,FALSE)</f>
        <v>20161207117516.5</v>
      </c>
      <c r="J648">
        <f>VLOOKUP($A648,'01 LEAD TIME'!$A$10:$K$1000000,10,FALSE)</f>
        <v>10</v>
      </c>
      <c r="K648">
        <f>VLOOKUP($A648,'01 LEAD TIME'!$A$10:$K$1000000,11,FALSE)</f>
        <v>3</v>
      </c>
      <c r="L648" t="s">
        <v>35</v>
      </c>
      <c r="M648" s="1">
        <f t="shared" si="72"/>
        <v>42694</v>
      </c>
      <c r="N648" s="1">
        <f t="shared" si="73"/>
        <v>42709</v>
      </c>
      <c r="O648" t="b">
        <f t="shared" si="74"/>
        <v>0</v>
      </c>
      <c r="P648" t="str">
        <f t="shared" si="75"/>
        <v>WHEN fk_mwh_warehouse = '1' AND id_city = '1799' AND shipped_date &gt;= '2016-11-20' AND shipped_date &lt; '2016-12-06' THEN unit_price</v>
      </c>
      <c r="Q648" t="str">
        <f t="shared" si="76"/>
        <v>WHEN fk_mwh_warehouse = '1' AND id_city = '1799' AND shipped_date &gt;= '2016-11-20' AND shipped_date &lt; '2016-12-06' THEN paid_price</v>
      </c>
      <c r="R648" t="str">
        <f t="shared" si="79"/>
        <v>WHEN fk_mwh_warehouse = '1' AND id_city = '1799' AND shipped_date &gt;= '2016-11-20' AND shipped_date &lt; '2016-12-06' THEN order_nr</v>
      </c>
      <c r="S648" t="str">
        <f t="shared" si="77"/>
        <v>WHEN fk_mwh_warehouse = '1' AND id_city = '1799' AND shipped_date &gt;= '2016-11-20' AND shipped_date &lt; '2016-12-06' THEN 1</v>
      </c>
    </row>
    <row r="649" spans="1:19" x14ac:dyDescent="0.25">
      <c r="A649" t="str">
        <f t="shared" si="78"/>
        <v>18071</v>
      </c>
      <c r="B649">
        <v>1</v>
      </c>
      <c r="C649">
        <v>1807</v>
      </c>
      <c r="D649">
        <v>6577872</v>
      </c>
      <c r="E649">
        <v>6561092</v>
      </c>
      <c r="F649">
        <v>11</v>
      </c>
      <c r="G649">
        <v>26</v>
      </c>
      <c r="H649">
        <f>VLOOKUP($A649,'01 LEAD TIME'!$A$10:$K$1000000,8,FALSE)</f>
        <v>20161183905608.699</v>
      </c>
      <c r="I649">
        <f>VLOOKUP($A649,'01 LEAD TIME'!$A$10:$K$1000000,9,FALSE)</f>
        <v>20161208112192.199</v>
      </c>
      <c r="J649">
        <f>VLOOKUP($A649,'01 LEAD TIME'!$A$10:$K$1000000,10,FALSE)</f>
        <v>7</v>
      </c>
      <c r="K649">
        <f>VLOOKUP($A649,'01 LEAD TIME'!$A$10:$K$1000000,11,FALSE)</f>
        <v>1</v>
      </c>
      <c r="L649" t="s">
        <v>37</v>
      </c>
      <c r="M649" s="1">
        <f t="shared" si="72"/>
        <v>42703</v>
      </c>
      <c r="N649" s="1">
        <f t="shared" si="73"/>
        <v>42710</v>
      </c>
      <c r="O649" t="b">
        <f t="shared" si="74"/>
        <v>0</v>
      </c>
      <c r="P649" t="str">
        <f t="shared" si="75"/>
        <v>WHEN fk_mwh_warehouse = '1' AND id_city = '1807' AND shipped_date &gt;= '2016-11-29' AND shipped_date &lt; '2016-12-07' THEN unit_price</v>
      </c>
      <c r="Q649" t="str">
        <f t="shared" si="76"/>
        <v>WHEN fk_mwh_warehouse = '1' AND id_city = '1807' AND shipped_date &gt;= '2016-11-29' AND shipped_date &lt; '2016-12-07' THEN paid_price</v>
      </c>
      <c r="R649" t="str">
        <f t="shared" si="79"/>
        <v>WHEN fk_mwh_warehouse = '1' AND id_city = '1807' AND shipped_date &gt;= '2016-11-29' AND shipped_date &lt; '2016-12-07' THEN order_nr</v>
      </c>
      <c r="S649" t="str">
        <f t="shared" si="77"/>
        <v>WHEN fk_mwh_warehouse = '1' AND id_city = '1807' AND shipped_date &gt;= '2016-11-29' AND shipped_date &lt; '2016-12-07' THEN 1</v>
      </c>
    </row>
    <row r="650" spans="1:19" x14ac:dyDescent="0.25">
      <c r="A650" t="str">
        <f t="shared" si="78"/>
        <v>18161</v>
      </c>
      <c r="B650">
        <v>1</v>
      </c>
      <c r="C650">
        <v>1816</v>
      </c>
      <c r="D650">
        <v>11829873</v>
      </c>
      <c r="E650">
        <v>11729873</v>
      </c>
      <c r="F650">
        <v>32</v>
      </c>
      <c r="G650">
        <v>43</v>
      </c>
      <c r="H650">
        <f>VLOOKUP($A650,'01 LEAD TIME'!$A$10:$K$1000000,8,FALSE)</f>
        <v>20161182181402.602</v>
      </c>
      <c r="I650">
        <f>VLOOKUP($A650,'01 LEAD TIME'!$A$10:$K$1000000,9,FALSE)</f>
        <v>20161206915037.602</v>
      </c>
      <c r="J650">
        <f>VLOOKUP($A650,'01 LEAD TIME'!$A$10:$K$1000000,10,FALSE)</f>
        <v>6</v>
      </c>
      <c r="K650">
        <f>VLOOKUP($A650,'01 LEAD TIME'!$A$10:$K$1000000,11,FALSE)</f>
        <v>2</v>
      </c>
      <c r="L650" t="s">
        <v>36</v>
      </c>
      <c r="M650" s="1">
        <f t="shared" ref="M650:M713" si="80">$N$2-J650-($N$6*K650)</f>
        <v>42701</v>
      </c>
      <c r="N650" s="1">
        <f t="shared" ref="N650:N713" si="81">$N$3-J650+($N$7*K650)</f>
        <v>42712</v>
      </c>
      <c r="O650" t="b">
        <f t="shared" ref="O650:O713" si="82">N650&gt;$N$3</f>
        <v>0</v>
      </c>
      <c r="P650" t="str">
        <f t="shared" ref="P650:P713" si="83">"WHEN fk_mwh_warehouse = '"&amp;$B650&amp;"' AND id_city = '"&amp;$C650&amp;"' AND shipped_date &gt;= '"&amp;TEXT($M650,"yyyy-mm-dd")&amp;"' AND shipped_date &lt; '"&amp;TEXT($N650+1,"yyyy-mm-dd")&amp;"' THEN unit_price"</f>
        <v>WHEN fk_mwh_warehouse = '1' AND id_city = '1816' AND shipped_date &gt;= '2016-11-27' AND shipped_date &lt; '2016-12-09' THEN unit_price</v>
      </c>
      <c r="Q650" t="str">
        <f t="shared" ref="Q650:Q713" si="84">"WHEN fk_mwh_warehouse = '"&amp;$B650&amp;"' AND id_city = '"&amp;$C650&amp;"' AND shipped_date &gt;= '"&amp;TEXT($M650,"yyyy-mm-dd")&amp;"' AND shipped_date &lt; '"&amp;TEXT($N650+1,"yyyy-mm-dd")&amp;"' THEN paid_price"</f>
        <v>WHEN fk_mwh_warehouse = '1' AND id_city = '1816' AND shipped_date &gt;= '2016-11-27' AND shipped_date &lt; '2016-12-09' THEN paid_price</v>
      </c>
      <c r="R650" t="str">
        <f t="shared" si="79"/>
        <v>WHEN fk_mwh_warehouse = '1' AND id_city = '1816' AND shipped_date &gt;= '2016-11-27' AND shipped_date &lt; '2016-12-09' THEN order_nr</v>
      </c>
      <c r="S650" t="str">
        <f t="shared" ref="S650:S713" si="85">"WHEN fk_mwh_warehouse = '"&amp;$B650&amp;"' AND id_city = '"&amp;$C650&amp;"' AND shipped_date &gt;= '"&amp;TEXT($M650,"yyyy-mm-dd")&amp;"' AND shipped_date &lt; '"&amp;TEXT($N650+1,"yyyy-mm-dd")&amp;"' THEN 1"</f>
        <v>WHEN fk_mwh_warehouse = '1' AND id_city = '1816' AND shipped_date &gt;= '2016-11-27' AND shipped_date &lt; '2016-12-09' THEN 1</v>
      </c>
    </row>
    <row r="651" spans="1:19" x14ac:dyDescent="0.25">
      <c r="A651" t="str">
        <f t="shared" ref="A651:A714" si="86">C651&amp;B651</f>
        <v>18211</v>
      </c>
      <c r="B651">
        <v>1</v>
      </c>
      <c r="C651">
        <v>1821</v>
      </c>
      <c r="D651">
        <v>52095423.979999997</v>
      </c>
      <c r="E651">
        <v>51663773.979999997</v>
      </c>
      <c r="F651">
        <v>108</v>
      </c>
      <c r="G651">
        <v>160</v>
      </c>
      <c r="H651">
        <f>VLOOKUP($A651,'01 LEAD TIME'!$A$10:$K$1000000,8,FALSE)</f>
        <v>20161172349117.199</v>
      </c>
      <c r="I651">
        <f>VLOOKUP($A651,'01 LEAD TIME'!$A$10:$K$1000000,9,FALSE)</f>
        <v>20161206873634.199</v>
      </c>
      <c r="J651">
        <f>VLOOKUP($A651,'01 LEAD TIME'!$A$10:$K$1000000,10,FALSE)</f>
        <v>8</v>
      </c>
      <c r="K651">
        <f>VLOOKUP($A651,'01 LEAD TIME'!$A$10:$K$1000000,11,FALSE)</f>
        <v>6</v>
      </c>
      <c r="L651" t="s">
        <v>36</v>
      </c>
      <c r="M651" s="1">
        <f t="shared" si="80"/>
        <v>42687</v>
      </c>
      <c r="N651" s="1">
        <f t="shared" si="81"/>
        <v>42714</v>
      </c>
      <c r="O651" t="b">
        <f t="shared" si="82"/>
        <v>0</v>
      </c>
      <c r="P651" t="str">
        <f t="shared" si="83"/>
        <v>WHEN fk_mwh_warehouse = '1' AND id_city = '1821' AND shipped_date &gt;= '2016-11-13' AND shipped_date &lt; '2016-12-11' THEN unit_price</v>
      </c>
      <c r="Q651" t="str">
        <f t="shared" si="84"/>
        <v>WHEN fk_mwh_warehouse = '1' AND id_city = '1821' AND shipped_date &gt;= '2016-11-13' AND shipped_date &lt; '2016-12-11' THEN paid_price</v>
      </c>
      <c r="R651" t="str">
        <f t="shared" ref="R651:R714" si="87">"WHEN fk_mwh_warehouse = '"&amp;$B651&amp;"' AND id_city = '"&amp;$C651&amp;"' AND shipped_date &gt;= '"&amp;TEXT($M651,"yyyy-mm-dd")&amp;"' AND shipped_date &lt; '"&amp;TEXT($N651+1,"yyyy-mm-dd")&amp;"' THEN order_nr"</f>
        <v>WHEN fk_mwh_warehouse = '1' AND id_city = '1821' AND shipped_date &gt;= '2016-11-13' AND shipped_date &lt; '2016-12-11' THEN order_nr</v>
      </c>
      <c r="S651" t="str">
        <f t="shared" si="85"/>
        <v>WHEN fk_mwh_warehouse = '1' AND id_city = '1821' AND shipped_date &gt;= '2016-11-13' AND shipped_date &lt; '2016-12-11' THEN 1</v>
      </c>
    </row>
    <row r="652" spans="1:19" x14ac:dyDescent="0.25">
      <c r="A652" t="str">
        <f t="shared" si="86"/>
        <v>18311</v>
      </c>
      <c r="B652">
        <v>1</v>
      </c>
      <c r="C652">
        <v>1831</v>
      </c>
      <c r="D652">
        <v>3805158632.7800002</v>
      </c>
      <c r="E652">
        <v>3761970239.73</v>
      </c>
      <c r="F652">
        <v>25403</v>
      </c>
      <c r="G652">
        <v>41006</v>
      </c>
      <c r="H652">
        <f>VLOOKUP($A652,'01 LEAD TIME'!$A$10:$K$1000000,8,FALSE)</f>
        <v>20161199353681.602</v>
      </c>
      <c r="I652">
        <f>VLOOKUP($A652,'01 LEAD TIME'!$A$10:$K$1000000,9,FALSE)</f>
        <v>20161206613770.102</v>
      </c>
      <c r="J652">
        <f>VLOOKUP($A652,'01 LEAD TIME'!$A$10:$K$1000000,10,FALSE)</f>
        <v>3</v>
      </c>
      <c r="K652">
        <f>VLOOKUP($A652,'01 LEAD TIME'!$A$10:$K$1000000,11,FALSE)</f>
        <v>2</v>
      </c>
      <c r="L652" t="s">
        <v>36</v>
      </c>
      <c r="M652" s="1">
        <f t="shared" si="80"/>
        <v>42704</v>
      </c>
      <c r="N652" s="1">
        <f t="shared" si="81"/>
        <v>42715</v>
      </c>
      <c r="O652" t="b">
        <f t="shared" si="82"/>
        <v>0</v>
      </c>
      <c r="P652" t="str">
        <f t="shared" si="83"/>
        <v>WHEN fk_mwh_warehouse = '1' AND id_city = '1831' AND shipped_date &gt;= '2016-11-30' AND shipped_date &lt; '2016-12-12' THEN unit_price</v>
      </c>
      <c r="Q652" t="str">
        <f t="shared" si="84"/>
        <v>WHEN fk_mwh_warehouse = '1' AND id_city = '1831' AND shipped_date &gt;= '2016-11-30' AND shipped_date &lt; '2016-12-12' THEN paid_price</v>
      </c>
      <c r="R652" t="str">
        <f t="shared" si="87"/>
        <v>WHEN fk_mwh_warehouse = '1' AND id_city = '1831' AND shipped_date &gt;= '2016-11-30' AND shipped_date &lt; '2016-12-12' THEN order_nr</v>
      </c>
      <c r="S652" t="str">
        <f t="shared" si="85"/>
        <v>WHEN fk_mwh_warehouse = '1' AND id_city = '1831' AND shipped_date &gt;= '2016-11-30' AND shipped_date &lt; '2016-12-12' THEN 1</v>
      </c>
    </row>
    <row r="653" spans="1:19" x14ac:dyDescent="0.25">
      <c r="A653" t="str">
        <f t="shared" si="86"/>
        <v>18461</v>
      </c>
      <c r="B653">
        <v>1</v>
      </c>
      <c r="C653">
        <v>1846</v>
      </c>
      <c r="D653">
        <v>4937907</v>
      </c>
      <c r="E653">
        <v>4912907</v>
      </c>
      <c r="F653">
        <v>27</v>
      </c>
      <c r="G653">
        <v>35</v>
      </c>
      <c r="H653">
        <f>VLOOKUP($A653,'01 LEAD TIME'!$A$10:$K$1000000,8,FALSE)</f>
        <v>20161152661001</v>
      </c>
      <c r="I653">
        <f>VLOOKUP($A653,'01 LEAD TIME'!$A$10:$K$1000000,9,FALSE)</f>
        <v>20161206942719</v>
      </c>
      <c r="J653">
        <f>VLOOKUP($A653,'01 LEAD TIME'!$A$10:$K$1000000,10,FALSE)</f>
        <v>8</v>
      </c>
      <c r="K653">
        <f>VLOOKUP($A653,'01 LEAD TIME'!$A$10:$K$1000000,11,FALSE)</f>
        <v>3</v>
      </c>
      <c r="L653" t="s">
        <v>36</v>
      </c>
      <c r="M653" s="1">
        <f t="shared" si="80"/>
        <v>42696</v>
      </c>
      <c r="N653" s="1">
        <f t="shared" si="81"/>
        <v>42711</v>
      </c>
      <c r="O653" t="b">
        <f t="shared" si="82"/>
        <v>0</v>
      </c>
      <c r="P653" t="str">
        <f t="shared" si="83"/>
        <v>WHEN fk_mwh_warehouse = '1' AND id_city = '1846' AND shipped_date &gt;= '2016-11-22' AND shipped_date &lt; '2016-12-08' THEN unit_price</v>
      </c>
      <c r="Q653" t="str">
        <f t="shared" si="84"/>
        <v>WHEN fk_mwh_warehouse = '1' AND id_city = '1846' AND shipped_date &gt;= '2016-11-22' AND shipped_date &lt; '2016-12-08' THEN paid_price</v>
      </c>
      <c r="R653" t="str">
        <f t="shared" si="87"/>
        <v>WHEN fk_mwh_warehouse = '1' AND id_city = '1846' AND shipped_date &gt;= '2016-11-22' AND shipped_date &lt; '2016-12-08' THEN order_nr</v>
      </c>
      <c r="S653" t="str">
        <f t="shared" si="85"/>
        <v>WHEN fk_mwh_warehouse = '1' AND id_city = '1846' AND shipped_date &gt;= '2016-11-22' AND shipped_date &lt; '2016-12-08' THEN 1</v>
      </c>
    </row>
    <row r="654" spans="1:19" x14ac:dyDescent="0.25">
      <c r="A654" t="str">
        <f t="shared" si="86"/>
        <v>18631</v>
      </c>
      <c r="B654">
        <v>1</v>
      </c>
      <c r="C654">
        <v>1863</v>
      </c>
      <c r="D654">
        <v>491000</v>
      </c>
      <c r="E654">
        <v>491000</v>
      </c>
      <c r="F654">
        <v>4</v>
      </c>
      <c r="G654">
        <v>4</v>
      </c>
      <c r="H654">
        <f>VLOOKUP($A654,'01 LEAD TIME'!$A$10:$K$1000000,8,FALSE)</f>
        <v>20161148132227</v>
      </c>
      <c r="I654">
        <f>VLOOKUP($A654,'01 LEAD TIME'!$A$10:$K$1000000,9,FALSE)</f>
        <v>20161205922894</v>
      </c>
      <c r="J654">
        <f>VLOOKUP($A654,'01 LEAD TIME'!$A$10:$K$1000000,10,FALSE)</f>
        <v>5</v>
      </c>
      <c r="K654">
        <f>VLOOKUP($A654,'01 LEAD TIME'!$A$10:$K$1000000,11,FALSE)</f>
        <v>1</v>
      </c>
      <c r="L654" t="s">
        <v>34</v>
      </c>
      <c r="M654" s="1">
        <f t="shared" si="80"/>
        <v>42705</v>
      </c>
      <c r="N654" s="1">
        <f t="shared" si="81"/>
        <v>42712</v>
      </c>
      <c r="O654" t="b">
        <f t="shared" si="82"/>
        <v>0</v>
      </c>
      <c r="P654" t="str">
        <f t="shared" si="83"/>
        <v>WHEN fk_mwh_warehouse = '1' AND id_city = '1863' AND shipped_date &gt;= '2016-12-01' AND shipped_date &lt; '2016-12-09' THEN unit_price</v>
      </c>
      <c r="Q654" t="str">
        <f t="shared" si="84"/>
        <v>WHEN fk_mwh_warehouse = '1' AND id_city = '1863' AND shipped_date &gt;= '2016-12-01' AND shipped_date &lt; '2016-12-09' THEN paid_price</v>
      </c>
      <c r="R654" t="str">
        <f t="shared" si="87"/>
        <v>WHEN fk_mwh_warehouse = '1' AND id_city = '1863' AND shipped_date &gt;= '2016-12-01' AND shipped_date &lt; '2016-12-09' THEN order_nr</v>
      </c>
      <c r="S654" t="str">
        <f t="shared" si="85"/>
        <v>WHEN fk_mwh_warehouse = '1' AND id_city = '1863' AND shipped_date &gt;= '2016-12-01' AND shipped_date &lt; '2016-12-09' THEN 1</v>
      </c>
    </row>
    <row r="655" spans="1:19" x14ac:dyDescent="0.25">
      <c r="A655" t="str">
        <f t="shared" si="86"/>
        <v>18751</v>
      </c>
      <c r="B655">
        <v>1</v>
      </c>
      <c r="C655">
        <v>1875</v>
      </c>
      <c r="D655">
        <v>33316716.899999999</v>
      </c>
      <c r="E655">
        <v>33284716.899999999</v>
      </c>
      <c r="F655">
        <v>62</v>
      </c>
      <c r="G655">
        <v>116</v>
      </c>
      <c r="H655">
        <f>VLOOKUP($A655,'01 LEAD TIME'!$A$10:$K$1000000,8,FALSE)</f>
        <v>20161152313344.801</v>
      </c>
      <c r="I655">
        <f>VLOOKUP($A655,'01 LEAD TIME'!$A$10:$K$1000000,9,FALSE)</f>
        <v>20161206686343.602</v>
      </c>
      <c r="J655">
        <f>VLOOKUP($A655,'01 LEAD TIME'!$A$10:$K$1000000,10,FALSE)</f>
        <v>8</v>
      </c>
      <c r="K655">
        <f>VLOOKUP($A655,'01 LEAD TIME'!$A$10:$K$1000000,11,FALSE)</f>
        <v>4</v>
      </c>
      <c r="L655" t="s">
        <v>36</v>
      </c>
      <c r="M655" s="1">
        <f t="shared" si="80"/>
        <v>42693</v>
      </c>
      <c r="N655" s="1">
        <f t="shared" si="81"/>
        <v>42712</v>
      </c>
      <c r="O655" t="b">
        <f t="shared" si="82"/>
        <v>0</v>
      </c>
      <c r="P655" t="str">
        <f t="shared" si="83"/>
        <v>WHEN fk_mwh_warehouse = '1' AND id_city = '1875' AND shipped_date &gt;= '2016-11-19' AND shipped_date &lt; '2016-12-09' THEN unit_price</v>
      </c>
      <c r="Q655" t="str">
        <f t="shared" si="84"/>
        <v>WHEN fk_mwh_warehouse = '1' AND id_city = '1875' AND shipped_date &gt;= '2016-11-19' AND shipped_date &lt; '2016-12-09' THEN paid_price</v>
      </c>
      <c r="R655" t="str">
        <f t="shared" si="87"/>
        <v>WHEN fk_mwh_warehouse = '1' AND id_city = '1875' AND shipped_date &gt;= '2016-11-19' AND shipped_date &lt; '2016-12-09' THEN order_nr</v>
      </c>
      <c r="S655" t="str">
        <f t="shared" si="85"/>
        <v>WHEN fk_mwh_warehouse = '1' AND id_city = '1875' AND shipped_date &gt;= '2016-11-19' AND shipped_date &lt; '2016-12-09' THEN 1</v>
      </c>
    </row>
    <row r="656" spans="1:19" x14ac:dyDescent="0.25">
      <c r="A656" t="str">
        <f t="shared" si="86"/>
        <v>18911</v>
      </c>
      <c r="B656">
        <v>1</v>
      </c>
      <c r="C656">
        <v>1891</v>
      </c>
      <c r="D656">
        <v>1486000</v>
      </c>
      <c r="E656">
        <v>1486000</v>
      </c>
      <c r="F656">
        <v>1</v>
      </c>
      <c r="G656">
        <v>1</v>
      </c>
      <c r="H656">
        <f>VLOOKUP($A656,'01 LEAD TIME'!$A$10:$K$1000000,8,FALSE)</f>
        <v>20161125151345</v>
      </c>
      <c r="I656">
        <f>VLOOKUP($A656,'01 LEAD TIME'!$A$10:$K$1000000,9,FALSE)</f>
        <v>20161206153814</v>
      </c>
      <c r="J656">
        <f>VLOOKUP($A656,'01 LEAD TIME'!$A$10:$K$1000000,10,FALSE)</f>
        <v>11</v>
      </c>
      <c r="K656">
        <f>VLOOKUP($A656,'01 LEAD TIME'!$A$10:$K$1000000,11,FALSE)</f>
        <v>0</v>
      </c>
      <c r="L656" t="s">
        <v>36</v>
      </c>
      <c r="M656" s="1">
        <f t="shared" si="80"/>
        <v>42702</v>
      </c>
      <c r="N656" s="1">
        <f t="shared" si="81"/>
        <v>42705</v>
      </c>
      <c r="O656" t="b">
        <f t="shared" si="82"/>
        <v>0</v>
      </c>
      <c r="P656" t="str">
        <f t="shared" si="83"/>
        <v>WHEN fk_mwh_warehouse = '1' AND id_city = '1891' AND shipped_date &gt;= '2016-11-28' AND shipped_date &lt; '2016-12-02' THEN unit_price</v>
      </c>
      <c r="Q656" t="str">
        <f t="shared" si="84"/>
        <v>WHEN fk_mwh_warehouse = '1' AND id_city = '1891' AND shipped_date &gt;= '2016-11-28' AND shipped_date &lt; '2016-12-02' THEN paid_price</v>
      </c>
      <c r="R656" t="str">
        <f t="shared" si="87"/>
        <v>WHEN fk_mwh_warehouse = '1' AND id_city = '1891' AND shipped_date &gt;= '2016-11-28' AND shipped_date &lt; '2016-12-02' THEN order_nr</v>
      </c>
      <c r="S656" t="str">
        <f t="shared" si="85"/>
        <v>WHEN fk_mwh_warehouse = '1' AND id_city = '1891' AND shipped_date &gt;= '2016-11-28' AND shipped_date &lt; '2016-12-02' THEN 1</v>
      </c>
    </row>
    <row r="657" spans="1:19" x14ac:dyDescent="0.25">
      <c r="A657" t="str">
        <f t="shared" si="86"/>
        <v>19071</v>
      </c>
      <c r="B657">
        <v>1</v>
      </c>
      <c r="C657">
        <v>1907</v>
      </c>
      <c r="D657">
        <v>148900</v>
      </c>
      <c r="E657">
        <v>148900</v>
      </c>
      <c r="F657">
        <v>2</v>
      </c>
      <c r="G657">
        <v>2</v>
      </c>
      <c r="H657">
        <f>VLOOKUP($A657,'01 LEAD TIME'!$A$10:$K$1000000,8,FALSE)</f>
        <v>20161202072731.602</v>
      </c>
      <c r="I657">
        <f>VLOOKUP($A657,'01 LEAD TIME'!$A$10:$K$1000000,9,FALSE)</f>
        <v>20161206509627.301</v>
      </c>
      <c r="J657">
        <f>VLOOKUP($A657,'01 LEAD TIME'!$A$10:$K$1000000,10,FALSE)</f>
        <v>4</v>
      </c>
      <c r="K657">
        <f>VLOOKUP($A657,'01 LEAD TIME'!$A$10:$K$1000000,11,FALSE)</f>
        <v>0</v>
      </c>
      <c r="L657" t="s">
        <v>36</v>
      </c>
      <c r="M657" s="1">
        <f t="shared" si="80"/>
        <v>42709</v>
      </c>
      <c r="N657" s="1">
        <f t="shared" si="81"/>
        <v>42712</v>
      </c>
      <c r="O657" t="b">
        <f t="shared" si="82"/>
        <v>0</v>
      </c>
      <c r="P657" t="str">
        <f t="shared" si="83"/>
        <v>WHEN fk_mwh_warehouse = '1' AND id_city = '1907' AND shipped_date &gt;= '2016-12-05' AND shipped_date &lt; '2016-12-09' THEN unit_price</v>
      </c>
      <c r="Q657" t="str">
        <f t="shared" si="84"/>
        <v>WHEN fk_mwh_warehouse = '1' AND id_city = '1907' AND shipped_date &gt;= '2016-12-05' AND shipped_date &lt; '2016-12-09' THEN paid_price</v>
      </c>
      <c r="R657" t="str">
        <f t="shared" si="87"/>
        <v>WHEN fk_mwh_warehouse = '1' AND id_city = '1907' AND shipped_date &gt;= '2016-12-05' AND shipped_date &lt; '2016-12-09' THEN order_nr</v>
      </c>
      <c r="S657" t="str">
        <f t="shared" si="85"/>
        <v>WHEN fk_mwh_warehouse = '1' AND id_city = '1907' AND shipped_date &gt;= '2016-12-05' AND shipped_date &lt; '2016-12-09' THEN 1</v>
      </c>
    </row>
    <row r="658" spans="1:19" x14ac:dyDescent="0.25">
      <c r="A658" t="str">
        <f t="shared" si="86"/>
        <v>19161</v>
      </c>
      <c r="B658">
        <v>1</v>
      </c>
      <c r="C658">
        <v>1916</v>
      </c>
      <c r="D658">
        <v>51805923.700000003</v>
      </c>
      <c r="E658">
        <v>51247689.700000003</v>
      </c>
      <c r="F658">
        <v>152</v>
      </c>
      <c r="G658">
        <v>203</v>
      </c>
      <c r="H658">
        <f>VLOOKUP($A658,'01 LEAD TIME'!$A$10:$K$1000000,8,FALSE)</f>
        <v>20161167592612.801</v>
      </c>
      <c r="I658">
        <f>VLOOKUP($A658,'01 LEAD TIME'!$A$10:$K$1000000,9,FALSE)</f>
        <v>20161206485933.898</v>
      </c>
      <c r="J658">
        <f>VLOOKUP($A658,'01 LEAD TIME'!$A$10:$K$1000000,10,FALSE)</f>
        <v>9</v>
      </c>
      <c r="K658">
        <f>VLOOKUP($A658,'01 LEAD TIME'!$A$10:$K$1000000,11,FALSE)</f>
        <v>7</v>
      </c>
      <c r="L658" t="s">
        <v>36</v>
      </c>
      <c r="M658" s="1">
        <f t="shared" si="80"/>
        <v>42683</v>
      </c>
      <c r="N658" s="1">
        <f t="shared" si="81"/>
        <v>42714</v>
      </c>
      <c r="O658" t="b">
        <f t="shared" si="82"/>
        <v>0</v>
      </c>
      <c r="P658" t="str">
        <f t="shared" si="83"/>
        <v>WHEN fk_mwh_warehouse = '1' AND id_city = '1916' AND shipped_date &gt;= '2016-11-09' AND shipped_date &lt; '2016-12-11' THEN unit_price</v>
      </c>
      <c r="Q658" t="str">
        <f t="shared" si="84"/>
        <v>WHEN fk_mwh_warehouse = '1' AND id_city = '1916' AND shipped_date &gt;= '2016-11-09' AND shipped_date &lt; '2016-12-11' THEN paid_price</v>
      </c>
      <c r="R658" t="str">
        <f t="shared" si="87"/>
        <v>WHEN fk_mwh_warehouse = '1' AND id_city = '1916' AND shipped_date &gt;= '2016-11-09' AND shipped_date &lt; '2016-12-11' THEN order_nr</v>
      </c>
      <c r="S658" t="str">
        <f t="shared" si="85"/>
        <v>WHEN fk_mwh_warehouse = '1' AND id_city = '1916' AND shipped_date &gt;= '2016-11-09' AND shipped_date &lt; '2016-12-11' THEN 1</v>
      </c>
    </row>
    <row r="659" spans="1:19" x14ac:dyDescent="0.25">
      <c r="A659" t="str">
        <f t="shared" si="86"/>
        <v>19311</v>
      </c>
      <c r="B659">
        <v>1</v>
      </c>
      <c r="C659">
        <v>1931</v>
      </c>
      <c r="D659">
        <v>22223258</v>
      </c>
      <c r="E659">
        <v>21944847.300000001</v>
      </c>
      <c r="F659">
        <v>66</v>
      </c>
      <c r="G659">
        <v>83</v>
      </c>
      <c r="H659">
        <f>VLOOKUP($A659,'01 LEAD TIME'!$A$10:$K$1000000,8,FALSE)</f>
        <v>20161122437947.801</v>
      </c>
      <c r="I659">
        <f>VLOOKUP($A659,'01 LEAD TIME'!$A$10:$K$1000000,9,FALSE)</f>
        <v>20161206025172.199</v>
      </c>
      <c r="J659">
        <f>VLOOKUP($A659,'01 LEAD TIME'!$A$10:$K$1000000,10,FALSE)</f>
        <v>14</v>
      </c>
      <c r="K659">
        <f>VLOOKUP($A659,'01 LEAD TIME'!$A$10:$K$1000000,11,FALSE)</f>
        <v>7</v>
      </c>
      <c r="L659" t="s">
        <v>36</v>
      </c>
      <c r="M659" s="1">
        <f t="shared" si="80"/>
        <v>42678</v>
      </c>
      <c r="N659" s="1">
        <f t="shared" si="81"/>
        <v>42709</v>
      </c>
      <c r="O659" t="b">
        <f t="shared" si="82"/>
        <v>0</v>
      </c>
      <c r="P659" t="str">
        <f t="shared" si="83"/>
        <v>WHEN fk_mwh_warehouse = '1' AND id_city = '1931' AND shipped_date &gt;= '2016-11-04' AND shipped_date &lt; '2016-12-06' THEN unit_price</v>
      </c>
      <c r="Q659" t="str">
        <f t="shared" si="84"/>
        <v>WHEN fk_mwh_warehouse = '1' AND id_city = '1931' AND shipped_date &gt;= '2016-11-04' AND shipped_date &lt; '2016-12-06' THEN paid_price</v>
      </c>
      <c r="R659" t="str">
        <f t="shared" si="87"/>
        <v>WHEN fk_mwh_warehouse = '1' AND id_city = '1931' AND shipped_date &gt;= '2016-11-04' AND shipped_date &lt; '2016-12-06' THEN order_nr</v>
      </c>
      <c r="S659" t="str">
        <f t="shared" si="85"/>
        <v>WHEN fk_mwh_warehouse = '1' AND id_city = '1931' AND shipped_date &gt;= '2016-11-04' AND shipped_date &lt; '2016-12-06' THEN 1</v>
      </c>
    </row>
    <row r="660" spans="1:19" x14ac:dyDescent="0.25">
      <c r="A660" t="str">
        <f t="shared" si="86"/>
        <v>19481</v>
      </c>
      <c r="B660">
        <v>1</v>
      </c>
      <c r="C660">
        <v>1948</v>
      </c>
      <c r="D660">
        <v>30316271</v>
      </c>
      <c r="E660">
        <v>30160303</v>
      </c>
      <c r="F660">
        <v>110</v>
      </c>
      <c r="G660">
        <v>161</v>
      </c>
      <c r="H660">
        <f>VLOOKUP($A660,'01 LEAD TIME'!$A$10:$K$1000000,8,FALSE)</f>
        <v>20161147395991.699</v>
      </c>
      <c r="I660">
        <f>VLOOKUP($A660,'01 LEAD TIME'!$A$10:$K$1000000,9,FALSE)</f>
        <v>20161206901202</v>
      </c>
      <c r="J660">
        <f>VLOOKUP($A660,'01 LEAD TIME'!$A$10:$K$1000000,10,FALSE)</f>
        <v>10</v>
      </c>
      <c r="K660">
        <f>VLOOKUP($A660,'01 LEAD TIME'!$A$10:$K$1000000,11,FALSE)</f>
        <v>6</v>
      </c>
      <c r="L660" t="s">
        <v>36</v>
      </c>
      <c r="M660" s="1">
        <f t="shared" si="80"/>
        <v>42685</v>
      </c>
      <c r="N660" s="1">
        <f t="shared" si="81"/>
        <v>42712</v>
      </c>
      <c r="O660" t="b">
        <f t="shared" si="82"/>
        <v>0</v>
      </c>
      <c r="P660" t="str">
        <f t="shared" si="83"/>
        <v>WHEN fk_mwh_warehouse = '1' AND id_city = '1948' AND shipped_date &gt;= '2016-11-11' AND shipped_date &lt; '2016-12-09' THEN unit_price</v>
      </c>
      <c r="Q660" t="str">
        <f t="shared" si="84"/>
        <v>WHEN fk_mwh_warehouse = '1' AND id_city = '1948' AND shipped_date &gt;= '2016-11-11' AND shipped_date &lt; '2016-12-09' THEN paid_price</v>
      </c>
      <c r="R660" t="str">
        <f t="shared" si="87"/>
        <v>WHEN fk_mwh_warehouse = '1' AND id_city = '1948' AND shipped_date &gt;= '2016-11-11' AND shipped_date &lt; '2016-12-09' THEN order_nr</v>
      </c>
      <c r="S660" t="str">
        <f t="shared" si="85"/>
        <v>WHEN fk_mwh_warehouse = '1' AND id_city = '1948' AND shipped_date &gt;= '2016-11-11' AND shipped_date &lt; '2016-12-09' THEN 1</v>
      </c>
    </row>
    <row r="661" spans="1:19" x14ac:dyDescent="0.25">
      <c r="A661" t="str">
        <f t="shared" si="86"/>
        <v>19621</v>
      </c>
      <c r="B661">
        <v>1</v>
      </c>
      <c r="C661">
        <v>1962</v>
      </c>
      <c r="D661">
        <v>48292608.799999997</v>
      </c>
      <c r="E661">
        <v>47740732.460000001</v>
      </c>
      <c r="F661">
        <v>150</v>
      </c>
      <c r="G661">
        <v>218</v>
      </c>
      <c r="H661">
        <f>VLOOKUP($A661,'01 LEAD TIME'!$A$10:$K$1000000,8,FALSE)</f>
        <v>20161145861356.699</v>
      </c>
      <c r="I661">
        <f>VLOOKUP($A661,'01 LEAD TIME'!$A$10:$K$1000000,9,FALSE)</f>
        <v>20161206873134.5</v>
      </c>
      <c r="J661">
        <f>VLOOKUP($A661,'01 LEAD TIME'!$A$10:$K$1000000,10,FALSE)</f>
        <v>10</v>
      </c>
      <c r="K661">
        <f>VLOOKUP($A661,'01 LEAD TIME'!$A$10:$K$1000000,11,FALSE)</f>
        <v>5</v>
      </c>
      <c r="L661" t="s">
        <v>36</v>
      </c>
      <c r="M661" s="1">
        <f t="shared" si="80"/>
        <v>42688</v>
      </c>
      <c r="N661" s="1">
        <f t="shared" si="81"/>
        <v>42711</v>
      </c>
      <c r="O661" t="b">
        <f t="shared" si="82"/>
        <v>0</v>
      </c>
      <c r="P661" t="str">
        <f t="shared" si="83"/>
        <v>WHEN fk_mwh_warehouse = '1' AND id_city = '1962' AND shipped_date &gt;= '2016-11-14' AND shipped_date &lt; '2016-12-08' THEN unit_price</v>
      </c>
      <c r="Q661" t="str">
        <f t="shared" si="84"/>
        <v>WHEN fk_mwh_warehouse = '1' AND id_city = '1962' AND shipped_date &gt;= '2016-11-14' AND shipped_date &lt; '2016-12-08' THEN paid_price</v>
      </c>
      <c r="R661" t="str">
        <f t="shared" si="87"/>
        <v>WHEN fk_mwh_warehouse = '1' AND id_city = '1962' AND shipped_date &gt;= '2016-11-14' AND shipped_date &lt; '2016-12-08' THEN order_nr</v>
      </c>
      <c r="S661" t="str">
        <f t="shared" si="85"/>
        <v>WHEN fk_mwh_warehouse = '1' AND id_city = '1962' AND shipped_date &gt;= '2016-11-14' AND shipped_date &lt; '2016-12-08' THEN 1</v>
      </c>
    </row>
    <row r="662" spans="1:19" x14ac:dyDescent="0.25">
      <c r="A662" t="str">
        <f t="shared" si="86"/>
        <v>19751</v>
      </c>
      <c r="B662">
        <v>1</v>
      </c>
      <c r="C662">
        <v>1975</v>
      </c>
      <c r="D662">
        <v>27302792.82</v>
      </c>
      <c r="E662">
        <v>27021739</v>
      </c>
      <c r="F662">
        <v>70</v>
      </c>
      <c r="G662">
        <v>93</v>
      </c>
      <c r="H662">
        <f>VLOOKUP($A662,'01 LEAD TIME'!$A$10:$K$1000000,8,FALSE)</f>
        <v>20161137884852.301</v>
      </c>
      <c r="I662">
        <f>VLOOKUP($A662,'01 LEAD TIME'!$A$10:$K$1000000,9,FALSE)</f>
        <v>20161206776733</v>
      </c>
      <c r="J662">
        <f>VLOOKUP($A662,'01 LEAD TIME'!$A$10:$K$1000000,10,FALSE)</f>
        <v>8</v>
      </c>
      <c r="K662">
        <f>VLOOKUP($A662,'01 LEAD TIME'!$A$10:$K$1000000,11,FALSE)</f>
        <v>5</v>
      </c>
      <c r="L662" t="s">
        <v>36</v>
      </c>
      <c r="M662" s="1">
        <f t="shared" si="80"/>
        <v>42690</v>
      </c>
      <c r="N662" s="1">
        <f t="shared" si="81"/>
        <v>42713</v>
      </c>
      <c r="O662" t="b">
        <f t="shared" si="82"/>
        <v>0</v>
      </c>
      <c r="P662" t="str">
        <f t="shared" si="83"/>
        <v>WHEN fk_mwh_warehouse = '1' AND id_city = '1975' AND shipped_date &gt;= '2016-11-16' AND shipped_date &lt; '2016-12-10' THEN unit_price</v>
      </c>
      <c r="Q662" t="str">
        <f t="shared" si="84"/>
        <v>WHEN fk_mwh_warehouse = '1' AND id_city = '1975' AND shipped_date &gt;= '2016-11-16' AND shipped_date &lt; '2016-12-10' THEN paid_price</v>
      </c>
      <c r="R662" t="str">
        <f t="shared" si="87"/>
        <v>WHEN fk_mwh_warehouse = '1' AND id_city = '1975' AND shipped_date &gt;= '2016-11-16' AND shipped_date &lt; '2016-12-10' THEN order_nr</v>
      </c>
      <c r="S662" t="str">
        <f t="shared" si="85"/>
        <v>WHEN fk_mwh_warehouse = '1' AND id_city = '1975' AND shipped_date &gt;= '2016-11-16' AND shipped_date &lt; '2016-12-10' THEN 1</v>
      </c>
    </row>
    <row r="663" spans="1:19" x14ac:dyDescent="0.25">
      <c r="A663" t="str">
        <f t="shared" si="86"/>
        <v>19881</v>
      </c>
      <c r="B663">
        <v>1</v>
      </c>
      <c r="C663">
        <v>1988</v>
      </c>
      <c r="D663">
        <v>17516042</v>
      </c>
      <c r="E663">
        <v>17461042</v>
      </c>
      <c r="F663">
        <v>22</v>
      </c>
      <c r="G663">
        <v>30</v>
      </c>
      <c r="H663">
        <f>VLOOKUP($A663,'01 LEAD TIME'!$A$10:$K$1000000,8,FALSE)</f>
        <v>20161157628876.199</v>
      </c>
      <c r="I663">
        <f>VLOOKUP($A663,'01 LEAD TIME'!$A$10:$K$1000000,9,FALSE)</f>
        <v>20161206953918</v>
      </c>
      <c r="J663">
        <f>VLOOKUP($A663,'01 LEAD TIME'!$A$10:$K$1000000,10,FALSE)</f>
        <v>7</v>
      </c>
      <c r="K663">
        <f>VLOOKUP($A663,'01 LEAD TIME'!$A$10:$K$1000000,11,FALSE)</f>
        <v>6</v>
      </c>
      <c r="L663" t="s">
        <v>36</v>
      </c>
      <c r="M663" s="1">
        <f t="shared" si="80"/>
        <v>42688</v>
      </c>
      <c r="N663" s="1">
        <f t="shared" si="81"/>
        <v>42715</v>
      </c>
      <c r="O663" t="b">
        <f t="shared" si="82"/>
        <v>0</v>
      </c>
      <c r="P663" t="str">
        <f t="shared" si="83"/>
        <v>WHEN fk_mwh_warehouse = '1' AND id_city = '1988' AND shipped_date &gt;= '2016-11-14' AND shipped_date &lt; '2016-12-12' THEN unit_price</v>
      </c>
      <c r="Q663" t="str">
        <f t="shared" si="84"/>
        <v>WHEN fk_mwh_warehouse = '1' AND id_city = '1988' AND shipped_date &gt;= '2016-11-14' AND shipped_date &lt; '2016-12-12' THEN paid_price</v>
      </c>
      <c r="R663" t="str">
        <f t="shared" si="87"/>
        <v>WHEN fk_mwh_warehouse = '1' AND id_city = '1988' AND shipped_date &gt;= '2016-11-14' AND shipped_date &lt; '2016-12-12' THEN order_nr</v>
      </c>
      <c r="S663" t="str">
        <f t="shared" si="85"/>
        <v>WHEN fk_mwh_warehouse = '1' AND id_city = '1988' AND shipped_date &gt;= '2016-11-14' AND shipped_date &lt; '2016-12-12' THEN 1</v>
      </c>
    </row>
    <row r="664" spans="1:19" x14ac:dyDescent="0.25">
      <c r="A664" t="str">
        <f t="shared" si="86"/>
        <v>19941</v>
      </c>
      <c r="B664">
        <v>1</v>
      </c>
      <c r="C664">
        <v>1994</v>
      </c>
      <c r="D664">
        <v>29469929.920000002</v>
      </c>
      <c r="E664">
        <v>29279666.960000001</v>
      </c>
      <c r="F664">
        <v>122</v>
      </c>
      <c r="G664">
        <v>157</v>
      </c>
      <c r="H664">
        <f>VLOOKUP($A664,'01 LEAD TIME'!$A$10:$K$1000000,8,FALSE)</f>
        <v>20161138013385.898</v>
      </c>
      <c r="I664">
        <f>VLOOKUP($A664,'01 LEAD TIME'!$A$10:$K$1000000,9,FALSE)</f>
        <v>20161206828423.199</v>
      </c>
      <c r="J664">
        <f>VLOOKUP($A664,'01 LEAD TIME'!$A$10:$K$1000000,10,FALSE)</f>
        <v>10</v>
      </c>
      <c r="K664">
        <f>VLOOKUP($A664,'01 LEAD TIME'!$A$10:$K$1000000,11,FALSE)</f>
        <v>6</v>
      </c>
      <c r="L664" t="s">
        <v>36</v>
      </c>
      <c r="M664" s="1">
        <f t="shared" si="80"/>
        <v>42685</v>
      </c>
      <c r="N664" s="1">
        <f t="shared" si="81"/>
        <v>42712</v>
      </c>
      <c r="O664" t="b">
        <f t="shared" si="82"/>
        <v>0</v>
      </c>
      <c r="P664" t="str">
        <f t="shared" si="83"/>
        <v>WHEN fk_mwh_warehouse = '1' AND id_city = '1994' AND shipped_date &gt;= '2016-11-11' AND shipped_date &lt; '2016-12-09' THEN unit_price</v>
      </c>
      <c r="Q664" t="str">
        <f t="shared" si="84"/>
        <v>WHEN fk_mwh_warehouse = '1' AND id_city = '1994' AND shipped_date &gt;= '2016-11-11' AND shipped_date &lt; '2016-12-09' THEN paid_price</v>
      </c>
      <c r="R664" t="str">
        <f t="shared" si="87"/>
        <v>WHEN fk_mwh_warehouse = '1' AND id_city = '1994' AND shipped_date &gt;= '2016-11-11' AND shipped_date &lt; '2016-12-09' THEN order_nr</v>
      </c>
      <c r="S664" t="str">
        <f t="shared" si="85"/>
        <v>WHEN fk_mwh_warehouse = '1' AND id_city = '1994' AND shipped_date &gt;= '2016-11-11' AND shipped_date &lt; '2016-12-09' THEN 1</v>
      </c>
    </row>
    <row r="665" spans="1:19" x14ac:dyDescent="0.25">
      <c r="A665" t="str">
        <f t="shared" si="86"/>
        <v>20151</v>
      </c>
      <c r="B665">
        <v>1</v>
      </c>
      <c r="C665">
        <v>2015</v>
      </c>
      <c r="D665">
        <v>27298130.100000001</v>
      </c>
      <c r="E665">
        <v>27158130.100000001</v>
      </c>
      <c r="F665">
        <v>75</v>
      </c>
      <c r="G665">
        <v>97</v>
      </c>
      <c r="H665">
        <f>VLOOKUP($A665,'01 LEAD TIME'!$A$10:$K$1000000,8,FALSE)</f>
        <v>20161153879979</v>
      </c>
      <c r="I665">
        <f>VLOOKUP($A665,'01 LEAD TIME'!$A$10:$K$1000000,9,FALSE)</f>
        <v>20161207157096.801</v>
      </c>
      <c r="J665">
        <f>VLOOKUP($A665,'01 LEAD TIME'!$A$10:$K$1000000,10,FALSE)</f>
        <v>8</v>
      </c>
      <c r="K665">
        <f>VLOOKUP($A665,'01 LEAD TIME'!$A$10:$K$1000000,11,FALSE)</f>
        <v>3</v>
      </c>
      <c r="L665" t="s">
        <v>35</v>
      </c>
      <c r="M665" s="1">
        <f t="shared" si="80"/>
        <v>42696</v>
      </c>
      <c r="N665" s="1">
        <f t="shared" si="81"/>
        <v>42711</v>
      </c>
      <c r="O665" t="b">
        <f t="shared" si="82"/>
        <v>0</v>
      </c>
      <c r="P665" t="str">
        <f t="shared" si="83"/>
        <v>WHEN fk_mwh_warehouse = '1' AND id_city = '2015' AND shipped_date &gt;= '2016-11-22' AND shipped_date &lt; '2016-12-08' THEN unit_price</v>
      </c>
      <c r="Q665" t="str">
        <f t="shared" si="84"/>
        <v>WHEN fk_mwh_warehouse = '1' AND id_city = '2015' AND shipped_date &gt;= '2016-11-22' AND shipped_date &lt; '2016-12-08' THEN paid_price</v>
      </c>
      <c r="R665" t="str">
        <f t="shared" si="87"/>
        <v>WHEN fk_mwh_warehouse = '1' AND id_city = '2015' AND shipped_date &gt;= '2016-11-22' AND shipped_date &lt; '2016-12-08' THEN order_nr</v>
      </c>
      <c r="S665" t="str">
        <f t="shared" si="85"/>
        <v>WHEN fk_mwh_warehouse = '1' AND id_city = '2015' AND shipped_date &gt;= '2016-11-22' AND shipped_date &lt; '2016-12-08' THEN 1</v>
      </c>
    </row>
    <row r="666" spans="1:19" x14ac:dyDescent="0.25">
      <c r="A666" t="str">
        <f t="shared" si="86"/>
        <v>20301</v>
      </c>
      <c r="B666">
        <v>1</v>
      </c>
      <c r="C666">
        <v>2030</v>
      </c>
      <c r="D666">
        <v>13034977</v>
      </c>
      <c r="E666">
        <v>13004804.59</v>
      </c>
      <c r="F666">
        <v>42</v>
      </c>
      <c r="G666">
        <v>61</v>
      </c>
      <c r="H666">
        <f>VLOOKUP($A666,'01 LEAD TIME'!$A$10:$K$1000000,8,FALSE)</f>
        <v>20161148913157.199</v>
      </c>
      <c r="I666">
        <f>VLOOKUP($A666,'01 LEAD TIME'!$A$10:$K$1000000,9,FALSE)</f>
        <v>20161206686124.5</v>
      </c>
      <c r="J666">
        <f>VLOOKUP($A666,'01 LEAD TIME'!$A$10:$K$1000000,10,FALSE)</f>
        <v>7</v>
      </c>
      <c r="K666">
        <f>VLOOKUP($A666,'01 LEAD TIME'!$A$10:$K$1000000,11,FALSE)</f>
        <v>3</v>
      </c>
      <c r="L666" t="s">
        <v>36</v>
      </c>
      <c r="M666" s="1">
        <f t="shared" si="80"/>
        <v>42697</v>
      </c>
      <c r="N666" s="1">
        <f t="shared" si="81"/>
        <v>42712</v>
      </c>
      <c r="O666" t="b">
        <f t="shared" si="82"/>
        <v>0</v>
      </c>
      <c r="P666" t="str">
        <f t="shared" si="83"/>
        <v>WHEN fk_mwh_warehouse = '1' AND id_city = '2030' AND shipped_date &gt;= '2016-11-23' AND shipped_date &lt; '2016-12-09' THEN unit_price</v>
      </c>
      <c r="Q666" t="str">
        <f t="shared" si="84"/>
        <v>WHEN fk_mwh_warehouse = '1' AND id_city = '2030' AND shipped_date &gt;= '2016-11-23' AND shipped_date &lt; '2016-12-09' THEN paid_price</v>
      </c>
      <c r="R666" t="str">
        <f t="shared" si="87"/>
        <v>WHEN fk_mwh_warehouse = '1' AND id_city = '2030' AND shipped_date &gt;= '2016-11-23' AND shipped_date &lt; '2016-12-09' THEN order_nr</v>
      </c>
      <c r="S666" t="str">
        <f t="shared" si="85"/>
        <v>WHEN fk_mwh_warehouse = '1' AND id_city = '2030' AND shipped_date &gt;= '2016-11-23' AND shipped_date &lt; '2016-12-09' THEN 1</v>
      </c>
    </row>
    <row r="667" spans="1:19" x14ac:dyDescent="0.25">
      <c r="A667" t="str">
        <f t="shared" si="86"/>
        <v>20511</v>
      </c>
      <c r="B667">
        <v>1</v>
      </c>
      <c r="C667">
        <v>2051</v>
      </c>
      <c r="D667">
        <v>84755472.5</v>
      </c>
      <c r="E667">
        <v>83437682.819999993</v>
      </c>
      <c r="F667">
        <v>172</v>
      </c>
      <c r="G667">
        <v>233</v>
      </c>
      <c r="H667">
        <f>VLOOKUP($A667,'01 LEAD TIME'!$A$10:$K$1000000,8,FALSE)</f>
        <v>20161153620030.199</v>
      </c>
      <c r="I667">
        <f>VLOOKUP($A667,'01 LEAD TIME'!$A$10:$K$1000000,9,FALSE)</f>
        <v>20161207476029.398</v>
      </c>
      <c r="J667">
        <f>VLOOKUP($A667,'01 LEAD TIME'!$A$10:$K$1000000,10,FALSE)</f>
        <v>8</v>
      </c>
      <c r="K667">
        <f>VLOOKUP($A667,'01 LEAD TIME'!$A$10:$K$1000000,11,FALSE)</f>
        <v>4</v>
      </c>
      <c r="L667" t="s">
        <v>35</v>
      </c>
      <c r="M667" s="1">
        <f t="shared" si="80"/>
        <v>42693</v>
      </c>
      <c r="N667" s="1">
        <f t="shared" si="81"/>
        <v>42712</v>
      </c>
      <c r="O667" t="b">
        <f t="shared" si="82"/>
        <v>0</v>
      </c>
      <c r="P667" t="str">
        <f t="shared" si="83"/>
        <v>WHEN fk_mwh_warehouse = '1' AND id_city = '2051' AND shipped_date &gt;= '2016-11-19' AND shipped_date &lt; '2016-12-09' THEN unit_price</v>
      </c>
      <c r="Q667" t="str">
        <f t="shared" si="84"/>
        <v>WHEN fk_mwh_warehouse = '1' AND id_city = '2051' AND shipped_date &gt;= '2016-11-19' AND shipped_date &lt; '2016-12-09' THEN paid_price</v>
      </c>
      <c r="R667" t="str">
        <f t="shared" si="87"/>
        <v>WHEN fk_mwh_warehouse = '1' AND id_city = '2051' AND shipped_date &gt;= '2016-11-19' AND shipped_date &lt; '2016-12-09' THEN order_nr</v>
      </c>
      <c r="S667" t="str">
        <f t="shared" si="85"/>
        <v>WHEN fk_mwh_warehouse = '1' AND id_city = '2051' AND shipped_date &gt;= '2016-11-19' AND shipped_date &lt; '2016-12-09' THEN 1</v>
      </c>
    </row>
    <row r="668" spans="1:19" x14ac:dyDescent="0.25">
      <c r="A668" t="str">
        <f t="shared" si="86"/>
        <v>20601</v>
      </c>
      <c r="B668">
        <v>1</v>
      </c>
      <c r="C668">
        <v>2060</v>
      </c>
      <c r="D668">
        <v>2970176611.54</v>
      </c>
      <c r="E668">
        <v>2928462062.6100001</v>
      </c>
      <c r="F668">
        <v>21168</v>
      </c>
      <c r="G668">
        <v>32814</v>
      </c>
      <c r="H668">
        <f>VLOOKUP($A668,'01 LEAD TIME'!$A$10:$K$1000000,8,FALSE)</f>
        <v>20161191539253.898</v>
      </c>
      <c r="I668">
        <f>VLOOKUP($A668,'01 LEAD TIME'!$A$10:$K$1000000,9,FALSE)</f>
        <v>20161206536537.301</v>
      </c>
      <c r="J668">
        <f>VLOOKUP($A668,'01 LEAD TIME'!$A$10:$K$1000000,10,FALSE)</f>
        <v>4</v>
      </c>
      <c r="K668">
        <f>VLOOKUP($A668,'01 LEAD TIME'!$A$10:$K$1000000,11,FALSE)</f>
        <v>4</v>
      </c>
      <c r="L668" t="s">
        <v>36</v>
      </c>
      <c r="M668" s="1">
        <f t="shared" si="80"/>
        <v>42697</v>
      </c>
      <c r="N668" s="1">
        <f t="shared" si="81"/>
        <v>42716</v>
      </c>
      <c r="O668" t="b">
        <f t="shared" si="82"/>
        <v>0</v>
      </c>
      <c r="P668" t="str">
        <f t="shared" si="83"/>
        <v>WHEN fk_mwh_warehouse = '1' AND id_city = '2060' AND shipped_date &gt;= '2016-11-23' AND shipped_date &lt; '2016-12-13' THEN unit_price</v>
      </c>
      <c r="Q668" t="str">
        <f t="shared" si="84"/>
        <v>WHEN fk_mwh_warehouse = '1' AND id_city = '2060' AND shipped_date &gt;= '2016-11-23' AND shipped_date &lt; '2016-12-13' THEN paid_price</v>
      </c>
      <c r="R668" t="str">
        <f t="shared" si="87"/>
        <v>WHEN fk_mwh_warehouse = '1' AND id_city = '2060' AND shipped_date &gt;= '2016-11-23' AND shipped_date &lt; '2016-12-13' THEN order_nr</v>
      </c>
      <c r="S668" t="str">
        <f t="shared" si="85"/>
        <v>WHEN fk_mwh_warehouse = '1' AND id_city = '2060' AND shipped_date &gt;= '2016-11-23' AND shipped_date &lt; '2016-12-13' THEN 1</v>
      </c>
    </row>
    <row r="669" spans="1:19" x14ac:dyDescent="0.25">
      <c r="A669" t="str">
        <f t="shared" si="86"/>
        <v>20731</v>
      </c>
      <c r="B669">
        <v>1</v>
      </c>
      <c r="C669">
        <v>2073</v>
      </c>
      <c r="D669">
        <v>37375008.899999999</v>
      </c>
      <c r="E669">
        <v>37116966.579999998</v>
      </c>
      <c r="F669">
        <v>100</v>
      </c>
      <c r="G669">
        <v>183</v>
      </c>
      <c r="H669">
        <f>VLOOKUP($A669,'01 LEAD TIME'!$A$10:$K$1000000,8,FALSE)</f>
        <v>20161138153499.102</v>
      </c>
      <c r="I669">
        <f>VLOOKUP($A669,'01 LEAD TIME'!$A$10:$K$1000000,9,FALSE)</f>
        <v>20161207080589.699</v>
      </c>
      <c r="J669">
        <f>VLOOKUP($A669,'01 LEAD TIME'!$A$10:$K$1000000,10,FALSE)</f>
        <v>9</v>
      </c>
      <c r="K669">
        <f>VLOOKUP($A669,'01 LEAD TIME'!$A$10:$K$1000000,11,FALSE)</f>
        <v>4</v>
      </c>
      <c r="L669" t="s">
        <v>35</v>
      </c>
      <c r="M669" s="1">
        <f t="shared" si="80"/>
        <v>42692</v>
      </c>
      <c r="N669" s="1">
        <f t="shared" si="81"/>
        <v>42711</v>
      </c>
      <c r="O669" t="b">
        <f t="shared" si="82"/>
        <v>0</v>
      </c>
      <c r="P669" t="str">
        <f t="shared" si="83"/>
        <v>WHEN fk_mwh_warehouse = '1' AND id_city = '2073' AND shipped_date &gt;= '2016-11-18' AND shipped_date &lt; '2016-12-08' THEN unit_price</v>
      </c>
      <c r="Q669" t="str">
        <f t="shared" si="84"/>
        <v>WHEN fk_mwh_warehouse = '1' AND id_city = '2073' AND shipped_date &gt;= '2016-11-18' AND shipped_date &lt; '2016-12-08' THEN paid_price</v>
      </c>
      <c r="R669" t="str">
        <f t="shared" si="87"/>
        <v>WHEN fk_mwh_warehouse = '1' AND id_city = '2073' AND shipped_date &gt;= '2016-11-18' AND shipped_date &lt; '2016-12-08' THEN order_nr</v>
      </c>
      <c r="S669" t="str">
        <f t="shared" si="85"/>
        <v>WHEN fk_mwh_warehouse = '1' AND id_city = '2073' AND shipped_date &gt;= '2016-11-18' AND shipped_date &lt; '2016-12-08' THEN 1</v>
      </c>
    </row>
    <row r="670" spans="1:19" x14ac:dyDescent="0.25">
      <c r="A670" t="str">
        <f t="shared" si="86"/>
        <v>20791</v>
      </c>
      <c r="B670">
        <v>1</v>
      </c>
      <c r="C670">
        <v>2079</v>
      </c>
      <c r="D670">
        <v>0</v>
      </c>
      <c r="E670">
        <v>0</v>
      </c>
      <c r="F670">
        <v>0</v>
      </c>
      <c r="G670">
        <v>0</v>
      </c>
      <c r="H670" t="e">
        <f>VLOOKUP($A670,'01 LEAD TIME'!$A$10:$K$1000000,8,FALSE)</f>
        <v>#N/A</v>
      </c>
      <c r="I670" t="e">
        <f>VLOOKUP($A670,'01 LEAD TIME'!$A$10:$K$1000000,9,FALSE)</f>
        <v>#N/A</v>
      </c>
      <c r="J670" t="e">
        <f>VLOOKUP($A670,'01 LEAD TIME'!$A$10:$K$1000000,10,FALSE)</f>
        <v>#N/A</v>
      </c>
      <c r="K670" t="e">
        <f>VLOOKUP($A670,'01 LEAD TIME'!$A$10:$K$1000000,11,FALSE)</f>
        <v>#N/A</v>
      </c>
      <c r="L670" t="e">
        <v>#N/A</v>
      </c>
      <c r="M670" s="1" t="e">
        <f t="shared" si="80"/>
        <v>#N/A</v>
      </c>
      <c r="N670" s="1" t="e">
        <f t="shared" si="81"/>
        <v>#N/A</v>
      </c>
      <c r="O670" t="e">
        <f t="shared" si="82"/>
        <v>#N/A</v>
      </c>
      <c r="P670" t="e">
        <f t="shared" si="83"/>
        <v>#N/A</v>
      </c>
      <c r="Q670" t="e">
        <f t="shared" si="84"/>
        <v>#N/A</v>
      </c>
      <c r="R670" t="e">
        <f t="shared" si="87"/>
        <v>#N/A</v>
      </c>
      <c r="S670" t="e">
        <f t="shared" si="85"/>
        <v>#N/A</v>
      </c>
    </row>
    <row r="671" spans="1:19" x14ac:dyDescent="0.25">
      <c r="A671" t="str">
        <f t="shared" si="86"/>
        <v>20871</v>
      </c>
      <c r="B671">
        <v>1</v>
      </c>
      <c r="C671">
        <v>2087</v>
      </c>
      <c r="D671">
        <v>0</v>
      </c>
      <c r="E671">
        <v>0</v>
      </c>
      <c r="F671">
        <v>0</v>
      </c>
      <c r="G671">
        <v>0</v>
      </c>
      <c r="H671" t="e">
        <f>VLOOKUP($A671,'01 LEAD TIME'!$A$10:$K$1000000,8,FALSE)</f>
        <v>#N/A</v>
      </c>
      <c r="I671" t="e">
        <f>VLOOKUP($A671,'01 LEAD TIME'!$A$10:$K$1000000,9,FALSE)</f>
        <v>#N/A</v>
      </c>
      <c r="J671" t="e">
        <f>VLOOKUP($A671,'01 LEAD TIME'!$A$10:$K$1000000,10,FALSE)</f>
        <v>#N/A</v>
      </c>
      <c r="K671" t="e">
        <f>VLOOKUP($A671,'01 LEAD TIME'!$A$10:$K$1000000,11,FALSE)</f>
        <v>#N/A</v>
      </c>
      <c r="L671" t="e">
        <v>#N/A</v>
      </c>
      <c r="M671" s="1" t="e">
        <f t="shared" si="80"/>
        <v>#N/A</v>
      </c>
      <c r="N671" s="1" t="e">
        <f t="shared" si="81"/>
        <v>#N/A</v>
      </c>
      <c r="O671" t="e">
        <f t="shared" si="82"/>
        <v>#N/A</v>
      </c>
      <c r="P671" t="e">
        <f t="shared" si="83"/>
        <v>#N/A</v>
      </c>
      <c r="Q671" t="e">
        <f t="shared" si="84"/>
        <v>#N/A</v>
      </c>
      <c r="R671" t="e">
        <f t="shared" si="87"/>
        <v>#N/A</v>
      </c>
      <c r="S671" t="e">
        <f t="shared" si="85"/>
        <v>#N/A</v>
      </c>
    </row>
    <row r="672" spans="1:19" x14ac:dyDescent="0.25">
      <c r="A672" t="str">
        <f t="shared" si="86"/>
        <v>21231</v>
      </c>
      <c r="B672">
        <v>1</v>
      </c>
      <c r="C672">
        <v>2123</v>
      </c>
      <c r="D672">
        <v>0</v>
      </c>
      <c r="E672">
        <v>0</v>
      </c>
      <c r="F672">
        <v>0</v>
      </c>
      <c r="G672">
        <v>0</v>
      </c>
      <c r="H672" t="e">
        <f>VLOOKUP($A672,'01 LEAD TIME'!$A$10:$K$1000000,8,FALSE)</f>
        <v>#N/A</v>
      </c>
      <c r="I672" t="e">
        <f>VLOOKUP($A672,'01 LEAD TIME'!$A$10:$K$1000000,9,FALSE)</f>
        <v>#N/A</v>
      </c>
      <c r="J672" t="e">
        <f>VLOOKUP($A672,'01 LEAD TIME'!$A$10:$K$1000000,10,FALSE)</f>
        <v>#N/A</v>
      </c>
      <c r="K672" t="e">
        <f>VLOOKUP($A672,'01 LEAD TIME'!$A$10:$K$1000000,11,FALSE)</f>
        <v>#N/A</v>
      </c>
      <c r="L672" t="e">
        <v>#N/A</v>
      </c>
      <c r="M672" s="1" t="e">
        <f t="shared" si="80"/>
        <v>#N/A</v>
      </c>
      <c r="N672" s="1" t="e">
        <f t="shared" si="81"/>
        <v>#N/A</v>
      </c>
      <c r="O672" t="e">
        <f t="shared" si="82"/>
        <v>#N/A</v>
      </c>
      <c r="P672" t="e">
        <f t="shared" si="83"/>
        <v>#N/A</v>
      </c>
      <c r="Q672" t="e">
        <f t="shared" si="84"/>
        <v>#N/A</v>
      </c>
      <c r="R672" t="e">
        <f t="shared" si="87"/>
        <v>#N/A</v>
      </c>
      <c r="S672" t="e">
        <f t="shared" si="85"/>
        <v>#N/A</v>
      </c>
    </row>
    <row r="673" spans="1:19" x14ac:dyDescent="0.25">
      <c r="A673" t="str">
        <f t="shared" si="86"/>
        <v>21321</v>
      </c>
      <c r="B673">
        <v>1</v>
      </c>
      <c r="C673">
        <v>2132</v>
      </c>
      <c r="D673">
        <v>100800</v>
      </c>
      <c r="E673">
        <v>100800</v>
      </c>
      <c r="F673">
        <v>1</v>
      </c>
      <c r="G673">
        <v>2</v>
      </c>
      <c r="H673">
        <f>VLOOKUP($A673,'01 LEAD TIME'!$A$10:$K$1000000,8,FALSE)</f>
        <v>20161203791882</v>
      </c>
      <c r="I673">
        <f>VLOOKUP($A673,'01 LEAD TIME'!$A$10:$K$1000000,9,FALSE)</f>
        <v>20161208199092.602</v>
      </c>
      <c r="J673">
        <f>VLOOKUP($A673,'01 LEAD TIME'!$A$10:$K$1000000,10,FALSE)</f>
        <v>4</v>
      </c>
      <c r="K673">
        <f>VLOOKUP($A673,'01 LEAD TIME'!$A$10:$K$1000000,11,FALSE)</f>
        <v>0</v>
      </c>
      <c r="L673" t="s">
        <v>37</v>
      </c>
      <c r="M673" s="1">
        <f t="shared" si="80"/>
        <v>42709</v>
      </c>
      <c r="N673" s="1">
        <f t="shared" si="81"/>
        <v>42712</v>
      </c>
      <c r="O673" t="b">
        <f t="shared" si="82"/>
        <v>0</v>
      </c>
      <c r="P673" t="str">
        <f t="shared" si="83"/>
        <v>WHEN fk_mwh_warehouse = '1' AND id_city = '2132' AND shipped_date &gt;= '2016-12-05' AND shipped_date &lt; '2016-12-09' THEN unit_price</v>
      </c>
      <c r="Q673" t="str">
        <f t="shared" si="84"/>
        <v>WHEN fk_mwh_warehouse = '1' AND id_city = '2132' AND shipped_date &gt;= '2016-12-05' AND shipped_date &lt; '2016-12-09' THEN paid_price</v>
      </c>
      <c r="R673" t="str">
        <f t="shared" si="87"/>
        <v>WHEN fk_mwh_warehouse = '1' AND id_city = '2132' AND shipped_date &gt;= '2016-12-05' AND shipped_date &lt; '2016-12-09' THEN order_nr</v>
      </c>
      <c r="S673" t="str">
        <f t="shared" si="85"/>
        <v>WHEN fk_mwh_warehouse = '1' AND id_city = '2132' AND shipped_date &gt;= '2016-12-05' AND shipped_date &lt; '2016-12-09' THEN 1</v>
      </c>
    </row>
    <row r="674" spans="1:19" x14ac:dyDescent="0.25">
      <c r="A674" t="str">
        <f t="shared" si="86"/>
        <v>21431</v>
      </c>
      <c r="B674">
        <v>1</v>
      </c>
      <c r="C674">
        <v>2143</v>
      </c>
      <c r="D674">
        <v>349000</v>
      </c>
      <c r="E674">
        <v>349000</v>
      </c>
      <c r="F674">
        <v>2</v>
      </c>
      <c r="G674">
        <v>3</v>
      </c>
      <c r="H674">
        <f>VLOOKUP($A674,'01 LEAD TIME'!$A$10:$K$1000000,8,FALSE)</f>
        <v>20161148155272.5</v>
      </c>
      <c r="I674">
        <f>VLOOKUP($A674,'01 LEAD TIME'!$A$10:$K$1000000,9,FALSE)</f>
        <v>20161206674390.699</v>
      </c>
      <c r="J674">
        <f>VLOOKUP($A674,'01 LEAD TIME'!$A$10:$K$1000000,10,FALSE)</f>
        <v>6</v>
      </c>
      <c r="K674">
        <f>VLOOKUP($A674,'01 LEAD TIME'!$A$10:$K$1000000,11,FALSE)</f>
        <v>1</v>
      </c>
      <c r="L674" t="s">
        <v>36</v>
      </c>
      <c r="M674" s="1">
        <f t="shared" si="80"/>
        <v>42704</v>
      </c>
      <c r="N674" s="1">
        <f t="shared" si="81"/>
        <v>42711</v>
      </c>
      <c r="O674" t="b">
        <f t="shared" si="82"/>
        <v>0</v>
      </c>
      <c r="P674" t="str">
        <f t="shared" si="83"/>
        <v>WHEN fk_mwh_warehouse = '1' AND id_city = '2143' AND shipped_date &gt;= '2016-11-30' AND shipped_date &lt; '2016-12-08' THEN unit_price</v>
      </c>
      <c r="Q674" t="str">
        <f t="shared" si="84"/>
        <v>WHEN fk_mwh_warehouse = '1' AND id_city = '2143' AND shipped_date &gt;= '2016-11-30' AND shipped_date &lt; '2016-12-08' THEN paid_price</v>
      </c>
      <c r="R674" t="str">
        <f t="shared" si="87"/>
        <v>WHEN fk_mwh_warehouse = '1' AND id_city = '2143' AND shipped_date &gt;= '2016-11-30' AND shipped_date &lt; '2016-12-08' THEN order_nr</v>
      </c>
      <c r="S674" t="str">
        <f t="shared" si="85"/>
        <v>WHEN fk_mwh_warehouse = '1' AND id_city = '2143' AND shipped_date &gt;= '2016-11-30' AND shipped_date &lt; '2016-12-08' THEN 1</v>
      </c>
    </row>
    <row r="675" spans="1:19" x14ac:dyDescent="0.25">
      <c r="A675" t="str">
        <f t="shared" si="86"/>
        <v>21671</v>
      </c>
      <c r="B675">
        <v>1</v>
      </c>
      <c r="C675">
        <v>2167</v>
      </c>
      <c r="D675">
        <v>8582653.4000000004</v>
      </c>
      <c r="E675">
        <v>8582653.4000000004</v>
      </c>
      <c r="F675">
        <v>27</v>
      </c>
      <c r="G675">
        <v>33</v>
      </c>
      <c r="H675">
        <f>VLOOKUP($A675,'01 LEAD TIME'!$A$10:$K$1000000,8,FALSE)</f>
        <v>20161189433434.199</v>
      </c>
      <c r="I675">
        <f>VLOOKUP($A675,'01 LEAD TIME'!$A$10:$K$1000000,9,FALSE)</f>
        <v>20161206489067.102</v>
      </c>
      <c r="J675">
        <f>VLOOKUP($A675,'01 LEAD TIME'!$A$10:$K$1000000,10,FALSE)</f>
        <v>4</v>
      </c>
      <c r="K675">
        <f>VLOOKUP($A675,'01 LEAD TIME'!$A$10:$K$1000000,11,FALSE)</f>
        <v>3</v>
      </c>
      <c r="L675" t="s">
        <v>36</v>
      </c>
      <c r="M675" s="1">
        <f t="shared" si="80"/>
        <v>42700</v>
      </c>
      <c r="N675" s="1">
        <f t="shared" si="81"/>
        <v>42715</v>
      </c>
      <c r="O675" t="b">
        <f t="shared" si="82"/>
        <v>0</v>
      </c>
      <c r="P675" t="str">
        <f t="shared" si="83"/>
        <v>WHEN fk_mwh_warehouse = '1' AND id_city = '2167' AND shipped_date &gt;= '2016-11-26' AND shipped_date &lt; '2016-12-12' THEN unit_price</v>
      </c>
      <c r="Q675" t="str">
        <f t="shared" si="84"/>
        <v>WHEN fk_mwh_warehouse = '1' AND id_city = '2167' AND shipped_date &gt;= '2016-11-26' AND shipped_date &lt; '2016-12-12' THEN paid_price</v>
      </c>
      <c r="R675" t="str">
        <f t="shared" si="87"/>
        <v>WHEN fk_mwh_warehouse = '1' AND id_city = '2167' AND shipped_date &gt;= '2016-11-26' AND shipped_date &lt; '2016-12-12' THEN order_nr</v>
      </c>
      <c r="S675" t="str">
        <f t="shared" si="85"/>
        <v>WHEN fk_mwh_warehouse = '1' AND id_city = '2167' AND shipped_date &gt;= '2016-11-26' AND shipped_date &lt; '2016-12-12' THEN 1</v>
      </c>
    </row>
    <row r="676" spans="1:19" x14ac:dyDescent="0.25">
      <c r="A676" t="str">
        <f t="shared" si="86"/>
        <v>21931</v>
      </c>
      <c r="B676">
        <v>1</v>
      </c>
      <c r="C676">
        <v>2193</v>
      </c>
      <c r="D676">
        <v>2378000</v>
      </c>
      <c r="E676">
        <v>2378000</v>
      </c>
      <c r="F676">
        <v>1</v>
      </c>
      <c r="G676">
        <v>1</v>
      </c>
      <c r="H676">
        <f>VLOOKUP($A676,'01 LEAD TIME'!$A$10:$K$1000000,8,FALSE)</f>
        <v>20161124171628</v>
      </c>
      <c r="I676">
        <f>VLOOKUP($A676,'01 LEAD TIME'!$A$10:$K$1000000,9,FALSE)</f>
        <v>20161208115454</v>
      </c>
      <c r="J676">
        <f>VLOOKUP($A676,'01 LEAD TIME'!$A$10:$K$1000000,10,FALSE)</f>
        <v>14</v>
      </c>
      <c r="K676">
        <f>VLOOKUP($A676,'01 LEAD TIME'!$A$10:$K$1000000,11,FALSE)</f>
        <v>0</v>
      </c>
      <c r="L676" t="s">
        <v>37</v>
      </c>
      <c r="M676" s="1">
        <f t="shared" si="80"/>
        <v>42699</v>
      </c>
      <c r="N676" s="1">
        <f t="shared" si="81"/>
        <v>42702</v>
      </c>
      <c r="O676" t="b">
        <f t="shared" si="82"/>
        <v>0</v>
      </c>
      <c r="P676" t="str">
        <f t="shared" si="83"/>
        <v>WHEN fk_mwh_warehouse = '1' AND id_city = '2193' AND shipped_date &gt;= '2016-11-25' AND shipped_date &lt; '2016-11-29' THEN unit_price</v>
      </c>
      <c r="Q676" t="str">
        <f t="shared" si="84"/>
        <v>WHEN fk_mwh_warehouse = '1' AND id_city = '2193' AND shipped_date &gt;= '2016-11-25' AND shipped_date &lt; '2016-11-29' THEN paid_price</v>
      </c>
      <c r="R676" t="str">
        <f t="shared" si="87"/>
        <v>WHEN fk_mwh_warehouse = '1' AND id_city = '2193' AND shipped_date &gt;= '2016-11-25' AND shipped_date &lt; '2016-11-29' THEN order_nr</v>
      </c>
      <c r="S676" t="str">
        <f t="shared" si="85"/>
        <v>WHEN fk_mwh_warehouse = '1' AND id_city = '2193' AND shipped_date &gt;= '2016-11-25' AND shipped_date &lt; '2016-11-29' THEN 1</v>
      </c>
    </row>
    <row r="677" spans="1:19" x14ac:dyDescent="0.25">
      <c r="A677" t="str">
        <f t="shared" si="86"/>
        <v>22011</v>
      </c>
      <c r="B677">
        <v>1</v>
      </c>
      <c r="C677">
        <v>2201</v>
      </c>
      <c r="D677">
        <v>11710700</v>
      </c>
      <c r="E677">
        <v>9769139.4499999993</v>
      </c>
      <c r="F677">
        <v>11</v>
      </c>
      <c r="G677">
        <v>18</v>
      </c>
      <c r="H677">
        <f>VLOOKUP($A677,'01 LEAD TIME'!$A$10:$K$1000000,8,FALSE)</f>
        <v>20161140471470.398</v>
      </c>
      <c r="I677">
        <f>VLOOKUP($A677,'01 LEAD TIME'!$A$10:$K$1000000,9,FALSE)</f>
        <v>20161207798749</v>
      </c>
      <c r="J677">
        <f>VLOOKUP($A677,'01 LEAD TIME'!$A$10:$K$1000000,10,FALSE)</f>
        <v>13</v>
      </c>
      <c r="K677">
        <f>VLOOKUP($A677,'01 LEAD TIME'!$A$10:$K$1000000,11,FALSE)</f>
        <v>6</v>
      </c>
      <c r="L677" t="s">
        <v>35</v>
      </c>
      <c r="M677" s="1">
        <f t="shared" si="80"/>
        <v>42682</v>
      </c>
      <c r="N677" s="1">
        <f t="shared" si="81"/>
        <v>42709</v>
      </c>
      <c r="O677" t="b">
        <f t="shared" si="82"/>
        <v>0</v>
      </c>
      <c r="P677" t="str">
        <f t="shared" si="83"/>
        <v>WHEN fk_mwh_warehouse = '1' AND id_city = '2201' AND shipped_date &gt;= '2016-11-08' AND shipped_date &lt; '2016-12-06' THEN unit_price</v>
      </c>
      <c r="Q677" t="str">
        <f t="shared" si="84"/>
        <v>WHEN fk_mwh_warehouse = '1' AND id_city = '2201' AND shipped_date &gt;= '2016-11-08' AND shipped_date &lt; '2016-12-06' THEN paid_price</v>
      </c>
      <c r="R677" t="str">
        <f t="shared" si="87"/>
        <v>WHEN fk_mwh_warehouse = '1' AND id_city = '2201' AND shipped_date &gt;= '2016-11-08' AND shipped_date &lt; '2016-12-06' THEN order_nr</v>
      </c>
      <c r="S677" t="str">
        <f t="shared" si="85"/>
        <v>WHEN fk_mwh_warehouse = '1' AND id_city = '2201' AND shipped_date &gt;= '2016-11-08' AND shipped_date &lt; '2016-12-06' THEN 1</v>
      </c>
    </row>
    <row r="678" spans="1:19" x14ac:dyDescent="0.25">
      <c r="A678" t="str">
        <f t="shared" si="86"/>
        <v>22111</v>
      </c>
      <c r="B678">
        <v>1</v>
      </c>
      <c r="C678">
        <v>2211</v>
      </c>
      <c r="D678">
        <v>67547747.140000001</v>
      </c>
      <c r="E678">
        <v>67362012.420000002</v>
      </c>
      <c r="F678">
        <v>219</v>
      </c>
      <c r="G678">
        <v>291</v>
      </c>
      <c r="H678">
        <f>VLOOKUP($A678,'01 LEAD TIME'!$A$10:$K$1000000,8,FALSE)</f>
        <v>20161182563595.801</v>
      </c>
      <c r="I678">
        <f>VLOOKUP($A678,'01 LEAD TIME'!$A$10:$K$1000000,9,FALSE)</f>
        <v>20161206477760.801</v>
      </c>
      <c r="J678">
        <f>VLOOKUP($A678,'01 LEAD TIME'!$A$10:$K$1000000,10,FALSE)</f>
        <v>5</v>
      </c>
      <c r="K678">
        <f>VLOOKUP($A678,'01 LEAD TIME'!$A$10:$K$1000000,11,FALSE)</f>
        <v>3</v>
      </c>
      <c r="L678" t="s">
        <v>36</v>
      </c>
      <c r="M678" s="1">
        <f t="shared" si="80"/>
        <v>42699</v>
      </c>
      <c r="N678" s="1">
        <f t="shared" si="81"/>
        <v>42714</v>
      </c>
      <c r="O678" t="b">
        <f t="shared" si="82"/>
        <v>0</v>
      </c>
      <c r="P678" t="str">
        <f t="shared" si="83"/>
        <v>WHEN fk_mwh_warehouse = '1' AND id_city = '2211' AND shipped_date &gt;= '2016-11-25' AND shipped_date &lt; '2016-12-11' THEN unit_price</v>
      </c>
      <c r="Q678" t="str">
        <f t="shared" si="84"/>
        <v>WHEN fk_mwh_warehouse = '1' AND id_city = '2211' AND shipped_date &gt;= '2016-11-25' AND shipped_date &lt; '2016-12-11' THEN paid_price</v>
      </c>
      <c r="R678" t="str">
        <f t="shared" si="87"/>
        <v>WHEN fk_mwh_warehouse = '1' AND id_city = '2211' AND shipped_date &gt;= '2016-11-25' AND shipped_date &lt; '2016-12-11' THEN order_nr</v>
      </c>
      <c r="S678" t="str">
        <f t="shared" si="85"/>
        <v>WHEN fk_mwh_warehouse = '1' AND id_city = '2211' AND shipped_date &gt;= '2016-11-25' AND shipped_date &lt; '2016-12-11' THEN 1</v>
      </c>
    </row>
    <row r="679" spans="1:19" x14ac:dyDescent="0.25">
      <c r="A679" t="str">
        <f t="shared" si="86"/>
        <v>22751</v>
      </c>
      <c r="B679">
        <v>1</v>
      </c>
      <c r="C679">
        <v>2275</v>
      </c>
      <c r="D679">
        <v>0</v>
      </c>
      <c r="E679">
        <v>0</v>
      </c>
      <c r="F679">
        <v>0</v>
      </c>
      <c r="G679">
        <v>0</v>
      </c>
      <c r="H679" t="e">
        <f>VLOOKUP($A679,'01 LEAD TIME'!$A$10:$K$1000000,8,FALSE)</f>
        <v>#N/A</v>
      </c>
      <c r="I679" t="e">
        <f>VLOOKUP($A679,'01 LEAD TIME'!$A$10:$K$1000000,9,FALSE)</f>
        <v>#N/A</v>
      </c>
      <c r="J679" t="e">
        <f>VLOOKUP($A679,'01 LEAD TIME'!$A$10:$K$1000000,10,FALSE)</f>
        <v>#N/A</v>
      </c>
      <c r="K679" t="e">
        <f>VLOOKUP($A679,'01 LEAD TIME'!$A$10:$K$1000000,11,FALSE)</f>
        <v>#N/A</v>
      </c>
      <c r="L679" t="e">
        <v>#N/A</v>
      </c>
      <c r="M679" s="1" t="e">
        <f t="shared" si="80"/>
        <v>#N/A</v>
      </c>
      <c r="N679" s="1" t="e">
        <f t="shared" si="81"/>
        <v>#N/A</v>
      </c>
      <c r="O679" t="e">
        <f t="shared" si="82"/>
        <v>#N/A</v>
      </c>
      <c r="P679" t="e">
        <f t="shared" si="83"/>
        <v>#N/A</v>
      </c>
      <c r="Q679" t="e">
        <f t="shared" si="84"/>
        <v>#N/A</v>
      </c>
      <c r="R679" t="e">
        <f t="shared" si="87"/>
        <v>#N/A</v>
      </c>
      <c r="S679" t="e">
        <f t="shared" si="85"/>
        <v>#N/A</v>
      </c>
    </row>
    <row r="680" spans="1:19" x14ac:dyDescent="0.25">
      <c r="A680" t="str">
        <f t="shared" si="86"/>
        <v>22821</v>
      </c>
      <c r="B680">
        <v>1</v>
      </c>
      <c r="C680">
        <v>2282</v>
      </c>
      <c r="D680">
        <v>0</v>
      </c>
      <c r="E680">
        <v>0</v>
      </c>
      <c r="F680">
        <v>0</v>
      </c>
      <c r="G680">
        <v>0</v>
      </c>
      <c r="H680" t="e">
        <f>VLOOKUP($A680,'01 LEAD TIME'!$A$10:$K$1000000,8,FALSE)</f>
        <v>#N/A</v>
      </c>
      <c r="I680" t="e">
        <f>VLOOKUP($A680,'01 LEAD TIME'!$A$10:$K$1000000,9,FALSE)</f>
        <v>#N/A</v>
      </c>
      <c r="J680" t="e">
        <f>VLOOKUP($A680,'01 LEAD TIME'!$A$10:$K$1000000,10,FALSE)</f>
        <v>#N/A</v>
      </c>
      <c r="K680" t="e">
        <f>VLOOKUP($A680,'01 LEAD TIME'!$A$10:$K$1000000,11,FALSE)</f>
        <v>#N/A</v>
      </c>
      <c r="L680" t="e">
        <v>#N/A</v>
      </c>
      <c r="M680" s="1" t="e">
        <f t="shared" si="80"/>
        <v>#N/A</v>
      </c>
      <c r="N680" s="1" t="e">
        <f t="shared" si="81"/>
        <v>#N/A</v>
      </c>
      <c r="O680" t="e">
        <f t="shared" si="82"/>
        <v>#N/A</v>
      </c>
      <c r="P680" t="e">
        <f t="shared" si="83"/>
        <v>#N/A</v>
      </c>
      <c r="Q680" t="e">
        <f t="shared" si="84"/>
        <v>#N/A</v>
      </c>
      <c r="R680" t="e">
        <f t="shared" si="87"/>
        <v>#N/A</v>
      </c>
      <c r="S680" t="e">
        <f t="shared" si="85"/>
        <v>#N/A</v>
      </c>
    </row>
    <row r="681" spans="1:19" x14ac:dyDescent="0.25">
      <c r="A681" t="str">
        <f t="shared" si="86"/>
        <v>23231</v>
      </c>
      <c r="B681">
        <v>1</v>
      </c>
      <c r="C681">
        <v>2323</v>
      </c>
      <c r="D681">
        <v>125000</v>
      </c>
      <c r="E681">
        <v>125000</v>
      </c>
      <c r="F681">
        <v>1</v>
      </c>
      <c r="G681">
        <v>1</v>
      </c>
      <c r="H681">
        <f>VLOOKUP($A681,'01 LEAD TIME'!$A$10:$K$1000000,8,FALSE)</f>
        <v>20161121235805</v>
      </c>
      <c r="I681">
        <f>VLOOKUP($A681,'01 LEAD TIME'!$A$10:$K$1000000,9,FALSE)</f>
        <v>20161207160527</v>
      </c>
      <c r="J681">
        <f>VLOOKUP($A681,'01 LEAD TIME'!$A$10:$K$1000000,10,FALSE)</f>
        <v>16</v>
      </c>
      <c r="K681">
        <f>VLOOKUP($A681,'01 LEAD TIME'!$A$10:$K$1000000,11,FALSE)</f>
        <v>0</v>
      </c>
      <c r="L681" t="s">
        <v>35</v>
      </c>
      <c r="M681" s="1">
        <f t="shared" si="80"/>
        <v>42697</v>
      </c>
      <c r="N681" s="1">
        <f t="shared" si="81"/>
        <v>42700</v>
      </c>
      <c r="O681" t="b">
        <f t="shared" si="82"/>
        <v>0</v>
      </c>
      <c r="P681" t="str">
        <f t="shared" si="83"/>
        <v>WHEN fk_mwh_warehouse = '1' AND id_city = '2323' AND shipped_date &gt;= '2016-11-23' AND shipped_date &lt; '2016-11-27' THEN unit_price</v>
      </c>
      <c r="Q681" t="str">
        <f t="shared" si="84"/>
        <v>WHEN fk_mwh_warehouse = '1' AND id_city = '2323' AND shipped_date &gt;= '2016-11-23' AND shipped_date &lt; '2016-11-27' THEN paid_price</v>
      </c>
      <c r="R681" t="str">
        <f t="shared" si="87"/>
        <v>WHEN fk_mwh_warehouse = '1' AND id_city = '2323' AND shipped_date &gt;= '2016-11-23' AND shipped_date &lt; '2016-11-27' THEN order_nr</v>
      </c>
      <c r="S681" t="str">
        <f t="shared" si="85"/>
        <v>WHEN fk_mwh_warehouse = '1' AND id_city = '2323' AND shipped_date &gt;= '2016-11-23' AND shipped_date &lt; '2016-11-27' THEN 1</v>
      </c>
    </row>
    <row r="682" spans="1:19" x14ac:dyDescent="0.25">
      <c r="A682" t="str">
        <f t="shared" si="86"/>
        <v>23431</v>
      </c>
      <c r="B682">
        <v>1</v>
      </c>
      <c r="C682">
        <v>2343</v>
      </c>
      <c r="D682">
        <v>0</v>
      </c>
      <c r="E682">
        <v>0</v>
      </c>
      <c r="F682">
        <v>0</v>
      </c>
      <c r="G682">
        <v>0</v>
      </c>
      <c r="H682" t="e">
        <f>VLOOKUP($A682,'01 LEAD TIME'!$A$10:$K$1000000,8,FALSE)</f>
        <v>#N/A</v>
      </c>
      <c r="I682" t="e">
        <f>VLOOKUP($A682,'01 LEAD TIME'!$A$10:$K$1000000,9,FALSE)</f>
        <v>#N/A</v>
      </c>
      <c r="J682" t="e">
        <f>VLOOKUP($A682,'01 LEAD TIME'!$A$10:$K$1000000,10,FALSE)</f>
        <v>#N/A</v>
      </c>
      <c r="K682" t="e">
        <f>VLOOKUP($A682,'01 LEAD TIME'!$A$10:$K$1000000,11,FALSE)</f>
        <v>#N/A</v>
      </c>
      <c r="L682" t="e">
        <v>#N/A</v>
      </c>
      <c r="M682" s="1" t="e">
        <f t="shared" si="80"/>
        <v>#N/A</v>
      </c>
      <c r="N682" s="1" t="e">
        <f t="shared" si="81"/>
        <v>#N/A</v>
      </c>
      <c r="O682" t="e">
        <f t="shared" si="82"/>
        <v>#N/A</v>
      </c>
      <c r="P682" t="e">
        <f t="shared" si="83"/>
        <v>#N/A</v>
      </c>
      <c r="Q682" t="e">
        <f t="shared" si="84"/>
        <v>#N/A</v>
      </c>
      <c r="R682" t="e">
        <f t="shared" si="87"/>
        <v>#N/A</v>
      </c>
      <c r="S682" t="e">
        <f t="shared" si="85"/>
        <v>#N/A</v>
      </c>
    </row>
    <row r="683" spans="1:19" x14ac:dyDescent="0.25">
      <c r="A683" t="str">
        <f t="shared" si="86"/>
        <v>23631</v>
      </c>
      <c r="B683">
        <v>1</v>
      </c>
      <c r="C683">
        <v>2363</v>
      </c>
      <c r="D683">
        <v>0</v>
      </c>
      <c r="E683">
        <v>0</v>
      </c>
      <c r="F683">
        <v>0</v>
      </c>
      <c r="G683">
        <v>0</v>
      </c>
      <c r="H683" t="e">
        <f>VLOOKUP($A683,'01 LEAD TIME'!$A$10:$K$1000000,8,FALSE)</f>
        <v>#N/A</v>
      </c>
      <c r="I683" t="e">
        <f>VLOOKUP($A683,'01 LEAD TIME'!$A$10:$K$1000000,9,FALSE)</f>
        <v>#N/A</v>
      </c>
      <c r="J683" t="e">
        <f>VLOOKUP($A683,'01 LEAD TIME'!$A$10:$K$1000000,10,FALSE)</f>
        <v>#N/A</v>
      </c>
      <c r="K683" t="e">
        <f>VLOOKUP($A683,'01 LEAD TIME'!$A$10:$K$1000000,11,FALSE)</f>
        <v>#N/A</v>
      </c>
      <c r="L683" t="e">
        <v>#N/A</v>
      </c>
      <c r="M683" s="1" t="e">
        <f t="shared" si="80"/>
        <v>#N/A</v>
      </c>
      <c r="N683" s="1" t="e">
        <f t="shared" si="81"/>
        <v>#N/A</v>
      </c>
      <c r="O683" t="e">
        <f t="shared" si="82"/>
        <v>#N/A</v>
      </c>
      <c r="P683" t="e">
        <f t="shared" si="83"/>
        <v>#N/A</v>
      </c>
      <c r="Q683" t="e">
        <f t="shared" si="84"/>
        <v>#N/A</v>
      </c>
      <c r="R683" t="e">
        <f t="shared" si="87"/>
        <v>#N/A</v>
      </c>
      <c r="S683" t="e">
        <f t="shared" si="85"/>
        <v>#N/A</v>
      </c>
    </row>
    <row r="684" spans="1:19" x14ac:dyDescent="0.25">
      <c r="A684" t="str">
        <f t="shared" si="86"/>
        <v>23831</v>
      </c>
      <c r="B684">
        <v>1</v>
      </c>
      <c r="C684">
        <v>2383</v>
      </c>
      <c r="D684">
        <v>36380351</v>
      </c>
      <c r="E684">
        <v>36380351</v>
      </c>
      <c r="F684">
        <v>41</v>
      </c>
      <c r="G684">
        <v>46</v>
      </c>
      <c r="H684">
        <f>VLOOKUP($A684,'01 LEAD TIME'!$A$10:$K$1000000,8,FALSE)</f>
        <v>20161180569945.398</v>
      </c>
      <c r="I684">
        <f>VLOOKUP($A684,'01 LEAD TIME'!$A$10:$K$1000000,9,FALSE)</f>
        <v>20161206246914.102</v>
      </c>
      <c r="J684">
        <f>VLOOKUP($A684,'01 LEAD TIME'!$A$10:$K$1000000,10,FALSE)</f>
        <v>7</v>
      </c>
      <c r="K684">
        <f>VLOOKUP($A684,'01 LEAD TIME'!$A$10:$K$1000000,11,FALSE)</f>
        <v>5</v>
      </c>
      <c r="L684" t="s">
        <v>36</v>
      </c>
      <c r="M684" s="1">
        <f t="shared" si="80"/>
        <v>42691</v>
      </c>
      <c r="N684" s="1">
        <f t="shared" si="81"/>
        <v>42714</v>
      </c>
      <c r="O684" t="b">
        <f t="shared" si="82"/>
        <v>0</v>
      </c>
      <c r="P684" t="str">
        <f t="shared" si="83"/>
        <v>WHEN fk_mwh_warehouse = '1' AND id_city = '2383' AND shipped_date &gt;= '2016-11-17' AND shipped_date &lt; '2016-12-11' THEN unit_price</v>
      </c>
      <c r="Q684" t="str">
        <f t="shared" si="84"/>
        <v>WHEN fk_mwh_warehouse = '1' AND id_city = '2383' AND shipped_date &gt;= '2016-11-17' AND shipped_date &lt; '2016-12-11' THEN paid_price</v>
      </c>
      <c r="R684" t="str">
        <f t="shared" si="87"/>
        <v>WHEN fk_mwh_warehouse = '1' AND id_city = '2383' AND shipped_date &gt;= '2016-11-17' AND shipped_date &lt; '2016-12-11' THEN order_nr</v>
      </c>
      <c r="S684" t="str">
        <f t="shared" si="85"/>
        <v>WHEN fk_mwh_warehouse = '1' AND id_city = '2383' AND shipped_date &gt;= '2016-11-17' AND shipped_date &lt; '2016-12-11' THEN 1</v>
      </c>
    </row>
    <row r="685" spans="1:19" x14ac:dyDescent="0.25">
      <c r="A685" t="str">
        <f t="shared" si="86"/>
        <v>23961</v>
      </c>
      <c r="B685">
        <v>1</v>
      </c>
      <c r="C685">
        <v>2396</v>
      </c>
      <c r="D685">
        <v>74952236</v>
      </c>
      <c r="E685">
        <v>74562622.590000004</v>
      </c>
      <c r="F685">
        <v>117</v>
      </c>
      <c r="G685">
        <v>145</v>
      </c>
      <c r="H685">
        <f>VLOOKUP($A685,'01 LEAD TIME'!$A$10:$K$1000000,8,FALSE)</f>
        <v>20161168844339</v>
      </c>
      <c r="I685">
        <f>VLOOKUP($A685,'01 LEAD TIME'!$A$10:$K$1000000,9,FALSE)</f>
        <v>20161207109431.602</v>
      </c>
      <c r="J685">
        <f>VLOOKUP($A685,'01 LEAD TIME'!$A$10:$K$1000000,10,FALSE)</f>
        <v>8</v>
      </c>
      <c r="K685">
        <f>VLOOKUP($A685,'01 LEAD TIME'!$A$10:$K$1000000,11,FALSE)</f>
        <v>6</v>
      </c>
      <c r="L685" t="s">
        <v>35</v>
      </c>
      <c r="M685" s="1">
        <f t="shared" si="80"/>
        <v>42687</v>
      </c>
      <c r="N685" s="1">
        <f t="shared" si="81"/>
        <v>42714</v>
      </c>
      <c r="O685" t="b">
        <f t="shared" si="82"/>
        <v>0</v>
      </c>
      <c r="P685" t="str">
        <f t="shared" si="83"/>
        <v>WHEN fk_mwh_warehouse = '1' AND id_city = '2396' AND shipped_date &gt;= '2016-11-13' AND shipped_date &lt; '2016-12-11' THEN unit_price</v>
      </c>
      <c r="Q685" t="str">
        <f t="shared" si="84"/>
        <v>WHEN fk_mwh_warehouse = '1' AND id_city = '2396' AND shipped_date &gt;= '2016-11-13' AND shipped_date &lt; '2016-12-11' THEN paid_price</v>
      </c>
      <c r="R685" t="str">
        <f t="shared" si="87"/>
        <v>WHEN fk_mwh_warehouse = '1' AND id_city = '2396' AND shipped_date &gt;= '2016-11-13' AND shipped_date &lt; '2016-12-11' THEN order_nr</v>
      </c>
      <c r="S685" t="str">
        <f t="shared" si="85"/>
        <v>WHEN fk_mwh_warehouse = '1' AND id_city = '2396' AND shipped_date &gt;= '2016-11-13' AND shipped_date &lt; '2016-12-11' THEN 1</v>
      </c>
    </row>
    <row r="686" spans="1:19" x14ac:dyDescent="0.25">
      <c r="A686" t="str">
        <f t="shared" si="86"/>
        <v>24091</v>
      </c>
      <c r="B686">
        <v>1</v>
      </c>
      <c r="C686">
        <v>2409</v>
      </c>
      <c r="D686">
        <v>23324404</v>
      </c>
      <c r="E686">
        <v>23299152.440000001</v>
      </c>
      <c r="F686">
        <v>42</v>
      </c>
      <c r="G686">
        <v>66</v>
      </c>
      <c r="H686">
        <f>VLOOKUP($A686,'01 LEAD TIME'!$A$10:$K$1000000,8,FALSE)</f>
        <v>20161187426971.5</v>
      </c>
      <c r="I686">
        <f>VLOOKUP($A686,'01 LEAD TIME'!$A$10:$K$1000000,9,FALSE)</f>
        <v>20161206407555.301</v>
      </c>
      <c r="J686">
        <f>VLOOKUP($A686,'01 LEAD TIME'!$A$10:$K$1000000,10,FALSE)</f>
        <v>5</v>
      </c>
      <c r="K686">
        <f>VLOOKUP($A686,'01 LEAD TIME'!$A$10:$K$1000000,11,FALSE)</f>
        <v>4</v>
      </c>
      <c r="L686" t="s">
        <v>36</v>
      </c>
      <c r="M686" s="1">
        <f t="shared" si="80"/>
        <v>42696</v>
      </c>
      <c r="N686" s="1">
        <f t="shared" si="81"/>
        <v>42715</v>
      </c>
      <c r="O686" t="b">
        <f t="shared" si="82"/>
        <v>0</v>
      </c>
      <c r="P686" t="str">
        <f t="shared" si="83"/>
        <v>WHEN fk_mwh_warehouse = '1' AND id_city = '2409' AND shipped_date &gt;= '2016-11-22' AND shipped_date &lt; '2016-12-12' THEN unit_price</v>
      </c>
      <c r="Q686" t="str">
        <f t="shared" si="84"/>
        <v>WHEN fk_mwh_warehouse = '1' AND id_city = '2409' AND shipped_date &gt;= '2016-11-22' AND shipped_date &lt; '2016-12-12' THEN paid_price</v>
      </c>
      <c r="R686" t="str">
        <f t="shared" si="87"/>
        <v>WHEN fk_mwh_warehouse = '1' AND id_city = '2409' AND shipped_date &gt;= '2016-11-22' AND shipped_date &lt; '2016-12-12' THEN order_nr</v>
      </c>
      <c r="S686" t="str">
        <f t="shared" si="85"/>
        <v>WHEN fk_mwh_warehouse = '1' AND id_city = '2409' AND shipped_date &gt;= '2016-11-22' AND shipped_date &lt; '2016-12-12' THEN 1</v>
      </c>
    </row>
    <row r="687" spans="1:19" x14ac:dyDescent="0.25">
      <c r="A687" t="str">
        <f t="shared" si="86"/>
        <v>24521</v>
      </c>
      <c r="B687">
        <v>1</v>
      </c>
      <c r="C687">
        <v>2452</v>
      </c>
      <c r="D687">
        <v>0</v>
      </c>
      <c r="E687">
        <v>0</v>
      </c>
      <c r="F687">
        <v>0</v>
      </c>
      <c r="G687">
        <v>0</v>
      </c>
      <c r="H687" t="e">
        <f>VLOOKUP($A687,'01 LEAD TIME'!$A$10:$K$1000000,8,FALSE)</f>
        <v>#N/A</v>
      </c>
      <c r="I687" t="e">
        <f>VLOOKUP($A687,'01 LEAD TIME'!$A$10:$K$1000000,9,FALSE)</f>
        <v>#N/A</v>
      </c>
      <c r="J687" t="e">
        <f>VLOOKUP($A687,'01 LEAD TIME'!$A$10:$K$1000000,10,FALSE)</f>
        <v>#N/A</v>
      </c>
      <c r="K687" t="e">
        <f>VLOOKUP($A687,'01 LEAD TIME'!$A$10:$K$1000000,11,FALSE)</f>
        <v>#N/A</v>
      </c>
      <c r="L687" t="e">
        <v>#N/A</v>
      </c>
      <c r="M687" s="1" t="e">
        <f t="shared" si="80"/>
        <v>#N/A</v>
      </c>
      <c r="N687" s="1" t="e">
        <f t="shared" si="81"/>
        <v>#N/A</v>
      </c>
      <c r="O687" t="e">
        <f t="shared" si="82"/>
        <v>#N/A</v>
      </c>
      <c r="P687" t="e">
        <f t="shared" si="83"/>
        <v>#N/A</v>
      </c>
      <c r="Q687" t="e">
        <f t="shared" si="84"/>
        <v>#N/A</v>
      </c>
      <c r="R687" t="e">
        <f t="shared" si="87"/>
        <v>#N/A</v>
      </c>
      <c r="S687" t="e">
        <f t="shared" si="85"/>
        <v>#N/A</v>
      </c>
    </row>
    <row r="688" spans="1:19" x14ac:dyDescent="0.25">
      <c r="A688" t="str">
        <f t="shared" si="86"/>
        <v>24621</v>
      </c>
      <c r="B688">
        <v>1</v>
      </c>
      <c r="C688">
        <v>2462</v>
      </c>
      <c r="D688">
        <v>4762899</v>
      </c>
      <c r="E688">
        <v>4762899</v>
      </c>
      <c r="F688">
        <v>3</v>
      </c>
      <c r="G688">
        <v>4</v>
      </c>
      <c r="H688">
        <f>VLOOKUP($A688,'01 LEAD TIME'!$A$10:$K$1000000,8,FALSE)</f>
        <v>20161128186841.5</v>
      </c>
      <c r="I688">
        <f>VLOOKUP($A688,'01 LEAD TIME'!$A$10:$K$1000000,9,FALSE)</f>
        <v>20161208115737.5</v>
      </c>
      <c r="J688">
        <f>VLOOKUP($A688,'01 LEAD TIME'!$A$10:$K$1000000,10,FALSE)</f>
        <v>10</v>
      </c>
      <c r="K688">
        <f>VLOOKUP($A688,'01 LEAD TIME'!$A$10:$K$1000000,11,FALSE)</f>
        <v>0</v>
      </c>
      <c r="L688" t="s">
        <v>37</v>
      </c>
      <c r="M688" s="1">
        <f t="shared" si="80"/>
        <v>42703</v>
      </c>
      <c r="N688" s="1">
        <f t="shared" si="81"/>
        <v>42706</v>
      </c>
      <c r="O688" t="b">
        <f t="shared" si="82"/>
        <v>0</v>
      </c>
      <c r="P688" t="str">
        <f t="shared" si="83"/>
        <v>WHEN fk_mwh_warehouse = '1' AND id_city = '2462' AND shipped_date &gt;= '2016-11-29' AND shipped_date &lt; '2016-12-03' THEN unit_price</v>
      </c>
      <c r="Q688" t="str">
        <f t="shared" si="84"/>
        <v>WHEN fk_mwh_warehouse = '1' AND id_city = '2462' AND shipped_date &gt;= '2016-11-29' AND shipped_date &lt; '2016-12-03' THEN paid_price</v>
      </c>
      <c r="R688" t="str">
        <f t="shared" si="87"/>
        <v>WHEN fk_mwh_warehouse = '1' AND id_city = '2462' AND shipped_date &gt;= '2016-11-29' AND shipped_date &lt; '2016-12-03' THEN order_nr</v>
      </c>
      <c r="S688" t="str">
        <f t="shared" si="85"/>
        <v>WHEN fk_mwh_warehouse = '1' AND id_city = '2462' AND shipped_date &gt;= '2016-11-29' AND shipped_date &lt; '2016-12-03' THEN 1</v>
      </c>
    </row>
    <row r="689" spans="1:19" x14ac:dyDescent="0.25">
      <c r="A689" t="str">
        <f t="shared" si="86"/>
        <v>24751</v>
      </c>
      <c r="B689">
        <v>1</v>
      </c>
      <c r="C689">
        <v>2475</v>
      </c>
      <c r="D689">
        <v>0</v>
      </c>
      <c r="E689">
        <v>0</v>
      </c>
      <c r="F689">
        <v>0</v>
      </c>
      <c r="G689">
        <v>0</v>
      </c>
      <c r="H689" t="e">
        <f>VLOOKUP($A689,'01 LEAD TIME'!$A$10:$K$1000000,8,FALSE)</f>
        <v>#N/A</v>
      </c>
      <c r="I689" t="e">
        <f>VLOOKUP($A689,'01 LEAD TIME'!$A$10:$K$1000000,9,FALSE)</f>
        <v>#N/A</v>
      </c>
      <c r="J689" t="e">
        <f>VLOOKUP($A689,'01 LEAD TIME'!$A$10:$K$1000000,10,FALSE)</f>
        <v>#N/A</v>
      </c>
      <c r="K689" t="e">
        <f>VLOOKUP($A689,'01 LEAD TIME'!$A$10:$K$1000000,11,FALSE)</f>
        <v>#N/A</v>
      </c>
      <c r="L689" t="e">
        <v>#N/A</v>
      </c>
      <c r="M689" s="1" t="e">
        <f t="shared" si="80"/>
        <v>#N/A</v>
      </c>
      <c r="N689" s="1" t="e">
        <f t="shared" si="81"/>
        <v>#N/A</v>
      </c>
      <c r="O689" t="e">
        <f t="shared" si="82"/>
        <v>#N/A</v>
      </c>
      <c r="P689" t="e">
        <f t="shared" si="83"/>
        <v>#N/A</v>
      </c>
      <c r="Q689" t="e">
        <f t="shared" si="84"/>
        <v>#N/A</v>
      </c>
      <c r="R689" t="e">
        <f t="shared" si="87"/>
        <v>#N/A</v>
      </c>
      <c r="S689" t="e">
        <f t="shared" si="85"/>
        <v>#N/A</v>
      </c>
    </row>
    <row r="690" spans="1:19" x14ac:dyDescent="0.25">
      <c r="A690" t="str">
        <f t="shared" si="86"/>
        <v>24831</v>
      </c>
      <c r="B690">
        <v>1</v>
      </c>
      <c r="C690">
        <v>2483</v>
      </c>
      <c r="D690">
        <v>14812383</v>
      </c>
      <c r="E690">
        <v>14762383</v>
      </c>
      <c r="F690">
        <v>22</v>
      </c>
      <c r="G690">
        <v>29</v>
      </c>
      <c r="H690">
        <f>VLOOKUP($A690,'01 LEAD TIME'!$A$10:$K$1000000,8,FALSE)</f>
        <v>20161179328701.199</v>
      </c>
      <c r="I690">
        <f>VLOOKUP($A690,'01 LEAD TIME'!$A$10:$K$1000000,9,FALSE)</f>
        <v>20161207076181.801</v>
      </c>
      <c r="J690">
        <f>VLOOKUP($A690,'01 LEAD TIME'!$A$10:$K$1000000,10,FALSE)</f>
        <v>9</v>
      </c>
      <c r="K690">
        <f>VLOOKUP($A690,'01 LEAD TIME'!$A$10:$K$1000000,11,FALSE)</f>
        <v>6</v>
      </c>
      <c r="L690" t="s">
        <v>35</v>
      </c>
      <c r="M690" s="1">
        <f t="shared" si="80"/>
        <v>42686</v>
      </c>
      <c r="N690" s="1">
        <f t="shared" si="81"/>
        <v>42713</v>
      </c>
      <c r="O690" t="b">
        <f t="shared" si="82"/>
        <v>0</v>
      </c>
      <c r="P690" t="str">
        <f t="shared" si="83"/>
        <v>WHEN fk_mwh_warehouse = '1' AND id_city = '2483' AND shipped_date &gt;= '2016-11-12' AND shipped_date &lt; '2016-12-10' THEN unit_price</v>
      </c>
      <c r="Q690" t="str">
        <f t="shared" si="84"/>
        <v>WHEN fk_mwh_warehouse = '1' AND id_city = '2483' AND shipped_date &gt;= '2016-11-12' AND shipped_date &lt; '2016-12-10' THEN paid_price</v>
      </c>
      <c r="R690" t="str">
        <f t="shared" si="87"/>
        <v>WHEN fk_mwh_warehouse = '1' AND id_city = '2483' AND shipped_date &gt;= '2016-11-12' AND shipped_date &lt; '2016-12-10' THEN order_nr</v>
      </c>
      <c r="S690" t="str">
        <f t="shared" si="85"/>
        <v>WHEN fk_mwh_warehouse = '1' AND id_city = '2483' AND shipped_date &gt;= '2016-11-12' AND shipped_date &lt; '2016-12-10' THEN 1</v>
      </c>
    </row>
    <row r="691" spans="1:19" x14ac:dyDescent="0.25">
      <c r="A691" t="str">
        <f t="shared" si="86"/>
        <v>24961</v>
      </c>
      <c r="B691">
        <v>1</v>
      </c>
      <c r="C691">
        <v>2496</v>
      </c>
      <c r="D691">
        <v>11042599</v>
      </c>
      <c r="E691">
        <v>10942599</v>
      </c>
      <c r="F691">
        <v>36</v>
      </c>
      <c r="G691">
        <v>48</v>
      </c>
      <c r="H691">
        <f>VLOOKUP($A691,'01 LEAD TIME'!$A$10:$K$1000000,8,FALSE)</f>
        <v>20161184524879.699</v>
      </c>
      <c r="I691">
        <f>VLOOKUP($A691,'01 LEAD TIME'!$A$10:$K$1000000,9,FALSE)</f>
        <v>20161207105391.801</v>
      </c>
      <c r="J691">
        <f>VLOOKUP($A691,'01 LEAD TIME'!$A$10:$K$1000000,10,FALSE)</f>
        <v>6</v>
      </c>
      <c r="K691">
        <f>VLOOKUP($A691,'01 LEAD TIME'!$A$10:$K$1000000,11,FALSE)</f>
        <v>4</v>
      </c>
      <c r="L691" t="s">
        <v>35</v>
      </c>
      <c r="M691" s="1">
        <f t="shared" si="80"/>
        <v>42695</v>
      </c>
      <c r="N691" s="1">
        <f t="shared" si="81"/>
        <v>42714</v>
      </c>
      <c r="O691" t="b">
        <f t="shared" si="82"/>
        <v>0</v>
      </c>
      <c r="P691" t="str">
        <f t="shared" si="83"/>
        <v>WHEN fk_mwh_warehouse = '1' AND id_city = '2496' AND shipped_date &gt;= '2016-11-21' AND shipped_date &lt; '2016-12-11' THEN unit_price</v>
      </c>
      <c r="Q691" t="str">
        <f t="shared" si="84"/>
        <v>WHEN fk_mwh_warehouse = '1' AND id_city = '2496' AND shipped_date &gt;= '2016-11-21' AND shipped_date &lt; '2016-12-11' THEN paid_price</v>
      </c>
      <c r="R691" t="str">
        <f t="shared" si="87"/>
        <v>WHEN fk_mwh_warehouse = '1' AND id_city = '2496' AND shipped_date &gt;= '2016-11-21' AND shipped_date &lt; '2016-12-11' THEN order_nr</v>
      </c>
      <c r="S691" t="str">
        <f t="shared" si="85"/>
        <v>WHEN fk_mwh_warehouse = '1' AND id_city = '2496' AND shipped_date &gt;= '2016-11-21' AND shipped_date &lt; '2016-12-11' THEN 1</v>
      </c>
    </row>
    <row r="692" spans="1:19" x14ac:dyDescent="0.25">
      <c r="A692" t="str">
        <f t="shared" si="86"/>
        <v>25401</v>
      </c>
      <c r="B692">
        <v>1</v>
      </c>
      <c r="C692">
        <v>2540</v>
      </c>
      <c r="D692">
        <v>2422748</v>
      </c>
      <c r="E692">
        <v>2422748</v>
      </c>
      <c r="F692">
        <v>5</v>
      </c>
      <c r="G692">
        <v>12</v>
      </c>
      <c r="H692">
        <f>VLOOKUP($A692,'01 LEAD TIME'!$A$10:$K$1000000,8,FALSE)</f>
        <v>20161141338301.602</v>
      </c>
      <c r="I692">
        <f>VLOOKUP($A692,'01 LEAD TIME'!$A$10:$K$1000000,9,FALSE)</f>
        <v>20161207560245</v>
      </c>
      <c r="J692">
        <f>VLOOKUP($A692,'01 LEAD TIME'!$A$10:$K$1000000,10,FALSE)</f>
        <v>10</v>
      </c>
      <c r="K692">
        <f>VLOOKUP($A692,'01 LEAD TIME'!$A$10:$K$1000000,11,FALSE)</f>
        <v>5</v>
      </c>
      <c r="L692" t="s">
        <v>35</v>
      </c>
      <c r="M692" s="1">
        <f t="shared" si="80"/>
        <v>42688</v>
      </c>
      <c r="N692" s="1">
        <f t="shared" si="81"/>
        <v>42711</v>
      </c>
      <c r="O692" t="b">
        <f t="shared" si="82"/>
        <v>0</v>
      </c>
      <c r="P692" t="str">
        <f t="shared" si="83"/>
        <v>WHEN fk_mwh_warehouse = '1' AND id_city = '2540' AND shipped_date &gt;= '2016-11-14' AND shipped_date &lt; '2016-12-08' THEN unit_price</v>
      </c>
      <c r="Q692" t="str">
        <f t="shared" si="84"/>
        <v>WHEN fk_mwh_warehouse = '1' AND id_city = '2540' AND shipped_date &gt;= '2016-11-14' AND shipped_date &lt; '2016-12-08' THEN paid_price</v>
      </c>
      <c r="R692" t="str">
        <f t="shared" si="87"/>
        <v>WHEN fk_mwh_warehouse = '1' AND id_city = '2540' AND shipped_date &gt;= '2016-11-14' AND shipped_date &lt; '2016-12-08' THEN order_nr</v>
      </c>
      <c r="S692" t="str">
        <f t="shared" si="85"/>
        <v>WHEN fk_mwh_warehouse = '1' AND id_city = '2540' AND shipped_date &gt;= '2016-11-14' AND shipped_date &lt; '2016-12-08' THEN 1</v>
      </c>
    </row>
    <row r="693" spans="1:19" x14ac:dyDescent="0.25">
      <c r="A693" t="str">
        <f t="shared" si="86"/>
        <v>25561</v>
      </c>
      <c r="B693">
        <v>1</v>
      </c>
      <c r="C693">
        <v>2556</v>
      </c>
      <c r="D693">
        <v>18390450</v>
      </c>
      <c r="E693">
        <v>18390450</v>
      </c>
      <c r="F693">
        <v>23</v>
      </c>
      <c r="G693">
        <v>29</v>
      </c>
      <c r="H693">
        <f>VLOOKUP($A693,'01 LEAD TIME'!$A$10:$K$1000000,8,FALSE)</f>
        <v>20161150297288.5</v>
      </c>
      <c r="I693">
        <f>VLOOKUP($A693,'01 LEAD TIME'!$A$10:$K$1000000,9,FALSE)</f>
        <v>20161207324250</v>
      </c>
      <c r="J693">
        <f>VLOOKUP($A693,'01 LEAD TIME'!$A$10:$K$1000000,10,FALSE)</f>
        <v>10</v>
      </c>
      <c r="K693">
        <f>VLOOKUP($A693,'01 LEAD TIME'!$A$10:$K$1000000,11,FALSE)</f>
        <v>7</v>
      </c>
      <c r="L693" t="s">
        <v>35</v>
      </c>
      <c r="M693" s="1">
        <f t="shared" si="80"/>
        <v>42682</v>
      </c>
      <c r="N693" s="1">
        <f t="shared" si="81"/>
        <v>42713</v>
      </c>
      <c r="O693" t="b">
        <f t="shared" si="82"/>
        <v>0</v>
      </c>
      <c r="P693" t="str">
        <f t="shared" si="83"/>
        <v>WHEN fk_mwh_warehouse = '1' AND id_city = '2556' AND shipped_date &gt;= '2016-11-08' AND shipped_date &lt; '2016-12-10' THEN unit_price</v>
      </c>
      <c r="Q693" t="str">
        <f t="shared" si="84"/>
        <v>WHEN fk_mwh_warehouse = '1' AND id_city = '2556' AND shipped_date &gt;= '2016-11-08' AND shipped_date &lt; '2016-12-10' THEN paid_price</v>
      </c>
      <c r="R693" t="str">
        <f t="shared" si="87"/>
        <v>WHEN fk_mwh_warehouse = '1' AND id_city = '2556' AND shipped_date &gt;= '2016-11-08' AND shipped_date &lt; '2016-12-10' THEN order_nr</v>
      </c>
      <c r="S693" t="str">
        <f t="shared" si="85"/>
        <v>WHEN fk_mwh_warehouse = '1' AND id_city = '2556' AND shipped_date &gt;= '2016-11-08' AND shipped_date &lt; '2016-12-10' THEN 1</v>
      </c>
    </row>
    <row r="694" spans="1:19" x14ac:dyDescent="0.25">
      <c r="A694" t="str">
        <f t="shared" si="86"/>
        <v>25761</v>
      </c>
      <c r="B694">
        <v>1</v>
      </c>
      <c r="C694">
        <v>2576</v>
      </c>
      <c r="D694">
        <v>0</v>
      </c>
      <c r="E694">
        <v>0</v>
      </c>
      <c r="F694">
        <v>0</v>
      </c>
      <c r="G694">
        <v>0</v>
      </c>
      <c r="H694" t="e">
        <f>VLOOKUP($A694,'01 LEAD TIME'!$A$10:$K$1000000,8,FALSE)</f>
        <v>#N/A</v>
      </c>
      <c r="I694" t="e">
        <f>VLOOKUP($A694,'01 LEAD TIME'!$A$10:$K$1000000,9,FALSE)</f>
        <v>#N/A</v>
      </c>
      <c r="J694" t="e">
        <f>VLOOKUP($A694,'01 LEAD TIME'!$A$10:$K$1000000,10,FALSE)</f>
        <v>#N/A</v>
      </c>
      <c r="K694" t="e">
        <f>VLOOKUP($A694,'01 LEAD TIME'!$A$10:$K$1000000,11,FALSE)</f>
        <v>#N/A</v>
      </c>
      <c r="L694" t="e">
        <v>#N/A</v>
      </c>
      <c r="M694" s="1" t="e">
        <f t="shared" si="80"/>
        <v>#N/A</v>
      </c>
      <c r="N694" s="1" t="e">
        <f t="shared" si="81"/>
        <v>#N/A</v>
      </c>
      <c r="O694" t="e">
        <f t="shared" si="82"/>
        <v>#N/A</v>
      </c>
      <c r="P694" t="e">
        <f t="shared" si="83"/>
        <v>#N/A</v>
      </c>
      <c r="Q694" t="e">
        <f t="shared" si="84"/>
        <v>#N/A</v>
      </c>
      <c r="R694" t="e">
        <f t="shared" si="87"/>
        <v>#N/A</v>
      </c>
      <c r="S694" t="e">
        <f t="shared" si="85"/>
        <v>#N/A</v>
      </c>
    </row>
    <row r="695" spans="1:19" x14ac:dyDescent="0.25">
      <c r="A695" t="str">
        <f t="shared" si="86"/>
        <v>25841</v>
      </c>
      <c r="B695">
        <v>1</v>
      </c>
      <c r="C695">
        <v>2584</v>
      </c>
      <c r="D695">
        <v>88016828.700000003</v>
      </c>
      <c r="E695">
        <v>87558917.390000001</v>
      </c>
      <c r="F695">
        <v>176</v>
      </c>
      <c r="G695">
        <v>250</v>
      </c>
      <c r="H695">
        <f>VLOOKUP($A695,'01 LEAD TIME'!$A$10:$K$1000000,8,FALSE)</f>
        <v>20161182836608.602</v>
      </c>
      <c r="I695">
        <f>VLOOKUP($A695,'01 LEAD TIME'!$A$10:$K$1000000,9,FALSE)</f>
        <v>20161206790781.898</v>
      </c>
      <c r="J695">
        <f>VLOOKUP($A695,'01 LEAD TIME'!$A$10:$K$1000000,10,FALSE)</f>
        <v>5</v>
      </c>
      <c r="K695">
        <f>VLOOKUP($A695,'01 LEAD TIME'!$A$10:$K$1000000,11,FALSE)</f>
        <v>2</v>
      </c>
      <c r="L695" t="s">
        <v>36</v>
      </c>
      <c r="M695" s="1">
        <f t="shared" si="80"/>
        <v>42702</v>
      </c>
      <c r="N695" s="1">
        <f t="shared" si="81"/>
        <v>42713</v>
      </c>
      <c r="O695" t="b">
        <f t="shared" si="82"/>
        <v>0</v>
      </c>
      <c r="P695" t="str">
        <f t="shared" si="83"/>
        <v>WHEN fk_mwh_warehouse = '1' AND id_city = '2584' AND shipped_date &gt;= '2016-11-28' AND shipped_date &lt; '2016-12-10' THEN unit_price</v>
      </c>
      <c r="Q695" t="str">
        <f t="shared" si="84"/>
        <v>WHEN fk_mwh_warehouse = '1' AND id_city = '2584' AND shipped_date &gt;= '2016-11-28' AND shipped_date &lt; '2016-12-10' THEN paid_price</v>
      </c>
      <c r="R695" t="str">
        <f t="shared" si="87"/>
        <v>WHEN fk_mwh_warehouse = '1' AND id_city = '2584' AND shipped_date &gt;= '2016-11-28' AND shipped_date &lt; '2016-12-10' THEN order_nr</v>
      </c>
      <c r="S695" t="str">
        <f t="shared" si="85"/>
        <v>WHEN fk_mwh_warehouse = '1' AND id_city = '2584' AND shipped_date &gt;= '2016-11-28' AND shipped_date &lt; '2016-12-10' THEN 1</v>
      </c>
    </row>
    <row r="696" spans="1:19" x14ac:dyDescent="0.25">
      <c r="A696" t="str">
        <f t="shared" si="86"/>
        <v>25901</v>
      </c>
      <c r="B696">
        <v>1</v>
      </c>
      <c r="C696">
        <v>2590</v>
      </c>
      <c r="D696">
        <v>0</v>
      </c>
      <c r="E696">
        <v>0</v>
      </c>
      <c r="F696">
        <v>0</v>
      </c>
      <c r="G696">
        <v>0</v>
      </c>
      <c r="H696" t="e">
        <f>VLOOKUP($A696,'01 LEAD TIME'!$A$10:$K$1000000,8,FALSE)</f>
        <v>#N/A</v>
      </c>
      <c r="I696" t="e">
        <f>VLOOKUP($A696,'01 LEAD TIME'!$A$10:$K$1000000,9,FALSE)</f>
        <v>#N/A</v>
      </c>
      <c r="J696" t="e">
        <f>VLOOKUP($A696,'01 LEAD TIME'!$A$10:$K$1000000,10,FALSE)</f>
        <v>#N/A</v>
      </c>
      <c r="K696" t="e">
        <f>VLOOKUP($A696,'01 LEAD TIME'!$A$10:$K$1000000,11,FALSE)</f>
        <v>#N/A</v>
      </c>
      <c r="L696" t="e">
        <v>#N/A</v>
      </c>
      <c r="M696" s="1" t="e">
        <f t="shared" si="80"/>
        <v>#N/A</v>
      </c>
      <c r="N696" s="1" t="e">
        <f t="shared" si="81"/>
        <v>#N/A</v>
      </c>
      <c r="O696" t="e">
        <f t="shared" si="82"/>
        <v>#N/A</v>
      </c>
      <c r="P696" t="e">
        <f t="shared" si="83"/>
        <v>#N/A</v>
      </c>
      <c r="Q696" t="e">
        <f t="shared" si="84"/>
        <v>#N/A</v>
      </c>
      <c r="R696" t="e">
        <f t="shared" si="87"/>
        <v>#N/A</v>
      </c>
      <c r="S696" t="e">
        <f t="shared" si="85"/>
        <v>#N/A</v>
      </c>
    </row>
    <row r="697" spans="1:19" x14ac:dyDescent="0.25">
      <c r="A697" t="str">
        <f t="shared" si="86"/>
        <v>25911</v>
      </c>
      <c r="B697">
        <v>1</v>
      </c>
      <c r="C697">
        <v>2591</v>
      </c>
      <c r="D697">
        <v>2325718</v>
      </c>
      <c r="E697">
        <v>2325718</v>
      </c>
      <c r="F697">
        <v>8</v>
      </c>
      <c r="G697">
        <v>20</v>
      </c>
      <c r="H697">
        <f>VLOOKUP($A697,'01 LEAD TIME'!$A$10:$K$1000000,8,FALSE)</f>
        <v>20161178334685</v>
      </c>
      <c r="I697">
        <f>VLOOKUP($A697,'01 LEAD TIME'!$A$10:$K$1000000,9,FALSE)</f>
        <v>20161207000998</v>
      </c>
      <c r="J697">
        <f>VLOOKUP($A697,'01 LEAD TIME'!$A$10:$K$1000000,10,FALSE)</f>
        <v>5</v>
      </c>
      <c r="K697">
        <f>VLOOKUP($A697,'01 LEAD TIME'!$A$10:$K$1000000,11,FALSE)</f>
        <v>2</v>
      </c>
      <c r="L697" t="s">
        <v>35</v>
      </c>
      <c r="M697" s="1">
        <f t="shared" si="80"/>
        <v>42702</v>
      </c>
      <c r="N697" s="1">
        <f t="shared" si="81"/>
        <v>42713</v>
      </c>
      <c r="O697" t="b">
        <f t="shared" si="82"/>
        <v>0</v>
      </c>
      <c r="P697" t="str">
        <f t="shared" si="83"/>
        <v>WHEN fk_mwh_warehouse = '1' AND id_city = '2591' AND shipped_date &gt;= '2016-11-28' AND shipped_date &lt; '2016-12-10' THEN unit_price</v>
      </c>
      <c r="Q697" t="str">
        <f t="shared" si="84"/>
        <v>WHEN fk_mwh_warehouse = '1' AND id_city = '2591' AND shipped_date &gt;= '2016-11-28' AND shipped_date &lt; '2016-12-10' THEN paid_price</v>
      </c>
      <c r="R697" t="str">
        <f t="shared" si="87"/>
        <v>WHEN fk_mwh_warehouse = '1' AND id_city = '2591' AND shipped_date &gt;= '2016-11-28' AND shipped_date &lt; '2016-12-10' THEN order_nr</v>
      </c>
      <c r="S697" t="str">
        <f t="shared" si="85"/>
        <v>WHEN fk_mwh_warehouse = '1' AND id_city = '2591' AND shipped_date &gt;= '2016-11-28' AND shipped_date &lt; '2016-12-10' THEN 1</v>
      </c>
    </row>
    <row r="698" spans="1:19" x14ac:dyDescent="0.25">
      <c r="A698" t="str">
        <f t="shared" si="86"/>
        <v>26161</v>
      </c>
      <c r="B698">
        <v>1</v>
      </c>
      <c r="C698">
        <v>2616</v>
      </c>
      <c r="D698">
        <v>3350775</v>
      </c>
      <c r="E698">
        <v>3350775</v>
      </c>
      <c r="F698">
        <v>6</v>
      </c>
      <c r="G698">
        <v>7</v>
      </c>
      <c r="H698">
        <f>VLOOKUP($A698,'01 LEAD TIME'!$A$10:$K$1000000,8,FALSE)</f>
        <v>20161178157346</v>
      </c>
      <c r="I698">
        <f>VLOOKUP($A698,'01 LEAD TIME'!$A$10:$K$1000000,9,FALSE)</f>
        <v>20161208188773.301</v>
      </c>
      <c r="J698">
        <f>VLOOKUP($A698,'01 LEAD TIME'!$A$10:$K$1000000,10,FALSE)</f>
        <v>7</v>
      </c>
      <c r="K698">
        <f>VLOOKUP($A698,'01 LEAD TIME'!$A$10:$K$1000000,11,FALSE)</f>
        <v>1</v>
      </c>
      <c r="L698" t="s">
        <v>37</v>
      </c>
      <c r="M698" s="1">
        <f t="shared" si="80"/>
        <v>42703</v>
      </c>
      <c r="N698" s="1">
        <f t="shared" si="81"/>
        <v>42710</v>
      </c>
      <c r="O698" t="b">
        <f t="shared" si="82"/>
        <v>0</v>
      </c>
      <c r="P698" t="str">
        <f t="shared" si="83"/>
        <v>WHEN fk_mwh_warehouse = '1' AND id_city = '2616' AND shipped_date &gt;= '2016-11-29' AND shipped_date &lt; '2016-12-07' THEN unit_price</v>
      </c>
      <c r="Q698" t="str">
        <f t="shared" si="84"/>
        <v>WHEN fk_mwh_warehouse = '1' AND id_city = '2616' AND shipped_date &gt;= '2016-11-29' AND shipped_date &lt; '2016-12-07' THEN paid_price</v>
      </c>
      <c r="R698" t="str">
        <f t="shared" si="87"/>
        <v>WHEN fk_mwh_warehouse = '1' AND id_city = '2616' AND shipped_date &gt;= '2016-11-29' AND shipped_date &lt; '2016-12-07' THEN order_nr</v>
      </c>
      <c r="S698" t="str">
        <f t="shared" si="85"/>
        <v>WHEN fk_mwh_warehouse = '1' AND id_city = '2616' AND shipped_date &gt;= '2016-11-29' AND shipped_date &lt; '2016-12-07' THEN 1</v>
      </c>
    </row>
    <row r="699" spans="1:19" x14ac:dyDescent="0.25">
      <c r="A699" t="str">
        <f t="shared" si="86"/>
        <v>26491</v>
      </c>
      <c r="B699">
        <v>1</v>
      </c>
      <c r="C699">
        <v>2649</v>
      </c>
      <c r="D699">
        <v>17991340</v>
      </c>
      <c r="E699">
        <v>17924510</v>
      </c>
      <c r="F699">
        <v>17</v>
      </c>
      <c r="G699">
        <v>25</v>
      </c>
      <c r="H699">
        <f>VLOOKUP($A699,'01 LEAD TIME'!$A$10:$K$1000000,8,FALSE)</f>
        <v>20161176439785.102</v>
      </c>
      <c r="I699">
        <f>VLOOKUP($A699,'01 LEAD TIME'!$A$10:$K$1000000,9,FALSE)</f>
        <v>20161207016438.699</v>
      </c>
      <c r="J699">
        <f>VLOOKUP($A699,'01 LEAD TIME'!$A$10:$K$1000000,10,FALSE)</f>
        <v>6</v>
      </c>
      <c r="K699">
        <f>VLOOKUP($A699,'01 LEAD TIME'!$A$10:$K$1000000,11,FALSE)</f>
        <v>2</v>
      </c>
      <c r="L699" t="s">
        <v>35</v>
      </c>
      <c r="M699" s="1">
        <f t="shared" si="80"/>
        <v>42701</v>
      </c>
      <c r="N699" s="1">
        <f t="shared" si="81"/>
        <v>42712</v>
      </c>
      <c r="O699" t="b">
        <f t="shared" si="82"/>
        <v>0</v>
      </c>
      <c r="P699" t="str">
        <f t="shared" si="83"/>
        <v>WHEN fk_mwh_warehouse = '1' AND id_city = '2649' AND shipped_date &gt;= '2016-11-27' AND shipped_date &lt; '2016-12-09' THEN unit_price</v>
      </c>
      <c r="Q699" t="str">
        <f t="shared" si="84"/>
        <v>WHEN fk_mwh_warehouse = '1' AND id_city = '2649' AND shipped_date &gt;= '2016-11-27' AND shipped_date &lt; '2016-12-09' THEN paid_price</v>
      </c>
      <c r="R699" t="str">
        <f t="shared" si="87"/>
        <v>WHEN fk_mwh_warehouse = '1' AND id_city = '2649' AND shipped_date &gt;= '2016-11-27' AND shipped_date &lt; '2016-12-09' THEN order_nr</v>
      </c>
      <c r="S699" t="str">
        <f t="shared" si="85"/>
        <v>WHEN fk_mwh_warehouse = '1' AND id_city = '2649' AND shipped_date &gt;= '2016-11-27' AND shipped_date &lt; '2016-12-09' THEN 1</v>
      </c>
    </row>
    <row r="700" spans="1:19" x14ac:dyDescent="0.25">
      <c r="A700" t="str">
        <f t="shared" si="86"/>
        <v>26711</v>
      </c>
      <c r="B700">
        <v>1</v>
      </c>
      <c r="C700">
        <v>2671</v>
      </c>
      <c r="D700">
        <v>0</v>
      </c>
      <c r="E700">
        <v>0</v>
      </c>
      <c r="F700">
        <v>0</v>
      </c>
      <c r="G700">
        <v>0</v>
      </c>
      <c r="H700" t="e">
        <f>VLOOKUP($A700,'01 LEAD TIME'!$A$10:$K$1000000,8,FALSE)</f>
        <v>#N/A</v>
      </c>
      <c r="I700" t="e">
        <f>VLOOKUP($A700,'01 LEAD TIME'!$A$10:$K$1000000,9,FALSE)</f>
        <v>#N/A</v>
      </c>
      <c r="J700" t="e">
        <f>VLOOKUP($A700,'01 LEAD TIME'!$A$10:$K$1000000,10,FALSE)</f>
        <v>#N/A</v>
      </c>
      <c r="K700" t="e">
        <f>VLOOKUP($A700,'01 LEAD TIME'!$A$10:$K$1000000,11,FALSE)</f>
        <v>#N/A</v>
      </c>
      <c r="L700" t="e">
        <v>#N/A</v>
      </c>
      <c r="M700" s="1" t="e">
        <f t="shared" si="80"/>
        <v>#N/A</v>
      </c>
      <c r="N700" s="1" t="e">
        <f t="shared" si="81"/>
        <v>#N/A</v>
      </c>
      <c r="O700" t="e">
        <f t="shared" si="82"/>
        <v>#N/A</v>
      </c>
      <c r="P700" t="e">
        <f t="shared" si="83"/>
        <v>#N/A</v>
      </c>
      <c r="Q700" t="e">
        <f t="shared" si="84"/>
        <v>#N/A</v>
      </c>
      <c r="R700" t="e">
        <f t="shared" si="87"/>
        <v>#N/A</v>
      </c>
      <c r="S700" t="e">
        <f t="shared" si="85"/>
        <v>#N/A</v>
      </c>
    </row>
    <row r="701" spans="1:19" x14ac:dyDescent="0.25">
      <c r="A701" t="str">
        <f t="shared" si="86"/>
        <v>26771</v>
      </c>
      <c r="B701">
        <v>1</v>
      </c>
      <c r="C701">
        <v>2677</v>
      </c>
      <c r="D701">
        <v>614870</v>
      </c>
      <c r="E701">
        <v>614870</v>
      </c>
      <c r="F701">
        <v>2</v>
      </c>
      <c r="G701">
        <v>4</v>
      </c>
      <c r="H701">
        <f>VLOOKUP($A701,'01 LEAD TIME'!$A$10:$K$1000000,8,FALSE)</f>
        <v>20161202357811.699</v>
      </c>
      <c r="I701">
        <f>VLOOKUP($A701,'01 LEAD TIME'!$A$10:$K$1000000,9,FALSE)</f>
        <v>20161206176167.699</v>
      </c>
      <c r="J701">
        <f>VLOOKUP($A701,'01 LEAD TIME'!$A$10:$K$1000000,10,FALSE)</f>
        <v>4</v>
      </c>
      <c r="K701">
        <f>VLOOKUP($A701,'01 LEAD TIME'!$A$10:$K$1000000,11,FALSE)</f>
        <v>0</v>
      </c>
      <c r="L701" t="s">
        <v>36</v>
      </c>
      <c r="M701" s="1">
        <f t="shared" si="80"/>
        <v>42709</v>
      </c>
      <c r="N701" s="1">
        <f t="shared" si="81"/>
        <v>42712</v>
      </c>
      <c r="O701" t="b">
        <f t="shared" si="82"/>
        <v>0</v>
      </c>
      <c r="P701" t="str">
        <f t="shared" si="83"/>
        <v>WHEN fk_mwh_warehouse = '1' AND id_city = '2677' AND shipped_date &gt;= '2016-12-05' AND shipped_date &lt; '2016-12-09' THEN unit_price</v>
      </c>
      <c r="Q701" t="str">
        <f t="shared" si="84"/>
        <v>WHEN fk_mwh_warehouse = '1' AND id_city = '2677' AND shipped_date &gt;= '2016-12-05' AND shipped_date &lt; '2016-12-09' THEN paid_price</v>
      </c>
      <c r="R701" t="str">
        <f t="shared" si="87"/>
        <v>WHEN fk_mwh_warehouse = '1' AND id_city = '2677' AND shipped_date &gt;= '2016-12-05' AND shipped_date &lt; '2016-12-09' THEN order_nr</v>
      </c>
      <c r="S701" t="str">
        <f t="shared" si="85"/>
        <v>WHEN fk_mwh_warehouse = '1' AND id_city = '2677' AND shipped_date &gt;= '2016-12-05' AND shipped_date &lt; '2016-12-09' THEN 1</v>
      </c>
    </row>
    <row r="702" spans="1:19" x14ac:dyDescent="0.25">
      <c r="A702" t="str">
        <f t="shared" si="86"/>
        <v>26861</v>
      </c>
      <c r="B702">
        <v>1</v>
      </c>
      <c r="C702">
        <v>2686</v>
      </c>
      <c r="D702">
        <v>2678800</v>
      </c>
      <c r="E702">
        <v>2678800</v>
      </c>
      <c r="F702">
        <v>2</v>
      </c>
      <c r="G702">
        <v>4</v>
      </c>
      <c r="H702">
        <f>VLOOKUP($A702,'01 LEAD TIME'!$A$10:$K$1000000,8,FALSE)</f>
        <v>20161153516621</v>
      </c>
      <c r="I702">
        <f>VLOOKUP($A702,'01 LEAD TIME'!$A$10:$K$1000000,9,FALSE)</f>
        <v>20161206775062</v>
      </c>
      <c r="J702">
        <f>VLOOKUP($A702,'01 LEAD TIME'!$A$10:$K$1000000,10,FALSE)</f>
        <v>7</v>
      </c>
      <c r="K702">
        <f>VLOOKUP($A702,'01 LEAD TIME'!$A$10:$K$1000000,11,FALSE)</f>
        <v>1</v>
      </c>
      <c r="L702" t="s">
        <v>36</v>
      </c>
      <c r="M702" s="1">
        <f t="shared" si="80"/>
        <v>42703</v>
      </c>
      <c r="N702" s="1">
        <f t="shared" si="81"/>
        <v>42710</v>
      </c>
      <c r="O702" t="b">
        <f t="shared" si="82"/>
        <v>0</v>
      </c>
      <c r="P702" t="str">
        <f t="shared" si="83"/>
        <v>WHEN fk_mwh_warehouse = '1' AND id_city = '2686' AND shipped_date &gt;= '2016-11-29' AND shipped_date &lt; '2016-12-07' THEN unit_price</v>
      </c>
      <c r="Q702" t="str">
        <f t="shared" si="84"/>
        <v>WHEN fk_mwh_warehouse = '1' AND id_city = '2686' AND shipped_date &gt;= '2016-11-29' AND shipped_date &lt; '2016-12-07' THEN paid_price</v>
      </c>
      <c r="R702" t="str">
        <f t="shared" si="87"/>
        <v>WHEN fk_mwh_warehouse = '1' AND id_city = '2686' AND shipped_date &gt;= '2016-11-29' AND shipped_date &lt; '2016-12-07' THEN order_nr</v>
      </c>
      <c r="S702" t="str">
        <f t="shared" si="85"/>
        <v>WHEN fk_mwh_warehouse = '1' AND id_city = '2686' AND shipped_date &gt;= '2016-11-29' AND shipped_date &lt; '2016-12-07' THEN 1</v>
      </c>
    </row>
    <row r="703" spans="1:19" x14ac:dyDescent="0.25">
      <c r="A703" t="str">
        <f t="shared" si="86"/>
        <v>26931</v>
      </c>
      <c r="B703">
        <v>1</v>
      </c>
      <c r="C703">
        <v>2693</v>
      </c>
      <c r="D703">
        <v>11295269</v>
      </c>
      <c r="E703">
        <v>11220120.9</v>
      </c>
      <c r="F703">
        <v>14</v>
      </c>
      <c r="G703">
        <v>22</v>
      </c>
      <c r="H703">
        <f>VLOOKUP($A703,'01 LEAD TIME'!$A$10:$K$1000000,8,FALSE)</f>
        <v>20161190150863.602</v>
      </c>
      <c r="I703">
        <f>VLOOKUP($A703,'01 LEAD TIME'!$A$10:$K$1000000,9,FALSE)</f>
        <v>20161206320455.5</v>
      </c>
      <c r="J703">
        <f>VLOOKUP($A703,'01 LEAD TIME'!$A$10:$K$1000000,10,FALSE)</f>
        <v>5</v>
      </c>
      <c r="K703">
        <f>VLOOKUP($A703,'01 LEAD TIME'!$A$10:$K$1000000,11,FALSE)</f>
        <v>2</v>
      </c>
      <c r="L703" t="s">
        <v>36</v>
      </c>
      <c r="M703" s="1">
        <f t="shared" si="80"/>
        <v>42702</v>
      </c>
      <c r="N703" s="1">
        <f t="shared" si="81"/>
        <v>42713</v>
      </c>
      <c r="O703" t="b">
        <f t="shared" si="82"/>
        <v>0</v>
      </c>
      <c r="P703" t="str">
        <f t="shared" si="83"/>
        <v>WHEN fk_mwh_warehouse = '1' AND id_city = '2693' AND shipped_date &gt;= '2016-11-28' AND shipped_date &lt; '2016-12-10' THEN unit_price</v>
      </c>
      <c r="Q703" t="str">
        <f t="shared" si="84"/>
        <v>WHEN fk_mwh_warehouse = '1' AND id_city = '2693' AND shipped_date &gt;= '2016-11-28' AND shipped_date &lt; '2016-12-10' THEN paid_price</v>
      </c>
      <c r="R703" t="str">
        <f t="shared" si="87"/>
        <v>WHEN fk_mwh_warehouse = '1' AND id_city = '2693' AND shipped_date &gt;= '2016-11-28' AND shipped_date &lt; '2016-12-10' THEN order_nr</v>
      </c>
      <c r="S703" t="str">
        <f t="shared" si="85"/>
        <v>WHEN fk_mwh_warehouse = '1' AND id_city = '2693' AND shipped_date &gt;= '2016-11-28' AND shipped_date &lt; '2016-12-10' THEN 1</v>
      </c>
    </row>
    <row r="704" spans="1:19" x14ac:dyDescent="0.25">
      <c r="A704" t="str">
        <f t="shared" si="86"/>
        <v>27151</v>
      </c>
      <c r="B704">
        <v>1</v>
      </c>
      <c r="C704">
        <v>2715</v>
      </c>
      <c r="D704">
        <v>0</v>
      </c>
      <c r="E704">
        <v>0</v>
      </c>
      <c r="F704">
        <v>0</v>
      </c>
      <c r="G704">
        <v>0</v>
      </c>
      <c r="H704" t="e">
        <f>VLOOKUP($A704,'01 LEAD TIME'!$A$10:$K$1000000,8,FALSE)</f>
        <v>#N/A</v>
      </c>
      <c r="I704" t="e">
        <f>VLOOKUP($A704,'01 LEAD TIME'!$A$10:$K$1000000,9,FALSE)</f>
        <v>#N/A</v>
      </c>
      <c r="J704" t="e">
        <f>VLOOKUP($A704,'01 LEAD TIME'!$A$10:$K$1000000,10,FALSE)</f>
        <v>#N/A</v>
      </c>
      <c r="K704" t="e">
        <f>VLOOKUP($A704,'01 LEAD TIME'!$A$10:$K$1000000,11,FALSE)</f>
        <v>#N/A</v>
      </c>
      <c r="L704" t="e">
        <v>#N/A</v>
      </c>
      <c r="M704" s="1" t="e">
        <f t="shared" si="80"/>
        <v>#N/A</v>
      </c>
      <c r="N704" s="1" t="e">
        <f t="shared" si="81"/>
        <v>#N/A</v>
      </c>
      <c r="O704" t="e">
        <f t="shared" si="82"/>
        <v>#N/A</v>
      </c>
      <c r="P704" t="e">
        <f t="shared" si="83"/>
        <v>#N/A</v>
      </c>
      <c r="Q704" t="e">
        <f t="shared" si="84"/>
        <v>#N/A</v>
      </c>
      <c r="R704" t="e">
        <f t="shared" si="87"/>
        <v>#N/A</v>
      </c>
      <c r="S704" t="e">
        <f t="shared" si="85"/>
        <v>#N/A</v>
      </c>
    </row>
    <row r="705" spans="1:19" x14ac:dyDescent="0.25">
      <c r="A705" t="str">
        <f t="shared" si="86"/>
        <v>27221</v>
      </c>
      <c r="B705">
        <v>1</v>
      </c>
      <c r="C705">
        <v>2722</v>
      </c>
      <c r="D705">
        <v>298469</v>
      </c>
      <c r="E705">
        <v>298469</v>
      </c>
      <c r="F705">
        <v>3</v>
      </c>
      <c r="G705">
        <v>3</v>
      </c>
      <c r="H705">
        <f>VLOOKUP($A705,'01 LEAD TIME'!$A$10:$K$1000000,8,FALSE)</f>
        <v>20161165647176</v>
      </c>
      <c r="I705">
        <f>VLOOKUP($A705,'01 LEAD TIME'!$A$10:$K$1000000,9,FALSE)</f>
        <v>20161205078478.5</v>
      </c>
      <c r="J705">
        <f>VLOOKUP($A705,'01 LEAD TIME'!$A$10:$K$1000000,10,FALSE)</f>
        <v>5</v>
      </c>
      <c r="K705">
        <f>VLOOKUP($A705,'01 LEAD TIME'!$A$10:$K$1000000,11,FALSE)</f>
        <v>2</v>
      </c>
      <c r="L705" t="s">
        <v>34</v>
      </c>
      <c r="M705" s="1">
        <f t="shared" si="80"/>
        <v>42702</v>
      </c>
      <c r="N705" s="1">
        <f t="shared" si="81"/>
        <v>42713</v>
      </c>
      <c r="O705" t="b">
        <f t="shared" si="82"/>
        <v>0</v>
      </c>
      <c r="P705" t="str">
        <f t="shared" si="83"/>
        <v>WHEN fk_mwh_warehouse = '1' AND id_city = '2722' AND shipped_date &gt;= '2016-11-28' AND shipped_date &lt; '2016-12-10' THEN unit_price</v>
      </c>
      <c r="Q705" t="str">
        <f t="shared" si="84"/>
        <v>WHEN fk_mwh_warehouse = '1' AND id_city = '2722' AND shipped_date &gt;= '2016-11-28' AND shipped_date &lt; '2016-12-10' THEN paid_price</v>
      </c>
      <c r="R705" t="str">
        <f t="shared" si="87"/>
        <v>WHEN fk_mwh_warehouse = '1' AND id_city = '2722' AND shipped_date &gt;= '2016-11-28' AND shipped_date &lt; '2016-12-10' THEN order_nr</v>
      </c>
      <c r="S705" t="str">
        <f t="shared" si="85"/>
        <v>WHEN fk_mwh_warehouse = '1' AND id_city = '2722' AND shipped_date &gt;= '2016-11-28' AND shipped_date &lt; '2016-12-10' THEN 1</v>
      </c>
    </row>
    <row r="706" spans="1:19" x14ac:dyDescent="0.25">
      <c r="A706" t="str">
        <f t="shared" si="86"/>
        <v>27311</v>
      </c>
      <c r="B706">
        <v>1</v>
      </c>
      <c r="C706">
        <v>2731</v>
      </c>
      <c r="D706">
        <v>0</v>
      </c>
      <c r="E706">
        <v>0</v>
      </c>
      <c r="F706">
        <v>0</v>
      </c>
      <c r="G706">
        <v>0</v>
      </c>
      <c r="H706" t="e">
        <f>VLOOKUP($A706,'01 LEAD TIME'!$A$10:$K$1000000,8,FALSE)</f>
        <v>#N/A</v>
      </c>
      <c r="I706" t="e">
        <f>VLOOKUP($A706,'01 LEAD TIME'!$A$10:$K$1000000,9,FALSE)</f>
        <v>#N/A</v>
      </c>
      <c r="J706" t="e">
        <f>VLOOKUP($A706,'01 LEAD TIME'!$A$10:$K$1000000,10,FALSE)</f>
        <v>#N/A</v>
      </c>
      <c r="K706" t="e">
        <f>VLOOKUP($A706,'01 LEAD TIME'!$A$10:$K$1000000,11,FALSE)</f>
        <v>#N/A</v>
      </c>
      <c r="L706" t="e">
        <v>#N/A</v>
      </c>
      <c r="M706" s="1" t="e">
        <f t="shared" si="80"/>
        <v>#N/A</v>
      </c>
      <c r="N706" s="1" t="e">
        <f t="shared" si="81"/>
        <v>#N/A</v>
      </c>
      <c r="O706" t="e">
        <f t="shared" si="82"/>
        <v>#N/A</v>
      </c>
      <c r="P706" t="e">
        <f t="shared" si="83"/>
        <v>#N/A</v>
      </c>
      <c r="Q706" t="e">
        <f t="shared" si="84"/>
        <v>#N/A</v>
      </c>
      <c r="R706" t="e">
        <f t="shared" si="87"/>
        <v>#N/A</v>
      </c>
      <c r="S706" t="e">
        <f t="shared" si="85"/>
        <v>#N/A</v>
      </c>
    </row>
    <row r="707" spans="1:19" x14ac:dyDescent="0.25">
      <c r="A707" t="str">
        <f t="shared" si="86"/>
        <v>27411</v>
      </c>
      <c r="B707">
        <v>1</v>
      </c>
      <c r="C707">
        <v>2741</v>
      </c>
      <c r="D707">
        <v>35500</v>
      </c>
      <c r="E707">
        <v>35500</v>
      </c>
      <c r="F707">
        <v>1</v>
      </c>
      <c r="G707">
        <v>1</v>
      </c>
      <c r="H707">
        <f>VLOOKUP($A707,'01 LEAD TIME'!$A$10:$K$1000000,8,FALSE)</f>
        <v>20161202114034</v>
      </c>
      <c r="I707">
        <f>VLOOKUP($A707,'01 LEAD TIME'!$A$10:$K$1000000,9,FALSE)</f>
        <v>20161208182816</v>
      </c>
      <c r="J707">
        <f>VLOOKUP($A707,'01 LEAD TIME'!$A$10:$K$1000000,10,FALSE)</f>
        <v>6</v>
      </c>
      <c r="K707">
        <f>VLOOKUP($A707,'01 LEAD TIME'!$A$10:$K$1000000,11,FALSE)</f>
        <v>0</v>
      </c>
      <c r="L707" t="s">
        <v>37</v>
      </c>
      <c r="M707" s="1">
        <f t="shared" si="80"/>
        <v>42707</v>
      </c>
      <c r="N707" s="1">
        <f t="shared" si="81"/>
        <v>42710</v>
      </c>
      <c r="O707" t="b">
        <f t="shared" si="82"/>
        <v>0</v>
      </c>
      <c r="P707" t="str">
        <f t="shared" si="83"/>
        <v>WHEN fk_mwh_warehouse = '1' AND id_city = '2741' AND shipped_date &gt;= '2016-12-03' AND shipped_date &lt; '2016-12-07' THEN unit_price</v>
      </c>
      <c r="Q707" t="str">
        <f t="shared" si="84"/>
        <v>WHEN fk_mwh_warehouse = '1' AND id_city = '2741' AND shipped_date &gt;= '2016-12-03' AND shipped_date &lt; '2016-12-07' THEN paid_price</v>
      </c>
      <c r="R707" t="str">
        <f t="shared" si="87"/>
        <v>WHEN fk_mwh_warehouse = '1' AND id_city = '2741' AND shipped_date &gt;= '2016-12-03' AND shipped_date &lt; '2016-12-07' THEN order_nr</v>
      </c>
      <c r="S707" t="str">
        <f t="shared" si="85"/>
        <v>WHEN fk_mwh_warehouse = '1' AND id_city = '2741' AND shipped_date &gt;= '2016-12-03' AND shipped_date &lt; '2016-12-07' THEN 1</v>
      </c>
    </row>
    <row r="708" spans="1:19" x14ac:dyDescent="0.25">
      <c r="A708" t="str">
        <f t="shared" si="86"/>
        <v>27491</v>
      </c>
      <c r="B708">
        <v>1</v>
      </c>
      <c r="C708">
        <v>2749</v>
      </c>
      <c r="D708">
        <v>0</v>
      </c>
      <c r="E708">
        <v>0</v>
      </c>
      <c r="F708">
        <v>0</v>
      </c>
      <c r="G708">
        <v>0</v>
      </c>
      <c r="H708" t="e">
        <f>VLOOKUP($A708,'01 LEAD TIME'!$A$10:$K$1000000,8,FALSE)</f>
        <v>#N/A</v>
      </c>
      <c r="I708" t="e">
        <f>VLOOKUP($A708,'01 LEAD TIME'!$A$10:$K$1000000,9,FALSE)</f>
        <v>#N/A</v>
      </c>
      <c r="J708" t="e">
        <f>VLOOKUP($A708,'01 LEAD TIME'!$A$10:$K$1000000,10,FALSE)</f>
        <v>#N/A</v>
      </c>
      <c r="K708" t="e">
        <f>VLOOKUP($A708,'01 LEAD TIME'!$A$10:$K$1000000,11,FALSE)</f>
        <v>#N/A</v>
      </c>
      <c r="L708" t="e">
        <v>#N/A</v>
      </c>
      <c r="M708" s="1" t="e">
        <f t="shared" si="80"/>
        <v>#N/A</v>
      </c>
      <c r="N708" s="1" t="e">
        <f t="shared" si="81"/>
        <v>#N/A</v>
      </c>
      <c r="O708" t="e">
        <f t="shared" si="82"/>
        <v>#N/A</v>
      </c>
      <c r="P708" t="e">
        <f t="shared" si="83"/>
        <v>#N/A</v>
      </c>
      <c r="Q708" t="e">
        <f t="shared" si="84"/>
        <v>#N/A</v>
      </c>
      <c r="R708" t="e">
        <f t="shared" si="87"/>
        <v>#N/A</v>
      </c>
      <c r="S708" t="e">
        <f t="shared" si="85"/>
        <v>#N/A</v>
      </c>
    </row>
    <row r="709" spans="1:19" x14ac:dyDescent="0.25">
      <c r="A709" t="str">
        <f t="shared" si="86"/>
        <v>27561</v>
      </c>
      <c r="B709">
        <v>1</v>
      </c>
      <c r="C709">
        <v>2756</v>
      </c>
      <c r="D709">
        <v>6854100</v>
      </c>
      <c r="E709">
        <v>6854100</v>
      </c>
      <c r="F709">
        <v>16</v>
      </c>
      <c r="G709">
        <v>17</v>
      </c>
      <c r="H709">
        <f>VLOOKUP($A709,'01 LEAD TIME'!$A$10:$K$1000000,8,FALSE)</f>
        <v>20161152643812.801</v>
      </c>
      <c r="I709">
        <f>VLOOKUP($A709,'01 LEAD TIME'!$A$10:$K$1000000,9,FALSE)</f>
        <v>20161205522598.602</v>
      </c>
      <c r="J709">
        <f>VLOOKUP($A709,'01 LEAD TIME'!$A$10:$K$1000000,10,FALSE)</f>
        <v>6</v>
      </c>
      <c r="K709">
        <f>VLOOKUP($A709,'01 LEAD TIME'!$A$10:$K$1000000,11,FALSE)</f>
        <v>2</v>
      </c>
      <c r="L709" t="s">
        <v>34</v>
      </c>
      <c r="M709" s="1">
        <f t="shared" si="80"/>
        <v>42701</v>
      </c>
      <c r="N709" s="1">
        <f t="shared" si="81"/>
        <v>42712</v>
      </c>
      <c r="O709" t="b">
        <f t="shared" si="82"/>
        <v>0</v>
      </c>
      <c r="P709" t="str">
        <f t="shared" si="83"/>
        <v>WHEN fk_mwh_warehouse = '1' AND id_city = '2756' AND shipped_date &gt;= '2016-11-27' AND shipped_date &lt; '2016-12-09' THEN unit_price</v>
      </c>
      <c r="Q709" t="str">
        <f t="shared" si="84"/>
        <v>WHEN fk_mwh_warehouse = '1' AND id_city = '2756' AND shipped_date &gt;= '2016-11-27' AND shipped_date &lt; '2016-12-09' THEN paid_price</v>
      </c>
      <c r="R709" t="str">
        <f t="shared" si="87"/>
        <v>WHEN fk_mwh_warehouse = '1' AND id_city = '2756' AND shipped_date &gt;= '2016-11-27' AND shipped_date &lt; '2016-12-09' THEN order_nr</v>
      </c>
      <c r="S709" t="str">
        <f t="shared" si="85"/>
        <v>WHEN fk_mwh_warehouse = '1' AND id_city = '2756' AND shipped_date &gt;= '2016-11-27' AND shipped_date &lt; '2016-12-09' THEN 1</v>
      </c>
    </row>
    <row r="710" spans="1:19" x14ac:dyDescent="0.25">
      <c r="A710" t="str">
        <f t="shared" si="86"/>
        <v>27641</v>
      </c>
      <c r="B710">
        <v>1</v>
      </c>
      <c r="C710">
        <v>2764</v>
      </c>
      <c r="D710">
        <v>26857987.5</v>
      </c>
      <c r="E710">
        <v>26593770.68</v>
      </c>
      <c r="F710">
        <v>40</v>
      </c>
      <c r="G710">
        <v>71</v>
      </c>
      <c r="H710">
        <f>VLOOKUP($A710,'01 LEAD TIME'!$A$10:$K$1000000,8,FALSE)</f>
        <v>20161165464992.699</v>
      </c>
      <c r="I710">
        <f>VLOOKUP($A710,'01 LEAD TIME'!$A$10:$K$1000000,9,FALSE)</f>
        <v>20161207189947.5</v>
      </c>
      <c r="J710">
        <f>VLOOKUP($A710,'01 LEAD TIME'!$A$10:$K$1000000,10,FALSE)</f>
        <v>11</v>
      </c>
      <c r="K710">
        <f>VLOOKUP($A710,'01 LEAD TIME'!$A$10:$K$1000000,11,FALSE)</f>
        <v>8</v>
      </c>
      <c r="L710" t="s">
        <v>35</v>
      </c>
      <c r="M710" s="1">
        <f t="shared" si="80"/>
        <v>42678</v>
      </c>
      <c r="N710" s="1">
        <f t="shared" si="81"/>
        <v>42713</v>
      </c>
      <c r="O710" t="b">
        <f t="shared" si="82"/>
        <v>0</v>
      </c>
      <c r="P710" t="str">
        <f t="shared" si="83"/>
        <v>WHEN fk_mwh_warehouse = '1' AND id_city = '2764' AND shipped_date &gt;= '2016-11-04' AND shipped_date &lt; '2016-12-10' THEN unit_price</v>
      </c>
      <c r="Q710" t="str">
        <f t="shared" si="84"/>
        <v>WHEN fk_mwh_warehouse = '1' AND id_city = '2764' AND shipped_date &gt;= '2016-11-04' AND shipped_date &lt; '2016-12-10' THEN paid_price</v>
      </c>
      <c r="R710" t="str">
        <f t="shared" si="87"/>
        <v>WHEN fk_mwh_warehouse = '1' AND id_city = '2764' AND shipped_date &gt;= '2016-11-04' AND shipped_date &lt; '2016-12-10' THEN order_nr</v>
      </c>
      <c r="S710" t="str">
        <f t="shared" si="85"/>
        <v>WHEN fk_mwh_warehouse = '1' AND id_city = '2764' AND shipped_date &gt;= '2016-11-04' AND shipped_date &lt; '2016-12-10' THEN 1</v>
      </c>
    </row>
    <row r="711" spans="1:19" x14ac:dyDescent="0.25">
      <c r="A711" t="str">
        <f t="shared" si="86"/>
        <v>27741</v>
      </c>
      <c r="B711">
        <v>1</v>
      </c>
      <c r="C711">
        <v>2774</v>
      </c>
      <c r="D711">
        <v>299000</v>
      </c>
      <c r="E711">
        <v>299000</v>
      </c>
      <c r="F711">
        <v>2</v>
      </c>
      <c r="G711">
        <v>2</v>
      </c>
      <c r="H711">
        <f>VLOOKUP($A711,'01 LEAD TIME'!$A$10:$K$1000000,8,FALSE)</f>
        <v>20161123013444</v>
      </c>
      <c r="I711">
        <f>VLOOKUP($A711,'01 LEAD TIME'!$A$10:$K$1000000,9,FALSE)</f>
        <v>20161208164646</v>
      </c>
      <c r="J711">
        <f>VLOOKUP($A711,'01 LEAD TIME'!$A$10:$K$1000000,10,FALSE)</f>
        <v>15</v>
      </c>
      <c r="K711">
        <f>VLOOKUP($A711,'01 LEAD TIME'!$A$10:$K$1000000,11,FALSE)</f>
        <v>0</v>
      </c>
      <c r="L711" t="s">
        <v>37</v>
      </c>
      <c r="M711" s="1">
        <f t="shared" si="80"/>
        <v>42698</v>
      </c>
      <c r="N711" s="1">
        <f t="shared" si="81"/>
        <v>42701</v>
      </c>
      <c r="O711" t="b">
        <f t="shared" si="82"/>
        <v>0</v>
      </c>
      <c r="P711" t="str">
        <f t="shared" si="83"/>
        <v>WHEN fk_mwh_warehouse = '1' AND id_city = '2774' AND shipped_date &gt;= '2016-11-24' AND shipped_date &lt; '2016-11-28' THEN unit_price</v>
      </c>
      <c r="Q711" t="str">
        <f t="shared" si="84"/>
        <v>WHEN fk_mwh_warehouse = '1' AND id_city = '2774' AND shipped_date &gt;= '2016-11-24' AND shipped_date &lt; '2016-11-28' THEN paid_price</v>
      </c>
      <c r="R711" t="str">
        <f t="shared" si="87"/>
        <v>WHEN fk_mwh_warehouse = '1' AND id_city = '2774' AND shipped_date &gt;= '2016-11-24' AND shipped_date &lt; '2016-11-28' THEN order_nr</v>
      </c>
      <c r="S711" t="str">
        <f t="shared" si="85"/>
        <v>WHEN fk_mwh_warehouse = '1' AND id_city = '2774' AND shipped_date &gt;= '2016-11-24' AND shipped_date &lt; '2016-11-28' THEN 1</v>
      </c>
    </row>
    <row r="712" spans="1:19" x14ac:dyDescent="0.25">
      <c r="A712" t="str">
        <f t="shared" si="86"/>
        <v>27841</v>
      </c>
      <c r="B712">
        <v>1</v>
      </c>
      <c r="C712">
        <v>2784</v>
      </c>
      <c r="D712">
        <v>173300</v>
      </c>
      <c r="E712">
        <v>173300</v>
      </c>
      <c r="F712">
        <v>2</v>
      </c>
      <c r="G712">
        <v>2</v>
      </c>
      <c r="H712">
        <f>VLOOKUP($A712,'01 LEAD TIME'!$A$10:$K$1000000,8,FALSE)</f>
        <v>20161202198097.5</v>
      </c>
      <c r="I712">
        <f>VLOOKUP($A712,'01 LEAD TIME'!$A$10:$K$1000000,9,FALSE)</f>
        <v>20161205152415.5</v>
      </c>
      <c r="J712">
        <f>VLOOKUP($A712,'01 LEAD TIME'!$A$10:$K$1000000,10,FALSE)</f>
        <v>3</v>
      </c>
      <c r="K712">
        <f>VLOOKUP($A712,'01 LEAD TIME'!$A$10:$K$1000000,11,FALSE)</f>
        <v>0</v>
      </c>
      <c r="L712" t="s">
        <v>34</v>
      </c>
      <c r="M712" s="1">
        <f t="shared" si="80"/>
        <v>42710</v>
      </c>
      <c r="N712" s="1">
        <f t="shared" si="81"/>
        <v>42713</v>
      </c>
      <c r="O712" t="b">
        <f t="shared" si="82"/>
        <v>0</v>
      </c>
      <c r="P712" t="str">
        <f t="shared" si="83"/>
        <v>WHEN fk_mwh_warehouse = '1' AND id_city = '2784' AND shipped_date &gt;= '2016-12-06' AND shipped_date &lt; '2016-12-10' THEN unit_price</v>
      </c>
      <c r="Q712" t="str">
        <f t="shared" si="84"/>
        <v>WHEN fk_mwh_warehouse = '1' AND id_city = '2784' AND shipped_date &gt;= '2016-12-06' AND shipped_date &lt; '2016-12-10' THEN paid_price</v>
      </c>
      <c r="R712" t="str">
        <f t="shared" si="87"/>
        <v>WHEN fk_mwh_warehouse = '1' AND id_city = '2784' AND shipped_date &gt;= '2016-12-06' AND shipped_date &lt; '2016-12-10' THEN order_nr</v>
      </c>
      <c r="S712" t="str">
        <f t="shared" si="85"/>
        <v>WHEN fk_mwh_warehouse = '1' AND id_city = '2784' AND shipped_date &gt;= '2016-12-06' AND shipped_date &lt; '2016-12-10' THEN 1</v>
      </c>
    </row>
    <row r="713" spans="1:19" x14ac:dyDescent="0.25">
      <c r="A713" t="str">
        <f t="shared" si="86"/>
        <v>28081</v>
      </c>
      <c r="B713">
        <v>1</v>
      </c>
      <c r="C713">
        <v>2808</v>
      </c>
      <c r="D713">
        <v>3358910</v>
      </c>
      <c r="E713">
        <v>3358910</v>
      </c>
      <c r="F713">
        <v>6</v>
      </c>
      <c r="G713">
        <v>12</v>
      </c>
      <c r="H713">
        <f>VLOOKUP($A713,'01 LEAD TIME'!$A$10:$K$1000000,8,FALSE)</f>
        <v>20161192756809</v>
      </c>
      <c r="I713">
        <f>VLOOKUP($A713,'01 LEAD TIME'!$A$10:$K$1000000,9,FALSE)</f>
        <v>20161207801082.699</v>
      </c>
      <c r="J713">
        <f>VLOOKUP($A713,'01 LEAD TIME'!$A$10:$K$1000000,10,FALSE)</f>
        <v>6</v>
      </c>
      <c r="K713">
        <f>VLOOKUP($A713,'01 LEAD TIME'!$A$10:$K$1000000,11,FALSE)</f>
        <v>1</v>
      </c>
      <c r="L713" t="s">
        <v>35</v>
      </c>
      <c r="M713" s="1">
        <f t="shared" si="80"/>
        <v>42704</v>
      </c>
      <c r="N713" s="1">
        <f t="shared" si="81"/>
        <v>42711</v>
      </c>
      <c r="O713" t="b">
        <f t="shared" si="82"/>
        <v>0</v>
      </c>
      <c r="P713" t="str">
        <f t="shared" si="83"/>
        <v>WHEN fk_mwh_warehouse = '1' AND id_city = '2808' AND shipped_date &gt;= '2016-11-30' AND shipped_date &lt; '2016-12-08' THEN unit_price</v>
      </c>
      <c r="Q713" t="str">
        <f t="shared" si="84"/>
        <v>WHEN fk_mwh_warehouse = '1' AND id_city = '2808' AND shipped_date &gt;= '2016-11-30' AND shipped_date &lt; '2016-12-08' THEN paid_price</v>
      </c>
      <c r="R713" t="str">
        <f t="shared" si="87"/>
        <v>WHEN fk_mwh_warehouse = '1' AND id_city = '2808' AND shipped_date &gt;= '2016-11-30' AND shipped_date &lt; '2016-12-08' THEN order_nr</v>
      </c>
      <c r="S713" t="str">
        <f t="shared" si="85"/>
        <v>WHEN fk_mwh_warehouse = '1' AND id_city = '2808' AND shipped_date &gt;= '2016-11-30' AND shipped_date &lt; '2016-12-08' THEN 1</v>
      </c>
    </row>
    <row r="714" spans="1:19" x14ac:dyDescent="0.25">
      <c r="A714" t="str">
        <f t="shared" si="86"/>
        <v>28271</v>
      </c>
      <c r="B714">
        <v>1</v>
      </c>
      <c r="C714">
        <v>2827</v>
      </c>
      <c r="D714">
        <v>34032224.880000003</v>
      </c>
      <c r="E714">
        <v>33982224.880000003</v>
      </c>
      <c r="F714">
        <v>56</v>
      </c>
      <c r="G714">
        <v>71</v>
      </c>
      <c r="H714">
        <f>VLOOKUP($A714,'01 LEAD TIME'!$A$10:$K$1000000,8,FALSE)</f>
        <v>20161175148828.398</v>
      </c>
      <c r="I714">
        <f>VLOOKUP($A714,'01 LEAD TIME'!$A$10:$K$1000000,9,FALSE)</f>
        <v>20161207365093.898</v>
      </c>
      <c r="J714">
        <f>VLOOKUP($A714,'01 LEAD TIME'!$A$10:$K$1000000,10,FALSE)</f>
        <v>9</v>
      </c>
      <c r="K714">
        <f>VLOOKUP($A714,'01 LEAD TIME'!$A$10:$K$1000000,11,FALSE)</f>
        <v>8</v>
      </c>
      <c r="L714" t="s">
        <v>35</v>
      </c>
      <c r="M714" s="1">
        <f t="shared" ref="M714:M777" si="88">$N$2-J714-($N$6*K714)</f>
        <v>42680</v>
      </c>
      <c r="N714" s="1">
        <f t="shared" ref="N714:N777" si="89">$N$3-J714+($N$7*K714)</f>
        <v>42715</v>
      </c>
      <c r="O714" t="b">
        <f t="shared" ref="O714:O777" si="90">N714&gt;$N$3</f>
        <v>0</v>
      </c>
      <c r="P714" t="str">
        <f t="shared" ref="P714:P777" si="91">"WHEN fk_mwh_warehouse = '"&amp;$B714&amp;"' AND id_city = '"&amp;$C714&amp;"' AND shipped_date &gt;= '"&amp;TEXT($M714,"yyyy-mm-dd")&amp;"' AND shipped_date &lt; '"&amp;TEXT($N714+1,"yyyy-mm-dd")&amp;"' THEN unit_price"</f>
        <v>WHEN fk_mwh_warehouse = '1' AND id_city = '2827' AND shipped_date &gt;= '2016-11-06' AND shipped_date &lt; '2016-12-12' THEN unit_price</v>
      </c>
      <c r="Q714" t="str">
        <f t="shared" ref="Q714:Q777" si="92">"WHEN fk_mwh_warehouse = '"&amp;$B714&amp;"' AND id_city = '"&amp;$C714&amp;"' AND shipped_date &gt;= '"&amp;TEXT($M714,"yyyy-mm-dd")&amp;"' AND shipped_date &lt; '"&amp;TEXT($N714+1,"yyyy-mm-dd")&amp;"' THEN paid_price"</f>
        <v>WHEN fk_mwh_warehouse = '1' AND id_city = '2827' AND shipped_date &gt;= '2016-11-06' AND shipped_date &lt; '2016-12-12' THEN paid_price</v>
      </c>
      <c r="R714" t="str">
        <f t="shared" si="87"/>
        <v>WHEN fk_mwh_warehouse = '1' AND id_city = '2827' AND shipped_date &gt;= '2016-11-06' AND shipped_date &lt; '2016-12-12' THEN order_nr</v>
      </c>
      <c r="S714" t="str">
        <f t="shared" ref="S714:S777" si="93">"WHEN fk_mwh_warehouse = '"&amp;$B714&amp;"' AND id_city = '"&amp;$C714&amp;"' AND shipped_date &gt;= '"&amp;TEXT($M714,"yyyy-mm-dd")&amp;"' AND shipped_date &lt; '"&amp;TEXT($N714+1,"yyyy-mm-dd")&amp;"' THEN 1"</f>
        <v>WHEN fk_mwh_warehouse = '1' AND id_city = '2827' AND shipped_date &gt;= '2016-11-06' AND shipped_date &lt; '2016-12-12' THEN 1</v>
      </c>
    </row>
    <row r="715" spans="1:19" x14ac:dyDescent="0.25">
      <c r="A715" t="str">
        <f t="shared" ref="A715:A778" si="94">C715&amp;B715</f>
        <v>28481</v>
      </c>
      <c r="B715">
        <v>1</v>
      </c>
      <c r="C715">
        <v>2848</v>
      </c>
      <c r="D715">
        <v>12807888</v>
      </c>
      <c r="E715">
        <v>12007888</v>
      </c>
      <c r="F715">
        <v>15</v>
      </c>
      <c r="G715">
        <v>16</v>
      </c>
      <c r="H715">
        <f>VLOOKUP($A715,'01 LEAD TIME'!$A$10:$K$1000000,8,FALSE)</f>
        <v>20161190103963.398</v>
      </c>
      <c r="I715">
        <f>VLOOKUP($A715,'01 LEAD TIME'!$A$10:$K$1000000,9,FALSE)</f>
        <v>20161207499449</v>
      </c>
      <c r="J715">
        <f>VLOOKUP($A715,'01 LEAD TIME'!$A$10:$K$1000000,10,FALSE)</f>
        <v>6</v>
      </c>
      <c r="K715">
        <f>VLOOKUP($A715,'01 LEAD TIME'!$A$10:$K$1000000,11,FALSE)</f>
        <v>3</v>
      </c>
      <c r="L715" t="s">
        <v>35</v>
      </c>
      <c r="M715" s="1">
        <f t="shared" si="88"/>
        <v>42698</v>
      </c>
      <c r="N715" s="1">
        <f t="shared" si="89"/>
        <v>42713</v>
      </c>
      <c r="O715" t="b">
        <f t="shared" si="90"/>
        <v>0</v>
      </c>
      <c r="P715" t="str">
        <f t="shared" si="91"/>
        <v>WHEN fk_mwh_warehouse = '1' AND id_city = '2848' AND shipped_date &gt;= '2016-11-24' AND shipped_date &lt; '2016-12-10' THEN unit_price</v>
      </c>
      <c r="Q715" t="str">
        <f t="shared" si="92"/>
        <v>WHEN fk_mwh_warehouse = '1' AND id_city = '2848' AND shipped_date &gt;= '2016-11-24' AND shipped_date &lt; '2016-12-10' THEN paid_price</v>
      </c>
      <c r="R715" t="str">
        <f t="shared" ref="R715:R778" si="95">"WHEN fk_mwh_warehouse = '"&amp;$B715&amp;"' AND id_city = '"&amp;$C715&amp;"' AND shipped_date &gt;= '"&amp;TEXT($M715,"yyyy-mm-dd")&amp;"' AND shipped_date &lt; '"&amp;TEXT($N715+1,"yyyy-mm-dd")&amp;"' THEN order_nr"</f>
        <v>WHEN fk_mwh_warehouse = '1' AND id_city = '2848' AND shipped_date &gt;= '2016-11-24' AND shipped_date &lt; '2016-12-10' THEN order_nr</v>
      </c>
      <c r="S715" t="str">
        <f t="shared" si="93"/>
        <v>WHEN fk_mwh_warehouse = '1' AND id_city = '2848' AND shipped_date &gt;= '2016-11-24' AND shipped_date &lt; '2016-12-10' THEN 1</v>
      </c>
    </row>
    <row r="716" spans="1:19" x14ac:dyDescent="0.25">
      <c r="A716" t="str">
        <f t="shared" si="94"/>
        <v>28731</v>
      </c>
      <c r="B716">
        <v>1</v>
      </c>
      <c r="C716">
        <v>2873</v>
      </c>
      <c r="D716">
        <v>8911900</v>
      </c>
      <c r="E716">
        <v>8861900</v>
      </c>
      <c r="F716">
        <v>6</v>
      </c>
      <c r="G716">
        <v>7</v>
      </c>
      <c r="H716">
        <f>VLOOKUP($A716,'01 LEAD TIME'!$A$10:$K$1000000,8,FALSE)</f>
        <v>20161183128688</v>
      </c>
      <c r="I716">
        <f>VLOOKUP($A716,'01 LEAD TIME'!$A$10:$K$1000000,9,FALSE)</f>
        <v>20161207417654.199</v>
      </c>
      <c r="J716">
        <f>VLOOKUP($A716,'01 LEAD TIME'!$A$10:$K$1000000,10,FALSE)</f>
        <v>7</v>
      </c>
      <c r="K716">
        <f>VLOOKUP($A716,'01 LEAD TIME'!$A$10:$K$1000000,11,FALSE)</f>
        <v>2</v>
      </c>
      <c r="L716" t="s">
        <v>35</v>
      </c>
      <c r="M716" s="1">
        <f t="shared" si="88"/>
        <v>42700</v>
      </c>
      <c r="N716" s="1">
        <f t="shared" si="89"/>
        <v>42711</v>
      </c>
      <c r="O716" t="b">
        <f t="shared" si="90"/>
        <v>0</v>
      </c>
      <c r="P716" t="str">
        <f t="shared" si="91"/>
        <v>WHEN fk_mwh_warehouse = '1' AND id_city = '2873' AND shipped_date &gt;= '2016-11-26' AND shipped_date &lt; '2016-12-08' THEN unit_price</v>
      </c>
      <c r="Q716" t="str">
        <f t="shared" si="92"/>
        <v>WHEN fk_mwh_warehouse = '1' AND id_city = '2873' AND shipped_date &gt;= '2016-11-26' AND shipped_date &lt; '2016-12-08' THEN paid_price</v>
      </c>
      <c r="R716" t="str">
        <f t="shared" si="95"/>
        <v>WHEN fk_mwh_warehouse = '1' AND id_city = '2873' AND shipped_date &gt;= '2016-11-26' AND shipped_date &lt; '2016-12-08' THEN order_nr</v>
      </c>
      <c r="S716" t="str">
        <f t="shared" si="93"/>
        <v>WHEN fk_mwh_warehouse = '1' AND id_city = '2873' AND shipped_date &gt;= '2016-11-26' AND shipped_date &lt; '2016-12-08' THEN 1</v>
      </c>
    </row>
    <row r="717" spans="1:19" x14ac:dyDescent="0.25">
      <c r="A717" t="str">
        <f t="shared" si="94"/>
        <v>28911</v>
      </c>
      <c r="B717">
        <v>1</v>
      </c>
      <c r="C717">
        <v>2891</v>
      </c>
      <c r="D717">
        <v>178989749.41999999</v>
      </c>
      <c r="E717">
        <v>177647453.71000001</v>
      </c>
      <c r="F717">
        <v>346</v>
      </c>
      <c r="G717">
        <v>441</v>
      </c>
      <c r="H717">
        <f>VLOOKUP($A717,'01 LEAD TIME'!$A$10:$K$1000000,8,FALSE)</f>
        <v>20161191537575</v>
      </c>
      <c r="I717">
        <f>VLOOKUP($A717,'01 LEAD TIME'!$A$10:$K$1000000,9,FALSE)</f>
        <v>20161206560003.699</v>
      </c>
      <c r="J717">
        <f>VLOOKUP($A717,'01 LEAD TIME'!$A$10:$K$1000000,10,FALSE)</f>
        <v>4</v>
      </c>
      <c r="K717">
        <f>VLOOKUP($A717,'01 LEAD TIME'!$A$10:$K$1000000,11,FALSE)</f>
        <v>3</v>
      </c>
      <c r="L717" t="s">
        <v>36</v>
      </c>
      <c r="M717" s="1">
        <f t="shared" si="88"/>
        <v>42700</v>
      </c>
      <c r="N717" s="1">
        <f t="shared" si="89"/>
        <v>42715</v>
      </c>
      <c r="O717" t="b">
        <f t="shared" si="90"/>
        <v>0</v>
      </c>
      <c r="P717" t="str">
        <f t="shared" si="91"/>
        <v>WHEN fk_mwh_warehouse = '1' AND id_city = '2891' AND shipped_date &gt;= '2016-11-26' AND shipped_date &lt; '2016-12-12' THEN unit_price</v>
      </c>
      <c r="Q717" t="str">
        <f t="shared" si="92"/>
        <v>WHEN fk_mwh_warehouse = '1' AND id_city = '2891' AND shipped_date &gt;= '2016-11-26' AND shipped_date &lt; '2016-12-12' THEN paid_price</v>
      </c>
      <c r="R717" t="str">
        <f t="shared" si="95"/>
        <v>WHEN fk_mwh_warehouse = '1' AND id_city = '2891' AND shipped_date &gt;= '2016-11-26' AND shipped_date &lt; '2016-12-12' THEN order_nr</v>
      </c>
      <c r="S717" t="str">
        <f t="shared" si="93"/>
        <v>WHEN fk_mwh_warehouse = '1' AND id_city = '2891' AND shipped_date &gt;= '2016-11-26' AND shipped_date &lt; '2016-12-12' THEN 1</v>
      </c>
    </row>
    <row r="718" spans="1:19" x14ac:dyDescent="0.25">
      <c r="A718" t="str">
        <f t="shared" si="94"/>
        <v>28971</v>
      </c>
      <c r="B718">
        <v>1</v>
      </c>
      <c r="C718">
        <v>2897</v>
      </c>
      <c r="D718">
        <v>56262310.149999999</v>
      </c>
      <c r="E718">
        <v>55800254.869999997</v>
      </c>
      <c r="F718">
        <v>132</v>
      </c>
      <c r="G718">
        <v>180</v>
      </c>
      <c r="H718">
        <f>VLOOKUP($A718,'01 LEAD TIME'!$A$10:$K$1000000,8,FALSE)</f>
        <v>20161139948961.199</v>
      </c>
      <c r="I718">
        <f>VLOOKUP($A718,'01 LEAD TIME'!$A$10:$K$1000000,9,FALSE)</f>
        <v>20161205881120.301</v>
      </c>
      <c r="J718">
        <f>VLOOKUP($A718,'01 LEAD TIME'!$A$10:$K$1000000,10,FALSE)</f>
        <v>10</v>
      </c>
      <c r="K718">
        <f>VLOOKUP($A718,'01 LEAD TIME'!$A$10:$K$1000000,11,FALSE)</f>
        <v>7</v>
      </c>
      <c r="L718" t="s">
        <v>34</v>
      </c>
      <c r="M718" s="1">
        <f t="shared" si="88"/>
        <v>42682</v>
      </c>
      <c r="N718" s="1">
        <f t="shared" si="89"/>
        <v>42713</v>
      </c>
      <c r="O718" t="b">
        <f t="shared" si="90"/>
        <v>0</v>
      </c>
      <c r="P718" t="str">
        <f t="shared" si="91"/>
        <v>WHEN fk_mwh_warehouse = '1' AND id_city = '2897' AND shipped_date &gt;= '2016-11-08' AND shipped_date &lt; '2016-12-10' THEN unit_price</v>
      </c>
      <c r="Q718" t="str">
        <f t="shared" si="92"/>
        <v>WHEN fk_mwh_warehouse = '1' AND id_city = '2897' AND shipped_date &gt;= '2016-11-08' AND shipped_date &lt; '2016-12-10' THEN paid_price</v>
      </c>
      <c r="R718" t="str">
        <f t="shared" si="95"/>
        <v>WHEN fk_mwh_warehouse = '1' AND id_city = '2897' AND shipped_date &gt;= '2016-11-08' AND shipped_date &lt; '2016-12-10' THEN order_nr</v>
      </c>
      <c r="S718" t="str">
        <f t="shared" si="93"/>
        <v>WHEN fk_mwh_warehouse = '1' AND id_city = '2897' AND shipped_date &gt;= '2016-11-08' AND shipped_date &lt; '2016-12-10' THEN 1</v>
      </c>
    </row>
    <row r="719" spans="1:19" x14ac:dyDescent="0.25">
      <c r="A719" t="str">
        <f t="shared" si="94"/>
        <v>29061</v>
      </c>
      <c r="B719">
        <v>1</v>
      </c>
      <c r="C719">
        <v>2906</v>
      </c>
      <c r="D719">
        <v>110578257.79000001</v>
      </c>
      <c r="E719">
        <v>110072120.63</v>
      </c>
      <c r="F719">
        <v>208</v>
      </c>
      <c r="G719">
        <v>285</v>
      </c>
      <c r="H719">
        <f>VLOOKUP($A719,'01 LEAD TIME'!$A$10:$K$1000000,8,FALSE)</f>
        <v>20161184116191.5</v>
      </c>
      <c r="I719">
        <f>VLOOKUP($A719,'01 LEAD TIME'!$A$10:$K$1000000,9,FALSE)</f>
        <v>20161206605898</v>
      </c>
      <c r="J719">
        <f>VLOOKUP($A719,'01 LEAD TIME'!$A$10:$K$1000000,10,FALSE)</f>
        <v>7</v>
      </c>
      <c r="K719">
        <f>VLOOKUP($A719,'01 LEAD TIME'!$A$10:$K$1000000,11,FALSE)</f>
        <v>7</v>
      </c>
      <c r="L719" t="s">
        <v>36</v>
      </c>
      <c r="M719" s="1">
        <f t="shared" si="88"/>
        <v>42685</v>
      </c>
      <c r="N719" s="1">
        <f t="shared" si="89"/>
        <v>42716</v>
      </c>
      <c r="O719" t="b">
        <f t="shared" si="90"/>
        <v>0</v>
      </c>
      <c r="P719" t="str">
        <f t="shared" si="91"/>
        <v>WHEN fk_mwh_warehouse = '1' AND id_city = '2906' AND shipped_date &gt;= '2016-11-11' AND shipped_date &lt; '2016-12-13' THEN unit_price</v>
      </c>
      <c r="Q719" t="str">
        <f t="shared" si="92"/>
        <v>WHEN fk_mwh_warehouse = '1' AND id_city = '2906' AND shipped_date &gt;= '2016-11-11' AND shipped_date &lt; '2016-12-13' THEN paid_price</v>
      </c>
      <c r="R719" t="str">
        <f t="shared" si="95"/>
        <v>WHEN fk_mwh_warehouse = '1' AND id_city = '2906' AND shipped_date &gt;= '2016-11-11' AND shipped_date &lt; '2016-12-13' THEN order_nr</v>
      </c>
      <c r="S719" t="str">
        <f t="shared" si="93"/>
        <v>WHEN fk_mwh_warehouse = '1' AND id_city = '2906' AND shipped_date &gt;= '2016-11-11' AND shipped_date &lt; '2016-12-13' THEN 1</v>
      </c>
    </row>
    <row r="720" spans="1:19" x14ac:dyDescent="0.25">
      <c r="A720" t="str">
        <f t="shared" si="94"/>
        <v>29311</v>
      </c>
      <c r="B720">
        <v>1</v>
      </c>
      <c r="C720">
        <v>2931</v>
      </c>
      <c r="D720">
        <v>22149603</v>
      </c>
      <c r="E720">
        <v>22022893</v>
      </c>
      <c r="F720">
        <v>33</v>
      </c>
      <c r="G720">
        <v>73</v>
      </c>
      <c r="H720">
        <f>VLOOKUP($A720,'01 LEAD TIME'!$A$10:$K$1000000,8,FALSE)</f>
        <v>20161139570618.102</v>
      </c>
      <c r="I720">
        <f>VLOOKUP($A720,'01 LEAD TIME'!$A$10:$K$1000000,9,FALSE)</f>
        <v>20161206385893.602</v>
      </c>
      <c r="J720">
        <f>VLOOKUP($A720,'01 LEAD TIME'!$A$10:$K$1000000,10,FALSE)</f>
        <v>12</v>
      </c>
      <c r="K720">
        <f>VLOOKUP($A720,'01 LEAD TIME'!$A$10:$K$1000000,11,FALSE)</f>
        <v>7</v>
      </c>
      <c r="L720" t="s">
        <v>36</v>
      </c>
      <c r="M720" s="1">
        <f t="shared" si="88"/>
        <v>42680</v>
      </c>
      <c r="N720" s="1">
        <f t="shared" si="89"/>
        <v>42711</v>
      </c>
      <c r="O720" t="b">
        <f t="shared" si="90"/>
        <v>0</v>
      </c>
      <c r="P720" t="str">
        <f t="shared" si="91"/>
        <v>WHEN fk_mwh_warehouse = '1' AND id_city = '2931' AND shipped_date &gt;= '2016-11-06' AND shipped_date &lt; '2016-12-08' THEN unit_price</v>
      </c>
      <c r="Q720" t="str">
        <f t="shared" si="92"/>
        <v>WHEN fk_mwh_warehouse = '1' AND id_city = '2931' AND shipped_date &gt;= '2016-11-06' AND shipped_date &lt; '2016-12-08' THEN paid_price</v>
      </c>
      <c r="R720" t="str">
        <f t="shared" si="95"/>
        <v>WHEN fk_mwh_warehouse = '1' AND id_city = '2931' AND shipped_date &gt;= '2016-11-06' AND shipped_date &lt; '2016-12-08' THEN order_nr</v>
      </c>
      <c r="S720" t="str">
        <f t="shared" si="93"/>
        <v>WHEN fk_mwh_warehouse = '1' AND id_city = '2931' AND shipped_date &gt;= '2016-11-06' AND shipped_date &lt; '2016-12-08' THEN 1</v>
      </c>
    </row>
    <row r="721" spans="1:19" x14ac:dyDescent="0.25">
      <c r="A721" t="str">
        <f t="shared" si="94"/>
        <v>29371</v>
      </c>
      <c r="B721">
        <v>1</v>
      </c>
      <c r="C721">
        <v>2937</v>
      </c>
      <c r="D721">
        <v>37326091.100000001</v>
      </c>
      <c r="E721">
        <v>35285566.640000001</v>
      </c>
      <c r="F721">
        <v>85</v>
      </c>
      <c r="G721">
        <v>117</v>
      </c>
      <c r="H721">
        <f>VLOOKUP($A721,'01 LEAD TIME'!$A$10:$K$1000000,8,FALSE)</f>
        <v>20161183419798.301</v>
      </c>
      <c r="I721">
        <f>VLOOKUP($A721,'01 LEAD TIME'!$A$10:$K$1000000,9,FALSE)</f>
        <v>20161207453510.199</v>
      </c>
      <c r="J721">
        <f>VLOOKUP($A721,'01 LEAD TIME'!$A$10:$K$1000000,10,FALSE)</f>
        <v>6</v>
      </c>
      <c r="K721">
        <f>VLOOKUP($A721,'01 LEAD TIME'!$A$10:$K$1000000,11,FALSE)</f>
        <v>3</v>
      </c>
      <c r="L721" t="s">
        <v>35</v>
      </c>
      <c r="M721" s="1">
        <f t="shared" si="88"/>
        <v>42698</v>
      </c>
      <c r="N721" s="1">
        <f t="shared" si="89"/>
        <v>42713</v>
      </c>
      <c r="O721" t="b">
        <f t="shared" si="90"/>
        <v>0</v>
      </c>
      <c r="P721" t="str">
        <f t="shared" si="91"/>
        <v>WHEN fk_mwh_warehouse = '1' AND id_city = '2937' AND shipped_date &gt;= '2016-11-24' AND shipped_date &lt; '2016-12-10' THEN unit_price</v>
      </c>
      <c r="Q721" t="str">
        <f t="shared" si="92"/>
        <v>WHEN fk_mwh_warehouse = '1' AND id_city = '2937' AND shipped_date &gt;= '2016-11-24' AND shipped_date &lt; '2016-12-10' THEN paid_price</v>
      </c>
      <c r="R721" t="str">
        <f t="shared" si="95"/>
        <v>WHEN fk_mwh_warehouse = '1' AND id_city = '2937' AND shipped_date &gt;= '2016-11-24' AND shipped_date &lt; '2016-12-10' THEN order_nr</v>
      </c>
      <c r="S721" t="str">
        <f t="shared" si="93"/>
        <v>WHEN fk_mwh_warehouse = '1' AND id_city = '2937' AND shipped_date &gt;= '2016-11-24' AND shipped_date &lt; '2016-12-10' THEN 1</v>
      </c>
    </row>
    <row r="722" spans="1:19" x14ac:dyDescent="0.25">
      <c r="A722" t="str">
        <f t="shared" si="94"/>
        <v>29581</v>
      </c>
      <c r="B722">
        <v>1</v>
      </c>
      <c r="C722">
        <v>2958</v>
      </c>
      <c r="D722">
        <v>51396414.600000001</v>
      </c>
      <c r="E722">
        <v>51135337.100000001</v>
      </c>
      <c r="F722">
        <v>124</v>
      </c>
      <c r="G722">
        <v>157</v>
      </c>
      <c r="H722">
        <f>VLOOKUP($A722,'01 LEAD TIME'!$A$10:$K$1000000,8,FALSE)</f>
        <v>20161177933369.801</v>
      </c>
      <c r="I722">
        <f>VLOOKUP($A722,'01 LEAD TIME'!$A$10:$K$1000000,9,FALSE)</f>
        <v>20161206618891.102</v>
      </c>
      <c r="J722">
        <f>VLOOKUP($A722,'01 LEAD TIME'!$A$10:$K$1000000,10,FALSE)</f>
        <v>8</v>
      </c>
      <c r="K722">
        <f>VLOOKUP($A722,'01 LEAD TIME'!$A$10:$K$1000000,11,FALSE)</f>
        <v>8</v>
      </c>
      <c r="L722" t="s">
        <v>36</v>
      </c>
      <c r="M722" s="1">
        <f t="shared" si="88"/>
        <v>42681</v>
      </c>
      <c r="N722" s="1">
        <f t="shared" si="89"/>
        <v>42716</v>
      </c>
      <c r="O722" t="b">
        <f t="shared" si="90"/>
        <v>0</v>
      </c>
      <c r="P722" t="str">
        <f t="shared" si="91"/>
        <v>WHEN fk_mwh_warehouse = '1' AND id_city = '2958' AND shipped_date &gt;= '2016-11-07' AND shipped_date &lt; '2016-12-13' THEN unit_price</v>
      </c>
      <c r="Q722" t="str">
        <f t="shared" si="92"/>
        <v>WHEN fk_mwh_warehouse = '1' AND id_city = '2958' AND shipped_date &gt;= '2016-11-07' AND shipped_date &lt; '2016-12-13' THEN paid_price</v>
      </c>
      <c r="R722" t="str">
        <f t="shared" si="95"/>
        <v>WHEN fk_mwh_warehouse = '1' AND id_city = '2958' AND shipped_date &gt;= '2016-11-07' AND shipped_date &lt; '2016-12-13' THEN order_nr</v>
      </c>
      <c r="S722" t="str">
        <f t="shared" si="93"/>
        <v>WHEN fk_mwh_warehouse = '1' AND id_city = '2958' AND shipped_date &gt;= '2016-11-07' AND shipped_date &lt; '2016-12-13' THEN 1</v>
      </c>
    </row>
    <row r="723" spans="1:19" x14ac:dyDescent="0.25">
      <c r="A723" t="str">
        <f t="shared" si="94"/>
        <v>29711</v>
      </c>
      <c r="B723">
        <v>1</v>
      </c>
      <c r="C723">
        <v>2971</v>
      </c>
      <c r="D723">
        <v>24890554</v>
      </c>
      <c r="E723">
        <v>24890554</v>
      </c>
      <c r="F723">
        <v>48</v>
      </c>
      <c r="G723">
        <v>61</v>
      </c>
      <c r="H723">
        <f>VLOOKUP($A723,'01 LEAD TIME'!$A$10:$K$1000000,8,FALSE)</f>
        <v>20161178337605.199</v>
      </c>
      <c r="I723">
        <f>VLOOKUP($A723,'01 LEAD TIME'!$A$10:$K$1000000,9,FALSE)</f>
        <v>20161206561640.801</v>
      </c>
      <c r="J723">
        <f>VLOOKUP($A723,'01 LEAD TIME'!$A$10:$K$1000000,10,FALSE)</f>
        <v>5</v>
      </c>
      <c r="K723">
        <f>VLOOKUP($A723,'01 LEAD TIME'!$A$10:$K$1000000,11,FALSE)</f>
        <v>2</v>
      </c>
      <c r="L723" t="s">
        <v>36</v>
      </c>
      <c r="M723" s="1">
        <f t="shared" si="88"/>
        <v>42702</v>
      </c>
      <c r="N723" s="1">
        <f t="shared" si="89"/>
        <v>42713</v>
      </c>
      <c r="O723" t="b">
        <f t="shared" si="90"/>
        <v>0</v>
      </c>
      <c r="P723" t="str">
        <f t="shared" si="91"/>
        <v>WHEN fk_mwh_warehouse = '1' AND id_city = '2971' AND shipped_date &gt;= '2016-11-28' AND shipped_date &lt; '2016-12-10' THEN unit_price</v>
      </c>
      <c r="Q723" t="str">
        <f t="shared" si="92"/>
        <v>WHEN fk_mwh_warehouse = '1' AND id_city = '2971' AND shipped_date &gt;= '2016-11-28' AND shipped_date &lt; '2016-12-10' THEN paid_price</v>
      </c>
      <c r="R723" t="str">
        <f t="shared" si="95"/>
        <v>WHEN fk_mwh_warehouse = '1' AND id_city = '2971' AND shipped_date &gt;= '2016-11-28' AND shipped_date &lt; '2016-12-10' THEN order_nr</v>
      </c>
      <c r="S723" t="str">
        <f t="shared" si="93"/>
        <v>WHEN fk_mwh_warehouse = '1' AND id_city = '2971' AND shipped_date &gt;= '2016-11-28' AND shipped_date &lt; '2016-12-10' THEN 1</v>
      </c>
    </row>
    <row r="724" spans="1:19" x14ac:dyDescent="0.25">
      <c r="A724" t="str">
        <f t="shared" si="94"/>
        <v>29821</v>
      </c>
      <c r="B724">
        <v>1</v>
      </c>
      <c r="C724">
        <v>2982</v>
      </c>
      <c r="D724">
        <v>21720761</v>
      </c>
      <c r="E724">
        <v>21507161</v>
      </c>
      <c r="F724">
        <v>48</v>
      </c>
      <c r="G724">
        <v>75</v>
      </c>
      <c r="H724">
        <f>VLOOKUP($A724,'01 LEAD TIME'!$A$10:$K$1000000,8,FALSE)</f>
        <v>20161156272696.699</v>
      </c>
      <c r="I724">
        <f>VLOOKUP($A724,'01 LEAD TIME'!$A$10:$K$1000000,9,FALSE)</f>
        <v>20161207349302.102</v>
      </c>
      <c r="J724">
        <f>VLOOKUP($A724,'01 LEAD TIME'!$A$10:$K$1000000,10,FALSE)</f>
        <v>8</v>
      </c>
      <c r="K724">
        <f>VLOOKUP($A724,'01 LEAD TIME'!$A$10:$K$1000000,11,FALSE)</f>
        <v>6</v>
      </c>
      <c r="L724" t="s">
        <v>35</v>
      </c>
      <c r="M724" s="1">
        <f t="shared" si="88"/>
        <v>42687</v>
      </c>
      <c r="N724" s="1">
        <f t="shared" si="89"/>
        <v>42714</v>
      </c>
      <c r="O724" t="b">
        <f t="shared" si="90"/>
        <v>0</v>
      </c>
      <c r="P724" t="str">
        <f t="shared" si="91"/>
        <v>WHEN fk_mwh_warehouse = '1' AND id_city = '2982' AND shipped_date &gt;= '2016-11-13' AND shipped_date &lt; '2016-12-11' THEN unit_price</v>
      </c>
      <c r="Q724" t="str">
        <f t="shared" si="92"/>
        <v>WHEN fk_mwh_warehouse = '1' AND id_city = '2982' AND shipped_date &gt;= '2016-11-13' AND shipped_date &lt; '2016-12-11' THEN paid_price</v>
      </c>
      <c r="R724" t="str">
        <f t="shared" si="95"/>
        <v>WHEN fk_mwh_warehouse = '1' AND id_city = '2982' AND shipped_date &gt;= '2016-11-13' AND shipped_date &lt; '2016-12-11' THEN order_nr</v>
      </c>
      <c r="S724" t="str">
        <f t="shared" si="93"/>
        <v>WHEN fk_mwh_warehouse = '1' AND id_city = '2982' AND shipped_date &gt;= '2016-11-13' AND shipped_date &lt; '2016-12-11' THEN 1</v>
      </c>
    </row>
    <row r="725" spans="1:19" x14ac:dyDescent="0.25">
      <c r="A725" t="str">
        <f t="shared" si="94"/>
        <v>29911</v>
      </c>
      <c r="B725">
        <v>1</v>
      </c>
      <c r="C725">
        <v>2991</v>
      </c>
      <c r="D725">
        <v>8305884</v>
      </c>
      <c r="E725">
        <v>8278084</v>
      </c>
      <c r="F725">
        <v>28</v>
      </c>
      <c r="G725">
        <v>43</v>
      </c>
      <c r="H725">
        <f>VLOOKUP($A725,'01 LEAD TIME'!$A$10:$K$1000000,8,FALSE)</f>
        <v>20161166069049.602</v>
      </c>
      <c r="I725">
        <f>VLOOKUP($A725,'01 LEAD TIME'!$A$10:$K$1000000,9,FALSE)</f>
        <v>20161207508357.398</v>
      </c>
      <c r="J725">
        <f>VLOOKUP($A725,'01 LEAD TIME'!$A$10:$K$1000000,10,FALSE)</f>
        <v>10</v>
      </c>
      <c r="K725">
        <f>VLOOKUP($A725,'01 LEAD TIME'!$A$10:$K$1000000,11,FALSE)</f>
        <v>5</v>
      </c>
      <c r="L725" t="s">
        <v>35</v>
      </c>
      <c r="M725" s="1">
        <f t="shared" si="88"/>
        <v>42688</v>
      </c>
      <c r="N725" s="1">
        <f t="shared" si="89"/>
        <v>42711</v>
      </c>
      <c r="O725" t="b">
        <f t="shared" si="90"/>
        <v>0</v>
      </c>
      <c r="P725" t="str">
        <f t="shared" si="91"/>
        <v>WHEN fk_mwh_warehouse = '1' AND id_city = '2991' AND shipped_date &gt;= '2016-11-14' AND shipped_date &lt; '2016-12-08' THEN unit_price</v>
      </c>
      <c r="Q725" t="str">
        <f t="shared" si="92"/>
        <v>WHEN fk_mwh_warehouse = '1' AND id_city = '2991' AND shipped_date &gt;= '2016-11-14' AND shipped_date &lt; '2016-12-08' THEN paid_price</v>
      </c>
      <c r="R725" t="str">
        <f t="shared" si="95"/>
        <v>WHEN fk_mwh_warehouse = '1' AND id_city = '2991' AND shipped_date &gt;= '2016-11-14' AND shipped_date &lt; '2016-12-08' THEN order_nr</v>
      </c>
      <c r="S725" t="str">
        <f t="shared" si="93"/>
        <v>WHEN fk_mwh_warehouse = '1' AND id_city = '2991' AND shipped_date &gt;= '2016-11-14' AND shipped_date &lt; '2016-12-08' THEN 1</v>
      </c>
    </row>
    <row r="726" spans="1:19" x14ac:dyDescent="0.25">
      <c r="A726" t="str">
        <f t="shared" si="94"/>
        <v>30101</v>
      </c>
      <c r="B726">
        <v>1</v>
      </c>
      <c r="C726">
        <v>3010</v>
      </c>
      <c r="D726">
        <v>427322310.5</v>
      </c>
      <c r="E726">
        <v>424152965</v>
      </c>
      <c r="F726">
        <v>1410</v>
      </c>
      <c r="G726">
        <v>1999</v>
      </c>
      <c r="H726">
        <f>VLOOKUP($A726,'01 LEAD TIME'!$A$10:$K$1000000,8,FALSE)</f>
        <v>20161187821114</v>
      </c>
      <c r="I726">
        <f>VLOOKUP($A726,'01 LEAD TIME'!$A$10:$K$1000000,9,FALSE)</f>
        <v>20161206957601.602</v>
      </c>
      <c r="J726">
        <f>VLOOKUP($A726,'01 LEAD TIME'!$A$10:$K$1000000,10,FALSE)</f>
        <v>6</v>
      </c>
      <c r="K726">
        <f>VLOOKUP($A726,'01 LEAD TIME'!$A$10:$K$1000000,11,FALSE)</f>
        <v>5</v>
      </c>
      <c r="L726" t="s">
        <v>36</v>
      </c>
      <c r="M726" s="1">
        <f t="shared" si="88"/>
        <v>42692</v>
      </c>
      <c r="N726" s="1">
        <f t="shared" si="89"/>
        <v>42715</v>
      </c>
      <c r="O726" t="b">
        <f t="shared" si="90"/>
        <v>0</v>
      </c>
      <c r="P726" t="str">
        <f t="shared" si="91"/>
        <v>WHEN fk_mwh_warehouse = '1' AND id_city = '3010' AND shipped_date &gt;= '2016-11-18' AND shipped_date &lt; '2016-12-12' THEN unit_price</v>
      </c>
      <c r="Q726" t="str">
        <f t="shared" si="92"/>
        <v>WHEN fk_mwh_warehouse = '1' AND id_city = '3010' AND shipped_date &gt;= '2016-11-18' AND shipped_date &lt; '2016-12-12' THEN paid_price</v>
      </c>
      <c r="R726" t="str">
        <f t="shared" si="95"/>
        <v>WHEN fk_mwh_warehouse = '1' AND id_city = '3010' AND shipped_date &gt;= '2016-11-18' AND shipped_date &lt; '2016-12-12' THEN order_nr</v>
      </c>
      <c r="S726" t="str">
        <f t="shared" si="93"/>
        <v>WHEN fk_mwh_warehouse = '1' AND id_city = '3010' AND shipped_date &gt;= '2016-11-18' AND shipped_date &lt; '2016-12-12' THEN 1</v>
      </c>
    </row>
    <row r="727" spans="1:19" x14ac:dyDescent="0.25">
      <c r="A727" t="str">
        <f t="shared" si="94"/>
        <v>30171</v>
      </c>
      <c r="B727">
        <v>1</v>
      </c>
      <c r="C727">
        <v>3017</v>
      </c>
      <c r="D727">
        <v>90385377</v>
      </c>
      <c r="E727">
        <v>90191879.780000001</v>
      </c>
      <c r="F727">
        <v>147</v>
      </c>
      <c r="G727">
        <v>190</v>
      </c>
      <c r="H727">
        <f>VLOOKUP($A727,'01 LEAD TIME'!$A$10:$K$1000000,8,FALSE)</f>
        <v>20161168722383.199</v>
      </c>
      <c r="I727">
        <f>VLOOKUP($A727,'01 LEAD TIME'!$A$10:$K$1000000,9,FALSE)</f>
        <v>20161206596187</v>
      </c>
      <c r="J727">
        <f>VLOOKUP($A727,'01 LEAD TIME'!$A$10:$K$1000000,10,FALSE)</f>
        <v>7</v>
      </c>
      <c r="K727">
        <f>VLOOKUP($A727,'01 LEAD TIME'!$A$10:$K$1000000,11,FALSE)</f>
        <v>5</v>
      </c>
      <c r="L727" t="s">
        <v>36</v>
      </c>
      <c r="M727" s="1">
        <f t="shared" si="88"/>
        <v>42691</v>
      </c>
      <c r="N727" s="1">
        <f t="shared" si="89"/>
        <v>42714</v>
      </c>
      <c r="O727" t="b">
        <f t="shared" si="90"/>
        <v>0</v>
      </c>
      <c r="P727" t="str">
        <f t="shared" si="91"/>
        <v>WHEN fk_mwh_warehouse = '1' AND id_city = '3017' AND shipped_date &gt;= '2016-11-17' AND shipped_date &lt; '2016-12-11' THEN unit_price</v>
      </c>
      <c r="Q727" t="str">
        <f t="shared" si="92"/>
        <v>WHEN fk_mwh_warehouse = '1' AND id_city = '3017' AND shipped_date &gt;= '2016-11-17' AND shipped_date &lt; '2016-12-11' THEN paid_price</v>
      </c>
      <c r="R727" t="str">
        <f t="shared" si="95"/>
        <v>WHEN fk_mwh_warehouse = '1' AND id_city = '3017' AND shipped_date &gt;= '2016-11-17' AND shipped_date &lt; '2016-12-11' THEN order_nr</v>
      </c>
      <c r="S727" t="str">
        <f t="shared" si="93"/>
        <v>WHEN fk_mwh_warehouse = '1' AND id_city = '3017' AND shipped_date &gt;= '2016-11-17' AND shipped_date &lt; '2016-12-11' THEN 1</v>
      </c>
    </row>
    <row r="728" spans="1:19" x14ac:dyDescent="0.25">
      <c r="A728" t="str">
        <f t="shared" si="94"/>
        <v>30241</v>
      </c>
      <c r="B728">
        <v>1</v>
      </c>
      <c r="C728">
        <v>3024</v>
      </c>
      <c r="D728">
        <v>1242659.02</v>
      </c>
      <c r="E728">
        <v>1211648.8</v>
      </c>
      <c r="F728">
        <v>4</v>
      </c>
      <c r="G728">
        <v>5</v>
      </c>
      <c r="H728">
        <f>VLOOKUP($A728,'01 LEAD TIME'!$A$10:$K$1000000,8,FALSE)</f>
        <v>20161117537948.5</v>
      </c>
      <c r="I728">
        <f>VLOOKUP($A728,'01 LEAD TIME'!$A$10:$K$1000000,9,FALSE)</f>
        <v>20161206637532.5</v>
      </c>
      <c r="J728">
        <f>VLOOKUP($A728,'01 LEAD TIME'!$A$10:$K$1000000,10,FALSE)</f>
        <v>19</v>
      </c>
      <c r="K728">
        <f>VLOOKUP($A728,'01 LEAD TIME'!$A$10:$K$1000000,11,FALSE)</f>
        <v>3</v>
      </c>
      <c r="L728" t="s">
        <v>36</v>
      </c>
      <c r="M728" s="1">
        <f t="shared" si="88"/>
        <v>42685</v>
      </c>
      <c r="N728" s="1">
        <f t="shared" si="89"/>
        <v>42700</v>
      </c>
      <c r="O728" t="b">
        <f t="shared" si="90"/>
        <v>0</v>
      </c>
      <c r="P728" t="str">
        <f t="shared" si="91"/>
        <v>WHEN fk_mwh_warehouse = '1' AND id_city = '3024' AND shipped_date &gt;= '2016-11-11' AND shipped_date &lt; '2016-11-27' THEN unit_price</v>
      </c>
      <c r="Q728" t="str">
        <f t="shared" si="92"/>
        <v>WHEN fk_mwh_warehouse = '1' AND id_city = '3024' AND shipped_date &gt;= '2016-11-11' AND shipped_date &lt; '2016-11-27' THEN paid_price</v>
      </c>
      <c r="R728" t="str">
        <f t="shared" si="95"/>
        <v>WHEN fk_mwh_warehouse = '1' AND id_city = '3024' AND shipped_date &gt;= '2016-11-11' AND shipped_date &lt; '2016-11-27' THEN order_nr</v>
      </c>
      <c r="S728" t="str">
        <f t="shared" si="93"/>
        <v>WHEN fk_mwh_warehouse = '1' AND id_city = '3024' AND shipped_date &gt;= '2016-11-11' AND shipped_date &lt; '2016-11-27' THEN 1</v>
      </c>
    </row>
    <row r="729" spans="1:19" x14ac:dyDescent="0.25">
      <c r="A729" t="str">
        <f t="shared" si="94"/>
        <v>30331</v>
      </c>
      <c r="B729">
        <v>1</v>
      </c>
      <c r="C729">
        <v>3033</v>
      </c>
      <c r="D729">
        <v>529699.02</v>
      </c>
      <c r="E729">
        <v>529699.02</v>
      </c>
      <c r="F729">
        <v>2</v>
      </c>
      <c r="G729">
        <v>2</v>
      </c>
      <c r="H729">
        <f>VLOOKUP($A729,'01 LEAD TIME'!$A$10:$K$1000000,8,FALSE)</f>
        <v>20161202132847</v>
      </c>
      <c r="I729">
        <f>VLOOKUP($A729,'01 LEAD TIME'!$A$10:$K$1000000,9,FALSE)</f>
        <v>20161206174806</v>
      </c>
      <c r="J729">
        <f>VLOOKUP($A729,'01 LEAD TIME'!$A$10:$K$1000000,10,FALSE)</f>
        <v>4</v>
      </c>
      <c r="K729">
        <f>VLOOKUP($A729,'01 LEAD TIME'!$A$10:$K$1000000,11,FALSE)</f>
        <v>0</v>
      </c>
      <c r="L729" t="s">
        <v>36</v>
      </c>
      <c r="M729" s="1">
        <f t="shared" si="88"/>
        <v>42709</v>
      </c>
      <c r="N729" s="1">
        <f t="shared" si="89"/>
        <v>42712</v>
      </c>
      <c r="O729" t="b">
        <f t="shared" si="90"/>
        <v>0</v>
      </c>
      <c r="P729" t="str">
        <f t="shared" si="91"/>
        <v>WHEN fk_mwh_warehouse = '1' AND id_city = '3033' AND shipped_date &gt;= '2016-12-05' AND shipped_date &lt; '2016-12-09' THEN unit_price</v>
      </c>
      <c r="Q729" t="str">
        <f t="shared" si="92"/>
        <v>WHEN fk_mwh_warehouse = '1' AND id_city = '3033' AND shipped_date &gt;= '2016-12-05' AND shipped_date &lt; '2016-12-09' THEN paid_price</v>
      </c>
      <c r="R729" t="str">
        <f t="shared" si="95"/>
        <v>WHEN fk_mwh_warehouse = '1' AND id_city = '3033' AND shipped_date &gt;= '2016-12-05' AND shipped_date &lt; '2016-12-09' THEN order_nr</v>
      </c>
      <c r="S729" t="str">
        <f t="shared" si="93"/>
        <v>WHEN fk_mwh_warehouse = '1' AND id_city = '3033' AND shipped_date &gt;= '2016-12-05' AND shipped_date &lt; '2016-12-09' THEN 1</v>
      </c>
    </row>
    <row r="730" spans="1:19" x14ac:dyDescent="0.25">
      <c r="A730" t="str">
        <f t="shared" si="94"/>
        <v>30421</v>
      </c>
      <c r="B730">
        <v>1</v>
      </c>
      <c r="C730">
        <v>3042</v>
      </c>
      <c r="D730">
        <v>24497703.120000001</v>
      </c>
      <c r="E730">
        <v>24380237.870000001</v>
      </c>
      <c r="F730">
        <v>47</v>
      </c>
      <c r="G730">
        <v>73</v>
      </c>
      <c r="H730">
        <f>VLOOKUP($A730,'01 LEAD TIME'!$A$10:$K$1000000,8,FALSE)</f>
        <v>20161184563784.199</v>
      </c>
      <c r="I730">
        <f>VLOOKUP($A730,'01 LEAD TIME'!$A$10:$K$1000000,9,FALSE)</f>
        <v>20161206642918.199</v>
      </c>
      <c r="J730">
        <f>VLOOKUP($A730,'01 LEAD TIME'!$A$10:$K$1000000,10,FALSE)</f>
        <v>6</v>
      </c>
      <c r="K730">
        <f>VLOOKUP($A730,'01 LEAD TIME'!$A$10:$K$1000000,11,FALSE)</f>
        <v>6</v>
      </c>
      <c r="L730" t="s">
        <v>36</v>
      </c>
      <c r="M730" s="1">
        <f t="shared" si="88"/>
        <v>42689</v>
      </c>
      <c r="N730" s="1">
        <f t="shared" si="89"/>
        <v>42716</v>
      </c>
      <c r="O730" t="b">
        <f t="shared" si="90"/>
        <v>0</v>
      </c>
      <c r="P730" t="str">
        <f t="shared" si="91"/>
        <v>WHEN fk_mwh_warehouse = '1' AND id_city = '3042' AND shipped_date &gt;= '2016-11-15' AND shipped_date &lt; '2016-12-13' THEN unit_price</v>
      </c>
      <c r="Q730" t="str">
        <f t="shared" si="92"/>
        <v>WHEN fk_mwh_warehouse = '1' AND id_city = '3042' AND shipped_date &gt;= '2016-11-15' AND shipped_date &lt; '2016-12-13' THEN paid_price</v>
      </c>
      <c r="R730" t="str">
        <f t="shared" si="95"/>
        <v>WHEN fk_mwh_warehouse = '1' AND id_city = '3042' AND shipped_date &gt;= '2016-11-15' AND shipped_date &lt; '2016-12-13' THEN order_nr</v>
      </c>
      <c r="S730" t="str">
        <f t="shared" si="93"/>
        <v>WHEN fk_mwh_warehouse = '1' AND id_city = '3042' AND shipped_date &gt;= '2016-11-15' AND shipped_date &lt; '2016-12-13' THEN 1</v>
      </c>
    </row>
    <row r="731" spans="1:19" x14ac:dyDescent="0.25">
      <c r="A731" t="str">
        <f t="shared" si="94"/>
        <v>30661</v>
      </c>
      <c r="B731">
        <v>1</v>
      </c>
      <c r="C731">
        <v>3066</v>
      </c>
      <c r="D731">
        <v>8652600</v>
      </c>
      <c r="E731">
        <v>8652600</v>
      </c>
      <c r="F731">
        <v>6</v>
      </c>
      <c r="G731">
        <v>13</v>
      </c>
      <c r="H731">
        <f>VLOOKUP($A731,'01 LEAD TIME'!$A$10:$K$1000000,8,FALSE)</f>
        <v>20161125026169.199</v>
      </c>
      <c r="I731">
        <f>VLOOKUP($A731,'01 LEAD TIME'!$A$10:$K$1000000,9,FALSE)</f>
        <v>20161206444552.801</v>
      </c>
      <c r="J731">
        <f>VLOOKUP($A731,'01 LEAD TIME'!$A$10:$K$1000000,10,FALSE)</f>
        <v>11</v>
      </c>
      <c r="K731">
        <f>VLOOKUP($A731,'01 LEAD TIME'!$A$10:$K$1000000,11,FALSE)</f>
        <v>3</v>
      </c>
      <c r="L731" t="s">
        <v>36</v>
      </c>
      <c r="M731" s="1">
        <f t="shared" si="88"/>
        <v>42693</v>
      </c>
      <c r="N731" s="1">
        <f t="shared" si="89"/>
        <v>42708</v>
      </c>
      <c r="O731" t="b">
        <f t="shared" si="90"/>
        <v>0</v>
      </c>
      <c r="P731" t="str">
        <f t="shared" si="91"/>
        <v>WHEN fk_mwh_warehouse = '1' AND id_city = '3066' AND shipped_date &gt;= '2016-11-19' AND shipped_date &lt; '2016-12-05' THEN unit_price</v>
      </c>
      <c r="Q731" t="str">
        <f t="shared" si="92"/>
        <v>WHEN fk_mwh_warehouse = '1' AND id_city = '3066' AND shipped_date &gt;= '2016-11-19' AND shipped_date &lt; '2016-12-05' THEN paid_price</v>
      </c>
      <c r="R731" t="str">
        <f t="shared" si="95"/>
        <v>WHEN fk_mwh_warehouse = '1' AND id_city = '3066' AND shipped_date &gt;= '2016-11-19' AND shipped_date &lt; '2016-12-05' THEN order_nr</v>
      </c>
      <c r="S731" t="str">
        <f t="shared" si="93"/>
        <v>WHEN fk_mwh_warehouse = '1' AND id_city = '3066' AND shipped_date &gt;= '2016-11-19' AND shipped_date &lt; '2016-12-05' THEN 1</v>
      </c>
    </row>
    <row r="732" spans="1:19" x14ac:dyDescent="0.25">
      <c r="A732" t="str">
        <f t="shared" si="94"/>
        <v>30751</v>
      </c>
      <c r="B732">
        <v>1</v>
      </c>
      <c r="C732">
        <v>3075</v>
      </c>
      <c r="D732">
        <v>2362500</v>
      </c>
      <c r="E732">
        <v>2362500</v>
      </c>
      <c r="F732">
        <v>6</v>
      </c>
      <c r="G732">
        <v>9</v>
      </c>
      <c r="H732">
        <f>VLOOKUP($A732,'01 LEAD TIME'!$A$10:$K$1000000,8,FALSE)</f>
        <v>20161121143585.301</v>
      </c>
      <c r="I732">
        <f>VLOOKUP($A732,'01 LEAD TIME'!$A$10:$K$1000000,9,FALSE)</f>
        <v>20161207498968.602</v>
      </c>
      <c r="J732">
        <f>VLOOKUP($A732,'01 LEAD TIME'!$A$10:$K$1000000,10,FALSE)</f>
        <v>16</v>
      </c>
      <c r="K732">
        <f>VLOOKUP($A732,'01 LEAD TIME'!$A$10:$K$1000000,11,FALSE)</f>
        <v>3</v>
      </c>
      <c r="L732" t="s">
        <v>35</v>
      </c>
      <c r="M732" s="1">
        <f t="shared" si="88"/>
        <v>42688</v>
      </c>
      <c r="N732" s="1">
        <f t="shared" si="89"/>
        <v>42703</v>
      </c>
      <c r="O732" t="b">
        <f t="shared" si="90"/>
        <v>0</v>
      </c>
      <c r="P732" t="str">
        <f t="shared" si="91"/>
        <v>WHEN fk_mwh_warehouse = '1' AND id_city = '3075' AND shipped_date &gt;= '2016-11-14' AND shipped_date &lt; '2016-11-30' THEN unit_price</v>
      </c>
      <c r="Q732" t="str">
        <f t="shared" si="92"/>
        <v>WHEN fk_mwh_warehouse = '1' AND id_city = '3075' AND shipped_date &gt;= '2016-11-14' AND shipped_date &lt; '2016-11-30' THEN paid_price</v>
      </c>
      <c r="R732" t="str">
        <f t="shared" si="95"/>
        <v>WHEN fk_mwh_warehouse = '1' AND id_city = '3075' AND shipped_date &gt;= '2016-11-14' AND shipped_date &lt; '2016-11-30' THEN order_nr</v>
      </c>
      <c r="S732" t="str">
        <f t="shared" si="93"/>
        <v>WHEN fk_mwh_warehouse = '1' AND id_city = '3075' AND shipped_date &gt;= '2016-11-14' AND shipped_date &lt; '2016-11-30' THEN 1</v>
      </c>
    </row>
    <row r="733" spans="1:19" x14ac:dyDescent="0.25">
      <c r="A733" t="str">
        <f t="shared" si="94"/>
        <v>30871</v>
      </c>
      <c r="B733">
        <v>1</v>
      </c>
      <c r="C733">
        <v>3087</v>
      </c>
      <c r="D733">
        <v>40856529.899999999</v>
      </c>
      <c r="E733">
        <v>40445203.710000001</v>
      </c>
      <c r="F733">
        <v>88</v>
      </c>
      <c r="G733">
        <v>110</v>
      </c>
      <c r="H733">
        <f>VLOOKUP($A733,'01 LEAD TIME'!$A$10:$K$1000000,8,FALSE)</f>
        <v>20161159914229.898</v>
      </c>
      <c r="I733">
        <f>VLOOKUP($A733,'01 LEAD TIME'!$A$10:$K$1000000,9,FALSE)</f>
        <v>20161207000369.699</v>
      </c>
      <c r="J733">
        <f>VLOOKUP($A733,'01 LEAD TIME'!$A$10:$K$1000000,10,FALSE)</f>
        <v>8</v>
      </c>
      <c r="K733">
        <f>VLOOKUP($A733,'01 LEAD TIME'!$A$10:$K$1000000,11,FALSE)</f>
        <v>6</v>
      </c>
      <c r="L733" t="s">
        <v>35</v>
      </c>
      <c r="M733" s="1">
        <f t="shared" si="88"/>
        <v>42687</v>
      </c>
      <c r="N733" s="1">
        <f t="shared" si="89"/>
        <v>42714</v>
      </c>
      <c r="O733" t="b">
        <f t="shared" si="90"/>
        <v>0</v>
      </c>
      <c r="P733" t="str">
        <f t="shared" si="91"/>
        <v>WHEN fk_mwh_warehouse = '1' AND id_city = '3087' AND shipped_date &gt;= '2016-11-13' AND shipped_date &lt; '2016-12-11' THEN unit_price</v>
      </c>
      <c r="Q733" t="str">
        <f t="shared" si="92"/>
        <v>WHEN fk_mwh_warehouse = '1' AND id_city = '3087' AND shipped_date &gt;= '2016-11-13' AND shipped_date &lt; '2016-12-11' THEN paid_price</v>
      </c>
      <c r="R733" t="str">
        <f t="shared" si="95"/>
        <v>WHEN fk_mwh_warehouse = '1' AND id_city = '3087' AND shipped_date &gt;= '2016-11-13' AND shipped_date &lt; '2016-12-11' THEN order_nr</v>
      </c>
      <c r="S733" t="str">
        <f t="shared" si="93"/>
        <v>WHEN fk_mwh_warehouse = '1' AND id_city = '3087' AND shipped_date &gt;= '2016-11-13' AND shipped_date &lt; '2016-12-11' THEN 1</v>
      </c>
    </row>
    <row r="734" spans="1:19" x14ac:dyDescent="0.25">
      <c r="A734" t="str">
        <f t="shared" si="94"/>
        <v>31051</v>
      </c>
      <c r="B734">
        <v>1</v>
      </c>
      <c r="C734">
        <v>3105</v>
      </c>
      <c r="D734">
        <v>10301964</v>
      </c>
      <c r="E734">
        <v>10221964</v>
      </c>
      <c r="F734">
        <v>15</v>
      </c>
      <c r="G734">
        <v>24</v>
      </c>
      <c r="H734">
        <f>VLOOKUP($A734,'01 LEAD TIME'!$A$10:$K$1000000,8,FALSE)</f>
        <v>20161121787687.602</v>
      </c>
      <c r="I734">
        <f>VLOOKUP($A734,'01 LEAD TIME'!$A$10:$K$1000000,9,FALSE)</f>
        <v>20161205406017.199</v>
      </c>
      <c r="J734">
        <f>VLOOKUP($A734,'01 LEAD TIME'!$A$10:$K$1000000,10,FALSE)</f>
        <v>14</v>
      </c>
      <c r="K734">
        <f>VLOOKUP($A734,'01 LEAD TIME'!$A$10:$K$1000000,11,FALSE)</f>
        <v>4</v>
      </c>
      <c r="L734" t="s">
        <v>34</v>
      </c>
      <c r="M734" s="1">
        <f t="shared" si="88"/>
        <v>42687</v>
      </c>
      <c r="N734" s="1">
        <f t="shared" si="89"/>
        <v>42706</v>
      </c>
      <c r="O734" t="b">
        <f t="shared" si="90"/>
        <v>0</v>
      </c>
      <c r="P734" t="str">
        <f t="shared" si="91"/>
        <v>WHEN fk_mwh_warehouse = '1' AND id_city = '3105' AND shipped_date &gt;= '2016-11-13' AND shipped_date &lt; '2016-12-03' THEN unit_price</v>
      </c>
      <c r="Q734" t="str">
        <f t="shared" si="92"/>
        <v>WHEN fk_mwh_warehouse = '1' AND id_city = '3105' AND shipped_date &gt;= '2016-11-13' AND shipped_date &lt; '2016-12-03' THEN paid_price</v>
      </c>
      <c r="R734" t="str">
        <f t="shared" si="95"/>
        <v>WHEN fk_mwh_warehouse = '1' AND id_city = '3105' AND shipped_date &gt;= '2016-11-13' AND shipped_date &lt; '2016-12-03' THEN order_nr</v>
      </c>
      <c r="S734" t="str">
        <f t="shared" si="93"/>
        <v>WHEN fk_mwh_warehouse = '1' AND id_city = '3105' AND shipped_date &gt;= '2016-11-13' AND shipped_date &lt; '2016-12-03' THEN 1</v>
      </c>
    </row>
    <row r="735" spans="1:19" x14ac:dyDescent="0.25">
      <c r="A735" t="str">
        <f t="shared" si="94"/>
        <v>31131</v>
      </c>
      <c r="B735">
        <v>1</v>
      </c>
      <c r="C735">
        <v>3113</v>
      </c>
      <c r="D735">
        <v>13475961</v>
      </c>
      <c r="E735">
        <v>13336081</v>
      </c>
      <c r="F735">
        <v>56</v>
      </c>
      <c r="G735">
        <v>68</v>
      </c>
      <c r="H735">
        <f>VLOOKUP($A735,'01 LEAD TIME'!$A$10:$K$1000000,8,FALSE)</f>
        <v>20161165056763.5</v>
      </c>
      <c r="I735">
        <f>VLOOKUP($A735,'01 LEAD TIME'!$A$10:$K$1000000,9,FALSE)</f>
        <v>20161207407870.801</v>
      </c>
      <c r="J735">
        <f>VLOOKUP($A735,'01 LEAD TIME'!$A$10:$K$1000000,10,FALSE)</f>
        <v>7</v>
      </c>
      <c r="K735">
        <f>VLOOKUP($A735,'01 LEAD TIME'!$A$10:$K$1000000,11,FALSE)</f>
        <v>6</v>
      </c>
      <c r="L735" t="s">
        <v>35</v>
      </c>
      <c r="M735" s="1">
        <f t="shared" si="88"/>
        <v>42688</v>
      </c>
      <c r="N735" s="1">
        <f t="shared" si="89"/>
        <v>42715</v>
      </c>
      <c r="O735" t="b">
        <f t="shared" si="90"/>
        <v>0</v>
      </c>
      <c r="P735" t="str">
        <f t="shared" si="91"/>
        <v>WHEN fk_mwh_warehouse = '1' AND id_city = '3113' AND shipped_date &gt;= '2016-11-14' AND shipped_date &lt; '2016-12-12' THEN unit_price</v>
      </c>
      <c r="Q735" t="str">
        <f t="shared" si="92"/>
        <v>WHEN fk_mwh_warehouse = '1' AND id_city = '3113' AND shipped_date &gt;= '2016-11-14' AND shipped_date &lt; '2016-12-12' THEN paid_price</v>
      </c>
      <c r="R735" t="str">
        <f t="shared" si="95"/>
        <v>WHEN fk_mwh_warehouse = '1' AND id_city = '3113' AND shipped_date &gt;= '2016-11-14' AND shipped_date &lt; '2016-12-12' THEN order_nr</v>
      </c>
      <c r="S735" t="str">
        <f t="shared" si="93"/>
        <v>WHEN fk_mwh_warehouse = '1' AND id_city = '3113' AND shipped_date &gt;= '2016-11-14' AND shipped_date &lt; '2016-12-12' THEN 1</v>
      </c>
    </row>
    <row r="736" spans="1:19" x14ac:dyDescent="0.25">
      <c r="A736" t="str">
        <f t="shared" si="94"/>
        <v>31411</v>
      </c>
      <c r="B736">
        <v>1</v>
      </c>
      <c r="C736">
        <v>3141</v>
      </c>
      <c r="D736">
        <v>8119718.0999999996</v>
      </c>
      <c r="E736">
        <v>8041777.5</v>
      </c>
      <c r="F736">
        <v>28</v>
      </c>
      <c r="G736">
        <v>41</v>
      </c>
      <c r="H736">
        <f>VLOOKUP($A736,'01 LEAD TIME'!$A$10:$K$1000000,8,FALSE)</f>
        <v>20161146962012.5</v>
      </c>
      <c r="I736">
        <f>VLOOKUP($A736,'01 LEAD TIME'!$A$10:$K$1000000,9,FALSE)</f>
        <v>20161206824044.602</v>
      </c>
      <c r="J736">
        <f>VLOOKUP($A736,'01 LEAD TIME'!$A$10:$K$1000000,10,FALSE)</f>
        <v>13</v>
      </c>
      <c r="K736">
        <f>VLOOKUP($A736,'01 LEAD TIME'!$A$10:$K$1000000,11,FALSE)</f>
        <v>7</v>
      </c>
      <c r="L736" t="s">
        <v>36</v>
      </c>
      <c r="M736" s="1">
        <f t="shared" si="88"/>
        <v>42679</v>
      </c>
      <c r="N736" s="1">
        <f t="shared" si="89"/>
        <v>42710</v>
      </c>
      <c r="O736" t="b">
        <f t="shared" si="90"/>
        <v>0</v>
      </c>
      <c r="P736" t="str">
        <f t="shared" si="91"/>
        <v>WHEN fk_mwh_warehouse = '1' AND id_city = '3141' AND shipped_date &gt;= '2016-11-05' AND shipped_date &lt; '2016-12-07' THEN unit_price</v>
      </c>
      <c r="Q736" t="str">
        <f t="shared" si="92"/>
        <v>WHEN fk_mwh_warehouse = '1' AND id_city = '3141' AND shipped_date &gt;= '2016-11-05' AND shipped_date &lt; '2016-12-07' THEN paid_price</v>
      </c>
      <c r="R736" t="str">
        <f t="shared" si="95"/>
        <v>WHEN fk_mwh_warehouse = '1' AND id_city = '3141' AND shipped_date &gt;= '2016-11-05' AND shipped_date &lt; '2016-12-07' THEN order_nr</v>
      </c>
      <c r="S736" t="str">
        <f t="shared" si="93"/>
        <v>WHEN fk_mwh_warehouse = '1' AND id_city = '3141' AND shipped_date &gt;= '2016-11-05' AND shipped_date &lt; '2016-12-07' THEN 1</v>
      </c>
    </row>
    <row r="737" spans="1:19" x14ac:dyDescent="0.25">
      <c r="A737" t="str">
        <f t="shared" si="94"/>
        <v>31661</v>
      </c>
      <c r="B737">
        <v>1</v>
      </c>
      <c r="C737">
        <v>3166</v>
      </c>
      <c r="D737">
        <v>9648337</v>
      </c>
      <c r="E737">
        <v>9592837</v>
      </c>
      <c r="F737">
        <v>13</v>
      </c>
      <c r="G737">
        <v>15</v>
      </c>
      <c r="H737">
        <f>VLOOKUP($A737,'01 LEAD TIME'!$A$10:$K$1000000,8,FALSE)</f>
        <v>20161142956530.602</v>
      </c>
      <c r="I737">
        <f>VLOOKUP($A737,'01 LEAD TIME'!$A$10:$K$1000000,9,FALSE)</f>
        <v>20161207145613.602</v>
      </c>
      <c r="J737">
        <f>VLOOKUP($A737,'01 LEAD TIME'!$A$10:$K$1000000,10,FALSE)</f>
        <v>8</v>
      </c>
      <c r="K737">
        <f>VLOOKUP($A737,'01 LEAD TIME'!$A$10:$K$1000000,11,FALSE)</f>
        <v>3</v>
      </c>
      <c r="L737" t="s">
        <v>35</v>
      </c>
      <c r="M737" s="1">
        <f t="shared" si="88"/>
        <v>42696</v>
      </c>
      <c r="N737" s="1">
        <f t="shared" si="89"/>
        <v>42711</v>
      </c>
      <c r="O737" t="b">
        <f t="shared" si="90"/>
        <v>0</v>
      </c>
      <c r="P737" t="str">
        <f t="shared" si="91"/>
        <v>WHEN fk_mwh_warehouse = '1' AND id_city = '3166' AND shipped_date &gt;= '2016-11-22' AND shipped_date &lt; '2016-12-08' THEN unit_price</v>
      </c>
      <c r="Q737" t="str">
        <f t="shared" si="92"/>
        <v>WHEN fk_mwh_warehouse = '1' AND id_city = '3166' AND shipped_date &gt;= '2016-11-22' AND shipped_date &lt; '2016-12-08' THEN paid_price</v>
      </c>
      <c r="R737" t="str">
        <f t="shared" si="95"/>
        <v>WHEN fk_mwh_warehouse = '1' AND id_city = '3166' AND shipped_date &gt;= '2016-11-22' AND shipped_date &lt; '2016-12-08' THEN order_nr</v>
      </c>
      <c r="S737" t="str">
        <f t="shared" si="93"/>
        <v>WHEN fk_mwh_warehouse = '1' AND id_city = '3166' AND shipped_date &gt;= '2016-11-22' AND shipped_date &lt; '2016-12-08' THEN 1</v>
      </c>
    </row>
    <row r="738" spans="1:19" x14ac:dyDescent="0.25">
      <c r="A738" t="str">
        <f t="shared" si="94"/>
        <v>31831</v>
      </c>
      <c r="B738">
        <v>1</v>
      </c>
      <c r="C738">
        <v>3183</v>
      </c>
      <c r="D738">
        <v>10014835</v>
      </c>
      <c r="E738">
        <v>9992423.6500000004</v>
      </c>
      <c r="F738">
        <v>24</v>
      </c>
      <c r="G738">
        <v>38</v>
      </c>
      <c r="H738">
        <f>VLOOKUP($A738,'01 LEAD TIME'!$A$10:$K$1000000,8,FALSE)</f>
        <v>20161123424104.602</v>
      </c>
      <c r="I738">
        <f>VLOOKUP($A738,'01 LEAD TIME'!$A$10:$K$1000000,9,FALSE)</f>
        <v>20161207441627.301</v>
      </c>
      <c r="J738">
        <f>VLOOKUP($A738,'01 LEAD TIME'!$A$10:$K$1000000,10,FALSE)</f>
        <v>14</v>
      </c>
      <c r="K738">
        <f>VLOOKUP($A738,'01 LEAD TIME'!$A$10:$K$1000000,11,FALSE)</f>
        <v>4</v>
      </c>
      <c r="L738" t="s">
        <v>35</v>
      </c>
      <c r="M738" s="1">
        <f t="shared" si="88"/>
        <v>42687</v>
      </c>
      <c r="N738" s="1">
        <f t="shared" si="89"/>
        <v>42706</v>
      </c>
      <c r="O738" t="b">
        <f t="shared" si="90"/>
        <v>0</v>
      </c>
      <c r="P738" t="str">
        <f t="shared" si="91"/>
        <v>WHEN fk_mwh_warehouse = '1' AND id_city = '3183' AND shipped_date &gt;= '2016-11-13' AND shipped_date &lt; '2016-12-03' THEN unit_price</v>
      </c>
      <c r="Q738" t="str">
        <f t="shared" si="92"/>
        <v>WHEN fk_mwh_warehouse = '1' AND id_city = '3183' AND shipped_date &gt;= '2016-11-13' AND shipped_date &lt; '2016-12-03' THEN paid_price</v>
      </c>
      <c r="R738" t="str">
        <f t="shared" si="95"/>
        <v>WHEN fk_mwh_warehouse = '1' AND id_city = '3183' AND shipped_date &gt;= '2016-11-13' AND shipped_date &lt; '2016-12-03' THEN order_nr</v>
      </c>
      <c r="S738" t="str">
        <f t="shared" si="93"/>
        <v>WHEN fk_mwh_warehouse = '1' AND id_city = '3183' AND shipped_date &gt;= '2016-11-13' AND shipped_date &lt; '2016-12-03' THEN 1</v>
      </c>
    </row>
    <row r="739" spans="1:19" x14ac:dyDescent="0.25">
      <c r="A739" t="str">
        <f t="shared" si="94"/>
        <v>31981</v>
      </c>
      <c r="B739">
        <v>1</v>
      </c>
      <c r="C739">
        <v>3198</v>
      </c>
      <c r="D739">
        <v>2830744</v>
      </c>
      <c r="E739">
        <v>2806994</v>
      </c>
      <c r="F739">
        <v>19</v>
      </c>
      <c r="G739">
        <v>26</v>
      </c>
      <c r="H739">
        <f>VLOOKUP($A739,'01 LEAD TIME'!$A$10:$K$1000000,8,FALSE)</f>
        <v>20161126371724.5</v>
      </c>
      <c r="I739">
        <f>VLOOKUP($A739,'01 LEAD TIME'!$A$10:$K$1000000,9,FALSE)</f>
        <v>20161207023110.5</v>
      </c>
      <c r="J739">
        <f>VLOOKUP($A739,'01 LEAD TIME'!$A$10:$K$1000000,10,FALSE)</f>
        <v>11</v>
      </c>
      <c r="K739">
        <f>VLOOKUP($A739,'01 LEAD TIME'!$A$10:$K$1000000,11,FALSE)</f>
        <v>3</v>
      </c>
      <c r="L739" t="s">
        <v>35</v>
      </c>
      <c r="M739" s="1">
        <f t="shared" si="88"/>
        <v>42693</v>
      </c>
      <c r="N739" s="1">
        <f t="shared" si="89"/>
        <v>42708</v>
      </c>
      <c r="O739" t="b">
        <f t="shared" si="90"/>
        <v>0</v>
      </c>
      <c r="P739" t="str">
        <f t="shared" si="91"/>
        <v>WHEN fk_mwh_warehouse = '1' AND id_city = '3198' AND shipped_date &gt;= '2016-11-19' AND shipped_date &lt; '2016-12-05' THEN unit_price</v>
      </c>
      <c r="Q739" t="str">
        <f t="shared" si="92"/>
        <v>WHEN fk_mwh_warehouse = '1' AND id_city = '3198' AND shipped_date &gt;= '2016-11-19' AND shipped_date &lt; '2016-12-05' THEN paid_price</v>
      </c>
      <c r="R739" t="str">
        <f t="shared" si="95"/>
        <v>WHEN fk_mwh_warehouse = '1' AND id_city = '3198' AND shipped_date &gt;= '2016-11-19' AND shipped_date &lt; '2016-12-05' THEN order_nr</v>
      </c>
      <c r="S739" t="str">
        <f t="shared" si="93"/>
        <v>WHEN fk_mwh_warehouse = '1' AND id_city = '3198' AND shipped_date &gt;= '2016-11-19' AND shipped_date &lt; '2016-12-05' THEN 1</v>
      </c>
    </row>
    <row r="740" spans="1:19" x14ac:dyDescent="0.25">
      <c r="A740" t="str">
        <f t="shared" si="94"/>
        <v>32111</v>
      </c>
      <c r="B740">
        <v>1</v>
      </c>
      <c r="C740">
        <v>3211</v>
      </c>
      <c r="D740">
        <v>10107777</v>
      </c>
      <c r="E740">
        <v>10092777</v>
      </c>
      <c r="F740">
        <v>4</v>
      </c>
      <c r="G740">
        <v>4</v>
      </c>
      <c r="H740">
        <f>VLOOKUP($A740,'01 LEAD TIME'!$A$10:$K$1000000,8,FALSE)</f>
        <v>20161118100431</v>
      </c>
      <c r="I740">
        <f>VLOOKUP($A740,'01 LEAD TIME'!$A$10:$K$1000000,9,FALSE)</f>
        <v>20161207173549</v>
      </c>
      <c r="J740">
        <f>VLOOKUP($A740,'01 LEAD TIME'!$A$10:$K$1000000,10,FALSE)</f>
        <v>19</v>
      </c>
      <c r="K740">
        <f>VLOOKUP($A740,'01 LEAD TIME'!$A$10:$K$1000000,11,FALSE)</f>
        <v>0</v>
      </c>
      <c r="L740" t="s">
        <v>35</v>
      </c>
      <c r="M740" s="1">
        <f t="shared" si="88"/>
        <v>42694</v>
      </c>
      <c r="N740" s="1">
        <f t="shared" si="89"/>
        <v>42697</v>
      </c>
      <c r="O740" t="b">
        <f t="shared" si="90"/>
        <v>0</v>
      </c>
      <c r="P740" t="str">
        <f t="shared" si="91"/>
        <v>WHEN fk_mwh_warehouse = '1' AND id_city = '3211' AND shipped_date &gt;= '2016-11-20' AND shipped_date &lt; '2016-11-24' THEN unit_price</v>
      </c>
      <c r="Q740" t="str">
        <f t="shared" si="92"/>
        <v>WHEN fk_mwh_warehouse = '1' AND id_city = '3211' AND shipped_date &gt;= '2016-11-20' AND shipped_date &lt; '2016-11-24' THEN paid_price</v>
      </c>
      <c r="R740" t="str">
        <f t="shared" si="95"/>
        <v>WHEN fk_mwh_warehouse = '1' AND id_city = '3211' AND shipped_date &gt;= '2016-11-20' AND shipped_date &lt; '2016-11-24' THEN order_nr</v>
      </c>
      <c r="S740" t="str">
        <f t="shared" si="93"/>
        <v>WHEN fk_mwh_warehouse = '1' AND id_city = '3211' AND shipped_date &gt;= '2016-11-20' AND shipped_date &lt; '2016-11-24' THEN 1</v>
      </c>
    </row>
    <row r="741" spans="1:19" x14ac:dyDescent="0.25">
      <c r="A741" t="str">
        <f t="shared" si="94"/>
        <v>32221</v>
      </c>
      <c r="B741">
        <v>1</v>
      </c>
      <c r="C741">
        <v>3222</v>
      </c>
      <c r="D741">
        <v>6822067.0999999996</v>
      </c>
      <c r="E741">
        <v>6822067.0999999996</v>
      </c>
      <c r="F741">
        <v>31</v>
      </c>
      <c r="G741">
        <v>33</v>
      </c>
      <c r="H741">
        <f>VLOOKUP($A741,'01 LEAD TIME'!$A$10:$K$1000000,8,FALSE)</f>
        <v>20161160465001.602</v>
      </c>
      <c r="I741">
        <f>VLOOKUP($A741,'01 LEAD TIME'!$A$10:$K$1000000,9,FALSE)</f>
        <v>20161207146788.199</v>
      </c>
      <c r="J741">
        <f>VLOOKUP($A741,'01 LEAD TIME'!$A$10:$K$1000000,10,FALSE)</f>
        <v>8</v>
      </c>
      <c r="K741">
        <f>VLOOKUP($A741,'01 LEAD TIME'!$A$10:$K$1000000,11,FALSE)</f>
        <v>4</v>
      </c>
      <c r="L741" t="s">
        <v>35</v>
      </c>
      <c r="M741" s="1">
        <f t="shared" si="88"/>
        <v>42693</v>
      </c>
      <c r="N741" s="1">
        <f t="shared" si="89"/>
        <v>42712</v>
      </c>
      <c r="O741" t="b">
        <f t="shared" si="90"/>
        <v>0</v>
      </c>
      <c r="P741" t="str">
        <f t="shared" si="91"/>
        <v>WHEN fk_mwh_warehouse = '1' AND id_city = '3222' AND shipped_date &gt;= '2016-11-19' AND shipped_date &lt; '2016-12-09' THEN unit_price</v>
      </c>
      <c r="Q741" t="str">
        <f t="shared" si="92"/>
        <v>WHEN fk_mwh_warehouse = '1' AND id_city = '3222' AND shipped_date &gt;= '2016-11-19' AND shipped_date &lt; '2016-12-09' THEN paid_price</v>
      </c>
      <c r="R741" t="str">
        <f t="shared" si="95"/>
        <v>WHEN fk_mwh_warehouse = '1' AND id_city = '3222' AND shipped_date &gt;= '2016-11-19' AND shipped_date &lt; '2016-12-09' THEN order_nr</v>
      </c>
      <c r="S741" t="str">
        <f t="shared" si="93"/>
        <v>WHEN fk_mwh_warehouse = '1' AND id_city = '3222' AND shipped_date &gt;= '2016-11-19' AND shipped_date &lt; '2016-12-09' THEN 1</v>
      </c>
    </row>
    <row r="742" spans="1:19" x14ac:dyDescent="0.25">
      <c r="A742" t="str">
        <f t="shared" si="94"/>
        <v>32391</v>
      </c>
      <c r="B742">
        <v>1</v>
      </c>
      <c r="C742">
        <v>3239</v>
      </c>
      <c r="D742">
        <v>58000</v>
      </c>
      <c r="E742">
        <v>58000</v>
      </c>
      <c r="F742">
        <v>1</v>
      </c>
      <c r="G742">
        <v>1</v>
      </c>
      <c r="H742">
        <f>VLOOKUP($A742,'01 LEAD TIME'!$A$10:$K$1000000,8,FALSE)</f>
        <v>20161121235828</v>
      </c>
      <c r="I742">
        <f>VLOOKUP($A742,'01 LEAD TIME'!$A$10:$K$1000000,9,FALSE)</f>
        <v>20161208113945</v>
      </c>
      <c r="J742">
        <f>VLOOKUP($A742,'01 LEAD TIME'!$A$10:$K$1000000,10,FALSE)</f>
        <v>17</v>
      </c>
      <c r="K742">
        <f>VLOOKUP($A742,'01 LEAD TIME'!$A$10:$K$1000000,11,FALSE)</f>
        <v>0</v>
      </c>
      <c r="L742" t="s">
        <v>37</v>
      </c>
      <c r="M742" s="1">
        <f t="shared" si="88"/>
        <v>42696</v>
      </c>
      <c r="N742" s="1">
        <f t="shared" si="89"/>
        <v>42699</v>
      </c>
      <c r="O742" t="b">
        <f t="shared" si="90"/>
        <v>0</v>
      </c>
      <c r="P742" t="str">
        <f t="shared" si="91"/>
        <v>WHEN fk_mwh_warehouse = '1' AND id_city = '3239' AND shipped_date &gt;= '2016-11-22' AND shipped_date &lt; '2016-11-26' THEN unit_price</v>
      </c>
      <c r="Q742" t="str">
        <f t="shared" si="92"/>
        <v>WHEN fk_mwh_warehouse = '1' AND id_city = '3239' AND shipped_date &gt;= '2016-11-22' AND shipped_date &lt; '2016-11-26' THEN paid_price</v>
      </c>
      <c r="R742" t="str">
        <f t="shared" si="95"/>
        <v>WHEN fk_mwh_warehouse = '1' AND id_city = '3239' AND shipped_date &gt;= '2016-11-22' AND shipped_date &lt; '2016-11-26' THEN order_nr</v>
      </c>
      <c r="S742" t="str">
        <f t="shared" si="93"/>
        <v>WHEN fk_mwh_warehouse = '1' AND id_city = '3239' AND shipped_date &gt;= '2016-11-22' AND shipped_date &lt; '2016-11-26' THEN 1</v>
      </c>
    </row>
    <row r="743" spans="1:19" x14ac:dyDescent="0.25">
      <c r="A743" t="str">
        <f t="shared" si="94"/>
        <v>32461</v>
      </c>
      <c r="B743">
        <v>1</v>
      </c>
      <c r="C743">
        <v>3246</v>
      </c>
      <c r="D743">
        <v>29604838</v>
      </c>
      <c r="E743">
        <v>29486588</v>
      </c>
      <c r="F743">
        <v>42</v>
      </c>
      <c r="G743">
        <v>49</v>
      </c>
      <c r="H743">
        <f>VLOOKUP($A743,'01 LEAD TIME'!$A$10:$K$1000000,8,FALSE)</f>
        <v>20161173656804.301</v>
      </c>
      <c r="I743">
        <f>VLOOKUP($A743,'01 LEAD TIME'!$A$10:$K$1000000,9,FALSE)</f>
        <v>20161207034364</v>
      </c>
      <c r="J743">
        <f>VLOOKUP($A743,'01 LEAD TIME'!$A$10:$K$1000000,10,FALSE)</f>
        <v>7</v>
      </c>
      <c r="K743">
        <f>VLOOKUP($A743,'01 LEAD TIME'!$A$10:$K$1000000,11,FALSE)</f>
        <v>4</v>
      </c>
      <c r="L743" t="s">
        <v>35</v>
      </c>
      <c r="M743" s="1">
        <f t="shared" si="88"/>
        <v>42694</v>
      </c>
      <c r="N743" s="1">
        <f t="shared" si="89"/>
        <v>42713</v>
      </c>
      <c r="O743" t="b">
        <f t="shared" si="90"/>
        <v>0</v>
      </c>
      <c r="P743" t="str">
        <f t="shared" si="91"/>
        <v>WHEN fk_mwh_warehouse = '1' AND id_city = '3246' AND shipped_date &gt;= '2016-11-20' AND shipped_date &lt; '2016-12-10' THEN unit_price</v>
      </c>
      <c r="Q743" t="str">
        <f t="shared" si="92"/>
        <v>WHEN fk_mwh_warehouse = '1' AND id_city = '3246' AND shipped_date &gt;= '2016-11-20' AND shipped_date &lt; '2016-12-10' THEN paid_price</v>
      </c>
      <c r="R743" t="str">
        <f t="shared" si="95"/>
        <v>WHEN fk_mwh_warehouse = '1' AND id_city = '3246' AND shipped_date &gt;= '2016-11-20' AND shipped_date &lt; '2016-12-10' THEN order_nr</v>
      </c>
      <c r="S743" t="str">
        <f t="shared" si="93"/>
        <v>WHEN fk_mwh_warehouse = '1' AND id_city = '3246' AND shipped_date &gt;= '2016-11-20' AND shipped_date &lt; '2016-12-10' THEN 1</v>
      </c>
    </row>
    <row r="744" spans="1:19" x14ac:dyDescent="0.25">
      <c r="A744" t="str">
        <f t="shared" si="94"/>
        <v>32701</v>
      </c>
      <c r="B744">
        <v>1</v>
      </c>
      <c r="C744">
        <v>3270</v>
      </c>
      <c r="D744">
        <v>9610475.3399999999</v>
      </c>
      <c r="E744">
        <v>9555478.1400000006</v>
      </c>
      <c r="F744">
        <v>41</v>
      </c>
      <c r="G744">
        <v>52</v>
      </c>
      <c r="H744">
        <f>VLOOKUP($A744,'01 LEAD TIME'!$A$10:$K$1000000,8,FALSE)</f>
        <v>20161151977397.602</v>
      </c>
      <c r="I744">
        <f>VLOOKUP($A744,'01 LEAD TIME'!$A$10:$K$1000000,9,FALSE)</f>
        <v>20161206966449</v>
      </c>
      <c r="J744">
        <f>VLOOKUP($A744,'01 LEAD TIME'!$A$10:$K$1000000,10,FALSE)</f>
        <v>13</v>
      </c>
      <c r="K744">
        <f>VLOOKUP($A744,'01 LEAD TIME'!$A$10:$K$1000000,11,FALSE)</f>
        <v>8</v>
      </c>
      <c r="L744" t="s">
        <v>36</v>
      </c>
      <c r="M744" s="1">
        <f t="shared" si="88"/>
        <v>42676</v>
      </c>
      <c r="N744" s="1">
        <f t="shared" si="89"/>
        <v>42711</v>
      </c>
      <c r="O744" t="b">
        <f t="shared" si="90"/>
        <v>0</v>
      </c>
      <c r="P744" t="str">
        <f t="shared" si="91"/>
        <v>WHEN fk_mwh_warehouse = '1' AND id_city = '3270' AND shipped_date &gt;= '2016-11-02' AND shipped_date &lt; '2016-12-08' THEN unit_price</v>
      </c>
      <c r="Q744" t="str">
        <f t="shared" si="92"/>
        <v>WHEN fk_mwh_warehouse = '1' AND id_city = '3270' AND shipped_date &gt;= '2016-11-02' AND shipped_date &lt; '2016-12-08' THEN paid_price</v>
      </c>
      <c r="R744" t="str">
        <f t="shared" si="95"/>
        <v>WHEN fk_mwh_warehouse = '1' AND id_city = '3270' AND shipped_date &gt;= '2016-11-02' AND shipped_date &lt; '2016-12-08' THEN order_nr</v>
      </c>
      <c r="S744" t="str">
        <f t="shared" si="93"/>
        <v>WHEN fk_mwh_warehouse = '1' AND id_city = '3270' AND shipped_date &gt;= '2016-11-02' AND shipped_date &lt; '2016-12-08' THEN 1</v>
      </c>
    </row>
    <row r="745" spans="1:19" x14ac:dyDescent="0.25">
      <c r="A745" t="str">
        <f t="shared" si="94"/>
        <v>32801</v>
      </c>
      <c r="B745">
        <v>1</v>
      </c>
      <c r="C745">
        <v>3280</v>
      </c>
      <c r="D745">
        <v>38040824</v>
      </c>
      <c r="E745">
        <v>37968864</v>
      </c>
      <c r="F745">
        <v>35</v>
      </c>
      <c r="G745">
        <v>46</v>
      </c>
      <c r="H745">
        <f>VLOOKUP($A745,'01 LEAD TIME'!$A$10:$K$1000000,8,FALSE)</f>
        <v>20161175142405.199</v>
      </c>
      <c r="I745">
        <f>VLOOKUP($A745,'01 LEAD TIME'!$A$10:$K$1000000,9,FALSE)</f>
        <v>20161207200534.301</v>
      </c>
      <c r="J745">
        <f>VLOOKUP($A745,'01 LEAD TIME'!$A$10:$K$1000000,10,FALSE)</f>
        <v>6</v>
      </c>
      <c r="K745">
        <f>VLOOKUP($A745,'01 LEAD TIME'!$A$10:$K$1000000,11,FALSE)</f>
        <v>4</v>
      </c>
      <c r="L745" t="s">
        <v>35</v>
      </c>
      <c r="M745" s="1">
        <f t="shared" si="88"/>
        <v>42695</v>
      </c>
      <c r="N745" s="1">
        <f t="shared" si="89"/>
        <v>42714</v>
      </c>
      <c r="O745" t="b">
        <f t="shared" si="90"/>
        <v>0</v>
      </c>
      <c r="P745" t="str">
        <f t="shared" si="91"/>
        <v>WHEN fk_mwh_warehouse = '1' AND id_city = '3280' AND shipped_date &gt;= '2016-11-21' AND shipped_date &lt; '2016-12-11' THEN unit_price</v>
      </c>
      <c r="Q745" t="str">
        <f t="shared" si="92"/>
        <v>WHEN fk_mwh_warehouse = '1' AND id_city = '3280' AND shipped_date &gt;= '2016-11-21' AND shipped_date &lt; '2016-12-11' THEN paid_price</v>
      </c>
      <c r="R745" t="str">
        <f t="shared" si="95"/>
        <v>WHEN fk_mwh_warehouse = '1' AND id_city = '3280' AND shipped_date &gt;= '2016-11-21' AND shipped_date &lt; '2016-12-11' THEN order_nr</v>
      </c>
      <c r="S745" t="str">
        <f t="shared" si="93"/>
        <v>WHEN fk_mwh_warehouse = '1' AND id_city = '3280' AND shipped_date &gt;= '2016-11-21' AND shipped_date &lt; '2016-12-11' THEN 1</v>
      </c>
    </row>
    <row r="746" spans="1:19" x14ac:dyDescent="0.25">
      <c r="A746" t="str">
        <f t="shared" si="94"/>
        <v>32931</v>
      </c>
      <c r="B746">
        <v>1</v>
      </c>
      <c r="C746">
        <v>3293</v>
      </c>
      <c r="D746">
        <v>10102338</v>
      </c>
      <c r="E746">
        <v>10102338</v>
      </c>
      <c r="F746">
        <v>25</v>
      </c>
      <c r="G746">
        <v>38</v>
      </c>
      <c r="H746">
        <f>VLOOKUP($A746,'01 LEAD TIME'!$A$10:$K$1000000,8,FALSE)</f>
        <v>20161156945802.602</v>
      </c>
      <c r="I746">
        <f>VLOOKUP($A746,'01 LEAD TIME'!$A$10:$K$1000000,9,FALSE)</f>
        <v>20161207058997.199</v>
      </c>
      <c r="J746">
        <f>VLOOKUP($A746,'01 LEAD TIME'!$A$10:$K$1000000,10,FALSE)</f>
        <v>9</v>
      </c>
      <c r="K746">
        <f>VLOOKUP($A746,'01 LEAD TIME'!$A$10:$K$1000000,11,FALSE)</f>
        <v>4</v>
      </c>
      <c r="L746" t="s">
        <v>35</v>
      </c>
      <c r="M746" s="1">
        <f t="shared" si="88"/>
        <v>42692</v>
      </c>
      <c r="N746" s="1">
        <f t="shared" si="89"/>
        <v>42711</v>
      </c>
      <c r="O746" t="b">
        <f t="shared" si="90"/>
        <v>0</v>
      </c>
      <c r="P746" t="str">
        <f t="shared" si="91"/>
        <v>WHEN fk_mwh_warehouse = '1' AND id_city = '3293' AND shipped_date &gt;= '2016-11-18' AND shipped_date &lt; '2016-12-08' THEN unit_price</v>
      </c>
      <c r="Q746" t="str">
        <f t="shared" si="92"/>
        <v>WHEN fk_mwh_warehouse = '1' AND id_city = '3293' AND shipped_date &gt;= '2016-11-18' AND shipped_date &lt; '2016-12-08' THEN paid_price</v>
      </c>
      <c r="R746" t="str">
        <f t="shared" si="95"/>
        <v>WHEN fk_mwh_warehouse = '1' AND id_city = '3293' AND shipped_date &gt;= '2016-11-18' AND shipped_date &lt; '2016-12-08' THEN order_nr</v>
      </c>
      <c r="S746" t="str">
        <f t="shared" si="93"/>
        <v>WHEN fk_mwh_warehouse = '1' AND id_city = '3293' AND shipped_date &gt;= '2016-11-18' AND shipped_date &lt; '2016-12-08' THEN 1</v>
      </c>
    </row>
    <row r="747" spans="1:19" x14ac:dyDescent="0.25">
      <c r="A747" t="str">
        <f t="shared" si="94"/>
        <v>32991</v>
      </c>
      <c r="B747">
        <v>1</v>
      </c>
      <c r="C747">
        <v>3299</v>
      </c>
      <c r="D747">
        <v>4115958</v>
      </c>
      <c r="E747">
        <v>4102878</v>
      </c>
      <c r="F747">
        <v>18</v>
      </c>
      <c r="G747">
        <v>27</v>
      </c>
      <c r="H747">
        <f>VLOOKUP($A747,'01 LEAD TIME'!$A$10:$K$1000000,8,FALSE)</f>
        <v>20161165514671.398</v>
      </c>
      <c r="I747">
        <f>VLOOKUP($A747,'01 LEAD TIME'!$A$10:$K$1000000,9,FALSE)</f>
        <v>20161207265986.199</v>
      </c>
      <c r="J747">
        <f>VLOOKUP($A747,'01 LEAD TIME'!$A$10:$K$1000000,10,FALSE)</f>
        <v>7</v>
      </c>
      <c r="K747">
        <f>VLOOKUP($A747,'01 LEAD TIME'!$A$10:$K$1000000,11,FALSE)</f>
        <v>3</v>
      </c>
      <c r="L747" t="s">
        <v>35</v>
      </c>
      <c r="M747" s="1">
        <f t="shared" si="88"/>
        <v>42697</v>
      </c>
      <c r="N747" s="1">
        <f t="shared" si="89"/>
        <v>42712</v>
      </c>
      <c r="O747" t="b">
        <f t="shared" si="90"/>
        <v>0</v>
      </c>
      <c r="P747" t="str">
        <f t="shared" si="91"/>
        <v>WHEN fk_mwh_warehouse = '1' AND id_city = '3299' AND shipped_date &gt;= '2016-11-23' AND shipped_date &lt; '2016-12-09' THEN unit_price</v>
      </c>
      <c r="Q747" t="str">
        <f t="shared" si="92"/>
        <v>WHEN fk_mwh_warehouse = '1' AND id_city = '3299' AND shipped_date &gt;= '2016-11-23' AND shipped_date &lt; '2016-12-09' THEN paid_price</v>
      </c>
      <c r="R747" t="str">
        <f t="shared" si="95"/>
        <v>WHEN fk_mwh_warehouse = '1' AND id_city = '3299' AND shipped_date &gt;= '2016-11-23' AND shipped_date &lt; '2016-12-09' THEN order_nr</v>
      </c>
      <c r="S747" t="str">
        <f t="shared" si="93"/>
        <v>WHEN fk_mwh_warehouse = '1' AND id_city = '3299' AND shipped_date &gt;= '2016-11-23' AND shipped_date &lt; '2016-12-09' THEN 1</v>
      </c>
    </row>
    <row r="748" spans="1:19" x14ac:dyDescent="0.25">
      <c r="A748" t="str">
        <f t="shared" si="94"/>
        <v>33021</v>
      </c>
      <c r="B748">
        <v>1</v>
      </c>
      <c r="C748">
        <v>3302</v>
      </c>
      <c r="D748">
        <v>36622444.299999997</v>
      </c>
      <c r="E748">
        <v>35699773.509999998</v>
      </c>
      <c r="F748">
        <v>104</v>
      </c>
      <c r="G748">
        <v>138</v>
      </c>
      <c r="H748">
        <f>VLOOKUP($A748,'01 LEAD TIME'!$A$10:$K$1000000,8,FALSE)</f>
        <v>20161172899079.398</v>
      </c>
      <c r="I748">
        <f>VLOOKUP($A748,'01 LEAD TIME'!$A$10:$K$1000000,9,FALSE)</f>
        <v>20161207253496.898</v>
      </c>
      <c r="J748">
        <f>VLOOKUP($A748,'01 LEAD TIME'!$A$10:$K$1000000,10,FALSE)</f>
        <v>6</v>
      </c>
      <c r="K748">
        <f>VLOOKUP($A748,'01 LEAD TIME'!$A$10:$K$1000000,11,FALSE)</f>
        <v>4</v>
      </c>
      <c r="L748" t="s">
        <v>35</v>
      </c>
      <c r="M748" s="1">
        <f t="shared" si="88"/>
        <v>42695</v>
      </c>
      <c r="N748" s="1">
        <f t="shared" si="89"/>
        <v>42714</v>
      </c>
      <c r="O748" t="b">
        <f t="shared" si="90"/>
        <v>0</v>
      </c>
      <c r="P748" t="str">
        <f t="shared" si="91"/>
        <v>WHEN fk_mwh_warehouse = '1' AND id_city = '3302' AND shipped_date &gt;= '2016-11-21' AND shipped_date &lt; '2016-12-11' THEN unit_price</v>
      </c>
      <c r="Q748" t="str">
        <f t="shared" si="92"/>
        <v>WHEN fk_mwh_warehouse = '1' AND id_city = '3302' AND shipped_date &gt;= '2016-11-21' AND shipped_date &lt; '2016-12-11' THEN paid_price</v>
      </c>
      <c r="R748" t="str">
        <f t="shared" si="95"/>
        <v>WHEN fk_mwh_warehouse = '1' AND id_city = '3302' AND shipped_date &gt;= '2016-11-21' AND shipped_date &lt; '2016-12-11' THEN order_nr</v>
      </c>
      <c r="S748" t="str">
        <f t="shared" si="93"/>
        <v>WHEN fk_mwh_warehouse = '1' AND id_city = '3302' AND shipped_date &gt;= '2016-11-21' AND shipped_date &lt; '2016-12-11' THEN 1</v>
      </c>
    </row>
    <row r="749" spans="1:19" x14ac:dyDescent="0.25">
      <c r="A749" t="str">
        <f t="shared" si="94"/>
        <v>33071</v>
      </c>
      <c r="B749">
        <v>1</v>
      </c>
      <c r="C749">
        <v>3307</v>
      </c>
      <c r="D749">
        <v>19084464</v>
      </c>
      <c r="E749">
        <v>19074464</v>
      </c>
      <c r="F749">
        <v>74</v>
      </c>
      <c r="G749">
        <v>95</v>
      </c>
      <c r="H749">
        <f>VLOOKUP($A749,'01 LEAD TIME'!$A$10:$K$1000000,8,FALSE)</f>
        <v>20161171815626</v>
      </c>
      <c r="I749">
        <f>VLOOKUP($A749,'01 LEAD TIME'!$A$10:$K$1000000,9,FALSE)</f>
        <v>20161207083584.699</v>
      </c>
      <c r="J749">
        <f>VLOOKUP($A749,'01 LEAD TIME'!$A$10:$K$1000000,10,FALSE)</f>
        <v>6</v>
      </c>
      <c r="K749">
        <f>VLOOKUP($A749,'01 LEAD TIME'!$A$10:$K$1000000,11,FALSE)</f>
        <v>5</v>
      </c>
      <c r="L749" t="s">
        <v>35</v>
      </c>
      <c r="M749" s="1">
        <f t="shared" si="88"/>
        <v>42692</v>
      </c>
      <c r="N749" s="1">
        <f t="shared" si="89"/>
        <v>42715</v>
      </c>
      <c r="O749" t="b">
        <f t="shared" si="90"/>
        <v>0</v>
      </c>
      <c r="P749" t="str">
        <f t="shared" si="91"/>
        <v>WHEN fk_mwh_warehouse = '1' AND id_city = '3307' AND shipped_date &gt;= '2016-11-18' AND shipped_date &lt; '2016-12-12' THEN unit_price</v>
      </c>
      <c r="Q749" t="str">
        <f t="shared" si="92"/>
        <v>WHEN fk_mwh_warehouse = '1' AND id_city = '3307' AND shipped_date &gt;= '2016-11-18' AND shipped_date &lt; '2016-12-12' THEN paid_price</v>
      </c>
      <c r="R749" t="str">
        <f t="shared" si="95"/>
        <v>WHEN fk_mwh_warehouse = '1' AND id_city = '3307' AND shipped_date &gt;= '2016-11-18' AND shipped_date &lt; '2016-12-12' THEN order_nr</v>
      </c>
      <c r="S749" t="str">
        <f t="shared" si="93"/>
        <v>WHEN fk_mwh_warehouse = '1' AND id_city = '3307' AND shipped_date &gt;= '2016-11-18' AND shipped_date &lt; '2016-12-12' THEN 1</v>
      </c>
    </row>
    <row r="750" spans="1:19" x14ac:dyDescent="0.25">
      <c r="A750" t="str">
        <f t="shared" si="94"/>
        <v>33131</v>
      </c>
      <c r="B750">
        <v>1</v>
      </c>
      <c r="C750">
        <v>3313</v>
      </c>
      <c r="D750">
        <v>354314028.76999998</v>
      </c>
      <c r="E750">
        <v>351114571.52999997</v>
      </c>
      <c r="F750">
        <v>1126</v>
      </c>
      <c r="G750">
        <v>1529</v>
      </c>
      <c r="H750">
        <f>VLOOKUP($A750,'01 LEAD TIME'!$A$10:$K$1000000,8,FALSE)</f>
        <v>20161176040971.102</v>
      </c>
      <c r="I750">
        <f>VLOOKUP($A750,'01 LEAD TIME'!$A$10:$K$1000000,9,FALSE)</f>
        <v>20161206951817.801</v>
      </c>
      <c r="J750">
        <f>VLOOKUP($A750,'01 LEAD TIME'!$A$10:$K$1000000,10,FALSE)</f>
        <v>6</v>
      </c>
      <c r="K750">
        <f>VLOOKUP($A750,'01 LEAD TIME'!$A$10:$K$1000000,11,FALSE)</f>
        <v>4</v>
      </c>
      <c r="L750" t="s">
        <v>36</v>
      </c>
      <c r="M750" s="1">
        <f t="shared" si="88"/>
        <v>42695</v>
      </c>
      <c r="N750" s="1">
        <f t="shared" si="89"/>
        <v>42714</v>
      </c>
      <c r="O750" t="b">
        <f t="shared" si="90"/>
        <v>0</v>
      </c>
      <c r="P750" t="str">
        <f t="shared" si="91"/>
        <v>WHEN fk_mwh_warehouse = '1' AND id_city = '3313' AND shipped_date &gt;= '2016-11-21' AND shipped_date &lt; '2016-12-11' THEN unit_price</v>
      </c>
      <c r="Q750" t="str">
        <f t="shared" si="92"/>
        <v>WHEN fk_mwh_warehouse = '1' AND id_city = '3313' AND shipped_date &gt;= '2016-11-21' AND shipped_date &lt; '2016-12-11' THEN paid_price</v>
      </c>
      <c r="R750" t="str">
        <f t="shared" si="95"/>
        <v>WHEN fk_mwh_warehouse = '1' AND id_city = '3313' AND shipped_date &gt;= '2016-11-21' AND shipped_date &lt; '2016-12-11' THEN order_nr</v>
      </c>
      <c r="S750" t="str">
        <f t="shared" si="93"/>
        <v>WHEN fk_mwh_warehouse = '1' AND id_city = '3313' AND shipped_date &gt;= '2016-11-21' AND shipped_date &lt; '2016-12-11' THEN 1</v>
      </c>
    </row>
    <row r="751" spans="1:19" x14ac:dyDescent="0.25">
      <c r="A751" t="str">
        <f t="shared" si="94"/>
        <v>33231</v>
      </c>
      <c r="B751">
        <v>1</v>
      </c>
      <c r="C751">
        <v>3323</v>
      </c>
      <c r="D751">
        <v>0</v>
      </c>
      <c r="E751">
        <v>0</v>
      </c>
      <c r="F751">
        <v>0</v>
      </c>
      <c r="G751">
        <v>0</v>
      </c>
      <c r="H751" t="e">
        <f>VLOOKUP($A751,'01 LEAD TIME'!$A$10:$K$1000000,8,FALSE)</f>
        <v>#N/A</v>
      </c>
      <c r="I751" t="e">
        <f>VLOOKUP($A751,'01 LEAD TIME'!$A$10:$K$1000000,9,FALSE)</f>
        <v>#N/A</v>
      </c>
      <c r="J751" t="e">
        <f>VLOOKUP($A751,'01 LEAD TIME'!$A$10:$K$1000000,10,FALSE)</f>
        <v>#N/A</v>
      </c>
      <c r="K751" t="e">
        <f>VLOOKUP($A751,'01 LEAD TIME'!$A$10:$K$1000000,11,FALSE)</f>
        <v>#N/A</v>
      </c>
      <c r="L751" t="e">
        <v>#N/A</v>
      </c>
      <c r="M751" s="1" t="e">
        <f t="shared" si="88"/>
        <v>#N/A</v>
      </c>
      <c r="N751" s="1" t="e">
        <f t="shared" si="89"/>
        <v>#N/A</v>
      </c>
      <c r="O751" t="e">
        <f t="shared" si="90"/>
        <v>#N/A</v>
      </c>
      <c r="P751" t="e">
        <f t="shared" si="91"/>
        <v>#N/A</v>
      </c>
      <c r="Q751" t="e">
        <f t="shared" si="92"/>
        <v>#N/A</v>
      </c>
      <c r="R751" t="e">
        <f t="shared" si="95"/>
        <v>#N/A</v>
      </c>
      <c r="S751" t="e">
        <f t="shared" si="93"/>
        <v>#N/A</v>
      </c>
    </row>
    <row r="752" spans="1:19" x14ac:dyDescent="0.25">
      <c r="A752" t="str">
        <f t="shared" si="94"/>
        <v>33291</v>
      </c>
      <c r="B752">
        <v>1</v>
      </c>
      <c r="C752">
        <v>3329</v>
      </c>
      <c r="D752">
        <v>0</v>
      </c>
      <c r="E752">
        <v>0</v>
      </c>
      <c r="F752">
        <v>0</v>
      </c>
      <c r="G752">
        <v>0</v>
      </c>
      <c r="H752" t="e">
        <f>VLOOKUP($A752,'01 LEAD TIME'!$A$10:$K$1000000,8,FALSE)</f>
        <v>#N/A</v>
      </c>
      <c r="I752" t="e">
        <f>VLOOKUP($A752,'01 LEAD TIME'!$A$10:$K$1000000,9,FALSE)</f>
        <v>#N/A</v>
      </c>
      <c r="J752" t="e">
        <f>VLOOKUP($A752,'01 LEAD TIME'!$A$10:$K$1000000,10,FALSE)</f>
        <v>#N/A</v>
      </c>
      <c r="K752" t="e">
        <f>VLOOKUP($A752,'01 LEAD TIME'!$A$10:$K$1000000,11,FALSE)</f>
        <v>#N/A</v>
      </c>
      <c r="L752" t="e">
        <v>#N/A</v>
      </c>
      <c r="M752" s="1" t="e">
        <f t="shared" si="88"/>
        <v>#N/A</v>
      </c>
      <c r="N752" s="1" t="e">
        <f t="shared" si="89"/>
        <v>#N/A</v>
      </c>
      <c r="O752" t="e">
        <f t="shared" si="90"/>
        <v>#N/A</v>
      </c>
      <c r="P752" t="e">
        <f t="shared" si="91"/>
        <v>#N/A</v>
      </c>
      <c r="Q752" t="e">
        <f t="shared" si="92"/>
        <v>#N/A</v>
      </c>
      <c r="R752" t="e">
        <f t="shared" si="95"/>
        <v>#N/A</v>
      </c>
      <c r="S752" t="e">
        <f t="shared" si="93"/>
        <v>#N/A</v>
      </c>
    </row>
    <row r="753" spans="1:19" x14ac:dyDescent="0.25">
      <c r="A753" t="str">
        <f t="shared" si="94"/>
        <v>33491</v>
      </c>
      <c r="B753">
        <v>1</v>
      </c>
      <c r="C753">
        <v>3349</v>
      </c>
      <c r="D753">
        <v>19162314</v>
      </c>
      <c r="E753">
        <v>19137821.129999999</v>
      </c>
      <c r="F753">
        <v>30</v>
      </c>
      <c r="G753">
        <v>55</v>
      </c>
      <c r="H753">
        <f>VLOOKUP($A753,'01 LEAD TIME'!$A$10:$K$1000000,8,FALSE)</f>
        <v>20161161233787.801</v>
      </c>
      <c r="I753">
        <f>VLOOKUP($A753,'01 LEAD TIME'!$A$10:$K$1000000,9,FALSE)</f>
        <v>20161206868277.898</v>
      </c>
      <c r="J753">
        <f>VLOOKUP($A753,'01 LEAD TIME'!$A$10:$K$1000000,10,FALSE)</f>
        <v>8</v>
      </c>
      <c r="K753">
        <f>VLOOKUP($A753,'01 LEAD TIME'!$A$10:$K$1000000,11,FALSE)</f>
        <v>5</v>
      </c>
      <c r="L753" t="s">
        <v>36</v>
      </c>
      <c r="M753" s="1">
        <f t="shared" si="88"/>
        <v>42690</v>
      </c>
      <c r="N753" s="1">
        <f t="shared" si="89"/>
        <v>42713</v>
      </c>
      <c r="O753" t="b">
        <f t="shared" si="90"/>
        <v>0</v>
      </c>
      <c r="P753" t="str">
        <f t="shared" si="91"/>
        <v>WHEN fk_mwh_warehouse = '1' AND id_city = '3349' AND shipped_date &gt;= '2016-11-16' AND shipped_date &lt; '2016-12-10' THEN unit_price</v>
      </c>
      <c r="Q753" t="str">
        <f t="shared" si="92"/>
        <v>WHEN fk_mwh_warehouse = '1' AND id_city = '3349' AND shipped_date &gt;= '2016-11-16' AND shipped_date &lt; '2016-12-10' THEN paid_price</v>
      </c>
      <c r="R753" t="str">
        <f t="shared" si="95"/>
        <v>WHEN fk_mwh_warehouse = '1' AND id_city = '3349' AND shipped_date &gt;= '2016-11-16' AND shipped_date &lt; '2016-12-10' THEN order_nr</v>
      </c>
      <c r="S753" t="str">
        <f t="shared" si="93"/>
        <v>WHEN fk_mwh_warehouse = '1' AND id_city = '3349' AND shipped_date &gt;= '2016-11-16' AND shipped_date &lt; '2016-12-10' THEN 1</v>
      </c>
    </row>
    <row r="754" spans="1:19" x14ac:dyDescent="0.25">
      <c r="A754" t="str">
        <f t="shared" si="94"/>
        <v>33671</v>
      </c>
      <c r="B754">
        <v>1</v>
      </c>
      <c r="C754">
        <v>3367</v>
      </c>
      <c r="D754">
        <v>14714959</v>
      </c>
      <c r="E754">
        <v>14664959</v>
      </c>
      <c r="F754">
        <v>16</v>
      </c>
      <c r="G754">
        <v>25</v>
      </c>
      <c r="H754">
        <f>VLOOKUP($A754,'01 LEAD TIME'!$A$10:$K$1000000,8,FALSE)</f>
        <v>20161160118880.5</v>
      </c>
      <c r="I754">
        <f>VLOOKUP($A754,'01 LEAD TIME'!$A$10:$K$1000000,9,FALSE)</f>
        <v>20161207219868.5</v>
      </c>
      <c r="J754">
        <f>VLOOKUP($A754,'01 LEAD TIME'!$A$10:$K$1000000,10,FALSE)</f>
        <v>12</v>
      </c>
      <c r="K754">
        <f>VLOOKUP($A754,'01 LEAD TIME'!$A$10:$K$1000000,11,FALSE)</f>
        <v>12</v>
      </c>
      <c r="L754" t="s">
        <v>35</v>
      </c>
      <c r="M754" s="1">
        <f t="shared" si="88"/>
        <v>42665</v>
      </c>
      <c r="N754" s="1">
        <f t="shared" si="89"/>
        <v>42716</v>
      </c>
      <c r="O754" t="b">
        <f t="shared" si="90"/>
        <v>0</v>
      </c>
      <c r="P754" t="str">
        <f t="shared" si="91"/>
        <v>WHEN fk_mwh_warehouse = '1' AND id_city = '3367' AND shipped_date &gt;= '2016-10-22' AND shipped_date &lt; '2016-12-13' THEN unit_price</v>
      </c>
      <c r="Q754" t="str">
        <f t="shared" si="92"/>
        <v>WHEN fk_mwh_warehouse = '1' AND id_city = '3367' AND shipped_date &gt;= '2016-10-22' AND shipped_date &lt; '2016-12-13' THEN paid_price</v>
      </c>
      <c r="R754" t="str">
        <f t="shared" si="95"/>
        <v>WHEN fk_mwh_warehouse = '1' AND id_city = '3367' AND shipped_date &gt;= '2016-10-22' AND shipped_date &lt; '2016-12-13' THEN order_nr</v>
      </c>
      <c r="S754" t="str">
        <f t="shared" si="93"/>
        <v>WHEN fk_mwh_warehouse = '1' AND id_city = '3367' AND shipped_date &gt;= '2016-10-22' AND shipped_date &lt; '2016-12-13' THEN 1</v>
      </c>
    </row>
    <row r="755" spans="1:19" x14ac:dyDescent="0.25">
      <c r="A755" t="str">
        <f t="shared" si="94"/>
        <v>33781</v>
      </c>
      <c r="B755">
        <v>1</v>
      </c>
      <c r="C755">
        <v>3378</v>
      </c>
      <c r="D755">
        <v>725000</v>
      </c>
      <c r="E755">
        <v>725000</v>
      </c>
      <c r="F755">
        <v>1</v>
      </c>
      <c r="G755">
        <v>1</v>
      </c>
      <c r="H755">
        <f>VLOOKUP($A755,'01 LEAD TIME'!$A$10:$K$1000000,8,FALSE)</f>
        <v>20161119035635</v>
      </c>
      <c r="I755">
        <f>VLOOKUP($A755,'01 LEAD TIME'!$A$10:$K$1000000,9,FALSE)</f>
        <v>20161205153259</v>
      </c>
      <c r="J755">
        <f>VLOOKUP($A755,'01 LEAD TIME'!$A$10:$K$1000000,10,FALSE)</f>
        <v>16</v>
      </c>
      <c r="K755">
        <f>VLOOKUP($A755,'01 LEAD TIME'!$A$10:$K$1000000,11,FALSE)</f>
        <v>0</v>
      </c>
      <c r="L755" t="s">
        <v>34</v>
      </c>
      <c r="M755" s="1">
        <f t="shared" si="88"/>
        <v>42697</v>
      </c>
      <c r="N755" s="1">
        <f t="shared" si="89"/>
        <v>42700</v>
      </c>
      <c r="O755" t="b">
        <f t="shared" si="90"/>
        <v>0</v>
      </c>
      <c r="P755" t="str">
        <f t="shared" si="91"/>
        <v>WHEN fk_mwh_warehouse = '1' AND id_city = '3378' AND shipped_date &gt;= '2016-11-23' AND shipped_date &lt; '2016-11-27' THEN unit_price</v>
      </c>
      <c r="Q755" t="str">
        <f t="shared" si="92"/>
        <v>WHEN fk_mwh_warehouse = '1' AND id_city = '3378' AND shipped_date &gt;= '2016-11-23' AND shipped_date &lt; '2016-11-27' THEN paid_price</v>
      </c>
      <c r="R755" t="str">
        <f t="shared" si="95"/>
        <v>WHEN fk_mwh_warehouse = '1' AND id_city = '3378' AND shipped_date &gt;= '2016-11-23' AND shipped_date &lt; '2016-11-27' THEN order_nr</v>
      </c>
      <c r="S755" t="str">
        <f t="shared" si="93"/>
        <v>WHEN fk_mwh_warehouse = '1' AND id_city = '3378' AND shipped_date &gt;= '2016-11-23' AND shipped_date &lt; '2016-11-27' THEN 1</v>
      </c>
    </row>
    <row r="756" spans="1:19" x14ac:dyDescent="0.25">
      <c r="A756" t="str">
        <f t="shared" si="94"/>
        <v>33851</v>
      </c>
      <c r="B756">
        <v>1</v>
      </c>
      <c r="C756">
        <v>3385</v>
      </c>
      <c r="D756">
        <v>1210699</v>
      </c>
      <c r="E756">
        <v>1210699</v>
      </c>
      <c r="F756">
        <v>10</v>
      </c>
      <c r="G756">
        <v>10</v>
      </c>
      <c r="H756">
        <f>VLOOKUP($A756,'01 LEAD TIME'!$A$10:$K$1000000,8,FALSE)</f>
        <v>20161188895073.801</v>
      </c>
      <c r="I756">
        <f>VLOOKUP($A756,'01 LEAD TIME'!$A$10:$K$1000000,9,FALSE)</f>
        <v>20161206969807.801</v>
      </c>
      <c r="J756">
        <f>VLOOKUP($A756,'01 LEAD TIME'!$A$10:$K$1000000,10,FALSE)</f>
        <v>4</v>
      </c>
      <c r="K756">
        <f>VLOOKUP($A756,'01 LEAD TIME'!$A$10:$K$1000000,11,FALSE)</f>
        <v>2</v>
      </c>
      <c r="L756" t="s">
        <v>36</v>
      </c>
      <c r="M756" s="1">
        <f t="shared" si="88"/>
        <v>42703</v>
      </c>
      <c r="N756" s="1">
        <f t="shared" si="89"/>
        <v>42714</v>
      </c>
      <c r="O756" t="b">
        <f t="shared" si="90"/>
        <v>0</v>
      </c>
      <c r="P756" t="str">
        <f t="shared" si="91"/>
        <v>WHEN fk_mwh_warehouse = '1' AND id_city = '3385' AND shipped_date &gt;= '2016-11-29' AND shipped_date &lt; '2016-12-11' THEN unit_price</v>
      </c>
      <c r="Q756" t="str">
        <f t="shared" si="92"/>
        <v>WHEN fk_mwh_warehouse = '1' AND id_city = '3385' AND shipped_date &gt;= '2016-11-29' AND shipped_date &lt; '2016-12-11' THEN paid_price</v>
      </c>
      <c r="R756" t="str">
        <f t="shared" si="95"/>
        <v>WHEN fk_mwh_warehouse = '1' AND id_city = '3385' AND shipped_date &gt;= '2016-11-29' AND shipped_date &lt; '2016-12-11' THEN order_nr</v>
      </c>
      <c r="S756" t="str">
        <f t="shared" si="93"/>
        <v>WHEN fk_mwh_warehouse = '1' AND id_city = '3385' AND shipped_date &gt;= '2016-11-29' AND shipped_date &lt; '2016-12-11' THEN 1</v>
      </c>
    </row>
    <row r="757" spans="1:19" x14ac:dyDescent="0.25">
      <c r="A757" t="str">
        <f t="shared" si="94"/>
        <v>34161</v>
      </c>
      <c r="B757">
        <v>1</v>
      </c>
      <c r="C757">
        <v>3416</v>
      </c>
      <c r="D757">
        <v>149900</v>
      </c>
      <c r="E757">
        <v>149900</v>
      </c>
      <c r="F757">
        <v>1</v>
      </c>
      <c r="G757">
        <v>1</v>
      </c>
      <c r="H757">
        <f>VLOOKUP($A757,'01 LEAD TIME'!$A$10:$K$1000000,8,FALSE)</f>
        <v>20161129170622</v>
      </c>
      <c r="I757">
        <f>VLOOKUP($A757,'01 LEAD TIME'!$A$10:$K$1000000,9,FALSE)</f>
        <v>20161205082132</v>
      </c>
      <c r="J757">
        <f>VLOOKUP($A757,'01 LEAD TIME'!$A$10:$K$1000000,10,FALSE)</f>
        <v>6</v>
      </c>
      <c r="K757">
        <f>VLOOKUP($A757,'01 LEAD TIME'!$A$10:$K$1000000,11,FALSE)</f>
        <v>0</v>
      </c>
      <c r="L757" t="s">
        <v>34</v>
      </c>
      <c r="M757" s="1">
        <f t="shared" si="88"/>
        <v>42707</v>
      </c>
      <c r="N757" s="1">
        <f t="shared" si="89"/>
        <v>42710</v>
      </c>
      <c r="O757" t="b">
        <f t="shared" si="90"/>
        <v>0</v>
      </c>
      <c r="P757" t="str">
        <f t="shared" si="91"/>
        <v>WHEN fk_mwh_warehouse = '1' AND id_city = '3416' AND shipped_date &gt;= '2016-12-03' AND shipped_date &lt; '2016-12-07' THEN unit_price</v>
      </c>
      <c r="Q757" t="str">
        <f t="shared" si="92"/>
        <v>WHEN fk_mwh_warehouse = '1' AND id_city = '3416' AND shipped_date &gt;= '2016-12-03' AND shipped_date &lt; '2016-12-07' THEN paid_price</v>
      </c>
      <c r="R757" t="str">
        <f t="shared" si="95"/>
        <v>WHEN fk_mwh_warehouse = '1' AND id_city = '3416' AND shipped_date &gt;= '2016-12-03' AND shipped_date &lt; '2016-12-07' THEN order_nr</v>
      </c>
      <c r="S757" t="str">
        <f t="shared" si="93"/>
        <v>WHEN fk_mwh_warehouse = '1' AND id_city = '3416' AND shipped_date &gt;= '2016-12-03' AND shipped_date &lt; '2016-12-07' THEN 1</v>
      </c>
    </row>
    <row r="758" spans="1:19" x14ac:dyDescent="0.25">
      <c r="A758" t="str">
        <f t="shared" si="94"/>
        <v>34261</v>
      </c>
      <c r="B758">
        <v>1</v>
      </c>
      <c r="C758">
        <v>3426</v>
      </c>
      <c r="D758">
        <v>9412322.4000000004</v>
      </c>
      <c r="E758">
        <v>9412322.4000000004</v>
      </c>
      <c r="F758">
        <v>5</v>
      </c>
      <c r="G758">
        <v>5</v>
      </c>
      <c r="H758">
        <f>VLOOKUP($A758,'01 LEAD TIME'!$A$10:$K$1000000,8,FALSE)</f>
        <v>20161177803777.602</v>
      </c>
      <c r="I758">
        <f>VLOOKUP($A758,'01 LEAD TIME'!$A$10:$K$1000000,9,FALSE)</f>
        <v>20161207162855.301</v>
      </c>
      <c r="J758">
        <f>VLOOKUP($A758,'01 LEAD TIME'!$A$10:$K$1000000,10,FALSE)</f>
        <v>6</v>
      </c>
      <c r="K758">
        <f>VLOOKUP($A758,'01 LEAD TIME'!$A$10:$K$1000000,11,FALSE)</f>
        <v>1</v>
      </c>
      <c r="L758" t="s">
        <v>35</v>
      </c>
      <c r="M758" s="1">
        <f t="shared" si="88"/>
        <v>42704</v>
      </c>
      <c r="N758" s="1">
        <f t="shared" si="89"/>
        <v>42711</v>
      </c>
      <c r="O758" t="b">
        <f t="shared" si="90"/>
        <v>0</v>
      </c>
      <c r="P758" t="str">
        <f t="shared" si="91"/>
        <v>WHEN fk_mwh_warehouse = '1' AND id_city = '3426' AND shipped_date &gt;= '2016-11-30' AND shipped_date &lt; '2016-12-08' THEN unit_price</v>
      </c>
      <c r="Q758" t="str">
        <f t="shared" si="92"/>
        <v>WHEN fk_mwh_warehouse = '1' AND id_city = '3426' AND shipped_date &gt;= '2016-11-30' AND shipped_date &lt; '2016-12-08' THEN paid_price</v>
      </c>
      <c r="R758" t="str">
        <f t="shared" si="95"/>
        <v>WHEN fk_mwh_warehouse = '1' AND id_city = '3426' AND shipped_date &gt;= '2016-11-30' AND shipped_date &lt; '2016-12-08' THEN order_nr</v>
      </c>
      <c r="S758" t="str">
        <f t="shared" si="93"/>
        <v>WHEN fk_mwh_warehouse = '1' AND id_city = '3426' AND shipped_date &gt;= '2016-11-30' AND shipped_date &lt; '2016-12-08' THEN 1</v>
      </c>
    </row>
    <row r="759" spans="1:19" x14ac:dyDescent="0.25">
      <c r="A759" t="str">
        <f t="shared" si="94"/>
        <v>34351</v>
      </c>
      <c r="B759">
        <v>1</v>
      </c>
      <c r="C759">
        <v>3435</v>
      </c>
      <c r="D759">
        <v>90905822.700000003</v>
      </c>
      <c r="E759">
        <v>90565975.200000003</v>
      </c>
      <c r="F759">
        <v>148</v>
      </c>
      <c r="G759">
        <v>197</v>
      </c>
      <c r="H759">
        <f>VLOOKUP($A759,'01 LEAD TIME'!$A$10:$K$1000000,8,FALSE)</f>
        <v>20161179972080.5</v>
      </c>
      <c r="I759">
        <f>VLOOKUP($A759,'01 LEAD TIME'!$A$10:$K$1000000,9,FALSE)</f>
        <v>20161206568524.301</v>
      </c>
      <c r="J759">
        <f>VLOOKUP($A759,'01 LEAD TIME'!$A$10:$K$1000000,10,FALSE)</f>
        <v>5</v>
      </c>
      <c r="K759">
        <f>VLOOKUP($A759,'01 LEAD TIME'!$A$10:$K$1000000,11,FALSE)</f>
        <v>5</v>
      </c>
      <c r="L759" t="s">
        <v>36</v>
      </c>
      <c r="M759" s="1">
        <f t="shared" si="88"/>
        <v>42693</v>
      </c>
      <c r="N759" s="1">
        <f t="shared" si="89"/>
        <v>42716</v>
      </c>
      <c r="O759" t="b">
        <f t="shared" si="90"/>
        <v>0</v>
      </c>
      <c r="P759" t="str">
        <f t="shared" si="91"/>
        <v>WHEN fk_mwh_warehouse = '1' AND id_city = '3435' AND shipped_date &gt;= '2016-11-19' AND shipped_date &lt; '2016-12-13' THEN unit_price</v>
      </c>
      <c r="Q759" t="str">
        <f t="shared" si="92"/>
        <v>WHEN fk_mwh_warehouse = '1' AND id_city = '3435' AND shipped_date &gt;= '2016-11-19' AND shipped_date &lt; '2016-12-13' THEN paid_price</v>
      </c>
      <c r="R759" t="str">
        <f t="shared" si="95"/>
        <v>WHEN fk_mwh_warehouse = '1' AND id_city = '3435' AND shipped_date &gt;= '2016-11-19' AND shipped_date &lt; '2016-12-13' THEN order_nr</v>
      </c>
      <c r="S759" t="str">
        <f t="shared" si="93"/>
        <v>WHEN fk_mwh_warehouse = '1' AND id_city = '3435' AND shipped_date &gt;= '2016-11-19' AND shipped_date &lt; '2016-12-13' THEN 1</v>
      </c>
    </row>
    <row r="760" spans="1:19" x14ac:dyDescent="0.25">
      <c r="A760" t="str">
        <f t="shared" si="94"/>
        <v>34421</v>
      </c>
      <c r="B760">
        <v>1</v>
      </c>
      <c r="C760">
        <v>3442</v>
      </c>
      <c r="D760">
        <v>0</v>
      </c>
      <c r="E760">
        <v>0</v>
      </c>
      <c r="F760">
        <v>0</v>
      </c>
      <c r="G760">
        <v>0</v>
      </c>
      <c r="H760" t="e">
        <f>VLOOKUP($A760,'01 LEAD TIME'!$A$10:$K$1000000,8,FALSE)</f>
        <v>#N/A</v>
      </c>
      <c r="I760" t="e">
        <f>VLOOKUP($A760,'01 LEAD TIME'!$A$10:$K$1000000,9,FALSE)</f>
        <v>#N/A</v>
      </c>
      <c r="J760" t="e">
        <f>VLOOKUP($A760,'01 LEAD TIME'!$A$10:$K$1000000,10,FALSE)</f>
        <v>#N/A</v>
      </c>
      <c r="K760" t="e">
        <f>VLOOKUP($A760,'01 LEAD TIME'!$A$10:$K$1000000,11,FALSE)</f>
        <v>#N/A</v>
      </c>
      <c r="L760" t="e">
        <v>#N/A</v>
      </c>
      <c r="M760" s="1" t="e">
        <f t="shared" si="88"/>
        <v>#N/A</v>
      </c>
      <c r="N760" s="1" t="e">
        <f t="shared" si="89"/>
        <v>#N/A</v>
      </c>
      <c r="O760" t="e">
        <f t="shared" si="90"/>
        <v>#N/A</v>
      </c>
      <c r="P760" t="e">
        <f t="shared" si="91"/>
        <v>#N/A</v>
      </c>
      <c r="Q760" t="e">
        <f t="shared" si="92"/>
        <v>#N/A</v>
      </c>
      <c r="R760" t="e">
        <f t="shared" si="95"/>
        <v>#N/A</v>
      </c>
      <c r="S760" t="e">
        <f t="shared" si="93"/>
        <v>#N/A</v>
      </c>
    </row>
    <row r="761" spans="1:19" x14ac:dyDescent="0.25">
      <c r="A761" t="str">
        <f t="shared" si="94"/>
        <v>34481</v>
      </c>
      <c r="B761">
        <v>1</v>
      </c>
      <c r="C761">
        <v>3448</v>
      </c>
      <c r="D761">
        <v>0</v>
      </c>
      <c r="E761">
        <v>0</v>
      </c>
      <c r="F761">
        <v>0</v>
      </c>
      <c r="G761">
        <v>0</v>
      </c>
      <c r="H761" t="e">
        <f>VLOOKUP($A761,'01 LEAD TIME'!$A$10:$K$1000000,8,FALSE)</f>
        <v>#N/A</v>
      </c>
      <c r="I761" t="e">
        <f>VLOOKUP($A761,'01 LEAD TIME'!$A$10:$K$1000000,9,FALSE)</f>
        <v>#N/A</v>
      </c>
      <c r="J761" t="e">
        <f>VLOOKUP($A761,'01 LEAD TIME'!$A$10:$K$1000000,10,FALSE)</f>
        <v>#N/A</v>
      </c>
      <c r="K761" t="e">
        <f>VLOOKUP($A761,'01 LEAD TIME'!$A$10:$K$1000000,11,FALSE)</f>
        <v>#N/A</v>
      </c>
      <c r="L761" t="e">
        <v>#N/A</v>
      </c>
      <c r="M761" s="1" t="e">
        <f t="shared" si="88"/>
        <v>#N/A</v>
      </c>
      <c r="N761" s="1" t="e">
        <f t="shared" si="89"/>
        <v>#N/A</v>
      </c>
      <c r="O761" t="e">
        <f t="shared" si="90"/>
        <v>#N/A</v>
      </c>
      <c r="P761" t="e">
        <f t="shared" si="91"/>
        <v>#N/A</v>
      </c>
      <c r="Q761" t="e">
        <f t="shared" si="92"/>
        <v>#N/A</v>
      </c>
      <c r="R761" t="e">
        <f t="shared" si="95"/>
        <v>#N/A</v>
      </c>
      <c r="S761" t="e">
        <f t="shared" si="93"/>
        <v>#N/A</v>
      </c>
    </row>
    <row r="762" spans="1:19" x14ac:dyDescent="0.25">
      <c r="A762" t="str">
        <f t="shared" si="94"/>
        <v>34531</v>
      </c>
      <c r="B762">
        <v>1</v>
      </c>
      <c r="C762">
        <v>3453</v>
      </c>
      <c r="D762">
        <v>0</v>
      </c>
      <c r="E762">
        <v>0</v>
      </c>
      <c r="F762">
        <v>0</v>
      </c>
      <c r="G762">
        <v>0</v>
      </c>
      <c r="H762" t="e">
        <f>VLOOKUP($A762,'01 LEAD TIME'!$A$10:$K$1000000,8,FALSE)</f>
        <v>#N/A</v>
      </c>
      <c r="I762" t="e">
        <f>VLOOKUP($A762,'01 LEAD TIME'!$A$10:$K$1000000,9,FALSE)</f>
        <v>#N/A</v>
      </c>
      <c r="J762" t="e">
        <f>VLOOKUP($A762,'01 LEAD TIME'!$A$10:$K$1000000,10,FALSE)</f>
        <v>#N/A</v>
      </c>
      <c r="K762" t="e">
        <f>VLOOKUP($A762,'01 LEAD TIME'!$A$10:$K$1000000,11,FALSE)</f>
        <v>#N/A</v>
      </c>
      <c r="L762" t="e">
        <v>#N/A</v>
      </c>
      <c r="M762" s="1" t="e">
        <f t="shared" si="88"/>
        <v>#N/A</v>
      </c>
      <c r="N762" s="1" t="e">
        <f t="shared" si="89"/>
        <v>#N/A</v>
      </c>
      <c r="O762" t="e">
        <f t="shared" si="90"/>
        <v>#N/A</v>
      </c>
      <c r="P762" t="e">
        <f t="shared" si="91"/>
        <v>#N/A</v>
      </c>
      <c r="Q762" t="e">
        <f t="shared" si="92"/>
        <v>#N/A</v>
      </c>
      <c r="R762" t="e">
        <f t="shared" si="95"/>
        <v>#N/A</v>
      </c>
      <c r="S762" t="e">
        <f t="shared" si="93"/>
        <v>#N/A</v>
      </c>
    </row>
    <row r="763" spans="1:19" x14ac:dyDescent="0.25">
      <c r="A763" t="str">
        <f t="shared" si="94"/>
        <v>34641</v>
      </c>
      <c r="B763">
        <v>1</v>
      </c>
      <c r="C763">
        <v>3464</v>
      </c>
      <c r="D763">
        <v>6624000</v>
      </c>
      <c r="E763">
        <v>6624000</v>
      </c>
      <c r="F763">
        <v>2</v>
      </c>
      <c r="G763">
        <v>2</v>
      </c>
      <c r="H763">
        <f>VLOOKUP($A763,'01 LEAD TIME'!$A$10:$K$1000000,8,FALSE)</f>
        <v>20161130160908</v>
      </c>
      <c r="I763">
        <f>VLOOKUP($A763,'01 LEAD TIME'!$A$10:$K$1000000,9,FALSE)</f>
        <v>20161207134006</v>
      </c>
      <c r="J763">
        <f>VLOOKUP($A763,'01 LEAD TIME'!$A$10:$K$1000000,10,FALSE)</f>
        <v>7</v>
      </c>
      <c r="K763">
        <f>VLOOKUP($A763,'01 LEAD TIME'!$A$10:$K$1000000,11,FALSE)</f>
        <v>0</v>
      </c>
      <c r="L763" t="s">
        <v>35</v>
      </c>
      <c r="M763" s="1">
        <f t="shared" si="88"/>
        <v>42706</v>
      </c>
      <c r="N763" s="1">
        <f t="shared" si="89"/>
        <v>42709</v>
      </c>
      <c r="O763" t="b">
        <f t="shared" si="90"/>
        <v>0</v>
      </c>
      <c r="P763" t="str">
        <f t="shared" si="91"/>
        <v>WHEN fk_mwh_warehouse = '1' AND id_city = '3464' AND shipped_date &gt;= '2016-12-02' AND shipped_date &lt; '2016-12-06' THEN unit_price</v>
      </c>
      <c r="Q763" t="str">
        <f t="shared" si="92"/>
        <v>WHEN fk_mwh_warehouse = '1' AND id_city = '3464' AND shipped_date &gt;= '2016-12-02' AND shipped_date &lt; '2016-12-06' THEN paid_price</v>
      </c>
      <c r="R763" t="str">
        <f t="shared" si="95"/>
        <v>WHEN fk_mwh_warehouse = '1' AND id_city = '3464' AND shipped_date &gt;= '2016-12-02' AND shipped_date &lt; '2016-12-06' THEN order_nr</v>
      </c>
      <c r="S763" t="str">
        <f t="shared" si="93"/>
        <v>WHEN fk_mwh_warehouse = '1' AND id_city = '3464' AND shipped_date &gt;= '2016-12-02' AND shipped_date &lt; '2016-12-06' THEN 1</v>
      </c>
    </row>
    <row r="764" spans="1:19" x14ac:dyDescent="0.25">
      <c r="A764" t="str">
        <f t="shared" si="94"/>
        <v>34711</v>
      </c>
      <c r="B764">
        <v>1</v>
      </c>
      <c r="C764">
        <v>3471</v>
      </c>
      <c r="D764">
        <v>0</v>
      </c>
      <c r="E764">
        <v>0</v>
      </c>
      <c r="F764">
        <v>0</v>
      </c>
      <c r="G764">
        <v>0</v>
      </c>
      <c r="H764" t="e">
        <f>VLOOKUP($A764,'01 LEAD TIME'!$A$10:$K$1000000,8,FALSE)</f>
        <v>#N/A</v>
      </c>
      <c r="I764" t="e">
        <f>VLOOKUP($A764,'01 LEAD TIME'!$A$10:$K$1000000,9,FALSE)</f>
        <v>#N/A</v>
      </c>
      <c r="J764" t="e">
        <f>VLOOKUP($A764,'01 LEAD TIME'!$A$10:$K$1000000,10,FALSE)</f>
        <v>#N/A</v>
      </c>
      <c r="K764" t="e">
        <f>VLOOKUP($A764,'01 LEAD TIME'!$A$10:$K$1000000,11,FALSE)</f>
        <v>#N/A</v>
      </c>
      <c r="L764" t="e">
        <v>#N/A</v>
      </c>
      <c r="M764" s="1" t="e">
        <f t="shared" si="88"/>
        <v>#N/A</v>
      </c>
      <c r="N764" s="1" t="e">
        <f t="shared" si="89"/>
        <v>#N/A</v>
      </c>
      <c r="O764" t="e">
        <f t="shared" si="90"/>
        <v>#N/A</v>
      </c>
      <c r="P764" t="e">
        <f t="shared" si="91"/>
        <v>#N/A</v>
      </c>
      <c r="Q764" t="e">
        <f t="shared" si="92"/>
        <v>#N/A</v>
      </c>
      <c r="R764" t="e">
        <f t="shared" si="95"/>
        <v>#N/A</v>
      </c>
      <c r="S764" t="e">
        <f t="shared" si="93"/>
        <v>#N/A</v>
      </c>
    </row>
    <row r="765" spans="1:19" x14ac:dyDescent="0.25">
      <c r="A765" t="str">
        <f t="shared" si="94"/>
        <v>34861</v>
      </c>
      <c r="B765">
        <v>1</v>
      </c>
      <c r="C765">
        <v>3486</v>
      </c>
      <c r="D765">
        <v>0</v>
      </c>
      <c r="E765">
        <v>0</v>
      </c>
      <c r="F765">
        <v>0</v>
      </c>
      <c r="G765">
        <v>0</v>
      </c>
      <c r="H765" t="e">
        <f>VLOOKUP($A765,'01 LEAD TIME'!$A$10:$K$1000000,8,FALSE)</f>
        <v>#N/A</v>
      </c>
      <c r="I765" t="e">
        <f>VLOOKUP($A765,'01 LEAD TIME'!$A$10:$K$1000000,9,FALSE)</f>
        <v>#N/A</v>
      </c>
      <c r="J765" t="e">
        <f>VLOOKUP($A765,'01 LEAD TIME'!$A$10:$K$1000000,10,FALSE)</f>
        <v>#N/A</v>
      </c>
      <c r="K765" t="e">
        <f>VLOOKUP($A765,'01 LEAD TIME'!$A$10:$K$1000000,11,FALSE)</f>
        <v>#N/A</v>
      </c>
      <c r="L765" t="e">
        <v>#N/A</v>
      </c>
      <c r="M765" s="1" t="e">
        <f t="shared" si="88"/>
        <v>#N/A</v>
      </c>
      <c r="N765" s="1" t="e">
        <f t="shared" si="89"/>
        <v>#N/A</v>
      </c>
      <c r="O765" t="e">
        <f t="shared" si="90"/>
        <v>#N/A</v>
      </c>
      <c r="P765" t="e">
        <f t="shared" si="91"/>
        <v>#N/A</v>
      </c>
      <c r="Q765" t="e">
        <f t="shared" si="92"/>
        <v>#N/A</v>
      </c>
      <c r="R765" t="e">
        <f t="shared" si="95"/>
        <v>#N/A</v>
      </c>
      <c r="S765" t="e">
        <f t="shared" si="93"/>
        <v>#N/A</v>
      </c>
    </row>
    <row r="766" spans="1:19" x14ac:dyDescent="0.25">
      <c r="A766" t="str">
        <f t="shared" si="94"/>
        <v>34941</v>
      </c>
      <c r="B766">
        <v>1</v>
      </c>
      <c r="C766">
        <v>3494</v>
      </c>
      <c r="D766">
        <v>0</v>
      </c>
      <c r="E766">
        <v>0</v>
      </c>
      <c r="F766">
        <v>0</v>
      </c>
      <c r="G766">
        <v>0</v>
      </c>
      <c r="H766" t="e">
        <f>VLOOKUP($A766,'01 LEAD TIME'!$A$10:$K$1000000,8,FALSE)</f>
        <v>#N/A</v>
      </c>
      <c r="I766" t="e">
        <f>VLOOKUP($A766,'01 LEAD TIME'!$A$10:$K$1000000,9,FALSE)</f>
        <v>#N/A</v>
      </c>
      <c r="J766" t="e">
        <f>VLOOKUP($A766,'01 LEAD TIME'!$A$10:$K$1000000,10,FALSE)</f>
        <v>#N/A</v>
      </c>
      <c r="K766" t="e">
        <f>VLOOKUP($A766,'01 LEAD TIME'!$A$10:$K$1000000,11,FALSE)</f>
        <v>#N/A</v>
      </c>
      <c r="L766" t="e">
        <v>#N/A</v>
      </c>
      <c r="M766" s="1" t="e">
        <f t="shared" si="88"/>
        <v>#N/A</v>
      </c>
      <c r="N766" s="1" t="e">
        <f t="shared" si="89"/>
        <v>#N/A</v>
      </c>
      <c r="O766" t="e">
        <f t="shared" si="90"/>
        <v>#N/A</v>
      </c>
      <c r="P766" t="e">
        <f t="shared" si="91"/>
        <v>#N/A</v>
      </c>
      <c r="Q766" t="e">
        <f t="shared" si="92"/>
        <v>#N/A</v>
      </c>
      <c r="R766" t="e">
        <f t="shared" si="95"/>
        <v>#N/A</v>
      </c>
      <c r="S766" t="e">
        <f t="shared" si="93"/>
        <v>#N/A</v>
      </c>
    </row>
    <row r="767" spans="1:19" x14ac:dyDescent="0.25">
      <c r="A767" t="str">
        <f t="shared" si="94"/>
        <v>35081</v>
      </c>
      <c r="B767">
        <v>1</v>
      </c>
      <c r="C767">
        <v>3508</v>
      </c>
      <c r="D767">
        <v>0</v>
      </c>
      <c r="E767">
        <v>0</v>
      </c>
      <c r="F767">
        <v>0</v>
      </c>
      <c r="G767">
        <v>0</v>
      </c>
      <c r="H767" t="e">
        <f>VLOOKUP($A767,'01 LEAD TIME'!$A$10:$K$1000000,8,FALSE)</f>
        <v>#N/A</v>
      </c>
      <c r="I767" t="e">
        <f>VLOOKUP($A767,'01 LEAD TIME'!$A$10:$K$1000000,9,FALSE)</f>
        <v>#N/A</v>
      </c>
      <c r="J767" t="e">
        <f>VLOOKUP($A767,'01 LEAD TIME'!$A$10:$K$1000000,10,FALSE)</f>
        <v>#N/A</v>
      </c>
      <c r="K767" t="e">
        <f>VLOOKUP($A767,'01 LEAD TIME'!$A$10:$K$1000000,11,FALSE)</f>
        <v>#N/A</v>
      </c>
      <c r="L767" t="e">
        <v>#N/A</v>
      </c>
      <c r="M767" s="1" t="e">
        <f t="shared" si="88"/>
        <v>#N/A</v>
      </c>
      <c r="N767" s="1" t="e">
        <f t="shared" si="89"/>
        <v>#N/A</v>
      </c>
      <c r="O767" t="e">
        <f t="shared" si="90"/>
        <v>#N/A</v>
      </c>
      <c r="P767" t="e">
        <f t="shared" si="91"/>
        <v>#N/A</v>
      </c>
      <c r="Q767" t="e">
        <f t="shared" si="92"/>
        <v>#N/A</v>
      </c>
      <c r="R767" t="e">
        <f t="shared" si="95"/>
        <v>#N/A</v>
      </c>
      <c r="S767" t="e">
        <f t="shared" si="93"/>
        <v>#N/A</v>
      </c>
    </row>
    <row r="768" spans="1:19" x14ac:dyDescent="0.25">
      <c r="A768" t="str">
        <f t="shared" si="94"/>
        <v>35141</v>
      </c>
      <c r="B768">
        <v>1</v>
      </c>
      <c r="C768">
        <v>3514</v>
      </c>
      <c r="D768">
        <v>0</v>
      </c>
      <c r="E768">
        <v>0</v>
      </c>
      <c r="F768">
        <v>0</v>
      </c>
      <c r="G768">
        <v>0</v>
      </c>
      <c r="H768" t="e">
        <f>VLOOKUP($A768,'01 LEAD TIME'!$A$10:$K$1000000,8,FALSE)</f>
        <v>#N/A</v>
      </c>
      <c r="I768" t="e">
        <f>VLOOKUP($A768,'01 LEAD TIME'!$A$10:$K$1000000,9,FALSE)</f>
        <v>#N/A</v>
      </c>
      <c r="J768" t="e">
        <f>VLOOKUP($A768,'01 LEAD TIME'!$A$10:$K$1000000,10,FALSE)</f>
        <v>#N/A</v>
      </c>
      <c r="K768" t="e">
        <f>VLOOKUP($A768,'01 LEAD TIME'!$A$10:$K$1000000,11,FALSE)</f>
        <v>#N/A</v>
      </c>
      <c r="L768" t="e">
        <v>#N/A</v>
      </c>
      <c r="M768" s="1" t="e">
        <f t="shared" si="88"/>
        <v>#N/A</v>
      </c>
      <c r="N768" s="1" t="e">
        <f t="shared" si="89"/>
        <v>#N/A</v>
      </c>
      <c r="O768" t="e">
        <f t="shared" si="90"/>
        <v>#N/A</v>
      </c>
      <c r="P768" t="e">
        <f t="shared" si="91"/>
        <v>#N/A</v>
      </c>
      <c r="Q768" t="e">
        <f t="shared" si="92"/>
        <v>#N/A</v>
      </c>
      <c r="R768" t="e">
        <f t="shared" si="95"/>
        <v>#N/A</v>
      </c>
      <c r="S768" t="e">
        <f t="shared" si="93"/>
        <v>#N/A</v>
      </c>
    </row>
    <row r="769" spans="1:19" x14ac:dyDescent="0.25">
      <c r="A769" t="str">
        <f t="shared" si="94"/>
        <v>35191</v>
      </c>
      <c r="B769">
        <v>1</v>
      </c>
      <c r="C769">
        <v>3519</v>
      </c>
      <c r="D769">
        <v>146500395</v>
      </c>
      <c r="E769">
        <v>141759205.71000001</v>
      </c>
      <c r="F769">
        <v>569</v>
      </c>
      <c r="G769">
        <v>668</v>
      </c>
      <c r="H769">
        <f>VLOOKUP($A769,'01 LEAD TIME'!$A$10:$K$1000000,8,FALSE)</f>
        <v>20161201329266.801</v>
      </c>
      <c r="I769">
        <f>VLOOKUP($A769,'01 LEAD TIME'!$A$10:$K$1000000,9,FALSE)</f>
        <v>20161205565248.301</v>
      </c>
      <c r="J769">
        <f>VLOOKUP($A769,'01 LEAD TIME'!$A$10:$K$1000000,10,FALSE)</f>
        <v>1</v>
      </c>
      <c r="K769">
        <f>VLOOKUP($A769,'01 LEAD TIME'!$A$10:$K$1000000,11,FALSE)</f>
        <v>2</v>
      </c>
      <c r="L769" t="s">
        <v>34</v>
      </c>
      <c r="M769" s="1">
        <f t="shared" si="88"/>
        <v>42706</v>
      </c>
      <c r="N769" s="1">
        <f t="shared" si="89"/>
        <v>42717</v>
      </c>
      <c r="O769" t="b">
        <f t="shared" si="90"/>
        <v>1</v>
      </c>
      <c r="P769" t="str">
        <f t="shared" si="91"/>
        <v>WHEN fk_mwh_warehouse = '1' AND id_city = '3519' AND shipped_date &gt;= '2016-12-02' AND shipped_date &lt; '2016-12-14' THEN unit_price</v>
      </c>
      <c r="Q769" t="str">
        <f t="shared" si="92"/>
        <v>WHEN fk_mwh_warehouse = '1' AND id_city = '3519' AND shipped_date &gt;= '2016-12-02' AND shipped_date &lt; '2016-12-14' THEN paid_price</v>
      </c>
      <c r="R769" t="str">
        <f t="shared" si="95"/>
        <v>WHEN fk_mwh_warehouse = '1' AND id_city = '3519' AND shipped_date &gt;= '2016-12-02' AND shipped_date &lt; '2016-12-14' THEN order_nr</v>
      </c>
      <c r="S769" t="str">
        <f t="shared" si="93"/>
        <v>WHEN fk_mwh_warehouse = '1' AND id_city = '3519' AND shipped_date &gt;= '2016-12-02' AND shipped_date &lt; '2016-12-14' THEN 1</v>
      </c>
    </row>
    <row r="770" spans="1:19" x14ac:dyDescent="0.25">
      <c r="A770" t="str">
        <f t="shared" si="94"/>
        <v>35251</v>
      </c>
      <c r="B770">
        <v>1</v>
      </c>
      <c r="C770">
        <v>3525</v>
      </c>
      <c r="D770">
        <v>4584280</v>
      </c>
      <c r="E770">
        <v>4550480</v>
      </c>
      <c r="F770">
        <v>19</v>
      </c>
      <c r="G770">
        <v>23</v>
      </c>
      <c r="H770">
        <f>VLOOKUP($A770,'01 LEAD TIME'!$A$10:$K$1000000,8,FALSE)</f>
        <v>20161164627021</v>
      </c>
      <c r="I770">
        <f>VLOOKUP($A770,'01 LEAD TIME'!$A$10:$K$1000000,9,FALSE)</f>
        <v>20161207415636.699</v>
      </c>
      <c r="J770">
        <f>VLOOKUP($A770,'01 LEAD TIME'!$A$10:$K$1000000,10,FALSE)</f>
        <v>8</v>
      </c>
      <c r="K770">
        <f>VLOOKUP($A770,'01 LEAD TIME'!$A$10:$K$1000000,11,FALSE)</f>
        <v>5</v>
      </c>
      <c r="L770" t="s">
        <v>35</v>
      </c>
      <c r="M770" s="1">
        <f t="shared" si="88"/>
        <v>42690</v>
      </c>
      <c r="N770" s="1">
        <f t="shared" si="89"/>
        <v>42713</v>
      </c>
      <c r="O770" t="b">
        <f t="shared" si="90"/>
        <v>0</v>
      </c>
      <c r="P770" t="str">
        <f t="shared" si="91"/>
        <v>WHEN fk_mwh_warehouse = '1' AND id_city = '3525' AND shipped_date &gt;= '2016-11-16' AND shipped_date &lt; '2016-12-10' THEN unit_price</v>
      </c>
      <c r="Q770" t="str">
        <f t="shared" si="92"/>
        <v>WHEN fk_mwh_warehouse = '1' AND id_city = '3525' AND shipped_date &gt;= '2016-11-16' AND shipped_date &lt; '2016-12-10' THEN paid_price</v>
      </c>
      <c r="R770" t="str">
        <f t="shared" si="95"/>
        <v>WHEN fk_mwh_warehouse = '1' AND id_city = '3525' AND shipped_date &gt;= '2016-11-16' AND shipped_date &lt; '2016-12-10' THEN order_nr</v>
      </c>
      <c r="S770" t="str">
        <f t="shared" si="93"/>
        <v>WHEN fk_mwh_warehouse = '1' AND id_city = '3525' AND shipped_date &gt;= '2016-11-16' AND shipped_date &lt; '2016-12-10' THEN 1</v>
      </c>
    </row>
    <row r="771" spans="1:19" x14ac:dyDescent="0.25">
      <c r="A771" t="str">
        <f t="shared" si="94"/>
        <v>35401</v>
      </c>
      <c r="B771">
        <v>1</v>
      </c>
      <c r="C771">
        <v>3540</v>
      </c>
      <c r="D771">
        <v>6278657</v>
      </c>
      <c r="E771">
        <v>6278657</v>
      </c>
      <c r="F771">
        <v>7</v>
      </c>
      <c r="G771">
        <v>7</v>
      </c>
      <c r="H771">
        <f>VLOOKUP($A771,'01 LEAD TIME'!$A$10:$K$1000000,8,FALSE)</f>
        <v>20161203377654</v>
      </c>
      <c r="I771">
        <f>VLOOKUP($A771,'01 LEAD TIME'!$A$10:$K$1000000,9,FALSE)</f>
        <v>20161205860158</v>
      </c>
      <c r="J771">
        <f>VLOOKUP($A771,'01 LEAD TIME'!$A$10:$K$1000000,10,FALSE)</f>
        <v>2</v>
      </c>
      <c r="K771">
        <f>VLOOKUP($A771,'01 LEAD TIME'!$A$10:$K$1000000,11,FALSE)</f>
        <v>1</v>
      </c>
      <c r="L771" t="s">
        <v>34</v>
      </c>
      <c r="M771" s="1">
        <f t="shared" si="88"/>
        <v>42708</v>
      </c>
      <c r="N771" s="1">
        <f t="shared" si="89"/>
        <v>42715</v>
      </c>
      <c r="O771" t="b">
        <f t="shared" si="90"/>
        <v>0</v>
      </c>
      <c r="P771" t="str">
        <f t="shared" si="91"/>
        <v>WHEN fk_mwh_warehouse = '1' AND id_city = '3540' AND shipped_date &gt;= '2016-12-04' AND shipped_date &lt; '2016-12-12' THEN unit_price</v>
      </c>
      <c r="Q771" t="str">
        <f t="shared" si="92"/>
        <v>WHEN fk_mwh_warehouse = '1' AND id_city = '3540' AND shipped_date &gt;= '2016-12-04' AND shipped_date &lt; '2016-12-12' THEN paid_price</v>
      </c>
      <c r="R771" t="str">
        <f t="shared" si="95"/>
        <v>WHEN fk_mwh_warehouse = '1' AND id_city = '3540' AND shipped_date &gt;= '2016-12-04' AND shipped_date &lt; '2016-12-12' THEN order_nr</v>
      </c>
      <c r="S771" t="str">
        <f t="shared" si="93"/>
        <v>WHEN fk_mwh_warehouse = '1' AND id_city = '3540' AND shipped_date &gt;= '2016-12-04' AND shipped_date &lt; '2016-12-12' THEN 1</v>
      </c>
    </row>
    <row r="772" spans="1:19" x14ac:dyDescent="0.25">
      <c r="A772" t="str">
        <f t="shared" si="94"/>
        <v>35491</v>
      </c>
      <c r="B772">
        <v>1</v>
      </c>
      <c r="C772">
        <v>3549</v>
      </c>
      <c r="D772">
        <v>25124059.68</v>
      </c>
      <c r="E772">
        <v>24924544.579999998</v>
      </c>
      <c r="F772">
        <v>63</v>
      </c>
      <c r="G772">
        <v>92</v>
      </c>
      <c r="H772">
        <f>VLOOKUP($A772,'01 LEAD TIME'!$A$10:$K$1000000,8,FALSE)</f>
        <v>20161162766538</v>
      </c>
      <c r="I772">
        <f>VLOOKUP($A772,'01 LEAD TIME'!$A$10:$K$1000000,9,FALSE)</f>
        <v>20161206634868.602</v>
      </c>
      <c r="J772">
        <f>VLOOKUP($A772,'01 LEAD TIME'!$A$10:$K$1000000,10,FALSE)</f>
        <v>9</v>
      </c>
      <c r="K772">
        <f>VLOOKUP($A772,'01 LEAD TIME'!$A$10:$K$1000000,11,FALSE)</f>
        <v>6</v>
      </c>
      <c r="L772" t="s">
        <v>36</v>
      </c>
      <c r="M772" s="1">
        <f t="shared" si="88"/>
        <v>42686</v>
      </c>
      <c r="N772" s="1">
        <f t="shared" si="89"/>
        <v>42713</v>
      </c>
      <c r="O772" t="b">
        <f t="shared" si="90"/>
        <v>0</v>
      </c>
      <c r="P772" t="str">
        <f t="shared" si="91"/>
        <v>WHEN fk_mwh_warehouse = '1' AND id_city = '3549' AND shipped_date &gt;= '2016-11-12' AND shipped_date &lt; '2016-12-10' THEN unit_price</v>
      </c>
      <c r="Q772" t="str">
        <f t="shared" si="92"/>
        <v>WHEN fk_mwh_warehouse = '1' AND id_city = '3549' AND shipped_date &gt;= '2016-11-12' AND shipped_date &lt; '2016-12-10' THEN paid_price</v>
      </c>
      <c r="R772" t="str">
        <f t="shared" si="95"/>
        <v>WHEN fk_mwh_warehouse = '1' AND id_city = '3549' AND shipped_date &gt;= '2016-11-12' AND shipped_date &lt; '2016-12-10' THEN order_nr</v>
      </c>
      <c r="S772" t="str">
        <f t="shared" si="93"/>
        <v>WHEN fk_mwh_warehouse = '1' AND id_city = '3549' AND shipped_date &gt;= '2016-11-12' AND shipped_date &lt; '2016-12-10' THEN 1</v>
      </c>
    </row>
    <row r="773" spans="1:19" x14ac:dyDescent="0.25">
      <c r="A773" t="str">
        <f t="shared" si="94"/>
        <v>35641</v>
      </c>
      <c r="B773">
        <v>1</v>
      </c>
      <c r="C773">
        <v>3564</v>
      </c>
      <c r="D773">
        <v>12233577</v>
      </c>
      <c r="E773">
        <v>12133577</v>
      </c>
      <c r="F773">
        <v>26</v>
      </c>
      <c r="G773">
        <v>33</v>
      </c>
      <c r="H773">
        <f>VLOOKUP($A773,'01 LEAD TIME'!$A$10:$K$1000000,8,FALSE)</f>
        <v>20161169551501.801</v>
      </c>
      <c r="I773">
        <f>VLOOKUP($A773,'01 LEAD TIME'!$A$10:$K$1000000,9,FALSE)</f>
        <v>20161206806858.801</v>
      </c>
      <c r="J773">
        <f>VLOOKUP($A773,'01 LEAD TIME'!$A$10:$K$1000000,10,FALSE)</f>
        <v>5</v>
      </c>
      <c r="K773">
        <f>VLOOKUP($A773,'01 LEAD TIME'!$A$10:$K$1000000,11,FALSE)</f>
        <v>3</v>
      </c>
      <c r="L773" t="s">
        <v>36</v>
      </c>
      <c r="M773" s="1">
        <f t="shared" si="88"/>
        <v>42699</v>
      </c>
      <c r="N773" s="1">
        <f t="shared" si="89"/>
        <v>42714</v>
      </c>
      <c r="O773" t="b">
        <f t="shared" si="90"/>
        <v>0</v>
      </c>
      <c r="P773" t="str">
        <f t="shared" si="91"/>
        <v>WHEN fk_mwh_warehouse = '1' AND id_city = '3564' AND shipped_date &gt;= '2016-11-25' AND shipped_date &lt; '2016-12-11' THEN unit_price</v>
      </c>
      <c r="Q773" t="str">
        <f t="shared" si="92"/>
        <v>WHEN fk_mwh_warehouse = '1' AND id_city = '3564' AND shipped_date &gt;= '2016-11-25' AND shipped_date &lt; '2016-12-11' THEN paid_price</v>
      </c>
      <c r="R773" t="str">
        <f t="shared" si="95"/>
        <v>WHEN fk_mwh_warehouse = '1' AND id_city = '3564' AND shipped_date &gt;= '2016-11-25' AND shipped_date &lt; '2016-12-11' THEN order_nr</v>
      </c>
      <c r="S773" t="str">
        <f t="shared" si="93"/>
        <v>WHEN fk_mwh_warehouse = '1' AND id_city = '3564' AND shipped_date &gt;= '2016-11-25' AND shipped_date &lt; '2016-12-11' THEN 1</v>
      </c>
    </row>
    <row r="774" spans="1:19" x14ac:dyDescent="0.25">
      <c r="A774" t="str">
        <f t="shared" si="94"/>
        <v>35851</v>
      </c>
      <c r="B774">
        <v>1</v>
      </c>
      <c r="C774">
        <v>3585</v>
      </c>
      <c r="D774">
        <v>15777043.199999999</v>
      </c>
      <c r="E774">
        <v>15627984.199999999</v>
      </c>
      <c r="F774">
        <v>53</v>
      </c>
      <c r="G774">
        <v>69</v>
      </c>
      <c r="H774">
        <f>VLOOKUP($A774,'01 LEAD TIME'!$A$10:$K$1000000,8,FALSE)</f>
        <v>20161181847288.699</v>
      </c>
      <c r="I774">
        <f>VLOOKUP($A774,'01 LEAD TIME'!$A$10:$K$1000000,9,FALSE)</f>
        <v>20161207125359.898</v>
      </c>
      <c r="J774">
        <f>VLOOKUP($A774,'01 LEAD TIME'!$A$10:$K$1000000,10,FALSE)</f>
        <v>5</v>
      </c>
      <c r="K774">
        <f>VLOOKUP($A774,'01 LEAD TIME'!$A$10:$K$1000000,11,FALSE)</f>
        <v>4</v>
      </c>
      <c r="L774" t="s">
        <v>35</v>
      </c>
      <c r="M774" s="1">
        <f t="shared" si="88"/>
        <v>42696</v>
      </c>
      <c r="N774" s="1">
        <f t="shared" si="89"/>
        <v>42715</v>
      </c>
      <c r="O774" t="b">
        <f t="shared" si="90"/>
        <v>0</v>
      </c>
      <c r="P774" t="str">
        <f t="shared" si="91"/>
        <v>WHEN fk_mwh_warehouse = '1' AND id_city = '3585' AND shipped_date &gt;= '2016-11-22' AND shipped_date &lt; '2016-12-12' THEN unit_price</v>
      </c>
      <c r="Q774" t="str">
        <f t="shared" si="92"/>
        <v>WHEN fk_mwh_warehouse = '1' AND id_city = '3585' AND shipped_date &gt;= '2016-11-22' AND shipped_date &lt; '2016-12-12' THEN paid_price</v>
      </c>
      <c r="R774" t="str">
        <f t="shared" si="95"/>
        <v>WHEN fk_mwh_warehouse = '1' AND id_city = '3585' AND shipped_date &gt;= '2016-11-22' AND shipped_date &lt; '2016-12-12' THEN order_nr</v>
      </c>
      <c r="S774" t="str">
        <f t="shared" si="93"/>
        <v>WHEN fk_mwh_warehouse = '1' AND id_city = '3585' AND shipped_date &gt;= '2016-11-22' AND shipped_date &lt; '2016-12-12' THEN 1</v>
      </c>
    </row>
    <row r="775" spans="1:19" x14ac:dyDescent="0.25">
      <c r="A775" t="str">
        <f t="shared" si="94"/>
        <v>35941</v>
      </c>
      <c r="B775">
        <v>1</v>
      </c>
      <c r="C775">
        <v>3594</v>
      </c>
      <c r="D775">
        <v>9460167.1999999993</v>
      </c>
      <c r="E775">
        <v>9460167.1999999993</v>
      </c>
      <c r="F775">
        <v>33</v>
      </c>
      <c r="G775">
        <v>37</v>
      </c>
      <c r="H775">
        <f>VLOOKUP($A775,'01 LEAD TIME'!$A$10:$K$1000000,8,FALSE)</f>
        <v>20161157753841.602</v>
      </c>
      <c r="I775">
        <f>VLOOKUP($A775,'01 LEAD TIME'!$A$10:$K$1000000,9,FALSE)</f>
        <v>20161207037027.301</v>
      </c>
      <c r="J775">
        <f>VLOOKUP($A775,'01 LEAD TIME'!$A$10:$K$1000000,10,FALSE)</f>
        <v>7</v>
      </c>
      <c r="K775">
        <f>VLOOKUP($A775,'01 LEAD TIME'!$A$10:$K$1000000,11,FALSE)</f>
        <v>5</v>
      </c>
      <c r="L775" t="s">
        <v>35</v>
      </c>
      <c r="M775" s="1">
        <f t="shared" si="88"/>
        <v>42691</v>
      </c>
      <c r="N775" s="1">
        <f t="shared" si="89"/>
        <v>42714</v>
      </c>
      <c r="O775" t="b">
        <f t="shared" si="90"/>
        <v>0</v>
      </c>
      <c r="P775" t="str">
        <f t="shared" si="91"/>
        <v>WHEN fk_mwh_warehouse = '1' AND id_city = '3594' AND shipped_date &gt;= '2016-11-17' AND shipped_date &lt; '2016-12-11' THEN unit_price</v>
      </c>
      <c r="Q775" t="str">
        <f t="shared" si="92"/>
        <v>WHEN fk_mwh_warehouse = '1' AND id_city = '3594' AND shipped_date &gt;= '2016-11-17' AND shipped_date &lt; '2016-12-11' THEN paid_price</v>
      </c>
      <c r="R775" t="str">
        <f t="shared" si="95"/>
        <v>WHEN fk_mwh_warehouse = '1' AND id_city = '3594' AND shipped_date &gt;= '2016-11-17' AND shipped_date &lt; '2016-12-11' THEN order_nr</v>
      </c>
      <c r="S775" t="str">
        <f t="shared" si="93"/>
        <v>WHEN fk_mwh_warehouse = '1' AND id_city = '3594' AND shipped_date &gt;= '2016-11-17' AND shipped_date &lt; '2016-12-11' THEN 1</v>
      </c>
    </row>
    <row r="776" spans="1:19" x14ac:dyDescent="0.25">
      <c r="A776" t="str">
        <f t="shared" si="94"/>
        <v>36021</v>
      </c>
      <c r="B776">
        <v>1</v>
      </c>
      <c r="C776">
        <v>3602</v>
      </c>
      <c r="D776">
        <v>4856198</v>
      </c>
      <c r="E776">
        <v>4856198</v>
      </c>
      <c r="F776">
        <v>8</v>
      </c>
      <c r="G776">
        <v>10</v>
      </c>
      <c r="H776">
        <f>VLOOKUP($A776,'01 LEAD TIME'!$A$10:$K$1000000,8,FALSE)</f>
        <v>20161165976695.102</v>
      </c>
      <c r="I776">
        <f>VLOOKUP($A776,'01 LEAD TIME'!$A$10:$K$1000000,9,FALSE)</f>
        <v>20161207151970.102</v>
      </c>
      <c r="J776">
        <f>VLOOKUP($A776,'01 LEAD TIME'!$A$10:$K$1000000,10,FALSE)</f>
        <v>6</v>
      </c>
      <c r="K776">
        <f>VLOOKUP($A776,'01 LEAD TIME'!$A$10:$K$1000000,11,FALSE)</f>
        <v>2</v>
      </c>
      <c r="L776" t="s">
        <v>35</v>
      </c>
      <c r="M776" s="1">
        <f t="shared" si="88"/>
        <v>42701</v>
      </c>
      <c r="N776" s="1">
        <f t="shared" si="89"/>
        <v>42712</v>
      </c>
      <c r="O776" t="b">
        <f t="shared" si="90"/>
        <v>0</v>
      </c>
      <c r="P776" t="str">
        <f t="shared" si="91"/>
        <v>WHEN fk_mwh_warehouse = '1' AND id_city = '3602' AND shipped_date &gt;= '2016-11-27' AND shipped_date &lt; '2016-12-09' THEN unit_price</v>
      </c>
      <c r="Q776" t="str">
        <f t="shared" si="92"/>
        <v>WHEN fk_mwh_warehouse = '1' AND id_city = '3602' AND shipped_date &gt;= '2016-11-27' AND shipped_date &lt; '2016-12-09' THEN paid_price</v>
      </c>
      <c r="R776" t="str">
        <f t="shared" si="95"/>
        <v>WHEN fk_mwh_warehouse = '1' AND id_city = '3602' AND shipped_date &gt;= '2016-11-27' AND shipped_date &lt; '2016-12-09' THEN order_nr</v>
      </c>
      <c r="S776" t="str">
        <f t="shared" si="93"/>
        <v>WHEN fk_mwh_warehouse = '1' AND id_city = '3602' AND shipped_date &gt;= '2016-11-27' AND shipped_date &lt; '2016-12-09' THEN 1</v>
      </c>
    </row>
    <row r="777" spans="1:19" x14ac:dyDescent="0.25">
      <c r="A777" t="str">
        <f t="shared" si="94"/>
        <v>36091</v>
      </c>
      <c r="B777">
        <v>1</v>
      </c>
      <c r="C777">
        <v>3609</v>
      </c>
      <c r="D777">
        <v>15568034.5</v>
      </c>
      <c r="E777">
        <v>15397969.050000001</v>
      </c>
      <c r="F777">
        <v>81</v>
      </c>
      <c r="G777">
        <v>111</v>
      </c>
      <c r="H777">
        <f>VLOOKUP($A777,'01 LEAD TIME'!$A$10:$K$1000000,8,FALSE)</f>
        <v>20161171186740.199</v>
      </c>
      <c r="I777">
        <f>VLOOKUP($A777,'01 LEAD TIME'!$A$10:$K$1000000,9,FALSE)</f>
        <v>20161206879466.5</v>
      </c>
      <c r="J777">
        <f>VLOOKUP($A777,'01 LEAD TIME'!$A$10:$K$1000000,10,FALSE)</f>
        <v>6</v>
      </c>
      <c r="K777">
        <f>VLOOKUP($A777,'01 LEAD TIME'!$A$10:$K$1000000,11,FALSE)</f>
        <v>3</v>
      </c>
      <c r="L777" t="s">
        <v>36</v>
      </c>
      <c r="M777" s="1">
        <f t="shared" si="88"/>
        <v>42698</v>
      </c>
      <c r="N777" s="1">
        <f t="shared" si="89"/>
        <v>42713</v>
      </c>
      <c r="O777" t="b">
        <f t="shared" si="90"/>
        <v>0</v>
      </c>
      <c r="P777" t="str">
        <f t="shared" si="91"/>
        <v>WHEN fk_mwh_warehouse = '1' AND id_city = '3609' AND shipped_date &gt;= '2016-11-24' AND shipped_date &lt; '2016-12-10' THEN unit_price</v>
      </c>
      <c r="Q777" t="str">
        <f t="shared" si="92"/>
        <v>WHEN fk_mwh_warehouse = '1' AND id_city = '3609' AND shipped_date &gt;= '2016-11-24' AND shipped_date &lt; '2016-12-10' THEN paid_price</v>
      </c>
      <c r="R777" t="str">
        <f t="shared" si="95"/>
        <v>WHEN fk_mwh_warehouse = '1' AND id_city = '3609' AND shipped_date &gt;= '2016-11-24' AND shipped_date &lt; '2016-12-10' THEN order_nr</v>
      </c>
      <c r="S777" t="str">
        <f t="shared" si="93"/>
        <v>WHEN fk_mwh_warehouse = '1' AND id_city = '3609' AND shipped_date &gt;= '2016-11-24' AND shipped_date &lt; '2016-12-10' THEN 1</v>
      </c>
    </row>
    <row r="778" spans="1:19" x14ac:dyDescent="0.25">
      <c r="A778" t="str">
        <f t="shared" si="94"/>
        <v>36331</v>
      </c>
      <c r="B778">
        <v>1</v>
      </c>
      <c r="C778">
        <v>3633</v>
      </c>
      <c r="D778">
        <v>27514311.879999999</v>
      </c>
      <c r="E778">
        <v>27285311.879999999</v>
      </c>
      <c r="F778">
        <v>86</v>
      </c>
      <c r="G778">
        <v>118</v>
      </c>
      <c r="H778">
        <f>VLOOKUP($A778,'01 LEAD TIME'!$A$10:$K$1000000,8,FALSE)</f>
        <v>20161177817888.301</v>
      </c>
      <c r="I778">
        <f>VLOOKUP($A778,'01 LEAD TIME'!$A$10:$K$1000000,9,FALSE)</f>
        <v>20161207180898.199</v>
      </c>
      <c r="J778">
        <f>VLOOKUP($A778,'01 LEAD TIME'!$A$10:$K$1000000,10,FALSE)</f>
        <v>7</v>
      </c>
      <c r="K778">
        <f>VLOOKUP($A778,'01 LEAD TIME'!$A$10:$K$1000000,11,FALSE)</f>
        <v>5</v>
      </c>
      <c r="L778" t="s">
        <v>35</v>
      </c>
      <c r="M778" s="1">
        <f t="shared" ref="M778:M841" si="96">$N$2-J778-($N$6*K778)</f>
        <v>42691</v>
      </c>
      <c r="N778" s="1">
        <f t="shared" ref="N778:N841" si="97">$N$3-J778+($N$7*K778)</f>
        <v>42714</v>
      </c>
      <c r="O778" t="b">
        <f t="shared" ref="O778:O841" si="98">N778&gt;$N$3</f>
        <v>0</v>
      </c>
      <c r="P778" t="str">
        <f t="shared" ref="P778:P841" si="99">"WHEN fk_mwh_warehouse = '"&amp;$B778&amp;"' AND id_city = '"&amp;$C778&amp;"' AND shipped_date &gt;= '"&amp;TEXT($M778,"yyyy-mm-dd")&amp;"' AND shipped_date &lt; '"&amp;TEXT($N778+1,"yyyy-mm-dd")&amp;"' THEN unit_price"</f>
        <v>WHEN fk_mwh_warehouse = '1' AND id_city = '3633' AND shipped_date &gt;= '2016-11-17' AND shipped_date &lt; '2016-12-11' THEN unit_price</v>
      </c>
      <c r="Q778" t="str">
        <f t="shared" ref="Q778:Q841" si="100">"WHEN fk_mwh_warehouse = '"&amp;$B778&amp;"' AND id_city = '"&amp;$C778&amp;"' AND shipped_date &gt;= '"&amp;TEXT($M778,"yyyy-mm-dd")&amp;"' AND shipped_date &lt; '"&amp;TEXT($N778+1,"yyyy-mm-dd")&amp;"' THEN paid_price"</f>
        <v>WHEN fk_mwh_warehouse = '1' AND id_city = '3633' AND shipped_date &gt;= '2016-11-17' AND shipped_date &lt; '2016-12-11' THEN paid_price</v>
      </c>
      <c r="R778" t="str">
        <f t="shared" si="95"/>
        <v>WHEN fk_mwh_warehouse = '1' AND id_city = '3633' AND shipped_date &gt;= '2016-11-17' AND shipped_date &lt; '2016-12-11' THEN order_nr</v>
      </c>
      <c r="S778" t="str">
        <f t="shared" ref="S778:S841" si="101">"WHEN fk_mwh_warehouse = '"&amp;$B778&amp;"' AND id_city = '"&amp;$C778&amp;"' AND shipped_date &gt;= '"&amp;TEXT($M778,"yyyy-mm-dd")&amp;"' AND shipped_date &lt; '"&amp;TEXT($N778+1,"yyyy-mm-dd")&amp;"' THEN 1"</f>
        <v>WHEN fk_mwh_warehouse = '1' AND id_city = '3633' AND shipped_date &gt;= '2016-11-17' AND shipped_date &lt; '2016-12-11' THEN 1</v>
      </c>
    </row>
    <row r="779" spans="1:19" x14ac:dyDescent="0.25">
      <c r="A779" t="str">
        <f t="shared" ref="A779:A842" si="102">C779&amp;B779</f>
        <v>36581</v>
      </c>
      <c r="B779">
        <v>1</v>
      </c>
      <c r="C779">
        <v>3658</v>
      </c>
      <c r="D779">
        <v>45995365.689999998</v>
      </c>
      <c r="E779">
        <v>45781914.439999998</v>
      </c>
      <c r="F779">
        <v>137</v>
      </c>
      <c r="G779">
        <v>183</v>
      </c>
      <c r="H779">
        <f>VLOOKUP($A779,'01 LEAD TIME'!$A$10:$K$1000000,8,FALSE)</f>
        <v>20161153465771.199</v>
      </c>
      <c r="I779">
        <f>VLOOKUP($A779,'01 LEAD TIME'!$A$10:$K$1000000,9,FALSE)</f>
        <v>20161206359244.801</v>
      </c>
      <c r="J779">
        <f>VLOOKUP($A779,'01 LEAD TIME'!$A$10:$K$1000000,10,FALSE)</f>
        <v>8</v>
      </c>
      <c r="K779">
        <f>VLOOKUP($A779,'01 LEAD TIME'!$A$10:$K$1000000,11,FALSE)</f>
        <v>7</v>
      </c>
      <c r="L779" t="s">
        <v>36</v>
      </c>
      <c r="M779" s="1">
        <f t="shared" si="96"/>
        <v>42684</v>
      </c>
      <c r="N779" s="1">
        <f t="shared" si="97"/>
        <v>42715</v>
      </c>
      <c r="O779" t="b">
        <f t="shared" si="98"/>
        <v>0</v>
      </c>
      <c r="P779" t="str">
        <f t="shared" si="99"/>
        <v>WHEN fk_mwh_warehouse = '1' AND id_city = '3658' AND shipped_date &gt;= '2016-11-10' AND shipped_date &lt; '2016-12-12' THEN unit_price</v>
      </c>
      <c r="Q779" t="str">
        <f t="shared" si="100"/>
        <v>WHEN fk_mwh_warehouse = '1' AND id_city = '3658' AND shipped_date &gt;= '2016-11-10' AND shipped_date &lt; '2016-12-12' THEN paid_price</v>
      </c>
      <c r="R779" t="str">
        <f t="shared" ref="R779:R842" si="103">"WHEN fk_mwh_warehouse = '"&amp;$B779&amp;"' AND id_city = '"&amp;$C779&amp;"' AND shipped_date &gt;= '"&amp;TEXT($M779,"yyyy-mm-dd")&amp;"' AND shipped_date &lt; '"&amp;TEXT($N779+1,"yyyy-mm-dd")&amp;"' THEN order_nr"</f>
        <v>WHEN fk_mwh_warehouse = '1' AND id_city = '3658' AND shipped_date &gt;= '2016-11-10' AND shipped_date &lt; '2016-12-12' THEN order_nr</v>
      </c>
      <c r="S779" t="str">
        <f t="shared" si="101"/>
        <v>WHEN fk_mwh_warehouse = '1' AND id_city = '3658' AND shipped_date &gt;= '2016-11-10' AND shipped_date &lt; '2016-12-12' THEN 1</v>
      </c>
    </row>
    <row r="780" spans="1:19" x14ac:dyDescent="0.25">
      <c r="A780" t="str">
        <f t="shared" si="102"/>
        <v>36871</v>
      </c>
      <c r="B780">
        <v>1</v>
      </c>
      <c r="C780">
        <v>3687</v>
      </c>
      <c r="D780">
        <v>69623213.400000006</v>
      </c>
      <c r="E780">
        <v>67632185.579999998</v>
      </c>
      <c r="F780">
        <v>342</v>
      </c>
      <c r="G780">
        <v>515</v>
      </c>
      <c r="H780">
        <f>VLOOKUP($A780,'01 LEAD TIME'!$A$10:$K$1000000,8,FALSE)</f>
        <v>20161186428120.102</v>
      </c>
      <c r="I780">
        <f>VLOOKUP($A780,'01 LEAD TIME'!$A$10:$K$1000000,9,FALSE)</f>
        <v>20161207102232.199</v>
      </c>
      <c r="J780">
        <f>VLOOKUP($A780,'01 LEAD TIME'!$A$10:$K$1000000,10,FALSE)</f>
        <v>5</v>
      </c>
      <c r="K780">
        <f>VLOOKUP($A780,'01 LEAD TIME'!$A$10:$K$1000000,11,FALSE)</f>
        <v>4</v>
      </c>
      <c r="L780" t="s">
        <v>35</v>
      </c>
      <c r="M780" s="1">
        <f t="shared" si="96"/>
        <v>42696</v>
      </c>
      <c r="N780" s="1">
        <f t="shared" si="97"/>
        <v>42715</v>
      </c>
      <c r="O780" t="b">
        <f t="shared" si="98"/>
        <v>0</v>
      </c>
      <c r="P780" t="str">
        <f t="shared" si="99"/>
        <v>WHEN fk_mwh_warehouse = '1' AND id_city = '3687' AND shipped_date &gt;= '2016-11-22' AND shipped_date &lt; '2016-12-12' THEN unit_price</v>
      </c>
      <c r="Q780" t="str">
        <f t="shared" si="100"/>
        <v>WHEN fk_mwh_warehouse = '1' AND id_city = '3687' AND shipped_date &gt;= '2016-11-22' AND shipped_date &lt; '2016-12-12' THEN paid_price</v>
      </c>
      <c r="R780" t="str">
        <f t="shared" si="103"/>
        <v>WHEN fk_mwh_warehouse = '1' AND id_city = '3687' AND shipped_date &gt;= '2016-11-22' AND shipped_date &lt; '2016-12-12' THEN order_nr</v>
      </c>
      <c r="S780" t="str">
        <f t="shared" si="101"/>
        <v>WHEN fk_mwh_warehouse = '1' AND id_city = '3687' AND shipped_date &gt;= '2016-11-22' AND shipped_date &lt; '2016-12-12' THEN 1</v>
      </c>
    </row>
    <row r="781" spans="1:19" x14ac:dyDescent="0.25">
      <c r="A781" t="str">
        <f t="shared" si="102"/>
        <v>37051</v>
      </c>
      <c r="B781">
        <v>1</v>
      </c>
      <c r="C781">
        <v>3705</v>
      </c>
      <c r="D781">
        <v>19902591</v>
      </c>
      <c r="E781">
        <v>19866591</v>
      </c>
      <c r="F781">
        <v>41</v>
      </c>
      <c r="G781">
        <v>65</v>
      </c>
      <c r="H781">
        <f>VLOOKUP($A781,'01 LEAD TIME'!$A$10:$K$1000000,8,FALSE)</f>
        <v>20161171211938.801</v>
      </c>
      <c r="I781">
        <f>VLOOKUP($A781,'01 LEAD TIME'!$A$10:$K$1000000,9,FALSE)</f>
        <v>20161206734074</v>
      </c>
      <c r="J781">
        <f>VLOOKUP($A781,'01 LEAD TIME'!$A$10:$K$1000000,10,FALSE)</f>
        <v>6</v>
      </c>
      <c r="K781">
        <f>VLOOKUP($A781,'01 LEAD TIME'!$A$10:$K$1000000,11,FALSE)</f>
        <v>5</v>
      </c>
      <c r="L781" t="s">
        <v>36</v>
      </c>
      <c r="M781" s="1">
        <f t="shared" si="96"/>
        <v>42692</v>
      </c>
      <c r="N781" s="1">
        <f t="shared" si="97"/>
        <v>42715</v>
      </c>
      <c r="O781" t="b">
        <f t="shared" si="98"/>
        <v>0</v>
      </c>
      <c r="P781" t="str">
        <f t="shared" si="99"/>
        <v>WHEN fk_mwh_warehouse = '1' AND id_city = '3705' AND shipped_date &gt;= '2016-11-18' AND shipped_date &lt; '2016-12-12' THEN unit_price</v>
      </c>
      <c r="Q781" t="str">
        <f t="shared" si="100"/>
        <v>WHEN fk_mwh_warehouse = '1' AND id_city = '3705' AND shipped_date &gt;= '2016-11-18' AND shipped_date &lt; '2016-12-12' THEN paid_price</v>
      </c>
      <c r="R781" t="str">
        <f t="shared" si="103"/>
        <v>WHEN fk_mwh_warehouse = '1' AND id_city = '3705' AND shipped_date &gt;= '2016-11-18' AND shipped_date &lt; '2016-12-12' THEN order_nr</v>
      </c>
      <c r="S781" t="str">
        <f t="shared" si="101"/>
        <v>WHEN fk_mwh_warehouse = '1' AND id_city = '3705' AND shipped_date &gt;= '2016-11-18' AND shipped_date &lt; '2016-12-12' THEN 1</v>
      </c>
    </row>
    <row r="782" spans="1:19" x14ac:dyDescent="0.25">
      <c r="A782" t="str">
        <f t="shared" si="102"/>
        <v>37231</v>
      </c>
      <c r="B782">
        <v>1</v>
      </c>
      <c r="C782">
        <v>3723</v>
      </c>
      <c r="D782">
        <v>23768086.699999999</v>
      </c>
      <c r="E782">
        <v>23512462.399999999</v>
      </c>
      <c r="F782">
        <v>100</v>
      </c>
      <c r="G782">
        <v>120</v>
      </c>
      <c r="H782">
        <f>VLOOKUP($A782,'01 LEAD TIME'!$A$10:$K$1000000,8,FALSE)</f>
        <v>20161187768435.602</v>
      </c>
      <c r="I782">
        <f>VLOOKUP($A782,'01 LEAD TIME'!$A$10:$K$1000000,9,FALSE)</f>
        <v>20161206663467.5</v>
      </c>
      <c r="J782">
        <f>VLOOKUP($A782,'01 LEAD TIME'!$A$10:$K$1000000,10,FALSE)</f>
        <v>5</v>
      </c>
      <c r="K782">
        <f>VLOOKUP($A782,'01 LEAD TIME'!$A$10:$K$1000000,11,FALSE)</f>
        <v>4</v>
      </c>
      <c r="L782" t="s">
        <v>36</v>
      </c>
      <c r="M782" s="1">
        <f t="shared" si="96"/>
        <v>42696</v>
      </c>
      <c r="N782" s="1">
        <f t="shared" si="97"/>
        <v>42715</v>
      </c>
      <c r="O782" t="b">
        <f t="shared" si="98"/>
        <v>0</v>
      </c>
      <c r="P782" t="str">
        <f t="shared" si="99"/>
        <v>WHEN fk_mwh_warehouse = '1' AND id_city = '3723' AND shipped_date &gt;= '2016-11-22' AND shipped_date &lt; '2016-12-12' THEN unit_price</v>
      </c>
      <c r="Q782" t="str">
        <f t="shared" si="100"/>
        <v>WHEN fk_mwh_warehouse = '1' AND id_city = '3723' AND shipped_date &gt;= '2016-11-22' AND shipped_date &lt; '2016-12-12' THEN paid_price</v>
      </c>
      <c r="R782" t="str">
        <f t="shared" si="103"/>
        <v>WHEN fk_mwh_warehouse = '1' AND id_city = '3723' AND shipped_date &gt;= '2016-11-22' AND shipped_date &lt; '2016-12-12' THEN order_nr</v>
      </c>
      <c r="S782" t="str">
        <f t="shared" si="101"/>
        <v>WHEN fk_mwh_warehouse = '1' AND id_city = '3723' AND shipped_date &gt;= '2016-11-22' AND shipped_date &lt; '2016-12-12' THEN 1</v>
      </c>
    </row>
    <row r="783" spans="1:19" x14ac:dyDescent="0.25">
      <c r="A783" t="str">
        <f t="shared" si="102"/>
        <v>37291</v>
      </c>
      <c r="B783">
        <v>1</v>
      </c>
      <c r="C783">
        <v>3729</v>
      </c>
      <c r="D783">
        <v>1419322768</v>
      </c>
      <c r="E783">
        <v>1393668207.8099999</v>
      </c>
      <c r="F783">
        <v>8567</v>
      </c>
      <c r="G783">
        <v>12872</v>
      </c>
      <c r="H783">
        <f>VLOOKUP($A783,'01 LEAD TIME'!$A$10:$K$1000000,8,FALSE)</f>
        <v>20161200887142.102</v>
      </c>
      <c r="I783">
        <f>VLOOKUP($A783,'01 LEAD TIME'!$A$10:$K$1000000,9,FALSE)</f>
        <v>20161206859745</v>
      </c>
      <c r="J783">
        <f>VLOOKUP($A783,'01 LEAD TIME'!$A$10:$K$1000000,10,FALSE)</f>
        <v>3</v>
      </c>
      <c r="K783">
        <f>VLOOKUP($A783,'01 LEAD TIME'!$A$10:$K$1000000,11,FALSE)</f>
        <v>2</v>
      </c>
      <c r="L783" t="s">
        <v>36</v>
      </c>
      <c r="M783" s="1">
        <f t="shared" si="96"/>
        <v>42704</v>
      </c>
      <c r="N783" s="1">
        <f t="shared" si="97"/>
        <v>42715</v>
      </c>
      <c r="O783" t="b">
        <f t="shared" si="98"/>
        <v>0</v>
      </c>
      <c r="P783" t="str">
        <f t="shared" si="99"/>
        <v>WHEN fk_mwh_warehouse = '1' AND id_city = '3729' AND shipped_date &gt;= '2016-11-30' AND shipped_date &lt; '2016-12-12' THEN unit_price</v>
      </c>
      <c r="Q783" t="str">
        <f t="shared" si="100"/>
        <v>WHEN fk_mwh_warehouse = '1' AND id_city = '3729' AND shipped_date &gt;= '2016-11-30' AND shipped_date &lt; '2016-12-12' THEN paid_price</v>
      </c>
      <c r="R783" t="str">
        <f t="shared" si="103"/>
        <v>WHEN fk_mwh_warehouse = '1' AND id_city = '3729' AND shipped_date &gt;= '2016-11-30' AND shipped_date &lt; '2016-12-12' THEN order_nr</v>
      </c>
      <c r="S783" t="str">
        <f t="shared" si="101"/>
        <v>WHEN fk_mwh_warehouse = '1' AND id_city = '3729' AND shipped_date &gt;= '2016-11-30' AND shipped_date &lt; '2016-12-12' THEN 1</v>
      </c>
    </row>
    <row r="784" spans="1:19" x14ac:dyDescent="0.25">
      <c r="A784" t="str">
        <f t="shared" si="102"/>
        <v>37431</v>
      </c>
      <c r="B784">
        <v>1</v>
      </c>
      <c r="C784">
        <v>3743</v>
      </c>
      <c r="D784">
        <v>10144370</v>
      </c>
      <c r="E784">
        <v>9976285</v>
      </c>
      <c r="F784">
        <v>20</v>
      </c>
      <c r="G784">
        <v>26</v>
      </c>
      <c r="H784">
        <f>VLOOKUP($A784,'01 LEAD TIME'!$A$10:$K$1000000,8,FALSE)</f>
        <v>20161162843036.699</v>
      </c>
      <c r="I784">
        <f>VLOOKUP($A784,'01 LEAD TIME'!$A$10:$K$1000000,9,FALSE)</f>
        <v>20161207675494.699</v>
      </c>
      <c r="J784">
        <f>VLOOKUP($A784,'01 LEAD TIME'!$A$10:$K$1000000,10,FALSE)</f>
        <v>10</v>
      </c>
      <c r="K784">
        <f>VLOOKUP($A784,'01 LEAD TIME'!$A$10:$K$1000000,11,FALSE)</f>
        <v>7</v>
      </c>
      <c r="L784" t="s">
        <v>35</v>
      </c>
      <c r="M784" s="1">
        <f t="shared" si="96"/>
        <v>42682</v>
      </c>
      <c r="N784" s="1">
        <f t="shared" si="97"/>
        <v>42713</v>
      </c>
      <c r="O784" t="b">
        <f t="shared" si="98"/>
        <v>0</v>
      </c>
      <c r="P784" t="str">
        <f t="shared" si="99"/>
        <v>WHEN fk_mwh_warehouse = '1' AND id_city = '3743' AND shipped_date &gt;= '2016-11-08' AND shipped_date &lt; '2016-12-10' THEN unit_price</v>
      </c>
      <c r="Q784" t="str">
        <f t="shared" si="100"/>
        <v>WHEN fk_mwh_warehouse = '1' AND id_city = '3743' AND shipped_date &gt;= '2016-11-08' AND shipped_date &lt; '2016-12-10' THEN paid_price</v>
      </c>
      <c r="R784" t="str">
        <f t="shared" si="103"/>
        <v>WHEN fk_mwh_warehouse = '1' AND id_city = '3743' AND shipped_date &gt;= '2016-11-08' AND shipped_date &lt; '2016-12-10' THEN order_nr</v>
      </c>
      <c r="S784" t="str">
        <f t="shared" si="101"/>
        <v>WHEN fk_mwh_warehouse = '1' AND id_city = '3743' AND shipped_date &gt;= '2016-11-08' AND shipped_date &lt; '2016-12-10' THEN 1</v>
      </c>
    </row>
    <row r="785" spans="1:19" x14ac:dyDescent="0.25">
      <c r="A785" t="str">
        <f t="shared" si="102"/>
        <v>37541</v>
      </c>
      <c r="B785">
        <v>1</v>
      </c>
      <c r="C785">
        <v>3754</v>
      </c>
      <c r="D785">
        <v>782810</v>
      </c>
      <c r="E785">
        <v>782810</v>
      </c>
      <c r="F785">
        <v>18</v>
      </c>
      <c r="G785">
        <v>18</v>
      </c>
      <c r="H785">
        <f>VLOOKUP($A785,'01 LEAD TIME'!$A$10:$K$1000000,8,FALSE)</f>
        <v>20161200103729.5</v>
      </c>
      <c r="I785">
        <f>VLOOKUP($A785,'01 LEAD TIME'!$A$10:$K$1000000,9,FALSE)</f>
        <v>20161205449958.699</v>
      </c>
      <c r="J785">
        <f>VLOOKUP($A785,'01 LEAD TIME'!$A$10:$K$1000000,10,FALSE)</f>
        <v>1</v>
      </c>
      <c r="K785">
        <f>VLOOKUP($A785,'01 LEAD TIME'!$A$10:$K$1000000,11,FALSE)</f>
        <v>3</v>
      </c>
      <c r="L785" t="s">
        <v>34</v>
      </c>
      <c r="M785" s="1">
        <f t="shared" si="96"/>
        <v>42703</v>
      </c>
      <c r="N785" s="1">
        <f t="shared" si="97"/>
        <v>42718</v>
      </c>
      <c r="O785" t="b">
        <f t="shared" si="98"/>
        <v>1</v>
      </c>
      <c r="P785" t="str">
        <f t="shared" si="99"/>
        <v>WHEN fk_mwh_warehouse = '1' AND id_city = '3754' AND shipped_date &gt;= '2016-11-29' AND shipped_date &lt; '2016-12-15' THEN unit_price</v>
      </c>
      <c r="Q785" t="str">
        <f t="shared" si="100"/>
        <v>WHEN fk_mwh_warehouse = '1' AND id_city = '3754' AND shipped_date &gt;= '2016-11-29' AND shipped_date &lt; '2016-12-15' THEN paid_price</v>
      </c>
      <c r="R785" t="str">
        <f t="shared" si="103"/>
        <v>WHEN fk_mwh_warehouse = '1' AND id_city = '3754' AND shipped_date &gt;= '2016-11-29' AND shipped_date &lt; '2016-12-15' THEN order_nr</v>
      </c>
      <c r="S785" t="str">
        <f t="shared" si="101"/>
        <v>WHEN fk_mwh_warehouse = '1' AND id_city = '3754' AND shipped_date &gt;= '2016-11-29' AND shipped_date &lt; '2016-12-15' THEN 1</v>
      </c>
    </row>
    <row r="786" spans="1:19" x14ac:dyDescent="0.25">
      <c r="A786" t="str">
        <f t="shared" si="102"/>
        <v>37601</v>
      </c>
      <c r="B786">
        <v>1</v>
      </c>
      <c r="C786">
        <v>3760</v>
      </c>
      <c r="D786">
        <v>1150000</v>
      </c>
      <c r="E786">
        <v>1150000</v>
      </c>
      <c r="F786">
        <v>50</v>
      </c>
      <c r="G786">
        <v>50</v>
      </c>
      <c r="H786">
        <f>VLOOKUP($A786,'01 LEAD TIME'!$A$10:$K$1000000,8,FALSE)</f>
        <v>20161205094278.398</v>
      </c>
      <c r="I786">
        <f>VLOOKUP($A786,'01 LEAD TIME'!$A$10:$K$1000000,9,FALSE)</f>
        <v>20161205134020.5</v>
      </c>
      <c r="J786">
        <f>VLOOKUP($A786,'01 LEAD TIME'!$A$10:$K$1000000,10,FALSE)</f>
        <v>0</v>
      </c>
      <c r="K786">
        <f>VLOOKUP($A786,'01 LEAD TIME'!$A$10:$K$1000000,11,FALSE)</f>
        <v>0</v>
      </c>
      <c r="L786" t="s">
        <v>34</v>
      </c>
      <c r="M786" s="1">
        <f t="shared" si="96"/>
        <v>42713</v>
      </c>
      <c r="N786" s="1">
        <f t="shared" si="97"/>
        <v>42716</v>
      </c>
      <c r="O786" t="b">
        <f t="shared" si="98"/>
        <v>0</v>
      </c>
      <c r="P786" t="str">
        <f t="shared" si="99"/>
        <v>WHEN fk_mwh_warehouse = '1' AND id_city = '3760' AND shipped_date &gt;= '2016-12-09' AND shipped_date &lt; '2016-12-13' THEN unit_price</v>
      </c>
      <c r="Q786" t="str">
        <f t="shared" si="100"/>
        <v>WHEN fk_mwh_warehouse = '1' AND id_city = '3760' AND shipped_date &gt;= '2016-12-09' AND shipped_date &lt; '2016-12-13' THEN paid_price</v>
      </c>
      <c r="R786" t="str">
        <f t="shared" si="103"/>
        <v>WHEN fk_mwh_warehouse = '1' AND id_city = '3760' AND shipped_date &gt;= '2016-12-09' AND shipped_date &lt; '2016-12-13' THEN order_nr</v>
      </c>
      <c r="S786" t="str">
        <f t="shared" si="101"/>
        <v>WHEN fk_mwh_warehouse = '1' AND id_city = '3760' AND shipped_date &gt;= '2016-12-09' AND shipped_date &lt; '2016-12-13' THEN 1</v>
      </c>
    </row>
    <row r="787" spans="1:19" x14ac:dyDescent="0.25">
      <c r="A787" t="str">
        <f t="shared" si="102"/>
        <v>37681</v>
      </c>
      <c r="B787">
        <v>1</v>
      </c>
      <c r="C787">
        <v>3768</v>
      </c>
      <c r="D787">
        <v>40917973.950000003</v>
      </c>
      <c r="E787">
        <v>40608437.549999997</v>
      </c>
      <c r="F787">
        <v>142</v>
      </c>
      <c r="G787">
        <v>167</v>
      </c>
      <c r="H787">
        <f>VLOOKUP($A787,'01 LEAD TIME'!$A$10:$K$1000000,8,FALSE)</f>
        <v>20161177183185.699</v>
      </c>
      <c r="I787">
        <f>VLOOKUP($A787,'01 LEAD TIME'!$A$10:$K$1000000,9,FALSE)</f>
        <v>20161205961382.398</v>
      </c>
      <c r="J787">
        <f>VLOOKUP($A787,'01 LEAD TIME'!$A$10:$K$1000000,10,FALSE)</f>
        <v>4</v>
      </c>
      <c r="K787">
        <f>VLOOKUP($A787,'01 LEAD TIME'!$A$10:$K$1000000,11,FALSE)</f>
        <v>5</v>
      </c>
      <c r="L787" t="s">
        <v>34</v>
      </c>
      <c r="M787" s="1">
        <f t="shared" si="96"/>
        <v>42694</v>
      </c>
      <c r="N787" s="1">
        <f t="shared" si="97"/>
        <v>42717</v>
      </c>
      <c r="O787" t="b">
        <f t="shared" si="98"/>
        <v>1</v>
      </c>
      <c r="P787" t="str">
        <f t="shared" si="99"/>
        <v>WHEN fk_mwh_warehouse = '1' AND id_city = '3768' AND shipped_date &gt;= '2016-11-20' AND shipped_date &lt; '2016-12-14' THEN unit_price</v>
      </c>
      <c r="Q787" t="str">
        <f t="shared" si="100"/>
        <v>WHEN fk_mwh_warehouse = '1' AND id_city = '3768' AND shipped_date &gt;= '2016-11-20' AND shipped_date &lt; '2016-12-14' THEN paid_price</v>
      </c>
      <c r="R787" t="str">
        <f t="shared" si="103"/>
        <v>WHEN fk_mwh_warehouse = '1' AND id_city = '3768' AND shipped_date &gt;= '2016-11-20' AND shipped_date &lt; '2016-12-14' THEN order_nr</v>
      </c>
      <c r="S787" t="str">
        <f t="shared" si="101"/>
        <v>WHEN fk_mwh_warehouse = '1' AND id_city = '3768' AND shipped_date &gt;= '2016-11-20' AND shipped_date &lt; '2016-12-14' THEN 1</v>
      </c>
    </row>
    <row r="788" spans="1:19" x14ac:dyDescent="0.25">
      <c r="A788" t="str">
        <f t="shared" si="102"/>
        <v>37781</v>
      </c>
      <c r="B788">
        <v>1</v>
      </c>
      <c r="C788">
        <v>3778</v>
      </c>
      <c r="D788">
        <v>7378467</v>
      </c>
      <c r="E788">
        <v>7378467</v>
      </c>
      <c r="F788">
        <v>26</v>
      </c>
      <c r="G788">
        <v>33</v>
      </c>
      <c r="H788">
        <f>VLOOKUP($A788,'01 LEAD TIME'!$A$10:$K$1000000,8,FALSE)</f>
        <v>20161164952085.602</v>
      </c>
      <c r="I788">
        <f>VLOOKUP($A788,'01 LEAD TIME'!$A$10:$K$1000000,9,FALSE)</f>
        <v>20161207678159.801</v>
      </c>
      <c r="J788">
        <f>VLOOKUP($A788,'01 LEAD TIME'!$A$10:$K$1000000,10,FALSE)</f>
        <v>8</v>
      </c>
      <c r="K788">
        <f>VLOOKUP($A788,'01 LEAD TIME'!$A$10:$K$1000000,11,FALSE)</f>
        <v>3</v>
      </c>
      <c r="L788" t="s">
        <v>35</v>
      </c>
      <c r="M788" s="1">
        <f t="shared" si="96"/>
        <v>42696</v>
      </c>
      <c r="N788" s="1">
        <f t="shared" si="97"/>
        <v>42711</v>
      </c>
      <c r="O788" t="b">
        <f t="shared" si="98"/>
        <v>0</v>
      </c>
      <c r="P788" t="str">
        <f t="shared" si="99"/>
        <v>WHEN fk_mwh_warehouse = '1' AND id_city = '3778' AND shipped_date &gt;= '2016-11-22' AND shipped_date &lt; '2016-12-08' THEN unit_price</v>
      </c>
      <c r="Q788" t="str">
        <f t="shared" si="100"/>
        <v>WHEN fk_mwh_warehouse = '1' AND id_city = '3778' AND shipped_date &gt;= '2016-11-22' AND shipped_date &lt; '2016-12-08' THEN paid_price</v>
      </c>
      <c r="R788" t="str">
        <f t="shared" si="103"/>
        <v>WHEN fk_mwh_warehouse = '1' AND id_city = '3778' AND shipped_date &gt;= '2016-11-22' AND shipped_date &lt; '2016-12-08' THEN order_nr</v>
      </c>
      <c r="S788" t="str">
        <f t="shared" si="101"/>
        <v>WHEN fk_mwh_warehouse = '1' AND id_city = '3778' AND shipped_date &gt;= '2016-11-22' AND shipped_date &lt; '2016-12-08' THEN 1</v>
      </c>
    </row>
    <row r="789" spans="1:19" x14ac:dyDescent="0.25">
      <c r="A789" t="str">
        <f t="shared" si="102"/>
        <v>37891</v>
      </c>
      <c r="B789">
        <v>1</v>
      </c>
      <c r="C789">
        <v>3789</v>
      </c>
      <c r="D789">
        <v>66461431.799999997</v>
      </c>
      <c r="E789">
        <v>66222731</v>
      </c>
      <c r="F789">
        <v>338</v>
      </c>
      <c r="G789">
        <v>457</v>
      </c>
      <c r="H789">
        <f>VLOOKUP($A789,'01 LEAD TIME'!$A$10:$K$1000000,8,FALSE)</f>
        <v>20161160579352.102</v>
      </c>
      <c r="I789">
        <f>VLOOKUP($A789,'01 LEAD TIME'!$A$10:$K$1000000,9,FALSE)</f>
        <v>20161206997528.5</v>
      </c>
      <c r="J789">
        <f>VLOOKUP($A789,'01 LEAD TIME'!$A$10:$K$1000000,10,FALSE)</f>
        <v>7</v>
      </c>
      <c r="K789">
        <f>VLOOKUP($A789,'01 LEAD TIME'!$A$10:$K$1000000,11,FALSE)</f>
        <v>4</v>
      </c>
      <c r="L789" t="s">
        <v>36</v>
      </c>
      <c r="M789" s="1">
        <f t="shared" si="96"/>
        <v>42694</v>
      </c>
      <c r="N789" s="1">
        <f t="shared" si="97"/>
        <v>42713</v>
      </c>
      <c r="O789" t="b">
        <f t="shared" si="98"/>
        <v>0</v>
      </c>
      <c r="P789" t="str">
        <f t="shared" si="99"/>
        <v>WHEN fk_mwh_warehouse = '1' AND id_city = '3789' AND shipped_date &gt;= '2016-11-20' AND shipped_date &lt; '2016-12-10' THEN unit_price</v>
      </c>
      <c r="Q789" t="str">
        <f t="shared" si="100"/>
        <v>WHEN fk_mwh_warehouse = '1' AND id_city = '3789' AND shipped_date &gt;= '2016-11-20' AND shipped_date &lt; '2016-12-10' THEN paid_price</v>
      </c>
      <c r="R789" t="str">
        <f t="shared" si="103"/>
        <v>WHEN fk_mwh_warehouse = '1' AND id_city = '3789' AND shipped_date &gt;= '2016-11-20' AND shipped_date &lt; '2016-12-10' THEN order_nr</v>
      </c>
      <c r="S789" t="str">
        <f t="shared" si="101"/>
        <v>WHEN fk_mwh_warehouse = '1' AND id_city = '3789' AND shipped_date &gt;= '2016-11-20' AND shipped_date &lt; '2016-12-10' THEN 1</v>
      </c>
    </row>
    <row r="790" spans="1:19" x14ac:dyDescent="0.25">
      <c r="A790" t="str">
        <f t="shared" si="102"/>
        <v>37941</v>
      </c>
      <c r="B790">
        <v>1</v>
      </c>
      <c r="C790">
        <v>3794</v>
      </c>
      <c r="D790">
        <v>266009327.33000001</v>
      </c>
      <c r="E790">
        <v>263791712.06</v>
      </c>
      <c r="F790">
        <v>1293</v>
      </c>
      <c r="G790">
        <v>1691</v>
      </c>
      <c r="H790">
        <f>VLOOKUP($A790,'01 LEAD TIME'!$A$10:$K$1000000,8,FALSE)</f>
        <v>20161197493192.398</v>
      </c>
      <c r="I790">
        <f>VLOOKUP($A790,'01 LEAD TIME'!$A$10:$K$1000000,9,FALSE)</f>
        <v>20161206834733.898</v>
      </c>
      <c r="J790">
        <f>VLOOKUP($A790,'01 LEAD TIME'!$A$10:$K$1000000,10,FALSE)</f>
        <v>3</v>
      </c>
      <c r="K790">
        <f>VLOOKUP($A790,'01 LEAD TIME'!$A$10:$K$1000000,11,FALSE)</f>
        <v>2</v>
      </c>
      <c r="L790" t="s">
        <v>36</v>
      </c>
      <c r="M790" s="1">
        <f t="shared" si="96"/>
        <v>42704</v>
      </c>
      <c r="N790" s="1">
        <f t="shared" si="97"/>
        <v>42715</v>
      </c>
      <c r="O790" t="b">
        <f t="shared" si="98"/>
        <v>0</v>
      </c>
      <c r="P790" t="str">
        <f t="shared" si="99"/>
        <v>WHEN fk_mwh_warehouse = '1' AND id_city = '3794' AND shipped_date &gt;= '2016-11-30' AND shipped_date &lt; '2016-12-12' THEN unit_price</v>
      </c>
      <c r="Q790" t="str">
        <f t="shared" si="100"/>
        <v>WHEN fk_mwh_warehouse = '1' AND id_city = '3794' AND shipped_date &gt;= '2016-11-30' AND shipped_date &lt; '2016-12-12' THEN paid_price</v>
      </c>
      <c r="R790" t="str">
        <f t="shared" si="103"/>
        <v>WHEN fk_mwh_warehouse = '1' AND id_city = '3794' AND shipped_date &gt;= '2016-11-30' AND shipped_date &lt; '2016-12-12' THEN order_nr</v>
      </c>
      <c r="S790" t="str">
        <f t="shared" si="101"/>
        <v>WHEN fk_mwh_warehouse = '1' AND id_city = '3794' AND shipped_date &gt;= '2016-11-30' AND shipped_date &lt; '2016-12-12' THEN 1</v>
      </c>
    </row>
    <row r="791" spans="1:19" x14ac:dyDescent="0.25">
      <c r="A791" t="str">
        <f t="shared" si="102"/>
        <v>38071</v>
      </c>
      <c r="B791">
        <v>1</v>
      </c>
      <c r="C791">
        <v>3807</v>
      </c>
      <c r="D791">
        <v>4599309</v>
      </c>
      <c r="E791">
        <v>4599309</v>
      </c>
      <c r="F791">
        <v>9</v>
      </c>
      <c r="G791">
        <v>11</v>
      </c>
      <c r="H791">
        <f>VLOOKUP($A791,'01 LEAD TIME'!$A$10:$K$1000000,8,FALSE)</f>
        <v>20161190125217.398</v>
      </c>
      <c r="I791">
        <f>VLOOKUP($A791,'01 LEAD TIME'!$A$10:$K$1000000,9,FALSE)</f>
        <v>20161206381963</v>
      </c>
      <c r="J791">
        <f>VLOOKUP($A791,'01 LEAD TIME'!$A$10:$K$1000000,10,FALSE)</f>
        <v>2</v>
      </c>
      <c r="K791">
        <f>VLOOKUP($A791,'01 LEAD TIME'!$A$10:$K$1000000,11,FALSE)</f>
        <v>2</v>
      </c>
      <c r="L791" t="s">
        <v>36</v>
      </c>
      <c r="M791" s="1">
        <f t="shared" si="96"/>
        <v>42705</v>
      </c>
      <c r="N791" s="1">
        <f t="shared" si="97"/>
        <v>42716</v>
      </c>
      <c r="O791" t="b">
        <f t="shared" si="98"/>
        <v>0</v>
      </c>
      <c r="P791" t="str">
        <f t="shared" si="99"/>
        <v>WHEN fk_mwh_warehouse = '1' AND id_city = '3807' AND shipped_date &gt;= '2016-12-01' AND shipped_date &lt; '2016-12-13' THEN unit_price</v>
      </c>
      <c r="Q791" t="str">
        <f t="shared" si="100"/>
        <v>WHEN fk_mwh_warehouse = '1' AND id_city = '3807' AND shipped_date &gt;= '2016-12-01' AND shipped_date &lt; '2016-12-13' THEN paid_price</v>
      </c>
      <c r="R791" t="str">
        <f t="shared" si="103"/>
        <v>WHEN fk_mwh_warehouse = '1' AND id_city = '3807' AND shipped_date &gt;= '2016-12-01' AND shipped_date &lt; '2016-12-13' THEN order_nr</v>
      </c>
      <c r="S791" t="str">
        <f t="shared" si="101"/>
        <v>WHEN fk_mwh_warehouse = '1' AND id_city = '3807' AND shipped_date &gt;= '2016-12-01' AND shipped_date &lt; '2016-12-13' THEN 1</v>
      </c>
    </row>
    <row r="792" spans="1:19" x14ac:dyDescent="0.25">
      <c r="A792" t="str">
        <f t="shared" si="102"/>
        <v>38111</v>
      </c>
      <c r="B792">
        <v>1</v>
      </c>
      <c r="C792">
        <v>3811</v>
      </c>
      <c r="D792">
        <v>7562511</v>
      </c>
      <c r="E792">
        <v>7562511</v>
      </c>
      <c r="F792">
        <v>18</v>
      </c>
      <c r="G792">
        <v>26</v>
      </c>
      <c r="H792">
        <f>VLOOKUP($A792,'01 LEAD TIME'!$A$10:$K$1000000,8,FALSE)</f>
        <v>20161185967952.398</v>
      </c>
      <c r="I792">
        <f>VLOOKUP($A792,'01 LEAD TIME'!$A$10:$K$1000000,9,FALSE)</f>
        <v>20161207130803.398</v>
      </c>
      <c r="J792">
        <f>VLOOKUP($A792,'01 LEAD TIME'!$A$10:$K$1000000,10,FALSE)</f>
        <v>7</v>
      </c>
      <c r="K792">
        <f>VLOOKUP($A792,'01 LEAD TIME'!$A$10:$K$1000000,11,FALSE)</f>
        <v>4</v>
      </c>
      <c r="L792" t="s">
        <v>35</v>
      </c>
      <c r="M792" s="1">
        <f t="shared" si="96"/>
        <v>42694</v>
      </c>
      <c r="N792" s="1">
        <f t="shared" si="97"/>
        <v>42713</v>
      </c>
      <c r="O792" t="b">
        <f t="shared" si="98"/>
        <v>0</v>
      </c>
      <c r="P792" t="str">
        <f t="shared" si="99"/>
        <v>WHEN fk_mwh_warehouse = '1' AND id_city = '3811' AND shipped_date &gt;= '2016-11-20' AND shipped_date &lt; '2016-12-10' THEN unit_price</v>
      </c>
      <c r="Q792" t="str">
        <f t="shared" si="100"/>
        <v>WHEN fk_mwh_warehouse = '1' AND id_city = '3811' AND shipped_date &gt;= '2016-11-20' AND shipped_date &lt; '2016-12-10' THEN paid_price</v>
      </c>
      <c r="R792" t="str">
        <f t="shared" si="103"/>
        <v>WHEN fk_mwh_warehouse = '1' AND id_city = '3811' AND shipped_date &gt;= '2016-11-20' AND shipped_date &lt; '2016-12-10' THEN order_nr</v>
      </c>
      <c r="S792" t="str">
        <f t="shared" si="101"/>
        <v>WHEN fk_mwh_warehouse = '1' AND id_city = '3811' AND shipped_date &gt;= '2016-11-20' AND shipped_date &lt; '2016-12-10' THEN 1</v>
      </c>
    </row>
    <row r="793" spans="1:19" x14ac:dyDescent="0.25">
      <c r="A793" t="str">
        <f t="shared" si="102"/>
        <v>38161</v>
      </c>
      <c r="B793">
        <v>1</v>
      </c>
      <c r="C793">
        <v>3816</v>
      </c>
      <c r="D793">
        <v>29012116.600000001</v>
      </c>
      <c r="E793">
        <v>28952866.600000001</v>
      </c>
      <c r="F793">
        <v>46</v>
      </c>
      <c r="G793">
        <v>74</v>
      </c>
      <c r="H793">
        <f>VLOOKUP($A793,'01 LEAD TIME'!$A$10:$K$1000000,8,FALSE)</f>
        <v>20161173349048</v>
      </c>
      <c r="I793">
        <f>VLOOKUP($A793,'01 LEAD TIME'!$A$10:$K$1000000,9,FALSE)</f>
        <v>20161206818314.5</v>
      </c>
      <c r="J793">
        <f>VLOOKUP($A793,'01 LEAD TIME'!$A$10:$K$1000000,10,FALSE)</f>
        <v>5</v>
      </c>
      <c r="K793">
        <f>VLOOKUP($A793,'01 LEAD TIME'!$A$10:$K$1000000,11,FALSE)</f>
        <v>2</v>
      </c>
      <c r="L793" t="s">
        <v>36</v>
      </c>
      <c r="M793" s="1">
        <f t="shared" si="96"/>
        <v>42702</v>
      </c>
      <c r="N793" s="1">
        <f t="shared" si="97"/>
        <v>42713</v>
      </c>
      <c r="O793" t="b">
        <f t="shared" si="98"/>
        <v>0</v>
      </c>
      <c r="P793" t="str">
        <f t="shared" si="99"/>
        <v>WHEN fk_mwh_warehouse = '1' AND id_city = '3816' AND shipped_date &gt;= '2016-11-28' AND shipped_date &lt; '2016-12-10' THEN unit_price</v>
      </c>
      <c r="Q793" t="str">
        <f t="shared" si="100"/>
        <v>WHEN fk_mwh_warehouse = '1' AND id_city = '3816' AND shipped_date &gt;= '2016-11-28' AND shipped_date &lt; '2016-12-10' THEN paid_price</v>
      </c>
      <c r="R793" t="str">
        <f t="shared" si="103"/>
        <v>WHEN fk_mwh_warehouse = '1' AND id_city = '3816' AND shipped_date &gt;= '2016-11-28' AND shipped_date &lt; '2016-12-10' THEN order_nr</v>
      </c>
      <c r="S793" t="str">
        <f t="shared" si="101"/>
        <v>WHEN fk_mwh_warehouse = '1' AND id_city = '3816' AND shipped_date &gt;= '2016-11-28' AND shipped_date &lt; '2016-12-10' THEN 1</v>
      </c>
    </row>
    <row r="794" spans="1:19" x14ac:dyDescent="0.25">
      <c r="A794" t="str">
        <f t="shared" si="102"/>
        <v>38271</v>
      </c>
      <c r="B794">
        <v>1</v>
      </c>
      <c r="C794">
        <v>3827</v>
      </c>
      <c r="D794">
        <v>17490778</v>
      </c>
      <c r="E794">
        <v>17412778.199999999</v>
      </c>
      <c r="F794">
        <v>61</v>
      </c>
      <c r="G794">
        <v>75</v>
      </c>
      <c r="H794">
        <f>VLOOKUP($A794,'01 LEAD TIME'!$A$10:$K$1000000,8,FALSE)</f>
        <v>20161194544672.102</v>
      </c>
      <c r="I794">
        <f>VLOOKUP($A794,'01 LEAD TIME'!$A$10:$K$1000000,9,FALSE)</f>
        <v>20161206399812.5</v>
      </c>
      <c r="J794">
        <f>VLOOKUP($A794,'01 LEAD TIME'!$A$10:$K$1000000,10,FALSE)</f>
        <v>3</v>
      </c>
      <c r="K794">
        <f>VLOOKUP($A794,'01 LEAD TIME'!$A$10:$K$1000000,11,FALSE)</f>
        <v>3</v>
      </c>
      <c r="L794" t="s">
        <v>36</v>
      </c>
      <c r="M794" s="1">
        <f t="shared" si="96"/>
        <v>42701</v>
      </c>
      <c r="N794" s="1">
        <f t="shared" si="97"/>
        <v>42716</v>
      </c>
      <c r="O794" t="b">
        <f t="shared" si="98"/>
        <v>0</v>
      </c>
      <c r="P794" t="str">
        <f t="shared" si="99"/>
        <v>WHEN fk_mwh_warehouse = '1' AND id_city = '3827' AND shipped_date &gt;= '2016-11-27' AND shipped_date &lt; '2016-12-13' THEN unit_price</v>
      </c>
      <c r="Q794" t="str">
        <f t="shared" si="100"/>
        <v>WHEN fk_mwh_warehouse = '1' AND id_city = '3827' AND shipped_date &gt;= '2016-11-27' AND shipped_date &lt; '2016-12-13' THEN paid_price</v>
      </c>
      <c r="R794" t="str">
        <f t="shared" si="103"/>
        <v>WHEN fk_mwh_warehouse = '1' AND id_city = '3827' AND shipped_date &gt;= '2016-11-27' AND shipped_date &lt; '2016-12-13' THEN order_nr</v>
      </c>
      <c r="S794" t="str">
        <f t="shared" si="101"/>
        <v>WHEN fk_mwh_warehouse = '1' AND id_city = '3827' AND shipped_date &gt;= '2016-11-27' AND shipped_date &lt; '2016-12-13' THEN 1</v>
      </c>
    </row>
    <row r="795" spans="1:19" x14ac:dyDescent="0.25">
      <c r="A795" t="str">
        <f t="shared" si="102"/>
        <v>38361</v>
      </c>
      <c r="B795">
        <v>1</v>
      </c>
      <c r="C795">
        <v>3836</v>
      </c>
      <c r="D795">
        <v>21076449</v>
      </c>
      <c r="E795">
        <v>21076449</v>
      </c>
      <c r="F795">
        <v>60</v>
      </c>
      <c r="G795">
        <v>63</v>
      </c>
      <c r="H795">
        <f>VLOOKUP($A795,'01 LEAD TIME'!$A$10:$K$1000000,8,FALSE)</f>
        <v>20161200753439</v>
      </c>
      <c r="I795">
        <f>VLOOKUP($A795,'01 LEAD TIME'!$A$10:$K$1000000,9,FALSE)</f>
        <v>20161206298407.5</v>
      </c>
      <c r="J795">
        <f>VLOOKUP($A795,'01 LEAD TIME'!$A$10:$K$1000000,10,FALSE)</f>
        <v>1</v>
      </c>
      <c r="K795">
        <f>VLOOKUP($A795,'01 LEAD TIME'!$A$10:$K$1000000,11,FALSE)</f>
        <v>2</v>
      </c>
      <c r="L795" t="s">
        <v>36</v>
      </c>
      <c r="M795" s="1">
        <f t="shared" si="96"/>
        <v>42706</v>
      </c>
      <c r="N795" s="1">
        <f t="shared" si="97"/>
        <v>42717</v>
      </c>
      <c r="O795" t="b">
        <f t="shared" si="98"/>
        <v>1</v>
      </c>
      <c r="P795" t="str">
        <f t="shared" si="99"/>
        <v>WHEN fk_mwh_warehouse = '1' AND id_city = '3836' AND shipped_date &gt;= '2016-12-02' AND shipped_date &lt; '2016-12-14' THEN unit_price</v>
      </c>
      <c r="Q795" t="str">
        <f t="shared" si="100"/>
        <v>WHEN fk_mwh_warehouse = '1' AND id_city = '3836' AND shipped_date &gt;= '2016-12-02' AND shipped_date &lt; '2016-12-14' THEN paid_price</v>
      </c>
      <c r="R795" t="str">
        <f t="shared" si="103"/>
        <v>WHEN fk_mwh_warehouse = '1' AND id_city = '3836' AND shipped_date &gt;= '2016-12-02' AND shipped_date &lt; '2016-12-14' THEN order_nr</v>
      </c>
      <c r="S795" t="str">
        <f t="shared" si="101"/>
        <v>WHEN fk_mwh_warehouse = '1' AND id_city = '3836' AND shipped_date &gt;= '2016-12-02' AND shipped_date &lt; '2016-12-14' THEN 1</v>
      </c>
    </row>
    <row r="796" spans="1:19" x14ac:dyDescent="0.25">
      <c r="A796" t="str">
        <f t="shared" si="102"/>
        <v>38491</v>
      </c>
      <c r="B796">
        <v>1</v>
      </c>
      <c r="C796">
        <v>3849</v>
      </c>
      <c r="D796">
        <v>56818568.700000003</v>
      </c>
      <c r="E796">
        <v>56460483.700000003</v>
      </c>
      <c r="F796">
        <v>192</v>
      </c>
      <c r="G796">
        <v>248</v>
      </c>
      <c r="H796">
        <f>VLOOKUP($A796,'01 LEAD TIME'!$A$10:$K$1000000,8,FALSE)</f>
        <v>20161194740825</v>
      </c>
      <c r="I796">
        <f>VLOOKUP($A796,'01 LEAD TIME'!$A$10:$K$1000000,9,FALSE)</f>
        <v>20161205770358.5</v>
      </c>
      <c r="J796">
        <f>VLOOKUP($A796,'01 LEAD TIME'!$A$10:$K$1000000,10,FALSE)</f>
        <v>2</v>
      </c>
      <c r="K796">
        <f>VLOOKUP($A796,'01 LEAD TIME'!$A$10:$K$1000000,11,FALSE)</f>
        <v>4</v>
      </c>
      <c r="L796" t="s">
        <v>34</v>
      </c>
      <c r="M796" s="1">
        <f t="shared" si="96"/>
        <v>42699</v>
      </c>
      <c r="N796" s="1">
        <f t="shared" si="97"/>
        <v>42718</v>
      </c>
      <c r="O796" t="b">
        <f t="shared" si="98"/>
        <v>1</v>
      </c>
      <c r="P796" t="str">
        <f t="shared" si="99"/>
        <v>WHEN fk_mwh_warehouse = '1' AND id_city = '3849' AND shipped_date &gt;= '2016-11-25' AND shipped_date &lt; '2016-12-15' THEN unit_price</v>
      </c>
      <c r="Q796" t="str">
        <f t="shared" si="100"/>
        <v>WHEN fk_mwh_warehouse = '1' AND id_city = '3849' AND shipped_date &gt;= '2016-11-25' AND shipped_date &lt; '2016-12-15' THEN paid_price</v>
      </c>
      <c r="R796" t="str">
        <f t="shared" si="103"/>
        <v>WHEN fk_mwh_warehouse = '1' AND id_city = '3849' AND shipped_date &gt;= '2016-11-25' AND shipped_date &lt; '2016-12-15' THEN order_nr</v>
      </c>
      <c r="S796" t="str">
        <f t="shared" si="101"/>
        <v>WHEN fk_mwh_warehouse = '1' AND id_city = '3849' AND shipped_date &gt;= '2016-11-25' AND shipped_date &lt; '2016-12-15' THEN 1</v>
      </c>
    </row>
    <row r="797" spans="1:19" x14ac:dyDescent="0.25">
      <c r="A797" t="str">
        <f t="shared" si="102"/>
        <v>38681</v>
      </c>
      <c r="B797">
        <v>1</v>
      </c>
      <c r="C797">
        <v>3868</v>
      </c>
      <c r="D797">
        <v>43270235.700000003</v>
      </c>
      <c r="E797">
        <v>42989494.5</v>
      </c>
      <c r="F797">
        <v>133</v>
      </c>
      <c r="G797">
        <v>200</v>
      </c>
      <c r="H797">
        <f>VLOOKUP($A797,'01 LEAD TIME'!$A$10:$K$1000000,8,FALSE)</f>
        <v>20161172144534.602</v>
      </c>
      <c r="I797">
        <f>VLOOKUP($A797,'01 LEAD TIME'!$A$10:$K$1000000,9,FALSE)</f>
        <v>20161206572510.602</v>
      </c>
      <c r="J797">
        <f>VLOOKUP($A797,'01 LEAD TIME'!$A$10:$K$1000000,10,FALSE)</f>
        <v>7</v>
      </c>
      <c r="K797">
        <f>VLOOKUP($A797,'01 LEAD TIME'!$A$10:$K$1000000,11,FALSE)</f>
        <v>6</v>
      </c>
      <c r="L797" t="s">
        <v>36</v>
      </c>
      <c r="M797" s="1">
        <f t="shared" si="96"/>
        <v>42688</v>
      </c>
      <c r="N797" s="1">
        <f t="shared" si="97"/>
        <v>42715</v>
      </c>
      <c r="O797" t="b">
        <f t="shared" si="98"/>
        <v>0</v>
      </c>
      <c r="P797" t="str">
        <f t="shared" si="99"/>
        <v>WHEN fk_mwh_warehouse = '1' AND id_city = '3868' AND shipped_date &gt;= '2016-11-14' AND shipped_date &lt; '2016-12-12' THEN unit_price</v>
      </c>
      <c r="Q797" t="str">
        <f t="shared" si="100"/>
        <v>WHEN fk_mwh_warehouse = '1' AND id_city = '3868' AND shipped_date &gt;= '2016-11-14' AND shipped_date &lt; '2016-12-12' THEN paid_price</v>
      </c>
      <c r="R797" t="str">
        <f t="shared" si="103"/>
        <v>WHEN fk_mwh_warehouse = '1' AND id_city = '3868' AND shipped_date &gt;= '2016-11-14' AND shipped_date &lt; '2016-12-12' THEN order_nr</v>
      </c>
      <c r="S797" t="str">
        <f t="shared" si="101"/>
        <v>WHEN fk_mwh_warehouse = '1' AND id_city = '3868' AND shipped_date &gt;= '2016-11-14' AND shipped_date &lt; '2016-12-12' THEN 1</v>
      </c>
    </row>
    <row r="798" spans="1:19" x14ac:dyDescent="0.25">
      <c r="A798" t="str">
        <f t="shared" si="102"/>
        <v>38871</v>
      </c>
      <c r="B798">
        <v>1</v>
      </c>
      <c r="C798">
        <v>3887</v>
      </c>
      <c r="D798">
        <v>13473974</v>
      </c>
      <c r="E798">
        <v>13419574</v>
      </c>
      <c r="F798">
        <v>27</v>
      </c>
      <c r="G798">
        <v>32</v>
      </c>
      <c r="H798">
        <f>VLOOKUP($A798,'01 LEAD TIME'!$A$10:$K$1000000,8,FALSE)</f>
        <v>20161176485014.102</v>
      </c>
      <c r="I798">
        <f>VLOOKUP($A798,'01 LEAD TIME'!$A$10:$K$1000000,9,FALSE)</f>
        <v>20161206223771.398</v>
      </c>
      <c r="J798">
        <f>VLOOKUP($A798,'01 LEAD TIME'!$A$10:$K$1000000,10,FALSE)</f>
        <v>5</v>
      </c>
      <c r="K798">
        <f>VLOOKUP($A798,'01 LEAD TIME'!$A$10:$K$1000000,11,FALSE)</f>
        <v>3</v>
      </c>
      <c r="L798" t="s">
        <v>36</v>
      </c>
      <c r="M798" s="1">
        <f t="shared" si="96"/>
        <v>42699</v>
      </c>
      <c r="N798" s="1">
        <f t="shared" si="97"/>
        <v>42714</v>
      </c>
      <c r="O798" t="b">
        <f t="shared" si="98"/>
        <v>0</v>
      </c>
      <c r="P798" t="str">
        <f t="shared" si="99"/>
        <v>WHEN fk_mwh_warehouse = '1' AND id_city = '3887' AND shipped_date &gt;= '2016-11-25' AND shipped_date &lt; '2016-12-11' THEN unit_price</v>
      </c>
      <c r="Q798" t="str">
        <f t="shared" si="100"/>
        <v>WHEN fk_mwh_warehouse = '1' AND id_city = '3887' AND shipped_date &gt;= '2016-11-25' AND shipped_date &lt; '2016-12-11' THEN paid_price</v>
      </c>
      <c r="R798" t="str">
        <f t="shared" si="103"/>
        <v>WHEN fk_mwh_warehouse = '1' AND id_city = '3887' AND shipped_date &gt;= '2016-11-25' AND shipped_date &lt; '2016-12-11' THEN order_nr</v>
      </c>
      <c r="S798" t="str">
        <f t="shared" si="101"/>
        <v>WHEN fk_mwh_warehouse = '1' AND id_city = '3887' AND shipped_date &gt;= '2016-11-25' AND shipped_date &lt; '2016-12-11' THEN 1</v>
      </c>
    </row>
    <row r="799" spans="1:19" x14ac:dyDescent="0.25">
      <c r="A799" t="str">
        <f t="shared" si="102"/>
        <v>39091</v>
      </c>
      <c r="B799">
        <v>1</v>
      </c>
      <c r="C799">
        <v>3909</v>
      </c>
      <c r="D799">
        <v>63008620.200000003</v>
      </c>
      <c r="E799">
        <v>62962782.359999999</v>
      </c>
      <c r="F799">
        <v>103</v>
      </c>
      <c r="G799">
        <v>133</v>
      </c>
      <c r="H799">
        <f>VLOOKUP($A799,'01 LEAD TIME'!$A$10:$K$1000000,8,FALSE)</f>
        <v>20161176800525.301</v>
      </c>
      <c r="I799">
        <f>VLOOKUP($A799,'01 LEAD TIME'!$A$10:$K$1000000,9,FALSE)</f>
        <v>20161206626445</v>
      </c>
      <c r="J799">
        <f>VLOOKUP($A799,'01 LEAD TIME'!$A$10:$K$1000000,10,FALSE)</f>
        <v>5</v>
      </c>
      <c r="K799">
        <f>VLOOKUP($A799,'01 LEAD TIME'!$A$10:$K$1000000,11,FALSE)</f>
        <v>5</v>
      </c>
      <c r="L799" t="s">
        <v>36</v>
      </c>
      <c r="M799" s="1">
        <f t="shared" si="96"/>
        <v>42693</v>
      </c>
      <c r="N799" s="1">
        <f t="shared" si="97"/>
        <v>42716</v>
      </c>
      <c r="O799" t="b">
        <f t="shared" si="98"/>
        <v>0</v>
      </c>
      <c r="P799" t="str">
        <f t="shared" si="99"/>
        <v>WHEN fk_mwh_warehouse = '1' AND id_city = '3909' AND shipped_date &gt;= '2016-11-19' AND shipped_date &lt; '2016-12-13' THEN unit_price</v>
      </c>
      <c r="Q799" t="str">
        <f t="shared" si="100"/>
        <v>WHEN fk_mwh_warehouse = '1' AND id_city = '3909' AND shipped_date &gt;= '2016-11-19' AND shipped_date &lt; '2016-12-13' THEN paid_price</v>
      </c>
      <c r="R799" t="str">
        <f t="shared" si="103"/>
        <v>WHEN fk_mwh_warehouse = '1' AND id_city = '3909' AND shipped_date &gt;= '2016-11-19' AND shipped_date &lt; '2016-12-13' THEN order_nr</v>
      </c>
      <c r="S799" t="str">
        <f t="shared" si="101"/>
        <v>WHEN fk_mwh_warehouse = '1' AND id_city = '3909' AND shipped_date &gt;= '2016-11-19' AND shipped_date &lt; '2016-12-13' THEN 1</v>
      </c>
    </row>
    <row r="800" spans="1:19" x14ac:dyDescent="0.25">
      <c r="A800" t="str">
        <f t="shared" si="102"/>
        <v>39201</v>
      </c>
      <c r="B800">
        <v>1</v>
      </c>
      <c r="C800">
        <v>3920</v>
      </c>
      <c r="D800">
        <v>63508909.799999997</v>
      </c>
      <c r="E800">
        <v>63244601.640000001</v>
      </c>
      <c r="F800">
        <v>101</v>
      </c>
      <c r="G800">
        <v>141</v>
      </c>
      <c r="H800">
        <f>VLOOKUP($A800,'01 LEAD TIME'!$A$10:$K$1000000,8,FALSE)</f>
        <v>20161162766513.102</v>
      </c>
      <c r="I800">
        <f>VLOOKUP($A800,'01 LEAD TIME'!$A$10:$K$1000000,9,FALSE)</f>
        <v>20161206525539.898</v>
      </c>
      <c r="J800">
        <f>VLOOKUP($A800,'01 LEAD TIME'!$A$10:$K$1000000,10,FALSE)</f>
        <v>7</v>
      </c>
      <c r="K800">
        <f>VLOOKUP($A800,'01 LEAD TIME'!$A$10:$K$1000000,11,FALSE)</f>
        <v>4</v>
      </c>
      <c r="L800" t="s">
        <v>36</v>
      </c>
      <c r="M800" s="1">
        <f t="shared" si="96"/>
        <v>42694</v>
      </c>
      <c r="N800" s="1">
        <f t="shared" si="97"/>
        <v>42713</v>
      </c>
      <c r="O800" t="b">
        <f t="shared" si="98"/>
        <v>0</v>
      </c>
      <c r="P800" t="str">
        <f t="shared" si="99"/>
        <v>WHEN fk_mwh_warehouse = '1' AND id_city = '3920' AND shipped_date &gt;= '2016-11-20' AND shipped_date &lt; '2016-12-10' THEN unit_price</v>
      </c>
      <c r="Q800" t="str">
        <f t="shared" si="100"/>
        <v>WHEN fk_mwh_warehouse = '1' AND id_city = '3920' AND shipped_date &gt;= '2016-11-20' AND shipped_date &lt; '2016-12-10' THEN paid_price</v>
      </c>
      <c r="R800" t="str">
        <f t="shared" si="103"/>
        <v>WHEN fk_mwh_warehouse = '1' AND id_city = '3920' AND shipped_date &gt;= '2016-11-20' AND shipped_date &lt; '2016-12-10' THEN order_nr</v>
      </c>
      <c r="S800" t="str">
        <f t="shared" si="101"/>
        <v>WHEN fk_mwh_warehouse = '1' AND id_city = '3920' AND shipped_date &gt;= '2016-11-20' AND shipped_date &lt; '2016-12-10' THEN 1</v>
      </c>
    </row>
    <row r="801" spans="1:19" x14ac:dyDescent="0.25">
      <c r="A801" t="str">
        <f t="shared" si="102"/>
        <v>39341</v>
      </c>
      <c r="B801">
        <v>1</v>
      </c>
      <c r="C801">
        <v>3934</v>
      </c>
      <c r="D801">
        <v>74089880.700000003</v>
      </c>
      <c r="E801">
        <v>74021824.719999999</v>
      </c>
      <c r="F801">
        <v>86</v>
      </c>
      <c r="G801">
        <v>125</v>
      </c>
      <c r="H801">
        <f>VLOOKUP($A801,'01 LEAD TIME'!$A$10:$K$1000000,8,FALSE)</f>
        <v>20161198018728</v>
      </c>
      <c r="I801">
        <f>VLOOKUP($A801,'01 LEAD TIME'!$A$10:$K$1000000,9,FALSE)</f>
        <v>20161206767644.5</v>
      </c>
      <c r="J801">
        <f>VLOOKUP($A801,'01 LEAD TIME'!$A$10:$K$1000000,10,FALSE)</f>
        <v>4</v>
      </c>
      <c r="K801">
        <f>VLOOKUP($A801,'01 LEAD TIME'!$A$10:$K$1000000,11,FALSE)</f>
        <v>2</v>
      </c>
      <c r="L801" t="s">
        <v>36</v>
      </c>
      <c r="M801" s="1">
        <f t="shared" si="96"/>
        <v>42703</v>
      </c>
      <c r="N801" s="1">
        <f t="shared" si="97"/>
        <v>42714</v>
      </c>
      <c r="O801" t="b">
        <f t="shared" si="98"/>
        <v>0</v>
      </c>
      <c r="P801" t="str">
        <f t="shared" si="99"/>
        <v>WHEN fk_mwh_warehouse = '1' AND id_city = '3934' AND shipped_date &gt;= '2016-11-29' AND shipped_date &lt; '2016-12-11' THEN unit_price</v>
      </c>
      <c r="Q801" t="str">
        <f t="shared" si="100"/>
        <v>WHEN fk_mwh_warehouse = '1' AND id_city = '3934' AND shipped_date &gt;= '2016-11-29' AND shipped_date &lt; '2016-12-11' THEN paid_price</v>
      </c>
      <c r="R801" t="str">
        <f t="shared" si="103"/>
        <v>WHEN fk_mwh_warehouse = '1' AND id_city = '3934' AND shipped_date &gt;= '2016-11-29' AND shipped_date &lt; '2016-12-11' THEN order_nr</v>
      </c>
      <c r="S801" t="str">
        <f t="shared" si="101"/>
        <v>WHEN fk_mwh_warehouse = '1' AND id_city = '3934' AND shipped_date &gt;= '2016-11-29' AND shipped_date &lt; '2016-12-11' THEN 1</v>
      </c>
    </row>
    <row r="802" spans="1:19" x14ac:dyDescent="0.25">
      <c r="A802" t="str">
        <f t="shared" si="102"/>
        <v>39391</v>
      </c>
      <c r="B802">
        <v>1</v>
      </c>
      <c r="C802">
        <v>3939</v>
      </c>
      <c r="D802">
        <v>1872219147.47</v>
      </c>
      <c r="E802">
        <v>1852295337.1099999</v>
      </c>
      <c r="F802">
        <v>11973</v>
      </c>
      <c r="G802">
        <v>21104</v>
      </c>
      <c r="H802">
        <f>VLOOKUP($A802,'01 LEAD TIME'!$A$10:$K$1000000,8,FALSE)</f>
        <v>20161177763321.5</v>
      </c>
      <c r="I802">
        <f>VLOOKUP($A802,'01 LEAD TIME'!$A$10:$K$1000000,9,FALSE)</f>
        <v>20161206799182.301</v>
      </c>
      <c r="J802">
        <f>VLOOKUP($A802,'01 LEAD TIME'!$A$10:$K$1000000,10,FALSE)</f>
        <v>5</v>
      </c>
      <c r="K802">
        <f>VLOOKUP($A802,'01 LEAD TIME'!$A$10:$K$1000000,11,FALSE)</f>
        <v>3</v>
      </c>
      <c r="L802" t="s">
        <v>36</v>
      </c>
      <c r="M802" s="1">
        <f t="shared" si="96"/>
        <v>42699</v>
      </c>
      <c r="N802" s="1">
        <f t="shared" si="97"/>
        <v>42714</v>
      </c>
      <c r="O802" t="b">
        <f t="shared" si="98"/>
        <v>0</v>
      </c>
      <c r="P802" t="str">
        <f t="shared" si="99"/>
        <v>WHEN fk_mwh_warehouse = '1' AND id_city = '3939' AND shipped_date &gt;= '2016-11-25' AND shipped_date &lt; '2016-12-11' THEN unit_price</v>
      </c>
      <c r="Q802" t="str">
        <f t="shared" si="100"/>
        <v>WHEN fk_mwh_warehouse = '1' AND id_city = '3939' AND shipped_date &gt;= '2016-11-25' AND shipped_date &lt; '2016-12-11' THEN paid_price</v>
      </c>
      <c r="R802" t="str">
        <f t="shared" si="103"/>
        <v>WHEN fk_mwh_warehouse = '1' AND id_city = '3939' AND shipped_date &gt;= '2016-11-25' AND shipped_date &lt; '2016-12-11' THEN order_nr</v>
      </c>
      <c r="S802" t="str">
        <f t="shared" si="101"/>
        <v>WHEN fk_mwh_warehouse = '1' AND id_city = '3939' AND shipped_date &gt;= '2016-11-25' AND shipped_date &lt; '2016-12-11' THEN 1</v>
      </c>
    </row>
    <row r="803" spans="1:19" x14ac:dyDescent="0.25">
      <c r="A803" t="str">
        <f t="shared" si="102"/>
        <v>39461</v>
      </c>
      <c r="B803">
        <v>1</v>
      </c>
      <c r="C803">
        <v>3946</v>
      </c>
      <c r="D803">
        <v>93075794.900000006</v>
      </c>
      <c r="E803">
        <v>92743848.849999994</v>
      </c>
      <c r="F803">
        <v>191</v>
      </c>
      <c r="G803">
        <v>244</v>
      </c>
      <c r="H803">
        <f>VLOOKUP($A803,'01 LEAD TIME'!$A$10:$K$1000000,8,FALSE)</f>
        <v>20161173457571.102</v>
      </c>
      <c r="I803">
        <f>VLOOKUP($A803,'01 LEAD TIME'!$A$10:$K$1000000,9,FALSE)</f>
        <v>20161206267109.199</v>
      </c>
      <c r="J803">
        <f>VLOOKUP($A803,'01 LEAD TIME'!$A$10:$K$1000000,10,FALSE)</f>
        <v>5</v>
      </c>
      <c r="K803">
        <f>VLOOKUP($A803,'01 LEAD TIME'!$A$10:$K$1000000,11,FALSE)</f>
        <v>5</v>
      </c>
      <c r="L803" t="s">
        <v>36</v>
      </c>
      <c r="M803" s="1">
        <f t="shared" si="96"/>
        <v>42693</v>
      </c>
      <c r="N803" s="1">
        <f t="shared" si="97"/>
        <v>42716</v>
      </c>
      <c r="O803" t="b">
        <f t="shared" si="98"/>
        <v>0</v>
      </c>
      <c r="P803" t="str">
        <f t="shared" si="99"/>
        <v>WHEN fk_mwh_warehouse = '1' AND id_city = '3946' AND shipped_date &gt;= '2016-11-19' AND shipped_date &lt; '2016-12-13' THEN unit_price</v>
      </c>
      <c r="Q803" t="str">
        <f t="shared" si="100"/>
        <v>WHEN fk_mwh_warehouse = '1' AND id_city = '3946' AND shipped_date &gt;= '2016-11-19' AND shipped_date &lt; '2016-12-13' THEN paid_price</v>
      </c>
      <c r="R803" t="str">
        <f t="shared" si="103"/>
        <v>WHEN fk_mwh_warehouse = '1' AND id_city = '3946' AND shipped_date &gt;= '2016-11-19' AND shipped_date &lt; '2016-12-13' THEN order_nr</v>
      </c>
      <c r="S803" t="str">
        <f t="shared" si="101"/>
        <v>WHEN fk_mwh_warehouse = '1' AND id_city = '3946' AND shipped_date &gt;= '2016-11-19' AND shipped_date &lt; '2016-12-13' THEN 1</v>
      </c>
    </row>
    <row r="804" spans="1:19" x14ac:dyDescent="0.25">
      <c r="A804" t="str">
        <f t="shared" si="102"/>
        <v>39501</v>
      </c>
      <c r="B804">
        <v>1</v>
      </c>
      <c r="C804">
        <v>3950</v>
      </c>
      <c r="D804">
        <v>1736002429.5599999</v>
      </c>
      <c r="E804">
        <v>1714951209.3199999</v>
      </c>
      <c r="F804">
        <v>13006</v>
      </c>
      <c r="G804">
        <v>20882</v>
      </c>
      <c r="H804">
        <f>VLOOKUP($A804,'01 LEAD TIME'!$A$10:$K$1000000,8,FALSE)</f>
        <v>20161196668860</v>
      </c>
      <c r="I804">
        <f>VLOOKUP($A804,'01 LEAD TIME'!$A$10:$K$1000000,9,FALSE)</f>
        <v>20161206518792.602</v>
      </c>
      <c r="J804">
        <f>VLOOKUP($A804,'01 LEAD TIME'!$A$10:$K$1000000,10,FALSE)</f>
        <v>3</v>
      </c>
      <c r="K804">
        <f>VLOOKUP($A804,'01 LEAD TIME'!$A$10:$K$1000000,11,FALSE)</f>
        <v>2</v>
      </c>
      <c r="L804" t="s">
        <v>36</v>
      </c>
      <c r="M804" s="1">
        <f t="shared" si="96"/>
        <v>42704</v>
      </c>
      <c r="N804" s="1">
        <f t="shared" si="97"/>
        <v>42715</v>
      </c>
      <c r="O804" t="b">
        <f t="shared" si="98"/>
        <v>0</v>
      </c>
      <c r="P804" t="str">
        <f t="shared" si="99"/>
        <v>WHEN fk_mwh_warehouse = '1' AND id_city = '3950' AND shipped_date &gt;= '2016-11-30' AND shipped_date &lt; '2016-12-12' THEN unit_price</v>
      </c>
      <c r="Q804" t="str">
        <f t="shared" si="100"/>
        <v>WHEN fk_mwh_warehouse = '1' AND id_city = '3950' AND shipped_date &gt;= '2016-11-30' AND shipped_date &lt; '2016-12-12' THEN paid_price</v>
      </c>
      <c r="R804" t="str">
        <f t="shared" si="103"/>
        <v>WHEN fk_mwh_warehouse = '1' AND id_city = '3950' AND shipped_date &gt;= '2016-11-30' AND shipped_date &lt; '2016-12-12' THEN order_nr</v>
      </c>
      <c r="S804" t="str">
        <f t="shared" si="101"/>
        <v>WHEN fk_mwh_warehouse = '1' AND id_city = '3950' AND shipped_date &gt;= '2016-11-30' AND shipped_date &lt; '2016-12-12' THEN 1</v>
      </c>
    </row>
    <row r="805" spans="1:19" x14ac:dyDescent="0.25">
      <c r="A805" t="str">
        <f t="shared" si="102"/>
        <v>39561</v>
      </c>
      <c r="B805">
        <v>1</v>
      </c>
      <c r="C805">
        <v>3956</v>
      </c>
      <c r="D805">
        <v>13639888</v>
      </c>
      <c r="E805">
        <v>13589888</v>
      </c>
      <c r="F805">
        <v>25</v>
      </c>
      <c r="G805">
        <v>29</v>
      </c>
      <c r="H805">
        <f>VLOOKUP($A805,'01 LEAD TIME'!$A$10:$K$1000000,8,FALSE)</f>
        <v>20161164883119.199</v>
      </c>
      <c r="I805">
        <f>VLOOKUP($A805,'01 LEAD TIME'!$A$10:$K$1000000,9,FALSE)</f>
        <v>20161206427233</v>
      </c>
      <c r="J805">
        <f>VLOOKUP($A805,'01 LEAD TIME'!$A$10:$K$1000000,10,FALSE)</f>
        <v>7</v>
      </c>
      <c r="K805">
        <f>VLOOKUP($A805,'01 LEAD TIME'!$A$10:$K$1000000,11,FALSE)</f>
        <v>4</v>
      </c>
      <c r="L805" t="s">
        <v>36</v>
      </c>
      <c r="M805" s="1">
        <f t="shared" si="96"/>
        <v>42694</v>
      </c>
      <c r="N805" s="1">
        <f t="shared" si="97"/>
        <v>42713</v>
      </c>
      <c r="O805" t="b">
        <f t="shared" si="98"/>
        <v>0</v>
      </c>
      <c r="P805" t="str">
        <f t="shared" si="99"/>
        <v>WHEN fk_mwh_warehouse = '1' AND id_city = '3956' AND shipped_date &gt;= '2016-11-20' AND shipped_date &lt; '2016-12-10' THEN unit_price</v>
      </c>
      <c r="Q805" t="str">
        <f t="shared" si="100"/>
        <v>WHEN fk_mwh_warehouse = '1' AND id_city = '3956' AND shipped_date &gt;= '2016-11-20' AND shipped_date &lt; '2016-12-10' THEN paid_price</v>
      </c>
      <c r="R805" t="str">
        <f t="shared" si="103"/>
        <v>WHEN fk_mwh_warehouse = '1' AND id_city = '3956' AND shipped_date &gt;= '2016-11-20' AND shipped_date &lt; '2016-12-10' THEN order_nr</v>
      </c>
      <c r="S805" t="str">
        <f t="shared" si="101"/>
        <v>WHEN fk_mwh_warehouse = '1' AND id_city = '3956' AND shipped_date &gt;= '2016-11-20' AND shipped_date &lt; '2016-12-10' THEN 1</v>
      </c>
    </row>
    <row r="806" spans="1:19" x14ac:dyDescent="0.25">
      <c r="A806" t="str">
        <f t="shared" si="102"/>
        <v>39621</v>
      </c>
      <c r="B806">
        <v>1</v>
      </c>
      <c r="C806">
        <v>3962</v>
      </c>
      <c r="D806">
        <v>6555614</v>
      </c>
      <c r="E806">
        <v>6555614</v>
      </c>
      <c r="F806">
        <v>14</v>
      </c>
      <c r="G806">
        <v>22</v>
      </c>
      <c r="H806">
        <f>VLOOKUP($A806,'01 LEAD TIME'!$A$10:$K$1000000,8,FALSE)</f>
        <v>20161123168432.398</v>
      </c>
      <c r="I806">
        <f>VLOOKUP($A806,'01 LEAD TIME'!$A$10:$K$1000000,9,FALSE)</f>
        <v>20161206958001.398</v>
      </c>
      <c r="J806">
        <f>VLOOKUP($A806,'01 LEAD TIME'!$A$10:$K$1000000,10,FALSE)</f>
        <v>14</v>
      </c>
      <c r="K806">
        <f>VLOOKUP($A806,'01 LEAD TIME'!$A$10:$K$1000000,11,FALSE)</f>
        <v>6</v>
      </c>
      <c r="L806" t="s">
        <v>36</v>
      </c>
      <c r="M806" s="1">
        <f t="shared" si="96"/>
        <v>42681</v>
      </c>
      <c r="N806" s="1">
        <f t="shared" si="97"/>
        <v>42708</v>
      </c>
      <c r="O806" t="b">
        <f t="shared" si="98"/>
        <v>0</v>
      </c>
      <c r="P806" t="str">
        <f t="shared" si="99"/>
        <v>WHEN fk_mwh_warehouse = '1' AND id_city = '3962' AND shipped_date &gt;= '2016-11-07' AND shipped_date &lt; '2016-12-05' THEN unit_price</v>
      </c>
      <c r="Q806" t="str">
        <f t="shared" si="100"/>
        <v>WHEN fk_mwh_warehouse = '1' AND id_city = '3962' AND shipped_date &gt;= '2016-11-07' AND shipped_date &lt; '2016-12-05' THEN paid_price</v>
      </c>
      <c r="R806" t="str">
        <f t="shared" si="103"/>
        <v>WHEN fk_mwh_warehouse = '1' AND id_city = '3962' AND shipped_date &gt;= '2016-11-07' AND shipped_date &lt; '2016-12-05' THEN order_nr</v>
      </c>
      <c r="S806" t="str">
        <f t="shared" si="101"/>
        <v>WHEN fk_mwh_warehouse = '1' AND id_city = '3962' AND shipped_date &gt;= '2016-11-07' AND shipped_date &lt; '2016-12-05' THEN 1</v>
      </c>
    </row>
    <row r="807" spans="1:19" x14ac:dyDescent="0.25">
      <c r="A807" t="str">
        <f t="shared" si="102"/>
        <v>39681</v>
      </c>
      <c r="B807">
        <v>1</v>
      </c>
      <c r="C807">
        <v>3968</v>
      </c>
      <c r="D807">
        <v>2531709</v>
      </c>
      <c r="E807">
        <v>2531709</v>
      </c>
      <c r="F807">
        <v>6</v>
      </c>
      <c r="G807">
        <v>6</v>
      </c>
      <c r="H807">
        <f>VLOOKUP($A807,'01 LEAD TIME'!$A$10:$K$1000000,8,FALSE)</f>
        <v>20161203148935.301</v>
      </c>
      <c r="I807">
        <f>VLOOKUP($A807,'01 LEAD TIME'!$A$10:$K$1000000,9,FALSE)</f>
        <v>20161206838353</v>
      </c>
      <c r="J807">
        <f>VLOOKUP($A807,'01 LEAD TIME'!$A$10:$K$1000000,10,FALSE)</f>
        <v>4</v>
      </c>
      <c r="K807">
        <f>VLOOKUP($A807,'01 LEAD TIME'!$A$10:$K$1000000,11,FALSE)</f>
        <v>2</v>
      </c>
      <c r="L807" t="s">
        <v>36</v>
      </c>
      <c r="M807" s="1">
        <f t="shared" si="96"/>
        <v>42703</v>
      </c>
      <c r="N807" s="1">
        <f t="shared" si="97"/>
        <v>42714</v>
      </c>
      <c r="O807" t="b">
        <f t="shared" si="98"/>
        <v>0</v>
      </c>
      <c r="P807" t="str">
        <f t="shared" si="99"/>
        <v>WHEN fk_mwh_warehouse = '1' AND id_city = '3968' AND shipped_date &gt;= '2016-11-29' AND shipped_date &lt; '2016-12-11' THEN unit_price</v>
      </c>
      <c r="Q807" t="str">
        <f t="shared" si="100"/>
        <v>WHEN fk_mwh_warehouse = '1' AND id_city = '3968' AND shipped_date &gt;= '2016-11-29' AND shipped_date &lt; '2016-12-11' THEN paid_price</v>
      </c>
      <c r="R807" t="str">
        <f t="shared" si="103"/>
        <v>WHEN fk_mwh_warehouse = '1' AND id_city = '3968' AND shipped_date &gt;= '2016-11-29' AND shipped_date &lt; '2016-12-11' THEN order_nr</v>
      </c>
      <c r="S807" t="str">
        <f t="shared" si="101"/>
        <v>WHEN fk_mwh_warehouse = '1' AND id_city = '3968' AND shipped_date &gt;= '2016-11-29' AND shipped_date &lt; '2016-12-11' THEN 1</v>
      </c>
    </row>
    <row r="808" spans="1:19" x14ac:dyDescent="0.25">
      <c r="A808" t="str">
        <f t="shared" si="102"/>
        <v>39771</v>
      </c>
      <c r="B808">
        <v>1</v>
      </c>
      <c r="C808">
        <v>3977</v>
      </c>
      <c r="D808">
        <v>15013361</v>
      </c>
      <c r="E808">
        <v>15013361</v>
      </c>
      <c r="F808">
        <v>28</v>
      </c>
      <c r="G808">
        <v>41</v>
      </c>
      <c r="H808">
        <f>VLOOKUP($A808,'01 LEAD TIME'!$A$10:$K$1000000,8,FALSE)</f>
        <v>20161187550474.699</v>
      </c>
      <c r="I808">
        <f>VLOOKUP($A808,'01 LEAD TIME'!$A$10:$K$1000000,9,FALSE)</f>
        <v>20161206932399</v>
      </c>
      <c r="J808">
        <f>VLOOKUP($A808,'01 LEAD TIME'!$A$10:$K$1000000,10,FALSE)</f>
        <v>4</v>
      </c>
      <c r="K808">
        <f>VLOOKUP($A808,'01 LEAD TIME'!$A$10:$K$1000000,11,FALSE)</f>
        <v>3</v>
      </c>
      <c r="L808" t="s">
        <v>36</v>
      </c>
      <c r="M808" s="1">
        <f t="shared" si="96"/>
        <v>42700</v>
      </c>
      <c r="N808" s="1">
        <f t="shared" si="97"/>
        <v>42715</v>
      </c>
      <c r="O808" t="b">
        <f t="shared" si="98"/>
        <v>0</v>
      </c>
      <c r="P808" t="str">
        <f t="shared" si="99"/>
        <v>WHEN fk_mwh_warehouse = '1' AND id_city = '3977' AND shipped_date &gt;= '2016-11-26' AND shipped_date &lt; '2016-12-12' THEN unit_price</v>
      </c>
      <c r="Q808" t="str">
        <f t="shared" si="100"/>
        <v>WHEN fk_mwh_warehouse = '1' AND id_city = '3977' AND shipped_date &gt;= '2016-11-26' AND shipped_date &lt; '2016-12-12' THEN paid_price</v>
      </c>
      <c r="R808" t="str">
        <f t="shared" si="103"/>
        <v>WHEN fk_mwh_warehouse = '1' AND id_city = '3977' AND shipped_date &gt;= '2016-11-26' AND shipped_date &lt; '2016-12-12' THEN order_nr</v>
      </c>
      <c r="S808" t="str">
        <f t="shared" si="101"/>
        <v>WHEN fk_mwh_warehouse = '1' AND id_city = '3977' AND shipped_date &gt;= '2016-11-26' AND shipped_date &lt; '2016-12-12' THEN 1</v>
      </c>
    </row>
    <row r="809" spans="1:19" x14ac:dyDescent="0.25">
      <c r="A809" t="str">
        <f t="shared" si="102"/>
        <v>39881</v>
      </c>
      <c r="B809">
        <v>1</v>
      </c>
      <c r="C809">
        <v>3988</v>
      </c>
      <c r="D809">
        <v>15828499.99</v>
      </c>
      <c r="E809">
        <v>15728499.99</v>
      </c>
      <c r="F809">
        <v>19</v>
      </c>
      <c r="G809">
        <v>32</v>
      </c>
      <c r="H809">
        <f>VLOOKUP($A809,'01 LEAD TIME'!$A$10:$K$1000000,8,FALSE)</f>
        <v>20161140169419.699</v>
      </c>
      <c r="I809">
        <f>VLOOKUP($A809,'01 LEAD TIME'!$A$10:$K$1000000,9,FALSE)</f>
        <v>20161206887418.301</v>
      </c>
      <c r="J809">
        <f>VLOOKUP($A809,'01 LEAD TIME'!$A$10:$K$1000000,10,FALSE)</f>
        <v>9</v>
      </c>
      <c r="K809">
        <f>VLOOKUP($A809,'01 LEAD TIME'!$A$10:$K$1000000,11,FALSE)</f>
        <v>4</v>
      </c>
      <c r="L809" t="s">
        <v>36</v>
      </c>
      <c r="M809" s="1">
        <f t="shared" si="96"/>
        <v>42692</v>
      </c>
      <c r="N809" s="1">
        <f t="shared" si="97"/>
        <v>42711</v>
      </c>
      <c r="O809" t="b">
        <f t="shared" si="98"/>
        <v>0</v>
      </c>
      <c r="P809" t="str">
        <f t="shared" si="99"/>
        <v>WHEN fk_mwh_warehouse = '1' AND id_city = '3988' AND shipped_date &gt;= '2016-11-18' AND shipped_date &lt; '2016-12-08' THEN unit_price</v>
      </c>
      <c r="Q809" t="str">
        <f t="shared" si="100"/>
        <v>WHEN fk_mwh_warehouse = '1' AND id_city = '3988' AND shipped_date &gt;= '2016-11-18' AND shipped_date &lt; '2016-12-08' THEN paid_price</v>
      </c>
      <c r="R809" t="str">
        <f t="shared" si="103"/>
        <v>WHEN fk_mwh_warehouse = '1' AND id_city = '3988' AND shipped_date &gt;= '2016-11-18' AND shipped_date &lt; '2016-12-08' THEN order_nr</v>
      </c>
      <c r="S809" t="str">
        <f t="shared" si="101"/>
        <v>WHEN fk_mwh_warehouse = '1' AND id_city = '3988' AND shipped_date &gt;= '2016-11-18' AND shipped_date &lt; '2016-12-08' THEN 1</v>
      </c>
    </row>
    <row r="810" spans="1:19" x14ac:dyDescent="0.25">
      <c r="A810" t="str">
        <f t="shared" si="102"/>
        <v>39971</v>
      </c>
      <c r="B810">
        <v>1</v>
      </c>
      <c r="C810">
        <v>3997</v>
      </c>
      <c r="D810">
        <v>1182383</v>
      </c>
      <c r="E810">
        <v>1163383</v>
      </c>
      <c r="F810">
        <v>10</v>
      </c>
      <c r="G810">
        <v>12</v>
      </c>
      <c r="H810">
        <f>VLOOKUP($A810,'01 LEAD TIME'!$A$10:$K$1000000,8,FALSE)</f>
        <v>20161177818430.102</v>
      </c>
      <c r="I810">
        <f>VLOOKUP($A810,'01 LEAD TIME'!$A$10:$K$1000000,9,FALSE)</f>
        <v>20161206166674.602</v>
      </c>
      <c r="J810">
        <f>VLOOKUP($A810,'01 LEAD TIME'!$A$10:$K$1000000,10,FALSE)</f>
        <v>5</v>
      </c>
      <c r="K810">
        <f>VLOOKUP($A810,'01 LEAD TIME'!$A$10:$K$1000000,11,FALSE)</f>
        <v>2</v>
      </c>
      <c r="L810" t="s">
        <v>36</v>
      </c>
      <c r="M810" s="1">
        <f t="shared" si="96"/>
        <v>42702</v>
      </c>
      <c r="N810" s="1">
        <f t="shared" si="97"/>
        <v>42713</v>
      </c>
      <c r="O810" t="b">
        <f t="shared" si="98"/>
        <v>0</v>
      </c>
      <c r="P810" t="str">
        <f t="shared" si="99"/>
        <v>WHEN fk_mwh_warehouse = '1' AND id_city = '3997' AND shipped_date &gt;= '2016-11-28' AND shipped_date &lt; '2016-12-10' THEN unit_price</v>
      </c>
      <c r="Q810" t="str">
        <f t="shared" si="100"/>
        <v>WHEN fk_mwh_warehouse = '1' AND id_city = '3997' AND shipped_date &gt;= '2016-11-28' AND shipped_date &lt; '2016-12-10' THEN paid_price</v>
      </c>
      <c r="R810" t="str">
        <f t="shared" si="103"/>
        <v>WHEN fk_mwh_warehouse = '1' AND id_city = '3997' AND shipped_date &gt;= '2016-11-28' AND shipped_date &lt; '2016-12-10' THEN order_nr</v>
      </c>
      <c r="S810" t="str">
        <f t="shared" si="101"/>
        <v>WHEN fk_mwh_warehouse = '1' AND id_city = '3997' AND shipped_date &gt;= '2016-11-28' AND shipped_date &lt; '2016-12-10' THEN 1</v>
      </c>
    </row>
    <row r="811" spans="1:19" x14ac:dyDescent="0.25">
      <c r="A811" t="str">
        <f t="shared" si="102"/>
        <v>40111</v>
      </c>
      <c r="B811">
        <v>1</v>
      </c>
      <c r="C811">
        <v>4011</v>
      </c>
      <c r="D811">
        <v>13730464</v>
      </c>
      <c r="E811">
        <v>13681494.199999999</v>
      </c>
      <c r="F811">
        <v>45</v>
      </c>
      <c r="G811">
        <v>53</v>
      </c>
      <c r="H811">
        <f>VLOOKUP($A811,'01 LEAD TIME'!$A$10:$K$1000000,8,FALSE)</f>
        <v>20161174935521.801</v>
      </c>
      <c r="I811">
        <f>VLOOKUP($A811,'01 LEAD TIME'!$A$10:$K$1000000,9,FALSE)</f>
        <v>20161206652431.5</v>
      </c>
      <c r="J811">
        <f>VLOOKUP($A811,'01 LEAD TIME'!$A$10:$K$1000000,10,FALSE)</f>
        <v>8</v>
      </c>
      <c r="K811">
        <f>VLOOKUP($A811,'01 LEAD TIME'!$A$10:$K$1000000,11,FALSE)</f>
        <v>9</v>
      </c>
      <c r="L811" t="s">
        <v>36</v>
      </c>
      <c r="M811" s="1">
        <f t="shared" si="96"/>
        <v>42678</v>
      </c>
      <c r="N811" s="1">
        <f t="shared" si="97"/>
        <v>42717</v>
      </c>
      <c r="O811" t="b">
        <f t="shared" si="98"/>
        <v>1</v>
      </c>
      <c r="P811" t="str">
        <f t="shared" si="99"/>
        <v>WHEN fk_mwh_warehouse = '1' AND id_city = '4011' AND shipped_date &gt;= '2016-11-04' AND shipped_date &lt; '2016-12-14' THEN unit_price</v>
      </c>
      <c r="Q811" t="str">
        <f t="shared" si="100"/>
        <v>WHEN fk_mwh_warehouse = '1' AND id_city = '4011' AND shipped_date &gt;= '2016-11-04' AND shipped_date &lt; '2016-12-14' THEN paid_price</v>
      </c>
      <c r="R811" t="str">
        <f t="shared" si="103"/>
        <v>WHEN fk_mwh_warehouse = '1' AND id_city = '4011' AND shipped_date &gt;= '2016-11-04' AND shipped_date &lt; '2016-12-14' THEN order_nr</v>
      </c>
      <c r="S811" t="str">
        <f t="shared" si="101"/>
        <v>WHEN fk_mwh_warehouse = '1' AND id_city = '4011' AND shipped_date &gt;= '2016-11-04' AND shipped_date &lt; '2016-12-14' THEN 1</v>
      </c>
    </row>
    <row r="812" spans="1:19" x14ac:dyDescent="0.25">
      <c r="A812" t="str">
        <f t="shared" si="102"/>
        <v>40241</v>
      </c>
      <c r="B812">
        <v>1</v>
      </c>
      <c r="C812">
        <v>4024</v>
      </c>
      <c r="D812">
        <v>3148550</v>
      </c>
      <c r="E812">
        <v>3148550</v>
      </c>
      <c r="F812">
        <v>31</v>
      </c>
      <c r="G812">
        <v>33</v>
      </c>
      <c r="H812">
        <f>VLOOKUP($A812,'01 LEAD TIME'!$A$10:$K$1000000,8,FALSE)</f>
        <v>20161195520212</v>
      </c>
      <c r="I812">
        <f>VLOOKUP($A812,'01 LEAD TIME'!$A$10:$K$1000000,9,FALSE)</f>
        <v>20161205131678.602</v>
      </c>
      <c r="J812">
        <f>VLOOKUP($A812,'01 LEAD TIME'!$A$10:$K$1000000,10,FALSE)</f>
        <v>2</v>
      </c>
      <c r="K812">
        <f>VLOOKUP($A812,'01 LEAD TIME'!$A$10:$K$1000000,11,FALSE)</f>
        <v>6</v>
      </c>
      <c r="L812" t="s">
        <v>34</v>
      </c>
      <c r="M812" s="1">
        <f t="shared" si="96"/>
        <v>42693</v>
      </c>
      <c r="N812" s="1">
        <f t="shared" si="97"/>
        <v>42720</v>
      </c>
      <c r="O812" t="b">
        <f t="shared" si="98"/>
        <v>1</v>
      </c>
      <c r="P812" t="str">
        <f t="shared" si="99"/>
        <v>WHEN fk_mwh_warehouse = '1' AND id_city = '4024' AND shipped_date &gt;= '2016-11-19' AND shipped_date &lt; '2016-12-17' THEN unit_price</v>
      </c>
      <c r="Q812" t="str">
        <f t="shared" si="100"/>
        <v>WHEN fk_mwh_warehouse = '1' AND id_city = '4024' AND shipped_date &gt;= '2016-11-19' AND shipped_date &lt; '2016-12-17' THEN paid_price</v>
      </c>
      <c r="R812" t="str">
        <f t="shared" si="103"/>
        <v>WHEN fk_mwh_warehouse = '1' AND id_city = '4024' AND shipped_date &gt;= '2016-11-19' AND shipped_date &lt; '2016-12-17' THEN order_nr</v>
      </c>
      <c r="S812" t="str">
        <f t="shared" si="101"/>
        <v>WHEN fk_mwh_warehouse = '1' AND id_city = '4024' AND shipped_date &gt;= '2016-11-19' AND shipped_date &lt; '2016-12-17' THEN 1</v>
      </c>
    </row>
    <row r="813" spans="1:19" x14ac:dyDescent="0.25">
      <c r="A813" t="str">
        <f t="shared" si="102"/>
        <v>40361</v>
      </c>
      <c r="B813">
        <v>1</v>
      </c>
      <c r="C813">
        <v>4036</v>
      </c>
      <c r="D813">
        <v>13705077</v>
      </c>
      <c r="E813">
        <v>13705077</v>
      </c>
      <c r="F813">
        <v>27</v>
      </c>
      <c r="G813">
        <v>33</v>
      </c>
      <c r="H813">
        <f>VLOOKUP($A813,'01 LEAD TIME'!$A$10:$K$1000000,8,FALSE)</f>
        <v>20161182783928.898</v>
      </c>
      <c r="I813">
        <f>VLOOKUP($A813,'01 LEAD TIME'!$A$10:$K$1000000,9,FALSE)</f>
        <v>20161206302685.301</v>
      </c>
      <c r="J813">
        <f>VLOOKUP($A813,'01 LEAD TIME'!$A$10:$K$1000000,10,FALSE)</f>
        <v>5</v>
      </c>
      <c r="K813">
        <f>VLOOKUP($A813,'01 LEAD TIME'!$A$10:$K$1000000,11,FALSE)</f>
        <v>2</v>
      </c>
      <c r="L813" t="s">
        <v>36</v>
      </c>
      <c r="M813" s="1">
        <f t="shared" si="96"/>
        <v>42702</v>
      </c>
      <c r="N813" s="1">
        <f t="shared" si="97"/>
        <v>42713</v>
      </c>
      <c r="O813" t="b">
        <f t="shared" si="98"/>
        <v>0</v>
      </c>
      <c r="P813" t="str">
        <f t="shared" si="99"/>
        <v>WHEN fk_mwh_warehouse = '1' AND id_city = '4036' AND shipped_date &gt;= '2016-11-28' AND shipped_date &lt; '2016-12-10' THEN unit_price</v>
      </c>
      <c r="Q813" t="str">
        <f t="shared" si="100"/>
        <v>WHEN fk_mwh_warehouse = '1' AND id_city = '4036' AND shipped_date &gt;= '2016-11-28' AND shipped_date &lt; '2016-12-10' THEN paid_price</v>
      </c>
      <c r="R813" t="str">
        <f t="shared" si="103"/>
        <v>WHEN fk_mwh_warehouse = '1' AND id_city = '4036' AND shipped_date &gt;= '2016-11-28' AND shipped_date &lt; '2016-12-10' THEN order_nr</v>
      </c>
      <c r="S813" t="str">
        <f t="shared" si="101"/>
        <v>WHEN fk_mwh_warehouse = '1' AND id_city = '4036' AND shipped_date &gt;= '2016-11-28' AND shipped_date &lt; '2016-12-10' THEN 1</v>
      </c>
    </row>
    <row r="814" spans="1:19" x14ac:dyDescent="0.25">
      <c r="A814" t="str">
        <f t="shared" si="102"/>
        <v>40431</v>
      </c>
      <c r="B814">
        <v>1</v>
      </c>
      <c r="C814">
        <v>4043</v>
      </c>
      <c r="D814">
        <v>16383605</v>
      </c>
      <c r="E814">
        <v>16321405</v>
      </c>
      <c r="F814">
        <v>43</v>
      </c>
      <c r="G814">
        <v>59</v>
      </c>
      <c r="H814">
        <f>VLOOKUP($A814,'01 LEAD TIME'!$A$10:$K$1000000,8,FALSE)</f>
        <v>20161177603241.301</v>
      </c>
      <c r="I814">
        <f>VLOOKUP($A814,'01 LEAD TIME'!$A$10:$K$1000000,9,FALSE)</f>
        <v>20161206758664.301</v>
      </c>
      <c r="J814">
        <f>VLOOKUP($A814,'01 LEAD TIME'!$A$10:$K$1000000,10,FALSE)</f>
        <v>8</v>
      </c>
      <c r="K814">
        <f>VLOOKUP($A814,'01 LEAD TIME'!$A$10:$K$1000000,11,FALSE)</f>
        <v>8</v>
      </c>
      <c r="L814" t="s">
        <v>36</v>
      </c>
      <c r="M814" s="1">
        <f t="shared" si="96"/>
        <v>42681</v>
      </c>
      <c r="N814" s="1">
        <f t="shared" si="97"/>
        <v>42716</v>
      </c>
      <c r="O814" t="b">
        <f t="shared" si="98"/>
        <v>0</v>
      </c>
      <c r="P814" t="str">
        <f t="shared" si="99"/>
        <v>WHEN fk_mwh_warehouse = '1' AND id_city = '4043' AND shipped_date &gt;= '2016-11-07' AND shipped_date &lt; '2016-12-13' THEN unit_price</v>
      </c>
      <c r="Q814" t="str">
        <f t="shared" si="100"/>
        <v>WHEN fk_mwh_warehouse = '1' AND id_city = '4043' AND shipped_date &gt;= '2016-11-07' AND shipped_date &lt; '2016-12-13' THEN paid_price</v>
      </c>
      <c r="R814" t="str">
        <f t="shared" si="103"/>
        <v>WHEN fk_mwh_warehouse = '1' AND id_city = '4043' AND shipped_date &gt;= '2016-11-07' AND shipped_date &lt; '2016-12-13' THEN order_nr</v>
      </c>
      <c r="S814" t="str">
        <f t="shared" si="101"/>
        <v>WHEN fk_mwh_warehouse = '1' AND id_city = '4043' AND shipped_date &gt;= '2016-11-07' AND shipped_date &lt; '2016-12-13' THEN 1</v>
      </c>
    </row>
    <row r="815" spans="1:19" x14ac:dyDescent="0.25">
      <c r="A815" t="str">
        <f t="shared" si="102"/>
        <v>40531</v>
      </c>
      <c r="B815">
        <v>1</v>
      </c>
      <c r="C815">
        <v>4053</v>
      </c>
      <c r="D815">
        <v>25115200</v>
      </c>
      <c r="E815">
        <v>25115200</v>
      </c>
      <c r="F815">
        <v>662</v>
      </c>
      <c r="G815">
        <v>662</v>
      </c>
      <c r="H815">
        <f>VLOOKUP($A815,'01 LEAD TIME'!$A$10:$K$1000000,8,FALSE)</f>
        <v>20161206533659.699</v>
      </c>
      <c r="I815">
        <f>VLOOKUP($A815,'01 LEAD TIME'!$A$10:$K$1000000,9,FALSE)</f>
        <v>20161207160354.602</v>
      </c>
      <c r="J815">
        <f>VLOOKUP($A815,'01 LEAD TIME'!$A$10:$K$1000000,10,FALSE)</f>
        <v>0</v>
      </c>
      <c r="K815">
        <f>VLOOKUP($A815,'01 LEAD TIME'!$A$10:$K$1000000,11,FALSE)</f>
        <v>1</v>
      </c>
      <c r="L815" t="s">
        <v>35</v>
      </c>
      <c r="M815" s="1">
        <f t="shared" si="96"/>
        <v>42710</v>
      </c>
      <c r="N815" s="1">
        <f t="shared" si="97"/>
        <v>42717</v>
      </c>
      <c r="O815" t="b">
        <f t="shared" si="98"/>
        <v>1</v>
      </c>
      <c r="P815" t="str">
        <f t="shared" si="99"/>
        <v>WHEN fk_mwh_warehouse = '1' AND id_city = '4053' AND shipped_date &gt;= '2016-12-06' AND shipped_date &lt; '2016-12-14' THEN unit_price</v>
      </c>
      <c r="Q815" t="str">
        <f t="shared" si="100"/>
        <v>WHEN fk_mwh_warehouse = '1' AND id_city = '4053' AND shipped_date &gt;= '2016-12-06' AND shipped_date &lt; '2016-12-14' THEN paid_price</v>
      </c>
      <c r="R815" t="str">
        <f t="shared" si="103"/>
        <v>WHEN fk_mwh_warehouse = '1' AND id_city = '4053' AND shipped_date &gt;= '2016-12-06' AND shipped_date &lt; '2016-12-14' THEN order_nr</v>
      </c>
      <c r="S815" t="str">
        <f t="shared" si="101"/>
        <v>WHEN fk_mwh_warehouse = '1' AND id_city = '4053' AND shipped_date &gt;= '2016-12-06' AND shipped_date &lt; '2016-12-14' THEN 1</v>
      </c>
    </row>
    <row r="816" spans="1:19" x14ac:dyDescent="0.25">
      <c r="A816" t="str">
        <f t="shared" si="102"/>
        <v>40601</v>
      </c>
      <c r="B816">
        <v>1</v>
      </c>
      <c r="C816">
        <v>4060</v>
      </c>
      <c r="D816">
        <v>163033533.84999999</v>
      </c>
      <c r="E816">
        <v>159932070.78</v>
      </c>
      <c r="F816">
        <v>652</v>
      </c>
      <c r="G816">
        <v>748</v>
      </c>
      <c r="H816">
        <f>VLOOKUP($A816,'01 LEAD TIME'!$A$10:$K$1000000,8,FALSE)</f>
        <v>20161201538796.102</v>
      </c>
      <c r="I816">
        <f>VLOOKUP($A816,'01 LEAD TIME'!$A$10:$K$1000000,9,FALSE)</f>
        <v>20161207063093.301</v>
      </c>
      <c r="J816">
        <f>VLOOKUP($A816,'01 LEAD TIME'!$A$10:$K$1000000,10,FALSE)</f>
        <v>1</v>
      </c>
      <c r="K816">
        <f>VLOOKUP($A816,'01 LEAD TIME'!$A$10:$K$1000000,11,FALSE)</f>
        <v>3</v>
      </c>
      <c r="L816" t="s">
        <v>35</v>
      </c>
      <c r="M816" s="1">
        <f t="shared" si="96"/>
        <v>42703</v>
      </c>
      <c r="N816" s="1">
        <f t="shared" si="97"/>
        <v>42718</v>
      </c>
      <c r="O816" t="b">
        <f t="shared" si="98"/>
        <v>1</v>
      </c>
      <c r="P816" t="str">
        <f t="shared" si="99"/>
        <v>WHEN fk_mwh_warehouse = '1' AND id_city = '4060' AND shipped_date &gt;= '2016-11-29' AND shipped_date &lt; '2016-12-15' THEN unit_price</v>
      </c>
      <c r="Q816" t="str">
        <f t="shared" si="100"/>
        <v>WHEN fk_mwh_warehouse = '1' AND id_city = '4060' AND shipped_date &gt;= '2016-11-29' AND shipped_date &lt; '2016-12-15' THEN paid_price</v>
      </c>
      <c r="R816" t="str">
        <f t="shared" si="103"/>
        <v>WHEN fk_mwh_warehouse = '1' AND id_city = '4060' AND shipped_date &gt;= '2016-11-29' AND shipped_date &lt; '2016-12-15' THEN order_nr</v>
      </c>
      <c r="S816" t="str">
        <f t="shared" si="101"/>
        <v>WHEN fk_mwh_warehouse = '1' AND id_city = '4060' AND shipped_date &gt;= '2016-11-29' AND shipped_date &lt; '2016-12-15' THEN 1</v>
      </c>
    </row>
    <row r="817" spans="1:19" x14ac:dyDescent="0.25">
      <c r="A817" t="str">
        <f t="shared" si="102"/>
        <v>40661</v>
      </c>
      <c r="B817">
        <v>1</v>
      </c>
      <c r="C817">
        <v>4066</v>
      </c>
      <c r="D817">
        <v>86393709.819999993</v>
      </c>
      <c r="E817">
        <v>85657505.209999993</v>
      </c>
      <c r="F817">
        <v>155</v>
      </c>
      <c r="G817">
        <v>227</v>
      </c>
      <c r="H817">
        <f>VLOOKUP($A817,'01 LEAD TIME'!$A$10:$K$1000000,8,FALSE)</f>
        <v>20161171794961</v>
      </c>
      <c r="I817">
        <f>VLOOKUP($A817,'01 LEAD TIME'!$A$10:$K$1000000,9,FALSE)</f>
        <v>20161206899150.801</v>
      </c>
      <c r="J817">
        <f>VLOOKUP($A817,'01 LEAD TIME'!$A$10:$K$1000000,10,FALSE)</f>
        <v>7</v>
      </c>
      <c r="K817">
        <f>VLOOKUP($A817,'01 LEAD TIME'!$A$10:$K$1000000,11,FALSE)</f>
        <v>6</v>
      </c>
      <c r="L817" t="s">
        <v>36</v>
      </c>
      <c r="M817" s="1">
        <f t="shared" si="96"/>
        <v>42688</v>
      </c>
      <c r="N817" s="1">
        <f t="shared" si="97"/>
        <v>42715</v>
      </c>
      <c r="O817" t="b">
        <f t="shared" si="98"/>
        <v>0</v>
      </c>
      <c r="P817" t="str">
        <f t="shared" si="99"/>
        <v>WHEN fk_mwh_warehouse = '1' AND id_city = '4066' AND shipped_date &gt;= '2016-11-14' AND shipped_date &lt; '2016-12-12' THEN unit_price</v>
      </c>
      <c r="Q817" t="str">
        <f t="shared" si="100"/>
        <v>WHEN fk_mwh_warehouse = '1' AND id_city = '4066' AND shipped_date &gt;= '2016-11-14' AND shipped_date &lt; '2016-12-12' THEN paid_price</v>
      </c>
      <c r="R817" t="str">
        <f t="shared" si="103"/>
        <v>WHEN fk_mwh_warehouse = '1' AND id_city = '4066' AND shipped_date &gt;= '2016-11-14' AND shipped_date &lt; '2016-12-12' THEN order_nr</v>
      </c>
      <c r="S817" t="str">
        <f t="shared" si="101"/>
        <v>WHEN fk_mwh_warehouse = '1' AND id_city = '4066' AND shipped_date &gt;= '2016-11-14' AND shipped_date &lt; '2016-12-12' THEN 1</v>
      </c>
    </row>
    <row r="818" spans="1:19" x14ac:dyDescent="0.25">
      <c r="A818" t="str">
        <f t="shared" si="102"/>
        <v>40821</v>
      </c>
      <c r="B818">
        <v>1</v>
      </c>
      <c r="C818">
        <v>4082</v>
      </c>
      <c r="D818">
        <v>50947411</v>
      </c>
      <c r="E818">
        <v>50576559.670000002</v>
      </c>
      <c r="F818">
        <v>122</v>
      </c>
      <c r="G818">
        <v>146</v>
      </c>
      <c r="H818">
        <f>VLOOKUP($A818,'01 LEAD TIME'!$A$10:$K$1000000,8,FALSE)</f>
        <v>20161170616204.398</v>
      </c>
      <c r="I818">
        <f>VLOOKUP($A818,'01 LEAD TIME'!$A$10:$K$1000000,9,FALSE)</f>
        <v>20161206406816.301</v>
      </c>
      <c r="J818">
        <f>VLOOKUP($A818,'01 LEAD TIME'!$A$10:$K$1000000,10,FALSE)</f>
        <v>6</v>
      </c>
      <c r="K818">
        <f>VLOOKUP($A818,'01 LEAD TIME'!$A$10:$K$1000000,11,FALSE)</f>
        <v>5</v>
      </c>
      <c r="L818" t="s">
        <v>36</v>
      </c>
      <c r="M818" s="1">
        <f t="shared" si="96"/>
        <v>42692</v>
      </c>
      <c r="N818" s="1">
        <f t="shared" si="97"/>
        <v>42715</v>
      </c>
      <c r="O818" t="b">
        <f t="shared" si="98"/>
        <v>0</v>
      </c>
      <c r="P818" t="str">
        <f t="shared" si="99"/>
        <v>WHEN fk_mwh_warehouse = '1' AND id_city = '4082' AND shipped_date &gt;= '2016-11-18' AND shipped_date &lt; '2016-12-12' THEN unit_price</v>
      </c>
      <c r="Q818" t="str">
        <f t="shared" si="100"/>
        <v>WHEN fk_mwh_warehouse = '1' AND id_city = '4082' AND shipped_date &gt;= '2016-11-18' AND shipped_date &lt; '2016-12-12' THEN paid_price</v>
      </c>
      <c r="R818" t="str">
        <f t="shared" si="103"/>
        <v>WHEN fk_mwh_warehouse = '1' AND id_city = '4082' AND shipped_date &gt;= '2016-11-18' AND shipped_date &lt; '2016-12-12' THEN order_nr</v>
      </c>
      <c r="S818" t="str">
        <f t="shared" si="101"/>
        <v>WHEN fk_mwh_warehouse = '1' AND id_city = '4082' AND shipped_date &gt;= '2016-11-18' AND shipped_date &lt; '2016-12-12' THEN 1</v>
      </c>
    </row>
    <row r="819" spans="1:19" x14ac:dyDescent="0.25">
      <c r="A819" t="str">
        <f t="shared" si="102"/>
        <v>40891</v>
      </c>
      <c r="B819">
        <v>1</v>
      </c>
      <c r="C819">
        <v>4089</v>
      </c>
      <c r="D819">
        <v>24894122.199999999</v>
      </c>
      <c r="E819">
        <v>24759704.699999999</v>
      </c>
      <c r="F819">
        <v>52</v>
      </c>
      <c r="G819">
        <v>74</v>
      </c>
      <c r="H819">
        <f>VLOOKUP($A819,'01 LEAD TIME'!$A$10:$K$1000000,8,FALSE)</f>
        <v>20161176477550.398</v>
      </c>
      <c r="I819">
        <f>VLOOKUP($A819,'01 LEAD TIME'!$A$10:$K$1000000,9,FALSE)</f>
        <v>20161207155279.5</v>
      </c>
      <c r="J819">
        <f>VLOOKUP($A819,'01 LEAD TIME'!$A$10:$K$1000000,10,FALSE)</f>
        <v>6</v>
      </c>
      <c r="K819">
        <f>VLOOKUP($A819,'01 LEAD TIME'!$A$10:$K$1000000,11,FALSE)</f>
        <v>5</v>
      </c>
      <c r="L819" t="s">
        <v>35</v>
      </c>
      <c r="M819" s="1">
        <f t="shared" si="96"/>
        <v>42692</v>
      </c>
      <c r="N819" s="1">
        <f t="shared" si="97"/>
        <v>42715</v>
      </c>
      <c r="O819" t="b">
        <f t="shared" si="98"/>
        <v>0</v>
      </c>
      <c r="P819" t="str">
        <f t="shared" si="99"/>
        <v>WHEN fk_mwh_warehouse = '1' AND id_city = '4089' AND shipped_date &gt;= '2016-11-18' AND shipped_date &lt; '2016-12-12' THEN unit_price</v>
      </c>
      <c r="Q819" t="str">
        <f t="shared" si="100"/>
        <v>WHEN fk_mwh_warehouse = '1' AND id_city = '4089' AND shipped_date &gt;= '2016-11-18' AND shipped_date &lt; '2016-12-12' THEN paid_price</v>
      </c>
      <c r="R819" t="str">
        <f t="shared" si="103"/>
        <v>WHEN fk_mwh_warehouse = '1' AND id_city = '4089' AND shipped_date &gt;= '2016-11-18' AND shipped_date &lt; '2016-12-12' THEN order_nr</v>
      </c>
      <c r="S819" t="str">
        <f t="shared" si="101"/>
        <v>WHEN fk_mwh_warehouse = '1' AND id_city = '4089' AND shipped_date &gt;= '2016-11-18' AND shipped_date &lt; '2016-12-12' THEN 1</v>
      </c>
    </row>
    <row r="820" spans="1:19" x14ac:dyDescent="0.25">
      <c r="A820" t="str">
        <f t="shared" si="102"/>
        <v>41021</v>
      </c>
      <c r="B820">
        <v>1</v>
      </c>
      <c r="C820">
        <v>4102</v>
      </c>
      <c r="D820">
        <v>24520849.5</v>
      </c>
      <c r="E820">
        <v>24308355.02</v>
      </c>
      <c r="F820">
        <v>80</v>
      </c>
      <c r="G820">
        <v>126</v>
      </c>
      <c r="H820">
        <f>VLOOKUP($A820,'01 LEAD TIME'!$A$10:$K$1000000,8,FALSE)</f>
        <v>20161175991721.5</v>
      </c>
      <c r="I820">
        <f>VLOOKUP($A820,'01 LEAD TIME'!$A$10:$K$1000000,9,FALSE)</f>
        <v>20161207128633.301</v>
      </c>
      <c r="J820">
        <f>VLOOKUP($A820,'01 LEAD TIME'!$A$10:$K$1000000,10,FALSE)</f>
        <v>8</v>
      </c>
      <c r="K820">
        <f>VLOOKUP($A820,'01 LEAD TIME'!$A$10:$K$1000000,11,FALSE)</f>
        <v>6</v>
      </c>
      <c r="L820" t="s">
        <v>35</v>
      </c>
      <c r="M820" s="1">
        <f t="shared" si="96"/>
        <v>42687</v>
      </c>
      <c r="N820" s="1">
        <f t="shared" si="97"/>
        <v>42714</v>
      </c>
      <c r="O820" t="b">
        <f t="shared" si="98"/>
        <v>0</v>
      </c>
      <c r="P820" t="str">
        <f t="shared" si="99"/>
        <v>WHEN fk_mwh_warehouse = '1' AND id_city = '4102' AND shipped_date &gt;= '2016-11-13' AND shipped_date &lt; '2016-12-11' THEN unit_price</v>
      </c>
      <c r="Q820" t="str">
        <f t="shared" si="100"/>
        <v>WHEN fk_mwh_warehouse = '1' AND id_city = '4102' AND shipped_date &gt;= '2016-11-13' AND shipped_date &lt; '2016-12-11' THEN paid_price</v>
      </c>
      <c r="R820" t="str">
        <f t="shared" si="103"/>
        <v>WHEN fk_mwh_warehouse = '1' AND id_city = '4102' AND shipped_date &gt;= '2016-11-13' AND shipped_date &lt; '2016-12-11' THEN order_nr</v>
      </c>
      <c r="S820" t="str">
        <f t="shared" si="101"/>
        <v>WHEN fk_mwh_warehouse = '1' AND id_city = '4102' AND shipped_date &gt;= '2016-11-13' AND shipped_date &lt; '2016-12-11' THEN 1</v>
      </c>
    </row>
    <row r="821" spans="1:19" x14ac:dyDescent="0.25">
      <c r="A821" t="str">
        <f t="shared" si="102"/>
        <v>41121</v>
      </c>
      <c r="B821">
        <v>1</v>
      </c>
      <c r="C821">
        <v>4112</v>
      </c>
      <c r="D821">
        <v>46987921</v>
      </c>
      <c r="E821">
        <v>46941121</v>
      </c>
      <c r="F821">
        <v>101</v>
      </c>
      <c r="G821">
        <v>140</v>
      </c>
      <c r="H821">
        <f>VLOOKUP($A821,'01 LEAD TIME'!$A$10:$K$1000000,8,FALSE)</f>
        <v>20161189824271.898</v>
      </c>
      <c r="I821">
        <f>VLOOKUP($A821,'01 LEAD TIME'!$A$10:$K$1000000,9,FALSE)</f>
        <v>20161206709673.102</v>
      </c>
      <c r="J821">
        <f>VLOOKUP($A821,'01 LEAD TIME'!$A$10:$K$1000000,10,FALSE)</f>
        <v>5</v>
      </c>
      <c r="K821">
        <f>VLOOKUP($A821,'01 LEAD TIME'!$A$10:$K$1000000,11,FALSE)</f>
        <v>4</v>
      </c>
      <c r="L821" t="s">
        <v>36</v>
      </c>
      <c r="M821" s="1">
        <f t="shared" si="96"/>
        <v>42696</v>
      </c>
      <c r="N821" s="1">
        <f t="shared" si="97"/>
        <v>42715</v>
      </c>
      <c r="O821" t="b">
        <f t="shared" si="98"/>
        <v>0</v>
      </c>
      <c r="P821" t="str">
        <f t="shared" si="99"/>
        <v>WHEN fk_mwh_warehouse = '1' AND id_city = '4112' AND shipped_date &gt;= '2016-11-22' AND shipped_date &lt; '2016-12-12' THEN unit_price</v>
      </c>
      <c r="Q821" t="str">
        <f t="shared" si="100"/>
        <v>WHEN fk_mwh_warehouse = '1' AND id_city = '4112' AND shipped_date &gt;= '2016-11-22' AND shipped_date &lt; '2016-12-12' THEN paid_price</v>
      </c>
      <c r="R821" t="str">
        <f t="shared" si="103"/>
        <v>WHEN fk_mwh_warehouse = '1' AND id_city = '4112' AND shipped_date &gt;= '2016-11-22' AND shipped_date &lt; '2016-12-12' THEN order_nr</v>
      </c>
      <c r="S821" t="str">
        <f t="shared" si="101"/>
        <v>WHEN fk_mwh_warehouse = '1' AND id_city = '4112' AND shipped_date &gt;= '2016-11-22' AND shipped_date &lt; '2016-12-12' THEN 1</v>
      </c>
    </row>
    <row r="822" spans="1:19" x14ac:dyDescent="0.25">
      <c r="A822" t="str">
        <f t="shared" si="102"/>
        <v>41231</v>
      </c>
      <c r="B822">
        <v>1</v>
      </c>
      <c r="C822">
        <v>4123</v>
      </c>
      <c r="D822">
        <v>38372667</v>
      </c>
      <c r="E822">
        <v>38349787</v>
      </c>
      <c r="F822">
        <v>74</v>
      </c>
      <c r="G822">
        <v>109</v>
      </c>
      <c r="H822">
        <f>VLOOKUP($A822,'01 LEAD TIME'!$A$10:$K$1000000,8,FALSE)</f>
        <v>20161184426043.699</v>
      </c>
      <c r="I822">
        <f>VLOOKUP($A822,'01 LEAD TIME'!$A$10:$K$1000000,9,FALSE)</f>
        <v>20161206467861.5</v>
      </c>
      <c r="J822">
        <f>VLOOKUP($A822,'01 LEAD TIME'!$A$10:$K$1000000,10,FALSE)</f>
        <v>5</v>
      </c>
      <c r="K822">
        <f>VLOOKUP($A822,'01 LEAD TIME'!$A$10:$K$1000000,11,FALSE)</f>
        <v>4</v>
      </c>
      <c r="L822" t="s">
        <v>36</v>
      </c>
      <c r="M822" s="1">
        <f t="shared" si="96"/>
        <v>42696</v>
      </c>
      <c r="N822" s="1">
        <f t="shared" si="97"/>
        <v>42715</v>
      </c>
      <c r="O822" t="b">
        <f t="shared" si="98"/>
        <v>0</v>
      </c>
      <c r="P822" t="str">
        <f t="shared" si="99"/>
        <v>WHEN fk_mwh_warehouse = '1' AND id_city = '4123' AND shipped_date &gt;= '2016-11-22' AND shipped_date &lt; '2016-12-12' THEN unit_price</v>
      </c>
      <c r="Q822" t="str">
        <f t="shared" si="100"/>
        <v>WHEN fk_mwh_warehouse = '1' AND id_city = '4123' AND shipped_date &gt;= '2016-11-22' AND shipped_date &lt; '2016-12-12' THEN paid_price</v>
      </c>
      <c r="R822" t="str">
        <f t="shared" si="103"/>
        <v>WHEN fk_mwh_warehouse = '1' AND id_city = '4123' AND shipped_date &gt;= '2016-11-22' AND shipped_date &lt; '2016-12-12' THEN order_nr</v>
      </c>
      <c r="S822" t="str">
        <f t="shared" si="101"/>
        <v>WHEN fk_mwh_warehouse = '1' AND id_city = '4123' AND shipped_date &gt;= '2016-11-22' AND shipped_date &lt; '2016-12-12' THEN 1</v>
      </c>
    </row>
    <row r="823" spans="1:19" x14ac:dyDescent="0.25">
      <c r="A823" t="str">
        <f t="shared" si="102"/>
        <v>41361</v>
      </c>
      <c r="B823">
        <v>1</v>
      </c>
      <c r="C823">
        <v>4136</v>
      </c>
      <c r="D823">
        <v>9623110</v>
      </c>
      <c r="E823">
        <v>9565440</v>
      </c>
      <c r="F823">
        <v>36</v>
      </c>
      <c r="G823">
        <v>41</v>
      </c>
      <c r="H823">
        <f>VLOOKUP($A823,'01 LEAD TIME'!$A$10:$K$1000000,8,FALSE)</f>
        <v>20161185692451.699</v>
      </c>
      <c r="I823">
        <f>VLOOKUP($A823,'01 LEAD TIME'!$A$10:$K$1000000,9,FALSE)</f>
        <v>20161206560272.398</v>
      </c>
      <c r="J823">
        <f>VLOOKUP($A823,'01 LEAD TIME'!$A$10:$K$1000000,10,FALSE)</f>
        <v>6</v>
      </c>
      <c r="K823">
        <f>VLOOKUP($A823,'01 LEAD TIME'!$A$10:$K$1000000,11,FALSE)</f>
        <v>5</v>
      </c>
      <c r="L823" t="s">
        <v>36</v>
      </c>
      <c r="M823" s="1">
        <f t="shared" si="96"/>
        <v>42692</v>
      </c>
      <c r="N823" s="1">
        <f t="shared" si="97"/>
        <v>42715</v>
      </c>
      <c r="O823" t="b">
        <f t="shared" si="98"/>
        <v>0</v>
      </c>
      <c r="P823" t="str">
        <f t="shared" si="99"/>
        <v>WHEN fk_mwh_warehouse = '1' AND id_city = '4136' AND shipped_date &gt;= '2016-11-18' AND shipped_date &lt; '2016-12-12' THEN unit_price</v>
      </c>
      <c r="Q823" t="str">
        <f t="shared" si="100"/>
        <v>WHEN fk_mwh_warehouse = '1' AND id_city = '4136' AND shipped_date &gt;= '2016-11-18' AND shipped_date &lt; '2016-12-12' THEN paid_price</v>
      </c>
      <c r="R823" t="str">
        <f t="shared" si="103"/>
        <v>WHEN fk_mwh_warehouse = '1' AND id_city = '4136' AND shipped_date &gt;= '2016-11-18' AND shipped_date &lt; '2016-12-12' THEN order_nr</v>
      </c>
      <c r="S823" t="str">
        <f t="shared" si="101"/>
        <v>WHEN fk_mwh_warehouse = '1' AND id_city = '4136' AND shipped_date &gt;= '2016-11-18' AND shipped_date &lt; '2016-12-12' THEN 1</v>
      </c>
    </row>
    <row r="824" spans="1:19" x14ac:dyDescent="0.25">
      <c r="A824" t="str">
        <f t="shared" si="102"/>
        <v>41471</v>
      </c>
      <c r="B824">
        <v>1</v>
      </c>
      <c r="C824">
        <v>4147</v>
      </c>
      <c r="D824">
        <v>2492055</v>
      </c>
      <c r="E824">
        <v>2375940</v>
      </c>
      <c r="F824">
        <v>18</v>
      </c>
      <c r="G824">
        <v>26</v>
      </c>
      <c r="H824">
        <f>VLOOKUP($A824,'01 LEAD TIME'!$A$10:$K$1000000,8,FALSE)</f>
        <v>20161185530981.199</v>
      </c>
      <c r="I824">
        <f>VLOOKUP($A824,'01 LEAD TIME'!$A$10:$K$1000000,9,FALSE)</f>
        <v>20161206966650.602</v>
      </c>
      <c r="J824">
        <f>VLOOKUP($A824,'01 LEAD TIME'!$A$10:$K$1000000,10,FALSE)</f>
        <v>5</v>
      </c>
      <c r="K824">
        <f>VLOOKUP($A824,'01 LEAD TIME'!$A$10:$K$1000000,11,FALSE)</f>
        <v>2</v>
      </c>
      <c r="L824" t="s">
        <v>36</v>
      </c>
      <c r="M824" s="1">
        <f t="shared" si="96"/>
        <v>42702</v>
      </c>
      <c r="N824" s="1">
        <f t="shared" si="97"/>
        <v>42713</v>
      </c>
      <c r="O824" t="b">
        <f t="shared" si="98"/>
        <v>0</v>
      </c>
      <c r="P824" t="str">
        <f t="shared" si="99"/>
        <v>WHEN fk_mwh_warehouse = '1' AND id_city = '4147' AND shipped_date &gt;= '2016-11-28' AND shipped_date &lt; '2016-12-10' THEN unit_price</v>
      </c>
      <c r="Q824" t="str">
        <f t="shared" si="100"/>
        <v>WHEN fk_mwh_warehouse = '1' AND id_city = '4147' AND shipped_date &gt;= '2016-11-28' AND shipped_date &lt; '2016-12-10' THEN paid_price</v>
      </c>
      <c r="R824" t="str">
        <f t="shared" si="103"/>
        <v>WHEN fk_mwh_warehouse = '1' AND id_city = '4147' AND shipped_date &gt;= '2016-11-28' AND shipped_date &lt; '2016-12-10' THEN order_nr</v>
      </c>
      <c r="S824" t="str">
        <f t="shared" si="101"/>
        <v>WHEN fk_mwh_warehouse = '1' AND id_city = '4147' AND shipped_date &gt;= '2016-11-28' AND shipped_date &lt; '2016-12-10' THEN 1</v>
      </c>
    </row>
    <row r="825" spans="1:19" x14ac:dyDescent="0.25">
      <c r="A825" t="str">
        <f t="shared" si="102"/>
        <v>41591</v>
      </c>
      <c r="B825">
        <v>1</v>
      </c>
      <c r="C825">
        <v>4159</v>
      </c>
      <c r="D825">
        <v>16636646.199999999</v>
      </c>
      <c r="E825">
        <v>16502530.85</v>
      </c>
      <c r="F825">
        <v>37</v>
      </c>
      <c r="G825">
        <v>55</v>
      </c>
      <c r="H825">
        <f>VLOOKUP($A825,'01 LEAD TIME'!$A$10:$K$1000000,8,FALSE)</f>
        <v>20161176908299</v>
      </c>
      <c r="I825">
        <f>VLOOKUP($A825,'01 LEAD TIME'!$A$10:$K$1000000,9,FALSE)</f>
        <v>20161207214272.301</v>
      </c>
      <c r="J825">
        <f>VLOOKUP($A825,'01 LEAD TIME'!$A$10:$K$1000000,10,FALSE)</f>
        <v>7</v>
      </c>
      <c r="K825">
        <f>VLOOKUP($A825,'01 LEAD TIME'!$A$10:$K$1000000,11,FALSE)</f>
        <v>6</v>
      </c>
      <c r="L825" t="s">
        <v>35</v>
      </c>
      <c r="M825" s="1">
        <f t="shared" si="96"/>
        <v>42688</v>
      </c>
      <c r="N825" s="1">
        <f t="shared" si="97"/>
        <v>42715</v>
      </c>
      <c r="O825" t="b">
        <f t="shared" si="98"/>
        <v>0</v>
      </c>
      <c r="P825" t="str">
        <f t="shared" si="99"/>
        <v>WHEN fk_mwh_warehouse = '1' AND id_city = '4159' AND shipped_date &gt;= '2016-11-14' AND shipped_date &lt; '2016-12-12' THEN unit_price</v>
      </c>
      <c r="Q825" t="str">
        <f t="shared" si="100"/>
        <v>WHEN fk_mwh_warehouse = '1' AND id_city = '4159' AND shipped_date &gt;= '2016-11-14' AND shipped_date &lt; '2016-12-12' THEN paid_price</v>
      </c>
      <c r="R825" t="str">
        <f t="shared" si="103"/>
        <v>WHEN fk_mwh_warehouse = '1' AND id_city = '4159' AND shipped_date &gt;= '2016-11-14' AND shipped_date &lt; '2016-12-12' THEN order_nr</v>
      </c>
      <c r="S825" t="str">
        <f t="shared" si="101"/>
        <v>WHEN fk_mwh_warehouse = '1' AND id_city = '4159' AND shipped_date &gt;= '2016-11-14' AND shipped_date &lt; '2016-12-12' THEN 1</v>
      </c>
    </row>
    <row r="826" spans="1:19" x14ac:dyDescent="0.25">
      <c r="A826" t="str">
        <f t="shared" si="102"/>
        <v>41711</v>
      </c>
      <c r="B826">
        <v>1</v>
      </c>
      <c r="C826">
        <v>4171</v>
      </c>
      <c r="D826">
        <v>10416563</v>
      </c>
      <c r="E826">
        <v>10376563</v>
      </c>
      <c r="F826">
        <v>19</v>
      </c>
      <c r="G826">
        <v>29</v>
      </c>
      <c r="H826">
        <f>VLOOKUP($A826,'01 LEAD TIME'!$A$10:$K$1000000,8,FALSE)</f>
        <v>20161123968158.398</v>
      </c>
      <c r="I826">
        <f>VLOOKUP($A826,'01 LEAD TIME'!$A$10:$K$1000000,9,FALSE)</f>
        <v>20161206780470.5</v>
      </c>
      <c r="J826">
        <f>VLOOKUP($A826,'01 LEAD TIME'!$A$10:$K$1000000,10,FALSE)</f>
        <v>13</v>
      </c>
      <c r="K826">
        <f>VLOOKUP($A826,'01 LEAD TIME'!$A$10:$K$1000000,11,FALSE)</f>
        <v>3</v>
      </c>
      <c r="L826" t="s">
        <v>36</v>
      </c>
      <c r="M826" s="1">
        <f t="shared" si="96"/>
        <v>42691</v>
      </c>
      <c r="N826" s="1">
        <f t="shared" si="97"/>
        <v>42706</v>
      </c>
      <c r="O826" t="b">
        <f t="shared" si="98"/>
        <v>0</v>
      </c>
      <c r="P826" t="str">
        <f t="shared" si="99"/>
        <v>WHEN fk_mwh_warehouse = '1' AND id_city = '4171' AND shipped_date &gt;= '2016-11-17' AND shipped_date &lt; '2016-12-03' THEN unit_price</v>
      </c>
      <c r="Q826" t="str">
        <f t="shared" si="100"/>
        <v>WHEN fk_mwh_warehouse = '1' AND id_city = '4171' AND shipped_date &gt;= '2016-11-17' AND shipped_date &lt; '2016-12-03' THEN paid_price</v>
      </c>
      <c r="R826" t="str">
        <f t="shared" si="103"/>
        <v>WHEN fk_mwh_warehouse = '1' AND id_city = '4171' AND shipped_date &gt;= '2016-11-17' AND shipped_date &lt; '2016-12-03' THEN order_nr</v>
      </c>
      <c r="S826" t="str">
        <f t="shared" si="101"/>
        <v>WHEN fk_mwh_warehouse = '1' AND id_city = '4171' AND shipped_date &gt;= '2016-11-17' AND shipped_date &lt; '2016-12-03' THEN 1</v>
      </c>
    </row>
    <row r="827" spans="1:19" x14ac:dyDescent="0.25">
      <c r="A827" t="str">
        <f t="shared" si="102"/>
        <v>41891</v>
      </c>
      <c r="B827">
        <v>1</v>
      </c>
      <c r="C827">
        <v>4189</v>
      </c>
      <c r="D827">
        <v>20012267</v>
      </c>
      <c r="E827">
        <v>19916956.510000002</v>
      </c>
      <c r="F827">
        <v>278</v>
      </c>
      <c r="G827">
        <v>282</v>
      </c>
      <c r="H827">
        <f>VLOOKUP($A827,'01 LEAD TIME'!$A$10:$K$1000000,8,FALSE)</f>
        <v>20161205674864.699</v>
      </c>
      <c r="I827">
        <f>VLOOKUP($A827,'01 LEAD TIME'!$A$10:$K$1000000,9,FALSE)</f>
        <v>20161206574659.102</v>
      </c>
      <c r="J827">
        <f>VLOOKUP($A827,'01 LEAD TIME'!$A$10:$K$1000000,10,FALSE)</f>
        <v>1</v>
      </c>
      <c r="K827">
        <f>VLOOKUP($A827,'01 LEAD TIME'!$A$10:$K$1000000,11,FALSE)</f>
        <v>1</v>
      </c>
      <c r="L827" t="s">
        <v>36</v>
      </c>
      <c r="M827" s="1">
        <f t="shared" si="96"/>
        <v>42709</v>
      </c>
      <c r="N827" s="1">
        <f t="shared" si="97"/>
        <v>42716</v>
      </c>
      <c r="O827" t="b">
        <f t="shared" si="98"/>
        <v>0</v>
      </c>
      <c r="P827" t="str">
        <f t="shared" si="99"/>
        <v>WHEN fk_mwh_warehouse = '1' AND id_city = '4189' AND shipped_date &gt;= '2016-12-05' AND shipped_date &lt; '2016-12-13' THEN unit_price</v>
      </c>
      <c r="Q827" t="str">
        <f t="shared" si="100"/>
        <v>WHEN fk_mwh_warehouse = '1' AND id_city = '4189' AND shipped_date &gt;= '2016-12-05' AND shipped_date &lt; '2016-12-13' THEN paid_price</v>
      </c>
      <c r="R827" t="str">
        <f t="shared" si="103"/>
        <v>WHEN fk_mwh_warehouse = '1' AND id_city = '4189' AND shipped_date &gt;= '2016-12-05' AND shipped_date &lt; '2016-12-13' THEN order_nr</v>
      </c>
      <c r="S827" t="str">
        <f t="shared" si="101"/>
        <v>WHEN fk_mwh_warehouse = '1' AND id_city = '4189' AND shipped_date &gt;= '2016-12-05' AND shipped_date &lt; '2016-12-13' THEN 1</v>
      </c>
    </row>
    <row r="828" spans="1:19" x14ac:dyDescent="0.25">
      <c r="A828" t="str">
        <f t="shared" si="102"/>
        <v>42091</v>
      </c>
      <c r="B828">
        <v>1</v>
      </c>
      <c r="C828">
        <v>4209</v>
      </c>
      <c r="D828">
        <v>7261099</v>
      </c>
      <c r="E828">
        <v>7261099</v>
      </c>
      <c r="F828">
        <v>15</v>
      </c>
      <c r="G828">
        <v>27</v>
      </c>
      <c r="H828">
        <f>VLOOKUP($A828,'01 LEAD TIME'!$A$10:$K$1000000,8,FALSE)</f>
        <v>20161121566899.5</v>
      </c>
      <c r="I828">
        <f>VLOOKUP($A828,'01 LEAD TIME'!$A$10:$K$1000000,9,FALSE)</f>
        <v>20161207159981</v>
      </c>
      <c r="J828">
        <f>VLOOKUP($A828,'01 LEAD TIME'!$A$10:$K$1000000,10,FALSE)</f>
        <v>16</v>
      </c>
      <c r="K828">
        <f>VLOOKUP($A828,'01 LEAD TIME'!$A$10:$K$1000000,11,FALSE)</f>
        <v>6</v>
      </c>
      <c r="L828" t="s">
        <v>35</v>
      </c>
      <c r="M828" s="1">
        <f t="shared" si="96"/>
        <v>42679</v>
      </c>
      <c r="N828" s="1">
        <f t="shared" si="97"/>
        <v>42706</v>
      </c>
      <c r="O828" t="b">
        <f t="shared" si="98"/>
        <v>0</v>
      </c>
      <c r="P828" t="str">
        <f t="shared" si="99"/>
        <v>WHEN fk_mwh_warehouse = '1' AND id_city = '4209' AND shipped_date &gt;= '2016-11-05' AND shipped_date &lt; '2016-12-03' THEN unit_price</v>
      </c>
      <c r="Q828" t="str">
        <f t="shared" si="100"/>
        <v>WHEN fk_mwh_warehouse = '1' AND id_city = '4209' AND shipped_date &gt;= '2016-11-05' AND shipped_date &lt; '2016-12-03' THEN paid_price</v>
      </c>
      <c r="R828" t="str">
        <f t="shared" si="103"/>
        <v>WHEN fk_mwh_warehouse = '1' AND id_city = '4209' AND shipped_date &gt;= '2016-11-05' AND shipped_date &lt; '2016-12-03' THEN order_nr</v>
      </c>
      <c r="S828" t="str">
        <f t="shared" si="101"/>
        <v>WHEN fk_mwh_warehouse = '1' AND id_city = '4209' AND shipped_date &gt;= '2016-11-05' AND shipped_date &lt; '2016-12-03' THEN 1</v>
      </c>
    </row>
    <row r="829" spans="1:19" x14ac:dyDescent="0.25">
      <c r="A829" t="str">
        <f t="shared" si="102"/>
        <v>42181</v>
      </c>
      <c r="B829">
        <v>1</v>
      </c>
      <c r="C829">
        <v>4218</v>
      </c>
      <c r="D829">
        <v>242282666.16999999</v>
      </c>
      <c r="E829">
        <v>240841603.63</v>
      </c>
      <c r="F829">
        <v>1041</v>
      </c>
      <c r="G829">
        <v>1311</v>
      </c>
      <c r="H829">
        <f>VLOOKUP($A829,'01 LEAD TIME'!$A$10:$K$1000000,8,FALSE)</f>
        <v>20161185781925.199</v>
      </c>
      <c r="I829">
        <f>VLOOKUP($A829,'01 LEAD TIME'!$A$10:$K$1000000,9,FALSE)</f>
        <v>20161206837409.5</v>
      </c>
      <c r="J829">
        <f>VLOOKUP($A829,'01 LEAD TIME'!$A$10:$K$1000000,10,FALSE)</f>
        <v>5</v>
      </c>
      <c r="K829">
        <f>VLOOKUP($A829,'01 LEAD TIME'!$A$10:$K$1000000,11,FALSE)</f>
        <v>3</v>
      </c>
      <c r="L829" t="s">
        <v>36</v>
      </c>
      <c r="M829" s="1">
        <f t="shared" si="96"/>
        <v>42699</v>
      </c>
      <c r="N829" s="1">
        <f t="shared" si="97"/>
        <v>42714</v>
      </c>
      <c r="O829" t="b">
        <f t="shared" si="98"/>
        <v>0</v>
      </c>
      <c r="P829" t="str">
        <f t="shared" si="99"/>
        <v>WHEN fk_mwh_warehouse = '1' AND id_city = '4218' AND shipped_date &gt;= '2016-11-25' AND shipped_date &lt; '2016-12-11' THEN unit_price</v>
      </c>
      <c r="Q829" t="str">
        <f t="shared" si="100"/>
        <v>WHEN fk_mwh_warehouse = '1' AND id_city = '4218' AND shipped_date &gt;= '2016-11-25' AND shipped_date &lt; '2016-12-11' THEN paid_price</v>
      </c>
      <c r="R829" t="str">
        <f t="shared" si="103"/>
        <v>WHEN fk_mwh_warehouse = '1' AND id_city = '4218' AND shipped_date &gt;= '2016-11-25' AND shipped_date &lt; '2016-12-11' THEN order_nr</v>
      </c>
      <c r="S829" t="str">
        <f t="shared" si="101"/>
        <v>WHEN fk_mwh_warehouse = '1' AND id_city = '4218' AND shipped_date &gt;= '2016-11-25' AND shipped_date &lt; '2016-12-11' THEN 1</v>
      </c>
    </row>
    <row r="830" spans="1:19" x14ac:dyDescent="0.25">
      <c r="A830" t="str">
        <f t="shared" si="102"/>
        <v>42241</v>
      </c>
      <c r="B830">
        <v>1</v>
      </c>
      <c r="C830">
        <v>4224</v>
      </c>
      <c r="D830">
        <v>93054659.980000004</v>
      </c>
      <c r="E830">
        <v>92003473.349999994</v>
      </c>
      <c r="F830">
        <v>267</v>
      </c>
      <c r="G830">
        <v>345</v>
      </c>
      <c r="H830">
        <f>VLOOKUP($A830,'01 LEAD TIME'!$A$10:$K$1000000,8,FALSE)</f>
        <v>20161186214555.898</v>
      </c>
      <c r="I830">
        <f>VLOOKUP($A830,'01 LEAD TIME'!$A$10:$K$1000000,9,FALSE)</f>
        <v>20161206680102.301</v>
      </c>
      <c r="J830">
        <f>VLOOKUP($A830,'01 LEAD TIME'!$A$10:$K$1000000,10,FALSE)</f>
        <v>5</v>
      </c>
      <c r="K830">
        <f>VLOOKUP($A830,'01 LEAD TIME'!$A$10:$K$1000000,11,FALSE)</f>
        <v>4</v>
      </c>
      <c r="L830" t="s">
        <v>36</v>
      </c>
      <c r="M830" s="1">
        <f t="shared" si="96"/>
        <v>42696</v>
      </c>
      <c r="N830" s="1">
        <f t="shared" si="97"/>
        <v>42715</v>
      </c>
      <c r="O830" t="b">
        <f t="shared" si="98"/>
        <v>0</v>
      </c>
      <c r="P830" t="str">
        <f t="shared" si="99"/>
        <v>WHEN fk_mwh_warehouse = '1' AND id_city = '4224' AND shipped_date &gt;= '2016-11-22' AND shipped_date &lt; '2016-12-12' THEN unit_price</v>
      </c>
      <c r="Q830" t="str">
        <f t="shared" si="100"/>
        <v>WHEN fk_mwh_warehouse = '1' AND id_city = '4224' AND shipped_date &gt;= '2016-11-22' AND shipped_date &lt; '2016-12-12' THEN paid_price</v>
      </c>
      <c r="R830" t="str">
        <f t="shared" si="103"/>
        <v>WHEN fk_mwh_warehouse = '1' AND id_city = '4224' AND shipped_date &gt;= '2016-11-22' AND shipped_date &lt; '2016-12-12' THEN order_nr</v>
      </c>
      <c r="S830" t="str">
        <f t="shared" si="101"/>
        <v>WHEN fk_mwh_warehouse = '1' AND id_city = '4224' AND shipped_date &gt;= '2016-11-22' AND shipped_date &lt; '2016-12-12' THEN 1</v>
      </c>
    </row>
    <row r="831" spans="1:19" x14ac:dyDescent="0.25">
      <c r="A831" t="str">
        <f t="shared" si="102"/>
        <v>42301</v>
      </c>
      <c r="B831">
        <v>1</v>
      </c>
      <c r="C831">
        <v>4230</v>
      </c>
      <c r="D831">
        <v>31608042.300000001</v>
      </c>
      <c r="E831">
        <v>31362321.48</v>
      </c>
      <c r="F831">
        <v>85</v>
      </c>
      <c r="G831">
        <v>108</v>
      </c>
      <c r="H831">
        <f>VLOOKUP($A831,'01 LEAD TIME'!$A$10:$K$1000000,8,FALSE)</f>
        <v>20161168370528.602</v>
      </c>
      <c r="I831">
        <f>VLOOKUP($A831,'01 LEAD TIME'!$A$10:$K$1000000,9,FALSE)</f>
        <v>20161206510202</v>
      </c>
      <c r="J831">
        <f>VLOOKUP($A831,'01 LEAD TIME'!$A$10:$K$1000000,10,FALSE)</f>
        <v>9</v>
      </c>
      <c r="K831">
        <f>VLOOKUP($A831,'01 LEAD TIME'!$A$10:$K$1000000,11,FALSE)</f>
        <v>8</v>
      </c>
      <c r="L831" t="s">
        <v>36</v>
      </c>
      <c r="M831" s="1">
        <f t="shared" si="96"/>
        <v>42680</v>
      </c>
      <c r="N831" s="1">
        <f t="shared" si="97"/>
        <v>42715</v>
      </c>
      <c r="O831" t="b">
        <f t="shared" si="98"/>
        <v>0</v>
      </c>
      <c r="P831" t="str">
        <f t="shared" si="99"/>
        <v>WHEN fk_mwh_warehouse = '1' AND id_city = '4230' AND shipped_date &gt;= '2016-11-06' AND shipped_date &lt; '2016-12-12' THEN unit_price</v>
      </c>
      <c r="Q831" t="str">
        <f t="shared" si="100"/>
        <v>WHEN fk_mwh_warehouse = '1' AND id_city = '4230' AND shipped_date &gt;= '2016-11-06' AND shipped_date &lt; '2016-12-12' THEN paid_price</v>
      </c>
      <c r="R831" t="str">
        <f t="shared" si="103"/>
        <v>WHEN fk_mwh_warehouse = '1' AND id_city = '4230' AND shipped_date &gt;= '2016-11-06' AND shipped_date &lt; '2016-12-12' THEN order_nr</v>
      </c>
      <c r="S831" t="str">
        <f t="shared" si="101"/>
        <v>WHEN fk_mwh_warehouse = '1' AND id_city = '4230' AND shipped_date &gt;= '2016-11-06' AND shipped_date &lt; '2016-12-12' THEN 1</v>
      </c>
    </row>
    <row r="832" spans="1:19" x14ac:dyDescent="0.25">
      <c r="A832" t="str">
        <f t="shared" si="102"/>
        <v>42511</v>
      </c>
      <c r="B832">
        <v>1</v>
      </c>
      <c r="C832">
        <v>4251</v>
      </c>
      <c r="D832">
        <v>15199240.199999999</v>
      </c>
      <c r="E832">
        <v>14979740.199999999</v>
      </c>
      <c r="F832">
        <v>54</v>
      </c>
      <c r="G832">
        <v>86</v>
      </c>
      <c r="H832">
        <f>VLOOKUP($A832,'01 LEAD TIME'!$A$10:$K$1000000,8,FALSE)</f>
        <v>20161187027793</v>
      </c>
      <c r="I832">
        <f>VLOOKUP($A832,'01 LEAD TIME'!$A$10:$K$1000000,9,FALSE)</f>
        <v>20161206506587.398</v>
      </c>
      <c r="J832">
        <f>VLOOKUP($A832,'01 LEAD TIME'!$A$10:$K$1000000,10,FALSE)</f>
        <v>4</v>
      </c>
      <c r="K832">
        <f>VLOOKUP($A832,'01 LEAD TIME'!$A$10:$K$1000000,11,FALSE)</f>
        <v>3</v>
      </c>
      <c r="L832" t="s">
        <v>36</v>
      </c>
      <c r="M832" s="1">
        <f t="shared" si="96"/>
        <v>42700</v>
      </c>
      <c r="N832" s="1">
        <f t="shared" si="97"/>
        <v>42715</v>
      </c>
      <c r="O832" t="b">
        <f t="shared" si="98"/>
        <v>0</v>
      </c>
      <c r="P832" t="str">
        <f t="shared" si="99"/>
        <v>WHEN fk_mwh_warehouse = '1' AND id_city = '4251' AND shipped_date &gt;= '2016-11-26' AND shipped_date &lt; '2016-12-12' THEN unit_price</v>
      </c>
      <c r="Q832" t="str">
        <f t="shared" si="100"/>
        <v>WHEN fk_mwh_warehouse = '1' AND id_city = '4251' AND shipped_date &gt;= '2016-11-26' AND shipped_date &lt; '2016-12-12' THEN paid_price</v>
      </c>
      <c r="R832" t="str">
        <f t="shared" si="103"/>
        <v>WHEN fk_mwh_warehouse = '1' AND id_city = '4251' AND shipped_date &gt;= '2016-11-26' AND shipped_date &lt; '2016-12-12' THEN order_nr</v>
      </c>
      <c r="S832" t="str">
        <f t="shared" si="101"/>
        <v>WHEN fk_mwh_warehouse = '1' AND id_city = '4251' AND shipped_date &gt;= '2016-11-26' AND shipped_date &lt; '2016-12-12' THEN 1</v>
      </c>
    </row>
    <row r="833" spans="1:19" x14ac:dyDescent="0.25">
      <c r="A833" t="str">
        <f t="shared" si="102"/>
        <v>42661</v>
      </c>
      <c r="B833">
        <v>1</v>
      </c>
      <c r="C833">
        <v>4266</v>
      </c>
      <c r="D833">
        <v>11982980</v>
      </c>
      <c r="E833">
        <v>11912980</v>
      </c>
      <c r="F833">
        <v>12</v>
      </c>
      <c r="G833">
        <v>14</v>
      </c>
      <c r="H833">
        <f>VLOOKUP($A833,'01 LEAD TIME'!$A$10:$K$1000000,8,FALSE)</f>
        <v>20161194971278.102</v>
      </c>
      <c r="I833">
        <f>VLOOKUP($A833,'01 LEAD TIME'!$A$10:$K$1000000,9,FALSE)</f>
        <v>20161205981199.602</v>
      </c>
      <c r="J833">
        <f>VLOOKUP($A833,'01 LEAD TIME'!$A$10:$K$1000000,10,FALSE)</f>
        <v>4</v>
      </c>
      <c r="K833">
        <f>VLOOKUP($A833,'01 LEAD TIME'!$A$10:$K$1000000,11,FALSE)</f>
        <v>1</v>
      </c>
      <c r="L833" t="s">
        <v>34</v>
      </c>
      <c r="M833" s="1">
        <f t="shared" si="96"/>
        <v>42706</v>
      </c>
      <c r="N833" s="1">
        <f t="shared" si="97"/>
        <v>42713</v>
      </c>
      <c r="O833" t="b">
        <f t="shared" si="98"/>
        <v>0</v>
      </c>
      <c r="P833" t="str">
        <f t="shared" si="99"/>
        <v>WHEN fk_mwh_warehouse = '1' AND id_city = '4266' AND shipped_date &gt;= '2016-12-02' AND shipped_date &lt; '2016-12-10' THEN unit_price</v>
      </c>
      <c r="Q833" t="str">
        <f t="shared" si="100"/>
        <v>WHEN fk_mwh_warehouse = '1' AND id_city = '4266' AND shipped_date &gt;= '2016-12-02' AND shipped_date &lt; '2016-12-10' THEN paid_price</v>
      </c>
      <c r="R833" t="str">
        <f t="shared" si="103"/>
        <v>WHEN fk_mwh_warehouse = '1' AND id_city = '4266' AND shipped_date &gt;= '2016-12-02' AND shipped_date &lt; '2016-12-10' THEN order_nr</v>
      </c>
      <c r="S833" t="str">
        <f t="shared" si="101"/>
        <v>WHEN fk_mwh_warehouse = '1' AND id_city = '4266' AND shipped_date &gt;= '2016-12-02' AND shipped_date &lt; '2016-12-10' THEN 1</v>
      </c>
    </row>
    <row r="834" spans="1:19" x14ac:dyDescent="0.25">
      <c r="A834" t="str">
        <f t="shared" si="102"/>
        <v>42741</v>
      </c>
      <c r="B834">
        <v>1</v>
      </c>
      <c r="C834">
        <v>4274</v>
      </c>
      <c r="D834">
        <v>22962240</v>
      </c>
      <c r="E834">
        <v>22896642</v>
      </c>
      <c r="F834">
        <v>84</v>
      </c>
      <c r="G834">
        <v>105</v>
      </c>
      <c r="H834">
        <f>VLOOKUP($A834,'01 LEAD TIME'!$A$10:$K$1000000,8,FALSE)</f>
        <v>20161172437449.199</v>
      </c>
      <c r="I834">
        <f>VLOOKUP($A834,'01 LEAD TIME'!$A$10:$K$1000000,9,FALSE)</f>
        <v>20161206809960.699</v>
      </c>
      <c r="J834">
        <f>VLOOKUP($A834,'01 LEAD TIME'!$A$10:$K$1000000,10,FALSE)</f>
        <v>7</v>
      </c>
      <c r="K834">
        <f>VLOOKUP($A834,'01 LEAD TIME'!$A$10:$K$1000000,11,FALSE)</f>
        <v>5</v>
      </c>
      <c r="L834" t="s">
        <v>36</v>
      </c>
      <c r="M834" s="1">
        <f t="shared" si="96"/>
        <v>42691</v>
      </c>
      <c r="N834" s="1">
        <f t="shared" si="97"/>
        <v>42714</v>
      </c>
      <c r="O834" t="b">
        <f t="shared" si="98"/>
        <v>0</v>
      </c>
      <c r="P834" t="str">
        <f t="shared" si="99"/>
        <v>WHEN fk_mwh_warehouse = '1' AND id_city = '4274' AND shipped_date &gt;= '2016-11-17' AND shipped_date &lt; '2016-12-11' THEN unit_price</v>
      </c>
      <c r="Q834" t="str">
        <f t="shared" si="100"/>
        <v>WHEN fk_mwh_warehouse = '1' AND id_city = '4274' AND shipped_date &gt;= '2016-11-17' AND shipped_date &lt; '2016-12-11' THEN paid_price</v>
      </c>
      <c r="R834" t="str">
        <f t="shared" si="103"/>
        <v>WHEN fk_mwh_warehouse = '1' AND id_city = '4274' AND shipped_date &gt;= '2016-11-17' AND shipped_date &lt; '2016-12-11' THEN order_nr</v>
      </c>
      <c r="S834" t="str">
        <f t="shared" si="101"/>
        <v>WHEN fk_mwh_warehouse = '1' AND id_city = '4274' AND shipped_date &gt;= '2016-11-17' AND shipped_date &lt; '2016-12-11' THEN 1</v>
      </c>
    </row>
    <row r="835" spans="1:19" x14ac:dyDescent="0.25">
      <c r="A835" t="str">
        <f t="shared" si="102"/>
        <v>42901</v>
      </c>
      <c r="B835">
        <v>1</v>
      </c>
      <c r="C835">
        <v>4290</v>
      </c>
      <c r="D835">
        <v>38346192</v>
      </c>
      <c r="E835">
        <v>38258692</v>
      </c>
      <c r="F835">
        <v>66</v>
      </c>
      <c r="G835">
        <v>100</v>
      </c>
      <c r="H835">
        <f>VLOOKUP($A835,'01 LEAD TIME'!$A$10:$K$1000000,8,FALSE)</f>
        <v>20161173503706.801</v>
      </c>
      <c r="I835">
        <f>VLOOKUP($A835,'01 LEAD TIME'!$A$10:$K$1000000,9,FALSE)</f>
        <v>20161206378529</v>
      </c>
      <c r="J835">
        <f>VLOOKUP($A835,'01 LEAD TIME'!$A$10:$K$1000000,10,FALSE)</f>
        <v>5</v>
      </c>
      <c r="K835">
        <f>VLOOKUP($A835,'01 LEAD TIME'!$A$10:$K$1000000,11,FALSE)</f>
        <v>5</v>
      </c>
      <c r="L835" t="s">
        <v>36</v>
      </c>
      <c r="M835" s="1">
        <f t="shared" si="96"/>
        <v>42693</v>
      </c>
      <c r="N835" s="1">
        <f t="shared" si="97"/>
        <v>42716</v>
      </c>
      <c r="O835" t="b">
        <f t="shared" si="98"/>
        <v>0</v>
      </c>
      <c r="P835" t="str">
        <f t="shared" si="99"/>
        <v>WHEN fk_mwh_warehouse = '1' AND id_city = '4290' AND shipped_date &gt;= '2016-11-19' AND shipped_date &lt; '2016-12-13' THEN unit_price</v>
      </c>
      <c r="Q835" t="str">
        <f t="shared" si="100"/>
        <v>WHEN fk_mwh_warehouse = '1' AND id_city = '4290' AND shipped_date &gt;= '2016-11-19' AND shipped_date &lt; '2016-12-13' THEN paid_price</v>
      </c>
      <c r="R835" t="str">
        <f t="shared" si="103"/>
        <v>WHEN fk_mwh_warehouse = '1' AND id_city = '4290' AND shipped_date &gt;= '2016-11-19' AND shipped_date &lt; '2016-12-13' THEN order_nr</v>
      </c>
      <c r="S835" t="str">
        <f t="shared" si="101"/>
        <v>WHEN fk_mwh_warehouse = '1' AND id_city = '4290' AND shipped_date &gt;= '2016-11-19' AND shipped_date &lt; '2016-12-13' THEN 1</v>
      </c>
    </row>
    <row r="836" spans="1:19" x14ac:dyDescent="0.25">
      <c r="A836" t="str">
        <f t="shared" si="102"/>
        <v>43101</v>
      </c>
      <c r="B836">
        <v>1</v>
      </c>
      <c r="C836">
        <v>4310</v>
      </c>
      <c r="D836">
        <v>42777077.68</v>
      </c>
      <c r="E836">
        <v>42570827.68</v>
      </c>
      <c r="F836">
        <v>76</v>
      </c>
      <c r="G836">
        <v>97</v>
      </c>
      <c r="H836">
        <f>VLOOKUP($A836,'01 LEAD TIME'!$A$10:$K$1000000,8,FALSE)</f>
        <v>20161198100484.5</v>
      </c>
      <c r="I836">
        <f>VLOOKUP($A836,'01 LEAD TIME'!$A$10:$K$1000000,9,FALSE)</f>
        <v>20161207077358.398</v>
      </c>
      <c r="J836">
        <f>VLOOKUP($A836,'01 LEAD TIME'!$A$10:$K$1000000,10,FALSE)</f>
        <v>5</v>
      </c>
      <c r="K836">
        <f>VLOOKUP($A836,'01 LEAD TIME'!$A$10:$K$1000000,11,FALSE)</f>
        <v>6</v>
      </c>
      <c r="L836" t="s">
        <v>35</v>
      </c>
      <c r="M836" s="1">
        <f t="shared" si="96"/>
        <v>42690</v>
      </c>
      <c r="N836" s="1">
        <f t="shared" si="97"/>
        <v>42717</v>
      </c>
      <c r="O836" t="b">
        <f t="shared" si="98"/>
        <v>1</v>
      </c>
      <c r="P836" t="str">
        <f t="shared" si="99"/>
        <v>WHEN fk_mwh_warehouse = '1' AND id_city = '4310' AND shipped_date &gt;= '2016-11-16' AND shipped_date &lt; '2016-12-14' THEN unit_price</v>
      </c>
      <c r="Q836" t="str">
        <f t="shared" si="100"/>
        <v>WHEN fk_mwh_warehouse = '1' AND id_city = '4310' AND shipped_date &gt;= '2016-11-16' AND shipped_date &lt; '2016-12-14' THEN paid_price</v>
      </c>
      <c r="R836" t="str">
        <f t="shared" si="103"/>
        <v>WHEN fk_mwh_warehouse = '1' AND id_city = '4310' AND shipped_date &gt;= '2016-11-16' AND shipped_date &lt; '2016-12-14' THEN order_nr</v>
      </c>
      <c r="S836" t="str">
        <f t="shared" si="101"/>
        <v>WHEN fk_mwh_warehouse = '1' AND id_city = '4310' AND shipped_date &gt;= '2016-11-16' AND shipped_date &lt; '2016-12-14' THEN 1</v>
      </c>
    </row>
    <row r="837" spans="1:19" x14ac:dyDescent="0.25">
      <c r="A837" t="str">
        <f t="shared" si="102"/>
        <v>43201</v>
      </c>
      <c r="B837">
        <v>1</v>
      </c>
      <c r="C837">
        <v>4320</v>
      </c>
      <c r="D837">
        <v>4153280</v>
      </c>
      <c r="E837">
        <v>4153280</v>
      </c>
      <c r="F837">
        <v>17</v>
      </c>
      <c r="G837">
        <v>22</v>
      </c>
      <c r="H837">
        <f>VLOOKUP($A837,'01 LEAD TIME'!$A$10:$K$1000000,8,FALSE)</f>
        <v>20161186821891.5</v>
      </c>
      <c r="I837">
        <f>VLOOKUP($A837,'01 LEAD TIME'!$A$10:$K$1000000,9,FALSE)</f>
        <v>20161206723583.398</v>
      </c>
      <c r="J837">
        <f>VLOOKUP($A837,'01 LEAD TIME'!$A$10:$K$1000000,10,FALSE)</f>
        <v>4</v>
      </c>
      <c r="K837">
        <f>VLOOKUP($A837,'01 LEAD TIME'!$A$10:$K$1000000,11,FALSE)</f>
        <v>2</v>
      </c>
      <c r="L837" t="s">
        <v>36</v>
      </c>
      <c r="M837" s="1">
        <f t="shared" si="96"/>
        <v>42703</v>
      </c>
      <c r="N837" s="1">
        <f t="shared" si="97"/>
        <v>42714</v>
      </c>
      <c r="O837" t="b">
        <f t="shared" si="98"/>
        <v>0</v>
      </c>
      <c r="P837" t="str">
        <f t="shared" si="99"/>
        <v>WHEN fk_mwh_warehouse = '1' AND id_city = '4320' AND shipped_date &gt;= '2016-11-29' AND shipped_date &lt; '2016-12-11' THEN unit_price</v>
      </c>
      <c r="Q837" t="str">
        <f t="shared" si="100"/>
        <v>WHEN fk_mwh_warehouse = '1' AND id_city = '4320' AND shipped_date &gt;= '2016-11-29' AND shipped_date &lt; '2016-12-11' THEN paid_price</v>
      </c>
      <c r="R837" t="str">
        <f t="shared" si="103"/>
        <v>WHEN fk_mwh_warehouse = '1' AND id_city = '4320' AND shipped_date &gt;= '2016-11-29' AND shipped_date &lt; '2016-12-11' THEN order_nr</v>
      </c>
      <c r="S837" t="str">
        <f t="shared" si="101"/>
        <v>WHEN fk_mwh_warehouse = '1' AND id_city = '4320' AND shipped_date &gt;= '2016-11-29' AND shipped_date &lt; '2016-12-11' THEN 1</v>
      </c>
    </row>
    <row r="838" spans="1:19" x14ac:dyDescent="0.25">
      <c r="A838" t="str">
        <f t="shared" si="102"/>
        <v>43321</v>
      </c>
      <c r="B838">
        <v>1</v>
      </c>
      <c r="C838">
        <v>4332</v>
      </c>
      <c r="D838">
        <v>14731010.800000001</v>
      </c>
      <c r="E838">
        <v>14728023.300000001</v>
      </c>
      <c r="F838">
        <v>40</v>
      </c>
      <c r="G838">
        <v>49</v>
      </c>
      <c r="H838">
        <f>VLOOKUP($A838,'01 LEAD TIME'!$A$10:$K$1000000,8,FALSE)</f>
        <v>20161187048501.398</v>
      </c>
      <c r="I838">
        <f>VLOOKUP($A838,'01 LEAD TIME'!$A$10:$K$1000000,9,FALSE)</f>
        <v>20161206146423.801</v>
      </c>
      <c r="J838">
        <f>VLOOKUP($A838,'01 LEAD TIME'!$A$10:$K$1000000,10,FALSE)</f>
        <v>5</v>
      </c>
      <c r="K838">
        <f>VLOOKUP($A838,'01 LEAD TIME'!$A$10:$K$1000000,11,FALSE)</f>
        <v>5</v>
      </c>
      <c r="L838" t="s">
        <v>36</v>
      </c>
      <c r="M838" s="1">
        <f t="shared" si="96"/>
        <v>42693</v>
      </c>
      <c r="N838" s="1">
        <f t="shared" si="97"/>
        <v>42716</v>
      </c>
      <c r="O838" t="b">
        <f t="shared" si="98"/>
        <v>0</v>
      </c>
      <c r="P838" t="str">
        <f t="shared" si="99"/>
        <v>WHEN fk_mwh_warehouse = '1' AND id_city = '4332' AND shipped_date &gt;= '2016-11-19' AND shipped_date &lt; '2016-12-13' THEN unit_price</v>
      </c>
      <c r="Q838" t="str">
        <f t="shared" si="100"/>
        <v>WHEN fk_mwh_warehouse = '1' AND id_city = '4332' AND shipped_date &gt;= '2016-11-19' AND shipped_date &lt; '2016-12-13' THEN paid_price</v>
      </c>
      <c r="R838" t="str">
        <f t="shared" si="103"/>
        <v>WHEN fk_mwh_warehouse = '1' AND id_city = '4332' AND shipped_date &gt;= '2016-11-19' AND shipped_date &lt; '2016-12-13' THEN order_nr</v>
      </c>
      <c r="S838" t="str">
        <f t="shared" si="101"/>
        <v>WHEN fk_mwh_warehouse = '1' AND id_city = '4332' AND shipped_date &gt;= '2016-11-19' AND shipped_date &lt; '2016-12-13' THEN 1</v>
      </c>
    </row>
    <row r="839" spans="1:19" x14ac:dyDescent="0.25">
      <c r="A839" t="str">
        <f t="shared" si="102"/>
        <v>43461</v>
      </c>
      <c r="B839">
        <v>1</v>
      </c>
      <c r="C839">
        <v>4346</v>
      </c>
      <c r="D839">
        <v>21093713</v>
      </c>
      <c r="E839">
        <v>21093713</v>
      </c>
      <c r="F839">
        <v>39</v>
      </c>
      <c r="G839">
        <v>51</v>
      </c>
      <c r="H839">
        <f>VLOOKUP($A839,'01 LEAD TIME'!$A$10:$K$1000000,8,FALSE)</f>
        <v>20161199850757.102</v>
      </c>
      <c r="I839">
        <f>VLOOKUP($A839,'01 LEAD TIME'!$A$10:$K$1000000,9,FALSE)</f>
        <v>20161206405123.398</v>
      </c>
      <c r="J839">
        <f>VLOOKUP($A839,'01 LEAD TIME'!$A$10:$K$1000000,10,FALSE)</f>
        <v>3</v>
      </c>
      <c r="K839">
        <f>VLOOKUP($A839,'01 LEAD TIME'!$A$10:$K$1000000,11,FALSE)</f>
        <v>2</v>
      </c>
      <c r="L839" t="s">
        <v>36</v>
      </c>
      <c r="M839" s="1">
        <f t="shared" si="96"/>
        <v>42704</v>
      </c>
      <c r="N839" s="1">
        <f t="shared" si="97"/>
        <v>42715</v>
      </c>
      <c r="O839" t="b">
        <f t="shared" si="98"/>
        <v>0</v>
      </c>
      <c r="P839" t="str">
        <f t="shared" si="99"/>
        <v>WHEN fk_mwh_warehouse = '1' AND id_city = '4346' AND shipped_date &gt;= '2016-11-30' AND shipped_date &lt; '2016-12-12' THEN unit_price</v>
      </c>
      <c r="Q839" t="str">
        <f t="shared" si="100"/>
        <v>WHEN fk_mwh_warehouse = '1' AND id_city = '4346' AND shipped_date &gt;= '2016-11-30' AND shipped_date &lt; '2016-12-12' THEN paid_price</v>
      </c>
      <c r="R839" t="str">
        <f t="shared" si="103"/>
        <v>WHEN fk_mwh_warehouse = '1' AND id_city = '4346' AND shipped_date &gt;= '2016-11-30' AND shipped_date &lt; '2016-12-12' THEN order_nr</v>
      </c>
      <c r="S839" t="str">
        <f t="shared" si="101"/>
        <v>WHEN fk_mwh_warehouse = '1' AND id_city = '4346' AND shipped_date &gt;= '2016-11-30' AND shipped_date &lt; '2016-12-12' THEN 1</v>
      </c>
    </row>
    <row r="840" spans="1:19" x14ac:dyDescent="0.25">
      <c r="A840" t="str">
        <f t="shared" si="102"/>
        <v>43561</v>
      </c>
      <c r="B840">
        <v>1</v>
      </c>
      <c r="C840">
        <v>4356</v>
      </c>
      <c r="D840">
        <v>101325238.7</v>
      </c>
      <c r="E840">
        <v>99185476.900000006</v>
      </c>
      <c r="F840">
        <v>207</v>
      </c>
      <c r="G840">
        <v>277</v>
      </c>
      <c r="H840">
        <f>VLOOKUP($A840,'01 LEAD TIME'!$A$10:$K$1000000,8,FALSE)</f>
        <v>20161153866109.5</v>
      </c>
      <c r="I840">
        <f>VLOOKUP($A840,'01 LEAD TIME'!$A$10:$K$1000000,9,FALSE)</f>
        <v>20161206504712.398</v>
      </c>
      <c r="J840">
        <f>VLOOKUP($A840,'01 LEAD TIME'!$A$10:$K$1000000,10,FALSE)</f>
        <v>10</v>
      </c>
      <c r="K840">
        <f>VLOOKUP($A840,'01 LEAD TIME'!$A$10:$K$1000000,11,FALSE)</f>
        <v>7</v>
      </c>
      <c r="L840" t="s">
        <v>36</v>
      </c>
      <c r="M840" s="1">
        <f t="shared" si="96"/>
        <v>42682</v>
      </c>
      <c r="N840" s="1">
        <f t="shared" si="97"/>
        <v>42713</v>
      </c>
      <c r="O840" t="b">
        <f t="shared" si="98"/>
        <v>0</v>
      </c>
      <c r="P840" t="str">
        <f t="shared" si="99"/>
        <v>WHEN fk_mwh_warehouse = '1' AND id_city = '4356' AND shipped_date &gt;= '2016-11-08' AND shipped_date &lt; '2016-12-10' THEN unit_price</v>
      </c>
      <c r="Q840" t="str">
        <f t="shared" si="100"/>
        <v>WHEN fk_mwh_warehouse = '1' AND id_city = '4356' AND shipped_date &gt;= '2016-11-08' AND shipped_date &lt; '2016-12-10' THEN paid_price</v>
      </c>
      <c r="R840" t="str">
        <f t="shared" si="103"/>
        <v>WHEN fk_mwh_warehouse = '1' AND id_city = '4356' AND shipped_date &gt;= '2016-11-08' AND shipped_date &lt; '2016-12-10' THEN order_nr</v>
      </c>
      <c r="S840" t="str">
        <f t="shared" si="101"/>
        <v>WHEN fk_mwh_warehouse = '1' AND id_city = '4356' AND shipped_date &gt;= '2016-11-08' AND shipped_date &lt; '2016-12-10' THEN 1</v>
      </c>
    </row>
    <row r="841" spans="1:19" x14ac:dyDescent="0.25">
      <c r="A841" t="str">
        <f t="shared" si="102"/>
        <v>43771</v>
      </c>
      <c r="B841">
        <v>1</v>
      </c>
      <c r="C841">
        <v>4377</v>
      </c>
      <c r="D841">
        <v>2951940</v>
      </c>
      <c r="E841">
        <v>2951940</v>
      </c>
      <c r="F841">
        <v>8</v>
      </c>
      <c r="G841">
        <v>10</v>
      </c>
      <c r="H841">
        <f>VLOOKUP($A841,'01 LEAD TIME'!$A$10:$K$1000000,8,FALSE)</f>
        <v>20161165925989.301</v>
      </c>
      <c r="I841">
        <f>VLOOKUP($A841,'01 LEAD TIME'!$A$10:$K$1000000,9,FALSE)</f>
        <v>20161206495229.801</v>
      </c>
      <c r="J841">
        <f>VLOOKUP($A841,'01 LEAD TIME'!$A$10:$K$1000000,10,FALSE)</f>
        <v>6</v>
      </c>
      <c r="K841">
        <f>VLOOKUP($A841,'01 LEAD TIME'!$A$10:$K$1000000,11,FALSE)</f>
        <v>2</v>
      </c>
      <c r="L841" t="s">
        <v>36</v>
      </c>
      <c r="M841" s="1">
        <f t="shared" si="96"/>
        <v>42701</v>
      </c>
      <c r="N841" s="1">
        <f t="shared" si="97"/>
        <v>42712</v>
      </c>
      <c r="O841" t="b">
        <f t="shared" si="98"/>
        <v>0</v>
      </c>
      <c r="P841" t="str">
        <f t="shared" si="99"/>
        <v>WHEN fk_mwh_warehouse = '1' AND id_city = '4377' AND shipped_date &gt;= '2016-11-27' AND shipped_date &lt; '2016-12-09' THEN unit_price</v>
      </c>
      <c r="Q841" t="str">
        <f t="shared" si="100"/>
        <v>WHEN fk_mwh_warehouse = '1' AND id_city = '4377' AND shipped_date &gt;= '2016-11-27' AND shipped_date &lt; '2016-12-09' THEN paid_price</v>
      </c>
      <c r="R841" t="str">
        <f t="shared" si="103"/>
        <v>WHEN fk_mwh_warehouse = '1' AND id_city = '4377' AND shipped_date &gt;= '2016-11-27' AND shipped_date &lt; '2016-12-09' THEN order_nr</v>
      </c>
      <c r="S841" t="str">
        <f t="shared" si="101"/>
        <v>WHEN fk_mwh_warehouse = '1' AND id_city = '4377' AND shipped_date &gt;= '2016-11-27' AND shipped_date &lt; '2016-12-09' THEN 1</v>
      </c>
    </row>
    <row r="842" spans="1:19" x14ac:dyDescent="0.25">
      <c r="A842" t="str">
        <f t="shared" si="102"/>
        <v>43831</v>
      </c>
      <c r="B842">
        <v>1</v>
      </c>
      <c r="C842">
        <v>4383</v>
      </c>
      <c r="D842">
        <v>33272613</v>
      </c>
      <c r="E842">
        <v>27600288</v>
      </c>
      <c r="F842">
        <v>47</v>
      </c>
      <c r="G842">
        <v>58</v>
      </c>
      <c r="H842">
        <f>VLOOKUP($A842,'01 LEAD TIME'!$A$10:$K$1000000,8,FALSE)</f>
        <v>20161176234570.5</v>
      </c>
      <c r="I842">
        <f>VLOOKUP($A842,'01 LEAD TIME'!$A$10:$K$1000000,9,FALSE)</f>
        <v>20161206624002.5</v>
      </c>
      <c r="J842">
        <f>VLOOKUP($A842,'01 LEAD TIME'!$A$10:$K$1000000,10,FALSE)</f>
        <v>6</v>
      </c>
      <c r="K842">
        <f>VLOOKUP($A842,'01 LEAD TIME'!$A$10:$K$1000000,11,FALSE)</f>
        <v>4</v>
      </c>
      <c r="L842" t="s">
        <v>36</v>
      </c>
      <c r="M842" s="1">
        <f t="shared" ref="M842:M905" si="104">$N$2-J842-($N$6*K842)</f>
        <v>42695</v>
      </c>
      <c r="N842" s="1">
        <f t="shared" ref="N842:N905" si="105">$N$3-J842+($N$7*K842)</f>
        <v>42714</v>
      </c>
      <c r="O842" t="b">
        <f t="shared" ref="O842:O905" si="106">N842&gt;$N$3</f>
        <v>0</v>
      </c>
      <c r="P842" t="str">
        <f t="shared" ref="P842:P905" si="107">"WHEN fk_mwh_warehouse = '"&amp;$B842&amp;"' AND id_city = '"&amp;$C842&amp;"' AND shipped_date &gt;= '"&amp;TEXT($M842,"yyyy-mm-dd")&amp;"' AND shipped_date &lt; '"&amp;TEXT($N842+1,"yyyy-mm-dd")&amp;"' THEN unit_price"</f>
        <v>WHEN fk_mwh_warehouse = '1' AND id_city = '4383' AND shipped_date &gt;= '2016-11-21' AND shipped_date &lt; '2016-12-11' THEN unit_price</v>
      </c>
      <c r="Q842" t="str">
        <f t="shared" ref="Q842:Q905" si="108">"WHEN fk_mwh_warehouse = '"&amp;$B842&amp;"' AND id_city = '"&amp;$C842&amp;"' AND shipped_date &gt;= '"&amp;TEXT($M842,"yyyy-mm-dd")&amp;"' AND shipped_date &lt; '"&amp;TEXT($N842+1,"yyyy-mm-dd")&amp;"' THEN paid_price"</f>
        <v>WHEN fk_mwh_warehouse = '1' AND id_city = '4383' AND shipped_date &gt;= '2016-11-21' AND shipped_date &lt; '2016-12-11' THEN paid_price</v>
      </c>
      <c r="R842" t="str">
        <f t="shared" si="103"/>
        <v>WHEN fk_mwh_warehouse = '1' AND id_city = '4383' AND shipped_date &gt;= '2016-11-21' AND shipped_date &lt; '2016-12-11' THEN order_nr</v>
      </c>
      <c r="S842" t="str">
        <f t="shared" ref="S842:S905" si="109">"WHEN fk_mwh_warehouse = '"&amp;$B842&amp;"' AND id_city = '"&amp;$C842&amp;"' AND shipped_date &gt;= '"&amp;TEXT($M842,"yyyy-mm-dd")&amp;"' AND shipped_date &lt; '"&amp;TEXT($N842+1,"yyyy-mm-dd")&amp;"' THEN 1"</f>
        <v>WHEN fk_mwh_warehouse = '1' AND id_city = '4383' AND shipped_date &gt;= '2016-11-21' AND shipped_date &lt; '2016-12-11' THEN 1</v>
      </c>
    </row>
    <row r="843" spans="1:19" x14ac:dyDescent="0.25">
      <c r="A843" t="str">
        <f t="shared" ref="A843:A906" si="110">C843&amp;B843</f>
        <v>44101</v>
      </c>
      <c r="B843">
        <v>1</v>
      </c>
      <c r="C843">
        <v>4410</v>
      </c>
      <c r="D843">
        <v>10658300</v>
      </c>
      <c r="E843">
        <v>10658300</v>
      </c>
      <c r="F843">
        <v>418</v>
      </c>
      <c r="G843">
        <v>419</v>
      </c>
      <c r="H843">
        <f>VLOOKUP($A843,'01 LEAD TIME'!$A$10:$K$1000000,8,FALSE)</f>
        <v>20161206283127.801</v>
      </c>
      <c r="I843">
        <f>VLOOKUP($A843,'01 LEAD TIME'!$A$10:$K$1000000,9,FALSE)</f>
        <v>20161207147048.398</v>
      </c>
      <c r="J843">
        <f>VLOOKUP($A843,'01 LEAD TIME'!$A$10:$K$1000000,10,FALSE)</f>
        <v>0</v>
      </c>
      <c r="K843">
        <f>VLOOKUP($A843,'01 LEAD TIME'!$A$10:$K$1000000,11,FALSE)</f>
        <v>1</v>
      </c>
      <c r="L843" t="s">
        <v>35</v>
      </c>
      <c r="M843" s="1">
        <f t="shared" si="104"/>
        <v>42710</v>
      </c>
      <c r="N843" s="1">
        <f t="shared" si="105"/>
        <v>42717</v>
      </c>
      <c r="O843" t="b">
        <f t="shared" si="106"/>
        <v>1</v>
      </c>
      <c r="P843" t="str">
        <f t="shared" si="107"/>
        <v>WHEN fk_mwh_warehouse = '1' AND id_city = '4410' AND shipped_date &gt;= '2016-12-06' AND shipped_date &lt; '2016-12-14' THEN unit_price</v>
      </c>
      <c r="Q843" t="str">
        <f t="shared" si="108"/>
        <v>WHEN fk_mwh_warehouse = '1' AND id_city = '4410' AND shipped_date &gt;= '2016-12-06' AND shipped_date &lt; '2016-12-14' THEN paid_price</v>
      </c>
      <c r="R843" t="str">
        <f t="shared" ref="R843:R906" si="111">"WHEN fk_mwh_warehouse = '"&amp;$B843&amp;"' AND id_city = '"&amp;$C843&amp;"' AND shipped_date &gt;= '"&amp;TEXT($M843,"yyyy-mm-dd")&amp;"' AND shipped_date &lt; '"&amp;TEXT($N843+1,"yyyy-mm-dd")&amp;"' THEN order_nr"</f>
        <v>WHEN fk_mwh_warehouse = '1' AND id_city = '4410' AND shipped_date &gt;= '2016-12-06' AND shipped_date &lt; '2016-12-14' THEN order_nr</v>
      </c>
      <c r="S843" t="str">
        <f t="shared" si="109"/>
        <v>WHEN fk_mwh_warehouse = '1' AND id_city = '4410' AND shipped_date &gt;= '2016-12-06' AND shipped_date &lt; '2016-12-14' THEN 1</v>
      </c>
    </row>
    <row r="844" spans="1:19" x14ac:dyDescent="0.25">
      <c r="A844" t="str">
        <f t="shared" si="110"/>
        <v>44281</v>
      </c>
      <c r="B844">
        <v>1</v>
      </c>
      <c r="C844">
        <v>4428</v>
      </c>
      <c r="D844">
        <v>34709769</v>
      </c>
      <c r="E844">
        <v>34503913</v>
      </c>
      <c r="F844">
        <v>551</v>
      </c>
      <c r="G844">
        <v>564</v>
      </c>
      <c r="H844">
        <f>VLOOKUP($A844,'01 LEAD TIME'!$A$10:$K$1000000,8,FALSE)</f>
        <v>20161204877032.801</v>
      </c>
      <c r="I844">
        <f>VLOOKUP($A844,'01 LEAD TIME'!$A$10:$K$1000000,9,FALSE)</f>
        <v>20161207108315.199</v>
      </c>
      <c r="J844">
        <f>VLOOKUP($A844,'01 LEAD TIME'!$A$10:$K$1000000,10,FALSE)</f>
        <v>0</v>
      </c>
      <c r="K844">
        <f>VLOOKUP($A844,'01 LEAD TIME'!$A$10:$K$1000000,11,FALSE)</f>
        <v>2</v>
      </c>
      <c r="L844" t="s">
        <v>35</v>
      </c>
      <c r="M844" s="1">
        <f t="shared" si="104"/>
        <v>42707</v>
      </c>
      <c r="N844" s="1">
        <f t="shared" si="105"/>
        <v>42718</v>
      </c>
      <c r="O844" t="b">
        <f t="shared" si="106"/>
        <v>1</v>
      </c>
      <c r="P844" t="str">
        <f t="shared" si="107"/>
        <v>WHEN fk_mwh_warehouse = '1' AND id_city = '4428' AND shipped_date &gt;= '2016-12-03' AND shipped_date &lt; '2016-12-15' THEN unit_price</v>
      </c>
      <c r="Q844" t="str">
        <f t="shared" si="108"/>
        <v>WHEN fk_mwh_warehouse = '1' AND id_city = '4428' AND shipped_date &gt;= '2016-12-03' AND shipped_date &lt; '2016-12-15' THEN paid_price</v>
      </c>
      <c r="R844" t="str">
        <f t="shared" si="111"/>
        <v>WHEN fk_mwh_warehouse = '1' AND id_city = '4428' AND shipped_date &gt;= '2016-12-03' AND shipped_date &lt; '2016-12-15' THEN order_nr</v>
      </c>
      <c r="S844" t="str">
        <f t="shared" si="109"/>
        <v>WHEN fk_mwh_warehouse = '1' AND id_city = '4428' AND shipped_date &gt;= '2016-12-03' AND shipped_date &lt; '2016-12-15' THEN 1</v>
      </c>
    </row>
    <row r="845" spans="1:19" x14ac:dyDescent="0.25">
      <c r="A845" t="str">
        <f t="shared" si="110"/>
        <v>44341</v>
      </c>
      <c r="B845">
        <v>1</v>
      </c>
      <c r="C845">
        <v>4434</v>
      </c>
      <c r="D845">
        <v>350838268.22000003</v>
      </c>
      <c r="E845">
        <v>347567937.31999999</v>
      </c>
      <c r="F845">
        <v>1143</v>
      </c>
      <c r="G845">
        <v>1489</v>
      </c>
      <c r="H845">
        <f>VLOOKUP($A845,'01 LEAD TIME'!$A$10:$K$1000000,8,FALSE)</f>
        <v>20161192286996.5</v>
      </c>
      <c r="I845">
        <f>VLOOKUP($A845,'01 LEAD TIME'!$A$10:$K$1000000,9,FALSE)</f>
        <v>20161206805308.801</v>
      </c>
      <c r="J845">
        <f>VLOOKUP($A845,'01 LEAD TIME'!$A$10:$K$1000000,10,FALSE)</f>
        <v>4</v>
      </c>
      <c r="K845">
        <f>VLOOKUP($A845,'01 LEAD TIME'!$A$10:$K$1000000,11,FALSE)</f>
        <v>3</v>
      </c>
      <c r="L845" t="s">
        <v>36</v>
      </c>
      <c r="M845" s="1">
        <f t="shared" si="104"/>
        <v>42700</v>
      </c>
      <c r="N845" s="1">
        <f t="shared" si="105"/>
        <v>42715</v>
      </c>
      <c r="O845" t="b">
        <f t="shared" si="106"/>
        <v>0</v>
      </c>
      <c r="P845" t="str">
        <f t="shared" si="107"/>
        <v>WHEN fk_mwh_warehouse = '1' AND id_city = '4434' AND shipped_date &gt;= '2016-11-26' AND shipped_date &lt; '2016-12-12' THEN unit_price</v>
      </c>
      <c r="Q845" t="str">
        <f t="shared" si="108"/>
        <v>WHEN fk_mwh_warehouse = '1' AND id_city = '4434' AND shipped_date &gt;= '2016-11-26' AND shipped_date &lt; '2016-12-12' THEN paid_price</v>
      </c>
      <c r="R845" t="str">
        <f t="shared" si="111"/>
        <v>WHEN fk_mwh_warehouse = '1' AND id_city = '4434' AND shipped_date &gt;= '2016-11-26' AND shipped_date &lt; '2016-12-12' THEN order_nr</v>
      </c>
      <c r="S845" t="str">
        <f t="shared" si="109"/>
        <v>WHEN fk_mwh_warehouse = '1' AND id_city = '4434' AND shipped_date &gt;= '2016-11-26' AND shipped_date &lt; '2016-12-12' THEN 1</v>
      </c>
    </row>
    <row r="846" spans="1:19" x14ac:dyDescent="0.25">
      <c r="A846" t="str">
        <f t="shared" si="110"/>
        <v>44411</v>
      </c>
      <c r="B846">
        <v>1</v>
      </c>
      <c r="C846">
        <v>4441</v>
      </c>
      <c r="D846">
        <v>298865806.43000001</v>
      </c>
      <c r="E846">
        <v>293596391.79000002</v>
      </c>
      <c r="F846">
        <v>1405</v>
      </c>
      <c r="G846">
        <v>2278</v>
      </c>
      <c r="H846">
        <f>VLOOKUP($A846,'01 LEAD TIME'!$A$10:$K$1000000,8,FALSE)</f>
        <v>20161188194483.301</v>
      </c>
      <c r="I846">
        <f>VLOOKUP($A846,'01 LEAD TIME'!$A$10:$K$1000000,9,FALSE)</f>
        <v>20161206712010.898</v>
      </c>
      <c r="J846">
        <f>VLOOKUP($A846,'01 LEAD TIME'!$A$10:$K$1000000,10,FALSE)</f>
        <v>4</v>
      </c>
      <c r="K846">
        <f>VLOOKUP($A846,'01 LEAD TIME'!$A$10:$K$1000000,11,FALSE)</f>
        <v>4</v>
      </c>
      <c r="L846" t="s">
        <v>36</v>
      </c>
      <c r="M846" s="1">
        <f t="shared" si="104"/>
        <v>42697</v>
      </c>
      <c r="N846" s="1">
        <f t="shared" si="105"/>
        <v>42716</v>
      </c>
      <c r="O846" t="b">
        <f t="shared" si="106"/>
        <v>0</v>
      </c>
      <c r="P846" t="str">
        <f t="shared" si="107"/>
        <v>WHEN fk_mwh_warehouse = '1' AND id_city = '4441' AND shipped_date &gt;= '2016-11-23' AND shipped_date &lt; '2016-12-13' THEN unit_price</v>
      </c>
      <c r="Q846" t="str">
        <f t="shared" si="108"/>
        <v>WHEN fk_mwh_warehouse = '1' AND id_city = '4441' AND shipped_date &gt;= '2016-11-23' AND shipped_date &lt; '2016-12-13' THEN paid_price</v>
      </c>
      <c r="R846" t="str">
        <f t="shared" si="111"/>
        <v>WHEN fk_mwh_warehouse = '1' AND id_city = '4441' AND shipped_date &gt;= '2016-11-23' AND shipped_date &lt; '2016-12-13' THEN order_nr</v>
      </c>
      <c r="S846" t="str">
        <f t="shared" si="109"/>
        <v>WHEN fk_mwh_warehouse = '1' AND id_city = '4441' AND shipped_date &gt;= '2016-11-23' AND shipped_date &lt; '2016-12-13' THEN 1</v>
      </c>
    </row>
    <row r="847" spans="1:19" x14ac:dyDescent="0.25">
      <c r="A847" t="str">
        <f t="shared" si="110"/>
        <v>44611</v>
      </c>
      <c r="B847">
        <v>1</v>
      </c>
      <c r="C847">
        <v>4461</v>
      </c>
      <c r="D847">
        <v>291274629.47000003</v>
      </c>
      <c r="E847">
        <v>284184809.94</v>
      </c>
      <c r="F847">
        <v>1329</v>
      </c>
      <c r="G847">
        <v>2144</v>
      </c>
      <c r="H847">
        <f>VLOOKUP($A847,'01 LEAD TIME'!$A$10:$K$1000000,8,FALSE)</f>
        <v>20161183694434.398</v>
      </c>
      <c r="I847">
        <f>VLOOKUP($A847,'01 LEAD TIME'!$A$10:$K$1000000,9,FALSE)</f>
        <v>20161206748717.898</v>
      </c>
      <c r="J847">
        <f>VLOOKUP($A847,'01 LEAD TIME'!$A$10:$K$1000000,10,FALSE)</f>
        <v>5</v>
      </c>
      <c r="K847">
        <f>VLOOKUP($A847,'01 LEAD TIME'!$A$10:$K$1000000,11,FALSE)</f>
        <v>5</v>
      </c>
      <c r="L847" t="s">
        <v>36</v>
      </c>
      <c r="M847" s="1">
        <f t="shared" si="104"/>
        <v>42693</v>
      </c>
      <c r="N847" s="1">
        <f t="shared" si="105"/>
        <v>42716</v>
      </c>
      <c r="O847" t="b">
        <f t="shared" si="106"/>
        <v>0</v>
      </c>
      <c r="P847" t="str">
        <f t="shared" si="107"/>
        <v>WHEN fk_mwh_warehouse = '1' AND id_city = '4461' AND shipped_date &gt;= '2016-11-19' AND shipped_date &lt; '2016-12-13' THEN unit_price</v>
      </c>
      <c r="Q847" t="str">
        <f t="shared" si="108"/>
        <v>WHEN fk_mwh_warehouse = '1' AND id_city = '4461' AND shipped_date &gt;= '2016-11-19' AND shipped_date &lt; '2016-12-13' THEN paid_price</v>
      </c>
      <c r="R847" t="str">
        <f t="shared" si="111"/>
        <v>WHEN fk_mwh_warehouse = '1' AND id_city = '4461' AND shipped_date &gt;= '2016-11-19' AND shipped_date &lt; '2016-12-13' THEN order_nr</v>
      </c>
      <c r="S847" t="str">
        <f t="shared" si="109"/>
        <v>WHEN fk_mwh_warehouse = '1' AND id_city = '4461' AND shipped_date &gt;= '2016-11-19' AND shipped_date &lt; '2016-12-13' THEN 1</v>
      </c>
    </row>
    <row r="848" spans="1:19" x14ac:dyDescent="0.25">
      <c r="A848" t="str">
        <f t="shared" si="110"/>
        <v>44821</v>
      </c>
      <c r="B848">
        <v>1</v>
      </c>
      <c r="C848">
        <v>4482</v>
      </c>
      <c r="D848">
        <v>93511740.359999999</v>
      </c>
      <c r="E848">
        <v>92019166.379999995</v>
      </c>
      <c r="F848">
        <v>469</v>
      </c>
      <c r="G848">
        <v>834</v>
      </c>
      <c r="H848">
        <f>VLOOKUP($A848,'01 LEAD TIME'!$A$10:$K$1000000,8,FALSE)</f>
        <v>20161187138580.398</v>
      </c>
      <c r="I848">
        <f>VLOOKUP($A848,'01 LEAD TIME'!$A$10:$K$1000000,9,FALSE)</f>
        <v>20161206596912.398</v>
      </c>
      <c r="J848">
        <f>VLOOKUP($A848,'01 LEAD TIME'!$A$10:$K$1000000,10,FALSE)</f>
        <v>5</v>
      </c>
      <c r="K848">
        <f>VLOOKUP($A848,'01 LEAD TIME'!$A$10:$K$1000000,11,FALSE)</f>
        <v>4</v>
      </c>
      <c r="L848" t="s">
        <v>36</v>
      </c>
      <c r="M848" s="1">
        <f t="shared" si="104"/>
        <v>42696</v>
      </c>
      <c r="N848" s="1">
        <f t="shared" si="105"/>
        <v>42715</v>
      </c>
      <c r="O848" t="b">
        <f t="shared" si="106"/>
        <v>0</v>
      </c>
      <c r="P848" t="str">
        <f t="shared" si="107"/>
        <v>WHEN fk_mwh_warehouse = '1' AND id_city = '4482' AND shipped_date &gt;= '2016-11-22' AND shipped_date &lt; '2016-12-12' THEN unit_price</v>
      </c>
      <c r="Q848" t="str">
        <f t="shared" si="108"/>
        <v>WHEN fk_mwh_warehouse = '1' AND id_city = '4482' AND shipped_date &gt;= '2016-11-22' AND shipped_date &lt; '2016-12-12' THEN paid_price</v>
      </c>
      <c r="R848" t="str">
        <f t="shared" si="111"/>
        <v>WHEN fk_mwh_warehouse = '1' AND id_city = '4482' AND shipped_date &gt;= '2016-11-22' AND shipped_date &lt; '2016-12-12' THEN order_nr</v>
      </c>
      <c r="S848" t="str">
        <f t="shared" si="109"/>
        <v>WHEN fk_mwh_warehouse = '1' AND id_city = '4482' AND shipped_date &gt;= '2016-11-22' AND shipped_date &lt; '2016-12-12' THEN 1</v>
      </c>
    </row>
    <row r="849" spans="1:19" x14ac:dyDescent="0.25">
      <c r="A849" t="str">
        <f t="shared" si="110"/>
        <v>44971</v>
      </c>
      <c r="B849">
        <v>1</v>
      </c>
      <c r="C849">
        <v>4497</v>
      </c>
      <c r="D849">
        <v>44311438.100000001</v>
      </c>
      <c r="E849">
        <v>43809763.100000001</v>
      </c>
      <c r="F849">
        <v>111</v>
      </c>
      <c r="G849">
        <v>146</v>
      </c>
      <c r="H849">
        <f>VLOOKUP($A849,'01 LEAD TIME'!$A$10:$K$1000000,8,FALSE)</f>
        <v>20161188758271.602</v>
      </c>
      <c r="I849">
        <f>VLOOKUP($A849,'01 LEAD TIME'!$A$10:$K$1000000,9,FALSE)</f>
        <v>20161206412637.102</v>
      </c>
      <c r="J849">
        <f>VLOOKUP($A849,'01 LEAD TIME'!$A$10:$K$1000000,10,FALSE)</f>
        <v>4</v>
      </c>
      <c r="K849">
        <f>VLOOKUP($A849,'01 LEAD TIME'!$A$10:$K$1000000,11,FALSE)</f>
        <v>5</v>
      </c>
      <c r="L849" t="s">
        <v>36</v>
      </c>
      <c r="M849" s="1">
        <f t="shared" si="104"/>
        <v>42694</v>
      </c>
      <c r="N849" s="1">
        <f t="shared" si="105"/>
        <v>42717</v>
      </c>
      <c r="O849" t="b">
        <f t="shared" si="106"/>
        <v>1</v>
      </c>
      <c r="P849" t="str">
        <f t="shared" si="107"/>
        <v>WHEN fk_mwh_warehouse = '1' AND id_city = '4497' AND shipped_date &gt;= '2016-11-20' AND shipped_date &lt; '2016-12-14' THEN unit_price</v>
      </c>
      <c r="Q849" t="str">
        <f t="shared" si="108"/>
        <v>WHEN fk_mwh_warehouse = '1' AND id_city = '4497' AND shipped_date &gt;= '2016-11-20' AND shipped_date &lt; '2016-12-14' THEN paid_price</v>
      </c>
      <c r="R849" t="str">
        <f t="shared" si="111"/>
        <v>WHEN fk_mwh_warehouse = '1' AND id_city = '4497' AND shipped_date &gt;= '2016-11-20' AND shipped_date &lt; '2016-12-14' THEN order_nr</v>
      </c>
      <c r="S849" t="str">
        <f t="shared" si="109"/>
        <v>WHEN fk_mwh_warehouse = '1' AND id_city = '4497' AND shipped_date &gt;= '2016-11-20' AND shipped_date &lt; '2016-12-14' THEN 1</v>
      </c>
    </row>
    <row r="850" spans="1:19" x14ac:dyDescent="0.25">
      <c r="A850" t="str">
        <f t="shared" si="110"/>
        <v>45251</v>
      </c>
      <c r="B850">
        <v>1</v>
      </c>
      <c r="C850">
        <v>4525</v>
      </c>
      <c r="D850">
        <v>103448911.2</v>
      </c>
      <c r="E850">
        <v>103148486.2</v>
      </c>
      <c r="F850">
        <v>169</v>
      </c>
      <c r="G850">
        <v>259</v>
      </c>
      <c r="H850">
        <f>VLOOKUP($A850,'01 LEAD TIME'!$A$10:$K$1000000,8,FALSE)</f>
        <v>20161177305473.5</v>
      </c>
      <c r="I850">
        <f>VLOOKUP($A850,'01 LEAD TIME'!$A$10:$K$1000000,9,FALSE)</f>
        <v>20161206636878.5</v>
      </c>
      <c r="J850">
        <f>VLOOKUP($A850,'01 LEAD TIME'!$A$10:$K$1000000,10,FALSE)</f>
        <v>5</v>
      </c>
      <c r="K850">
        <f>VLOOKUP($A850,'01 LEAD TIME'!$A$10:$K$1000000,11,FALSE)</f>
        <v>5</v>
      </c>
      <c r="L850" t="s">
        <v>36</v>
      </c>
      <c r="M850" s="1">
        <f t="shared" si="104"/>
        <v>42693</v>
      </c>
      <c r="N850" s="1">
        <f t="shared" si="105"/>
        <v>42716</v>
      </c>
      <c r="O850" t="b">
        <f t="shared" si="106"/>
        <v>0</v>
      </c>
      <c r="P850" t="str">
        <f t="shared" si="107"/>
        <v>WHEN fk_mwh_warehouse = '1' AND id_city = '4525' AND shipped_date &gt;= '2016-11-19' AND shipped_date &lt; '2016-12-13' THEN unit_price</v>
      </c>
      <c r="Q850" t="str">
        <f t="shared" si="108"/>
        <v>WHEN fk_mwh_warehouse = '1' AND id_city = '4525' AND shipped_date &gt;= '2016-11-19' AND shipped_date &lt; '2016-12-13' THEN paid_price</v>
      </c>
      <c r="R850" t="str">
        <f t="shared" si="111"/>
        <v>WHEN fk_mwh_warehouse = '1' AND id_city = '4525' AND shipped_date &gt;= '2016-11-19' AND shipped_date &lt; '2016-12-13' THEN order_nr</v>
      </c>
      <c r="S850" t="str">
        <f t="shared" si="109"/>
        <v>WHEN fk_mwh_warehouse = '1' AND id_city = '4525' AND shipped_date &gt;= '2016-11-19' AND shipped_date &lt; '2016-12-13' THEN 1</v>
      </c>
    </row>
    <row r="851" spans="1:19" x14ac:dyDescent="0.25">
      <c r="A851" t="str">
        <f t="shared" si="110"/>
        <v>45431</v>
      </c>
      <c r="B851">
        <v>1</v>
      </c>
      <c r="C851">
        <v>4543</v>
      </c>
      <c r="D851">
        <v>1636136646.1900001</v>
      </c>
      <c r="E851">
        <v>1582378181.77</v>
      </c>
      <c r="F851">
        <v>10161</v>
      </c>
      <c r="G851">
        <v>14939</v>
      </c>
      <c r="H851">
        <f>VLOOKUP($A851,'01 LEAD TIME'!$A$10:$K$1000000,8,FALSE)</f>
        <v>20161198221117.602</v>
      </c>
      <c r="I851">
        <f>VLOOKUP($A851,'01 LEAD TIME'!$A$10:$K$1000000,9,FALSE)</f>
        <v>20161206731661.5</v>
      </c>
      <c r="J851">
        <f>VLOOKUP($A851,'01 LEAD TIME'!$A$10:$K$1000000,10,FALSE)</f>
        <v>4</v>
      </c>
      <c r="K851">
        <f>VLOOKUP($A851,'01 LEAD TIME'!$A$10:$K$1000000,11,FALSE)</f>
        <v>2</v>
      </c>
      <c r="L851" t="s">
        <v>36</v>
      </c>
      <c r="M851" s="1">
        <f t="shared" si="104"/>
        <v>42703</v>
      </c>
      <c r="N851" s="1">
        <f t="shared" si="105"/>
        <v>42714</v>
      </c>
      <c r="O851" t="b">
        <f t="shared" si="106"/>
        <v>0</v>
      </c>
      <c r="P851" t="str">
        <f t="shared" si="107"/>
        <v>WHEN fk_mwh_warehouse = '1' AND id_city = '4543' AND shipped_date &gt;= '2016-11-29' AND shipped_date &lt; '2016-12-11' THEN unit_price</v>
      </c>
      <c r="Q851" t="str">
        <f t="shared" si="108"/>
        <v>WHEN fk_mwh_warehouse = '1' AND id_city = '4543' AND shipped_date &gt;= '2016-11-29' AND shipped_date &lt; '2016-12-11' THEN paid_price</v>
      </c>
      <c r="R851" t="str">
        <f t="shared" si="111"/>
        <v>WHEN fk_mwh_warehouse = '1' AND id_city = '4543' AND shipped_date &gt;= '2016-11-29' AND shipped_date &lt; '2016-12-11' THEN order_nr</v>
      </c>
      <c r="S851" t="str">
        <f t="shared" si="109"/>
        <v>WHEN fk_mwh_warehouse = '1' AND id_city = '4543' AND shipped_date &gt;= '2016-11-29' AND shipped_date &lt; '2016-12-11' THEN 1</v>
      </c>
    </row>
    <row r="852" spans="1:19" x14ac:dyDescent="0.25">
      <c r="A852" t="str">
        <f t="shared" si="110"/>
        <v>45621</v>
      </c>
      <c r="B852">
        <v>1</v>
      </c>
      <c r="C852">
        <v>4562</v>
      </c>
      <c r="D852">
        <v>114641605.97</v>
      </c>
      <c r="E852">
        <v>112747851.22</v>
      </c>
      <c r="F852">
        <v>573</v>
      </c>
      <c r="G852">
        <v>916</v>
      </c>
      <c r="H852">
        <f>VLOOKUP($A852,'01 LEAD TIME'!$A$10:$K$1000000,8,FALSE)</f>
        <v>20161156904383.801</v>
      </c>
      <c r="I852">
        <f>VLOOKUP($A852,'01 LEAD TIME'!$A$10:$K$1000000,9,FALSE)</f>
        <v>20161206590803.398</v>
      </c>
      <c r="J852">
        <f>VLOOKUP($A852,'01 LEAD TIME'!$A$10:$K$1000000,10,FALSE)</f>
        <v>11</v>
      </c>
      <c r="K852">
        <f>VLOOKUP($A852,'01 LEAD TIME'!$A$10:$K$1000000,11,FALSE)</f>
        <v>9</v>
      </c>
      <c r="L852" t="s">
        <v>36</v>
      </c>
      <c r="M852" s="1">
        <f t="shared" si="104"/>
        <v>42675</v>
      </c>
      <c r="N852" s="1">
        <f t="shared" si="105"/>
        <v>42714</v>
      </c>
      <c r="O852" t="b">
        <f t="shared" si="106"/>
        <v>0</v>
      </c>
      <c r="P852" t="str">
        <f t="shared" si="107"/>
        <v>WHEN fk_mwh_warehouse = '1' AND id_city = '4562' AND shipped_date &gt;= '2016-11-01' AND shipped_date &lt; '2016-12-11' THEN unit_price</v>
      </c>
      <c r="Q852" t="str">
        <f t="shared" si="108"/>
        <v>WHEN fk_mwh_warehouse = '1' AND id_city = '4562' AND shipped_date &gt;= '2016-11-01' AND shipped_date &lt; '2016-12-11' THEN paid_price</v>
      </c>
      <c r="R852" t="str">
        <f t="shared" si="111"/>
        <v>WHEN fk_mwh_warehouse = '1' AND id_city = '4562' AND shipped_date &gt;= '2016-11-01' AND shipped_date &lt; '2016-12-11' THEN order_nr</v>
      </c>
      <c r="S852" t="str">
        <f t="shared" si="109"/>
        <v>WHEN fk_mwh_warehouse = '1' AND id_city = '4562' AND shipped_date &gt;= '2016-11-01' AND shipped_date &lt; '2016-12-11' THEN 1</v>
      </c>
    </row>
    <row r="853" spans="1:19" x14ac:dyDescent="0.25">
      <c r="A853" t="str">
        <f t="shared" si="110"/>
        <v>45771</v>
      </c>
      <c r="B853">
        <v>1</v>
      </c>
      <c r="C853">
        <v>4577</v>
      </c>
      <c r="D853">
        <v>69428379</v>
      </c>
      <c r="E853">
        <v>69132114</v>
      </c>
      <c r="F853">
        <v>289</v>
      </c>
      <c r="G853">
        <v>376</v>
      </c>
      <c r="H853">
        <f>VLOOKUP($A853,'01 LEAD TIME'!$A$10:$K$1000000,8,FALSE)</f>
        <v>20161176373893.199</v>
      </c>
      <c r="I853">
        <f>VLOOKUP($A853,'01 LEAD TIME'!$A$10:$K$1000000,9,FALSE)</f>
        <v>20161206684443.5</v>
      </c>
      <c r="J853">
        <f>VLOOKUP($A853,'01 LEAD TIME'!$A$10:$K$1000000,10,FALSE)</f>
        <v>5</v>
      </c>
      <c r="K853">
        <f>VLOOKUP($A853,'01 LEAD TIME'!$A$10:$K$1000000,11,FALSE)</f>
        <v>4</v>
      </c>
      <c r="L853" t="s">
        <v>36</v>
      </c>
      <c r="M853" s="1">
        <f t="shared" si="104"/>
        <v>42696</v>
      </c>
      <c r="N853" s="1">
        <f t="shared" si="105"/>
        <v>42715</v>
      </c>
      <c r="O853" t="b">
        <f t="shared" si="106"/>
        <v>0</v>
      </c>
      <c r="P853" t="str">
        <f t="shared" si="107"/>
        <v>WHEN fk_mwh_warehouse = '1' AND id_city = '4577' AND shipped_date &gt;= '2016-11-22' AND shipped_date &lt; '2016-12-12' THEN unit_price</v>
      </c>
      <c r="Q853" t="str">
        <f t="shared" si="108"/>
        <v>WHEN fk_mwh_warehouse = '1' AND id_city = '4577' AND shipped_date &gt;= '2016-11-22' AND shipped_date &lt; '2016-12-12' THEN paid_price</v>
      </c>
      <c r="R853" t="str">
        <f t="shared" si="111"/>
        <v>WHEN fk_mwh_warehouse = '1' AND id_city = '4577' AND shipped_date &gt;= '2016-11-22' AND shipped_date &lt; '2016-12-12' THEN order_nr</v>
      </c>
      <c r="S853" t="str">
        <f t="shared" si="109"/>
        <v>WHEN fk_mwh_warehouse = '1' AND id_city = '4577' AND shipped_date &gt;= '2016-11-22' AND shipped_date &lt; '2016-12-12' THEN 1</v>
      </c>
    </row>
    <row r="854" spans="1:19" x14ac:dyDescent="0.25">
      <c r="A854" t="str">
        <f t="shared" si="110"/>
        <v>46021</v>
      </c>
      <c r="B854">
        <v>1</v>
      </c>
      <c r="C854">
        <v>4602</v>
      </c>
      <c r="D854">
        <v>75701228.719999999</v>
      </c>
      <c r="E854">
        <v>75193561.040000007</v>
      </c>
      <c r="F854">
        <v>266</v>
      </c>
      <c r="G854">
        <v>345</v>
      </c>
      <c r="H854">
        <f>VLOOKUP($A854,'01 LEAD TIME'!$A$10:$K$1000000,8,FALSE)</f>
        <v>20161190634021.102</v>
      </c>
      <c r="I854">
        <f>VLOOKUP($A854,'01 LEAD TIME'!$A$10:$K$1000000,9,FALSE)</f>
        <v>20161206507773.801</v>
      </c>
      <c r="J854">
        <f>VLOOKUP($A854,'01 LEAD TIME'!$A$10:$K$1000000,10,FALSE)</f>
        <v>5</v>
      </c>
      <c r="K854">
        <f>VLOOKUP($A854,'01 LEAD TIME'!$A$10:$K$1000000,11,FALSE)</f>
        <v>5</v>
      </c>
      <c r="L854" t="s">
        <v>36</v>
      </c>
      <c r="M854" s="1">
        <f t="shared" si="104"/>
        <v>42693</v>
      </c>
      <c r="N854" s="1">
        <f t="shared" si="105"/>
        <v>42716</v>
      </c>
      <c r="O854" t="b">
        <f t="shared" si="106"/>
        <v>0</v>
      </c>
      <c r="P854" t="str">
        <f t="shared" si="107"/>
        <v>WHEN fk_mwh_warehouse = '1' AND id_city = '4602' AND shipped_date &gt;= '2016-11-19' AND shipped_date &lt; '2016-12-13' THEN unit_price</v>
      </c>
      <c r="Q854" t="str">
        <f t="shared" si="108"/>
        <v>WHEN fk_mwh_warehouse = '1' AND id_city = '4602' AND shipped_date &gt;= '2016-11-19' AND shipped_date &lt; '2016-12-13' THEN paid_price</v>
      </c>
      <c r="R854" t="str">
        <f t="shared" si="111"/>
        <v>WHEN fk_mwh_warehouse = '1' AND id_city = '4602' AND shipped_date &gt;= '2016-11-19' AND shipped_date &lt; '2016-12-13' THEN order_nr</v>
      </c>
      <c r="S854" t="str">
        <f t="shared" si="109"/>
        <v>WHEN fk_mwh_warehouse = '1' AND id_city = '4602' AND shipped_date &gt;= '2016-11-19' AND shipped_date &lt; '2016-12-13' THEN 1</v>
      </c>
    </row>
    <row r="855" spans="1:19" x14ac:dyDescent="0.25">
      <c r="A855" t="str">
        <f t="shared" si="110"/>
        <v>46241</v>
      </c>
      <c r="B855">
        <v>1</v>
      </c>
      <c r="C855">
        <v>4624</v>
      </c>
      <c r="D855">
        <v>451817778.77999997</v>
      </c>
      <c r="E855">
        <v>439436513.13999999</v>
      </c>
      <c r="F855">
        <v>2161</v>
      </c>
      <c r="G855">
        <v>3401</v>
      </c>
      <c r="H855">
        <f>VLOOKUP($A855,'01 LEAD TIME'!$A$10:$K$1000000,8,FALSE)</f>
        <v>20161179163694.398</v>
      </c>
      <c r="I855">
        <f>VLOOKUP($A855,'01 LEAD TIME'!$A$10:$K$1000000,9,FALSE)</f>
        <v>20161206821851.199</v>
      </c>
      <c r="J855">
        <f>VLOOKUP($A855,'01 LEAD TIME'!$A$10:$K$1000000,10,FALSE)</f>
        <v>6</v>
      </c>
      <c r="K855">
        <f>VLOOKUP($A855,'01 LEAD TIME'!$A$10:$K$1000000,11,FALSE)</f>
        <v>5</v>
      </c>
      <c r="L855" t="s">
        <v>36</v>
      </c>
      <c r="M855" s="1">
        <f t="shared" si="104"/>
        <v>42692</v>
      </c>
      <c r="N855" s="1">
        <f t="shared" si="105"/>
        <v>42715</v>
      </c>
      <c r="O855" t="b">
        <f t="shared" si="106"/>
        <v>0</v>
      </c>
      <c r="P855" t="str">
        <f t="shared" si="107"/>
        <v>WHEN fk_mwh_warehouse = '1' AND id_city = '4624' AND shipped_date &gt;= '2016-11-18' AND shipped_date &lt; '2016-12-12' THEN unit_price</v>
      </c>
      <c r="Q855" t="str">
        <f t="shared" si="108"/>
        <v>WHEN fk_mwh_warehouse = '1' AND id_city = '4624' AND shipped_date &gt;= '2016-11-18' AND shipped_date &lt; '2016-12-12' THEN paid_price</v>
      </c>
      <c r="R855" t="str">
        <f t="shared" si="111"/>
        <v>WHEN fk_mwh_warehouse = '1' AND id_city = '4624' AND shipped_date &gt;= '2016-11-18' AND shipped_date &lt; '2016-12-12' THEN order_nr</v>
      </c>
      <c r="S855" t="str">
        <f t="shared" si="109"/>
        <v>WHEN fk_mwh_warehouse = '1' AND id_city = '4624' AND shipped_date &gt;= '2016-11-18' AND shipped_date &lt; '2016-12-12' THEN 1</v>
      </c>
    </row>
    <row r="856" spans="1:19" x14ac:dyDescent="0.25">
      <c r="A856" t="str">
        <f t="shared" si="110"/>
        <v>46491</v>
      </c>
      <c r="B856">
        <v>1</v>
      </c>
      <c r="C856">
        <v>4649</v>
      </c>
      <c r="D856">
        <v>125611216.84</v>
      </c>
      <c r="E856">
        <v>123343398.52</v>
      </c>
      <c r="F856">
        <v>469</v>
      </c>
      <c r="G856">
        <v>778</v>
      </c>
      <c r="H856">
        <f>VLOOKUP($A856,'01 LEAD TIME'!$A$10:$K$1000000,8,FALSE)</f>
        <v>20161180882831</v>
      </c>
      <c r="I856">
        <f>VLOOKUP($A856,'01 LEAD TIME'!$A$10:$K$1000000,9,FALSE)</f>
        <v>20161206657694.102</v>
      </c>
      <c r="J856">
        <f>VLOOKUP($A856,'01 LEAD TIME'!$A$10:$K$1000000,10,FALSE)</f>
        <v>6</v>
      </c>
      <c r="K856">
        <f>VLOOKUP($A856,'01 LEAD TIME'!$A$10:$K$1000000,11,FALSE)</f>
        <v>5</v>
      </c>
      <c r="L856" t="s">
        <v>36</v>
      </c>
      <c r="M856" s="1">
        <f t="shared" si="104"/>
        <v>42692</v>
      </c>
      <c r="N856" s="1">
        <f t="shared" si="105"/>
        <v>42715</v>
      </c>
      <c r="O856" t="b">
        <f t="shared" si="106"/>
        <v>0</v>
      </c>
      <c r="P856" t="str">
        <f t="shared" si="107"/>
        <v>WHEN fk_mwh_warehouse = '1' AND id_city = '4649' AND shipped_date &gt;= '2016-11-18' AND shipped_date &lt; '2016-12-12' THEN unit_price</v>
      </c>
      <c r="Q856" t="str">
        <f t="shared" si="108"/>
        <v>WHEN fk_mwh_warehouse = '1' AND id_city = '4649' AND shipped_date &gt;= '2016-11-18' AND shipped_date &lt; '2016-12-12' THEN paid_price</v>
      </c>
      <c r="R856" t="str">
        <f t="shared" si="111"/>
        <v>WHEN fk_mwh_warehouse = '1' AND id_city = '4649' AND shipped_date &gt;= '2016-11-18' AND shipped_date &lt; '2016-12-12' THEN order_nr</v>
      </c>
      <c r="S856" t="str">
        <f t="shared" si="109"/>
        <v>WHEN fk_mwh_warehouse = '1' AND id_city = '4649' AND shipped_date &gt;= '2016-11-18' AND shipped_date &lt; '2016-12-12' THEN 1</v>
      </c>
    </row>
    <row r="857" spans="1:19" x14ac:dyDescent="0.25">
      <c r="A857" t="str">
        <f t="shared" si="110"/>
        <v>46631</v>
      </c>
      <c r="B857">
        <v>1</v>
      </c>
      <c r="C857">
        <v>4663</v>
      </c>
      <c r="D857">
        <v>7775982</v>
      </c>
      <c r="E857">
        <v>7708597</v>
      </c>
      <c r="F857">
        <v>44</v>
      </c>
      <c r="G857">
        <v>58</v>
      </c>
      <c r="H857">
        <f>VLOOKUP($A857,'01 LEAD TIME'!$A$10:$K$1000000,8,FALSE)</f>
        <v>20161190183498</v>
      </c>
      <c r="I857">
        <f>VLOOKUP($A857,'01 LEAD TIME'!$A$10:$K$1000000,9,FALSE)</f>
        <v>20161206788357.5</v>
      </c>
      <c r="J857">
        <f>VLOOKUP($A857,'01 LEAD TIME'!$A$10:$K$1000000,10,FALSE)</f>
        <v>4</v>
      </c>
      <c r="K857">
        <f>VLOOKUP($A857,'01 LEAD TIME'!$A$10:$K$1000000,11,FALSE)</f>
        <v>2</v>
      </c>
      <c r="L857" t="s">
        <v>36</v>
      </c>
      <c r="M857" s="1">
        <f t="shared" si="104"/>
        <v>42703</v>
      </c>
      <c r="N857" s="1">
        <f t="shared" si="105"/>
        <v>42714</v>
      </c>
      <c r="O857" t="b">
        <f t="shared" si="106"/>
        <v>0</v>
      </c>
      <c r="P857" t="str">
        <f t="shared" si="107"/>
        <v>WHEN fk_mwh_warehouse = '1' AND id_city = '4663' AND shipped_date &gt;= '2016-11-29' AND shipped_date &lt; '2016-12-11' THEN unit_price</v>
      </c>
      <c r="Q857" t="str">
        <f t="shared" si="108"/>
        <v>WHEN fk_mwh_warehouse = '1' AND id_city = '4663' AND shipped_date &gt;= '2016-11-29' AND shipped_date &lt; '2016-12-11' THEN paid_price</v>
      </c>
      <c r="R857" t="str">
        <f t="shared" si="111"/>
        <v>WHEN fk_mwh_warehouse = '1' AND id_city = '4663' AND shipped_date &gt;= '2016-11-29' AND shipped_date &lt; '2016-12-11' THEN order_nr</v>
      </c>
      <c r="S857" t="str">
        <f t="shared" si="109"/>
        <v>WHEN fk_mwh_warehouse = '1' AND id_city = '4663' AND shipped_date &gt;= '2016-11-29' AND shipped_date &lt; '2016-12-11' THEN 1</v>
      </c>
    </row>
    <row r="858" spans="1:19" x14ac:dyDescent="0.25">
      <c r="A858" t="str">
        <f t="shared" si="110"/>
        <v>46761</v>
      </c>
      <c r="B858">
        <v>1</v>
      </c>
      <c r="C858">
        <v>4676</v>
      </c>
      <c r="D858">
        <v>34575482.899999999</v>
      </c>
      <c r="E858">
        <v>34278251.399999999</v>
      </c>
      <c r="F858">
        <v>157</v>
      </c>
      <c r="G858">
        <v>197</v>
      </c>
      <c r="H858">
        <f>VLOOKUP($A858,'01 LEAD TIME'!$A$10:$K$1000000,8,FALSE)</f>
        <v>20161175455795.801</v>
      </c>
      <c r="I858">
        <f>VLOOKUP($A858,'01 LEAD TIME'!$A$10:$K$1000000,9,FALSE)</f>
        <v>20161206969107.398</v>
      </c>
      <c r="J858">
        <f>VLOOKUP($A858,'01 LEAD TIME'!$A$10:$K$1000000,10,FALSE)</f>
        <v>6</v>
      </c>
      <c r="K858">
        <f>VLOOKUP($A858,'01 LEAD TIME'!$A$10:$K$1000000,11,FALSE)</f>
        <v>4</v>
      </c>
      <c r="L858" t="s">
        <v>36</v>
      </c>
      <c r="M858" s="1">
        <f t="shared" si="104"/>
        <v>42695</v>
      </c>
      <c r="N858" s="1">
        <f t="shared" si="105"/>
        <v>42714</v>
      </c>
      <c r="O858" t="b">
        <f t="shared" si="106"/>
        <v>0</v>
      </c>
      <c r="P858" t="str">
        <f t="shared" si="107"/>
        <v>WHEN fk_mwh_warehouse = '1' AND id_city = '4676' AND shipped_date &gt;= '2016-11-21' AND shipped_date &lt; '2016-12-11' THEN unit_price</v>
      </c>
      <c r="Q858" t="str">
        <f t="shared" si="108"/>
        <v>WHEN fk_mwh_warehouse = '1' AND id_city = '4676' AND shipped_date &gt;= '2016-11-21' AND shipped_date &lt; '2016-12-11' THEN paid_price</v>
      </c>
      <c r="R858" t="str">
        <f t="shared" si="111"/>
        <v>WHEN fk_mwh_warehouse = '1' AND id_city = '4676' AND shipped_date &gt;= '2016-11-21' AND shipped_date &lt; '2016-12-11' THEN order_nr</v>
      </c>
      <c r="S858" t="str">
        <f t="shared" si="109"/>
        <v>WHEN fk_mwh_warehouse = '1' AND id_city = '4676' AND shipped_date &gt;= '2016-11-21' AND shipped_date &lt; '2016-12-11' THEN 1</v>
      </c>
    </row>
    <row r="859" spans="1:19" x14ac:dyDescent="0.25">
      <c r="A859" t="str">
        <f t="shared" si="110"/>
        <v>46961</v>
      </c>
      <c r="B859">
        <v>1</v>
      </c>
      <c r="C859">
        <v>4696</v>
      </c>
      <c r="D859">
        <v>167448518.44</v>
      </c>
      <c r="E859">
        <v>164073028.41999999</v>
      </c>
      <c r="F859">
        <v>880</v>
      </c>
      <c r="G859">
        <v>1542</v>
      </c>
      <c r="H859">
        <f>VLOOKUP($A859,'01 LEAD TIME'!$A$10:$K$1000000,8,FALSE)</f>
        <v>20161178450531.5</v>
      </c>
      <c r="I859">
        <f>VLOOKUP($A859,'01 LEAD TIME'!$A$10:$K$1000000,9,FALSE)</f>
        <v>20161206569269.301</v>
      </c>
      <c r="J859">
        <f>VLOOKUP($A859,'01 LEAD TIME'!$A$10:$K$1000000,10,FALSE)</f>
        <v>5</v>
      </c>
      <c r="K859">
        <f>VLOOKUP($A859,'01 LEAD TIME'!$A$10:$K$1000000,11,FALSE)</f>
        <v>4</v>
      </c>
      <c r="L859" t="s">
        <v>36</v>
      </c>
      <c r="M859" s="1">
        <f t="shared" si="104"/>
        <v>42696</v>
      </c>
      <c r="N859" s="1">
        <f t="shared" si="105"/>
        <v>42715</v>
      </c>
      <c r="O859" t="b">
        <f t="shared" si="106"/>
        <v>0</v>
      </c>
      <c r="P859" t="str">
        <f t="shared" si="107"/>
        <v>WHEN fk_mwh_warehouse = '1' AND id_city = '4696' AND shipped_date &gt;= '2016-11-22' AND shipped_date &lt; '2016-12-12' THEN unit_price</v>
      </c>
      <c r="Q859" t="str">
        <f t="shared" si="108"/>
        <v>WHEN fk_mwh_warehouse = '1' AND id_city = '4696' AND shipped_date &gt;= '2016-11-22' AND shipped_date &lt; '2016-12-12' THEN paid_price</v>
      </c>
      <c r="R859" t="str">
        <f t="shared" si="111"/>
        <v>WHEN fk_mwh_warehouse = '1' AND id_city = '4696' AND shipped_date &gt;= '2016-11-22' AND shipped_date &lt; '2016-12-12' THEN order_nr</v>
      </c>
      <c r="S859" t="str">
        <f t="shared" si="109"/>
        <v>WHEN fk_mwh_warehouse = '1' AND id_city = '4696' AND shipped_date &gt;= '2016-11-22' AND shipped_date &lt; '2016-12-12' THEN 1</v>
      </c>
    </row>
    <row r="860" spans="1:19" x14ac:dyDescent="0.25">
      <c r="A860" t="str">
        <f t="shared" si="110"/>
        <v>47171</v>
      </c>
      <c r="B860">
        <v>1</v>
      </c>
      <c r="C860">
        <v>4717</v>
      </c>
      <c r="D860">
        <v>422321981.49000001</v>
      </c>
      <c r="E860">
        <v>409219606.82999998</v>
      </c>
      <c r="F860">
        <v>2751</v>
      </c>
      <c r="G860">
        <v>4072</v>
      </c>
      <c r="H860">
        <f>VLOOKUP($A860,'01 LEAD TIME'!$A$10:$K$1000000,8,FALSE)</f>
        <v>20161189317728.699</v>
      </c>
      <c r="I860">
        <f>VLOOKUP($A860,'01 LEAD TIME'!$A$10:$K$1000000,9,FALSE)</f>
        <v>20161206893334.102</v>
      </c>
      <c r="J860">
        <f>VLOOKUP($A860,'01 LEAD TIME'!$A$10:$K$1000000,10,FALSE)</f>
        <v>5</v>
      </c>
      <c r="K860">
        <f>VLOOKUP($A860,'01 LEAD TIME'!$A$10:$K$1000000,11,FALSE)</f>
        <v>4</v>
      </c>
      <c r="L860" t="s">
        <v>36</v>
      </c>
      <c r="M860" s="1">
        <f t="shared" si="104"/>
        <v>42696</v>
      </c>
      <c r="N860" s="1">
        <f t="shared" si="105"/>
        <v>42715</v>
      </c>
      <c r="O860" t="b">
        <f t="shared" si="106"/>
        <v>0</v>
      </c>
      <c r="P860" t="str">
        <f t="shared" si="107"/>
        <v>WHEN fk_mwh_warehouse = '1' AND id_city = '4717' AND shipped_date &gt;= '2016-11-22' AND shipped_date &lt; '2016-12-12' THEN unit_price</v>
      </c>
      <c r="Q860" t="str">
        <f t="shared" si="108"/>
        <v>WHEN fk_mwh_warehouse = '1' AND id_city = '4717' AND shipped_date &gt;= '2016-11-22' AND shipped_date &lt; '2016-12-12' THEN paid_price</v>
      </c>
      <c r="R860" t="str">
        <f t="shared" si="111"/>
        <v>WHEN fk_mwh_warehouse = '1' AND id_city = '4717' AND shipped_date &gt;= '2016-11-22' AND shipped_date &lt; '2016-12-12' THEN order_nr</v>
      </c>
      <c r="S860" t="str">
        <f t="shared" si="109"/>
        <v>WHEN fk_mwh_warehouse = '1' AND id_city = '4717' AND shipped_date &gt;= '2016-11-22' AND shipped_date &lt; '2016-12-12' THEN 1</v>
      </c>
    </row>
    <row r="861" spans="1:19" x14ac:dyDescent="0.25">
      <c r="A861" t="str">
        <f t="shared" si="110"/>
        <v>47361</v>
      </c>
      <c r="B861">
        <v>1</v>
      </c>
      <c r="C861">
        <v>4736</v>
      </c>
      <c r="D861">
        <v>291052164.94</v>
      </c>
      <c r="E861">
        <v>282705464.49000001</v>
      </c>
      <c r="F861">
        <v>1166</v>
      </c>
      <c r="G861">
        <v>1456</v>
      </c>
      <c r="H861">
        <f>VLOOKUP($A861,'01 LEAD TIME'!$A$10:$K$1000000,8,FALSE)</f>
        <v>20161185525725.801</v>
      </c>
      <c r="I861">
        <f>VLOOKUP($A861,'01 LEAD TIME'!$A$10:$K$1000000,9,FALSE)</f>
        <v>20161206600568.102</v>
      </c>
      <c r="J861">
        <f>VLOOKUP($A861,'01 LEAD TIME'!$A$10:$K$1000000,10,FALSE)</f>
        <v>4</v>
      </c>
      <c r="K861">
        <f>VLOOKUP($A861,'01 LEAD TIME'!$A$10:$K$1000000,11,FALSE)</f>
        <v>4</v>
      </c>
      <c r="L861" t="s">
        <v>36</v>
      </c>
      <c r="M861" s="1">
        <f t="shared" si="104"/>
        <v>42697</v>
      </c>
      <c r="N861" s="1">
        <f t="shared" si="105"/>
        <v>42716</v>
      </c>
      <c r="O861" t="b">
        <f t="shared" si="106"/>
        <v>0</v>
      </c>
      <c r="P861" t="str">
        <f t="shared" si="107"/>
        <v>WHEN fk_mwh_warehouse = '1' AND id_city = '4736' AND shipped_date &gt;= '2016-11-23' AND shipped_date &lt; '2016-12-13' THEN unit_price</v>
      </c>
      <c r="Q861" t="str">
        <f t="shared" si="108"/>
        <v>WHEN fk_mwh_warehouse = '1' AND id_city = '4736' AND shipped_date &gt;= '2016-11-23' AND shipped_date &lt; '2016-12-13' THEN paid_price</v>
      </c>
      <c r="R861" t="str">
        <f t="shared" si="111"/>
        <v>WHEN fk_mwh_warehouse = '1' AND id_city = '4736' AND shipped_date &gt;= '2016-11-23' AND shipped_date &lt; '2016-12-13' THEN order_nr</v>
      </c>
      <c r="S861" t="str">
        <f t="shared" si="109"/>
        <v>WHEN fk_mwh_warehouse = '1' AND id_city = '4736' AND shipped_date &gt;= '2016-11-23' AND shipped_date &lt; '2016-12-13' THEN 1</v>
      </c>
    </row>
    <row r="862" spans="1:19" x14ac:dyDescent="0.25">
      <c r="A862" t="str">
        <f t="shared" si="110"/>
        <v>47701</v>
      </c>
      <c r="B862">
        <v>1</v>
      </c>
      <c r="C862">
        <v>4770</v>
      </c>
      <c r="D862">
        <v>21784881</v>
      </c>
      <c r="E862">
        <v>21543266.34</v>
      </c>
      <c r="F862">
        <v>95</v>
      </c>
      <c r="G862">
        <v>109</v>
      </c>
      <c r="H862">
        <f>VLOOKUP($A862,'01 LEAD TIME'!$A$10:$K$1000000,8,FALSE)</f>
        <v>20161194952349.199</v>
      </c>
      <c r="I862">
        <f>VLOOKUP($A862,'01 LEAD TIME'!$A$10:$K$1000000,9,FALSE)</f>
        <v>20161206556764.898</v>
      </c>
      <c r="J862">
        <f>VLOOKUP($A862,'01 LEAD TIME'!$A$10:$K$1000000,10,FALSE)</f>
        <v>4</v>
      </c>
      <c r="K862">
        <f>VLOOKUP($A862,'01 LEAD TIME'!$A$10:$K$1000000,11,FALSE)</f>
        <v>2</v>
      </c>
      <c r="L862" t="s">
        <v>36</v>
      </c>
      <c r="M862" s="1">
        <f t="shared" si="104"/>
        <v>42703</v>
      </c>
      <c r="N862" s="1">
        <f t="shared" si="105"/>
        <v>42714</v>
      </c>
      <c r="O862" t="b">
        <f t="shared" si="106"/>
        <v>0</v>
      </c>
      <c r="P862" t="str">
        <f t="shared" si="107"/>
        <v>WHEN fk_mwh_warehouse = '1' AND id_city = '4770' AND shipped_date &gt;= '2016-11-29' AND shipped_date &lt; '2016-12-11' THEN unit_price</v>
      </c>
      <c r="Q862" t="str">
        <f t="shared" si="108"/>
        <v>WHEN fk_mwh_warehouse = '1' AND id_city = '4770' AND shipped_date &gt;= '2016-11-29' AND shipped_date &lt; '2016-12-11' THEN paid_price</v>
      </c>
      <c r="R862" t="str">
        <f t="shared" si="111"/>
        <v>WHEN fk_mwh_warehouse = '1' AND id_city = '4770' AND shipped_date &gt;= '2016-11-29' AND shipped_date &lt; '2016-12-11' THEN order_nr</v>
      </c>
      <c r="S862" t="str">
        <f t="shared" si="109"/>
        <v>WHEN fk_mwh_warehouse = '1' AND id_city = '4770' AND shipped_date &gt;= '2016-11-29' AND shipped_date &lt; '2016-12-11' THEN 1</v>
      </c>
    </row>
    <row r="863" spans="1:19" x14ac:dyDescent="0.25">
      <c r="A863" t="str">
        <f t="shared" si="110"/>
        <v>47891</v>
      </c>
      <c r="B863">
        <v>1</v>
      </c>
      <c r="C863">
        <v>4789</v>
      </c>
      <c r="D863">
        <v>45009605</v>
      </c>
      <c r="E863">
        <v>44255246.119999997</v>
      </c>
      <c r="F863">
        <v>227</v>
      </c>
      <c r="G863">
        <v>314</v>
      </c>
      <c r="H863">
        <f>VLOOKUP($A863,'01 LEAD TIME'!$A$10:$K$1000000,8,FALSE)</f>
        <v>20161191486815.602</v>
      </c>
      <c r="I863">
        <f>VLOOKUP($A863,'01 LEAD TIME'!$A$10:$K$1000000,9,FALSE)</f>
        <v>20161206560566.102</v>
      </c>
      <c r="J863">
        <f>VLOOKUP($A863,'01 LEAD TIME'!$A$10:$K$1000000,10,FALSE)</f>
        <v>3</v>
      </c>
      <c r="K863">
        <f>VLOOKUP($A863,'01 LEAD TIME'!$A$10:$K$1000000,11,FALSE)</f>
        <v>3</v>
      </c>
      <c r="L863" t="s">
        <v>36</v>
      </c>
      <c r="M863" s="1">
        <f t="shared" si="104"/>
        <v>42701</v>
      </c>
      <c r="N863" s="1">
        <f t="shared" si="105"/>
        <v>42716</v>
      </c>
      <c r="O863" t="b">
        <f t="shared" si="106"/>
        <v>0</v>
      </c>
      <c r="P863" t="str">
        <f t="shared" si="107"/>
        <v>WHEN fk_mwh_warehouse = '1' AND id_city = '4789' AND shipped_date &gt;= '2016-11-27' AND shipped_date &lt; '2016-12-13' THEN unit_price</v>
      </c>
      <c r="Q863" t="str">
        <f t="shared" si="108"/>
        <v>WHEN fk_mwh_warehouse = '1' AND id_city = '4789' AND shipped_date &gt;= '2016-11-27' AND shipped_date &lt; '2016-12-13' THEN paid_price</v>
      </c>
      <c r="R863" t="str">
        <f t="shared" si="111"/>
        <v>WHEN fk_mwh_warehouse = '1' AND id_city = '4789' AND shipped_date &gt;= '2016-11-27' AND shipped_date &lt; '2016-12-13' THEN order_nr</v>
      </c>
      <c r="S863" t="str">
        <f t="shared" si="109"/>
        <v>WHEN fk_mwh_warehouse = '1' AND id_city = '4789' AND shipped_date &gt;= '2016-11-27' AND shipped_date &lt; '2016-12-13' THEN 1</v>
      </c>
    </row>
    <row r="864" spans="1:19" x14ac:dyDescent="0.25">
      <c r="A864" t="str">
        <f t="shared" si="110"/>
        <v>48051</v>
      </c>
      <c r="B864">
        <v>1</v>
      </c>
      <c r="C864">
        <v>4805</v>
      </c>
      <c r="D864">
        <v>124398330.3</v>
      </c>
      <c r="E864">
        <v>123315645.69</v>
      </c>
      <c r="F864">
        <v>333</v>
      </c>
      <c r="G864">
        <v>477</v>
      </c>
      <c r="H864">
        <f>VLOOKUP($A864,'01 LEAD TIME'!$A$10:$K$1000000,8,FALSE)</f>
        <v>20161175608504.398</v>
      </c>
      <c r="I864">
        <f>VLOOKUP($A864,'01 LEAD TIME'!$A$10:$K$1000000,9,FALSE)</f>
        <v>20161206508812.602</v>
      </c>
      <c r="J864">
        <f>VLOOKUP($A864,'01 LEAD TIME'!$A$10:$K$1000000,10,FALSE)</f>
        <v>6</v>
      </c>
      <c r="K864">
        <f>VLOOKUP($A864,'01 LEAD TIME'!$A$10:$K$1000000,11,FALSE)</f>
        <v>5</v>
      </c>
      <c r="L864" t="s">
        <v>36</v>
      </c>
      <c r="M864" s="1">
        <f t="shared" si="104"/>
        <v>42692</v>
      </c>
      <c r="N864" s="1">
        <f t="shared" si="105"/>
        <v>42715</v>
      </c>
      <c r="O864" t="b">
        <f t="shared" si="106"/>
        <v>0</v>
      </c>
      <c r="P864" t="str">
        <f t="shared" si="107"/>
        <v>WHEN fk_mwh_warehouse = '1' AND id_city = '4805' AND shipped_date &gt;= '2016-11-18' AND shipped_date &lt; '2016-12-12' THEN unit_price</v>
      </c>
      <c r="Q864" t="str">
        <f t="shared" si="108"/>
        <v>WHEN fk_mwh_warehouse = '1' AND id_city = '4805' AND shipped_date &gt;= '2016-11-18' AND shipped_date &lt; '2016-12-12' THEN paid_price</v>
      </c>
      <c r="R864" t="str">
        <f t="shared" si="111"/>
        <v>WHEN fk_mwh_warehouse = '1' AND id_city = '4805' AND shipped_date &gt;= '2016-11-18' AND shipped_date &lt; '2016-12-12' THEN order_nr</v>
      </c>
      <c r="S864" t="str">
        <f t="shared" si="109"/>
        <v>WHEN fk_mwh_warehouse = '1' AND id_city = '4805' AND shipped_date &gt;= '2016-11-18' AND shipped_date &lt; '2016-12-12' THEN 1</v>
      </c>
    </row>
    <row r="865" spans="1:19" x14ac:dyDescent="0.25">
      <c r="A865" t="str">
        <f t="shared" si="110"/>
        <v>48271</v>
      </c>
      <c r="B865">
        <v>1</v>
      </c>
      <c r="C865">
        <v>4827</v>
      </c>
      <c r="D865">
        <v>385848680.88999999</v>
      </c>
      <c r="E865">
        <v>376006973.99000001</v>
      </c>
      <c r="F865">
        <v>1904</v>
      </c>
      <c r="G865">
        <v>2918</v>
      </c>
      <c r="H865">
        <f>VLOOKUP($A865,'01 LEAD TIME'!$A$10:$K$1000000,8,FALSE)</f>
        <v>20161174169363.602</v>
      </c>
      <c r="I865">
        <f>VLOOKUP($A865,'01 LEAD TIME'!$A$10:$K$1000000,9,FALSE)</f>
        <v>20161206518207.801</v>
      </c>
      <c r="J865">
        <f>VLOOKUP($A865,'01 LEAD TIME'!$A$10:$K$1000000,10,FALSE)</f>
        <v>7</v>
      </c>
      <c r="K865">
        <f>VLOOKUP($A865,'01 LEAD TIME'!$A$10:$K$1000000,11,FALSE)</f>
        <v>7</v>
      </c>
      <c r="L865" t="s">
        <v>36</v>
      </c>
      <c r="M865" s="1">
        <f t="shared" si="104"/>
        <v>42685</v>
      </c>
      <c r="N865" s="1">
        <f t="shared" si="105"/>
        <v>42716</v>
      </c>
      <c r="O865" t="b">
        <f t="shared" si="106"/>
        <v>0</v>
      </c>
      <c r="P865" t="str">
        <f t="shared" si="107"/>
        <v>WHEN fk_mwh_warehouse = '1' AND id_city = '4827' AND shipped_date &gt;= '2016-11-11' AND shipped_date &lt; '2016-12-13' THEN unit_price</v>
      </c>
      <c r="Q865" t="str">
        <f t="shared" si="108"/>
        <v>WHEN fk_mwh_warehouse = '1' AND id_city = '4827' AND shipped_date &gt;= '2016-11-11' AND shipped_date &lt; '2016-12-13' THEN paid_price</v>
      </c>
      <c r="R865" t="str">
        <f t="shared" si="111"/>
        <v>WHEN fk_mwh_warehouse = '1' AND id_city = '4827' AND shipped_date &gt;= '2016-11-11' AND shipped_date &lt; '2016-12-13' THEN order_nr</v>
      </c>
      <c r="S865" t="str">
        <f t="shared" si="109"/>
        <v>WHEN fk_mwh_warehouse = '1' AND id_city = '4827' AND shipped_date &gt;= '2016-11-11' AND shipped_date &lt; '2016-12-13' THEN 1</v>
      </c>
    </row>
    <row r="866" spans="1:19" x14ac:dyDescent="0.25">
      <c r="A866" t="str">
        <f t="shared" si="110"/>
        <v>48551</v>
      </c>
      <c r="B866">
        <v>1</v>
      </c>
      <c r="C866">
        <v>4855</v>
      </c>
      <c r="D866">
        <v>415101923.94</v>
      </c>
      <c r="E866">
        <v>406226594.62</v>
      </c>
      <c r="F866">
        <v>2201</v>
      </c>
      <c r="G866">
        <v>3463</v>
      </c>
      <c r="H866">
        <f>VLOOKUP($A866,'01 LEAD TIME'!$A$10:$K$1000000,8,FALSE)</f>
        <v>20161170300355.102</v>
      </c>
      <c r="I866">
        <f>VLOOKUP($A866,'01 LEAD TIME'!$A$10:$K$1000000,9,FALSE)</f>
        <v>20161207231542.5</v>
      </c>
      <c r="J866">
        <f>VLOOKUP($A866,'01 LEAD TIME'!$A$10:$K$1000000,10,FALSE)</f>
        <v>7</v>
      </c>
      <c r="K866">
        <f>VLOOKUP($A866,'01 LEAD TIME'!$A$10:$K$1000000,11,FALSE)</f>
        <v>5</v>
      </c>
      <c r="L866" t="s">
        <v>35</v>
      </c>
      <c r="M866" s="1">
        <f t="shared" si="104"/>
        <v>42691</v>
      </c>
      <c r="N866" s="1">
        <f t="shared" si="105"/>
        <v>42714</v>
      </c>
      <c r="O866" t="b">
        <f t="shared" si="106"/>
        <v>0</v>
      </c>
      <c r="P866" t="str">
        <f t="shared" si="107"/>
        <v>WHEN fk_mwh_warehouse = '1' AND id_city = '4855' AND shipped_date &gt;= '2016-11-17' AND shipped_date &lt; '2016-12-11' THEN unit_price</v>
      </c>
      <c r="Q866" t="str">
        <f t="shared" si="108"/>
        <v>WHEN fk_mwh_warehouse = '1' AND id_city = '4855' AND shipped_date &gt;= '2016-11-17' AND shipped_date &lt; '2016-12-11' THEN paid_price</v>
      </c>
      <c r="R866" t="str">
        <f t="shared" si="111"/>
        <v>WHEN fk_mwh_warehouse = '1' AND id_city = '4855' AND shipped_date &gt;= '2016-11-17' AND shipped_date &lt; '2016-12-11' THEN order_nr</v>
      </c>
      <c r="S866" t="str">
        <f t="shared" si="109"/>
        <v>WHEN fk_mwh_warehouse = '1' AND id_city = '4855' AND shipped_date &gt;= '2016-11-17' AND shipped_date &lt; '2016-12-11' THEN 1</v>
      </c>
    </row>
    <row r="867" spans="1:19" x14ac:dyDescent="0.25">
      <c r="A867" t="str">
        <f t="shared" si="110"/>
        <v>48821</v>
      </c>
      <c r="B867">
        <v>1</v>
      </c>
      <c r="C867">
        <v>4882</v>
      </c>
      <c r="D867">
        <v>390099449.49000001</v>
      </c>
      <c r="E867">
        <v>382537284.35000002</v>
      </c>
      <c r="F867">
        <v>1770</v>
      </c>
      <c r="G867">
        <v>2649</v>
      </c>
      <c r="H867">
        <f>VLOOKUP($A867,'01 LEAD TIME'!$A$10:$K$1000000,8,FALSE)</f>
        <v>20161160048774.301</v>
      </c>
      <c r="I867">
        <f>VLOOKUP($A867,'01 LEAD TIME'!$A$10:$K$1000000,9,FALSE)</f>
        <v>20161207254335.801</v>
      </c>
      <c r="J867">
        <f>VLOOKUP($A867,'01 LEAD TIME'!$A$10:$K$1000000,10,FALSE)</f>
        <v>8</v>
      </c>
      <c r="K867">
        <f>VLOOKUP($A867,'01 LEAD TIME'!$A$10:$K$1000000,11,FALSE)</f>
        <v>5</v>
      </c>
      <c r="L867" t="s">
        <v>35</v>
      </c>
      <c r="M867" s="1">
        <f t="shared" si="104"/>
        <v>42690</v>
      </c>
      <c r="N867" s="1">
        <f t="shared" si="105"/>
        <v>42713</v>
      </c>
      <c r="O867" t="b">
        <f t="shared" si="106"/>
        <v>0</v>
      </c>
      <c r="P867" t="str">
        <f t="shared" si="107"/>
        <v>WHEN fk_mwh_warehouse = '1' AND id_city = '4882' AND shipped_date &gt;= '2016-11-16' AND shipped_date &lt; '2016-12-10' THEN unit_price</v>
      </c>
      <c r="Q867" t="str">
        <f t="shared" si="108"/>
        <v>WHEN fk_mwh_warehouse = '1' AND id_city = '4882' AND shipped_date &gt;= '2016-11-16' AND shipped_date &lt; '2016-12-10' THEN paid_price</v>
      </c>
      <c r="R867" t="str">
        <f t="shared" si="111"/>
        <v>WHEN fk_mwh_warehouse = '1' AND id_city = '4882' AND shipped_date &gt;= '2016-11-16' AND shipped_date &lt; '2016-12-10' THEN order_nr</v>
      </c>
      <c r="S867" t="str">
        <f t="shared" si="109"/>
        <v>WHEN fk_mwh_warehouse = '1' AND id_city = '4882' AND shipped_date &gt;= '2016-11-16' AND shipped_date &lt; '2016-12-10' THEN 1</v>
      </c>
    </row>
    <row r="868" spans="1:19" x14ac:dyDescent="0.25">
      <c r="A868" t="str">
        <f t="shared" si="110"/>
        <v>49041</v>
      </c>
      <c r="B868">
        <v>1</v>
      </c>
      <c r="C868">
        <v>4904</v>
      </c>
      <c r="D868">
        <v>378819752.44</v>
      </c>
      <c r="E868">
        <v>370077000.31999999</v>
      </c>
      <c r="F868">
        <v>1582</v>
      </c>
      <c r="G868">
        <v>2431</v>
      </c>
      <c r="H868">
        <f>VLOOKUP($A868,'01 LEAD TIME'!$A$10:$K$1000000,8,FALSE)</f>
        <v>20161178391039.5</v>
      </c>
      <c r="I868">
        <f>VLOOKUP($A868,'01 LEAD TIME'!$A$10:$K$1000000,9,FALSE)</f>
        <v>20161206359956</v>
      </c>
      <c r="J868">
        <f>VLOOKUP($A868,'01 LEAD TIME'!$A$10:$K$1000000,10,FALSE)</f>
        <v>5</v>
      </c>
      <c r="K868">
        <f>VLOOKUP($A868,'01 LEAD TIME'!$A$10:$K$1000000,11,FALSE)</f>
        <v>4</v>
      </c>
      <c r="L868" t="s">
        <v>36</v>
      </c>
      <c r="M868" s="1">
        <f t="shared" si="104"/>
        <v>42696</v>
      </c>
      <c r="N868" s="1">
        <f t="shared" si="105"/>
        <v>42715</v>
      </c>
      <c r="O868" t="b">
        <f t="shared" si="106"/>
        <v>0</v>
      </c>
      <c r="P868" t="str">
        <f t="shared" si="107"/>
        <v>WHEN fk_mwh_warehouse = '1' AND id_city = '4904' AND shipped_date &gt;= '2016-11-22' AND shipped_date &lt; '2016-12-12' THEN unit_price</v>
      </c>
      <c r="Q868" t="str">
        <f t="shared" si="108"/>
        <v>WHEN fk_mwh_warehouse = '1' AND id_city = '4904' AND shipped_date &gt;= '2016-11-22' AND shipped_date &lt; '2016-12-12' THEN paid_price</v>
      </c>
      <c r="R868" t="str">
        <f t="shared" si="111"/>
        <v>WHEN fk_mwh_warehouse = '1' AND id_city = '4904' AND shipped_date &gt;= '2016-11-22' AND shipped_date &lt; '2016-12-12' THEN order_nr</v>
      </c>
      <c r="S868" t="str">
        <f t="shared" si="109"/>
        <v>WHEN fk_mwh_warehouse = '1' AND id_city = '4904' AND shipped_date &gt;= '2016-11-22' AND shipped_date &lt; '2016-12-12' THEN 1</v>
      </c>
    </row>
    <row r="869" spans="1:19" x14ac:dyDescent="0.25">
      <c r="A869" t="str">
        <f t="shared" si="110"/>
        <v>49361</v>
      </c>
      <c r="B869">
        <v>1</v>
      </c>
      <c r="C869">
        <v>4936</v>
      </c>
      <c r="D869">
        <v>766251647.49000001</v>
      </c>
      <c r="E869">
        <v>748665395.37</v>
      </c>
      <c r="F869">
        <v>3920</v>
      </c>
      <c r="G869">
        <v>5889</v>
      </c>
      <c r="H869">
        <f>VLOOKUP($A869,'01 LEAD TIME'!$A$10:$K$1000000,8,FALSE)</f>
        <v>20161189876469.301</v>
      </c>
      <c r="I869">
        <f>VLOOKUP($A869,'01 LEAD TIME'!$A$10:$K$1000000,9,FALSE)</f>
        <v>20161206877171.301</v>
      </c>
      <c r="J869">
        <f>VLOOKUP($A869,'01 LEAD TIME'!$A$10:$K$1000000,10,FALSE)</f>
        <v>5</v>
      </c>
      <c r="K869">
        <f>VLOOKUP($A869,'01 LEAD TIME'!$A$10:$K$1000000,11,FALSE)</f>
        <v>4</v>
      </c>
      <c r="L869" t="s">
        <v>36</v>
      </c>
      <c r="M869" s="1">
        <f t="shared" si="104"/>
        <v>42696</v>
      </c>
      <c r="N869" s="1">
        <f t="shared" si="105"/>
        <v>42715</v>
      </c>
      <c r="O869" t="b">
        <f t="shared" si="106"/>
        <v>0</v>
      </c>
      <c r="P869" t="str">
        <f t="shared" si="107"/>
        <v>WHEN fk_mwh_warehouse = '1' AND id_city = '4936' AND shipped_date &gt;= '2016-11-22' AND shipped_date &lt; '2016-12-12' THEN unit_price</v>
      </c>
      <c r="Q869" t="str">
        <f t="shared" si="108"/>
        <v>WHEN fk_mwh_warehouse = '1' AND id_city = '4936' AND shipped_date &gt;= '2016-11-22' AND shipped_date &lt; '2016-12-12' THEN paid_price</v>
      </c>
      <c r="R869" t="str">
        <f t="shared" si="111"/>
        <v>WHEN fk_mwh_warehouse = '1' AND id_city = '4936' AND shipped_date &gt;= '2016-11-22' AND shipped_date &lt; '2016-12-12' THEN order_nr</v>
      </c>
      <c r="S869" t="str">
        <f t="shared" si="109"/>
        <v>WHEN fk_mwh_warehouse = '1' AND id_city = '4936' AND shipped_date &gt;= '2016-11-22' AND shipped_date &lt; '2016-12-12' THEN 1</v>
      </c>
    </row>
    <row r="870" spans="1:19" x14ac:dyDescent="0.25">
      <c r="A870" t="str">
        <f t="shared" si="110"/>
        <v>49551</v>
      </c>
      <c r="B870">
        <v>1</v>
      </c>
      <c r="C870">
        <v>4955</v>
      </c>
      <c r="D870">
        <v>42486390.700000003</v>
      </c>
      <c r="E870">
        <v>41931620.700000003</v>
      </c>
      <c r="F870">
        <v>155</v>
      </c>
      <c r="G870">
        <v>213</v>
      </c>
      <c r="H870">
        <f>VLOOKUP($A870,'01 LEAD TIME'!$A$10:$K$1000000,8,FALSE)</f>
        <v>20161176582544.199</v>
      </c>
      <c r="I870">
        <f>VLOOKUP($A870,'01 LEAD TIME'!$A$10:$K$1000000,9,FALSE)</f>
        <v>20161206656985.102</v>
      </c>
      <c r="J870">
        <f>VLOOKUP($A870,'01 LEAD TIME'!$A$10:$K$1000000,10,FALSE)</f>
        <v>6</v>
      </c>
      <c r="K870">
        <f>VLOOKUP($A870,'01 LEAD TIME'!$A$10:$K$1000000,11,FALSE)</f>
        <v>4</v>
      </c>
      <c r="L870" t="s">
        <v>36</v>
      </c>
      <c r="M870" s="1">
        <f t="shared" si="104"/>
        <v>42695</v>
      </c>
      <c r="N870" s="1">
        <f t="shared" si="105"/>
        <v>42714</v>
      </c>
      <c r="O870" t="b">
        <f t="shared" si="106"/>
        <v>0</v>
      </c>
      <c r="P870" t="str">
        <f t="shared" si="107"/>
        <v>WHEN fk_mwh_warehouse = '1' AND id_city = '4955' AND shipped_date &gt;= '2016-11-21' AND shipped_date &lt; '2016-12-11' THEN unit_price</v>
      </c>
      <c r="Q870" t="str">
        <f t="shared" si="108"/>
        <v>WHEN fk_mwh_warehouse = '1' AND id_city = '4955' AND shipped_date &gt;= '2016-11-21' AND shipped_date &lt; '2016-12-11' THEN paid_price</v>
      </c>
      <c r="R870" t="str">
        <f t="shared" si="111"/>
        <v>WHEN fk_mwh_warehouse = '1' AND id_city = '4955' AND shipped_date &gt;= '2016-11-21' AND shipped_date &lt; '2016-12-11' THEN order_nr</v>
      </c>
      <c r="S870" t="str">
        <f t="shared" si="109"/>
        <v>WHEN fk_mwh_warehouse = '1' AND id_city = '4955' AND shipped_date &gt;= '2016-11-21' AND shipped_date &lt; '2016-12-11' THEN 1</v>
      </c>
    </row>
    <row r="871" spans="1:19" x14ac:dyDescent="0.25">
      <c r="A871" t="str">
        <f t="shared" si="110"/>
        <v>49791</v>
      </c>
      <c r="B871">
        <v>1</v>
      </c>
      <c r="C871">
        <v>4979</v>
      </c>
      <c r="D871">
        <v>150688983.75</v>
      </c>
      <c r="E871">
        <v>147519912.71000001</v>
      </c>
      <c r="F871">
        <v>859</v>
      </c>
      <c r="G871">
        <v>1396</v>
      </c>
      <c r="H871">
        <f>VLOOKUP($A871,'01 LEAD TIME'!$A$10:$K$1000000,8,FALSE)</f>
        <v>20161180251514.898</v>
      </c>
      <c r="I871">
        <f>VLOOKUP($A871,'01 LEAD TIME'!$A$10:$K$1000000,9,FALSE)</f>
        <v>20161206629303.801</v>
      </c>
      <c r="J871">
        <f>VLOOKUP($A871,'01 LEAD TIME'!$A$10:$K$1000000,10,FALSE)</f>
        <v>5</v>
      </c>
      <c r="K871">
        <f>VLOOKUP($A871,'01 LEAD TIME'!$A$10:$K$1000000,11,FALSE)</f>
        <v>4</v>
      </c>
      <c r="L871" t="s">
        <v>36</v>
      </c>
      <c r="M871" s="1">
        <f t="shared" si="104"/>
        <v>42696</v>
      </c>
      <c r="N871" s="1">
        <f t="shared" si="105"/>
        <v>42715</v>
      </c>
      <c r="O871" t="b">
        <f t="shared" si="106"/>
        <v>0</v>
      </c>
      <c r="P871" t="str">
        <f t="shared" si="107"/>
        <v>WHEN fk_mwh_warehouse = '1' AND id_city = '4979' AND shipped_date &gt;= '2016-11-22' AND shipped_date &lt; '2016-12-12' THEN unit_price</v>
      </c>
      <c r="Q871" t="str">
        <f t="shared" si="108"/>
        <v>WHEN fk_mwh_warehouse = '1' AND id_city = '4979' AND shipped_date &gt;= '2016-11-22' AND shipped_date &lt; '2016-12-12' THEN paid_price</v>
      </c>
      <c r="R871" t="str">
        <f t="shared" si="111"/>
        <v>WHEN fk_mwh_warehouse = '1' AND id_city = '4979' AND shipped_date &gt;= '2016-11-22' AND shipped_date &lt; '2016-12-12' THEN order_nr</v>
      </c>
      <c r="S871" t="str">
        <f t="shared" si="109"/>
        <v>WHEN fk_mwh_warehouse = '1' AND id_city = '4979' AND shipped_date &gt;= '2016-11-22' AND shipped_date &lt; '2016-12-12' THEN 1</v>
      </c>
    </row>
    <row r="872" spans="1:19" x14ac:dyDescent="0.25">
      <c r="A872" t="str">
        <f t="shared" si="110"/>
        <v>50071</v>
      </c>
      <c r="B872">
        <v>1</v>
      </c>
      <c r="C872">
        <v>5007</v>
      </c>
      <c r="D872">
        <v>57924013.18</v>
      </c>
      <c r="E872">
        <v>56064965.039999999</v>
      </c>
      <c r="F872">
        <v>185</v>
      </c>
      <c r="G872">
        <v>236</v>
      </c>
      <c r="H872">
        <f>VLOOKUP($A872,'01 LEAD TIME'!$A$10:$K$1000000,8,FALSE)</f>
        <v>20161174548700.5</v>
      </c>
      <c r="I872">
        <f>VLOOKUP($A872,'01 LEAD TIME'!$A$10:$K$1000000,9,FALSE)</f>
        <v>20161207035218</v>
      </c>
      <c r="J872">
        <f>VLOOKUP($A872,'01 LEAD TIME'!$A$10:$K$1000000,10,FALSE)</f>
        <v>6</v>
      </c>
      <c r="K872">
        <f>VLOOKUP($A872,'01 LEAD TIME'!$A$10:$K$1000000,11,FALSE)</f>
        <v>3</v>
      </c>
      <c r="L872" t="s">
        <v>35</v>
      </c>
      <c r="M872" s="1">
        <f t="shared" si="104"/>
        <v>42698</v>
      </c>
      <c r="N872" s="1">
        <f t="shared" si="105"/>
        <v>42713</v>
      </c>
      <c r="O872" t="b">
        <f t="shared" si="106"/>
        <v>0</v>
      </c>
      <c r="P872" t="str">
        <f t="shared" si="107"/>
        <v>WHEN fk_mwh_warehouse = '1' AND id_city = '5007' AND shipped_date &gt;= '2016-11-24' AND shipped_date &lt; '2016-12-10' THEN unit_price</v>
      </c>
      <c r="Q872" t="str">
        <f t="shared" si="108"/>
        <v>WHEN fk_mwh_warehouse = '1' AND id_city = '5007' AND shipped_date &gt;= '2016-11-24' AND shipped_date &lt; '2016-12-10' THEN paid_price</v>
      </c>
      <c r="R872" t="str">
        <f t="shared" si="111"/>
        <v>WHEN fk_mwh_warehouse = '1' AND id_city = '5007' AND shipped_date &gt;= '2016-11-24' AND shipped_date &lt; '2016-12-10' THEN order_nr</v>
      </c>
      <c r="S872" t="str">
        <f t="shared" si="109"/>
        <v>WHEN fk_mwh_warehouse = '1' AND id_city = '5007' AND shipped_date &gt;= '2016-11-24' AND shipped_date &lt; '2016-12-10' THEN 1</v>
      </c>
    </row>
    <row r="873" spans="1:19" x14ac:dyDescent="0.25">
      <c r="A873" t="str">
        <f t="shared" si="110"/>
        <v>50301</v>
      </c>
      <c r="B873">
        <v>1</v>
      </c>
      <c r="C873">
        <v>5030</v>
      </c>
      <c r="D873">
        <v>231765818.80000001</v>
      </c>
      <c r="E873">
        <v>229706364.44999999</v>
      </c>
      <c r="F873">
        <v>785</v>
      </c>
      <c r="G873">
        <v>1079</v>
      </c>
      <c r="H873">
        <f>VLOOKUP($A873,'01 LEAD TIME'!$A$10:$K$1000000,8,FALSE)</f>
        <v>20161173806590.5</v>
      </c>
      <c r="I873">
        <f>VLOOKUP($A873,'01 LEAD TIME'!$A$10:$K$1000000,9,FALSE)</f>
        <v>20161206647951.699</v>
      </c>
      <c r="J873">
        <f>VLOOKUP($A873,'01 LEAD TIME'!$A$10:$K$1000000,10,FALSE)</f>
        <v>6</v>
      </c>
      <c r="K873">
        <f>VLOOKUP($A873,'01 LEAD TIME'!$A$10:$K$1000000,11,FALSE)</f>
        <v>5</v>
      </c>
      <c r="L873" t="s">
        <v>36</v>
      </c>
      <c r="M873" s="1">
        <f t="shared" si="104"/>
        <v>42692</v>
      </c>
      <c r="N873" s="1">
        <f t="shared" si="105"/>
        <v>42715</v>
      </c>
      <c r="O873" t="b">
        <f t="shared" si="106"/>
        <v>0</v>
      </c>
      <c r="P873" t="str">
        <f t="shared" si="107"/>
        <v>WHEN fk_mwh_warehouse = '1' AND id_city = '5030' AND shipped_date &gt;= '2016-11-18' AND shipped_date &lt; '2016-12-12' THEN unit_price</v>
      </c>
      <c r="Q873" t="str">
        <f t="shared" si="108"/>
        <v>WHEN fk_mwh_warehouse = '1' AND id_city = '5030' AND shipped_date &gt;= '2016-11-18' AND shipped_date &lt; '2016-12-12' THEN paid_price</v>
      </c>
      <c r="R873" t="str">
        <f t="shared" si="111"/>
        <v>WHEN fk_mwh_warehouse = '1' AND id_city = '5030' AND shipped_date &gt;= '2016-11-18' AND shipped_date &lt; '2016-12-12' THEN order_nr</v>
      </c>
      <c r="S873" t="str">
        <f t="shared" si="109"/>
        <v>WHEN fk_mwh_warehouse = '1' AND id_city = '5030' AND shipped_date &gt;= '2016-11-18' AND shipped_date &lt; '2016-12-12' THEN 1</v>
      </c>
    </row>
    <row r="874" spans="1:19" x14ac:dyDescent="0.25">
      <c r="A874" t="str">
        <f t="shared" si="110"/>
        <v>50551</v>
      </c>
      <c r="B874">
        <v>1</v>
      </c>
      <c r="C874">
        <v>5055</v>
      </c>
      <c r="D874">
        <v>192017884.83000001</v>
      </c>
      <c r="E874">
        <v>187950953.44999999</v>
      </c>
      <c r="F874">
        <v>841</v>
      </c>
      <c r="G874">
        <v>1296</v>
      </c>
      <c r="H874">
        <f>VLOOKUP($A874,'01 LEAD TIME'!$A$10:$K$1000000,8,FALSE)</f>
        <v>20161158197723.5</v>
      </c>
      <c r="I874">
        <f>VLOOKUP($A874,'01 LEAD TIME'!$A$10:$K$1000000,9,FALSE)</f>
        <v>20161206952865.102</v>
      </c>
      <c r="J874">
        <f>VLOOKUP($A874,'01 LEAD TIME'!$A$10:$K$1000000,10,FALSE)</f>
        <v>10</v>
      </c>
      <c r="K874">
        <f>VLOOKUP($A874,'01 LEAD TIME'!$A$10:$K$1000000,11,FALSE)</f>
        <v>7</v>
      </c>
      <c r="L874" t="s">
        <v>36</v>
      </c>
      <c r="M874" s="1">
        <f t="shared" si="104"/>
        <v>42682</v>
      </c>
      <c r="N874" s="1">
        <f t="shared" si="105"/>
        <v>42713</v>
      </c>
      <c r="O874" t="b">
        <f t="shared" si="106"/>
        <v>0</v>
      </c>
      <c r="P874" t="str">
        <f t="shared" si="107"/>
        <v>WHEN fk_mwh_warehouse = '1' AND id_city = '5055' AND shipped_date &gt;= '2016-11-08' AND shipped_date &lt; '2016-12-10' THEN unit_price</v>
      </c>
      <c r="Q874" t="str">
        <f t="shared" si="108"/>
        <v>WHEN fk_mwh_warehouse = '1' AND id_city = '5055' AND shipped_date &gt;= '2016-11-08' AND shipped_date &lt; '2016-12-10' THEN paid_price</v>
      </c>
      <c r="R874" t="str">
        <f t="shared" si="111"/>
        <v>WHEN fk_mwh_warehouse = '1' AND id_city = '5055' AND shipped_date &gt;= '2016-11-08' AND shipped_date &lt; '2016-12-10' THEN order_nr</v>
      </c>
      <c r="S874" t="str">
        <f t="shared" si="109"/>
        <v>WHEN fk_mwh_warehouse = '1' AND id_city = '5055' AND shipped_date &gt;= '2016-11-08' AND shipped_date &lt; '2016-12-10' THEN 1</v>
      </c>
    </row>
    <row r="875" spans="1:19" x14ac:dyDescent="0.25">
      <c r="A875" t="str">
        <f t="shared" si="110"/>
        <v>50741</v>
      </c>
      <c r="B875">
        <v>1</v>
      </c>
      <c r="C875">
        <v>5074</v>
      </c>
      <c r="D875">
        <v>4503074322.4399996</v>
      </c>
      <c r="E875">
        <v>4403931338.4700003</v>
      </c>
      <c r="F875">
        <v>24803</v>
      </c>
      <c r="G875">
        <v>35474</v>
      </c>
      <c r="H875">
        <f>VLOOKUP($A875,'01 LEAD TIME'!$A$10:$K$1000000,8,FALSE)</f>
        <v>20161199422039.801</v>
      </c>
      <c r="I875">
        <f>VLOOKUP($A875,'01 LEAD TIME'!$A$10:$K$1000000,9,FALSE)</f>
        <v>20161206722917.801</v>
      </c>
      <c r="J875">
        <f>VLOOKUP($A875,'01 LEAD TIME'!$A$10:$K$1000000,10,FALSE)</f>
        <v>3</v>
      </c>
      <c r="K875">
        <f>VLOOKUP($A875,'01 LEAD TIME'!$A$10:$K$1000000,11,FALSE)</f>
        <v>2</v>
      </c>
      <c r="L875" t="s">
        <v>36</v>
      </c>
      <c r="M875" s="1">
        <f t="shared" si="104"/>
        <v>42704</v>
      </c>
      <c r="N875" s="1">
        <f t="shared" si="105"/>
        <v>42715</v>
      </c>
      <c r="O875" t="b">
        <f t="shared" si="106"/>
        <v>0</v>
      </c>
      <c r="P875" t="str">
        <f t="shared" si="107"/>
        <v>WHEN fk_mwh_warehouse = '1' AND id_city = '5074' AND shipped_date &gt;= '2016-11-30' AND shipped_date &lt; '2016-12-12' THEN unit_price</v>
      </c>
      <c r="Q875" t="str">
        <f t="shared" si="108"/>
        <v>WHEN fk_mwh_warehouse = '1' AND id_city = '5074' AND shipped_date &gt;= '2016-11-30' AND shipped_date &lt; '2016-12-12' THEN paid_price</v>
      </c>
      <c r="R875" t="str">
        <f t="shared" si="111"/>
        <v>WHEN fk_mwh_warehouse = '1' AND id_city = '5074' AND shipped_date &gt;= '2016-11-30' AND shipped_date &lt; '2016-12-12' THEN order_nr</v>
      </c>
      <c r="S875" t="str">
        <f t="shared" si="109"/>
        <v>WHEN fk_mwh_warehouse = '1' AND id_city = '5074' AND shipped_date &gt;= '2016-11-30' AND shipped_date &lt; '2016-12-12' THEN 1</v>
      </c>
    </row>
    <row r="876" spans="1:19" x14ac:dyDescent="0.25">
      <c r="A876" t="str">
        <f t="shared" si="110"/>
        <v>51061</v>
      </c>
      <c r="B876">
        <v>1</v>
      </c>
      <c r="C876">
        <v>5106</v>
      </c>
      <c r="D876">
        <v>104016960.40000001</v>
      </c>
      <c r="E876">
        <v>102481601.13</v>
      </c>
      <c r="F876">
        <v>636</v>
      </c>
      <c r="G876">
        <v>966</v>
      </c>
      <c r="H876">
        <f>VLOOKUP($A876,'01 LEAD TIME'!$A$10:$K$1000000,8,FALSE)</f>
        <v>20161178140079.102</v>
      </c>
      <c r="I876">
        <f>VLOOKUP($A876,'01 LEAD TIME'!$A$10:$K$1000000,9,FALSE)</f>
        <v>20161206638064.602</v>
      </c>
      <c r="J876">
        <f>VLOOKUP($A876,'01 LEAD TIME'!$A$10:$K$1000000,10,FALSE)</f>
        <v>5</v>
      </c>
      <c r="K876">
        <f>VLOOKUP($A876,'01 LEAD TIME'!$A$10:$K$1000000,11,FALSE)</f>
        <v>4</v>
      </c>
      <c r="L876" t="s">
        <v>36</v>
      </c>
      <c r="M876" s="1">
        <f t="shared" si="104"/>
        <v>42696</v>
      </c>
      <c r="N876" s="1">
        <f t="shared" si="105"/>
        <v>42715</v>
      </c>
      <c r="O876" t="b">
        <f t="shared" si="106"/>
        <v>0</v>
      </c>
      <c r="P876" t="str">
        <f t="shared" si="107"/>
        <v>WHEN fk_mwh_warehouse = '1' AND id_city = '5106' AND shipped_date &gt;= '2016-11-22' AND shipped_date &lt; '2016-12-12' THEN unit_price</v>
      </c>
      <c r="Q876" t="str">
        <f t="shared" si="108"/>
        <v>WHEN fk_mwh_warehouse = '1' AND id_city = '5106' AND shipped_date &gt;= '2016-11-22' AND shipped_date &lt; '2016-12-12' THEN paid_price</v>
      </c>
      <c r="R876" t="str">
        <f t="shared" si="111"/>
        <v>WHEN fk_mwh_warehouse = '1' AND id_city = '5106' AND shipped_date &gt;= '2016-11-22' AND shipped_date &lt; '2016-12-12' THEN order_nr</v>
      </c>
      <c r="S876" t="str">
        <f t="shared" si="109"/>
        <v>WHEN fk_mwh_warehouse = '1' AND id_city = '5106' AND shipped_date &gt;= '2016-11-22' AND shipped_date &lt; '2016-12-12' THEN 1</v>
      </c>
    </row>
    <row r="877" spans="1:19" x14ac:dyDescent="0.25">
      <c r="A877" t="str">
        <f t="shared" si="110"/>
        <v>51101</v>
      </c>
      <c r="B877">
        <v>1</v>
      </c>
      <c r="C877">
        <v>5110</v>
      </c>
      <c r="D877">
        <v>181453201.78</v>
      </c>
      <c r="E877">
        <v>178789007.49000001</v>
      </c>
      <c r="F877">
        <v>902</v>
      </c>
      <c r="G877">
        <v>1359</v>
      </c>
      <c r="H877">
        <f>VLOOKUP($A877,'01 LEAD TIME'!$A$10:$K$1000000,8,FALSE)</f>
        <v>20161167296613.199</v>
      </c>
      <c r="I877">
        <f>VLOOKUP($A877,'01 LEAD TIME'!$A$10:$K$1000000,9,FALSE)</f>
        <v>20161206616825</v>
      </c>
      <c r="J877">
        <f>VLOOKUP($A877,'01 LEAD TIME'!$A$10:$K$1000000,10,FALSE)</f>
        <v>6</v>
      </c>
      <c r="K877">
        <f>VLOOKUP($A877,'01 LEAD TIME'!$A$10:$K$1000000,11,FALSE)</f>
        <v>5</v>
      </c>
      <c r="L877" t="s">
        <v>36</v>
      </c>
      <c r="M877" s="1">
        <f t="shared" si="104"/>
        <v>42692</v>
      </c>
      <c r="N877" s="1">
        <f t="shared" si="105"/>
        <v>42715</v>
      </c>
      <c r="O877" t="b">
        <f t="shared" si="106"/>
        <v>0</v>
      </c>
      <c r="P877" t="str">
        <f t="shared" si="107"/>
        <v>WHEN fk_mwh_warehouse = '1' AND id_city = '5110' AND shipped_date &gt;= '2016-11-18' AND shipped_date &lt; '2016-12-12' THEN unit_price</v>
      </c>
      <c r="Q877" t="str">
        <f t="shared" si="108"/>
        <v>WHEN fk_mwh_warehouse = '1' AND id_city = '5110' AND shipped_date &gt;= '2016-11-18' AND shipped_date &lt; '2016-12-12' THEN paid_price</v>
      </c>
      <c r="R877" t="str">
        <f t="shared" si="111"/>
        <v>WHEN fk_mwh_warehouse = '1' AND id_city = '5110' AND shipped_date &gt;= '2016-11-18' AND shipped_date &lt; '2016-12-12' THEN order_nr</v>
      </c>
      <c r="S877" t="str">
        <f t="shared" si="109"/>
        <v>WHEN fk_mwh_warehouse = '1' AND id_city = '5110' AND shipped_date &gt;= '2016-11-18' AND shipped_date &lt; '2016-12-12' THEN 1</v>
      </c>
    </row>
    <row r="878" spans="1:19" x14ac:dyDescent="0.25">
      <c r="A878" t="str">
        <f t="shared" si="110"/>
        <v>51141</v>
      </c>
      <c r="B878">
        <v>1</v>
      </c>
      <c r="C878">
        <v>5114</v>
      </c>
      <c r="D878">
        <v>129608612.54000001</v>
      </c>
      <c r="E878">
        <v>127262125.81</v>
      </c>
      <c r="F878">
        <v>719</v>
      </c>
      <c r="G878">
        <v>1026</v>
      </c>
      <c r="H878">
        <f>VLOOKUP($A878,'01 LEAD TIME'!$A$10:$K$1000000,8,FALSE)</f>
        <v>20161191461616.898</v>
      </c>
      <c r="I878">
        <f>VLOOKUP($A878,'01 LEAD TIME'!$A$10:$K$1000000,9,FALSE)</f>
        <v>20161206924640.898</v>
      </c>
      <c r="J878">
        <f>VLOOKUP($A878,'01 LEAD TIME'!$A$10:$K$1000000,10,FALSE)</f>
        <v>4</v>
      </c>
      <c r="K878">
        <f>VLOOKUP($A878,'01 LEAD TIME'!$A$10:$K$1000000,11,FALSE)</f>
        <v>3</v>
      </c>
      <c r="L878" t="s">
        <v>36</v>
      </c>
      <c r="M878" s="1">
        <f t="shared" si="104"/>
        <v>42700</v>
      </c>
      <c r="N878" s="1">
        <f t="shared" si="105"/>
        <v>42715</v>
      </c>
      <c r="O878" t="b">
        <f t="shared" si="106"/>
        <v>0</v>
      </c>
      <c r="P878" t="str">
        <f t="shared" si="107"/>
        <v>WHEN fk_mwh_warehouse = '1' AND id_city = '5114' AND shipped_date &gt;= '2016-11-26' AND shipped_date &lt; '2016-12-12' THEN unit_price</v>
      </c>
      <c r="Q878" t="str">
        <f t="shared" si="108"/>
        <v>WHEN fk_mwh_warehouse = '1' AND id_city = '5114' AND shipped_date &gt;= '2016-11-26' AND shipped_date &lt; '2016-12-12' THEN paid_price</v>
      </c>
      <c r="R878" t="str">
        <f t="shared" si="111"/>
        <v>WHEN fk_mwh_warehouse = '1' AND id_city = '5114' AND shipped_date &gt;= '2016-11-26' AND shipped_date &lt; '2016-12-12' THEN order_nr</v>
      </c>
      <c r="S878" t="str">
        <f t="shared" si="109"/>
        <v>WHEN fk_mwh_warehouse = '1' AND id_city = '5114' AND shipped_date &gt;= '2016-11-26' AND shipped_date &lt; '2016-12-12' THEN 1</v>
      </c>
    </row>
    <row r="879" spans="1:19" x14ac:dyDescent="0.25">
      <c r="A879" t="str">
        <f t="shared" si="110"/>
        <v>51171</v>
      </c>
      <c r="B879">
        <v>1</v>
      </c>
      <c r="C879">
        <v>5117</v>
      </c>
      <c r="D879">
        <v>1294166038.7</v>
      </c>
      <c r="E879">
        <v>1266941023.03</v>
      </c>
      <c r="F879">
        <v>7616</v>
      </c>
      <c r="G879">
        <v>12096</v>
      </c>
      <c r="H879">
        <f>VLOOKUP($A879,'01 LEAD TIME'!$A$10:$K$1000000,8,FALSE)</f>
        <v>20161199261361.301</v>
      </c>
      <c r="I879">
        <f>VLOOKUP($A879,'01 LEAD TIME'!$A$10:$K$1000000,9,FALSE)</f>
        <v>20161206664271.801</v>
      </c>
      <c r="J879">
        <f>VLOOKUP($A879,'01 LEAD TIME'!$A$10:$K$1000000,10,FALSE)</f>
        <v>3</v>
      </c>
      <c r="K879">
        <f>VLOOKUP($A879,'01 LEAD TIME'!$A$10:$K$1000000,11,FALSE)</f>
        <v>3</v>
      </c>
      <c r="L879" t="s">
        <v>36</v>
      </c>
      <c r="M879" s="1">
        <f t="shared" si="104"/>
        <v>42701</v>
      </c>
      <c r="N879" s="1">
        <f t="shared" si="105"/>
        <v>42716</v>
      </c>
      <c r="O879" t="b">
        <f t="shared" si="106"/>
        <v>0</v>
      </c>
      <c r="P879" t="str">
        <f t="shared" si="107"/>
        <v>WHEN fk_mwh_warehouse = '1' AND id_city = '5117' AND shipped_date &gt;= '2016-11-27' AND shipped_date &lt; '2016-12-13' THEN unit_price</v>
      </c>
      <c r="Q879" t="str">
        <f t="shared" si="108"/>
        <v>WHEN fk_mwh_warehouse = '1' AND id_city = '5117' AND shipped_date &gt;= '2016-11-27' AND shipped_date &lt; '2016-12-13' THEN paid_price</v>
      </c>
      <c r="R879" t="str">
        <f t="shared" si="111"/>
        <v>WHEN fk_mwh_warehouse = '1' AND id_city = '5117' AND shipped_date &gt;= '2016-11-27' AND shipped_date &lt; '2016-12-13' THEN order_nr</v>
      </c>
      <c r="S879" t="str">
        <f t="shared" si="109"/>
        <v>WHEN fk_mwh_warehouse = '1' AND id_city = '5117' AND shipped_date &gt;= '2016-11-27' AND shipped_date &lt; '2016-12-13' THEN 1</v>
      </c>
    </row>
    <row r="880" spans="1:19" x14ac:dyDescent="0.25">
      <c r="A880" t="str">
        <f t="shared" si="110"/>
        <v>51231</v>
      </c>
      <c r="B880">
        <v>1</v>
      </c>
      <c r="C880">
        <v>5123</v>
      </c>
      <c r="D880">
        <v>130371088.45999999</v>
      </c>
      <c r="E880">
        <v>127490267.81999999</v>
      </c>
      <c r="F880">
        <v>1035</v>
      </c>
      <c r="G880">
        <v>1580</v>
      </c>
      <c r="H880">
        <f>VLOOKUP($A880,'01 LEAD TIME'!$A$10:$K$1000000,8,FALSE)</f>
        <v>20161185375478.398</v>
      </c>
      <c r="I880">
        <f>VLOOKUP($A880,'01 LEAD TIME'!$A$10:$K$1000000,9,FALSE)</f>
        <v>20161206339899.102</v>
      </c>
      <c r="J880">
        <f>VLOOKUP($A880,'01 LEAD TIME'!$A$10:$K$1000000,10,FALSE)</f>
        <v>4</v>
      </c>
      <c r="K880">
        <f>VLOOKUP($A880,'01 LEAD TIME'!$A$10:$K$1000000,11,FALSE)</f>
        <v>3</v>
      </c>
      <c r="L880" t="s">
        <v>36</v>
      </c>
      <c r="M880" s="1">
        <f t="shared" si="104"/>
        <v>42700</v>
      </c>
      <c r="N880" s="1">
        <f t="shared" si="105"/>
        <v>42715</v>
      </c>
      <c r="O880" t="b">
        <f t="shared" si="106"/>
        <v>0</v>
      </c>
      <c r="P880" t="str">
        <f t="shared" si="107"/>
        <v>WHEN fk_mwh_warehouse = '1' AND id_city = '5123' AND shipped_date &gt;= '2016-11-26' AND shipped_date &lt; '2016-12-12' THEN unit_price</v>
      </c>
      <c r="Q880" t="str">
        <f t="shared" si="108"/>
        <v>WHEN fk_mwh_warehouse = '1' AND id_city = '5123' AND shipped_date &gt;= '2016-11-26' AND shipped_date &lt; '2016-12-12' THEN paid_price</v>
      </c>
      <c r="R880" t="str">
        <f t="shared" si="111"/>
        <v>WHEN fk_mwh_warehouse = '1' AND id_city = '5123' AND shipped_date &gt;= '2016-11-26' AND shipped_date &lt; '2016-12-12' THEN order_nr</v>
      </c>
      <c r="S880" t="str">
        <f t="shared" si="109"/>
        <v>WHEN fk_mwh_warehouse = '1' AND id_city = '5123' AND shipped_date &gt;= '2016-11-26' AND shipped_date &lt; '2016-12-12' THEN 1</v>
      </c>
    </row>
    <row r="881" spans="1:19" x14ac:dyDescent="0.25">
      <c r="A881" t="str">
        <f t="shared" si="110"/>
        <v>51271</v>
      </c>
      <c r="B881">
        <v>1</v>
      </c>
      <c r="C881">
        <v>5127</v>
      </c>
      <c r="D881">
        <v>733991524.90999997</v>
      </c>
      <c r="E881">
        <v>721122953.57000005</v>
      </c>
      <c r="F881">
        <v>1880</v>
      </c>
      <c r="G881">
        <v>3003</v>
      </c>
      <c r="H881">
        <f>VLOOKUP($A881,'01 LEAD TIME'!$A$10:$K$1000000,8,FALSE)</f>
        <v>20161192321257.699</v>
      </c>
      <c r="I881">
        <f>VLOOKUP($A881,'01 LEAD TIME'!$A$10:$K$1000000,9,FALSE)</f>
        <v>20161206612815.301</v>
      </c>
      <c r="J881">
        <f>VLOOKUP($A881,'01 LEAD TIME'!$A$10:$K$1000000,10,FALSE)</f>
        <v>4</v>
      </c>
      <c r="K881">
        <f>VLOOKUP($A881,'01 LEAD TIME'!$A$10:$K$1000000,11,FALSE)</f>
        <v>3</v>
      </c>
      <c r="L881" t="s">
        <v>36</v>
      </c>
      <c r="M881" s="1">
        <f t="shared" si="104"/>
        <v>42700</v>
      </c>
      <c r="N881" s="1">
        <f t="shared" si="105"/>
        <v>42715</v>
      </c>
      <c r="O881" t="b">
        <f t="shared" si="106"/>
        <v>0</v>
      </c>
      <c r="P881" t="str">
        <f t="shared" si="107"/>
        <v>WHEN fk_mwh_warehouse = '1' AND id_city = '5127' AND shipped_date &gt;= '2016-11-26' AND shipped_date &lt; '2016-12-12' THEN unit_price</v>
      </c>
      <c r="Q881" t="str">
        <f t="shared" si="108"/>
        <v>WHEN fk_mwh_warehouse = '1' AND id_city = '5127' AND shipped_date &gt;= '2016-11-26' AND shipped_date &lt; '2016-12-12' THEN paid_price</v>
      </c>
      <c r="R881" t="str">
        <f t="shared" si="111"/>
        <v>WHEN fk_mwh_warehouse = '1' AND id_city = '5127' AND shipped_date &gt;= '2016-11-26' AND shipped_date &lt; '2016-12-12' THEN order_nr</v>
      </c>
      <c r="S881" t="str">
        <f t="shared" si="109"/>
        <v>WHEN fk_mwh_warehouse = '1' AND id_city = '5127' AND shipped_date &gt;= '2016-11-26' AND shipped_date &lt; '2016-12-12' THEN 1</v>
      </c>
    </row>
    <row r="882" spans="1:19" x14ac:dyDescent="0.25">
      <c r="A882" t="str">
        <f t="shared" si="110"/>
        <v>51311</v>
      </c>
      <c r="B882">
        <v>1</v>
      </c>
      <c r="C882">
        <v>5131</v>
      </c>
      <c r="D882">
        <v>43425065.920000002</v>
      </c>
      <c r="E882">
        <v>42736877.920000002</v>
      </c>
      <c r="F882">
        <v>286</v>
      </c>
      <c r="G882">
        <v>342</v>
      </c>
      <c r="H882">
        <f>VLOOKUP($A882,'01 LEAD TIME'!$A$10:$K$1000000,8,FALSE)</f>
        <v>20161156024445.5</v>
      </c>
      <c r="I882">
        <f>VLOOKUP($A882,'01 LEAD TIME'!$A$10:$K$1000000,9,FALSE)</f>
        <v>20161207037113.102</v>
      </c>
      <c r="J882">
        <f>VLOOKUP($A882,'01 LEAD TIME'!$A$10:$K$1000000,10,FALSE)</f>
        <v>8</v>
      </c>
      <c r="K882">
        <f>VLOOKUP($A882,'01 LEAD TIME'!$A$10:$K$1000000,11,FALSE)</f>
        <v>3</v>
      </c>
      <c r="L882" t="s">
        <v>35</v>
      </c>
      <c r="M882" s="1">
        <f t="shared" si="104"/>
        <v>42696</v>
      </c>
      <c r="N882" s="1">
        <f t="shared" si="105"/>
        <v>42711</v>
      </c>
      <c r="O882" t="b">
        <f t="shared" si="106"/>
        <v>0</v>
      </c>
      <c r="P882" t="str">
        <f t="shared" si="107"/>
        <v>WHEN fk_mwh_warehouse = '1' AND id_city = '5131' AND shipped_date &gt;= '2016-11-22' AND shipped_date &lt; '2016-12-08' THEN unit_price</v>
      </c>
      <c r="Q882" t="str">
        <f t="shared" si="108"/>
        <v>WHEN fk_mwh_warehouse = '1' AND id_city = '5131' AND shipped_date &gt;= '2016-11-22' AND shipped_date &lt; '2016-12-08' THEN paid_price</v>
      </c>
      <c r="R882" t="str">
        <f t="shared" si="111"/>
        <v>WHEN fk_mwh_warehouse = '1' AND id_city = '5131' AND shipped_date &gt;= '2016-11-22' AND shipped_date &lt; '2016-12-08' THEN order_nr</v>
      </c>
      <c r="S882" t="str">
        <f t="shared" si="109"/>
        <v>WHEN fk_mwh_warehouse = '1' AND id_city = '5131' AND shipped_date &gt;= '2016-11-22' AND shipped_date &lt; '2016-12-08' THEN 1</v>
      </c>
    </row>
    <row r="883" spans="1:19" x14ac:dyDescent="0.25">
      <c r="A883" t="str">
        <f t="shared" si="110"/>
        <v>51351</v>
      </c>
      <c r="B883">
        <v>1</v>
      </c>
      <c r="C883">
        <v>5135</v>
      </c>
      <c r="D883">
        <v>79278241.5</v>
      </c>
      <c r="E883">
        <v>78749887.459999993</v>
      </c>
      <c r="F883">
        <v>278</v>
      </c>
      <c r="G883">
        <v>395</v>
      </c>
      <c r="H883">
        <f>VLOOKUP($A883,'01 LEAD TIME'!$A$10:$K$1000000,8,FALSE)</f>
        <v>20161182936555.102</v>
      </c>
      <c r="I883">
        <f>VLOOKUP($A883,'01 LEAD TIME'!$A$10:$K$1000000,9,FALSE)</f>
        <v>20161206468125</v>
      </c>
      <c r="J883">
        <f>VLOOKUP($A883,'01 LEAD TIME'!$A$10:$K$1000000,10,FALSE)</f>
        <v>5</v>
      </c>
      <c r="K883">
        <f>VLOOKUP($A883,'01 LEAD TIME'!$A$10:$K$1000000,11,FALSE)</f>
        <v>4</v>
      </c>
      <c r="L883" t="s">
        <v>36</v>
      </c>
      <c r="M883" s="1">
        <f t="shared" si="104"/>
        <v>42696</v>
      </c>
      <c r="N883" s="1">
        <f t="shared" si="105"/>
        <v>42715</v>
      </c>
      <c r="O883" t="b">
        <f t="shared" si="106"/>
        <v>0</v>
      </c>
      <c r="P883" t="str">
        <f t="shared" si="107"/>
        <v>WHEN fk_mwh_warehouse = '1' AND id_city = '5135' AND shipped_date &gt;= '2016-11-22' AND shipped_date &lt; '2016-12-12' THEN unit_price</v>
      </c>
      <c r="Q883" t="str">
        <f t="shared" si="108"/>
        <v>WHEN fk_mwh_warehouse = '1' AND id_city = '5135' AND shipped_date &gt;= '2016-11-22' AND shipped_date &lt; '2016-12-12' THEN paid_price</v>
      </c>
      <c r="R883" t="str">
        <f t="shared" si="111"/>
        <v>WHEN fk_mwh_warehouse = '1' AND id_city = '5135' AND shipped_date &gt;= '2016-11-22' AND shipped_date &lt; '2016-12-12' THEN order_nr</v>
      </c>
      <c r="S883" t="str">
        <f t="shared" si="109"/>
        <v>WHEN fk_mwh_warehouse = '1' AND id_city = '5135' AND shipped_date &gt;= '2016-11-22' AND shipped_date &lt; '2016-12-12' THEN 1</v>
      </c>
    </row>
    <row r="884" spans="1:19" x14ac:dyDescent="0.25">
      <c r="A884" t="str">
        <f t="shared" si="110"/>
        <v>51391</v>
      </c>
      <c r="B884">
        <v>1</v>
      </c>
      <c r="C884">
        <v>5139</v>
      </c>
      <c r="D884">
        <v>38301759.119999997</v>
      </c>
      <c r="E884">
        <v>37826714.710000001</v>
      </c>
      <c r="F884">
        <v>173</v>
      </c>
      <c r="G884">
        <v>213</v>
      </c>
      <c r="H884">
        <f>VLOOKUP($A884,'01 LEAD TIME'!$A$10:$K$1000000,8,FALSE)</f>
        <v>20161182252629.398</v>
      </c>
      <c r="I884">
        <f>VLOOKUP($A884,'01 LEAD TIME'!$A$10:$K$1000000,9,FALSE)</f>
        <v>20161206243974.301</v>
      </c>
      <c r="J884">
        <f>VLOOKUP($A884,'01 LEAD TIME'!$A$10:$K$1000000,10,FALSE)</f>
        <v>5</v>
      </c>
      <c r="K884">
        <f>VLOOKUP($A884,'01 LEAD TIME'!$A$10:$K$1000000,11,FALSE)</f>
        <v>4</v>
      </c>
      <c r="L884" t="s">
        <v>36</v>
      </c>
      <c r="M884" s="1">
        <f t="shared" si="104"/>
        <v>42696</v>
      </c>
      <c r="N884" s="1">
        <f t="shared" si="105"/>
        <v>42715</v>
      </c>
      <c r="O884" t="b">
        <f t="shared" si="106"/>
        <v>0</v>
      </c>
      <c r="P884" t="str">
        <f t="shared" si="107"/>
        <v>WHEN fk_mwh_warehouse = '1' AND id_city = '5139' AND shipped_date &gt;= '2016-11-22' AND shipped_date &lt; '2016-12-12' THEN unit_price</v>
      </c>
      <c r="Q884" t="str">
        <f t="shared" si="108"/>
        <v>WHEN fk_mwh_warehouse = '1' AND id_city = '5139' AND shipped_date &gt;= '2016-11-22' AND shipped_date &lt; '2016-12-12' THEN paid_price</v>
      </c>
      <c r="R884" t="str">
        <f t="shared" si="111"/>
        <v>WHEN fk_mwh_warehouse = '1' AND id_city = '5139' AND shipped_date &gt;= '2016-11-22' AND shipped_date &lt; '2016-12-12' THEN order_nr</v>
      </c>
      <c r="S884" t="str">
        <f t="shared" si="109"/>
        <v>WHEN fk_mwh_warehouse = '1' AND id_city = '5139' AND shipped_date &gt;= '2016-11-22' AND shipped_date &lt; '2016-12-12' THEN 1</v>
      </c>
    </row>
    <row r="885" spans="1:19" x14ac:dyDescent="0.25">
      <c r="A885" t="str">
        <f t="shared" si="110"/>
        <v>51551</v>
      </c>
      <c r="B885">
        <v>1</v>
      </c>
      <c r="C885">
        <v>5155</v>
      </c>
      <c r="D885">
        <v>57945137.020000003</v>
      </c>
      <c r="E885">
        <v>55973111.509999998</v>
      </c>
      <c r="F885">
        <v>296</v>
      </c>
      <c r="G885">
        <v>351</v>
      </c>
      <c r="H885">
        <f>VLOOKUP($A885,'01 LEAD TIME'!$A$10:$K$1000000,8,FALSE)</f>
        <v>20161202880940.898</v>
      </c>
      <c r="I885">
        <f>VLOOKUP($A885,'01 LEAD TIME'!$A$10:$K$1000000,9,FALSE)</f>
        <v>20161207226568.898</v>
      </c>
      <c r="J885">
        <f>VLOOKUP($A885,'01 LEAD TIME'!$A$10:$K$1000000,10,FALSE)</f>
        <v>3</v>
      </c>
      <c r="K885">
        <f>VLOOKUP($A885,'01 LEAD TIME'!$A$10:$K$1000000,11,FALSE)</f>
        <v>2</v>
      </c>
      <c r="L885" t="s">
        <v>35</v>
      </c>
      <c r="M885" s="1">
        <f t="shared" si="104"/>
        <v>42704</v>
      </c>
      <c r="N885" s="1">
        <f t="shared" si="105"/>
        <v>42715</v>
      </c>
      <c r="O885" t="b">
        <f t="shared" si="106"/>
        <v>0</v>
      </c>
      <c r="P885" t="str">
        <f t="shared" si="107"/>
        <v>WHEN fk_mwh_warehouse = '1' AND id_city = '5155' AND shipped_date &gt;= '2016-11-30' AND shipped_date &lt; '2016-12-12' THEN unit_price</v>
      </c>
      <c r="Q885" t="str">
        <f t="shared" si="108"/>
        <v>WHEN fk_mwh_warehouse = '1' AND id_city = '5155' AND shipped_date &gt;= '2016-11-30' AND shipped_date &lt; '2016-12-12' THEN paid_price</v>
      </c>
      <c r="R885" t="str">
        <f t="shared" si="111"/>
        <v>WHEN fk_mwh_warehouse = '1' AND id_city = '5155' AND shipped_date &gt;= '2016-11-30' AND shipped_date &lt; '2016-12-12' THEN order_nr</v>
      </c>
      <c r="S885" t="str">
        <f t="shared" si="109"/>
        <v>WHEN fk_mwh_warehouse = '1' AND id_city = '5155' AND shipped_date &gt;= '2016-11-30' AND shipped_date &lt; '2016-12-12' THEN 1</v>
      </c>
    </row>
    <row r="886" spans="1:19" x14ac:dyDescent="0.25">
      <c r="A886" t="str">
        <f t="shared" si="110"/>
        <v>51811</v>
      </c>
      <c r="B886">
        <v>1</v>
      </c>
      <c r="C886">
        <v>5181</v>
      </c>
      <c r="D886">
        <v>86424149.099999994</v>
      </c>
      <c r="E886">
        <v>85745233.319999993</v>
      </c>
      <c r="F886">
        <v>300</v>
      </c>
      <c r="G886">
        <v>403</v>
      </c>
      <c r="H886">
        <f>VLOOKUP($A886,'01 LEAD TIME'!$A$10:$K$1000000,8,FALSE)</f>
        <v>20161172086386.898</v>
      </c>
      <c r="I886">
        <f>VLOOKUP($A886,'01 LEAD TIME'!$A$10:$K$1000000,9,FALSE)</f>
        <v>20161206436293.102</v>
      </c>
      <c r="J886">
        <f>VLOOKUP($A886,'01 LEAD TIME'!$A$10:$K$1000000,10,FALSE)</f>
        <v>7</v>
      </c>
      <c r="K886">
        <f>VLOOKUP($A886,'01 LEAD TIME'!$A$10:$K$1000000,11,FALSE)</f>
        <v>6</v>
      </c>
      <c r="L886" t="s">
        <v>36</v>
      </c>
      <c r="M886" s="1">
        <f t="shared" si="104"/>
        <v>42688</v>
      </c>
      <c r="N886" s="1">
        <f t="shared" si="105"/>
        <v>42715</v>
      </c>
      <c r="O886" t="b">
        <f t="shared" si="106"/>
        <v>0</v>
      </c>
      <c r="P886" t="str">
        <f t="shared" si="107"/>
        <v>WHEN fk_mwh_warehouse = '1' AND id_city = '5181' AND shipped_date &gt;= '2016-11-14' AND shipped_date &lt; '2016-12-12' THEN unit_price</v>
      </c>
      <c r="Q886" t="str">
        <f t="shared" si="108"/>
        <v>WHEN fk_mwh_warehouse = '1' AND id_city = '5181' AND shipped_date &gt;= '2016-11-14' AND shipped_date &lt; '2016-12-12' THEN paid_price</v>
      </c>
      <c r="R886" t="str">
        <f t="shared" si="111"/>
        <v>WHEN fk_mwh_warehouse = '1' AND id_city = '5181' AND shipped_date &gt;= '2016-11-14' AND shipped_date &lt; '2016-12-12' THEN order_nr</v>
      </c>
      <c r="S886" t="str">
        <f t="shared" si="109"/>
        <v>WHEN fk_mwh_warehouse = '1' AND id_city = '5181' AND shipped_date &gt;= '2016-11-14' AND shipped_date &lt; '2016-12-12' THEN 1</v>
      </c>
    </row>
    <row r="887" spans="1:19" x14ac:dyDescent="0.25">
      <c r="A887" t="str">
        <f t="shared" si="110"/>
        <v>52021</v>
      </c>
      <c r="B887">
        <v>1</v>
      </c>
      <c r="C887">
        <v>5202</v>
      </c>
      <c r="D887">
        <v>98546876.079999998</v>
      </c>
      <c r="E887">
        <v>97692128.129999995</v>
      </c>
      <c r="F887">
        <v>462</v>
      </c>
      <c r="G887">
        <v>565</v>
      </c>
      <c r="H887">
        <f>VLOOKUP($A887,'01 LEAD TIME'!$A$10:$K$1000000,8,FALSE)</f>
        <v>20161182099093.801</v>
      </c>
      <c r="I887">
        <f>VLOOKUP($A887,'01 LEAD TIME'!$A$10:$K$1000000,9,FALSE)</f>
        <v>20161206609252.5</v>
      </c>
      <c r="J887">
        <f>VLOOKUP($A887,'01 LEAD TIME'!$A$10:$K$1000000,10,FALSE)</f>
        <v>5</v>
      </c>
      <c r="K887">
        <f>VLOOKUP($A887,'01 LEAD TIME'!$A$10:$K$1000000,11,FALSE)</f>
        <v>4</v>
      </c>
      <c r="L887" t="s">
        <v>36</v>
      </c>
      <c r="M887" s="1">
        <f t="shared" si="104"/>
        <v>42696</v>
      </c>
      <c r="N887" s="1">
        <f t="shared" si="105"/>
        <v>42715</v>
      </c>
      <c r="O887" t="b">
        <f t="shared" si="106"/>
        <v>0</v>
      </c>
      <c r="P887" t="str">
        <f t="shared" si="107"/>
        <v>WHEN fk_mwh_warehouse = '1' AND id_city = '5202' AND shipped_date &gt;= '2016-11-22' AND shipped_date &lt; '2016-12-12' THEN unit_price</v>
      </c>
      <c r="Q887" t="str">
        <f t="shared" si="108"/>
        <v>WHEN fk_mwh_warehouse = '1' AND id_city = '5202' AND shipped_date &gt;= '2016-11-22' AND shipped_date &lt; '2016-12-12' THEN paid_price</v>
      </c>
      <c r="R887" t="str">
        <f t="shared" si="111"/>
        <v>WHEN fk_mwh_warehouse = '1' AND id_city = '5202' AND shipped_date &gt;= '2016-11-22' AND shipped_date &lt; '2016-12-12' THEN order_nr</v>
      </c>
      <c r="S887" t="str">
        <f t="shared" si="109"/>
        <v>WHEN fk_mwh_warehouse = '1' AND id_city = '5202' AND shipped_date &gt;= '2016-11-22' AND shipped_date &lt; '2016-12-12' THEN 1</v>
      </c>
    </row>
    <row r="888" spans="1:19" x14ac:dyDescent="0.25">
      <c r="A888" t="str">
        <f t="shared" si="110"/>
        <v>52211</v>
      </c>
      <c r="B888">
        <v>1</v>
      </c>
      <c r="C888">
        <v>5221</v>
      </c>
      <c r="D888">
        <v>157497428.36000001</v>
      </c>
      <c r="E888">
        <v>156072779.72</v>
      </c>
      <c r="F888">
        <v>851</v>
      </c>
      <c r="G888">
        <v>1052</v>
      </c>
      <c r="H888">
        <f>VLOOKUP($A888,'01 LEAD TIME'!$A$10:$K$1000000,8,FALSE)</f>
        <v>20161201633518.699</v>
      </c>
      <c r="I888">
        <f>VLOOKUP($A888,'01 LEAD TIME'!$A$10:$K$1000000,9,FALSE)</f>
        <v>20161206663266.602</v>
      </c>
      <c r="J888">
        <f>VLOOKUP($A888,'01 LEAD TIME'!$A$10:$K$1000000,10,FALSE)</f>
        <v>2</v>
      </c>
      <c r="K888">
        <f>VLOOKUP($A888,'01 LEAD TIME'!$A$10:$K$1000000,11,FALSE)</f>
        <v>3</v>
      </c>
      <c r="L888" t="s">
        <v>36</v>
      </c>
      <c r="M888" s="1">
        <f t="shared" si="104"/>
        <v>42702</v>
      </c>
      <c r="N888" s="1">
        <f t="shared" si="105"/>
        <v>42717</v>
      </c>
      <c r="O888" t="b">
        <f t="shared" si="106"/>
        <v>1</v>
      </c>
      <c r="P888" t="str">
        <f t="shared" si="107"/>
        <v>WHEN fk_mwh_warehouse = '1' AND id_city = '5221' AND shipped_date &gt;= '2016-11-28' AND shipped_date &lt; '2016-12-14' THEN unit_price</v>
      </c>
      <c r="Q888" t="str">
        <f t="shared" si="108"/>
        <v>WHEN fk_mwh_warehouse = '1' AND id_city = '5221' AND shipped_date &gt;= '2016-11-28' AND shipped_date &lt; '2016-12-14' THEN paid_price</v>
      </c>
      <c r="R888" t="str">
        <f t="shared" si="111"/>
        <v>WHEN fk_mwh_warehouse = '1' AND id_city = '5221' AND shipped_date &gt;= '2016-11-28' AND shipped_date &lt; '2016-12-14' THEN order_nr</v>
      </c>
      <c r="S888" t="str">
        <f t="shared" si="109"/>
        <v>WHEN fk_mwh_warehouse = '1' AND id_city = '5221' AND shipped_date &gt;= '2016-11-28' AND shipped_date &lt; '2016-12-14' THEN 1</v>
      </c>
    </row>
    <row r="889" spans="1:19" x14ac:dyDescent="0.25">
      <c r="A889" t="str">
        <f t="shared" si="110"/>
        <v>52341</v>
      </c>
      <c r="B889">
        <v>1</v>
      </c>
      <c r="C889">
        <v>5234</v>
      </c>
      <c r="D889">
        <v>57825249.119999997</v>
      </c>
      <c r="E889">
        <v>57518241.039999999</v>
      </c>
      <c r="F889">
        <v>309</v>
      </c>
      <c r="G889">
        <v>393</v>
      </c>
      <c r="H889">
        <f>VLOOKUP($A889,'01 LEAD TIME'!$A$10:$K$1000000,8,FALSE)</f>
        <v>20161198972033.602</v>
      </c>
      <c r="I889">
        <f>VLOOKUP($A889,'01 LEAD TIME'!$A$10:$K$1000000,9,FALSE)</f>
        <v>20161206709948.398</v>
      </c>
      <c r="J889">
        <f>VLOOKUP($A889,'01 LEAD TIME'!$A$10:$K$1000000,10,FALSE)</f>
        <v>3</v>
      </c>
      <c r="K889">
        <f>VLOOKUP($A889,'01 LEAD TIME'!$A$10:$K$1000000,11,FALSE)</f>
        <v>2</v>
      </c>
      <c r="L889" t="s">
        <v>36</v>
      </c>
      <c r="M889" s="1">
        <f t="shared" si="104"/>
        <v>42704</v>
      </c>
      <c r="N889" s="1">
        <f t="shared" si="105"/>
        <v>42715</v>
      </c>
      <c r="O889" t="b">
        <f t="shared" si="106"/>
        <v>0</v>
      </c>
      <c r="P889" t="str">
        <f t="shared" si="107"/>
        <v>WHEN fk_mwh_warehouse = '1' AND id_city = '5234' AND shipped_date &gt;= '2016-11-30' AND shipped_date &lt; '2016-12-12' THEN unit_price</v>
      </c>
      <c r="Q889" t="str">
        <f t="shared" si="108"/>
        <v>WHEN fk_mwh_warehouse = '1' AND id_city = '5234' AND shipped_date &gt;= '2016-11-30' AND shipped_date &lt; '2016-12-12' THEN paid_price</v>
      </c>
      <c r="R889" t="str">
        <f t="shared" si="111"/>
        <v>WHEN fk_mwh_warehouse = '1' AND id_city = '5234' AND shipped_date &gt;= '2016-11-30' AND shipped_date &lt; '2016-12-12' THEN order_nr</v>
      </c>
      <c r="S889" t="str">
        <f t="shared" si="109"/>
        <v>WHEN fk_mwh_warehouse = '1' AND id_city = '5234' AND shipped_date &gt;= '2016-11-30' AND shipped_date &lt; '2016-12-12' THEN 1</v>
      </c>
    </row>
    <row r="890" spans="1:19" x14ac:dyDescent="0.25">
      <c r="A890" t="str">
        <f t="shared" si="110"/>
        <v>52551</v>
      </c>
      <c r="B890">
        <v>1</v>
      </c>
      <c r="C890">
        <v>5255</v>
      </c>
      <c r="D890">
        <v>449867819.51999998</v>
      </c>
      <c r="E890">
        <v>443933329.19999999</v>
      </c>
      <c r="F890">
        <v>2048</v>
      </c>
      <c r="G890">
        <v>3042</v>
      </c>
      <c r="H890">
        <f>VLOOKUP($A890,'01 LEAD TIME'!$A$10:$K$1000000,8,FALSE)</f>
        <v>20161192649163.398</v>
      </c>
      <c r="I890">
        <f>VLOOKUP($A890,'01 LEAD TIME'!$A$10:$K$1000000,9,FALSE)</f>
        <v>20161206807766.699</v>
      </c>
      <c r="J890">
        <f>VLOOKUP($A890,'01 LEAD TIME'!$A$10:$K$1000000,10,FALSE)</f>
        <v>4</v>
      </c>
      <c r="K890">
        <f>VLOOKUP($A890,'01 LEAD TIME'!$A$10:$K$1000000,11,FALSE)</f>
        <v>3</v>
      </c>
      <c r="L890" t="s">
        <v>36</v>
      </c>
      <c r="M890" s="1">
        <f t="shared" si="104"/>
        <v>42700</v>
      </c>
      <c r="N890" s="1">
        <f t="shared" si="105"/>
        <v>42715</v>
      </c>
      <c r="O890" t="b">
        <f t="shared" si="106"/>
        <v>0</v>
      </c>
      <c r="P890" t="str">
        <f t="shared" si="107"/>
        <v>WHEN fk_mwh_warehouse = '1' AND id_city = '5255' AND shipped_date &gt;= '2016-11-26' AND shipped_date &lt; '2016-12-12' THEN unit_price</v>
      </c>
      <c r="Q890" t="str">
        <f t="shared" si="108"/>
        <v>WHEN fk_mwh_warehouse = '1' AND id_city = '5255' AND shipped_date &gt;= '2016-11-26' AND shipped_date &lt; '2016-12-12' THEN paid_price</v>
      </c>
      <c r="R890" t="str">
        <f t="shared" si="111"/>
        <v>WHEN fk_mwh_warehouse = '1' AND id_city = '5255' AND shipped_date &gt;= '2016-11-26' AND shipped_date &lt; '2016-12-12' THEN order_nr</v>
      </c>
      <c r="S890" t="str">
        <f t="shared" si="109"/>
        <v>WHEN fk_mwh_warehouse = '1' AND id_city = '5255' AND shipped_date &gt;= '2016-11-26' AND shipped_date &lt; '2016-12-12' THEN 1</v>
      </c>
    </row>
    <row r="891" spans="1:19" x14ac:dyDescent="0.25">
      <c r="A891" t="str">
        <f t="shared" si="110"/>
        <v>52751</v>
      </c>
      <c r="B891">
        <v>1</v>
      </c>
      <c r="C891">
        <v>5275</v>
      </c>
      <c r="D891">
        <v>67567577.760000005</v>
      </c>
      <c r="E891">
        <v>66600531.490000002</v>
      </c>
      <c r="F891">
        <v>295</v>
      </c>
      <c r="G891">
        <v>379</v>
      </c>
      <c r="H891">
        <f>VLOOKUP($A891,'01 LEAD TIME'!$A$10:$K$1000000,8,FALSE)</f>
        <v>20161154128528.5</v>
      </c>
      <c r="I891">
        <f>VLOOKUP($A891,'01 LEAD TIME'!$A$10:$K$1000000,9,FALSE)</f>
        <v>20161206732808.801</v>
      </c>
      <c r="J891">
        <f>VLOOKUP($A891,'01 LEAD TIME'!$A$10:$K$1000000,10,FALSE)</f>
        <v>10</v>
      </c>
      <c r="K891">
        <f>VLOOKUP($A891,'01 LEAD TIME'!$A$10:$K$1000000,11,FALSE)</f>
        <v>6</v>
      </c>
      <c r="L891" t="s">
        <v>36</v>
      </c>
      <c r="M891" s="1">
        <f t="shared" si="104"/>
        <v>42685</v>
      </c>
      <c r="N891" s="1">
        <f t="shared" si="105"/>
        <v>42712</v>
      </c>
      <c r="O891" t="b">
        <f t="shared" si="106"/>
        <v>0</v>
      </c>
      <c r="P891" t="str">
        <f t="shared" si="107"/>
        <v>WHEN fk_mwh_warehouse = '1' AND id_city = '5275' AND shipped_date &gt;= '2016-11-11' AND shipped_date &lt; '2016-12-09' THEN unit_price</v>
      </c>
      <c r="Q891" t="str">
        <f t="shared" si="108"/>
        <v>WHEN fk_mwh_warehouse = '1' AND id_city = '5275' AND shipped_date &gt;= '2016-11-11' AND shipped_date &lt; '2016-12-09' THEN paid_price</v>
      </c>
      <c r="R891" t="str">
        <f t="shared" si="111"/>
        <v>WHEN fk_mwh_warehouse = '1' AND id_city = '5275' AND shipped_date &gt;= '2016-11-11' AND shipped_date &lt; '2016-12-09' THEN order_nr</v>
      </c>
      <c r="S891" t="str">
        <f t="shared" si="109"/>
        <v>WHEN fk_mwh_warehouse = '1' AND id_city = '5275' AND shipped_date &gt;= '2016-11-11' AND shipped_date &lt; '2016-12-09' THEN 1</v>
      </c>
    </row>
    <row r="892" spans="1:19" x14ac:dyDescent="0.25">
      <c r="A892" t="str">
        <f t="shared" si="110"/>
        <v>52901</v>
      </c>
      <c r="B892">
        <v>1</v>
      </c>
      <c r="C892">
        <v>5290</v>
      </c>
      <c r="D892">
        <v>95796628.489999995</v>
      </c>
      <c r="E892">
        <v>94871916.370000005</v>
      </c>
      <c r="F892">
        <v>347</v>
      </c>
      <c r="G892">
        <v>417</v>
      </c>
      <c r="H892">
        <f>VLOOKUP($A892,'01 LEAD TIME'!$A$10:$K$1000000,8,FALSE)</f>
        <v>20161182378571.801</v>
      </c>
      <c r="I892">
        <f>VLOOKUP($A892,'01 LEAD TIME'!$A$10:$K$1000000,9,FALSE)</f>
        <v>20161206405828.199</v>
      </c>
      <c r="J892">
        <f>VLOOKUP($A892,'01 LEAD TIME'!$A$10:$K$1000000,10,FALSE)</f>
        <v>6</v>
      </c>
      <c r="K892">
        <f>VLOOKUP($A892,'01 LEAD TIME'!$A$10:$K$1000000,11,FALSE)</f>
        <v>6</v>
      </c>
      <c r="L892" t="s">
        <v>36</v>
      </c>
      <c r="M892" s="1">
        <f t="shared" si="104"/>
        <v>42689</v>
      </c>
      <c r="N892" s="1">
        <f t="shared" si="105"/>
        <v>42716</v>
      </c>
      <c r="O892" t="b">
        <f t="shared" si="106"/>
        <v>0</v>
      </c>
      <c r="P892" t="str">
        <f t="shared" si="107"/>
        <v>WHEN fk_mwh_warehouse = '1' AND id_city = '5290' AND shipped_date &gt;= '2016-11-15' AND shipped_date &lt; '2016-12-13' THEN unit_price</v>
      </c>
      <c r="Q892" t="str">
        <f t="shared" si="108"/>
        <v>WHEN fk_mwh_warehouse = '1' AND id_city = '5290' AND shipped_date &gt;= '2016-11-15' AND shipped_date &lt; '2016-12-13' THEN paid_price</v>
      </c>
      <c r="R892" t="str">
        <f t="shared" si="111"/>
        <v>WHEN fk_mwh_warehouse = '1' AND id_city = '5290' AND shipped_date &gt;= '2016-11-15' AND shipped_date &lt; '2016-12-13' THEN order_nr</v>
      </c>
      <c r="S892" t="str">
        <f t="shared" si="109"/>
        <v>WHEN fk_mwh_warehouse = '1' AND id_city = '5290' AND shipped_date &gt;= '2016-11-15' AND shipped_date &lt; '2016-12-13' THEN 1</v>
      </c>
    </row>
    <row r="893" spans="1:19" x14ac:dyDescent="0.25">
      <c r="A893" t="str">
        <f t="shared" si="110"/>
        <v>53071</v>
      </c>
      <c r="B893">
        <v>1</v>
      </c>
      <c r="C893">
        <v>5307</v>
      </c>
      <c r="D893">
        <v>75234839.420000002</v>
      </c>
      <c r="E893">
        <v>74865493.810000002</v>
      </c>
      <c r="F893">
        <v>264</v>
      </c>
      <c r="G893">
        <v>338</v>
      </c>
      <c r="H893">
        <f>VLOOKUP($A893,'01 LEAD TIME'!$A$10:$K$1000000,8,FALSE)</f>
        <v>20161172274933.602</v>
      </c>
      <c r="I893">
        <f>VLOOKUP($A893,'01 LEAD TIME'!$A$10:$K$1000000,9,FALSE)</f>
        <v>20161206406632.699</v>
      </c>
      <c r="J893">
        <f>VLOOKUP($A893,'01 LEAD TIME'!$A$10:$K$1000000,10,FALSE)</f>
        <v>5</v>
      </c>
      <c r="K893">
        <f>VLOOKUP($A893,'01 LEAD TIME'!$A$10:$K$1000000,11,FALSE)</f>
        <v>4</v>
      </c>
      <c r="L893" t="s">
        <v>36</v>
      </c>
      <c r="M893" s="1">
        <f t="shared" si="104"/>
        <v>42696</v>
      </c>
      <c r="N893" s="1">
        <f t="shared" si="105"/>
        <v>42715</v>
      </c>
      <c r="O893" t="b">
        <f t="shared" si="106"/>
        <v>0</v>
      </c>
      <c r="P893" t="str">
        <f t="shared" si="107"/>
        <v>WHEN fk_mwh_warehouse = '1' AND id_city = '5307' AND shipped_date &gt;= '2016-11-22' AND shipped_date &lt; '2016-12-12' THEN unit_price</v>
      </c>
      <c r="Q893" t="str">
        <f t="shared" si="108"/>
        <v>WHEN fk_mwh_warehouse = '1' AND id_city = '5307' AND shipped_date &gt;= '2016-11-22' AND shipped_date &lt; '2016-12-12' THEN paid_price</v>
      </c>
      <c r="R893" t="str">
        <f t="shared" si="111"/>
        <v>WHEN fk_mwh_warehouse = '1' AND id_city = '5307' AND shipped_date &gt;= '2016-11-22' AND shipped_date &lt; '2016-12-12' THEN order_nr</v>
      </c>
      <c r="S893" t="str">
        <f t="shared" si="109"/>
        <v>WHEN fk_mwh_warehouse = '1' AND id_city = '5307' AND shipped_date &gt;= '2016-11-22' AND shipped_date &lt; '2016-12-12' THEN 1</v>
      </c>
    </row>
    <row r="894" spans="1:19" x14ac:dyDescent="0.25">
      <c r="A894" t="str">
        <f t="shared" si="110"/>
        <v>53261</v>
      </c>
      <c r="B894">
        <v>1</v>
      </c>
      <c r="C894">
        <v>5326</v>
      </c>
      <c r="D894">
        <v>61092511.689999998</v>
      </c>
      <c r="E894">
        <v>60547098.869999997</v>
      </c>
      <c r="F894">
        <v>267</v>
      </c>
      <c r="G894">
        <v>323</v>
      </c>
      <c r="H894">
        <f>VLOOKUP($A894,'01 LEAD TIME'!$A$10:$K$1000000,8,FALSE)</f>
        <v>20161183782293.199</v>
      </c>
      <c r="I894">
        <f>VLOOKUP($A894,'01 LEAD TIME'!$A$10:$K$1000000,9,FALSE)</f>
        <v>20161206794377</v>
      </c>
      <c r="J894">
        <f>VLOOKUP($A894,'01 LEAD TIME'!$A$10:$K$1000000,10,FALSE)</f>
        <v>5</v>
      </c>
      <c r="K894">
        <f>VLOOKUP($A894,'01 LEAD TIME'!$A$10:$K$1000000,11,FALSE)</f>
        <v>3</v>
      </c>
      <c r="L894" t="s">
        <v>36</v>
      </c>
      <c r="M894" s="1">
        <f t="shared" si="104"/>
        <v>42699</v>
      </c>
      <c r="N894" s="1">
        <f t="shared" si="105"/>
        <v>42714</v>
      </c>
      <c r="O894" t="b">
        <f t="shared" si="106"/>
        <v>0</v>
      </c>
      <c r="P894" t="str">
        <f t="shared" si="107"/>
        <v>WHEN fk_mwh_warehouse = '1' AND id_city = '5326' AND shipped_date &gt;= '2016-11-25' AND shipped_date &lt; '2016-12-11' THEN unit_price</v>
      </c>
      <c r="Q894" t="str">
        <f t="shared" si="108"/>
        <v>WHEN fk_mwh_warehouse = '1' AND id_city = '5326' AND shipped_date &gt;= '2016-11-25' AND shipped_date &lt; '2016-12-11' THEN paid_price</v>
      </c>
      <c r="R894" t="str">
        <f t="shared" si="111"/>
        <v>WHEN fk_mwh_warehouse = '1' AND id_city = '5326' AND shipped_date &gt;= '2016-11-25' AND shipped_date &lt; '2016-12-11' THEN order_nr</v>
      </c>
      <c r="S894" t="str">
        <f t="shared" si="109"/>
        <v>WHEN fk_mwh_warehouse = '1' AND id_city = '5326' AND shipped_date &gt;= '2016-11-25' AND shipped_date &lt; '2016-12-11' THEN 1</v>
      </c>
    </row>
    <row r="895" spans="1:19" x14ac:dyDescent="0.25">
      <c r="A895" t="str">
        <f t="shared" si="110"/>
        <v>53411</v>
      </c>
      <c r="B895">
        <v>1</v>
      </c>
      <c r="C895">
        <v>5341</v>
      </c>
      <c r="D895">
        <v>30003280</v>
      </c>
      <c r="E895">
        <v>29861260</v>
      </c>
      <c r="F895">
        <v>110</v>
      </c>
      <c r="G895">
        <v>125</v>
      </c>
      <c r="H895">
        <f>VLOOKUP($A895,'01 LEAD TIME'!$A$10:$K$1000000,8,FALSE)</f>
        <v>20161193557907.199</v>
      </c>
      <c r="I895">
        <f>VLOOKUP($A895,'01 LEAD TIME'!$A$10:$K$1000000,9,FALSE)</f>
        <v>20161206961823.199</v>
      </c>
      <c r="J895">
        <f>VLOOKUP($A895,'01 LEAD TIME'!$A$10:$K$1000000,10,FALSE)</f>
        <v>4</v>
      </c>
      <c r="K895">
        <f>VLOOKUP($A895,'01 LEAD TIME'!$A$10:$K$1000000,11,FALSE)</f>
        <v>2</v>
      </c>
      <c r="L895" t="s">
        <v>36</v>
      </c>
      <c r="M895" s="1">
        <f t="shared" si="104"/>
        <v>42703</v>
      </c>
      <c r="N895" s="1">
        <f t="shared" si="105"/>
        <v>42714</v>
      </c>
      <c r="O895" t="b">
        <f t="shared" si="106"/>
        <v>0</v>
      </c>
      <c r="P895" t="str">
        <f t="shared" si="107"/>
        <v>WHEN fk_mwh_warehouse = '1' AND id_city = '5341' AND shipped_date &gt;= '2016-11-29' AND shipped_date &lt; '2016-12-11' THEN unit_price</v>
      </c>
      <c r="Q895" t="str">
        <f t="shared" si="108"/>
        <v>WHEN fk_mwh_warehouse = '1' AND id_city = '5341' AND shipped_date &gt;= '2016-11-29' AND shipped_date &lt; '2016-12-11' THEN paid_price</v>
      </c>
      <c r="R895" t="str">
        <f t="shared" si="111"/>
        <v>WHEN fk_mwh_warehouse = '1' AND id_city = '5341' AND shipped_date &gt;= '2016-11-29' AND shipped_date &lt; '2016-12-11' THEN order_nr</v>
      </c>
      <c r="S895" t="str">
        <f t="shared" si="109"/>
        <v>WHEN fk_mwh_warehouse = '1' AND id_city = '5341' AND shipped_date &gt;= '2016-11-29' AND shipped_date &lt; '2016-12-11' THEN 1</v>
      </c>
    </row>
    <row r="896" spans="1:19" x14ac:dyDescent="0.25">
      <c r="A896" t="str">
        <f t="shared" si="110"/>
        <v>53611</v>
      </c>
      <c r="B896">
        <v>1</v>
      </c>
      <c r="C896">
        <v>5361</v>
      </c>
      <c r="D896">
        <v>1175576107.3299999</v>
      </c>
      <c r="E896">
        <v>1123286066.7</v>
      </c>
      <c r="F896">
        <v>2421</v>
      </c>
      <c r="G896">
        <v>3697</v>
      </c>
      <c r="H896">
        <f>VLOOKUP($A896,'01 LEAD TIME'!$A$10:$K$1000000,8,FALSE)</f>
        <v>20161176221697</v>
      </c>
      <c r="I896">
        <f>VLOOKUP($A896,'01 LEAD TIME'!$A$10:$K$1000000,9,FALSE)</f>
        <v>20161206729285.801</v>
      </c>
      <c r="J896">
        <f>VLOOKUP($A896,'01 LEAD TIME'!$A$10:$K$1000000,10,FALSE)</f>
        <v>6</v>
      </c>
      <c r="K896">
        <f>VLOOKUP($A896,'01 LEAD TIME'!$A$10:$K$1000000,11,FALSE)</f>
        <v>5</v>
      </c>
      <c r="L896" t="s">
        <v>36</v>
      </c>
      <c r="M896" s="1">
        <f t="shared" si="104"/>
        <v>42692</v>
      </c>
      <c r="N896" s="1">
        <f t="shared" si="105"/>
        <v>42715</v>
      </c>
      <c r="O896" t="b">
        <f t="shared" si="106"/>
        <v>0</v>
      </c>
      <c r="P896" t="str">
        <f t="shared" si="107"/>
        <v>WHEN fk_mwh_warehouse = '1' AND id_city = '5361' AND shipped_date &gt;= '2016-11-18' AND shipped_date &lt; '2016-12-12' THEN unit_price</v>
      </c>
      <c r="Q896" t="str">
        <f t="shared" si="108"/>
        <v>WHEN fk_mwh_warehouse = '1' AND id_city = '5361' AND shipped_date &gt;= '2016-11-18' AND shipped_date &lt; '2016-12-12' THEN paid_price</v>
      </c>
      <c r="R896" t="str">
        <f t="shared" si="111"/>
        <v>WHEN fk_mwh_warehouse = '1' AND id_city = '5361' AND shipped_date &gt;= '2016-11-18' AND shipped_date &lt; '2016-12-12' THEN order_nr</v>
      </c>
      <c r="S896" t="str">
        <f t="shared" si="109"/>
        <v>WHEN fk_mwh_warehouse = '1' AND id_city = '5361' AND shipped_date &gt;= '2016-11-18' AND shipped_date &lt; '2016-12-12' THEN 1</v>
      </c>
    </row>
    <row r="897" spans="1:19" x14ac:dyDescent="0.25">
      <c r="A897" t="str">
        <f t="shared" si="110"/>
        <v>53831</v>
      </c>
      <c r="B897">
        <v>1</v>
      </c>
      <c r="C897">
        <v>5383</v>
      </c>
      <c r="D897">
        <v>139900254.5</v>
      </c>
      <c r="E897">
        <v>138363466.11000001</v>
      </c>
      <c r="F897">
        <v>538</v>
      </c>
      <c r="G897">
        <v>720</v>
      </c>
      <c r="H897">
        <f>VLOOKUP($A897,'01 LEAD TIME'!$A$10:$K$1000000,8,FALSE)</f>
        <v>20161170766675.199</v>
      </c>
      <c r="I897">
        <f>VLOOKUP($A897,'01 LEAD TIME'!$A$10:$K$1000000,9,FALSE)</f>
        <v>20161206363270.398</v>
      </c>
      <c r="J897">
        <f>VLOOKUP($A897,'01 LEAD TIME'!$A$10:$K$1000000,10,FALSE)</f>
        <v>6</v>
      </c>
      <c r="K897">
        <f>VLOOKUP($A897,'01 LEAD TIME'!$A$10:$K$1000000,11,FALSE)</f>
        <v>4</v>
      </c>
      <c r="L897" t="s">
        <v>36</v>
      </c>
      <c r="M897" s="1">
        <f t="shared" si="104"/>
        <v>42695</v>
      </c>
      <c r="N897" s="1">
        <f t="shared" si="105"/>
        <v>42714</v>
      </c>
      <c r="O897" t="b">
        <f t="shared" si="106"/>
        <v>0</v>
      </c>
      <c r="P897" t="str">
        <f t="shared" si="107"/>
        <v>WHEN fk_mwh_warehouse = '1' AND id_city = '5383' AND shipped_date &gt;= '2016-11-21' AND shipped_date &lt; '2016-12-11' THEN unit_price</v>
      </c>
      <c r="Q897" t="str">
        <f t="shared" si="108"/>
        <v>WHEN fk_mwh_warehouse = '1' AND id_city = '5383' AND shipped_date &gt;= '2016-11-21' AND shipped_date &lt; '2016-12-11' THEN paid_price</v>
      </c>
      <c r="R897" t="str">
        <f t="shared" si="111"/>
        <v>WHEN fk_mwh_warehouse = '1' AND id_city = '5383' AND shipped_date &gt;= '2016-11-21' AND shipped_date &lt; '2016-12-11' THEN order_nr</v>
      </c>
      <c r="S897" t="str">
        <f t="shared" si="109"/>
        <v>WHEN fk_mwh_warehouse = '1' AND id_city = '5383' AND shipped_date &gt;= '2016-11-21' AND shipped_date &lt; '2016-12-11' THEN 1</v>
      </c>
    </row>
    <row r="898" spans="1:19" x14ac:dyDescent="0.25">
      <c r="A898" t="str">
        <f t="shared" si="110"/>
        <v>54051</v>
      </c>
      <c r="B898">
        <v>1</v>
      </c>
      <c r="C898">
        <v>5405</v>
      </c>
      <c r="D898">
        <v>141426582.84</v>
      </c>
      <c r="E898">
        <v>139778725</v>
      </c>
      <c r="F898">
        <v>481</v>
      </c>
      <c r="G898">
        <v>595</v>
      </c>
      <c r="H898">
        <f>VLOOKUP($A898,'01 LEAD TIME'!$A$10:$K$1000000,8,FALSE)</f>
        <v>20161164399675.898</v>
      </c>
      <c r="I898">
        <f>VLOOKUP($A898,'01 LEAD TIME'!$A$10:$K$1000000,9,FALSE)</f>
        <v>20161207137899.301</v>
      </c>
      <c r="J898">
        <f>VLOOKUP($A898,'01 LEAD TIME'!$A$10:$K$1000000,10,FALSE)</f>
        <v>6</v>
      </c>
      <c r="K898">
        <f>VLOOKUP($A898,'01 LEAD TIME'!$A$10:$K$1000000,11,FALSE)</f>
        <v>4</v>
      </c>
      <c r="L898" t="s">
        <v>35</v>
      </c>
      <c r="M898" s="1">
        <f t="shared" si="104"/>
        <v>42695</v>
      </c>
      <c r="N898" s="1">
        <f t="shared" si="105"/>
        <v>42714</v>
      </c>
      <c r="O898" t="b">
        <f t="shared" si="106"/>
        <v>0</v>
      </c>
      <c r="P898" t="str">
        <f t="shared" si="107"/>
        <v>WHEN fk_mwh_warehouse = '1' AND id_city = '5405' AND shipped_date &gt;= '2016-11-21' AND shipped_date &lt; '2016-12-11' THEN unit_price</v>
      </c>
      <c r="Q898" t="str">
        <f t="shared" si="108"/>
        <v>WHEN fk_mwh_warehouse = '1' AND id_city = '5405' AND shipped_date &gt;= '2016-11-21' AND shipped_date &lt; '2016-12-11' THEN paid_price</v>
      </c>
      <c r="R898" t="str">
        <f t="shared" si="111"/>
        <v>WHEN fk_mwh_warehouse = '1' AND id_city = '5405' AND shipped_date &gt;= '2016-11-21' AND shipped_date &lt; '2016-12-11' THEN order_nr</v>
      </c>
      <c r="S898" t="str">
        <f t="shared" si="109"/>
        <v>WHEN fk_mwh_warehouse = '1' AND id_city = '5405' AND shipped_date &gt;= '2016-11-21' AND shipped_date &lt; '2016-12-11' THEN 1</v>
      </c>
    </row>
    <row r="899" spans="1:19" x14ac:dyDescent="0.25">
      <c r="A899" t="str">
        <f t="shared" si="110"/>
        <v>54151</v>
      </c>
      <c r="B899">
        <v>1</v>
      </c>
      <c r="C899">
        <v>5415</v>
      </c>
      <c r="D899">
        <v>512787431.06999999</v>
      </c>
      <c r="E899">
        <v>507564773.69999999</v>
      </c>
      <c r="F899">
        <v>2316</v>
      </c>
      <c r="G899">
        <v>3506</v>
      </c>
      <c r="H899">
        <f>VLOOKUP($A899,'01 LEAD TIME'!$A$10:$K$1000000,8,FALSE)</f>
        <v>20161195183673.5</v>
      </c>
      <c r="I899">
        <f>VLOOKUP($A899,'01 LEAD TIME'!$A$10:$K$1000000,9,FALSE)</f>
        <v>20161206822539.102</v>
      </c>
      <c r="J899">
        <f>VLOOKUP($A899,'01 LEAD TIME'!$A$10:$K$1000000,10,FALSE)</f>
        <v>3</v>
      </c>
      <c r="K899">
        <f>VLOOKUP($A899,'01 LEAD TIME'!$A$10:$K$1000000,11,FALSE)</f>
        <v>3</v>
      </c>
      <c r="L899" t="s">
        <v>36</v>
      </c>
      <c r="M899" s="1">
        <f t="shared" si="104"/>
        <v>42701</v>
      </c>
      <c r="N899" s="1">
        <f t="shared" si="105"/>
        <v>42716</v>
      </c>
      <c r="O899" t="b">
        <f t="shared" si="106"/>
        <v>0</v>
      </c>
      <c r="P899" t="str">
        <f t="shared" si="107"/>
        <v>WHEN fk_mwh_warehouse = '1' AND id_city = '5415' AND shipped_date &gt;= '2016-11-27' AND shipped_date &lt; '2016-12-13' THEN unit_price</v>
      </c>
      <c r="Q899" t="str">
        <f t="shared" si="108"/>
        <v>WHEN fk_mwh_warehouse = '1' AND id_city = '5415' AND shipped_date &gt;= '2016-11-27' AND shipped_date &lt; '2016-12-13' THEN paid_price</v>
      </c>
      <c r="R899" t="str">
        <f t="shared" si="111"/>
        <v>WHEN fk_mwh_warehouse = '1' AND id_city = '5415' AND shipped_date &gt;= '2016-11-27' AND shipped_date &lt; '2016-12-13' THEN order_nr</v>
      </c>
      <c r="S899" t="str">
        <f t="shared" si="109"/>
        <v>WHEN fk_mwh_warehouse = '1' AND id_city = '5415' AND shipped_date &gt;= '2016-11-27' AND shipped_date &lt; '2016-12-13' THEN 1</v>
      </c>
    </row>
    <row r="900" spans="1:19" x14ac:dyDescent="0.25">
      <c r="A900" t="str">
        <f t="shared" si="110"/>
        <v>54421</v>
      </c>
      <c r="B900">
        <v>1</v>
      </c>
      <c r="C900">
        <v>5442</v>
      </c>
      <c r="D900">
        <v>120176418.90000001</v>
      </c>
      <c r="E900">
        <v>118938845.91</v>
      </c>
      <c r="F900">
        <v>541</v>
      </c>
      <c r="G900">
        <v>699</v>
      </c>
      <c r="H900">
        <f>VLOOKUP($A900,'01 LEAD TIME'!$A$10:$K$1000000,8,FALSE)</f>
        <v>20161162660757.102</v>
      </c>
      <c r="I900">
        <f>VLOOKUP($A900,'01 LEAD TIME'!$A$10:$K$1000000,9,FALSE)</f>
        <v>20161207295898.801</v>
      </c>
      <c r="J900">
        <f>VLOOKUP($A900,'01 LEAD TIME'!$A$10:$K$1000000,10,FALSE)</f>
        <v>8</v>
      </c>
      <c r="K900">
        <f>VLOOKUP($A900,'01 LEAD TIME'!$A$10:$K$1000000,11,FALSE)</f>
        <v>6</v>
      </c>
      <c r="L900" t="s">
        <v>35</v>
      </c>
      <c r="M900" s="1">
        <f t="shared" si="104"/>
        <v>42687</v>
      </c>
      <c r="N900" s="1">
        <f t="shared" si="105"/>
        <v>42714</v>
      </c>
      <c r="O900" t="b">
        <f t="shared" si="106"/>
        <v>0</v>
      </c>
      <c r="P900" t="str">
        <f t="shared" si="107"/>
        <v>WHEN fk_mwh_warehouse = '1' AND id_city = '5442' AND shipped_date &gt;= '2016-11-13' AND shipped_date &lt; '2016-12-11' THEN unit_price</v>
      </c>
      <c r="Q900" t="str">
        <f t="shared" si="108"/>
        <v>WHEN fk_mwh_warehouse = '1' AND id_city = '5442' AND shipped_date &gt;= '2016-11-13' AND shipped_date &lt; '2016-12-11' THEN paid_price</v>
      </c>
      <c r="R900" t="str">
        <f t="shared" si="111"/>
        <v>WHEN fk_mwh_warehouse = '1' AND id_city = '5442' AND shipped_date &gt;= '2016-11-13' AND shipped_date &lt; '2016-12-11' THEN order_nr</v>
      </c>
      <c r="S900" t="str">
        <f t="shared" si="109"/>
        <v>WHEN fk_mwh_warehouse = '1' AND id_city = '5442' AND shipped_date &gt;= '2016-11-13' AND shipped_date &lt; '2016-12-11' THEN 1</v>
      </c>
    </row>
    <row r="901" spans="1:19" x14ac:dyDescent="0.25">
      <c r="A901" t="str">
        <f t="shared" si="110"/>
        <v>54631</v>
      </c>
      <c r="B901">
        <v>1</v>
      </c>
      <c r="C901">
        <v>5463</v>
      </c>
      <c r="D901">
        <v>209412340.59999999</v>
      </c>
      <c r="E901">
        <v>208084786.12</v>
      </c>
      <c r="F901">
        <v>407</v>
      </c>
      <c r="G901">
        <v>538</v>
      </c>
      <c r="H901">
        <f>VLOOKUP($A901,'01 LEAD TIME'!$A$10:$K$1000000,8,FALSE)</f>
        <v>20161170755046.102</v>
      </c>
      <c r="I901">
        <f>VLOOKUP($A901,'01 LEAD TIME'!$A$10:$K$1000000,9,FALSE)</f>
        <v>20161207209836.602</v>
      </c>
      <c r="J901">
        <f>VLOOKUP($A901,'01 LEAD TIME'!$A$10:$K$1000000,10,FALSE)</f>
        <v>7</v>
      </c>
      <c r="K901">
        <f>VLOOKUP($A901,'01 LEAD TIME'!$A$10:$K$1000000,11,FALSE)</f>
        <v>5</v>
      </c>
      <c r="L901" t="s">
        <v>35</v>
      </c>
      <c r="M901" s="1">
        <f t="shared" si="104"/>
        <v>42691</v>
      </c>
      <c r="N901" s="1">
        <f t="shared" si="105"/>
        <v>42714</v>
      </c>
      <c r="O901" t="b">
        <f t="shared" si="106"/>
        <v>0</v>
      </c>
      <c r="P901" t="str">
        <f t="shared" si="107"/>
        <v>WHEN fk_mwh_warehouse = '1' AND id_city = '5463' AND shipped_date &gt;= '2016-11-17' AND shipped_date &lt; '2016-12-11' THEN unit_price</v>
      </c>
      <c r="Q901" t="str">
        <f t="shared" si="108"/>
        <v>WHEN fk_mwh_warehouse = '1' AND id_city = '5463' AND shipped_date &gt;= '2016-11-17' AND shipped_date &lt; '2016-12-11' THEN paid_price</v>
      </c>
      <c r="R901" t="str">
        <f t="shared" si="111"/>
        <v>WHEN fk_mwh_warehouse = '1' AND id_city = '5463' AND shipped_date &gt;= '2016-11-17' AND shipped_date &lt; '2016-12-11' THEN order_nr</v>
      </c>
      <c r="S901" t="str">
        <f t="shared" si="109"/>
        <v>WHEN fk_mwh_warehouse = '1' AND id_city = '5463' AND shipped_date &gt;= '2016-11-17' AND shipped_date &lt; '2016-12-11' THEN 1</v>
      </c>
    </row>
    <row r="902" spans="1:19" x14ac:dyDescent="0.25">
      <c r="A902" t="str">
        <f t="shared" si="110"/>
        <v>54901</v>
      </c>
      <c r="B902">
        <v>1</v>
      </c>
      <c r="C902">
        <v>5490</v>
      </c>
      <c r="D902">
        <v>106037783.56</v>
      </c>
      <c r="E902">
        <v>104898751.8</v>
      </c>
      <c r="F902">
        <v>523</v>
      </c>
      <c r="G902">
        <v>672</v>
      </c>
      <c r="H902">
        <f>VLOOKUP($A902,'01 LEAD TIME'!$A$10:$K$1000000,8,FALSE)</f>
        <v>20161184071791</v>
      </c>
      <c r="I902">
        <f>VLOOKUP($A902,'01 LEAD TIME'!$A$10:$K$1000000,9,FALSE)</f>
        <v>20161206797953</v>
      </c>
      <c r="J902">
        <f>VLOOKUP($A902,'01 LEAD TIME'!$A$10:$K$1000000,10,FALSE)</f>
        <v>4</v>
      </c>
      <c r="K902">
        <f>VLOOKUP($A902,'01 LEAD TIME'!$A$10:$K$1000000,11,FALSE)</f>
        <v>4</v>
      </c>
      <c r="L902" t="s">
        <v>36</v>
      </c>
      <c r="M902" s="1">
        <f t="shared" si="104"/>
        <v>42697</v>
      </c>
      <c r="N902" s="1">
        <f t="shared" si="105"/>
        <v>42716</v>
      </c>
      <c r="O902" t="b">
        <f t="shared" si="106"/>
        <v>0</v>
      </c>
      <c r="P902" t="str">
        <f t="shared" si="107"/>
        <v>WHEN fk_mwh_warehouse = '1' AND id_city = '5490' AND shipped_date &gt;= '2016-11-23' AND shipped_date &lt; '2016-12-13' THEN unit_price</v>
      </c>
      <c r="Q902" t="str">
        <f t="shared" si="108"/>
        <v>WHEN fk_mwh_warehouse = '1' AND id_city = '5490' AND shipped_date &gt;= '2016-11-23' AND shipped_date &lt; '2016-12-13' THEN paid_price</v>
      </c>
      <c r="R902" t="str">
        <f t="shared" si="111"/>
        <v>WHEN fk_mwh_warehouse = '1' AND id_city = '5490' AND shipped_date &gt;= '2016-11-23' AND shipped_date &lt; '2016-12-13' THEN order_nr</v>
      </c>
      <c r="S902" t="str">
        <f t="shared" si="109"/>
        <v>WHEN fk_mwh_warehouse = '1' AND id_city = '5490' AND shipped_date &gt;= '2016-11-23' AND shipped_date &lt; '2016-12-13' THEN 1</v>
      </c>
    </row>
    <row r="903" spans="1:19" x14ac:dyDescent="0.25">
      <c r="A903" t="str">
        <f t="shared" si="110"/>
        <v>55081</v>
      </c>
      <c r="B903">
        <v>1</v>
      </c>
      <c r="C903">
        <v>5508</v>
      </c>
      <c r="D903">
        <v>123301603.09999999</v>
      </c>
      <c r="E903">
        <v>120053566.34</v>
      </c>
      <c r="F903">
        <v>435</v>
      </c>
      <c r="G903">
        <v>548</v>
      </c>
      <c r="H903">
        <f>VLOOKUP($A903,'01 LEAD TIME'!$A$10:$K$1000000,8,FALSE)</f>
        <v>20161173323786.801</v>
      </c>
      <c r="I903">
        <f>VLOOKUP($A903,'01 LEAD TIME'!$A$10:$K$1000000,9,FALSE)</f>
        <v>20161207357665.801</v>
      </c>
      <c r="J903">
        <f>VLOOKUP($A903,'01 LEAD TIME'!$A$10:$K$1000000,10,FALSE)</f>
        <v>6</v>
      </c>
      <c r="K903">
        <f>VLOOKUP($A903,'01 LEAD TIME'!$A$10:$K$1000000,11,FALSE)</f>
        <v>4</v>
      </c>
      <c r="L903" t="s">
        <v>35</v>
      </c>
      <c r="M903" s="1">
        <f t="shared" si="104"/>
        <v>42695</v>
      </c>
      <c r="N903" s="1">
        <f t="shared" si="105"/>
        <v>42714</v>
      </c>
      <c r="O903" t="b">
        <f t="shared" si="106"/>
        <v>0</v>
      </c>
      <c r="P903" t="str">
        <f t="shared" si="107"/>
        <v>WHEN fk_mwh_warehouse = '1' AND id_city = '5508' AND shipped_date &gt;= '2016-11-21' AND shipped_date &lt; '2016-12-11' THEN unit_price</v>
      </c>
      <c r="Q903" t="str">
        <f t="shared" si="108"/>
        <v>WHEN fk_mwh_warehouse = '1' AND id_city = '5508' AND shipped_date &gt;= '2016-11-21' AND shipped_date &lt; '2016-12-11' THEN paid_price</v>
      </c>
      <c r="R903" t="str">
        <f t="shared" si="111"/>
        <v>WHEN fk_mwh_warehouse = '1' AND id_city = '5508' AND shipped_date &gt;= '2016-11-21' AND shipped_date &lt; '2016-12-11' THEN order_nr</v>
      </c>
      <c r="S903" t="str">
        <f t="shared" si="109"/>
        <v>WHEN fk_mwh_warehouse = '1' AND id_city = '5508' AND shipped_date &gt;= '2016-11-21' AND shipped_date &lt; '2016-12-11' THEN 1</v>
      </c>
    </row>
    <row r="904" spans="1:19" x14ac:dyDescent="0.25">
      <c r="A904" t="str">
        <f t="shared" si="110"/>
        <v>55251</v>
      </c>
      <c r="B904">
        <v>1</v>
      </c>
      <c r="C904">
        <v>5525</v>
      </c>
      <c r="D904">
        <v>113075862.14</v>
      </c>
      <c r="E904">
        <v>111017695.91</v>
      </c>
      <c r="F904">
        <v>301</v>
      </c>
      <c r="G904">
        <v>421</v>
      </c>
      <c r="H904">
        <f>VLOOKUP($A904,'01 LEAD TIME'!$A$10:$K$1000000,8,FALSE)</f>
        <v>20161174554905.801</v>
      </c>
      <c r="I904">
        <f>VLOOKUP($A904,'01 LEAD TIME'!$A$10:$K$1000000,9,FALSE)</f>
        <v>20161207375824.5</v>
      </c>
      <c r="J904">
        <f>VLOOKUP($A904,'01 LEAD TIME'!$A$10:$K$1000000,10,FALSE)</f>
        <v>7</v>
      </c>
      <c r="K904">
        <f>VLOOKUP($A904,'01 LEAD TIME'!$A$10:$K$1000000,11,FALSE)</f>
        <v>4</v>
      </c>
      <c r="L904" t="s">
        <v>35</v>
      </c>
      <c r="M904" s="1">
        <f t="shared" si="104"/>
        <v>42694</v>
      </c>
      <c r="N904" s="1">
        <f t="shared" si="105"/>
        <v>42713</v>
      </c>
      <c r="O904" t="b">
        <f t="shared" si="106"/>
        <v>0</v>
      </c>
      <c r="P904" t="str">
        <f t="shared" si="107"/>
        <v>WHEN fk_mwh_warehouse = '1' AND id_city = '5525' AND shipped_date &gt;= '2016-11-20' AND shipped_date &lt; '2016-12-10' THEN unit_price</v>
      </c>
      <c r="Q904" t="str">
        <f t="shared" si="108"/>
        <v>WHEN fk_mwh_warehouse = '1' AND id_city = '5525' AND shipped_date &gt;= '2016-11-20' AND shipped_date &lt; '2016-12-10' THEN paid_price</v>
      </c>
      <c r="R904" t="str">
        <f t="shared" si="111"/>
        <v>WHEN fk_mwh_warehouse = '1' AND id_city = '5525' AND shipped_date &gt;= '2016-11-20' AND shipped_date &lt; '2016-12-10' THEN order_nr</v>
      </c>
      <c r="S904" t="str">
        <f t="shared" si="109"/>
        <v>WHEN fk_mwh_warehouse = '1' AND id_city = '5525' AND shipped_date &gt;= '2016-11-20' AND shipped_date &lt; '2016-12-10' THEN 1</v>
      </c>
    </row>
    <row r="905" spans="1:19" x14ac:dyDescent="0.25">
      <c r="A905" t="str">
        <f t="shared" si="110"/>
        <v>55451</v>
      </c>
      <c r="B905">
        <v>1</v>
      </c>
      <c r="C905">
        <v>5545</v>
      </c>
      <c r="D905">
        <v>76527510.239999995</v>
      </c>
      <c r="E905">
        <v>76089812.739999995</v>
      </c>
      <c r="F905">
        <v>359</v>
      </c>
      <c r="G905">
        <v>464</v>
      </c>
      <c r="H905">
        <f>VLOOKUP($A905,'01 LEAD TIME'!$A$10:$K$1000000,8,FALSE)</f>
        <v>20161157715724.5</v>
      </c>
      <c r="I905">
        <f>VLOOKUP($A905,'01 LEAD TIME'!$A$10:$K$1000000,9,FALSE)</f>
        <v>20161207087764.5</v>
      </c>
      <c r="J905">
        <f>VLOOKUP($A905,'01 LEAD TIME'!$A$10:$K$1000000,10,FALSE)</f>
        <v>7</v>
      </c>
      <c r="K905">
        <f>VLOOKUP($A905,'01 LEAD TIME'!$A$10:$K$1000000,11,FALSE)</f>
        <v>3</v>
      </c>
      <c r="L905" t="s">
        <v>35</v>
      </c>
      <c r="M905" s="1">
        <f t="shared" si="104"/>
        <v>42697</v>
      </c>
      <c r="N905" s="1">
        <f t="shared" si="105"/>
        <v>42712</v>
      </c>
      <c r="O905" t="b">
        <f t="shared" si="106"/>
        <v>0</v>
      </c>
      <c r="P905" t="str">
        <f t="shared" si="107"/>
        <v>WHEN fk_mwh_warehouse = '1' AND id_city = '5545' AND shipped_date &gt;= '2016-11-23' AND shipped_date &lt; '2016-12-09' THEN unit_price</v>
      </c>
      <c r="Q905" t="str">
        <f t="shared" si="108"/>
        <v>WHEN fk_mwh_warehouse = '1' AND id_city = '5545' AND shipped_date &gt;= '2016-11-23' AND shipped_date &lt; '2016-12-09' THEN paid_price</v>
      </c>
      <c r="R905" t="str">
        <f t="shared" si="111"/>
        <v>WHEN fk_mwh_warehouse = '1' AND id_city = '5545' AND shipped_date &gt;= '2016-11-23' AND shipped_date &lt; '2016-12-09' THEN order_nr</v>
      </c>
      <c r="S905" t="str">
        <f t="shared" si="109"/>
        <v>WHEN fk_mwh_warehouse = '1' AND id_city = '5545' AND shipped_date &gt;= '2016-11-23' AND shipped_date &lt; '2016-12-09' THEN 1</v>
      </c>
    </row>
    <row r="906" spans="1:19" x14ac:dyDescent="0.25">
      <c r="A906" t="str">
        <f t="shared" si="110"/>
        <v>55601</v>
      </c>
      <c r="B906">
        <v>1</v>
      </c>
      <c r="C906">
        <v>5560</v>
      </c>
      <c r="D906">
        <v>195213905.44999999</v>
      </c>
      <c r="E906">
        <v>191238002.63</v>
      </c>
      <c r="F906">
        <v>796</v>
      </c>
      <c r="G906">
        <v>1043</v>
      </c>
      <c r="H906">
        <f>VLOOKUP($A906,'01 LEAD TIME'!$A$10:$K$1000000,8,FALSE)</f>
        <v>20161174647015.898</v>
      </c>
      <c r="I906">
        <f>VLOOKUP($A906,'01 LEAD TIME'!$A$10:$K$1000000,9,FALSE)</f>
        <v>20161206887360.398</v>
      </c>
      <c r="J906">
        <f>VLOOKUP($A906,'01 LEAD TIME'!$A$10:$K$1000000,10,FALSE)</f>
        <v>6</v>
      </c>
      <c r="K906">
        <f>VLOOKUP($A906,'01 LEAD TIME'!$A$10:$K$1000000,11,FALSE)</f>
        <v>4</v>
      </c>
      <c r="L906" t="s">
        <v>36</v>
      </c>
      <c r="M906" s="1">
        <f t="shared" ref="M906:M969" si="112">$N$2-J906-($N$6*K906)</f>
        <v>42695</v>
      </c>
      <c r="N906" s="1">
        <f t="shared" ref="N906:N969" si="113">$N$3-J906+($N$7*K906)</f>
        <v>42714</v>
      </c>
      <c r="O906" t="b">
        <f t="shared" ref="O906:O969" si="114">N906&gt;$N$3</f>
        <v>0</v>
      </c>
      <c r="P906" t="str">
        <f t="shared" ref="P906:P969" si="115">"WHEN fk_mwh_warehouse = '"&amp;$B906&amp;"' AND id_city = '"&amp;$C906&amp;"' AND shipped_date &gt;= '"&amp;TEXT($M906,"yyyy-mm-dd")&amp;"' AND shipped_date &lt; '"&amp;TEXT($N906+1,"yyyy-mm-dd")&amp;"' THEN unit_price"</f>
        <v>WHEN fk_mwh_warehouse = '1' AND id_city = '5560' AND shipped_date &gt;= '2016-11-21' AND shipped_date &lt; '2016-12-11' THEN unit_price</v>
      </c>
      <c r="Q906" t="str">
        <f t="shared" ref="Q906:Q969" si="116">"WHEN fk_mwh_warehouse = '"&amp;$B906&amp;"' AND id_city = '"&amp;$C906&amp;"' AND shipped_date &gt;= '"&amp;TEXT($M906,"yyyy-mm-dd")&amp;"' AND shipped_date &lt; '"&amp;TEXT($N906+1,"yyyy-mm-dd")&amp;"' THEN paid_price"</f>
        <v>WHEN fk_mwh_warehouse = '1' AND id_city = '5560' AND shipped_date &gt;= '2016-11-21' AND shipped_date &lt; '2016-12-11' THEN paid_price</v>
      </c>
      <c r="R906" t="str">
        <f t="shared" si="111"/>
        <v>WHEN fk_mwh_warehouse = '1' AND id_city = '5560' AND shipped_date &gt;= '2016-11-21' AND shipped_date &lt; '2016-12-11' THEN order_nr</v>
      </c>
      <c r="S906" t="str">
        <f t="shared" ref="S906:S969" si="117">"WHEN fk_mwh_warehouse = '"&amp;$B906&amp;"' AND id_city = '"&amp;$C906&amp;"' AND shipped_date &gt;= '"&amp;TEXT($M906,"yyyy-mm-dd")&amp;"' AND shipped_date &lt; '"&amp;TEXT($N906+1,"yyyy-mm-dd")&amp;"' THEN 1"</f>
        <v>WHEN fk_mwh_warehouse = '1' AND id_city = '5560' AND shipped_date &gt;= '2016-11-21' AND shipped_date &lt; '2016-12-11' THEN 1</v>
      </c>
    </row>
    <row r="907" spans="1:19" x14ac:dyDescent="0.25">
      <c r="A907" t="str">
        <f t="shared" ref="A907:A970" si="118">C907&amp;B907</f>
        <v>55851</v>
      </c>
      <c r="B907">
        <v>1</v>
      </c>
      <c r="C907">
        <v>5585</v>
      </c>
      <c r="D907">
        <v>105496077.34</v>
      </c>
      <c r="E907">
        <v>104702268.11</v>
      </c>
      <c r="F907">
        <v>470</v>
      </c>
      <c r="G907">
        <v>608</v>
      </c>
      <c r="H907">
        <f>VLOOKUP($A907,'01 LEAD TIME'!$A$10:$K$1000000,8,FALSE)</f>
        <v>20161168462298.602</v>
      </c>
      <c r="I907">
        <f>VLOOKUP($A907,'01 LEAD TIME'!$A$10:$K$1000000,9,FALSE)</f>
        <v>20161207035208.5</v>
      </c>
      <c r="J907">
        <f>VLOOKUP($A907,'01 LEAD TIME'!$A$10:$K$1000000,10,FALSE)</f>
        <v>7</v>
      </c>
      <c r="K907">
        <f>VLOOKUP($A907,'01 LEAD TIME'!$A$10:$K$1000000,11,FALSE)</f>
        <v>4</v>
      </c>
      <c r="L907" t="s">
        <v>35</v>
      </c>
      <c r="M907" s="1">
        <f t="shared" si="112"/>
        <v>42694</v>
      </c>
      <c r="N907" s="1">
        <f t="shared" si="113"/>
        <v>42713</v>
      </c>
      <c r="O907" t="b">
        <f t="shared" si="114"/>
        <v>0</v>
      </c>
      <c r="P907" t="str">
        <f t="shared" si="115"/>
        <v>WHEN fk_mwh_warehouse = '1' AND id_city = '5585' AND shipped_date &gt;= '2016-11-20' AND shipped_date &lt; '2016-12-10' THEN unit_price</v>
      </c>
      <c r="Q907" t="str">
        <f t="shared" si="116"/>
        <v>WHEN fk_mwh_warehouse = '1' AND id_city = '5585' AND shipped_date &gt;= '2016-11-20' AND shipped_date &lt; '2016-12-10' THEN paid_price</v>
      </c>
      <c r="R907" t="str">
        <f t="shared" ref="R907:R970" si="119">"WHEN fk_mwh_warehouse = '"&amp;$B907&amp;"' AND id_city = '"&amp;$C907&amp;"' AND shipped_date &gt;= '"&amp;TEXT($M907,"yyyy-mm-dd")&amp;"' AND shipped_date &lt; '"&amp;TEXT($N907+1,"yyyy-mm-dd")&amp;"' THEN order_nr"</f>
        <v>WHEN fk_mwh_warehouse = '1' AND id_city = '5585' AND shipped_date &gt;= '2016-11-20' AND shipped_date &lt; '2016-12-10' THEN order_nr</v>
      </c>
      <c r="S907" t="str">
        <f t="shared" si="117"/>
        <v>WHEN fk_mwh_warehouse = '1' AND id_city = '5585' AND shipped_date &gt;= '2016-11-20' AND shipped_date &lt; '2016-12-10' THEN 1</v>
      </c>
    </row>
    <row r="908" spans="1:19" x14ac:dyDescent="0.25">
      <c r="A908" t="str">
        <f t="shared" si="118"/>
        <v>56031</v>
      </c>
      <c r="B908">
        <v>1</v>
      </c>
      <c r="C908">
        <v>5603</v>
      </c>
      <c r="D908">
        <v>74674150.040000007</v>
      </c>
      <c r="E908">
        <v>74115246.459999993</v>
      </c>
      <c r="F908">
        <v>406</v>
      </c>
      <c r="G908">
        <v>511</v>
      </c>
      <c r="H908">
        <f>VLOOKUP($A908,'01 LEAD TIME'!$A$10:$K$1000000,8,FALSE)</f>
        <v>20161199152287.699</v>
      </c>
      <c r="I908">
        <f>VLOOKUP($A908,'01 LEAD TIME'!$A$10:$K$1000000,9,FALSE)</f>
        <v>20161206866362.398</v>
      </c>
      <c r="J908">
        <f>VLOOKUP($A908,'01 LEAD TIME'!$A$10:$K$1000000,10,FALSE)</f>
        <v>3</v>
      </c>
      <c r="K908">
        <f>VLOOKUP($A908,'01 LEAD TIME'!$A$10:$K$1000000,11,FALSE)</f>
        <v>3</v>
      </c>
      <c r="L908" t="s">
        <v>36</v>
      </c>
      <c r="M908" s="1">
        <f t="shared" si="112"/>
        <v>42701</v>
      </c>
      <c r="N908" s="1">
        <f t="shared" si="113"/>
        <v>42716</v>
      </c>
      <c r="O908" t="b">
        <f t="shared" si="114"/>
        <v>0</v>
      </c>
      <c r="P908" t="str">
        <f t="shared" si="115"/>
        <v>WHEN fk_mwh_warehouse = '1' AND id_city = '5603' AND shipped_date &gt;= '2016-11-27' AND shipped_date &lt; '2016-12-13' THEN unit_price</v>
      </c>
      <c r="Q908" t="str">
        <f t="shared" si="116"/>
        <v>WHEN fk_mwh_warehouse = '1' AND id_city = '5603' AND shipped_date &gt;= '2016-11-27' AND shipped_date &lt; '2016-12-13' THEN paid_price</v>
      </c>
      <c r="R908" t="str">
        <f t="shared" si="119"/>
        <v>WHEN fk_mwh_warehouse = '1' AND id_city = '5603' AND shipped_date &gt;= '2016-11-27' AND shipped_date &lt; '2016-12-13' THEN order_nr</v>
      </c>
      <c r="S908" t="str">
        <f t="shared" si="117"/>
        <v>WHEN fk_mwh_warehouse = '1' AND id_city = '5603' AND shipped_date &gt;= '2016-11-27' AND shipped_date &lt; '2016-12-13' THEN 1</v>
      </c>
    </row>
    <row r="909" spans="1:19" x14ac:dyDescent="0.25">
      <c r="A909" t="str">
        <f t="shared" si="118"/>
        <v>56231</v>
      </c>
      <c r="B909">
        <v>1</v>
      </c>
      <c r="C909">
        <v>5623</v>
      </c>
      <c r="D909">
        <v>132806110.90000001</v>
      </c>
      <c r="E909">
        <v>131501995.81999999</v>
      </c>
      <c r="F909">
        <v>427</v>
      </c>
      <c r="G909">
        <v>538</v>
      </c>
      <c r="H909">
        <f>VLOOKUP($A909,'01 LEAD TIME'!$A$10:$K$1000000,8,FALSE)</f>
        <v>20161168132889.199</v>
      </c>
      <c r="I909">
        <f>VLOOKUP($A909,'01 LEAD TIME'!$A$10:$K$1000000,9,FALSE)</f>
        <v>20161207100140.801</v>
      </c>
      <c r="J909">
        <f>VLOOKUP($A909,'01 LEAD TIME'!$A$10:$K$1000000,10,FALSE)</f>
        <v>7</v>
      </c>
      <c r="K909">
        <f>VLOOKUP($A909,'01 LEAD TIME'!$A$10:$K$1000000,11,FALSE)</f>
        <v>6</v>
      </c>
      <c r="L909" t="s">
        <v>35</v>
      </c>
      <c r="M909" s="1">
        <f t="shared" si="112"/>
        <v>42688</v>
      </c>
      <c r="N909" s="1">
        <f t="shared" si="113"/>
        <v>42715</v>
      </c>
      <c r="O909" t="b">
        <f t="shared" si="114"/>
        <v>0</v>
      </c>
      <c r="P909" t="str">
        <f t="shared" si="115"/>
        <v>WHEN fk_mwh_warehouse = '1' AND id_city = '5623' AND shipped_date &gt;= '2016-11-14' AND shipped_date &lt; '2016-12-12' THEN unit_price</v>
      </c>
      <c r="Q909" t="str">
        <f t="shared" si="116"/>
        <v>WHEN fk_mwh_warehouse = '1' AND id_city = '5623' AND shipped_date &gt;= '2016-11-14' AND shipped_date &lt; '2016-12-12' THEN paid_price</v>
      </c>
      <c r="R909" t="str">
        <f t="shared" si="119"/>
        <v>WHEN fk_mwh_warehouse = '1' AND id_city = '5623' AND shipped_date &gt;= '2016-11-14' AND shipped_date &lt; '2016-12-12' THEN order_nr</v>
      </c>
      <c r="S909" t="str">
        <f t="shared" si="117"/>
        <v>WHEN fk_mwh_warehouse = '1' AND id_city = '5623' AND shipped_date &gt;= '2016-11-14' AND shipped_date &lt; '2016-12-12' THEN 1</v>
      </c>
    </row>
    <row r="910" spans="1:19" x14ac:dyDescent="0.25">
      <c r="A910" t="str">
        <f t="shared" si="118"/>
        <v>56401</v>
      </c>
      <c r="B910">
        <v>1</v>
      </c>
      <c r="C910">
        <v>5640</v>
      </c>
      <c r="D910">
        <v>56805284.920000002</v>
      </c>
      <c r="E910">
        <v>55890701.57</v>
      </c>
      <c r="F910">
        <v>243</v>
      </c>
      <c r="G910">
        <v>290</v>
      </c>
      <c r="H910">
        <f>VLOOKUP($A910,'01 LEAD TIME'!$A$10:$K$1000000,8,FALSE)</f>
        <v>20161174457113.398</v>
      </c>
      <c r="I910">
        <f>VLOOKUP($A910,'01 LEAD TIME'!$A$10:$K$1000000,9,FALSE)</f>
        <v>20161207443931.301</v>
      </c>
      <c r="J910">
        <f>VLOOKUP($A910,'01 LEAD TIME'!$A$10:$K$1000000,10,FALSE)</f>
        <v>6</v>
      </c>
      <c r="K910">
        <f>VLOOKUP($A910,'01 LEAD TIME'!$A$10:$K$1000000,11,FALSE)</f>
        <v>4</v>
      </c>
      <c r="L910" t="s">
        <v>35</v>
      </c>
      <c r="M910" s="1">
        <f t="shared" si="112"/>
        <v>42695</v>
      </c>
      <c r="N910" s="1">
        <f t="shared" si="113"/>
        <v>42714</v>
      </c>
      <c r="O910" t="b">
        <f t="shared" si="114"/>
        <v>0</v>
      </c>
      <c r="P910" t="str">
        <f t="shared" si="115"/>
        <v>WHEN fk_mwh_warehouse = '1' AND id_city = '5640' AND shipped_date &gt;= '2016-11-21' AND shipped_date &lt; '2016-12-11' THEN unit_price</v>
      </c>
      <c r="Q910" t="str">
        <f t="shared" si="116"/>
        <v>WHEN fk_mwh_warehouse = '1' AND id_city = '5640' AND shipped_date &gt;= '2016-11-21' AND shipped_date &lt; '2016-12-11' THEN paid_price</v>
      </c>
      <c r="R910" t="str">
        <f t="shared" si="119"/>
        <v>WHEN fk_mwh_warehouse = '1' AND id_city = '5640' AND shipped_date &gt;= '2016-11-21' AND shipped_date &lt; '2016-12-11' THEN order_nr</v>
      </c>
      <c r="S910" t="str">
        <f t="shared" si="117"/>
        <v>WHEN fk_mwh_warehouse = '1' AND id_city = '5640' AND shipped_date &gt;= '2016-11-21' AND shipped_date &lt; '2016-12-11' THEN 1</v>
      </c>
    </row>
    <row r="911" spans="1:19" x14ac:dyDescent="0.25">
      <c r="A911" t="str">
        <f t="shared" si="118"/>
        <v>56561</v>
      </c>
      <c r="B911">
        <v>1</v>
      </c>
      <c r="C911">
        <v>5656</v>
      </c>
      <c r="D911">
        <v>406736375.07999998</v>
      </c>
      <c r="E911">
        <v>396900554.68000001</v>
      </c>
      <c r="F911">
        <v>2304</v>
      </c>
      <c r="G911">
        <v>3700</v>
      </c>
      <c r="H911">
        <f>VLOOKUP($A911,'01 LEAD TIME'!$A$10:$K$1000000,8,FALSE)</f>
        <v>20161181856368.102</v>
      </c>
      <c r="I911">
        <f>VLOOKUP($A911,'01 LEAD TIME'!$A$10:$K$1000000,9,FALSE)</f>
        <v>20161206873747</v>
      </c>
      <c r="J911">
        <f>VLOOKUP($A911,'01 LEAD TIME'!$A$10:$K$1000000,10,FALSE)</f>
        <v>5</v>
      </c>
      <c r="K911">
        <f>VLOOKUP($A911,'01 LEAD TIME'!$A$10:$K$1000000,11,FALSE)</f>
        <v>4</v>
      </c>
      <c r="L911" t="s">
        <v>36</v>
      </c>
      <c r="M911" s="1">
        <f t="shared" si="112"/>
        <v>42696</v>
      </c>
      <c r="N911" s="1">
        <f t="shared" si="113"/>
        <v>42715</v>
      </c>
      <c r="O911" t="b">
        <f t="shared" si="114"/>
        <v>0</v>
      </c>
      <c r="P911" t="str">
        <f t="shared" si="115"/>
        <v>WHEN fk_mwh_warehouse = '1' AND id_city = '5656' AND shipped_date &gt;= '2016-11-22' AND shipped_date &lt; '2016-12-12' THEN unit_price</v>
      </c>
      <c r="Q911" t="str">
        <f t="shared" si="116"/>
        <v>WHEN fk_mwh_warehouse = '1' AND id_city = '5656' AND shipped_date &gt;= '2016-11-22' AND shipped_date &lt; '2016-12-12' THEN paid_price</v>
      </c>
      <c r="R911" t="str">
        <f t="shared" si="119"/>
        <v>WHEN fk_mwh_warehouse = '1' AND id_city = '5656' AND shipped_date &gt;= '2016-11-22' AND shipped_date &lt; '2016-12-12' THEN order_nr</v>
      </c>
      <c r="S911" t="str">
        <f t="shared" si="117"/>
        <v>WHEN fk_mwh_warehouse = '1' AND id_city = '5656' AND shipped_date &gt;= '2016-11-22' AND shipped_date &lt; '2016-12-12' THEN 1</v>
      </c>
    </row>
    <row r="912" spans="1:19" x14ac:dyDescent="0.25">
      <c r="A912" t="str">
        <f t="shared" si="118"/>
        <v>56841</v>
      </c>
      <c r="B912">
        <v>1</v>
      </c>
      <c r="C912">
        <v>5684</v>
      </c>
      <c r="D912">
        <v>76493747.420000002</v>
      </c>
      <c r="E912">
        <v>75537757.010000005</v>
      </c>
      <c r="F912">
        <v>332</v>
      </c>
      <c r="G912">
        <v>431</v>
      </c>
      <c r="H912">
        <f>VLOOKUP($A912,'01 LEAD TIME'!$A$10:$K$1000000,8,FALSE)</f>
        <v>20161166793281.801</v>
      </c>
      <c r="I912">
        <f>VLOOKUP($A912,'01 LEAD TIME'!$A$10:$K$1000000,9,FALSE)</f>
        <v>20161207240085.699</v>
      </c>
      <c r="J912">
        <f>VLOOKUP($A912,'01 LEAD TIME'!$A$10:$K$1000000,10,FALSE)</f>
        <v>8</v>
      </c>
      <c r="K912">
        <f>VLOOKUP($A912,'01 LEAD TIME'!$A$10:$K$1000000,11,FALSE)</f>
        <v>6</v>
      </c>
      <c r="L912" t="s">
        <v>35</v>
      </c>
      <c r="M912" s="1">
        <f t="shared" si="112"/>
        <v>42687</v>
      </c>
      <c r="N912" s="1">
        <f t="shared" si="113"/>
        <v>42714</v>
      </c>
      <c r="O912" t="b">
        <f t="shared" si="114"/>
        <v>0</v>
      </c>
      <c r="P912" t="str">
        <f t="shared" si="115"/>
        <v>WHEN fk_mwh_warehouse = '1' AND id_city = '5684' AND shipped_date &gt;= '2016-11-13' AND shipped_date &lt; '2016-12-11' THEN unit_price</v>
      </c>
      <c r="Q912" t="str">
        <f t="shared" si="116"/>
        <v>WHEN fk_mwh_warehouse = '1' AND id_city = '5684' AND shipped_date &gt;= '2016-11-13' AND shipped_date &lt; '2016-12-11' THEN paid_price</v>
      </c>
      <c r="R912" t="str">
        <f t="shared" si="119"/>
        <v>WHEN fk_mwh_warehouse = '1' AND id_city = '5684' AND shipped_date &gt;= '2016-11-13' AND shipped_date &lt; '2016-12-11' THEN order_nr</v>
      </c>
      <c r="S912" t="str">
        <f t="shared" si="117"/>
        <v>WHEN fk_mwh_warehouse = '1' AND id_city = '5684' AND shipped_date &gt;= '2016-11-13' AND shipped_date &lt; '2016-12-11' THEN 1</v>
      </c>
    </row>
    <row r="913" spans="1:19" x14ac:dyDescent="0.25">
      <c r="A913" t="str">
        <f t="shared" si="118"/>
        <v>57051</v>
      </c>
      <c r="B913">
        <v>1</v>
      </c>
      <c r="C913">
        <v>5705</v>
      </c>
      <c r="D913">
        <v>80308367.219999999</v>
      </c>
      <c r="E913">
        <v>79901815.510000005</v>
      </c>
      <c r="F913">
        <v>319</v>
      </c>
      <c r="G913">
        <v>398</v>
      </c>
      <c r="H913">
        <f>VLOOKUP($A913,'01 LEAD TIME'!$A$10:$K$1000000,8,FALSE)</f>
        <v>20161184213105.199</v>
      </c>
      <c r="I913">
        <f>VLOOKUP($A913,'01 LEAD TIME'!$A$10:$K$1000000,9,FALSE)</f>
        <v>20161206805241.699</v>
      </c>
      <c r="J913">
        <f>VLOOKUP($A913,'01 LEAD TIME'!$A$10:$K$1000000,10,FALSE)</f>
        <v>4</v>
      </c>
      <c r="K913">
        <f>VLOOKUP($A913,'01 LEAD TIME'!$A$10:$K$1000000,11,FALSE)</f>
        <v>3</v>
      </c>
      <c r="L913" t="s">
        <v>36</v>
      </c>
      <c r="M913" s="1">
        <f t="shared" si="112"/>
        <v>42700</v>
      </c>
      <c r="N913" s="1">
        <f t="shared" si="113"/>
        <v>42715</v>
      </c>
      <c r="O913" t="b">
        <f t="shared" si="114"/>
        <v>0</v>
      </c>
      <c r="P913" t="str">
        <f t="shared" si="115"/>
        <v>WHEN fk_mwh_warehouse = '1' AND id_city = '5705' AND shipped_date &gt;= '2016-11-26' AND shipped_date &lt; '2016-12-12' THEN unit_price</v>
      </c>
      <c r="Q913" t="str">
        <f t="shared" si="116"/>
        <v>WHEN fk_mwh_warehouse = '1' AND id_city = '5705' AND shipped_date &gt;= '2016-11-26' AND shipped_date &lt; '2016-12-12' THEN paid_price</v>
      </c>
      <c r="R913" t="str">
        <f t="shared" si="119"/>
        <v>WHEN fk_mwh_warehouse = '1' AND id_city = '5705' AND shipped_date &gt;= '2016-11-26' AND shipped_date &lt; '2016-12-12' THEN order_nr</v>
      </c>
      <c r="S913" t="str">
        <f t="shared" si="117"/>
        <v>WHEN fk_mwh_warehouse = '1' AND id_city = '5705' AND shipped_date &gt;= '2016-11-26' AND shipped_date &lt; '2016-12-12' THEN 1</v>
      </c>
    </row>
    <row r="914" spans="1:19" x14ac:dyDescent="0.25">
      <c r="A914" t="str">
        <f t="shared" si="118"/>
        <v>57101</v>
      </c>
      <c r="B914">
        <v>1</v>
      </c>
      <c r="C914">
        <v>5710</v>
      </c>
      <c r="D914">
        <v>794880502.17999995</v>
      </c>
      <c r="E914">
        <v>778992301.13</v>
      </c>
      <c r="F914">
        <v>3755</v>
      </c>
      <c r="G914">
        <v>5758</v>
      </c>
      <c r="H914">
        <f>VLOOKUP($A914,'01 LEAD TIME'!$A$10:$K$1000000,8,FALSE)</f>
        <v>20161201604015.5</v>
      </c>
      <c r="I914">
        <f>VLOOKUP($A914,'01 LEAD TIME'!$A$10:$K$1000000,9,FALSE)</f>
        <v>20161206766539.602</v>
      </c>
      <c r="J914">
        <f>VLOOKUP($A914,'01 LEAD TIME'!$A$10:$K$1000000,10,FALSE)</f>
        <v>2</v>
      </c>
      <c r="K914">
        <f>VLOOKUP($A914,'01 LEAD TIME'!$A$10:$K$1000000,11,FALSE)</f>
        <v>2</v>
      </c>
      <c r="L914" t="s">
        <v>36</v>
      </c>
      <c r="M914" s="1">
        <f t="shared" si="112"/>
        <v>42705</v>
      </c>
      <c r="N914" s="1">
        <f t="shared" si="113"/>
        <v>42716</v>
      </c>
      <c r="O914" t="b">
        <f t="shared" si="114"/>
        <v>0</v>
      </c>
      <c r="P914" t="str">
        <f t="shared" si="115"/>
        <v>WHEN fk_mwh_warehouse = '1' AND id_city = '5710' AND shipped_date &gt;= '2016-12-01' AND shipped_date &lt; '2016-12-13' THEN unit_price</v>
      </c>
      <c r="Q914" t="str">
        <f t="shared" si="116"/>
        <v>WHEN fk_mwh_warehouse = '1' AND id_city = '5710' AND shipped_date &gt;= '2016-12-01' AND shipped_date &lt; '2016-12-13' THEN paid_price</v>
      </c>
      <c r="R914" t="str">
        <f t="shared" si="119"/>
        <v>WHEN fk_mwh_warehouse = '1' AND id_city = '5710' AND shipped_date &gt;= '2016-12-01' AND shipped_date &lt; '2016-12-13' THEN order_nr</v>
      </c>
      <c r="S914" t="str">
        <f t="shared" si="117"/>
        <v>WHEN fk_mwh_warehouse = '1' AND id_city = '5710' AND shipped_date &gt;= '2016-12-01' AND shipped_date &lt; '2016-12-13' THEN 1</v>
      </c>
    </row>
    <row r="915" spans="1:19" x14ac:dyDescent="0.25">
      <c r="A915" t="str">
        <f t="shared" si="118"/>
        <v>57161</v>
      </c>
      <c r="B915">
        <v>1</v>
      </c>
      <c r="C915">
        <v>5716</v>
      </c>
      <c r="D915">
        <v>2379456281.77</v>
      </c>
      <c r="E915">
        <v>2318176093.0700002</v>
      </c>
      <c r="F915">
        <v>12226</v>
      </c>
      <c r="G915">
        <v>18129</v>
      </c>
      <c r="H915">
        <f>VLOOKUP($A915,'01 LEAD TIME'!$A$10:$K$1000000,8,FALSE)</f>
        <v>20161200213618.602</v>
      </c>
      <c r="I915">
        <f>VLOOKUP($A915,'01 LEAD TIME'!$A$10:$K$1000000,9,FALSE)</f>
        <v>20161206807560.102</v>
      </c>
      <c r="J915">
        <f>VLOOKUP($A915,'01 LEAD TIME'!$A$10:$K$1000000,10,FALSE)</f>
        <v>3</v>
      </c>
      <c r="K915">
        <f>VLOOKUP($A915,'01 LEAD TIME'!$A$10:$K$1000000,11,FALSE)</f>
        <v>2</v>
      </c>
      <c r="L915" t="s">
        <v>36</v>
      </c>
      <c r="M915" s="1">
        <f t="shared" si="112"/>
        <v>42704</v>
      </c>
      <c r="N915" s="1">
        <f t="shared" si="113"/>
        <v>42715</v>
      </c>
      <c r="O915" t="b">
        <f t="shared" si="114"/>
        <v>0</v>
      </c>
      <c r="P915" t="str">
        <f t="shared" si="115"/>
        <v>WHEN fk_mwh_warehouse = '1' AND id_city = '5716' AND shipped_date &gt;= '2016-11-30' AND shipped_date &lt; '2016-12-12' THEN unit_price</v>
      </c>
      <c r="Q915" t="str">
        <f t="shared" si="116"/>
        <v>WHEN fk_mwh_warehouse = '1' AND id_city = '5716' AND shipped_date &gt;= '2016-11-30' AND shipped_date &lt; '2016-12-12' THEN paid_price</v>
      </c>
      <c r="R915" t="str">
        <f t="shared" si="119"/>
        <v>WHEN fk_mwh_warehouse = '1' AND id_city = '5716' AND shipped_date &gt;= '2016-11-30' AND shipped_date &lt; '2016-12-12' THEN order_nr</v>
      </c>
      <c r="S915" t="str">
        <f t="shared" si="117"/>
        <v>WHEN fk_mwh_warehouse = '1' AND id_city = '5716' AND shipped_date &gt;= '2016-11-30' AND shipped_date &lt; '2016-12-12' THEN 1</v>
      </c>
    </row>
    <row r="916" spans="1:19" x14ac:dyDescent="0.25">
      <c r="A916" t="str">
        <f t="shared" si="118"/>
        <v>57331</v>
      </c>
      <c r="B916">
        <v>1</v>
      </c>
      <c r="C916">
        <v>5733</v>
      </c>
      <c r="D916">
        <v>109704980.31999999</v>
      </c>
      <c r="E916">
        <v>108957708.53</v>
      </c>
      <c r="F916">
        <v>401</v>
      </c>
      <c r="G916">
        <v>532</v>
      </c>
      <c r="H916">
        <f>VLOOKUP($A916,'01 LEAD TIME'!$A$10:$K$1000000,8,FALSE)</f>
        <v>20161186513563.602</v>
      </c>
      <c r="I916">
        <f>VLOOKUP($A916,'01 LEAD TIME'!$A$10:$K$1000000,9,FALSE)</f>
        <v>20161206978033.398</v>
      </c>
      <c r="J916">
        <f>VLOOKUP($A916,'01 LEAD TIME'!$A$10:$K$1000000,10,FALSE)</f>
        <v>5</v>
      </c>
      <c r="K916">
        <f>VLOOKUP($A916,'01 LEAD TIME'!$A$10:$K$1000000,11,FALSE)</f>
        <v>4</v>
      </c>
      <c r="L916" t="s">
        <v>36</v>
      </c>
      <c r="M916" s="1">
        <f t="shared" si="112"/>
        <v>42696</v>
      </c>
      <c r="N916" s="1">
        <f t="shared" si="113"/>
        <v>42715</v>
      </c>
      <c r="O916" t="b">
        <f t="shared" si="114"/>
        <v>0</v>
      </c>
      <c r="P916" t="str">
        <f t="shared" si="115"/>
        <v>WHEN fk_mwh_warehouse = '1' AND id_city = '5733' AND shipped_date &gt;= '2016-11-22' AND shipped_date &lt; '2016-12-12' THEN unit_price</v>
      </c>
      <c r="Q916" t="str">
        <f t="shared" si="116"/>
        <v>WHEN fk_mwh_warehouse = '1' AND id_city = '5733' AND shipped_date &gt;= '2016-11-22' AND shipped_date &lt; '2016-12-12' THEN paid_price</v>
      </c>
      <c r="R916" t="str">
        <f t="shared" si="119"/>
        <v>WHEN fk_mwh_warehouse = '1' AND id_city = '5733' AND shipped_date &gt;= '2016-11-22' AND shipped_date &lt; '2016-12-12' THEN order_nr</v>
      </c>
      <c r="S916" t="str">
        <f t="shared" si="117"/>
        <v>WHEN fk_mwh_warehouse = '1' AND id_city = '5733' AND shipped_date &gt;= '2016-11-22' AND shipped_date &lt; '2016-12-12' THEN 1</v>
      </c>
    </row>
    <row r="917" spans="1:19" x14ac:dyDescent="0.25">
      <c r="A917" t="str">
        <f t="shared" si="118"/>
        <v>57381</v>
      </c>
      <c r="B917">
        <v>1</v>
      </c>
      <c r="C917">
        <v>5738</v>
      </c>
      <c r="D917">
        <v>58130383.579999998</v>
      </c>
      <c r="E917">
        <v>57637519.979999997</v>
      </c>
      <c r="F917">
        <v>258</v>
      </c>
      <c r="G917">
        <v>314</v>
      </c>
      <c r="H917">
        <f>VLOOKUP($A917,'01 LEAD TIME'!$A$10:$K$1000000,8,FALSE)</f>
        <v>20161185716479.102</v>
      </c>
      <c r="I917">
        <f>VLOOKUP($A917,'01 LEAD TIME'!$A$10:$K$1000000,9,FALSE)</f>
        <v>20161206706877.398</v>
      </c>
      <c r="J917">
        <f>VLOOKUP($A917,'01 LEAD TIME'!$A$10:$K$1000000,10,FALSE)</f>
        <v>5</v>
      </c>
      <c r="K917">
        <f>VLOOKUP($A917,'01 LEAD TIME'!$A$10:$K$1000000,11,FALSE)</f>
        <v>4</v>
      </c>
      <c r="L917" t="s">
        <v>36</v>
      </c>
      <c r="M917" s="1">
        <f t="shared" si="112"/>
        <v>42696</v>
      </c>
      <c r="N917" s="1">
        <f t="shared" si="113"/>
        <v>42715</v>
      </c>
      <c r="O917" t="b">
        <f t="shared" si="114"/>
        <v>0</v>
      </c>
      <c r="P917" t="str">
        <f t="shared" si="115"/>
        <v>WHEN fk_mwh_warehouse = '1' AND id_city = '5738' AND shipped_date &gt;= '2016-11-22' AND shipped_date &lt; '2016-12-12' THEN unit_price</v>
      </c>
      <c r="Q917" t="str">
        <f t="shared" si="116"/>
        <v>WHEN fk_mwh_warehouse = '1' AND id_city = '5738' AND shipped_date &gt;= '2016-11-22' AND shipped_date &lt; '2016-12-12' THEN paid_price</v>
      </c>
      <c r="R917" t="str">
        <f t="shared" si="119"/>
        <v>WHEN fk_mwh_warehouse = '1' AND id_city = '5738' AND shipped_date &gt;= '2016-11-22' AND shipped_date &lt; '2016-12-12' THEN order_nr</v>
      </c>
      <c r="S917" t="str">
        <f t="shared" si="117"/>
        <v>WHEN fk_mwh_warehouse = '1' AND id_city = '5738' AND shipped_date &gt;= '2016-11-22' AND shipped_date &lt; '2016-12-12' THEN 1</v>
      </c>
    </row>
    <row r="918" spans="1:19" x14ac:dyDescent="0.25">
      <c r="A918" t="str">
        <f t="shared" si="118"/>
        <v>57431</v>
      </c>
      <c r="B918">
        <v>1</v>
      </c>
      <c r="C918">
        <v>5743</v>
      </c>
      <c r="D918">
        <v>122754477.42</v>
      </c>
      <c r="E918">
        <v>122012401.92</v>
      </c>
      <c r="F918">
        <v>429</v>
      </c>
      <c r="G918">
        <v>542</v>
      </c>
      <c r="H918">
        <f>VLOOKUP($A918,'01 LEAD TIME'!$A$10:$K$1000000,8,FALSE)</f>
        <v>20161181189113.398</v>
      </c>
      <c r="I918">
        <f>VLOOKUP($A918,'01 LEAD TIME'!$A$10:$K$1000000,9,FALSE)</f>
        <v>20161206495367.199</v>
      </c>
      <c r="J918">
        <f>VLOOKUP($A918,'01 LEAD TIME'!$A$10:$K$1000000,10,FALSE)</f>
        <v>5</v>
      </c>
      <c r="K918">
        <f>VLOOKUP($A918,'01 LEAD TIME'!$A$10:$K$1000000,11,FALSE)</f>
        <v>5</v>
      </c>
      <c r="L918" t="s">
        <v>36</v>
      </c>
      <c r="M918" s="1">
        <f t="shared" si="112"/>
        <v>42693</v>
      </c>
      <c r="N918" s="1">
        <f t="shared" si="113"/>
        <v>42716</v>
      </c>
      <c r="O918" t="b">
        <f t="shared" si="114"/>
        <v>0</v>
      </c>
      <c r="P918" t="str">
        <f t="shared" si="115"/>
        <v>WHEN fk_mwh_warehouse = '1' AND id_city = '5743' AND shipped_date &gt;= '2016-11-19' AND shipped_date &lt; '2016-12-13' THEN unit_price</v>
      </c>
      <c r="Q918" t="str">
        <f t="shared" si="116"/>
        <v>WHEN fk_mwh_warehouse = '1' AND id_city = '5743' AND shipped_date &gt;= '2016-11-19' AND shipped_date &lt; '2016-12-13' THEN paid_price</v>
      </c>
      <c r="R918" t="str">
        <f t="shared" si="119"/>
        <v>WHEN fk_mwh_warehouse = '1' AND id_city = '5743' AND shipped_date &gt;= '2016-11-19' AND shipped_date &lt; '2016-12-13' THEN order_nr</v>
      </c>
      <c r="S918" t="str">
        <f t="shared" si="117"/>
        <v>WHEN fk_mwh_warehouse = '1' AND id_city = '5743' AND shipped_date &gt;= '2016-11-19' AND shipped_date &lt; '2016-12-13' THEN 1</v>
      </c>
    </row>
    <row r="919" spans="1:19" x14ac:dyDescent="0.25">
      <c r="A919" t="str">
        <f t="shared" si="118"/>
        <v>57471</v>
      </c>
      <c r="B919">
        <v>1</v>
      </c>
      <c r="C919">
        <v>5747</v>
      </c>
      <c r="D919">
        <v>135725966.30000001</v>
      </c>
      <c r="E919">
        <v>133654890.31</v>
      </c>
      <c r="F919">
        <v>722</v>
      </c>
      <c r="G919">
        <v>1216</v>
      </c>
      <c r="H919">
        <f>VLOOKUP($A919,'01 LEAD TIME'!$A$10:$K$1000000,8,FALSE)</f>
        <v>20161176767323.398</v>
      </c>
      <c r="I919">
        <f>VLOOKUP($A919,'01 LEAD TIME'!$A$10:$K$1000000,9,FALSE)</f>
        <v>20161206647300.801</v>
      </c>
      <c r="J919">
        <f>VLOOKUP($A919,'01 LEAD TIME'!$A$10:$K$1000000,10,FALSE)</f>
        <v>6</v>
      </c>
      <c r="K919">
        <f>VLOOKUP($A919,'01 LEAD TIME'!$A$10:$K$1000000,11,FALSE)</f>
        <v>3</v>
      </c>
      <c r="L919" t="s">
        <v>36</v>
      </c>
      <c r="M919" s="1">
        <f t="shared" si="112"/>
        <v>42698</v>
      </c>
      <c r="N919" s="1">
        <f t="shared" si="113"/>
        <v>42713</v>
      </c>
      <c r="O919" t="b">
        <f t="shared" si="114"/>
        <v>0</v>
      </c>
      <c r="P919" t="str">
        <f t="shared" si="115"/>
        <v>WHEN fk_mwh_warehouse = '1' AND id_city = '5747' AND shipped_date &gt;= '2016-11-24' AND shipped_date &lt; '2016-12-10' THEN unit_price</v>
      </c>
      <c r="Q919" t="str">
        <f t="shared" si="116"/>
        <v>WHEN fk_mwh_warehouse = '1' AND id_city = '5747' AND shipped_date &gt;= '2016-11-24' AND shipped_date &lt; '2016-12-10' THEN paid_price</v>
      </c>
      <c r="R919" t="str">
        <f t="shared" si="119"/>
        <v>WHEN fk_mwh_warehouse = '1' AND id_city = '5747' AND shipped_date &gt;= '2016-11-24' AND shipped_date &lt; '2016-12-10' THEN order_nr</v>
      </c>
      <c r="S919" t="str">
        <f t="shared" si="117"/>
        <v>WHEN fk_mwh_warehouse = '1' AND id_city = '5747' AND shipped_date &gt;= '2016-11-24' AND shipped_date &lt; '2016-12-10' THEN 1</v>
      </c>
    </row>
    <row r="920" spans="1:19" x14ac:dyDescent="0.25">
      <c r="A920" t="str">
        <f t="shared" si="118"/>
        <v>57871</v>
      </c>
      <c r="B920">
        <v>1</v>
      </c>
      <c r="C920">
        <v>5787</v>
      </c>
      <c r="D920">
        <v>249745638.47999999</v>
      </c>
      <c r="E920">
        <v>246831092.36000001</v>
      </c>
      <c r="F920">
        <v>1262</v>
      </c>
      <c r="G920">
        <v>1771</v>
      </c>
      <c r="H920">
        <f>VLOOKUP($A920,'01 LEAD TIME'!$A$10:$K$1000000,8,FALSE)</f>
        <v>20161182298317.898</v>
      </c>
      <c r="I920">
        <f>VLOOKUP($A920,'01 LEAD TIME'!$A$10:$K$1000000,9,FALSE)</f>
        <v>20161206847503.102</v>
      </c>
      <c r="J920">
        <f>VLOOKUP($A920,'01 LEAD TIME'!$A$10:$K$1000000,10,FALSE)</f>
        <v>5</v>
      </c>
      <c r="K920">
        <f>VLOOKUP($A920,'01 LEAD TIME'!$A$10:$K$1000000,11,FALSE)</f>
        <v>4</v>
      </c>
      <c r="L920" t="s">
        <v>36</v>
      </c>
      <c r="M920" s="1">
        <f t="shared" si="112"/>
        <v>42696</v>
      </c>
      <c r="N920" s="1">
        <f t="shared" si="113"/>
        <v>42715</v>
      </c>
      <c r="O920" t="b">
        <f t="shared" si="114"/>
        <v>0</v>
      </c>
      <c r="P920" t="str">
        <f t="shared" si="115"/>
        <v>WHEN fk_mwh_warehouse = '1' AND id_city = '5787' AND shipped_date &gt;= '2016-11-22' AND shipped_date &lt; '2016-12-12' THEN unit_price</v>
      </c>
      <c r="Q920" t="str">
        <f t="shared" si="116"/>
        <v>WHEN fk_mwh_warehouse = '1' AND id_city = '5787' AND shipped_date &gt;= '2016-11-22' AND shipped_date &lt; '2016-12-12' THEN paid_price</v>
      </c>
      <c r="R920" t="str">
        <f t="shared" si="119"/>
        <v>WHEN fk_mwh_warehouse = '1' AND id_city = '5787' AND shipped_date &gt;= '2016-11-22' AND shipped_date &lt; '2016-12-12' THEN order_nr</v>
      </c>
      <c r="S920" t="str">
        <f t="shared" si="117"/>
        <v>WHEN fk_mwh_warehouse = '1' AND id_city = '5787' AND shipped_date &gt;= '2016-11-22' AND shipped_date &lt; '2016-12-12' THEN 1</v>
      </c>
    </row>
    <row r="921" spans="1:19" x14ac:dyDescent="0.25">
      <c r="A921" t="str">
        <f t="shared" si="118"/>
        <v>58141</v>
      </c>
      <c r="B921">
        <v>1</v>
      </c>
      <c r="C921">
        <v>5814</v>
      </c>
      <c r="D921">
        <v>412699337.72000003</v>
      </c>
      <c r="E921">
        <v>407191432.42000002</v>
      </c>
      <c r="F921">
        <v>2465</v>
      </c>
      <c r="G921">
        <v>3824</v>
      </c>
      <c r="H921">
        <f>VLOOKUP($A921,'01 LEAD TIME'!$A$10:$K$1000000,8,FALSE)</f>
        <v>20161174720899.398</v>
      </c>
      <c r="I921">
        <f>VLOOKUP($A921,'01 LEAD TIME'!$A$10:$K$1000000,9,FALSE)</f>
        <v>20161207121194.102</v>
      </c>
      <c r="J921">
        <f>VLOOKUP($A921,'01 LEAD TIME'!$A$10:$K$1000000,10,FALSE)</f>
        <v>6</v>
      </c>
      <c r="K921">
        <f>VLOOKUP($A921,'01 LEAD TIME'!$A$10:$K$1000000,11,FALSE)</f>
        <v>4</v>
      </c>
      <c r="L921" t="s">
        <v>35</v>
      </c>
      <c r="M921" s="1">
        <f t="shared" si="112"/>
        <v>42695</v>
      </c>
      <c r="N921" s="1">
        <f t="shared" si="113"/>
        <v>42714</v>
      </c>
      <c r="O921" t="b">
        <f t="shared" si="114"/>
        <v>0</v>
      </c>
      <c r="P921" t="str">
        <f t="shared" si="115"/>
        <v>WHEN fk_mwh_warehouse = '1' AND id_city = '5814' AND shipped_date &gt;= '2016-11-21' AND shipped_date &lt; '2016-12-11' THEN unit_price</v>
      </c>
      <c r="Q921" t="str">
        <f t="shared" si="116"/>
        <v>WHEN fk_mwh_warehouse = '1' AND id_city = '5814' AND shipped_date &gt;= '2016-11-21' AND shipped_date &lt; '2016-12-11' THEN paid_price</v>
      </c>
      <c r="R921" t="str">
        <f t="shared" si="119"/>
        <v>WHEN fk_mwh_warehouse = '1' AND id_city = '5814' AND shipped_date &gt;= '2016-11-21' AND shipped_date &lt; '2016-12-11' THEN order_nr</v>
      </c>
      <c r="S921" t="str">
        <f t="shared" si="117"/>
        <v>WHEN fk_mwh_warehouse = '1' AND id_city = '5814' AND shipped_date &gt;= '2016-11-21' AND shipped_date &lt; '2016-12-11' THEN 1</v>
      </c>
    </row>
    <row r="922" spans="1:19" x14ac:dyDescent="0.25">
      <c r="A922" t="str">
        <f t="shared" si="118"/>
        <v>58621</v>
      </c>
      <c r="B922">
        <v>1</v>
      </c>
      <c r="C922">
        <v>5862</v>
      </c>
      <c r="D922">
        <v>188044944.62</v>
      </c>
      <c r="E922">
        <v>186786161.31999999</v>
      </c>
      <c r="F922">
        <v>905</v>
      </c>
      <c r="G922">
        <v>1192</v>
      </c>
      <c r="H922">
        <f>VLOOKUP($A922,'01 LEAD TIME'!$A$10:$K$1000000,8,FALSE)</f>
        <v>20161180545338.699</v>
      </c>
      <c r="I922">
        <f>VLOOKUP($A922,'01 LEAD TIME'!$A$10:$K$1000000,9,FALSE)</f>
        <v>20161206920857.898</v>
      </c>
      <c r="J922">
        <f>VLOOKUP($A922,'01 LEAD TIME'!$A$10:$K$1000000,10,FALSE)</f>
        <v>5</v>
      </c>
      <c r="K922">
        <f>VLOOKUP($A922,'01 LEAD TIME'!$A$10:$K$1000000,11,FALSE)</f>
        <v>3</v>
      </c>
      <c r="L922" t="s">
        <v>36</v>
      </c>
      <c r="M922" s="1">
        <f t="shared" si="112"/>
        <v>42699</v>
      </c>
      <c r="N922" s="1">
        <f t="shared" si="113"/>
        <v>42714</v>
      </c>
      <c r="O922" t="b">
        <f t="shared" si="114"/>
        <v>0</v>
      </c>
      <c r="P922" t="str">
        <f t="shared" si="115"/>
        <v>WHEN fk_mwh_warehouse = '1' AND id_city = '5862' AND shipped_date &gt;= '2016-11-25' AND shipped_date &lt; '2016-12-11' THEN unit_price</v>
      </c>
      <c r="Q922" t="str">
        <f t="shared" si="116"/>
        <v>WHEN fk_mwh_warehouse = '1' AND id_city = '5862' AND shipped_date &gt;= '2016-11-25' AND shipped_date &lt; '2016-12-11' THEN paid_price</v>
      </c>
      <c r="R922" t="str">
        <f t="shared" si="119"/>
        <v>WHEN fk_mwh_warehouse = '1' AND id_city = '5862' AND shipped_date &gt;= '2016-11-25' AND shipped_date &lt; '2016-12-11' THEN order_nr</v>
      </c>
      <c r="S922" t="str">
        <f t="shared" si="117"/>
        <v>WHEN fk_mwh_warehouse = '1' AND id_city = '5862' AND shipped_date &gt;= '2016-11-25' AND shipped_date &lt; '2016-12-11' THEN 1</v>
      </c>
    </row>
    <row r="923" spans="1:19" x14ac:dyDescent="0.25">
      <c r="A923" t="str">
        <f t="shared" si="118"/>
        <v>58931</v>
      </c>
      <c r="B923">
        <v>1</v>
      </c>
      <c r="C923">
        <v>5893</v>
      </c>
      <c r="D923">
        <v>251069398.25</v>
      </c>
      <c r="E923">
        <v>249222753.56</v>
      </c>
      <c r="F923">
        <v>1110</v>
      </c>
      <c r="G923">
        <v>1515</v>
      </c>
      <c r="H923">
        <f>VLOOKUP($A923,'01 LEAD TIME'!$A$10:$K$1000000,8,FALSE)</f>
        <v>20161180929427.199</v>
      </c>
      <c r="I923">
        <f>VLOOKUP($A923,'01 LEAD TIME'!$A$10:$K$1000000,9,FALSE)</f>
        <v>20161206986171.699</v>
      </c>
      <c r="J923">
        <f>VLOOKUP($A923,'01 LEAD TIME'!$A$10:$K$1000000,10,FALSE)</f>
        <v>5</v>
      </c>
      <c r="K923">
        <f>VLOOKUP($A923,'01 LEAD TIME'!$A$10:$K$1000000,11,FALSE)</f>
        <v>4</v>
      </c>
      <c r="L923" t="s">
        <v>36</v>
      </c>
      <c r="M923" s="1">
        <f t="shared" si="112"/>
        <v>42696</v>
      </c>
      <c r="N923" s="1">
        <f t="shared" si="113"/>
        <v>42715</v>
      </c>
      <c r="O923" t="b">
        <f t="shared" si="114"/>
        <v>0</v>
      </c>
      <c r="P923" t="str">
        <f t="shared" si="115"/>
        <v>WHEN fk_mwh_warehouse = '1' AND id_city = '5893' AND shipped_date &gt;= '2016-11-22' AND shipped_date &lt; '2016-12-12' THEN unit_price</v>
      </c>
      <c r="Q923" t="str">
        <f t="shared" si="116"/>
        <v>WHEN fk_mwh_warehouse = '1' AND id_city = '5893' AND shipped_date &gt;= '2016-11-22' AND shipped_date &lt; '2016-12-12' THEN paid_price</v>
      </c>
      <c r="R923" t="str">
        <f t="shared" si="119"/>
        <v>WHEN fk_mwh_warehouse = '1' AND id_city = '5893' AND shipped_date &gt;= '2016-11-22' AND shipped_date &lt; '2016-12-12' THEN order_nr</v>
      </c>
      <c r="S923" t="str">
        <f t="shared" si="117"/>
        <v>WHEN fk_mwh_warehouse = '1' AND id_city = '5893' AND shipped_date &gt;= '2016-11-22' AND shipped_date &lt; '2016-12-12' THEN 1</v>
      </c>
    </row>
    <row r="924" spans="1:19" x14ac:dyDescent="0.25">
      <c r="A924" t="str">
        <f t="shared" si="118"/>
        <v>59111</v>
      </c>
      <c r="B924">
        <v>1</v>
      </c>
      <c r="C924">
        <v>5911</v>
      </c>
      <c r="D924">
        <v>97199436.650000006</v>
      </c>
      <c r="E924">
        <v>96361842.200000003</v>
      </c>
      <c r="F924">
        <v>510</v>
      </c>
      <c r="G924">
        <v>683</v>
      </c>
      <c r="H924">
        <f>VLOOKUP($A924,'01 LEAD TIME'!$A$10:$K$1000000,8,FALSE)</f>
        <v>20161171143226.398</v>
      </c>
      <c r="I924">
        <f>VLOOKUP($A924,'01 LEAD TIME'!$A$10:$K$1000000,9,FALSE)</f>
        <v>20161206877556.5</v>
      </c>
      <c r="J924">
        <f>VLOOKUP($A924,'01 LEAD TIME'!$A$10:$K$1000000,10,FALSE)</f>
        <v>5</v>
      </c>
      <c r="K924">
        <f>VLOOKUP($A924,'01 LEAD TIME'!$A$10:$K$1000000,11,FALSE)</f>
        <v>3</v>
      </c>
      <c r="L924" t="s">
        <v>36</v>
      </c>
      <c r="M924" s="1">
        <f t="shared" si="112"/>
        <v>42699</v>
      </c>
      <c r="N924" s="1">
        <f t="shared" si="113"/>
        <v>42714</v>
      </c>
      <c r="O924" t="b">
        <f t="shared" si="114"/>
        <v>0</v>
      </c>
      <c r="P924" t="str">
        <f t="shared" si="115"/>
        <v>WHEN fk_mwh_warehouse = '1' AND id_city = '5911' AND shipped_date &gt;= '2016-11-25' AND shipped_date &lt; '2016-12-11' THEN unit_price</v>
      </c>
      <c r="Q924" t="str">
        <f t="shared" si="116"/>
        <v>WHEN fk_mwh_warehouse = '1' AND id_city = '5911' AND shipped_date &gt;= '2016-11-25' AND shipped_date &lt; '2016-12-11' THEN paid_price</v>
      </c>
      <c r="R924" t="str">
        <f t="shared" si="119"/>
        <v>WHEN fk_mwh_warehouse = '1' AND id_city = '5911' AND shipped_date &gt;= '2016-11-25' AND shipped_date &lt; '2016-12-11' THEN order_nr</v>
      </c>
      <c r="S924" t="str">
        <f t="shared" si="117"/>
        <v>WHEN fk_mwh_warehouse = '1' AND id_city = '5911' AND shipped_date &gt;= '2016-11-25' AND shipped_date &lt; '2016-12-11' THEN 1</v>
      </c>
    </row>
    <row r="925" spans="1:19" x14ac:dyDescent="0.25">
      <c r="A925" t="str">
        <f t="shared" si="118"/>
        <v>59381</v>
      </c>
      <c r="B925">
        <v>1</v>
      </c>
      <c r="C925">
        <v>5938</v>
      </c>
      <c r="D925">
        <v>128739307.44</v>
      </c>
      <c r="E925">
        <v>125725255.48</v>
      </c>
      <c r="F925">
        <v>692</v>
      </c>
      <c r="G925">
        <v>888</v>
      </c>
      <c r="H925">
        <f>VLOOKUP($A925,'01 LEAD TIME'!$A$10:$K$1000000,8,FALSE)</f>
        <v>20161163260406.602</v>
      </c>
      <c r="I925">
        <f>VLOOKUP($A925,'01 LEAD TIME'!$A$10:$K$1000000,9,FALSE)</f>
        <v>20161207032411.102</v>
      </c>
      <c r="J925">
        <f>VLOOKUP($A925,'01 LEAD TIME'!$A$10:$K$1000000,10,FALSE)</f>
        <v>7</v>
      </c>
      <c r="K925">
        <f>VLOOKUP($A925,'01 LEAD TIME'!$A$10:$K$1000000,11,FALSE)</f>
        <v>5</v>
      </c>
      <c r="L925" t="s">
        <v>35</v>
      </c>
      <c r="M925" s="1">
        <f t="shared" si="112"/>
        <v>42691</v>
      </c>
      <c r="N925" s="1">
        <f t="shared" si="113"/>
        <v>42714</v>
      </c>
      <c r="O925" t="b">
        <f t="shared" si="114"/>
        <v>0</v>
      </c>
      <c r="P925" t="str">
        <f t="shared" si="115"/>
        <v>WHEN fk_mwh_warehouse = '1' AND id_city = '5938' AND shipped_date &gt;= '2016-11-17' AND shipped_date &lt; '2016-12-11' THEN unit_price</v>
      </c>
      <c r="Q925" t="str">
        <f t="shared" si="116"/>
        <v>WHEN fk_mwh_warehouse = '1' AND id_city = '5938' AND shipped_date &gt;= '2016-11-17' AND shipped_date &lt; '2016-12-11' THEN paid_price</v>
      </c>
      <c r="R925" t="str">
        <f t="shared" si="119"/>
        <v>WHEN fk_mwh_warehouse = '1' AND id_city = '5938' AND shipped_date &gt;= '2016-11-17' AND shipped_date &lt; '2016-12-11' THEN order_nr</v>
      </c>
      <c r="S925" t="str">
        <f t="shared" si="117"/>
        <v>WHEN fk_mwh_warehouse = '1' AND id_city = '5938' AND shipped_date &gt;= '2016-11-17' AND shipped_date &lt; '2016-12-11' THEN 1</v>
      </c>
    </row>
    <row r="926" spans="1:19" x14ac:dyDescent="0.25">
      <c r="A926" t="str">
        <f t="shared" si="118"/>
        <v>59711</v>
      </c>
      <c r="B926">
        <v>1</v>
      </c>
      <c r="C926">
        <v>5971</v>
      </c>
      <c r="D926">
        <v>1182235190.5</v>
      </c>
      <c r="E926">
        <v>1159341026.79</v>
      </c>
      <c r="F926">
        <v>5676</v>
      </c>
      <c r="G926">
        <v>8521</v>
      </c>
      <c r="H926">
        <f>VLOOKUP($A926,'01 LEAD TIME'!$A$10:$K$1000000,8,FALSE)</f>
        <v>20161175751637.602</v>
      </c>
      <c r="I926">
        <f>VLOOKUP($A926,'01 LEAD TIME'!$A$10:$K$1000000,9,FALSE)</f>
        <v>20161206973350.699</v>
      </c>
      <c r="J926">
        <f>VLOOKUP($A926,'01 LEAD TIME'!$A$10:$K$1000000,10,FALSE)</f>
        <v>6</v>
      </c>
      <c r="K926">
        <f>VLOOKUP($A926,'01 LEAD TIME'!$A$10:$K$1000000,11,FALSE)</f>
        <v>4</v>
      </c>
      <c r="L926" t="s">
        <v>36</v>
      </c>
      <c r="M926" s="1">
        <f t="shared" si="112"/>
        <v>42695</v>
      </c>
      <c r="N926" s="1">
        <f t="shared" si="113"/>
        <v>42714</v>
      </c>
      <c r="O926" t="b">
        <f t="shared" si="114"/>
        <v>0</v>
      </c>
      <c r="P926" t="str">
        <f t="shared" si="115"/>
        <v>WHEN fk_mwh_warehouse = '1' AND id_city = '5971' AND shipped_date &gt;= '2016-11-21' AND shipped_date &lt; '2016-12-11' THEN unit_price</v>
      </c>
      <c r="Q926" t="str">
        <f t="shared" si="116"/>
        <v>WHEN fk_mwh_warehouse = '1' AND id_city = '5971' AND shipped_date &gt;= '2016-11-21' AND shipped_date &lt; '2016-12-11' THEN paid_price</v>
      </c>
      <c r="R926" t="str">
        <f t="shared" si="119"/>
        <v>WHEN fk_mwh_warehouse = '1' AND id_city = '5971' AND shipped_date &gt;= '2016-11-21' AND shipped_date &lt; '2016-12-11' THEN order_nr</v>
      </c>
      <c r="S926" t="str">
        <f t="shared" si="117"/>
        <v>WHEN fk_mwh_warehouse = '1' AND id_city = '5971' AND shipped_date &gt;= '2016-11-21' AND shipped_date &lt; '2016-12-11' THEN 1</v>
      </c>
    </row>
    <row r="927" spans="1:19" x14ac:dyDescent="0.25">
      <c r="A927" t="str">
        <f t="shared" si="118"/>
        <v>60021</v>
      </c>
      <c r="B927">
        <v>1</v>
      </c>
      <c r="C927">
        <v>6002</v>
      </c>
      <c r="D927">
        <v>335979271.20999998</v>
      </c>
      <c r="E927">
        <v>330916266.83999997</v>
      </c>
      <c r="F927">
        <v>1968</v>
      </c>
      <c r="G927">
        <v>3355</v>
      </c>
      <c r="H927">
        <f>VLOOKUP($A927,'01 LEAD TIME'!$A$10:$K$1000000,8,FALSE)</f>
        <v>20161165481253.398</v>
      </c>
      <c r="I927">
        <f>VLOOKUP($A927,'01 LEAD TIME'!$A$10:$K$1000000,9,FALSE)</f>
        <v>20161207162021</v>
      </c>
      <c r="J927">
        <f>VLOOKUP($A927,'01 LEAD TIME'!$A$10:$K$1000000,10,FALSE)</f>
        <v>7</v>
      </c>
      <c r="K927">
        <f>VLOOKUP($A927,'01 LEAD TIME'!$A$10:$K$1000000,11,FALSE)</f>
        <v>4</v>
      </c>
      <c r="L927" t="s">
        <v>35</v>
      </c>
      <c r="M927" s="1">
        <f t="shared" si="112"/>
        <v>42694</v>
      </c>
      <c r="N927" s="1">
        <f t="shared" si="113"/>
        <v>42713</v>
      </c>
      <c r="O927" t="b">
        <f t="shared" si="114"/>
        <v>0</v>
      </c>
      <c r="P927" t="str">
        <f t="shared" si="115"/>
        <v>WHEN fk_mwh_warehouse = '1' AND id_city = '6002' AND shipped_date &gt;= '2016-11-20' AND shipped_date &lt; '2016-12-10' THEN unit_price</v>
      </c>
      <c r="Q927" t="str">
        <f t="shared" si="116"/>
        <v>WHEN fk_mwh_warehouse = '1' AND id_city = '6002' AND shipped_date &gt;= '2016-11-20' AND shipped_date &lt; '2016-12-10' THEN paid_price</v>
      </c>
      <c r="R927" t="str">
        <f t="shared" si="119"/>
        <v>WHEN fk_mwh_warehouse = '1' AND id_city = '6002' AND shipped_date &gt;= '2016-11-20' AND shipped_date &lt; '2016-12-10' THEN order_nr</v>
      </c>
      <c r="S927" t="str">
        <f t="shared" si="117"/>
        <v>WHEN fk_mwh_warehouse = '1' AND id_city = '6002' AND shipped_date &gt;= '2016-11-20' AND shipped_date &lt; '2016-12-10' THEN 1</v>
      </c>
    </row>
    <row r="928" spans="1:19" x14ac:dyDescent="0.25">
      <c r="A928" t="str">
        <f t="shared" si="118"/>
        <v>60341</v>
      </c>
      <c r="B928">
        <v>1</v>
      </c>
      <c r="C928">
        <v>6034</v>
      </c>
      <c r="D928">
        <v>264157866.62</v>
      </c>
      <c r="E928">
        <v>258227186.27000001</v>
      </c>
      <c r="F928">
        <v>1110</v>
      </c>
      <c r="G928">
        <v>1572</v>
      </c>
      <c r="H928">
        <f>VLOOKUP($A928,'01 LEAD TIME'!$A$10:$K$1000000,8,FALSE)</f>
        <v>20161171510762.301</v>
      </c>
      <c r="I928">
        <f>VLOOKUP($A928,'01 LEAD TIME'!$A$10:$K$1000000,9,FALSE)</f>
        <v>20161206964566.5</v>
      </c>
      <c r="J928">
        <f>VLOOKUP($A928,'01 LEAD TIME'!$A$10:$K$1000000,10,FALSE)</f>
        <v>7</v>
      </c>
      <c r="K928">
        <f>VLOOKUP($A928,'01 LEAD TIME'!$A$10:$K$1000000,11,FALSE)</f>
        <v>5</v>
      </c>
      <c r="L928" t="s">
        <v>36</v>
      </c>
      <c r="M928" s="1">
        <f t="shared" si="112"/>
        <v>42691</v>
      </c>
      <c r="N928" s="1">
        <f t="shared" si="113"/>
        <v>42714</v>
      </c>
      <c r="O928" t="b">
        <f t="shared" si="114"/>
        <v>0</v>
      </c>
      <c r="P928" t="str">
        <f t="shared" si="115"/>
        <v>WHEN fk_mwh_warehouse = '1' AND id_city = '6034' AND shipped_date &gt;= '2016-11-17' AND shipped_date &lt; '2016-12-11' THEN unit_price</v>
      </c>
      <c r="Q928" t="str">
        <f t="shared" si="116"/>
        <v>WHEN fk_mwh_warehouse = '1' AND id_city = '6034' AND shipped_date &gt;= '2016-11-17' AND shipped_date &lt; '2016-12-11' THEN paid_price</v>
      </c>
      <c r="R928" t="str">
        <f t="shared" si="119"/>
        <v>WHEN fk_mwh_warehouse = '1' AND id_city = '6034' AND shipped_date &gt;= '2016-11-17' AND shipped_date &lt; '2016-12-11' THEN order_nr</v>
      </c>
      <c r="S928" t="str">
        <f t="shared" si="117"/>
        <v>WHEN fk_mwh_warehouse = '1' AND id_city = '6034' AND shipped_date &gt;= '2016-11-17' AND shipped_date &lt; '2016-12-11' THEN 1</v>
      </c>
    </row>
    <row r="929" spans="1:19" x14ac:dyDescent="0.25">
      <c r="A929" t="str">
        <f t="shared" si="118"/>
        <v>60771</v>
      </c>
      <c r="B929">
        <v>1</v>
      </c>
      <c r="C929">
        <v>6077</v>
      </c>
      <c r="D929">
        <v>499614983.12</v>
      </c>
      <c r="E929">
        <v>490283530.79000002</v>
      </c>
      <c r="F929">
        <v>2991</v>
      </c>
      <c r="G929">
        <v>4822</v>
      </c>
      <c r="H929">
        <f>VLOOKUP($A929,'01 LEAD TIME'!$A$10:$K$1000000,8,FALSE)</f>
        <v>20161171775814.801</v>
      </c>
      <c r="I929">
        <f>VLOOKUP($A929,'01 LEAD TIME'!$A$10:$K$1000000,9,FALSE)</f>
        <v>20161206702249.102</v>
      </c>
      <c r="J929">
        <f>VLOOKUP($A929,'01 LEAD TIME'!$A$10:$K$1000000,10,FALSE)</f>
        <v>6</v>
      </c>
      <c r="K929">
        <f>VLOOKUP($A929,'01 LEAD TIME'!$A$10:$K$1000000,11,FALSE)</f>
        <v>4</v>
      </c>
      <c r="L929" t="s">
        <v>36</v>
      </c>
      <c r="M929" s="1">
        <f t="shared" si="112"/>
        <v>42695</v>
      </c>
      <c r="N929" s="1">
        <f t="shared" si="113"/>
        <v>42714</v>
      </c>
      <c r="O929" t="b">
        <f t="shared" si="114"/>
        <v>0</v>
      </c>
      <c r="P929" t="str">
        <f t="shared" si="115"/>
        <v>WHEN fk_mwh_warehouse = '1' AND id_city = '6077' AND shipped_date &gt;= '2016-11-21' AND shipped_date &lt; '2016-12-11' THEN unit_price</v>
      </c>
      <c r="Q929" t="str">
        <f t="shared" si="116"/>
        <v>WHEN fk_mwh_warehouse = '1' AND id_city = '6077' AND shipped_date &gt;= '2016-11-21' AND shipped_date &lt; '2016-12-11' THEN paid_price</v>
      </c>
      <c r="R929" t="str">
        <f t="shared" si="119"/>
        <v>WHEN fk_mwh_warehouse = '1' AND id_city = '6077' AND shipped_date &gt;= '2016-11-21' AND shipped_date &lt; '2016-12-11' THEN order_nr</v>
      </c>
      <c r="S929" t="str">
        <f t="shared" si="117"/>
        <v>WHEN fk_mwh_warehouse = '1' AND id_city = '6077' AND shipped_date &gt;= '2016-11-21' AND shipped_date &lt; '2016-12-11' THEN 1</v>
      </c>
    </row>
    <row r="930" spans="1:19" x14ac:dyDescent="0.25">
      <c r="A930" t="str">
        <f t="shared" si="118"/>
        <v>61181</v>
      </c>
      <c r="B930">
        <v>1</v>
      </c>
      <c r="C930">
        <v>6118</v>
      </c>
      <c r="D930">
        <v>200240568.19999999</v>
      </c>
      <c r="E930">
        <v>196552275.59999999</v>
      </c>
      <c r="F930">
        <v>978</v>
      </c>
      <c r="G930">
        <v>1363</v>
      </c>
      <c r="H930">
        <f>VLOOKUP($A930,'01 LEAD TIME'!$A$10:$K$1000000,8,FALSE)</f>
        <v>20161170793951</v>
      </c>
      <c r="I930">
        <f>VLOOKUP($A930,'01 LEAD TIME'!$A$10:$K$1000000,9,FALSE)</f>
        <v>20161207437245.301</v>
      </c>
      <c r="J930">
        <f>VLOOKUP($A930,'01 LEAD TIME'!$A$10:$K$1000000,10,FALSE)</f>
        <v>6</v>
      </c>
      <c r="K930">
        <f>VLOOKUP($A930,'01 LEAD TIME'!$A$10:$K$1000000,11,FALSE)</f>
        <v>4</v>
      </c>
      <c r="L930" t="s">
        <v>35</v>
      </c>
      <c r="M930" s="1">
        <f t="shared" si="112"/>
        <v>42695</v>
      </c>
      <c r="N930" s="1">
        <f t="shared" si="113"/>
        <v>42714</v>
      </c>
      <c r="O930" t="b">
        <f t="shared" si="114"/>
        <v>0</v>
      </c>
      <c r="P930" t="str">
        <f t="shared" si="115"/>
        <v>WHEN fk_mwh_warehouse = '1' AND id_city = '6118' AND shipped_date &gt;= '2016-11-21' AND shipped_date &lt; '2016-12-11' THEN unit_price</v>
      </c>
      <c r="Q930" t="str">
        <f t="shared" si="116"/>
        <v>WHEN fk_mwh_warehouse = '1' AND id_city = '6118' AND shipped_date &gt;= '2016-11-21' AND shipped_date &lt; '2016-12-11' THEN paid_price</v>
      </c>
      <c r="R930" t="str">
        <f t="shared" si="119"/>
        <v>WHEN fk_mwh_warehouse = '1' AND id_city = '6118' AND shipped_date &gt;= '2016-11-21' AND shipped_date &lt; '2016-12-11' THEN order_nr</v>
      </c>
      <c r="S930" t="str">
        <f t="shared" si="117"/>
        <v>WHEN fk_mwh_warehouse = '1' AND id_city = '6118' AND shipped_date &gt;= '2016-11-21' AND shipped_date &lt; '2016-12-11' THEN 1</v>
      </c>
    </row>
    <row r="931" spans="1:19" x14ac:dyDescent="0.25">
      <c r="A931" t="str">
        <f t="shared" si="118"/>
        <v>61511</v>
      </c>
      <c r="B931">
        <v>1</v>
      </c>
      <c r="C931">
        <v>6151</v>
      </c>
      <c r="D931">
        <v>133723424.59999999</v>
      </c>
      <c r="E931">
        <v>131123086.22</v>
      </c>
      <c r="F931">
        <v>640</v>
      </c>
      <c r="G931">
        <v>849</v>
      </c>
      <c r="H931">
        <f>VLOOKUP($A931,'01 LEAD TIME'!$A$10:$K$1000000,8,FALSE)</f>
        <v>20161180982698.301</v>
      </c>
      <c r="I931">
        <f>VLOOKUP($A931,'01 LEAD TIME'!$A$10:$K$1000000,9,FALSE)</f>
        <v>20161206422607.898</v>
      </c>
      <c r="J931">
        <f>VLOOKUP($A931,'01 LEAD TIME'!$A$10:$K$1000000,10,FALSE)</f>
        <v>5</v>
      </c>
      <c r="K931">
        <f>VLOOKUP($A931,'01 LEAD TIME'!$A$10:$K$1000000,11,FALSE)</f>
        <v>5</v>
      </c>
      <c r="L931" t="s">
        <v>36</v>
      </c>
      <c r="M931" s="1">
        <f t="shared" si="112"/>
        <v>42693</v>
      </c>
      <c r="N931" s="1">
        <f t="shared" si="113"/>
        <v>42716</v>
      </c>
      <c r="O931" t="b">
        <f t="shared" si="114"/>
        <v>0</v>
      </c>
      <c r="P931" t="str">
        <f t="shared" si="115"/>
        <v>WHEN fk_mwh_warehouse = '1' AND id_city = '6151' AND shipped_date &gt;= '2016-11-19' AND shipped_date &lt; '2016-12-13' THEN unit_price</v>
      </c>
      <c r="Q931" t="str">
        <f t="shared" si="116"/>
        <v>WHEN fk_mwh_warehouse = '1' AND id_city = '6151' AND shipped_date &gt;= '2016-11-19' AND shipped_date &lt; '2016-12-13' THEN paid_price</v>
      </c>
      <c r="R931" t="str">
        <f t="shared" si="119"/>
        <v>WHEN fk_mwh_warehouse = '1' AND id_city = '6151' AND shipped_date &gt;= '2016-11-19' AND shipped_date &lt; '2016-12-13' THEN order_nr</v>
      </c>
      <c r="S931" t="str">
        <f t="shared" si="117"/>
        <v>WHEN fk_mwh_warehouse = '1' AND id_city = '6151' AND shipped_date &gt;= '2016-11-19' AND shipped_date &lt; '2016-12-13' THEN 1</v>
      </c>
    </row>
    <row r="932" spans="1:19" x14ac:dyDescent="0.25">
      <c r="A932" t="str">
        <f t="shared" si="118"/>
        <v>61891</v>
      </c>
      <c r="B932">
        <v>1</v>
      </c>
      <c r="C932">
        <v>6189</v>
      </c>
      <c r="D932">
        <v>4546780811.8599997</v>
      </c>
      <c r="E932">
        <v>4491123064.7700005</v>
      </c>
      <c r="F932">
        <v>27588</v>
      </c>
      <c r="G932">
        <v>39897</v>
      </c>
      <c r="H932">
        <f>VLOOKUP($A932,'01 LEAD TIME'!$A$10:$K$1000000,8,FALSE)</f>
        <v>20161193514351</v>
      </c>
      <c r="I932">
        <f>VLOOKUP($A932,'01 LEAD TIME'!$A$10:$K$1000000,9,FALSE)</f>
        <v>20161206861943</v>
      </c>
      <c r="J932">
        <f>VLOOKUP($A932,'01 LEAD TIME'!$A$10:$K$1000000,10,FALSE)</f>
        <v>3</v>
      </c>
      <c r="K932">
        <f>VLOOKUP($A932,'01 LEAD TIME'!$A$10:$K$1000000,11,FALSE)</f>
        <v>3</v>
      </c>
      <c r="L932" t="s">
        <v>36</v>
      </c>
      <c r="M932" s="1">
        <f t="shared" si="112"/>
        <v>42701</v>
      </c>
      <c r="N932" s="1">
        <f t="shared" si="113"/>
        <v>42716</v>
      </c>
      <c r="O932" t="b">
        <f t="shared" si="114"/>
        <v>0</v>
      </c>
      <c r="P932" t="str">
        <f t="shared" si="115"/>
        <v>WHEN fk_mwh_warehouse = '1' AND id_city = '6189' AND shipped_date &gt;= '2016-11-27' AND shipped_date &lt; '2016-12-13' THEN unit_price</v>
      </c>
      <c r="Q932" t="str">
        <f t="shared" si="116"/>
        <v>WHEN fk_mwh_warehouse = '1' AND id_city = '6189' AND shipped_date &gt;= '2016-11-27' AND shipped_date &lt; '2016-12-13' THEN paid_price</v>
      </c>
      <c r="R932" t="str">
        <f t="shared" si="119"/>
        <v>WHEN fk_mwh_warehouse = '1' AND id_city = '6189' AND shipped_date &gt;= '2016-11-27' AND shipped_date &lt; '2016-12-13' THEN order_nr</v>
      </c>
      <c r="S932" t="str">
        <f t="shared" si="117"/>
        <v>WHEN fk_mwh_warehouse = '1' AND id_city = '6189' AND shipped_date &gt;= '2016-11-27' AND shipped_date &lt; '2016-12-13' THEN 1</v>
      </c>
    </row>
    <row r="933" spans="1:19" x14ac:dyDescent="0.25">
      <c r="A933" t="str">
        <f t="shared" si="118"/>
        <v>62301</v>
      </c>
      <c r="B933">
        <v>1</v>
      </c>
      <c r="C933">
        <v>6230</v>
      </c>
      <c r="D933">
        <v>4961333532.6800003</v>
      </c>
      <c r="E933">
        <v>4867154614.5900002</v>
      </c>
      <c r="F933">
        <v>26288</v>
      </c>
      <c r="G933">
        <v>37902</v>
      </c>
      <c r="H933">
        <f>VLOOKUP($A933,'01 LEAD TIME'!$A$10:$K$1000000,8,FALSE)</f>
        <v>20161199359156.199</v>
      </c>
      <c r="I933">
        <f>VLOOKUP($A933,'01 LEAD TIME'!$A$10:$K$1000000,9,FALSE)</f>
        <v>20161206847641.602</v>
      </c>
      <c r="J933">
        <f>VLOOKUP($A933,'01 LEAD TIME'!$A$10:$K$1000000,10,FALSE)</f>
        <v>2</v>
      </c>
      <c r="K933">
        <f>VLOOKUP($A933,'01 LEAD TIME'!$A$10:$K$1000000,11,FALSE)</f>
        <v>3</v>
      </c>
      <c r="L933" t="s">
        <v>36</v>
      </c>
      <c r="M933" s="1">
        <f t="shared" si="112"/>
        <v>42702</v>
      </c>
      <c r="N933" s="1">
        <f t="shared" si="113"/>
        <v>42717</v>
      </c>
      <c r="O933" t="b">
        <f t="shared" si="114"/>
        <v>1</v>
      </c>
      <c r="P933" t="str">
        <f t="shared" si="115"/>
        <v>WHEN fk_mwh_warehouse = '1' AND id_city = '6230' AND shipped_date &gt;= '2016-11-28' AND shipped_date &lt; '2016-12-14' THEN unit_price</v>
      </c>
      <c r="Q933" t="str">
        <f t="shared" si="116"/>
        <v>WHEN fk_mwh_warehouse = '1' AND id_city = '6230' AND shipped_date &gt;= '2016-11-28' AND shipped_date &lt; '2016-12-14' THEN paid_price</v>
      </c>
      <c r="R933" t="str">
        <f t="shared" si="119"/>
        <v>WHEN fk_mwh_warehouse = '1' AND id_city = '6230' AND shipped_date &gt;= '2016-11-28' AND shipped_date &lt; '2016-12-14' THEN order_nr</v>
      </c>
      <c r="S933" t="str">
        <f t="shared" si="117"/>
        <v>WHEN fk_mwh_warehouse = '1' AND id_city = '6230' AND shipped_date &gt;= '2016-11-28' AND shipped_date &lt; '2016-12-14' THEN 1</v>
      </c>
    </row>
    <row r="934" spans="1:19" x14ac:dyDescent="0.25">
      <c r="A934" t="str">
        <f t="shared" si="118"/>
        <v>62541</v>
      </c>
      <c r="B934">
        <v>1</v>
      </c>
      <c r="C934">
        <v>6254</v>
      </c>
      <c r="D934">
        <v>921691818.89999998</v>
      </c>
      <c r="E934">
        <v>910691790.53999996</v>
      </c>
      <c r="F934">
        <v>6567</v>
      </c>
      <c r="G934">
        <v>9715</v>
      </c>
      <c r="H934">
        <f>VLOOKUP($A934,'01 LEAD TIME'!$A$10:$K$1000000,8,FALSE)</f>
        <v>20161194373500.898</v>
      </c>
      <c r="I934">
        <f>VLOOKUP($A934,'01 LEAD TIME'!$A$10:$K$1000000,9,FALSE)</f>
        <v>20161206817633.398</v>
      </c>
      <c r="J934">
        <f>VLOOKUP($A934,'01 LEAD TIME'!$A$10:$K$1000000,10,FALSE)</f>
        <v>3</v>
      </c>
      <c r="K934">
        <f>VLOOKUP($A934,'01 LEAD TIME'!$A$10:$K$1000000,11,FALSE)</f>
        <v>3</v>
      </c>
      <c r="L934" t="s">
        <v>36</v>
      </c>
      <c r="M934" s="1">
        <f t="shared" si="112"/>
        <v>42701</v>
      </c>
      <c r="N934" s="1">
        <f t="shared" si="113"/>
        <v>42716</v>
      </c>
      <c r="O934" t="b">
        <f t="shared" si="114"/>
        <v>0</v>
      </c>
      <c r="P934" t="str">
        <f t="shared" si="115"/>
        <v>WHEN fk_mwh_warehouse = '1' AND id_city = '6254' AND shipped_date &gt;= '2016-11-27' AND shipped_date &lt; '2016-12-13' THEN unit_price</v>
      </c>
      <c r="Q934" t="str">
        <f t="shared" si="116"/>
        <v>WHEN fk_mwh_warehouse = '1' AND id_city = '6254' AND shipped_date &gt;= '2016-11-27' AND shipped_date &lt; '2016-12-13' THEN paid_price</v>
      </c>
      <c r="R934" t="str">
        <f t="shared" si="119"/>
        <v>WHEN fk_mwh_warehouse = '1' AND id_city = '6254' AND shipped_date &gt;= '2016-11-27' AND shipped_date &lt; '2016-12-13' THEN order_nr</v>
      </c>
      <c r="S934" t="str">
        <f t="shared" si="117"/>
        <v>WHEN fk_mwh_warehouse = '1' AND id_city = '6254' AND shipped_date &gt;= '2016-11-27' AND shipped_date &lt; '2016-12-13' THEN 1</v>
      </c>
    </row>
    <row r="935" spans="1:19" x14ac:dyDescent="0.25">
      <c r="A935" t="str">
        <f t="shared" si="118"/>
        <v>62701</v>
      </c>
      <c r="B935">
        <v>1</v>
      </c>
      <c r="C935">
        <v>6270</v>
      </c>
      <c r="D935">
        <v>2014203112.4100001</v>
      </c>
      <c r="E935">
        <v>1985102135.03</v>
      </c>
      <c r="F935">
        <v>13875</v>
      </c>
      <c r="G935">
        <v>21019</v>
      </c>
      <c r="H935">
        <f>VLOOKUP($A935,'01 LEAD TIME'!$A$10:$K$1000000,8,FALSE)</f>
        <v>20161196902865.898</v>
      </c>
      <c r="I935">
        <f>VLOOKUP($A935,'01 LEAD TIME'!$A$10:$K$1000000,9,FALSE)</f>
        <v>20161206759804.5</v>
      </c>
      <c r="J935">
        <f>VLOOKUP($A935,'01 LEAD TIME'!$A$10:$K$1000000,10,FALSE)</f>
        <v>3</v>
      </c>
      <c r="K935">
        <f>VLOOKUP($A935,'01 LEAD TIME'!$A$10:$K$1000000,11,FALSE)</f>
        <v>3</v>
      </c>
      <c r="L935" t="s">
        <v>36</v>
      </c>
      <c r="M935" s="1">
        <f t="shared" si="112"/>
        <v>42701</v>
      </c>
      <c r="N935" s="1">
        <f t="shared" si="113"/>
        <v>42716</v>
      </c>
      <c r="O935" t="b">
        <f t="shared" si="114"/>
        <v>0</v>
      </c>
      <c r="P935" t="str">
        <f t="shared" si="115"/>
        <v>WHEN fk_mwh_warehouse = '1' AND id_city = '6270' AND shipped_date &gt;= '2016-11-27' AND shipped_date &lt; '2016-12-13' THEN unit_price</v>
      </c>
      <c r="Q935" t="str">
        <f t="shared" si="116"/>
        <v>WHEN fk_mwh_warehouse = '1' AND id_city = '6270' AND shipped_date &gt;= '2016-11-27' AND shipped_date &lt; '2016-12-13' THEN paid_price</v>
      </c>
      <c r="R935" t="str">
        <f t="shared" si="119"/>
        <v>WHEN fk_mwh_warehouse = '1' AND id_city = '6270' AND shipped_date &gt;= '2016-11-27' AND shipped_date &lt; '2016-12-13' THEN order_nr</v>
      </c>
      <c r="S935" t="str">
        <f t="shared" si="117"/>
        <v>WHEN fk_mwh_warehouse = '1' AND id_city = '6270' AND shipped_date &gt;= '2016-11-27' AND shipped_date &lt; '2016-12-13' THEN 1</v>
      </c>
    </row>
    <row r="936" spans="1:19" x14ac:dyDescent="0.25">
      <c r="A936" t="str">
        <f t="shared" si="118"/>
        <v>63021</v>
      </c>
      <c r="B936">
        <v>1</v>
      </c>
      <c r="C936">
        <v>6302</v>
      </c>
      <c r="D936">
        <v>300887297.67000002</v>
      </c>
      <c r="E936">
        <v>294832854.86000001</v>
      </c>
      <c r="F936">
        <v>1669</v>
      </c>
      <c r="G936">
        <v>2747</v>
      </c>
      <c r="H936">
        <f>VLOOKUP($A936,'01 LEAD TIME'!$A$10:$K$1000000,8,FALSE)</f>
        <v>20161183788967.801</v>
      </c>
      <c r="I936">
        <f>VLOOKUP($A936,'01 LEAD TIME'!$A$10:$K$1000000,9,FALSE)</f>
        <v>20161206526129.199</v>
      </c>
      <c r="J936">
        <f>VLOOKUP($A936,'01 LEAD TIME'!$A$10:$K$1000000,10,FALSE)</f>
        <v>4</v>
      </c>
      <c r="K936">
        <f>VLOOKUP($A936,'01 LEAD TIME'!$A$10:$K$1000000,11,FALSE)</f>
        <v>4</v>
      </c>
      <c r="L936" t="s">
        <v>36</v>
      </c>
      <c r="M936" s="1">
        <f t="shared" si="112"/>
        <v>42697</v>
      </c>
      <c r="N936" s="1">
        <f t="shared" si="113"/>
        <v>42716</v>
      </c>
      <c r="O936" t="b">
        <f t="shared" si="114"/>
        <v>0</v>
      </c>
      <c r="P936" t="str">
        <f t="shared" si="115"/>
        <v>WHEN fk_mwh_warehouse = '1' AND id_city = '6302' AND shipped_date &gt;= '2016-11-23' AND shipped_date &lt; '2016-12-13' THEN unit_price</v>
      </c>
      <c r="Q936" t="str">
        <f t="shared" si="116"/>
        <v>WHEN fk_mwh_warehouse = '1' AND id_city = '6302' AND shipped_date &gt;= '2016-11-23' AND shipped_date &lt; '2016-12-13' THEN paid_price</v>
      </c>
      <c r="R936" t="str">
        <f t="shared" si="119"/>
        <v>WHEN fk_mwh_warehouse = '1' AND id_city = '6302' AND shipped_date &gt;= '2016-11-23' AND shipped_date &lt; '2016-12-13' THEN order_nr</v>
      </c>
      <c r="S936" t="str">
        <f t="shared" si="117"/>
        <v>WHEN fk_mwh_warehouse = '1' AND id_city = '6302' AND shipped_date &gt;= '2016-11-23' AND shipped_date &lt; '2016-12-13' THEN 1</v>
      </c>
    </row>
    <row r="937" spans="1:19" x14ac:dyDescent="0.25">
      <c r="A937" t="str">
        <f t="shared" si="118"/>
        <v>63131</v>
      </c>
      <c r="B937">
        <v>1</v>
      </c>
      <c r="C937">
        <v>6313</v>
      </c>
      <c r="D937">
        <v>254921977.09999999</v>
      </c>
      <c r="E937">
        <v>250715129.68000001</v>
      </c>
      <c r="F937">
        <v>1215</v>
      </c>
      <c r="G937">
        <v>1973</v>
      </c>
      <c r="H937">
        <f>VLOOKUP($A937,'01 LEAD TIME'!$A$10:$K$1000000,8,FALSE)</f>
        <v>20161184905810.602</v>
      </c>
      <c r="I937">
        <f>VLOOKUP($A937,'01 LEAD TIME'!$A$10:$K$1000000,9,FALSE)</f>
        <v>20161207211751.398</v>
      </c>
      <c r="J937">
        <f>VLOOKUP($A937,'01 LEAD TIME'!$A$10:$K$1000000,10,FALSE)</f>
        <v>5</v>
      </c>
      <c r="K937">
        <f>VLOOKUP($A937,'01 LEAD TIME'!$A$10:$K$1000000,11,FALSE)</f>
        <v>3</v>
      </c>
      <c r="L937" t="s">
        <v>35</v>
      </c>
      <c r="M937" s="1">
        <f t="shared" si="112"/>
        <v>42699</v>
      </c>
      <c r="N937" s="1">
        <f t="shared" si="113"/>
        <v>42714</v>
      </c>
      <c r="O937" t="b">
        <f t="shared" si="114"/>
        <v>0</v>
      </c>
      <c r="P937" t="str">
        <f t="shared" si="115"/>
        <v>WHEN fk_mwh_warehouse = '1' AND id_city = '6313' AND shipped_date &gt;= '2016-11-25' AND shipped_date &lt; '2016-12-11' THEN unit_price</v>
      </c>
      <c r="Q937" t="str">
        <f t="shared" si="116"/>
        <v>WHEN fk_mwh_warehouse = '1' AND id_city = '6313' AND shipped_date &gt;= '2016-11-25' AND shipped_date &lt; '2016-12-11' THEN paid_price</v>
      </c>
      <c r="R937" t="str">
        <f t="shared" si="119"/>
        <v>WHEN fk_mwh_warehouse = '1' AND id_city = '6313' AND shipped_date &gt;= '2016-11-25' AND shipped_date &lt; '2016-12-11' THEN order_nr</v>
      </c>
      <c r="S937" t="str">
        <f t="shared" si="117"/>
        <v>WHEN fk_mwh_warehouse = '1' AND id_city = '6313' AND shipped_date &gt;= '2016-11-25' AND shipped_date &lt; '2016-12-11' THEN 1</v>
      </c>
    </row>
    <row r="938" spans="1:19" x14ac:dyDescent="0.25">
      <c r="A938" t="str">
        <f t="shared" si="118"/>
        <v>63211</v>
      </c>
      <c r="B938">
        <v>1</v>
      </c>
      <c r="C938">
        <v>6321</v>
      </c>
      <c r="D938">
        <v>4035387993.6500001</v>
      </c>
      <c r="E938">
        <v>3981683209.2600002</v>
      </c>
      <c r="F938">
        <v>23901</v>
      </c>
      <c r="G938">
        <v>33708</v>
      </c>
      <c r="H938">
        <f>VLOOKUP($A938,'01 LEAD TIME'!$A$10:$K$1000000,8,FALSE)</f>
        <v>20161201492031.699</v>
      </c>
      <c r="I938">
        <f>VLOOKUP($A938,'01 LEAD TIME'!$A$10:$K$1000000,9,FALSE)</f>
        <v>20161206766770.801</v>
      </c>
      <c r="J938">
        <f>VLOOKUP($A938,'01 LEAD TIME'!$A$10:$K$1000000,10,FALSE)</f>
        <v>2</v>
      </c>
      <c r="K938">
        <f>VLOOKUP($A938,'01 LEAD TIME'!$A$10:$K$1000000,11,FALSE)</f>
        <v>2</v>
      </c>
      <c r="L938" t="s">
        <v>36</v>
      </c>
      <c r="M938" s="1">
        <f t="shared" si="112"/>
        <v>42705</v>
      </c>
      <c r="N938" s="1">
        <f t="shared" si="113"/>
        <v>42716</v>
      </c>
      <c r="O938" t="b">
        <f t="shared" si="114"/>
        <v>0</v>
      </c>
      <c r="P938" t="str">
        <f t="shared" si="115"/>
        <v>WHEN fk_mwh_warehouse = '1' AND id_city = '6321' AND shipped_date &gt;= '2016-12-01' AND shipped_date &lt; '2016-12-13' THEN unit_price</v>
      </c>
      <c r="Q938" t="str">
        <f t="shared" si="116"/>
        <v>WHEN fk_mwh_warehouse = '1' AND id_city = '6321' AND shipped_date &gt;= '2016-12-01' AND shipped_date &lt; '2016-12-13' THEN paid_price</v>
      </c>
      <c r="R938" t="str">
        <f t="shared" si="119"/>
        <v>WHEN fk_mwh_warehouse = '1' AND id_city = '6321' AND shipped_date &gt;= '2016-12-01' AND shipped_date &lt; '2016-12-13' THEN order_nr</v>
      </c>
      <c r="S938" t="str">
        <f t="shared" si="117"/>
        <v>WHEN fk_mwh_warehouse = '1' AND id_city = '6321' AND shipped_date &gt;= '2016-12-01' AND shipped_date &lt; '2016-12-13' THEN 1</v>
      </c>
    </row>
    <row r="939" spans="1:19" x14ac:dyDescent="0.25">
      <c r="A939" t="str">
        <f t="shared" si="118"/>
        <v>63281</v>
      </c>
      <c r="B939">
        <v>1</v>
      </c>
      <c r="C939">
        <v>6328</v>
      </c>
      <c r="D939">
        <v>443239149.24000001</v>
      </c>
      <c r="E939">
        <v>429976587.54000002</v>
      </c>
      <c r="F939">
        <v>2325</v>
      </c>
      <c r="G939">
        <v>3434</v>
      </c>
      <c r="H939">
        <f>VLOOKUP($A939,'01 LEAD TIME'!$A$10:$K$1000000,8,FALSE)</f>
        <v>20161194061542.602</v>
      </c>
      <c r="I939">
        <f>VLOOKUP($A939,'01 LEAD TIME'!$A$10:$K$1000000,9,FALSE)</f>
        <v>20161206769504.898</v>
      </c>
      <c r="J939">
        <f>VLOOKUP($A939,'01 LEAD TIME'!$A$10:$K$1000000,10,FALSE)</f>
        <v>4</v>
      </c>
      <c r="K939">
        <f>VLOOKUP($A939,'01 LEAD TIME'!$A$10:$K$1000000,11,FALSE)</f>
        <v>3</v>
      </c>
      <c r="L939" t="s">
        <v>36</v>
      </c>
      <c r="M939" s="1">
        <f t="shared" si="112"/>
        <v>42700</v>
      </c>
      <c r="N939" s="1">
        <f t="shared" si="113"/>
        <v>42715</v>
      </c>
      <c r="O939" t="b">
        <f t="shared" si="114"/>
        <v>0</v>
      </c>
      <c r="P939" t="str">
        <f t="shared" si="115"/>
        <v>WHEN fk_mwh_warehouse = '1' AND id_city = '6328' AND shipped_date &gt;= '2016-11-26' AND shipped_date &lt; '2016-12-12' THEN unit_price</v>
      </c>
      <c r="Q939" t="str">
        <f t="shared" si="116"/>
        <v>WHEN fk_mwh_warehouse = '1' AND id_city = '6328' AND shipped_date &gt;= '2016-11-26' AND shipped_date &lt; '2016-12-12' THEN paid_price</v>
      </c>
      <c r="R939" t="str">
        <f t="shared" si="119"/>
        <v>WHEN fk_mwh_warehouse = '1' AND id_city = '6328' AND shipped_date &gt;= '2016-11-26' AND shipped_date &lt; '2016-12-12' THEN order_nr</v>
      </c>
      <c r="S939" t="str">
        <f t="shared" si="117"/>
        <v>WHEN fk_mwh_warehouse = '1' AND id_city = '6328' AND shipped_date &gt;= '2016-11-26' AND shipped_date &lt; '2016-12-12' THEN 1</v>
      </c>
    </row>
    <row r="940" spans="1:19" x14ac:dyDescent="0.25">
      <c r="A940" t="str">
        <f t="shared" si="118"/>
        <v>63341</v>
      </c>
      <c r="B940">
        <v>1</v>
      </c>
      <c r="C940">
        <v>6334</v>
      </c>
      <c r="D940">
        <v>623834037.27999997</v>
      </c>
      <c r="E940">
        <v>613283411.15999997</v>
      </c>
      <c r="F940">
        <v>3838</v>
      </c>
      <c r="G940">
        <v>5621</v>
      </c>
      <c r="H940">
        <f>VLOOKUP($A940,'01 LEAD TIME'!$A$10:$K$1000000,8,FALSE)</f>
        <v>20161198445733.699</v>
      </c>
      <c r="I940">
        <f>VLOOKUP($A940,'01 LEAD TIME'!$A$10:$K$1000000,9,FALSE)</f>
        <v>20161206783470.199</v>
      </c>
      <c r="J940">
        <f>VLOOKUP($A940,'01 LEAD TIME'!$A$10:$K$1000000,10,FALSE)</f>
        <v>3</v>
      </c>
      <c r="K940">
        <f>VLOOKUP($A940,'01 LEAD TIME'!$A$10:$K$1000000,11,FALSE)</f>
        <v>3</v>
      </c>
      <c r="L940" t="s">
        <v>36</v>
      </c>
      <c r="M940" s="1">
        <f t="shared" si="112"/>
        <v>42701</v>
      </c>
      <c r="N940" s="1">
        <f t="shared" si="113"/>
        <v>42716</v>
      </c>
      <c r="O940" t="b">
        <f t="shared" si="114"/>
        <v>0</v>
      </c>
      <c r="P940" t="str">
        <f t="shared" si="115"/>
        <v>WHEN fk_mwh_warehouse = '1' AND id_city = '6334' AND shipped_date &gt;= '2016-11-27' AND shipped_date &lt; '2016-12-13' THEN unit_price</v>
      </c>
      <c r="Q940" t="str">
        <f t="shared" si="116"/>
        <v>WHEN fk_mwh_warehouse = '1' AND id_city = '6334' AND shipped_date &gt;= '2016-11-27' AND shipped_date &lt; '2016-12-13' THEN paid_price</v>
      </c>
      <c r="R940" t="str">
        <f t="shared" si="119"/>
        <v>WHEN fk_mwh_warehouse = '1' AND id_city = '6334' AND shipped_date &gt;= '2016-11-27' AND shipped_date &lt; '2016-12-13' THEN order_nr</v>
      </c>
      <c r="S940" t="str">
        <f t="shared" si="117"/>
        <v>WHEN fk_mwh_warehouse = '1' AND id_city = '6334' AND shipped_date &gt;= '2016-11-27' AND shipped_date &lt; '2016-12-13' THEN 1</v>
      </c>
    </row>
    <row r="941" spans="1:19" x14ac:dyDescent="0.25">
      <c r="A941" t="str">
        <f t="shared" si="118"/>
        <v>63381</v>
      </c>
      <c r="B941">
        <v>1</v>
      </c>
      <c r="C941">
        <v>6338</v>
      </c>
      <c r="D941">
        <v>2133814416.3599999</v>
      </c>
      <c r="E941">
        <v>2110527968.0599999</v>
      </c>
      <c r="F941">
        <v>12528</v>
      </c>
      <c r="G941">
        <v>18052</v>
      </c>
      <c r="H941">
        <f>VLOOKUP($A941,'01 LEAD TIME'!$A$10:$K$1000000,8,FALSE)</f>
        <v>20161199433241.898</v>
      </c>
      <c r="I941">
        <f>VLOOKUP($A941,'01 LEAD TIME'!$A$10:$K$1000000,9,FALSE)</f>
        <v>20161206829618.801</v>
      </c>
      <c r="J941">
        <f>VLOOKUP($A941,'01 LEAD TIME'!$A$10:$K$1000000,10,FALSE)</f>
        <v>2</v>
      </c>
      <c r="K941">
        <f>VLOOKUP($A941,'01 LEAD TIME'!$A$10:$K$1000000,11,FALSE)</f>
        <v>3</v>
      </c>
      <c r="L941" t="s">
        <v>36</v>
      </c>
      <c r="M941" s="1">
        <f t="shared" si="112"/>
        <v>42702</v>
      </c>
      <c r="N941" s="1">
        <f t="shared" si="113"/>
        <v>42717</v>
      </c>
      <c r="O941" t="b">
        <f t="shared" si="114"/>
        <v>1</v>
      </c>
      <c r="P941" t="str">
        <f t="shared" si="115"/>
        <v>WHEN fk_mwh_warehouse = '1' AND id_city = '6338' AND shipped_date &gt;= '2016-11-28' AND shipped_date &lt; '2016-12-14' THEN unit_price</v>
      </c>
      <c r="Q941" t="str">
        <f t="shared" si="116"/>
        <v>WHEN fk_mwh_warehouse = '1' AND id_city = '6338' AND shipped_date &gt;= '2016-11-28' AND shipped_date &lt; '2016-12-14' THEN paid_price</v>
      </c>
      <c r="R941" t="str">
        <f t="shared" si="119"/>
        <v>WHEN fk_mwh_warehouse = '1' AND id_city = '6338' AND shipped_date &gt;= '2016-11-28' AND shipped_date &lt; '2016-12-14' THEN order_nr</v>
      </c>
      <c r="S941" t="str">
        <f t="shared" si="117"/>
        <v>WHEN fk_mwh_warehouse = '1' AND id_city = '6338' AND shipped_date &gt;= '2016-11-28' AND shipped_date &lt; '2016-12-14' THEN 1</v>
      </c>
    </row>
    <row r="942" spans="1:19" x14ac:dyDescent="0.25">
      <c r="A942" t="str">
        <f t="shared" si="118"/>
        <v>63451</v>
      </c>
      <c r="B942">
        <v>1</v>
      </c>
      <c r="C942">
        <v>6345</v>
      </c>
      <c r="D942">
        <v>4973160796.7200003</v>
      </c>
      <c r="E942">
        <v>4870281656.3699999</v>
      </c>
      <c r="F942">
        <v>28606</v>
      </c>
      <c r="G942">
        <v>40289</v>
      </c>
      <c r="H942">
        <f>VLOOKUP($A942,'01 LEAD TIME'!$A$10:$K$1000000,8,FALSE)</f>
        <v>20161202498010.301</v>
      </c>
      <c r="I942">
        <f>VLOOKUP($A942,'01 LEAD TIME'!$A$10:$K$1000000,9,FALSE)</f>
        <v>20161206774909.102</v>
      </c>
      <c r="J942">
        <f>VLOOKUP($A942,'01 LEAD TIME'!$A$10:$K$1000000,10,FALSE)</f>
        <v>2</v>
      </c>
      <c r="K942">
        <f>VLOOKUP($A942,'01 LEAD TIME'!$A$10:$K$1000000,11,FALSE)</f>
        <v>2</v>
      </c>
      <c r="L942" t="s">
        <v>36</v>
      </c>
      <c r="M942" s="1">
        <f t="shared" si="112"/>
        <v>42705</v>
      </c>
      <c r="N942" s="1">
        <f t="shared" si="113"/>
        <v>42716</v>
      </c>
      <c r="O942" t="b">
        <f t="shared" si="114"/>
        <v>0</v>
      </c>
      <c r="P942" t="str">
        <f t="shared" si="115"/>
        <v>WHEN fk_mwh_warehouse = '1' AND id_city = '6345' AND shipped_date &gt;= '2016-12-01' AND shipped_date &lt; '2016-12-13' THEN unit_price</v>
      </c>
      <c r="Q942" t="str">
        <f t="shared" si="116"/>
        <v>WHEN fk_mwh_warehouse = '1' AND id_city = '6345' AND shipped_date &gt;= '2016-12-01' AND shipped_date &lt; '2016-12-13' THEN paid_price</v>
      </c>
      <c r="R942" t="str">
        <f t="shared" si="119"/>
        <v>WHEN fk_mwh_warehouse = '1' AND id_city = '6345' AND shipped_date &gt;= '2016-12-01' AND shipped_date &lt; '2016-12-13' THEN order_nr</v>
      </c>
      <c r="S942" t="str">
        <f t="shared" si="117"/>
        <v>WHEN fk_mwh_warehouse = '1' AND id_city = '6345' AND shipped_date &gt;= '2016-12-01' AND shipped_date &lt; '2016-12-13' THEN 1</v>
      </c>
    </row>
    <row r="943" spans="1:19" x14ac:dyDescent="0.25">
      <c r="A943" t="str">
        <f t="shared" si="118"/>
        <v>63581</v>
      </c>
      <c r="B943">
        <v>1</v>
      </c>
      <c r="C943">
        <v>6358</v>
      </c>
      <c r="D943">
        <v>30056682.800000001</v>
      </c>
      <c r="E943">
        <v>29578171.300000001</v>
      </c>
      <c r="F943">
        <v>155</v>
      </c>
      <c r="G943">
        <v>205</v>
      </c>
      <c r="H943">
        <f>VLOOKUP($A943,'01 LEAD TIME'!$A$10:$K$1000000,8,FALSE)</f>
        <v>20161195723491.602</v>
      </c>
      <c r="I943">
        <f>VLOOKUP($A943,'01 LEAD TIME'!$A$10:$K$1000000,9,FALSE)</f>
        <v>20161207027790.699</v>
      </c>
      <c r="J943">
        <f>VLOOKUP($A943,'01 LEAD TIME'!$A$10:$K$1000000,10,FALSE)</f>
        <v>4</v>
      </c>
      <c r="K943">
        <f>VLOOKUP($A943,'01 LEAD TIME'!$A$10:$K$1000000,11,FALSE)</f>
        <v>2</v>
      </c>
      <c r="L943" t="s">
        <v>35</v>
      </c>
      <c r="M943" s="1">
        <f t="shared" si="112"/>
        <v>42703</v>
      </c>
      <c r="N943" s="1">
        <f t="shared" si="113"/>
        <v>42714</v>
      </c>
      <c r="O943" t="b">
        <f t="shared" si="114"/>
        <v>0</v>
      </c>
      <c r="P943" t="str">
        <f t="shared" si="115"/>
        <v>WHEN fk_mwh_warehouse = '1' AND id_city = '6358' AND shipped_date &gt;= '2016-11-29' AND shipped_date &lt; '2016-12-11' THEN unit_price</v>
      </c>
      <c r="Q943" t="str">
        <f t="shared" si="116"/>
        <v>WHEN fk_mwh_warehouse = '1' AND id_city = '6358' AND shipped_date &gt;= '2016-11-29' AND shipped_date &lt; '2016-12-11' THEN paid_price</v>
      </c>
      <c r="R943" t="str">
        <f t="shared" si="119"/>
        <v>WHEN fk_mwh_warehouse = '1' AND id_city = '6358' AND shipped_date &gt;= '2016-11-29' AND shipped_date &lt; '2016-12-11' THEN order_nr</v>
      </c>
      <c r="S943" t="str">
        <f t="shared" si="117"/>
        <v>WHEN fk_mwh_warehouse = '1' AND id_city = '6358' AND shipped_date &gt;= '2016-11-29' AND shipped_date &lt; '2016-12-11' THEN 1</v>
      </c>
    </row>
    <row r="944" spans="1:19" x14ac:dyDescent="0.25">
      <c r="A944" t="str">
        <f t="shared" si="118"/>
        <v>63631</v>
      </c>
      <c r="B944">
        <v>1</v>
      </c>
      <c r="C944">
        <v>6363</v>
      </c>
      <c r="D944">
        <v>4407784668.5100002</v>
      </c>
      <c r="E944">
        <v>4346532702.8000002</v>
      </c>
      <c r="F944">
        <v>27297</v>
      </c>
      <c r="G944">
        <v>40829</v>
      </c>
      <c r="H944">
        <f>VLOOKUP($A944,'01 LEAD TIME'!$A$10:$K$1000000,8,FALSE)</f>
        <v>20161197841936</v>
      </c>
      <c r="I944">
        <f>VLOOKUP($A944,'01 LEAD TIME'!$A$10:$K$1000000,9,FALSE)</f>
        <v>20161206730557.398</v>
      </c>
      <c r="J944">
        <f>VLOOKUP($A944,'01 LEAD TIME'!$A$10:$K$1000000,10,FALSE)</f>
        <v>3</v>
      </c>
      <c r="K944">
        <f>VLOOKUP($A944,'01 LEAD TIME'!$A$10:$K$1000000,11,FALSE)</f>
        <v>3</v>
      </c>
      <c r="L944" t="s">
        <v>36</v>
      </c>
      <c r="M944" s="1">
        <f t="shared" si="112"/>
        <v>42701</v>
      </c>
      <c r="N944" s="1">
        <f t="shared" si="113"/>
        <v>42716</v>
      </c>
      <c r="O944" t="b">
        <f t="shared" si="114"/>
        <v>0</v>
      </c>
      <c r="P944" t="str">
        <f t="shared" si="115"/>
        <v>WHEN fk_mwh_warehouse = '1' AND id_city = '6363' AND shipped_date &gt;= '2016-11-27' AND shipped_date &lt; '2016-12-13' THEN unit_price</v>
      </c>
      <c r="Q944" t="str">
        <f t="shared" si="116"/>
        <v>WHEN fk_mwh_warehouse = '1' AND id_city = '6363' AND shipped_date &gt;= '2016-11-27' AND shipped_date &lt; '2016-12-13' THEN paid_price</v>
      </c>
      <c r="R944" t="str">
        <f t="shared" si="119"/>
        <v>WHEN fk_mwh_warehouse = '1' AND id_city = '6363' AND shipped_date &gt;= '2016-11-27' AND shipped_date &lt; '2016-12-13' THEN order_nr</v>
      </c>
      <c r="S944" t="str">
        <f t="shared" si="117"/>
        <v>WHEN fk_mwh_warehouse = '1' AND id_city = '6363' AND shipped_date &gt;= '2016-11-27' AND shipped_date &lt; '2016-12-13' THEN 1</v>
      </c>
    </row>
    <row r="945" spans="1:19" x14ac:dyDescent="0.25">
      <c r="A945" t="str">
        <f t="shared" si="118"/>
        <v>63941</v>
      </c>
      <c r="B945">
        <v>1</v>
      </c>
      <c r="C945">
        <v>6394</v>
      </c>
      <c r="D945">
        <v>33724001.899999999</v>
      </c>
      <c r="E945">
        <v>33551175.370000001</v>
      </c>
      <c r="F945">
        <v>68</v>
      </c>
      <c r="G945">
        <v>97</v>
      </c>
      <c r="H945">
        <f>VLOOKUP($A945,'01 LEAD TIME'!$A$10:$K$1000000,8,FALSE)</f>
        <v>20161155809927</v>
      </c>
      <c r="I945">
        <f>VLOOKUP($A945,'01 LEAD TIME'!$A$10:$K$1000000,9,FALSE)</f>
        <v>20161206380780.102</v>
      </c>
      <c r="J945">
        <f>VLOOKUP($A945,'01 LEAD TIME'!$A$10:$K$1000000,10,FALSE)</f>
        <v>12</v>
      </c>
      <c r="K945">
        <f>VLOOKUP($A945,'01 LEAD TIME'!$A$10:$K$1000000,11,FALSE)</f>
        <v>7</v>
      </c>
      <c r="L945" t="s">
        <v>36</v>
      </c>
      <c r="M945" s="1">
        <f t="shared" si="112"/>
        <v>42680</v>
      </c>
      <c r="N945" s="1">
        <f t="shared" si="113"/>
        <v>42711</v>
      </c>
      <c r="O945" t="b">
        <f t="shared" si="114"/>
        <v>0</v>
      </c>
      <c r="P945" t="str">
        <f t="shared" si="115"/>
        <v>WHEN fk_mwh_warehouse = '1' AND id_city = '6394' AND shipped_date &gt;= '2016-11-06' AND shipped_date &lt; '2016-12-08' THEN unit_price</v>
      </c>
      <c r="Q945" t="str">
        <f t="shared" si="116"/>
        <v>WHEN fk_mwh_warehouse = '1' AND id_city = '6394' AND shipped_date &gt;= '2016-11-06' AND shipped_date &lt; '2016-12-08' THEN paid_price</v>
      </c>
      <c r="R945" t="str">
        <f t="shared" si="119"/>
        <v>WHEN fk_mwh_warehouse = '1' AND id_city = '6394' AND shipped_date &gt;= '2016-11-06' AND shipped_date &lt; '2016-12-08' THEN order_nr</v>
      </c>
      <c r="S945" t="str">
        <f t="shared" si="117"/>
        <v>WHEN fk_mwh_warehouse = '1' AND id_city = '6394' AND shipped_date &gt;= '2016-11-06' AND shipped_date &lt; '2016-12-08' THEN 1</v>
      </c>
    </row>
    <row r="946" spans="1:19" x14ac:dyDescent="0.25">
      <c r="A946" t="str">
        <f t="shared" si="118"/>
        <v>64071</v>
      </c>
      <c r="B946">
        <v>1</v>
      </c>
      <c r="C946">
        <v>6407</v>
      </c>
      <c r="D946">
        <v>1723000</v>
      </c>
      <c r="E946">
        <v>1723000</v>
      </c>
      <c r="F946">
        <v>2</v>
      </c>
      <c r="G946">
        <v>2</v>
      </c>
      <c r="H946">
        <f>VLOOKUP($A946,'01 LEAD TIME'!$A$10:$K$1000000,8,FALSE)</f>
        <v>20161125081548</v>
      </c>
      <c r="I946">
        <f>VLOOKUP($A946,'01 LEAD TIME'!$A$10:$K$1000000,9,FALSE)</f>
        <v>20161205234429</v>
      </c>
      <c r="J946">
        <f>VLOOKUP($A946,'01 LEAD TIME'!$A$10:$K$1000000,10,FALSE)</f>
        <v>10</v>
      </c>
      <c r="K946">
        <f>VLOOKUP($A946,'01 LEAD TIME'!$A$10:$K$1000000,11,FALSE)</f>
        <v>0</v>
      </c>
      <c r="L946" t="s">
        <v>34</v>
      </c>
      <c r="M946" s="1">
        <f t="shared" si="112"/>
        <v>42703</v>
      </c>
      <c r="N946" s="1">
        <f t="shared" si="113"/>
        <v>42706</v>
      </c>
      <c r="O946" t="b">
        <f t="shared" si="114"/>
        <v>0</v>
      </c>
      <c r="P946" t="str">
        <f t="shared" si="115"/>
        <v>WHEN fk_mwh_warehouse = '1' AND id_city = '6407' AND shipped_date &gt;= '2016-11-29' AND shipped_date &lt; '2016-12-03' THEN unit_price</v>
      </c>
      <c r="Q946" t="str">
        <f t="shared" si="116"/>
        <v>WHEN fk_mwh_warehouse = '1' AND id_city = '6407' AND shipped_date &gt;= '2016-11-29' AND shipped_date &lt; '2016-12-03' THEN paid_price</v>
      </c>
      <c r="R946" t="str">
        <f t="shared" si="119"/>
        <v>WHEN fk_mwh_warehouse = '1' AND id_city = '6407' AND shipped_date &gt;= '2016-11-29' AND shipped_date &lt; '2016-12-03' THEN order_nr</v>
      </c>
      <c r="S946" t="str">
        <f t="shared" si="117"/>
        <v>WHEN fk_mwh_warehouse = '1' AND id_city = '6407' AND shipped_date &gt;= '2016-11-29' AND shipped_date &lt; '2016-12-03' THEN 1</v>
      </c>
    </row>
    <row r="947" spans="1:19" x14ac:dyDescent="0.25">
      <c r="A947" t="str">
        <f t="shared" si="118"/>
        <v>64191</v>
      </c>
      <c r="B947">
        <v>1</v>
      </c>
      <c r="C947">
        <v>6419</v>
      </c>
      <c r="D947">
        <v>34094227</v>
      </c>
      <c r="E947">
        <v>33626972.039999999</v>
      </c>
      <c r="F947">
        <v>77</v>
      </c>
      <c r="G947">
        <v>106</v>
      </c>
      <c r="H947">
        <f>VLOOKUP($A947,'01 LEAD TIME'!$A$10:$K$1000000,8,FALSE)</f>
        <v>20161161369992.699</v>
      </c>
      <c r="I947">
        <f>VLOOKUP($A947,'01 LEAD TIME'!$A$10:$K$1000000,9,FALSE)</f>
        <v>20161206950028.699</v>
      </c>
      <c r="J947">
        <f>VLOOKUP($A947,'01 LEAD TIME'!$A$10:$K$1000000,10,FALSE)</f>
        <v>11</v>
      </c>
      <c r="K947">
        <f>VLOOKUP($A947,'01 LEAD TIME'!$A$10:$K$1000000,11,FALSE)</f>
        <v>8</v>
      </c>
      <c r="L947" t="s">
        <v>36</v>
      </c>
      <c r="M947" s="1">
        <f t="shared" si="112"/>
        <v>42678</v>
      </c>
      <c r="N947" s="1">
        <f t="shared" si="113"/>
        <v>42713</v>
      </c>
      <c r="O947" t="b">
        <f t="shared" si="114"/>
        <v>0</v>
      </c>
      <c r="P947" t="str">
        <f t="shared" si="115"/>
        <v>WHEN fk_mwh_warehouse = '1' AND id_city = '6419' AND shipped_date &gt;= '2016-11-04' AND shipped_date &lt; '2016-12-10' THEN unit_price</v>
      </c>
      <c r="Q947" t="str">
        <f t="shared" si="116"/>
        <v>WHEN fk_mwh_warehouse = '1' AND id_city = '6419' AND shipped_date &gt;= '2016-11-04' AND shipped_date &lt; '2016-12-10' THEN paid_price</v>
      </c>
      <c r="R947" t="str">
        <f t="shared" si="119"/>
        <v>WHEN fk_mwh_warehouse = '1' AND id_city = '6419' AND shipped_date &gt;= '2016-11-04' AND shipped_date &lt; '2016-12-10' THEN order_nr</v>
      </c>
      <c r="S947" t="str">
        <f t="shared" si="117"/>
        <v>WHEN fk_mwh_warehouse = '1' AND id_city = '6419' AND shipped_date &gt;= '2016-11-04' AND shipped_date &lt; '2016-12-10' THEN 1</v>
      </c>
    </row>
    <row r="948" spans="1:19" x14ac:dyDescent="0.25">
      <c r="A948" t="str">
        <f t="shared" si="118"/>
        <v>64331</v>
      </c>
      <c r="B948">
        <v>1</v>
      </c>
      <c r="C948">
        <v>6433</v>
      </c>
      <c r="D948">
        <v>16453644.15</v>
      </c>
      <c r="E948">
        <v>16378729.4</v>
      </c>
      <c r="F948">
        <v>46</v>
      </c>
      <c r="G948">
        <v>65</v>
      </c>
      <c r="H948">
        <f>VLOOKUP($A948,'01 LEAD TIME'!$A$10:$K$1000000,8,FALSE)</f>
        <v>20161134123701.5</v>
      </c>
      <c r="I948">
        <f>VLOOKUP($A948,'01 LEAD TIME'!$A$10:$K$1000000,9,FALSE)</f>
        <v>20161205976799.5</v>
      </c>
      <c r="J948">
        <f>VLOOKUP($A948,'01 LEAD TIME'!$A$10:$K$1000000,10,FALSE)</f>
        <v>13</v>
      </c>
      <c r="K948">
        <f>VLOOKUP($A948,'01 LEAD TIME'!$A$10:$K$1000000,11,FALSE)</f>
        <v>6</v>
      </c>
      <c r="L948" t="s">
        <v>34</v>
      </c>
      <c r="M948" s="1">
        <f t="shared" si="112"/>
        <v>42682</v>
      </c>
      <c r="N948" s="1">
        <f t="shared" si="113"/>
        <v>42709</v>
      </c>
      <c r="O948" t="b">
        <f t="shared" si="114"/>
        <v>0</v>
      </c>
      <c r="P948" t="str">
        <f t="shared" si="115"/>
        <v>WHEN fk_mwh_warehouse = '1' AND id_city = '6433' AND shipped_date &gt;= '2016-11-08' AND shipped_date &lt; '2016-12-06' THEN unit_price</v>
      </c>
      <c r="Q948" t="str">
        <f t="shared" si="116"/>
        <v>WHEN fk_mwh_warehouse = '1' AND id_city = '6433' AND shipped_date &gt;= '2016-11-08' AND shipped_date &lt; '2016-12-06' THEN paid_price</v>
      </c>
      <c r="R948" t="str">
        <f t="shared" si="119"/>
        <v>WHEN fk_mwh_warehouse = '1' AND id_city = '6433' AND shipped_date &gt;= '2016-11-08' AND shipped_date &lt; '2016-12-06' THEN order_nr</v>
      </c>
      <c r="S948" t="str">
        <f t="shared" si="117"/>
        <v>WHEN fk_mwh_warehouse = '1' AND id_city = '6433' AND shipped_date &gt;= '2016-11-08' AND shipped_date &lt; '2016-12-06' THEN 1</v>
      </c>
    </row>
    <row r="949" spans="1:19" x14ac:dyDescent="0.25">
      <c r="A949" t="str">
        <f t="shared" si="118"/>
        <v>64441</v>
      </c>
      <c r="B949">
        <v>1</v>
      </c>
      <c r="C949">
        <v>6444</v>
      </c>
      <c r="D949">
        <v>24016449.600000001</v>
      </c>
      <c r="E949">
        <v>23813690.350000001</v>
      </c>
      <c r="F949">
        <v>86</v>
      </c>
      <c r="G949">
        <v>107</v>
      </c>
      <c r="H949">
        <f>VLOOKUP($A949,'01 LEAD TIME'!$A$10:$K$1000000,8,FALSE)</f>
        <v>20161146325111.602</v>
      </c>
      <c r="I949">
        <f>VLOOKUP($A949,'01 LEAD TIME'!$A$10:$K$1000000,9,FALSE)</f>
        <v>20161206842453.301</v>
      </c>
      <c r="J949">
        <f>VLOOKUP($A949,'01 LEAD TIME'!$A$10:$K$1000000,10,FALSE)</f>
        <v>9</v>
      </c>
      <c r="K949">
        <f>VLOOKUP($A949,'01 LEAD TIME'!$A$10:$K$1000000,11,FALSE)</f>
        <v>5</v>
      </c>
      <c r="L949" t="s">
        <v>36</v>
      </c>
      <c r="M949" s="1">
        <f t="shared" si="112"/>
        <v>42689</v>
      </c>
      <c r="N949" s="1">
        <f t="shared" si="113"/>
        <v>42712</v>
      </c>
      <c r="O949" t="b">
        <f t="shared" si="114"/>
        <v>0</v>
      </c>
      <c r="P949" t="str">
        <f t="shared" si="115"/>
        <v>WHEN fk_mwh_warehouse = '1' AND id_city = '6444' AND shipped_date &gt;= '2016-11-15' AND shipped_date &lt; '2016-12-09' THEN unit_price</v>
      </c>
      <c r="Q949" t="str">
        <f t="shared" si="116"/>
        <v>WHEN fk_mwh_warehouse = '1' AND id_city = '6444' AND shipped_date &gt;= '2016-11-15' AND shipped_date &lt; '2016-12-09' THEN paid_price</v>
      </c>
      <c r="R949" t="str">
        <f t="shared" si="119"/>
        <v>WHEN fk_mwh_warehouse = '1' AND id_city = '6444' AND shipped_date &gt;= '2016-11-15' AND shipped_date &lt; '2016-12-09' THEN order_nr</v>
      </c>
      <c r="S949" t="str">
        <f t="shared" si="117"/>
        <v>WHEN fk_mwh_warehouse = '1' AND id_city = '6444' AND shipped_date &gt;= '2016-11-15' AND shipped_date &lt; '2016-12-09' THEN 1</v>
      </c>
    </row>
    <row r="950" spans="1:19" x14ac:dyDescent="0.25">
      <c r="A950" t="str">
        <f t="shared" si="118"/>
        <v>64531</v>
      </c>
      <c r="B950">
        <v>1</v>
      </c>
      <c r="C950">
        <v>6453</v>
      </c>
      <c r="D950">
        <v>12815958</v>
      </c>
      <c r="E950">
        <v>12695836.689999999</v>
      </c>
      <c r="F950">
        <v>33</v>
      </c>
      <c r="G950">
        <v>43</v>
      </c>
      <c r="H950">
        <f>VLOOKUP($A950,'01 LEAD TIME'!$A$10:$K$1000000,8,FALSE)</f>
        <v>20161151895925.301</v>
      </c>
      <c r="I950">
        <f>VLOOKUP($A950,'01 LEAD TIME'!$A$10:$K$1000000,9,FALSE)</f>
        <v>20161207281174.301</v>
      </c>
      <c r="J950">
        <f>VLOOKUP($A950,'01 LEAD TIME'!$A$10:$K$1000000,10,FALSE)</f>
        <v>9</v>
      </c>
      <c r="K950">
        <f>VLOOKUP($A950,'01 LEAD TIME'!$A$10:$K$1000000,11,FALSE)</f>
        <v>6</v>
      </c>
      <c r="L950" t="s">
        <v>35</v>
      </c>
      <c r="M950" s="1">
        <f t="shared" si="112"/>
        <v>42686</v>
      </c>
      <c r="N950" s="1">
        <f t="shared" si="113"/>
        <v>42713</v>
      </c>
      <c r="O950" t="b">
        <f t="shared" si="114"/>
        <v>0</v>
      </c>
      <c r="P950" t="str">
        <f t="shared" si="115"/>
        <v>WHEN fk_mwh_warehouse = '1' AND id_city = '6453' AND shipped_date &gt;= '2016-11-12' AND shipped_date &lt; '2016-12-10' THEN unit_price</v>
      </c>
      <c r="Q950" t="str">
        <f t="shared" si="116"/>
        <v>WHEN fk_mwh_warehouse = '1' AND id_city = '6453' AND shipped_date &gt;= '2016-11-12' AND shipped_date &lt; '2016-12-10' THEN paid_price</v>
      </c>
      <c r="R950" t="str">
        <f t="shared" si="119"/>
        <v>WHEN fk_mwh_warehouse = '1' AND id_city = '6453' AND shipped_date &gt;= '2016-11-12' AND shipped_date &lt; '2016-12-10' THEN order_nr</v>
      </c>
      <c r="S950" t="str">
        <f t="shared" si="117"/>
        <v>WHEN fk_mwh_warehouse = '1' AND id_city = '6453' AND shipped_date &gt;= '2016-11-12' AND shipped_date &lt; '2016-12-10' THEN 1</v>
      </c>
    </row>
    <row r="951" spans="1:19" x14ac:dyDescent="0.25">
      <c r="A951" t="str">
        <f t="shared" si="118"/>
        <v>64781</v>
      </c>
      <c r="B951">
        <v>1</v>
      </c>
      <c r="C951">
        <v>6478</v>
      </c>
      <c r="D951">
        <v>5932037.2000000002</v>
      </c>
      <c r="E951">
        <v>5932037.2000000002</v>
      </c>
      <c r="F951">
        <v>20</v>
      </c>
      <c r="G951">
        <v>24</v>
      </c>
      <c r="H951">
        <f>VLOOKUP($A951,'01 LEAD TIME'!$A$10:$K$1000000,8,FALSE)</f>
        <v>20161132836574.102</v>
      </c>
      <c r="I951">
        <f>VLOOKUP($A951,'01 LEAD TIME'!$A$10:$K$1000000,9,FALSE)</f>
        <v>20161206511559.301</v>
      </c>
      <c r="J951">
        <f>VLOOKUP($A951,'01 LEAD TIME'!$A$10:$K$1000000,10,FALSE)</f>
        <v>15</v>
      </c>
      <c r="K951">
        <f>VLOOKUP($A951,'01 LEAD TIME'!$A$10:$K$1000000,11,FALSE)</f>
        <v>5</v>
      </c>
      <c r="L951" t="s">
        <v>36</v>
      </c>
      <c r="M951" s="1">
        <f t="shared" si="112"/>
        <v>42683</v>
      </c>
      <c r="N951" s="1">
        <f t="shared" si="113"/>
        <v>42706</v>
      </c>
      <c r="O951" t="b">
        <f t="shared" si="114"/>
        <v>0</v>
      </c>
      <c r="P951" t="str">
        <f t="shared" si="115"/>
        <v>WHEN fk_mwh_warehouse = '1' AND id_city = '6478' AND shipped_date &gt;= '2016-11-09' AND shipped_date &lt; '2016-12-03' THEN unit_price</v>
      </c>
      <c r="Q951" t="str">
        <f t="shared" si="116"/>
        <v>WHEN fk_mwh_warehouse = '1' AND id_city = '6478' AND shipped_date &gt;= '2016-11-09' AND shipped_date &lt; '2016-12-03' THEN paid_price</v>
      </c>
      <c r="R951" t="str">
        <f t="shared" si="119"/>
        <v>WHEN fk_mwh_warehouse = '1' AND id_city = '6478' AND shipped_date &gt;= '2016-11-09' AND shipped_date &lt; '2016-12-03' THEN order_nr</v>
      </c>
      <c r="S951" t="str">
        <f t="shared" si="117"/>
        <v>WHEN fk_mwh_warehouse = '1' AND id_city = '6478' AND shipped_date &gt;= '2016-11-09' AND shipped_date &lt; '2016-12-03' THEN 1</v>
      </c>
    </row>
    <row r="952" spans="1:19" x14ac:dyDescent="0.25">
      <c r="A952" t="str">
        <f t="shared" si="118"/>
        <v>64911</v>
      </c>
      <c r="B952">
        <v>1</v>
      </c>
      <c r="C952">
        <v>6491</v>
      </c>
      <c r="D952">
        <v>43910784.25</v>
      </c>
      <c r="E952">
        <v>43357469.5</v>
      </c>
      <c r="F952">
        <v>112</v>
      </c>
      <c r="G952">
        <v>146</v>
      </c>
      <c r="H952">
        <f>VLOOKUP($A952,'01 LEAD TIME'!$A$10:$K$1000000,8,FALSE)</f>
        <v>20161158376058.699</v>
      </c>
      <c r="I952">
        <f>VLOOKUP($A952,'01 LEAD TIME'!$A$10:$K$1000000,9,FALSE)</f>
        <v>20161206732790.699</v>
      </c>
      <c r="J952">
        <f>VLOOKUP($A952,'01 LEAD TIME'!$A$10:$K$1000000,10,FALSE)</f>
        <v>8</v>
      </c>
      <c r="K952">
        <f>VLOOKUP($A952,'01 LEAD TIME'!$A$10:$K$1000000,11,FALSE)</f>
        <v>5</v>
      </c>
      <c r="L952" t="s">
        <v>36</v>
      </c>
      <c r="M952" s="1">
        <f t="shared" si="112"/>
        <v>42690</v>
      </c>
      <c r="N952" s="1">
        <f t="shared" si="113"/>
        <v>42713</v>
      </c>
      <c r="O952" t="b">
        <f t="shared" si="114"/>
        <v>0</v>
      </c>
      <c r="P952" t="str">
        <f t="shared" si="115"/>
        <v>WHEN fk_mwh_warehouse = '1' AND id_city = '6491' AND shipped_date &gt;= '2016-11-16' AND shipped_date &lt; '2016-12-10' THEN unit_price</v>
      </c>
      <c r="Q952" t="str">
        <f t="shared" si="116"/>
        <v>WHEN fk_mwh_warehouse = '1' AND id_city = '6491' AND shipped_date &gt;= '2016-11-16' AND shipped_date &lt; '2016-12-10' THEN paid_price</v>
      </c>
      <c r="R952" t="str">
        <f t="shared" si="119"/>
        <v>WHEN fk_mwh_warehouse = '1' AND id_city = '6491' AND shipped_date &gt;= '2016-11-16' AND shipped_date &lt; '2016-12-10' THEN order_nr</v>
      </c>
      <c r="S952" t="str">
        <f t="shared" si="117"/>
        <v>WHEN fk_mwh_warehouse = '1' AND id_city = '6491' AND shipped_date &gt;= '2016-11-16' AND shipped_date &lt; '2016-12-10' THEN 1</v>
      </c>
    </row>
    <row r="953" spans="1:19" x14ac:dyDescent="0.25">
      <c r="A953" t="str">
        <f t="shared" si="118"/>
        <v>65091</v>
      </c>
      <c r="B953">
        <v>1</v>
      </c>
      <c r="C953">
        <v>6509</v>
      </c>
      <c r="D953">
        <v>1406978.1</v>
      </c>
      <c r="E953">
        <v>1406978.1</v>
      </c>
      <c r="F953">
        <v>11</v>
      </c>
      <c r="G953">
        <v>13</v>
      </c>
      <c r="H953">
        <f>VLOOKUP($A953,'01 LEAD TIME'!$A$10:$K$1000000,8,FALSE)</f>
        <v>20161170533685.199</v>
      </c>
      <c r="I953">
        <f>VLOOKUP($A953,'01 LEAD TIME'!$A$10:$K$1000000,9,FALSE)</f>
        <v>20161206587102.102</v>
      </c>
      <c r="J953">
        <f>VLOOKUP($A953,'01 LEAD TIME'!$A$10:$K$1000000,10,FALSE)</f>
        <v>6</v>
      </c>
      <c r="K953">
        <f>VLOOKUP($A953,'01 LEAD TIME'!$A$10:$K$1000000,11,FALSE)</f>
        <v>2</v>
      </c>
      <c r="L953" t="s">
        <v>36</v>
      </c>
      <c r="M953" s="1">
        <f t="shared" si="112"/>
        <v>42701</v>
      </c>
      <c r="N953" s="1">
        <f t="shared" si="113"/>
        <v>42712</v>
      </c>
      <c r="O953" t="b">
        <f t="shared" si="114"/>
        <v>0</v>
      </c>
      <c r="P953" t="str">
        <f t="shared" si="115"/>
        <v>WHEN fk_mwh_warehouse = '1' AND id_city = '6509' AND shipped_date &gt;= '2016-11-27' AND shipped_date &lt; '2016-12-09' THEN unit_price</v>
      </c>
      <c r="Q953" t="str">
        <f t="shared" si="116"/>
        <v>WHEN fk_mwh_warehouse = '1' AND id_city = '6509' AND shipped_date &gt;= '2016-11-27' AND shipped_date &lt; '2016-12-09' THEN paid_price</v>
      </c>
      <c r="R953" t="str">
        <f t="shared" si="119"/>
        <v>WHEN fk_mwh_warehouse = '1' AND id_city = '6509' AND shipped_date &gt;= '2016-11-27' AND shipped_date &lt; '2016-12-09' THEN order_nr</v>
      </c>
      <c r="S953" t="str">
        <f t="shared" si="117"/>
        <v>WHEN fk_mwh_warehouse = '1' AND id_city = '6509' AND shipped_date &gt;= '2016-11-27' AND shipped_date &lt; '2016-12-09' THEN 1</v>
      </c>
    </row>
    <row r="954" spans="1:19" x14ac:dyDescent="0.25">
      <c r="A954" t="str">
        <f t="shared" si="118"/>
        <v>65181</v>
      </c>
      <c r="B954">
        <v>1</v>
      </c>
      <c r="C954">
        <v>6518</v>
      </c>
      <c r="D954">
        <v>33248487.02</v>
      </c>
      <c r="E954">
        <v>32287904.059999999</v>
      </c>
      <c r="F954">
        <v>100</v>
      </c>
      <c r="G954">
        <v>146</v>
      </c>
      <c r="H954">
        <f>VLOOKUP($A954,'01 LEAD TIME'!$A$10:$K$1000000,8,FALSE)</f>
        <v>20161132203668.5</v>
      </c>
      <c r="I954">
        <f>VLOOKUP($A954,'01 LEAD TIME'!$A$10:$K$1000000,9,FALSE)</f>
        <v>20161206417690.102</v>
      </c>
      <c r="J954">
        <f>VLOOKUP($A954,'01 LEAD TIME'!$A$10:$K$1000000,10,FALSE)</f>
        <v>11</v>
      </c>
      <c r="K954">
        <f>VLOOKUP($A954,'01 LEAD TIME'!$A$10:$K$1000000,11,FALSE)</f>
        <v>6</v>
      </c>
      <c r="L954" t="s">
        <v>36</v>
      </c>
      <c r="M954" s="1">
        <f t="shared" si="112"/>
        <v>42684</v>
      </c>
      <c r="N954" s="1">
        <f t="shared" si="113"/>
        <v>42711</v>
      </c>
      <c r="O954" t="b">
        <f t="shared" si="114"/>
        <v>0</v>
      </c>
      <c r="P954" t="str">
        <f t="shared" si="115"/>
        <v>WHEN fk_mwh_warehouse = '1' AND id_city = '6518' AND shipped_date &gt;= '2016-11-10' AND shipped_date &lt; '2016-12-08' THEN unit_price</v>
      </c>
      <c r="Q954" t="str">
        <f t="shared" si="116"/>
        <v>WHEN fk_mwh_warehouse = '1' AND id_city = '6518' AND shipped_date &gt;= '2016-11-10' AND shipped_date &lt; '2016-12-08' THEN paid_price</v>
      </c>
      <c r="R954" t="str">
        <f t="shared" si="119"/>
        <v>WHEN fk_mwh_warehouse = '1' AND id_city = '6518' AND shipped_date &gt;= '2016-11-10' AND shipped_date &lt; '2016-12-08' THEN order_nr</v>
      </c>
      <c r="S954" t="str">
        <f t="shared" si="117"/>
        <v>WHEN fk_mwh_warehouse = '1' AND id_city = '6518' AND shipped_date &gt;= '2016-11-10' AND shipped_date &lt; '2016-12-08' THEN 1</v>
      </c>
    </row>
    <row r="955" spans="1:19" x14ac:dyDescent="0.25">
      <c r="A955" t="str">
        <f t="shared" si="118"/>
        <v>65241</v>
      </c>
      <c r="B955">
        <v>1</v>
      </c>
      <c r="C955">
        <v>6524</v>
      </c>
      <c r="D955">
        <v>480576015.64999998</v>
      </c>
      <c r="E955">
        <v>474990791.31999999</v>
      </c>
      <c r="F955">
        <v>2290</v>
      </c>
      <c r="G955">
        <v>3073</v>
      </c>
      <c r="H955">
        <f>VLOOKUP($A955,'01 LEAD TIME'!$A$10:$K$1000000,8,FALSE)</f>
        <v>20161181123225</v>
      </c>
      <c r="I955">
        <f>VLOOKUP($A955,'01 LEAD TIME'!$A$10:$K$1000000,9,FALSE)</f>
        <v>20161206723673.301</v>
      </c>
      <c r="J955">
        <f>VLOOKUP($A955,'01 LEAD TIME'!$A$10:$K$1000000,10,FALSE)</f>
        <v>6</v>
      </c>
      <c r="K955">
        <f>VLOOKUP($A955,'01 LEAD TIME'!$A$10:$K$1000000,11,FALSE)</f>
        <v>5</v>
      </c>
      <c r="L955" t="s">
        <v>36</v>
      </c>
      <c r="M955" s="1">
        <f t="shared" si="112"/>
        <v>42692</v>
      </c>
      <c r="N955" s="1">
        <f t="shared" si="113"/>
        <v>42715</v>
      </c>
      <c r="O955" t="b">
        <f t="shared" si="114"/>
        <v>0</v>
      </c>
      <c r="P955" t="str">
        <f t="shared" si="115"/>
        <v>WHEN fk_mwh_warehouse = '1' AND id_city = '6524' AND shipped_date &gt;= '2016-11-18' AND shipped_date &lt; '2016-12-12' THEN unit_price</v>
      </c>
      <c r="Q955" t="str">
        <f t="shared" si="116"/>
        <v>WHEN fk_mwh_warehouse = '1' AND id_city = '6524' AND shipped_date &gt;= '2016-11-18' AND shipped_date &lt; '2016-12-12' THEN paid_price</v>
      </c>
      <c r="R955" t="str">
        <f t="shared" si="119"/>
        <v>WHEN fk_mwh_warehouse = '1' AND id_city = '6524' AND shipped_date &gt;= '2016-11-18' AND shipped_date &lt; '2016-12-12' THEN order_nr</v>
      </c>
      <c r="S955" t="str">
        <f t="shared" si="117"/>
        <v>WHEN fk_mwh_warehouse = '1' AND id_city = '6524' AND shipped_date &gt;= '2016-11-18' AND shipped_date &lt; '2016-12-12' THEN 1</v>
      </c>
    </row>
    <row r="956" spans="1:19" x14ac:dyDescent="0.25">
      <c r="A956" t="str">
        <f t="shared" si="118"/>
        <v>65331</v>
      </c>
      <c r="B956">
        <v>1</v>
      </c>
      <c r="C956">
        <v>6533</v>
      </c>
      <c r="D956">
        <v>9268599</v>
      </c>
      <c r="E956">
        <v>9268599</v>
      </c>
      <c r="F956">
        <v>20</v>
      </c>
      <c r="G956">
        <v>27</v>
      </c>
      <c r="H956">
        <f>VLOOKUP($A956,'01 LEAD TIME'!$A$10:$K$1000000,8,FALSE)</f>
        <v>20161187280591.398</v>
      </c>
      <c r="I956">
        <f>VLOOKUP($A956,'01 LEAD TIME'!$A$10:$K$1000000,9,FALSE)</f>
        <v>20161206669709.898</v>
      </c>
      <c r="J956">
        <f>VLOOKUP($A956,'01 LEAD TIME'!$A$10:$K$1000000,10,FALSE)</f>
        <v>5</v>
      </c>
      <c r="K956">
        <f>VLOOKUP($A956,'01 LEAD TIME'!$A$10:$K$1000000,11,FALSE)</f>
        <v>3</v>
      </c>
      <c r="L956" t="s">
        <v>36</v>
      </c>
      <c r="M956" s="1">
        <f t="shared" si="112"/>
        <v>42699</v>
      </c>
      <c r="N956" s="1">
        <f t="shared" si="113"/>
        <v>42714</v>
      </c>
      <c r="O956" t="b">
        <f t="shared" si="114"/>
        <v>0</v>
      </c>
      <c r="P956" t="str">
        <f t="shared" si="115"/>
        <v>WHEN fk_mwh_warehouse = '1' AND id_city = '6533' AND shipped_date &gt;= '2016-11-25' AND shipped_date &lt; '2016-12-11' THEN unit_price</v>
      </c>
      <c r="Q956" t="str">
        <f t="shared" si="116"/>
        <v>WHEN fk_mwh_warehouse = '1' AND id_city = '6533' AND shipped_date &gt;= '2016-11-25' AND shipped_date &lt; '2016-12-11' THEN paid_price</v>
      </c>
      <c r="R956" t="str">
        <f t="shared" si="119"/>
        <v>WHEN fk_mwh_warehouse = '1' AND id_city = '6533' AND shipped_date &gt;= '2016-11-25' AND shipped_date &lt; '2016-12-11' THEN order_nr</v>
      </c>
      <c r="S956" t="str">
        <f t="shared" si="117"/>
        <v>WHEN fk_mwh_warehouse = '1' AND id_city = '6533' AND shipped_date &gt;= '2016-11-25' AND shipped_date &lt; '2016-12-11' THEN 1</v>
      </c>
    </row>
    <row r="957" spans="1:19" x14ac:dyDescent="0.25">
      <c r="A957" t="str">
        <f t="shared" si="118"/>
        <v>65471</v>
      </c>
      <c r="B957">
        <v>1</v>
      </c>
      <c r="C957">
        <v>6547</v>
      </c>
      <c r="D957">
        <v>719000</v>
      </c>
      <c r="E957">
        <v>719000</v>
      </c>
      <c r="F957">
        <v>5</v>
      </c>
      <c r="G957">
        <v>6</v>
      </c>
      <c r="H957">
        <f>VLOOKUP($A957,'01 LEAD TIME'!$A$10:$K$1000000,8,FALSE)</f>
        <v>20161188270606.199</v>
      </c>
      <c r="I957">
        <f>VLOOKUP($A957,'01 LEAD TIME'!$A$10:$K$1000000,9,FALSE)</f>
        <v>20161206004640.398</v>
      </c>
      <c r="J957">
        <f>VLOOKUP($A957,'01 LEAD TIME'!$A$10:$K$1000000,10,FALSE)</f>
        <v>4</v>
      </c>
      <c r="K957">
        <f>VLOOKUP($A957,'01 LEAD TIME'!$A$10:$K$1000000,11,FALSE)</f>
        <v>1</v>
      </c>
      <c r="L957" t="s">
        <v>36</v>
      </c>
      <c r="M957" s="1">
        <f t="shared" si="112"/>
        <v>42706</v>
      </c>
      <c r="N957" s="1">
        <f t="shared" si="113"/>
        <v>42713</v>
      </c>
      <c r="O957" t="b">
        <f t="shared" si="114"/>
        <v>0</v>
      </c>
      <c r="P957" t="str">
        <f t="shared" si="115"/>
        <v>WHEN fk_mwh_warehouse = '1' AND id_city = '6547' AND shipped_date &gt;= '2016-12-02' AND shipped_date &lt; '2016-12-10' THEN unit_price</v>
      </c>
      <c r="Q957" t="str">
        <f t="shared" si="116"/>
        <v>WHEN fk_mwh_warehouse = '1' AND id_city = '6547' AND shipped_date &gt;= '2016-12-02' AND shipped_date &lt; '2016-12-10' THEN paid_price</v>
      </c>
      <c r="R957" t="str">
        <f t="shared" si="119"/>
        <v>WHEN fk_mwh_warehouse = '1' AND id_city = '6547' AND shipped_date &gt;= '2016-12-02' AND shipped_date &lt; '2016-12-10' THEN order_nr</v>
      </c>
      <c r="S957" t="str">
        <f t="shared" si="117"/>
        <v>WHEN fk_mwh_warehouse = '1' AND id_city = '6547' AND shipped_date &gt;= '2016-12-02' AND shipped_date &lt; '2016-12-10' THEN 1</v>
      </c>
    </row>
    <row r="958" spans="1:19" x14ac:dyDescent="0.25">
      <c r="A958" t="str">
        <f t="shared" si="118"/>
        <v>65531</v>
      </c>
      <c r="B958">
        <v>1</v>
      </c>
      <c r="C958">
        <v>6553</v>
      </c>
      <c r="D958">
        <v>8905358</v>
      </c>
      <c r="E958">
        <v>8848358</v>
      </c>
      <c r="F958">
        <v>32</v>
      </c>
      <c r="G958">
        <v>43</v>
      </c>
      <c r="H958">
        <f>VLOOKUP($A958,'01 LEAD TIME'!$A$10:$K$1000000,8,FALSE)</f>
        <v>20161178853243.199</v>
      </c>
      <c r="I958">
        <f>VLOOKUP($A958,'01 LEAD TIME'!$A$10:$K$1000000,9,FALSE)</f>
        <v>20161206738845.5</v>
      </c>
      <c r="J958">
        <f>VLOOKUP($A958,'01 LEAD TIME'!$A$10:$K$1000000,10,FALSE)</f>
        <v>5</v>
      </c>
      <c r="K958">
        <f>VLOOKUP($A958,'01 LEAD TIME'!$A$10:$K$1000000,11,FALSE)</f>
        <v>3</v>
      </c>
      <c r="L958" t="s">
        <v>36</v>
      </c>
      <c r="M958" s="1">
        <f t="shared" si="112"/>
        <v>42699</v>
      </c>
      <c r="N958" s="1">
        <f t="shared" si="113"/>
        <v>42714</v>
      </c>
      <c r="O958" t="b">
        <f t="shared" si="114"/>
        <v>0</v>
      </c>
      <c r="P958" t="str">
        <f t="shared" si="115"/>
        <v>WHEN fk_mwh_warehouse = '1' AND id_city = '6553' AND shipped_date &gt;= '2016-11-25' AND shipped_date &lt; '2016-12-11' THEN unit_price</v>
      </c>
      <c r="Q958" t="str">
        <f t="shared" si="116"/>
        <v>WHEN fk_mwh_warehouse = '1' AND id_city = '6553' AND shipped_date &gt;= '2016-11-25' AND shipped_date &lt; '2016-12-11' THEN paid_price</v>
      </c>
      <c r="R958" t="str">
        <f t="shared" si="119"/>
        <v>WHEN fk_mwh_warehouse = '1' AND id_city = '6553' AND shipped_date &gt;= '2016-11-25' AND shipped_date &lt; '2016-12-11' THEN order_nr</v>
      </c>
      <c r="S958" t="str">
        <f t="shared" si="117"/>
        <v>WHEN fk_mwh_warehouse = '1' AND id_city = '6553' AND shipped_date &gt;= '2016-11-25' AND shipped_date &lt; '2016-12-11' THEN 1</v>
      </c>
    </row>
    <row r="959" spans="1:19" x14ac:dyDescent="0.25">
      <c r="A959" t="str">
        <f t="shared" si="118"/>
        <v>65711</v>
      </c>
      <c r="B959">
        <v>1</v>
      </c>
      <c r="C959">
        <v>6571</v>
      </c>
      <c r="D959">
        <v>502500</v>
      </c>
      <c r="E959">
        <v>502500</v>
      </c>
      <c r="F959">
        <v>3</v>
      </c>
      <c r="G959">
        <v>3</v>
      </c>
      <c r="H959">
        <f>VLOOKUP($A959,'01 LEAD TIME'!$A$10:$K$1000000,8,FALSE)</f>
        <v>20161201117273.5</v>
      </c>
      <c r="I959">
        <f>VLOOKUP($A959,'01 LEAD TIME'!$A$10:$K$1000000,9,FALSE)</f>
        <v>20161205170673</v>
      </c>
      <c r="J959">
        <f>VLOOKUP($A959,'01 LEAD TIME'!$A$10:$K$1000000,10,FALSE)</f>
        <v>4</v>
      </c>
      <c r="K959">
        <f>VLOOKUP($A959,'01 LEAD TIME'!$A$10:$K$1000000,11,FALSE)</f>
        <v>0</v>
      </c>
      <c r="L959" t="s">
        <v>34</v>
      </c>
      <c r="M959" s="1">
        <f t="shared" si="112"/>
        <v>42709</v>
      </c>
      <c r="N959" s="1">
        <f t="shared" si="113"/>
        <v>42712</v>
      </c>
      <c r="O959" t="b">
        <f t="shared" si="114"/>
        <v>0</v>
      </c>
      <c r="P959" t="str">
        <f t="shared" si="115"/>
        <v>WHEN fk_mwh_warehouse = '1' AND id_city = '6571' AND shipped_date &gt;= '2016-12-05' AND shipped_date &lt; '2016-12-09' THEN unit_price</v>
      </c>
      <c r="Q959" t="str">
        <f t="shared" si="116"/>
        <v>WHEN fk_mwh_warehouse = '1' AND id_city = '6571' AND shipped_date &gt;= '2016-12-05' AND shipped_date &lt; '2016-12-09' THEN paid_price</v>
      </c>
      <c r="R959" t="str">
        <f t="shared" si="119"/>
        <v>WHEN fk_mwh_warehouse = '1' AND id_city = '6571' AND shipped_date &gt;= '2016-12-05' AND shipped_date &lt; '2016-12-09' THEN order_nr</v>
      </c>
      <c r="S959" t="str">
        <f t="shared" si="117"/>
        <v>WHEN fk_mwh_warehouse = '1' AND id_city = '6571' AND shipped_date &gt;= '2016-12-05' AND shipped_date &lt; '2016-12-09' THEN 1</v>
      </c>
    </row>
    <row r="960" spans="1:19" x14ac:dyDescent="0.25">
      <c r="A960" t="str">
        <f t="shared" si="118"/>
        <v>65891</v>
      </c>
      <c r="B960">
        <v>1</v>
      </c>
      <c r="C960">
        <v>6589</v>
      </c>
      <c r="D960">
        <v>687944.7</v>
      </c>
      <c r="E960">
        <v>687944.7</v>
      </c>
      <c r="F960">
        <v>5</v>
      </c>
      <c r="G960">
        <v>6</v>
      </c>
      <c r="H960">
        <f>VLOOKUP($A960,'01 LEAD TIME'!$A$10:$K$1000000,8,FALSE)</f>
        <v>20161184152230.5</v>
      </c>
      <c r="I960">
        <f>VLOOKUP($A960,'01 LEAD TIME'!$A$10:$K$1000000,9,FALSE)</f>
        <v>20161206197625.199</v>
      </c>
      <c r="J960">
        <f>VLOOKUP($A960,'01 LEAD TIME'!$A$10:$K$1000000,10,FALSE)</f>
        <v>5</v>
      </c>
      <c r="K960">
        <f>VLOOKUP($A960,'01 LEAD TIME'!$A$10:$K$1000000,11,FALSE)</f>
        <v>1</v>
      </c>
      <c r="L960" t="s">
        <v>36</v>
      </c>
      <c r="M960" s="1">
        <f t="shared" si="112"/>
        <v>42705</v>
      </c>
      <c r="N960" s="1">
        <f t="shared" si="113"/>
        <v>42712</v>
      </c>
      <c r="O960" t="b">
        <f t="shared" si="114"/>
        <v>0</v>
      </c>
      <c r="P960" t="str">
        <f t="shared" si="115"/>
        <v>WHEN fk_mwh_warehouse = '1' AND id_city = '6589' AND shipped_date &gt;= '2016-12-01' AND shipped_date &lt; '2016-12-09' THEN unit_price</v>
      </c>
      <c r="Q960" t="str">
        <f t="shared" si="116"/>
        <v>WHEN fk_mwh_warehouse = '1' AND id_city = '6589' AND shipped_date &gt;= '2016-12-01' AND shipped_date &lt; '2016-12-09' THEN paid_price</v>
      </c>
      <c r="R960" t="str">
        <f t="shared" si="119"/>
        <v>WHEN fk_mwh_warehouse = '1' AND id_city = '6589' AND shipped_date &gt;= '2016-12-01' AND shipped_date &lt; '2016-12-09' THEN order_nr</v>
      </c>
      <c r="S960" t="str">
        <f t="shared" si="117"/>
        <v>WHEN fk_mwh_warehouse = '1' AND id_city = '6589' AND shipped_date &gt;= '2016-12-01' AND shipped_date &lt; '2016-12-09' THEN 1</v>
      </c>
    </row>
    <row r="961" spans="1:19" x14ac:dyDescent="0.25">
      <c r="A961" t="str">
        <f t="shared" si="118"/>
        <v>65971</v>
      </c>
      <c r="B961">
        <v>1</v>
      </c>
      <c r="C961">
        <v>6597</v>
      </c>
      <c r="D961">
        <v>121539091.5</v>
      </c>
      <c r="E961">
        <v>121087156.56999999</v>
      </c>
      <c r="F961">
        <v>303</v>
      </c>
      <c r="G961">
        <v>393</v>
      </c>
      <c r="H961">
        <f>VLOOKUP($A961,'01 LEAD TIME'!$A$10:$K$1000000,8,FALSE)</f>
        <v>20161188198353.5</v>
      </c>
      <c r="I961">
        <f>VLOOKUP($A961,'01 LEAD TIME'!$A$10:$K$1000000,9,FALSE)</f>
        <v>20161206123799.699</v>
      </c>
      <c r="J961">
        <f>VLOOKUP($A961,'01 LEAD TIME'!$A$10:$K$1000000,10,FALSE)</f>
        <v>5</v>
      </c>
      <c r="K961">
        <f>VLOOKUP($A961,'01 LEAD TIME'!$A$10:$K$1000000,11,FALSE)</f>
        <v>4</v>
      </c>
      <c r="L961" t="s">
        <v>36</v>
      </c>
      <c r="M961" s="1">
        <f t="shared" si="112"/>
        <v>42696</v>
      </c>
      <c r="N961" s="1">
        <f t="shared" si="113"/>
        <v>42715</v>
      </c>
      <c r="O961" t="b">
        <f t="shared" si="114"/>
        <v>0</v>
      </c>
      <c r="P961" t="str">
        <f t="shared" si="115"/>
        <v>WHEN fk_mwh_warehouse = '1' AND id_city = '6597' AND shipped_date &gt;= '2016-11-22' AND shipped_date &lt; '2016-12-12' THEN unit_price</v>
      </c>
      <c r="Q961" t="str">
        <f t="shared" si="116"/>
        <v>WHEN fk_mwh_warehouse = '1' AND id_city = '6597' AND shipped_date &gt;= '2016-11-22' AND shipped_date &lt; '2016-12-12' THEN paid_price</v>
      </c>
      <c r="R961" t="str">
        <f t="shared" si="119"/>
        <v>WHEN fk_mwh_warehouse = '1' AND id_city = '6597' AND shipped_date &gt;= '2016-11-22' AND shipped_date &lt; '2016-12-12' THEN order_nr</v>
      </c>
      <c r="S961" t="str">
        <f t="shared" si="117"/>
        <v>WHEN fk_mwh_warehouse = '1' AND id_city = '6597' AND shipped_date &gt;= '2016-11-22' AND shipped_date &lt; '2016-12-12' THEN 1</v>
      </c>
    </row>
    <row r="962" spans="1:19" x14ac:dyDescent="0.25">
      <c r="A962" t="str">
        <f t="shared" si="118"/>
        <v>66041</v>
      </c>
      <c r="B962">
        <v>1</v>
      </c>
      <c r="C962">
        <v>6604</v>
      </c>
      <c r="D962">
        <v>41264860.259999998</v>
      </c>
      <c r="E962">
        <v>41239660.259999998</v>
      </c>
      <c r="F962">
        <v>342</v>
      </c>
      <c r="G962">
        <v>440</v>
      </c>
      <c r="H962">
        <f>VLOOKUP($A962,'01 LEAD TIME'!$A$10:$K$1000000,8,FALSE)</f>
        <v>20161199259612.5</v>
      </c>
      <c r="I962">
        <f>VLOOKUP($A962,'01 LEAD TIME'!$A$10:$K$1000000,9,FALSE)</f>
        <v>20161207085371.199</v>
      </c>
      <c r="J962">
        <f>VLOOKUP($A962,'01 LEAD TIME'!$A$10:$K$1000000,10,FALSE)</f>
        <v>3</v>
      </c>
      <c r="K962">
        <f>VLOOKUP($A962,'01 LEAD TIME'!$A$10:$K$1000000,11,FALSE)</f>
        <v>3</v>
      </c>
      <c r="L962" t="s">
        <v>35</v>
      </c>
      <c r="M962" s="1">
        <f t="shared" si="112"/>
        <v>42701</v>
      </c>
      <c r="N962" s="1">
        <f t="shared" si="113"/>
        <v>42716</v>
      </c>
      <c r="O962" t="b">
        <f t="shared" si="114"/>
        <v>0</v>
      </c>
      <c r="P962" t="str">
        <f t="shared" si="115"/>
        <v>WHEN fk_mwh_warehouse = '1' AND id_city = '6604' AND shipped_date &gt;= '2016-11-27' AND shipped_date &lt; '2016-12-13' THEN unit_price</v>
      </c>
      <c r="Q962" t="str">
        <f t="shared" si="116"/>
        <v>WHEN fk_mwh_warehouse = '1' AND id_city = '6604' AND shipped_date &gt;= '2016-11-27' AND shipped_date &lt; '2016-12-13' THEN paid_price</v>
      </c>
      <c r="R962" t="str">
        <f t="shared" si="119"/>
        <v>WHEN fk_mwh_warehouse = '1' AND id_city = '6604' AND shipped_date &gt;= '2016-11-27' AND shipped_date &lt; '2016-12-13' THEN order_nr</v>
      </c>
      <c r="S962" t="str">
        <f t="shared" si="117"/>
        <v>WHEN fk_mwh_warehouse = '1' AND id_city = '6604' AND shipped_date &gt;= '2016-11-27' AND shipped_date &lt; '2016-12-13' THEN 1</v>
      </c>
    </row>
    <row r="963" spans="1:19" x14ac:dyDescent="0.25">
      <c r="A963" t="str">
        <f t="shared" si="118"/>
        <v>66071</v>
      </c>
      <c r="B963">
        <v>1</v>
      </c>
      <c r="C963">
        <v>6607</v>
      </c>
      <c r="D963">
        <v>5795953384.4300003</v>
      </c>
      <c r="E963">
        <v>5677829680.3500004</v>
      </c>
      <c r="F963">
        <v>31933</v>
      </c>
      <c r="G963">
        <v>44694</v>
      </c>
      <c r="H963">
        <f>VLOOKUP($A963,'01 LEAD TIME'!$A$10:$K$1000000,8,FALSE)</f>
        <v>20161203025621.301</v>
      </c>
      <c r="I963">
        <f>VLOOKUP($A963,'01 LEAD TIME'!$A$10:$K$1000000,9,FALSE)</f>
        <v>20161206665188.801</v>
      </c>
      <c r="J963">
        <f>VLOOKUP($A963,'01 LEAD TIME'!$A$10:$K$1000000,10,FALSE)</f>
        <v>2</v>
      </c>
      <c r="K963">
        <f>VLOOKUP($A963,'01 LEAD TIME'!$A$10:$K$1000000,11,FALSE)</f>
        <v>2</v>
      </c>
      <c r="L963" t="s">
        <v>36</v>
      </c>
      <c r="M963" s="1">
        <f t="shared" si="112"/>
        <v>42705</v>
      </c>
      <c r="N963" s="1">
        <f t="shared" si="113"/>
        <v>42716</v>
      </c>
      <c r="O963" t="b">
        <f t="shared" si="114"/>
        <v>0</v>
      </c>
      <c r="P963" t="str">
        <f t="shared" si="115"/>
        <v>WHEN fk_mwh_warehouse = '1' AND id_city = '6607' AND shipped_date &gt;= '2016-12-01' AND shipped_date &lt; '2016-12-13' THEN unit_price</v>
      </c>
      <c r="Q963" t="str">
        <f t="shared" si="116"/>
        <v>WHEN fk_mwh_warehouse = '1' AND id_city = '6607' AND shipped_date &gt;= '2016-12-01' AND shipped_date &lt; '2016-12-13' THEN paid_price</v>
      </c>
      <c r="R963" t="str">
        <f t="shared" si="119"/>
        <v>WHEN fk_mwh_warehouse = '1' AND id_city = '6607' AND shipped_date &gt;= '2016-12-01' AND shipped_date &lt; '2016-12-13' THEN order_nr</v>
      </c>
      <c r="S963" t="str">
        <f t="shared" si="117"/>
        <v>WHEN fk_mwh_warehouse = '1' AND id_city = '6607' AND shipped_date &gt;= '2016-12-01' AND shipped_date &lt; '2016-12-13' THEN 1</v>
      </c>
    </row>
    <row r="964" spans="1:19" x14ac:dyDescent="0.25">
      <c r="A964" t="str">
        <f t="shared" si="118"/>
        <v>66141</v>
      </c>
      <c r="B964">
        <v>1</v>
      </c>
      <c r="C964">
        <v>6614</v>
      </c>
      <c r="D964">
        <v>7372042997.25</v>
      </c>
      <c r="E964">
        <v>7279883870.9899998</v>
      </c>
      <c r="F964">
        <v>43578</v>
      </c>
      <c r="G964">
        <v>61513</v>
      </c>
      <c r="H964">
        <f>VLOOKUP($A964,'01 LEAD TIME'!$A$10:$K$1000000,8,FALSE)</f>
        <v>20161202386427.5</v>
      </c>
      <c r="I964">
        <f>VLOOKUP($A964,'01 LEAD TIME'!$A$10:$K$1000000,9,FALSE)</f>
        <v>20161206740619.398</v>
      </c>
      <c r="J964">
        <f>VLOOKUP($A964,'01 LEAD TIME'!$A$10:$K$1000000,10,FALSE)</f>
        <v>2</v>
      </c>
      <c r="K964">
        <f>VLOOKUP($A964,'01 LEAD TIME'!$A$10:$K$1000000,11,FALSE)</f>
        <v>2</v>
      </c>
      <c r="L964" t="s">
        <v>36</v>
      </c>
      <c r="M964" s="1">
        <f t="shared" si="112"/>
        <v>42705</v>
      </c>
      <c r="N964" s="1">
        <f t="shared" si="113"/>
        <v>42716</v>
      </c>
      <c r="O964" t="b">
        <f t="shared" si="114"/>
        <v>0</v>
      </c>
      <c r="P964" t="str">
        <f t="shared" si="115"/>
        <v>WHEN fk_mwh_warehouse = '1' AND id_city = '6614' AND shipped_date &gt;= '2016-12-01' AND shipped_date &lt; '2016-12-13' THEN unit_price</v>
      </c>
      <c r="Q964" t="str">
        <f t="shared" si="116"/>
        <v>WHEN fk_mwh_warehouse = '1' AND id_city = '6614' AND shipped_date &gt;= '2016-12-01' AND shipped_date &lt; '2016-12-13' THEN paid_price</v>
      </c>
      <c r="R964" t="str">
        <f t="shared" si="119"/>
        <v>WHEN fk_mwh_warehouse = '1' AND id_city = '6614' AND shipped_date &gt;= '2016-12-01' AND shipped_date &lt; '2016-12-13' THEN order_nr</v>
      </c>
      <c r="S964" t="str">
        <f t="shared" si="117"/>
        <v>WHEN fk_mwh_warehouse = '1' AND id_city = '6614' AND shipped_date &gt;= '2016-12-01' AND shipped_date &lt; '2016-12-13' THEN 1</v>
      </c>
    </row>
    <row r="965" spans="1:19" x14ac:dyDescent="0.25">
      <c r="A965" t="str">
        <f t="shared" si="118"/>
        <v>66251</v>
      </c>
      <c r="B965">
        <v>1</v>
      </c>
      <c r="C965">
        <v>6625</v>
      </c>
      <c r="D965">
        <v>10122987953.42</v>
      </c>
      <c r="E965">
        <v>9983982495.8500004</v>
      </c>
      <c r="F965">
        <v>55234</v>
      </c>
      <c r="G965">
        <v>77916</v>
      </c>
      <c r="H965">
        <f>VLOOKUP($A965,'01 LEAD TIME'!$A$10:$K$1000000,8,FALSE)</f>
        <v>20161202830549.199</v>
      </c>
      <c r="I965">
        <f>VLOOKUP($A965,'01 LEAD TIME'!$A$10:$K$1000000,9,FALSE)</f>
        <v>20161206663852.898</v>
      </c>
      <c r="J965">
        <f>VLOOKUP($A965,'01 LEAD TIME'!$A$10:$K$1000000,10,FALSE)</f>
        <v>2</v>
      </c>
      <c r="K965">
        <f>VLOOKUP($A965,'01 LEAD TIME'!$A$10:$K$1000000,11,FALSE)</f>
        <v>2</v>
      </c>
      <c r="L965" t="s">
        <v>36</v>
      </c>
      <c r="M965" s="1">
        <f t="shared" si="112"/>
        <v>42705</v>
      </c>
      <c r="N965" s="1">
        <f t="shared" si="113"/>
        <v>42716</v>
      </c>
      <c r="O965" t="b">
        <f t="shared" si="114"/>
        <v>0</v>
      </c>
      <c r="P965" t="str">
        <f t="shared" si="115"/>
        <v>WHEN fk_mwh_warehouse = '1' AND id_city = '6625' AND shipped_date &gt;= '2016-12-01' AND shipped_date &lt; '2016-12-13' THEN unit_price</v>
      </c>
      <c r="Q965" t="str">
        <f t="shared" si="116"/>
        <v>WHEN fk_mwh_warehouse = '1' AND id_city = '6625' AND shipped_date &gt;= '2016-12-01' AND shipped_date &lt; '2016-12-13' THEN paid_price</v>
      </c>
      <c r="R965" t="str">
        <f t="shared" si="119"/>
        <v>WHEN fk_mwh_warehouse = '1' AND id_city = '6625' AND shipped_date &gt;= '2016-12-01' AND shipped_date &lt; '2016-12-13' THEN order_nr</v>
      </c>
      <c r="S965" t="str">
        <f t="shared" si="117"/>
        <v>WHEN fk_mwh_warehouse = '1' AND id_city = '6625' AND shipped_date &gt;= '2016-12-01' AND shipped_date &lt; '2016-12-13' THEN 1</v>
      </c>
    </row>
    <row r="966" spans="1:19" x14ac:dyDescent="0.25">
      <c r="A966" t="str">
        <f t="shared" si="118"/>
        <v>66361</v>
      </c>
      <c r="B966">
        <v>1</v>
      </c>
      <c r="C966">
        <v>6636</v>
      </c>
      <c r="D966">
        <v>7106985270.6099997</v>
      </c>
      <c r="E966">
        <v>6973087604.1700001</v>
      </c>
      <c r="F966">
        <v>33501</v>
      </c>
      <c r="G966">
        <v>47674</v>
      </c>
      <c r="H966">
        <f>VLOOKUP($A966,'01 LEAD TIME'!$A$10:$K$1000000,8,FALSE)</f>
        <v>20161202111318.898</v>
      </c>
      <c r="I966">
        <f>VLOOKUP($A966,'01 LEAD TIME'!$A$10:$K$1000000,9,FALSE)</f>
        <v>20161206618945.898</v>
      </c>
      <c r="J966">
        <f>VLOOKUP($A966,'01 LEAD TIME'!$A$10:$K$1000000,10,FALSE)</f>
        <v>2</v>
      </c>
      <c r="K966">
        <f>VLOOKUP($A966,'01 LEAD TIME'!$A$10:$K$1000000,11,FALSE)</f>
        <v>3</v>
      </c>
      <c r="L966" t="s">
        <v>36</v>
      </c>
      <c r="M966" s="1">
        <f t="shared" si="112"/>
        <v>42702</v>
      </c>
      <c r="N966" s="1">
        <f t="shared" si="113"/>
        <v>42717</v>
      </c>
      <c r="O966" t="b">
        <f t="shared" si="114"/>
        <v>1</v>
      </c>
      <c r="P966" t="str">
        <f t="shared" si="115"/>
        <v>WHEN fk_mwh_warehouse = '1' AND id_city = '6636' AND shipped_date &gt;= '2016-11-28' AND shipped_date &lt; '2016-12-14' THEN unit_price</v>
      </c>
      <c r="Q966" t="str">
        <f t="shared" si="116"/>
        <v>WHEN fk_mwh_warehouse = '1' AND id_city = '6636' AND shipped_date &gt;= '2016-11-28' AND shipped_date &lt; '2016-12-14' THEN paid_price</v>
      </c>
      <c r="R966" t="str">
        <f t="shared" si="119"/>
        <v>WHEN fk_mwh_warehouse = '1' AND id_city = '6636' AND shipped_date &gt;= '2016-11-28' AND shipped_date &lt; '2016-12-14' THEN order_nr</v>
      </c>
      <c r="S966" t="str">
        <f t="shared" si="117"/>
        <v>WHEN fk_mwh_warehouse = '1' AND id_city = '6636' AND shipped_date &gt;= '2016-11-28' AND shipped_date &lt; '2016-12-14' THEN 1</v>
      </c>
    </row>
    <row r="967" spans="1:19" x14ac:dyDescent="0.25">
      <c r="A967" t="str">
        <f t="shared" si="118"/>
        <v>66451</v>
      </c>
      <c r="B967">
        <v>1</v>
      </c>
      <c r="C967">
        <v>6645</v>
      </c>
      <c r="D967">
        <v>8350990569.6999998</v>
      </c>
      <c r="E967">
        <v>8127328323.8100004</v>
      </c>
      <c r="F967">
        <v>42574</v>
      </c>
      <c r="G967">
        <v>60460</v>
      </c>
      <c r="H967">
        <f>VLOOKUP($A967,'01 LEAD TIME'!$A$10:$K$1000000,8,FALSE)</f>
        <v>20161202810292</v>
      </c>
      <c r="I967">
        <f>VLOOKUP($A967,'01 LEAD TIME'!$A$10:$K$1000000,9,FALSE)</f>
        <v>20161206687882.301</v>
      </c>
      <c r="J967">
        <f>VLOOKUP($A967,'01 LEAD TIME'!$A$10:$K$1000000,10,FALSE)</f>
        <v>2</v>
      </c>
      <c r="K967">
        <f>VLOOKUP($A967,'01 LEAD TIME'!$A$10:$K$1000000,11,FALSE)</f>
        <v>2</v>
      </c>
      <c r="L967" t="s">
        <v>36</v>
      </c>
      <c r="M967" s="1">
        <f t="shared" si="112"/>
        <v>42705</v>
      </c>
      <c r="N967" s="1">
        <f t="shared" si="113"/>
        <v>42716</v>
      </c>
      <c r="O967" t="b">
        <f t="shared" si="114"/>
        <v>0</v>
      </c>
      <c r="P967" t="str">
        <f t="shared" si="115"/>
        <v>WHEN fk_mwh_warehouse = '1' AND id_city = '6645' AND shipped_date &gt;= '2016-12-01' AND shipped_date &lt; '2016-12-13' THEN unit_price</v>
      </c>
      <c r="Q967" t="str">
        <f t="shared" si="116"/>
        <v>WHEN fk_mwh_warehouse = '1' AND id_city = '6645' AND shipped_date &gt;= '2016-12-01' AND shipped_date &lt; '2016-12-13' THEN paid_price</v>
      </c>
      <c r="R967" t="str">
        <f t="shared" si="119"/>
        <v>WHEN fk_mwh_warehouse = '1' AND id_city = '6645' AND shipped_date &gt;= '2016-12-01' AND shipped_date &lt; '2016-12-13' THEN order_nr</v>
      </c>
      <c r="S967" t="str">
        <f t="shared" si="117"/>
        <v>WHEN fk_mwh_warehouse = '1' AND id_city = '6645' AND shipped_date &gt;= '2016-12-01' AND shipped_date &lt; '2016-12-13' THEN 1</v>
      </c>
    </row>
    <row r="968" spans="1:19" x14ac:dyDescent="0.25">
      <c r="A968" t="str">
        <f t="shared" si="118"/>
        <v>66541</v>
      </c>
      <c r="B968">
        <v>1</v>
      </c>
      <c r="C968">
        <v>6654</v>
      </c>
      <c r="D968">
        <v>1198020213.21</v>
      </c>
      <c r="E968">
        <v>1176157539.25</v>
      </c>
      <c r="F968">
        <v>6672</v>
      </c>
      <c r="G968">
        <v>9846</v>
      </c>
      <c r="H968">
        <f>VLOOKUP($A968,'01 LEAD TIME'!$A$10:$K$1000000,8,FALSE)</f>
        <v>20161200530844.801</v>
      </c>
      <c r="I968">
        <f>VLOOKUP($A968,'01 LEAD TIME'!$A$10:$K$1000000,9,FALSE)</f>
        <v>20161206777970.602</v>
      </c>
      <c r="J968">
        <f>VLOOKUP($A968,'01 LEAD TIME'!$A$10:$K$1000000,10,FALSE)</f>
        <v>3</v>
      </c>
      <c r="K968">
        <f>VLOOKUP($A968,'01 LEAD TIME'!$A$10:$K$1000000,11,FALSE)</f>
        <v>2</v>
      </c>
      <c r="L968" t="s">
        <v>36</v>
      </c>
      <c r="M968" s="1">
        <f t="shared" si="112"/>
        <v>42704</v>
      </c>
      <c r="N968" s="1">
        <f t="shared" si="113"/>
        <v>42715</v>
      </c>
      <c r="O968" t="b">
        <f t="shared" si="114"/>
        <v>0</v>
      </c>
      <c r="P968" t="str">
        <f t="shared" si="115"/>
        <v>WHEN fk_mwh_warehouse = '1' AND id_city = '6654' AND shipped_date &gt;= '2016-11-30' AND shipped_date &lt; '2016-12-12' THEN unit_price</v>
      </c>
      <c r="Q968" t="str">
        <f t="shared" si="116"/>
        <v>WHEN fk_mwh_warehouse = '1' AND id_city = '6654' AND shipped_date &gt;= '2016-11-30' AND shipped_date &lt; '2016-12-12' THEN paid_price</v>
      </c>
      <c r="R968" t="str">
        <f t="shared" si="119"/>
        <v>WHEN fk_mwh_warehouse = '1' AND id_city = '6654' AND shipped_date &gt;= '2016-11-30' AND shipped_date &lt; '2016-12-12' THEN order_nr</v>
      </c>
      <c r="S968" t="str">
        <f t="shared" si="117"/>
        <v>WHEN fk_mwh_warehouse = '1' AND id_city = '6654' AND shipped_date &gt;= '2016-11-30' AND shipped_date &lt; '2016-12-12' THEN 1</v>
      </c>
    </row>
    <row r="969" spans="1:19" x14ac:dyDescent="0.25">
      <c r="A969" t="str">
        <f t="shared" si="118"/>
        <v>66721</v>
      </c>
      <c r="B969">
        <v>1</v>
      </c>
      <c r="C969">
        <v>6672</v>
      </c>
      <c r="D969">
        <v>147444683.52000001</v>
      </c>
      <c r="E969">
        <v>144191604.78</v>
      </c>
      <c r="F969">
        <v>1100</v>
      </c>
      <c r="G969">
        <v>1638</v>
      </c>
      <c r="H969">
        <f>VLOOKUP($A969,'01 LEAD TIME'!$A$10:$K$1000000,8,FALSE)</f>
        <v>20161185614193.301</v>
      </c>
      <c r="I969">
        <f>VLOOKUP($A969,'01 LEAD TIME'!$A$10:$K$1000000,9,FALSE)</f>
        <v>20161207115264.301</v>
      </c>
      <c r="J969">
        <f>VLOOKUP($A969,'01 LEAD TIME'!$A$10:$K$1000000,10,FALSE)</f>
        <v>5</v>
      </c>
      <c r="K969">
        <f>VLOOKUP($A969,'01 LEAD TIME'!$A$10:$K$1000000,11,FALSE)</f>
        <v>4</v>
      </c>
      <c r="L969" t="s">
        <v>35</v>
      </c>
      <c r="M969" s="1">
        <f t="shared" si="112"/>
        <v>42696</v>
      </c>
      <c r="N969" s="1">
        <f t="shared" si="113"/>
        <v>42715</v>
      </c>
      <c r="O969" t="b">
        <f t="shared" si="114"/>
        <v>0</v>
      </c>
      <c r="P969" t="str">
        <f t="shared" si="115"/>
        <v>WHEN fk_mwh_warehouse = '1' AND id_city = '6672' AND shipped_date &gt;= '2016-11-22' AND shipped_date &lt; '2016-12-12' THEN unit_price</v>
      </c>
      <c r="Q969" t="str">
        <f t="shared" si="116"/>
        <v>WHEN fk_mwh_warehouse = '1' AND id_city = '6672' AND shipped_date &gt;= '2016-11-22' AND shipped_date &lt; '2016-12-12' THEN paid_price</v>
      </c>
      <c r="R969" t="str">
        <f t="shared" si="119"/>
        <v>WHEN fk_mwh_warehouse = '1' AND id_city = '6672' AND shipped_date &gt;= '2016-11-22' AND shipped_date &lt; '2016-12-12' THEN order_nr</v>
      </c>
      <c r="S969" t="str">
        <f t="shared" si="117"/>
        <v>WHEN fk_mwh_warehouse = '1' AND id_city = '6672' AND shipped_date &gt;= '2016-11-22' AND shipped_date &lt; '2016-12-12' THEN 1</v>
      </c>
    </row>
    <row r="970" spans="1:19" x14ac:dyDescent="0.25">
      <c r="A970" t="str">
        <f t="shared" si="118"/>
        <v>66851</v>
      </c>
      <c r="B970">
        <v>1</v>
      </c>
      <c r="C970">
        <v>6685</v>
      </c>
      <c r="D970">
        <v>120963977.78</v>
      </c>
      <c r="E970">
        <v>118384935.12</v>
      </c>
      <c r="F970">
        <v>683</v>
      </c>
      <c r="G970">
        <v>1108</v>
      </c>
      <c r="H970">
        <f>VLOOKUP($A970,'01 LEAD TIME'!$A$10:$K$1000000,8,FALSE)</f>
        <v>20161176274268.398</v>
      </c>
      <c r="I970">
        <f>VLOOKUP($A970,'01 LEAD TIME'!$A$10:$K$1000000,9,FALSE)</f>
        <v>20161207050566.801</v>
      </c>
      <c r="J970">
        <f>VLOOKUP($A970,'01 LEAD TIME'!$A$10:$K$1000000,10,FALSE)</f>
        <v>6</v>
      </c>
      <c r="K970">
        <f>VLOOKUP($A970,'01 LEAD TIME'!$A$10:$K$1000000,11,FALSE)</f>
        <v>5</v>
      </c>
      <c r="L970" t="s">
        <v>35</v>
      </c>
      <c r="M970" s="1">
        <f t="shared" ref="M970:M1033" si="120">$N$2-J970-($N$6*K970)</f>
        <v>42692</v>
      </c>
      <c r="N970" s="1">
        <f t="shared" ref="N970:N1033" si="121">$N$3-J970+($N$7*K970)</f>
        <v>42715</v>
      </c>
      <c r="O970" t="b">
        <f t="shared" ref="O970:O1033" si="122">N970&gt;$N$3</f>
        <v>0</v>
      </c>
      <c r="P970" t="str">
        <f t="shared" ref="P970:P1033" si="123">"WHEN fk_mwh_warehouse = '"&amp;$B970&amp;"' AND id_city = '"&amp;$C970&amp;"' AND shipped_date &gt;= '"&amp;TEXT($M970,"yyyy-mm-dd")&amp;"' AND shipped_date &lt; '"&amp;TEXT($N970+1,"yyyy-mm-dd")&amp;"' THEN unit_price"</f>
        <v>WHEN fk_mwh_warehouse = '1' AND id_city = '6685' AND shipped_date &gt;= '2016-11-18' AND shipped_date &lt; '2016-12-12' THEN unit_price</v>
      </c>
      <c r="Q970" t="str">
        <f t="shared" ref="Q970:Q1033" si="124">"WHEN fk_mwh_warehouse = '"&amp;$B970&amp;"' AND id_city = '"&amp;$C970&amp;"' AND shipped_date &gt;= '"&amp;TEXT($M970,"yyyy-mm-dd")&amp;"' AND shipped_date &lt; '"&amp;TEXT($N970+1,"yyyy-mm-dd")&amp;"' THEN paid_price"</f>
        <v>WHEN fk_mwh_warehouse = '1' AND id_city = '6685' AND shipped_date &gt;= '2016-11-18' AND shipped_date &lt; '2016-12-12' THEN paid_price</v>
      </c>
      <c r="R970" t="str">
        <f t="shared" si="119"/>
        <v>WHEN fk_mwh_warehouse = '1' AND id_city = '6685' AND shipped_date &gt;= '2016-11-18' AND shipped_date &lt; '2016-12-12' THEN order_nr</v>
      </c>
      <c r="S970" t="str">
        <f t="shared" ref="S970:S1033" si="125">"WHEN fk_mwh_warehouse = '"&amp;$B970&amp;"' AND id_city = '"&amp;$C970&amp;"' AND shipped_date &gt;= '"&amp;TEXT($M970,"yyyy-mm-dd")&amp;"' AND shipped_date &lt; '"&amp;TEXT($N970+1,"yyyy-mm-dd")&amp;"' THEN 1"</f>
        <v>WHEN fk_mwh_warehouse = '1' AND id_city = '6685' AND shipped_date &gt;= '2016-11-18' AND shipped_date &lt; '2016-12-12' THEN 1</v>
      </c>
    </row>
    <row r="971" spans="1:19" x14ac:dyDescent="0.25">
      <c r="A971" t="str">
        <f t="shared" ref="A971:A1034" si="126">C971&amp;B971</f>
        <v>67041</v>
      </c>
      <c r="B971">
        <v>1</v>
      </c>
      <c r="C971">
        <v>6704</v>
      </c>
      <c r="D971">
        <v>587053620.08000004</v>
      </c>
      <c r="E971">
        <v>573828550.11000001</v>
      </c>
      <c r="F971">
        <v>3770</v>
      </c>
      <c r="G971">
        <v>5608</v>
      </c>
      <c r="H971">
        <f>VLOOKUP($A971,'01 LEAD TIME'!$A$10:$K$1000000,8,FALSE)</f>
        <v>20161198500876.699</v>
      </c>
      <c r="I971">
        <f>VLOOKUP($A971,'01 LEAD TIME'!$A$10:$K$1000000,9,FALSE)</f>
        <v>20161206816081.699</v>
      </c>
      <c r="J971">
        <f>VLOOKUP($A971,'01 LEAD TIME'!$A$10:$K$1000000,10,FALSE)</f>
        <v>3</v>
      </c>
      <c r="K971">
        <f>VLOOKUP($A971,'01 LEAD TIME'!$A$10:$K$1000000,11,FALSE)</f>
        <v>3</v>
      </c>
      <c r="L971" t="s">
        <v>36</v>
      </c>
      <c r="M971" s="1">
        <f t="shared" si="120"/>
        <v>42701</v>
      </c>
      <c r="N971" s="1">
        <f t="shared" si="121"/>
        <v>42716</v>
      </c>
      <c r="O971" t="b">
        <f t="shared" si="122"/>
        <v>0</v>
      </c>
      <c r="P971" t="str">
        <f t="shared" si="123"/>
        <v>WHEN fk_mwh_warehouse = '1' AND id_city = '6704' AND shipped_date &gt;= '2016-11-27' AND shipped_date &lt; '2016-12-13' THEN unit_price</v>
      </c>
      <c r="Q971" t="str">
        <f t="shared" si="124"/>
        <v>WHEN fk_mwh_warehouse = '1' AND id_city = '6704' AND shipped_date &gt;= '2016-11-27' AND shipped_date &lt; '2016-12-13' THEN paid_price</v>
      </c>
      <c r="R971" t="str">
        <f t="shared" ref="R971:R1034" si="127">"WHEN fk_mwh_warehouse = '"&amp;$B971&amp;"' AND id_city = '"&amp;$C971&amp;"' AND shipped_date &gt;= '"&amp;TEXT($M971,"yyyy-mm-dd")&amp;"' AND shipped_date &lt; '"&amp;TEXT($N971+1,"yyyy-mm-dd")&amp;"' THEN order_nr"</f>
        <v>WHEN fk_mwh_warehouse = '1' AND id_city = '6704' AND shipped_date &gt;= '2016-11-27' AND shipped_date &lt; '2016-12-13' THEN order_nr</v>
      </c>
      <c r="S971" t="str">
        <f t="shared" si="125"/>
        <v>WHEN fk_mwh_warehouse = '1' AND id_city = '6704' AND shipped_date &gt;= '2016-11-27' AND shipped_date &lt; '2016-12-13' THEN 1</v>
      </c>
    </row>
    <row r="972" spans="1:19" x14ac:dyDescent="0.25">
      <c r="A972" t="str">
        <f t="shared" si="126"/>
        <v>67221</v>
      </c>
      <c r="B972">
        <v>1</v>
      </c>
      <c r="C972">
        <v>6722</v>
      </c>
      <c r="D972">
        <v>703050823.20000005</v>
      </c>
      <c r="E972">
        <v>690762194.63999999</v>
      </c>
      <c r="F972">
        <v>3819</v>
      </c>
      <c r="G972">
        <v>5725</v>
      </c>
      <c r="H972">
        <f>VLOOKUP($A972,'01 LEAD TIME'!$A$10:$K$1000000,8,FALSE)</f>
        <v>20161199680370.102</v>
      </c>
      <c r="I972">
        <f>VLOOKUP($A972,'01 LEAD TIME'!$A$10:$K$1000000,9,FALSE)</f>
        <v>20161206761737.699</v>
      </c>
      <c r="J972">
        <f>VLOOKUP($A972,'01 LEAD TIME'!$A$10:$K$1000000,10,FALSE)</f>
        <v>3</v>
      </c>
      <c r="K972">
        <f>VLOOKUP($A972,'01 LEAD TIME'!$A$10:$K$1000000,11,FALSE)</f>
        <v>2</v>
      </c>
      <c r="L972" t="s">
        <v>36</v>
      </c>
      <c r="M972" s="1">
        <f t="shared" si="120"/>
        <v>42704</v>
      </c>
      <c r="N972" s="1">
        <f t="shared" si="121"/>
        <v>42715</v>
      </c>
      <c r="O972" t="b">
        <f t="shared" si="122"/>
        <v>0</v>
      </c>
      <c r="P972" t="str">
        <f t="shared" si="123"/>
        <v>WHEN fk_mwh_warehouse = '1' AND id_city = '6722' AND shipped_date &gt;= '2016-11-30' AND shipped_date &lt; '2016-12-12' THEN unit_price</v>
      </c>
      <c r="Q972" t="str">
        <f t="shared" si="124"/>
        <v>WHEN fk_mwh_warehouse = '1' AND id_city = '6722' AND shipped_date &gt;= '2016-11-30' AND shipped_date &lt; '2016-12-12' THEN paid_price</v>
      </c>
      <c r="R972" t="str">
        <f t="shared" si="127"/>
        <v>WHEN fk_mwh_warehouse = '1' AND id_city = '6722' AND shipped_date &gt;= '2016-11-30' AND shipped_date &lt; '2016-12-12' THEN order_nr</v>
      </c>
      <c r="S972" t="str">
        <f t="shared" si="125"/>
        <v>WHEN fk_mwh_warehouse = '1' AND id_city = '6722' AND shipped_date &gt;= '2016-11-30' AND shipped_date &lt; '2016-12-12' THEN 1</v>
      </c>
    </row>
    <row r="973" spans="1:19" x14ac:dyDescent="0.25">
      <c r="A973" t="str">
        <f t="shared" si="126"/>
        <v>67371</v>
      </c>
      <c r="B973">
        <v>1</v>
      </c>
      <c r="C973">
        <v>6737</v>
      </c>
      <c r="D973">
        <v>43640</v>
      </c>
      <c r="E973">
        <v>43640</v>
      </c>
      <c r="F973">
        <v>2</v>
      </c>
      <c r="G973">
        <v>4</v>
      </c>
      <c r="H973">
        <f>VLOOKUP($A973,'01 LEAD TIME'!$A$10:$K$1000000,8,FALSE)</f>
        <v>20161111050304</v>
      </c>
      <c r="I973">
        <f>VLOOKUP($A973,'01 LEAD TIME'!$A$10:$K$1000000,9,FALSE)</f>
        <v>20161206210038</v>
      </c>
      <c r="J973">
        <f>VLOOKUP($A973,'01 LEAD TIME'!$A$10:$K$1000000,10,FALSE)</f>
        <v>25</v>
      </c>
      <c r="K973">
        <f>VLOOKUP($A973,'01 LEAD TIME'!$A$10:$K$1000000,11,FALSE)</f>
        <v>0</v>
      </c>
      <c r="L973" t="s">
        <v>36</v>
      </c>
      <c r="M973" s="1">
        <f t="shared" si="120"/>
        <v>42688</v>
      </c>
      <c r="N973" s="1">
        <f t="shared" si="121"/>
        <v>42691</v>
      </c>
      <c r="O973" t="b">
        <f t="shared" si="122"/>
        <v>0</v>
      </c>
      <c r="P973" t="str">
        <f t="shared" si="123"/>
        <v>WHEN fk_mwh_warehouse = '1' AND id_city = '6737' AND shipped_date &gt;= '2016-11-14' AND shipped_date &lt; '2016-11-18' THEN unit_price</v>
      </c>
      <c r="Q973" t="str">
        <f t="shared" si="124"/>
        <v>WHEN fk_mwh_warehouse = '1' AND id_city = '6737' AND shipped_date &gt;= '2016-11-14' AND shipped_date &lt; '2016-11-18' THEN paid_price</v>
      </c>
      <c r="R973" t="str">
        <f t="shared" si="127"/>
        <v>WHEN fk_mwh_warehouse = '1' AND id_city = '6737' AND shipped_date &gt;= '2016-11-14' AND shipped_date &lt; '2016-11-18' THEN order_nr</v>
      </c>
      <c r="S973" t="str">
        <f t="shared" si="125"/>
        <v>WHEN fk_mwh_warehouse = '1' AND id_city = '6737' AND shipped_date &gt;= '2016-11-14' AND shipped_date &lt; '2016-11-18' THEN 1</v>
      </c>
    </row>
    <row r="974" spans="1:19" x14ac:dyDescent="0.25">
      <c r="A974" t="str">
        <f t="shared" si="126"/>
        <v>67521</v>
      </c>
      <c r="B974">
        <v>1</v>
      </c>
      <c r="C974">
        <v>6752</v>
      </c>
      <c r="D974">
        <v>16448747</v>
      </c>
      <c r="E974">
        <v>16380456.460000001</v>
      </c>
      <c r="F974">
        <v>53</v>
      </c>
      <c r="G974">
        <v>81</v>
      </c>
      <c r="H974">
        <f>VLOOKUP($A974,'01 LEAD TIME'!$A$10:$K$1000000,8,FALSE)</f>
        <v>20161138391567.301</v>
      </c>
      <c r="I974">
        <f>VLOOKUP($A974,'01 LEAD TIME'!$A$10:$K$1000000,9,FALSE)</f>
        <v>20161206671338.699</v>
      </c>
      <c r="J974">
        <f>VLOOKUP($A974,'01 LEAD TIME'!$A$10:$K$1000000,10,FALSE)</f>
        <v>11</v>
      </c>
      <c r="K974">
        <f>VLOOKUP($A974,'01 LEAD TIME'!$A$10:$K$1000000,11,FALSE)</f>
        <v>4</v>
      </c>
      <c r="L974" t="s">
        <v>36</v>
      </c>
      <c r="M974" s="1">
        <f t="shared" si="120"/>
        <v>42690</v>
      </c>
      <c r="N974" s="1">
        <f t="shared" si="121"/>
        <v>42709</v>
      </c>
      <c r="O974" t="b">
        <f t="shared" si="122"/>
        <v>0</v>
      </c>
      <c r="P974" t="str">
        <f t="shared" si="123"/>
        <v>WHEN fk_mwh_warehouse = '1' AND id_city = '6752' AND shipped_date &gt;= '2016-11-16' AND shipped_date &lt; '2016-12-06' THEN unit_price</v>
      </c>
      <c r="Q974" t="str">
        <f t="shared" si="124"/>
        <v>WHEN fk_mwh_warehouse = '1' AND id_city = '6752' AND shipped_date &gt;= '2016-11-16' AND shipped_date &lt; '2016-12-06' THEN paid_price</v>
      </c>
      <c r="R974" t="str">
        <f t="shared" si="127"/>
        <v>WHEN fk_mwh_warehouse = '1' AND id_city = '6752' AND shipped_date &gt;= '2016-11-16' AND shipped_date &lt; '2016-12-06' THEN order_nr</v>
      </c>
      <c r="S974" t="str">
        <f t="shared" si="125"/>
        <v>WHEN fk_mwh_warehouse = '1' AND id_city = '6752' AND shipped_date &gt;= '2016-11-16' AND shipped_date &lt; '2016-12-06' THEN 1</v>
      </c>
    </row>
    <row r="975" spans="1:19" x14ac:dyDescent="0.25">
      <c r="A975" t="str">
        <f t="shared" si="126"/>
        <v>67681</v>
      </c>
      <c r="B975">
        <v>1</v>
      </c>
      <c r="C975">
        <v>6768</v>
      </c>
      <c r="D975">
        <v>14732820</v>
      </c>
      <c r="E975">
        <v>14732820</v>
      </c>
      <c r="F975">
        <v>27</v>
      </c>
      <c r="G975">
        <v>32</v>
      </c>
      <c r="H975">
        <f>VLOOKUP($A975,'01 LEAD TIME'!$A$10:$K$1000000,8,FALSE)</f>
        <v>20161139432823.602</v>
      </c>
      <c r="I975">
        <f>VLOOKUP($A975,'01 LEAD TIME'!$A$10:$K$1000000,9,FALSE)</f>
        <v>20161207215600.602</v>
      </c>
      <c r="J975">
        <f>VLOOKUP($A975,'01 LEAD TIME'!$A$10:$K$1000000,10,FALSE)</f>
        <v>9</v>
      </c>
      <c r="K975">
        <f>VLOOKUP($A975,'01 LEAD TIME'!$A$10:$K$1000000,11,FALSE)</f>
        <v>3</v>
      </c>
      <c r="L975" t="s">
        <v>35</v>
      </c>
      <c r="M975" s="1">
        <f t="shared" si="120"/>
        <v>42695</v>
      </c>
      <c r="N975" s="1">
        <f t="shared" si="121"/>
        <v>42710</v>
      </c>
      <c r="O975" t="b">
        <f t="shared" si="122"/>
        <v>0</v>
      </c>
      <c r="P975" t="str">
        <f t="shared" si="123"/>
        <v>WHEN fk_mwh_warehouse = '1' AND id_city = '6768' AND shipped_date &gt;= '2016-11-21' AND shipped_date &lt; '2016-12-07' THEN unit_price</v>
      </c>
      <c r="Q975" t="str">
        <f t="shared" si="124"/>
        <v>WHEN fk_mwh_warehouse = '1' AND id_city = '6768' AND shipped_date &gt;= '2016-11-21' AND shipped_date &lt; '2016-12-07' THEN paid_price</v>
      </c>
      <c r="R975" t="str">
        <f t="shared" si="127"/>
        <v>WHEN fk_mwh_warehouse = '1' AND id_city = '6768' AND shipped_date &gt;= '2016-11-21' AND shipped_date &lt; '2016-12-07' THEN order_nr</v>
      </c>
      <c r="S975" t="str">
        <f t="shared" si="125"/>
        <v>WHEN fk_mwh_warehouse = '1' AND id_city = '6768' AND shipped_date &gt;= '2016-11-21' AND shipped_date &lt; '2016-12-07' THEN 1</v>
      </c>
    </row>
    <row r="976" spans="1:19" x14ac:dyDescent="0.25">
      <c r="A976" t="str">
        <f t="shared" si="126"/>
        <v>67841</v>
      </c>
      <c r="B976">
        <v>1</v>
      </c>
      <c r="C976">
        <v>6784</v>
      </c>
      <c r="D976">
        <v>191000</v>
      </c>
      <c r="E976">
        <v>191000</v>
      </c>
      <c r="F976">
        <v>3</v>
      </c>
      <c r="G976">
        <v>3</v>
      </c>
      <c r="H976">
        <f>VLOOKUP($A976,'01 LEAD TIME'!$A$10:$K$1000000,8,FALSE)</f>
        <v>20161205597960.5</v>
      </c>
      <c r="I976">
        <f>VLOOKUP($A976,'01 LEAD TIME'!$A$10:$K$1000000,9,FALSE)</f>
        <v>20161206148423.199</v>
      </c>
      <c r="J976">
        <f>VLOOKUP($A976,'01 LEAD TIME'!$A$10:$K$1000000,10,FALSE)</f>
        <v>1</v>
      </c>
      <c r="K976">
        <f>VLOOKUP($A976,'01 LEAD TIME'!$A$10:$K$1000000,11,FALSE)</f>
        <v>0</v>
      </c>
      <c r="L976" t="s">
        <v>36</v>
      </c>
      <c r="M976" s="1">
        <f t="shared" si="120"/>
        <v>42712</v>
      </c>
      <c r="N976" s="1">
        <f t="shared" si="121"/>
        <v>42715</v>
      </c>
      <c r="O976" t="b">
        <f t="shared" si="122"/>
        <v>0</v>
      </c>
      <c r="P976" t="str">
        <f t="shared" si="123"/>
        <v>WHEN fk_mwh_warehouse = '1' AND id_city = '6784' AND shipped_date &gt;= '2016-12-08' AND shipped_date &lt; '2016-12-12' THEN unit_price</v>
      </c>
      <c r="Q976" t="str">
        <f t="shared" si="124"/>
        <v>WHEN fk_mwh_warehouse = '1' AND id_city = '6784' AND shipped_date &gt;= '2016-12-08' AND shipped_date &lt; '2016-12-12' THEN paid_price</v>
      </c>
      <c r="R976" t="str">
        <f t="shared" si="127"/>
        <v>WHEN fk_mwh_warehouse = '1' AND id_city = '6784' AND shipped_date &gt;= '2016-12-08' AND shipped_date &lt; '2016-12-12' THEN order_nr</v>
      </c>
      <c r="S976" t="str">
        <f t="shared" si="125"/>
        <v>WHEN fk_mwh_warehouse = '1' AND id_city = '6784' AND shipped_date &gt;= '2016-12-08' AND shipped_date &lt; '2016-12-12' THEN 1</v>
      </c>
    </row>
    <row r="977" spans="1:19" x14ac:dyDescent="0.25">
      <c r="A977" t="str">
        <f t="shared" si="126"/>
        <v>67901</v>
      </c>
      <c r="B977">
        <v>1</v>
      </c>
      <c r="C977">
        <v>6790</v>
      </c>
      <c r="D977">
        <v>19002826</v>
      </c>
      <c r="E977">
        <v>18965894.18</v>
      </c>
      <c r="F977">
        <v>39</v>
      </c>
      <c r="G977">
        <v>44</v>
      </c>
      <c r="H977">
        <f>VLOOKUP($A977,'01 LEAD TIME'!$A$10:$K$1000000,8,FALSE)</f>
        <v>20161165342172.102</v>
      </c>
      <c r="I977">
        <f>VLOOKUP($A977,'01 LEAD TIME'!$A$10:$K$1000000,9,FALSE)</f>
        <v>20161207413628.898</v>
      </c>
      <c r="J977">
        <f>VLOOKUP($A977,'01 LEAD TIME'!$A$10:$K$1000000,10,FALSE)</f>
        <v>7</v>
      </c>
      <c r="K977">
        <f>VLOOKUP($A977,'01 LEAD TIME'!$A$10:$K$1000000,11,FALSE)</f>
        <v>3</v>
      </c>
      <c r="L977" t="s">
        <v>35</v>
      </c>
      <c r="M977" s="1">
        <f t="shared" si="120"/>
        <v>42697</v>
      </c>
      <c r="N977" s="1">
        <f t="shared" si="121"/>
        <v>42712</v>
      </c>
      <c r="O977" t="b">
        <f t="shared" si="122"/>
        <v>0</v>
      </c>
      <c r="P977" t="str">
        <f t="shared" si="123"/>
        <v>WHEN fk_mwh_warehouse = '1' AND id_city = '6790' AND shipped_date &gt;= '2016-11-23' AND shipped_date &lt; '2016-12-09' THEN unit_price</v>
      </c>
      <c r="Q977" t="str">
        <f t="shared" si="124"/>
        <v>WHEN fk_mwh_warehouse = '1' AND id_city = '6790' AND shipped_date &gt;= '2016-11-23' AND shipped_date &lt; '2016-12-09' THEN paid_price</v>
      </c>
      <c r="R977" t="str">
        <f t="shared" si="127"/>
        <v>WHEN fk_mwh_warehouse = '1' AND id_city = '6790' AND shipped_date &gt;= '2016-11-23' AND shipped_date &lt; '2016-12-09' THEN order_nr</v>
      </c>
      <c r="S977" t="str">
        <f t="shared" si="125"/>
        <v>WHEN fk_mwh_warehouse = '1' AND id_city = '6790' AND shipped_date &gt;= '2016-11-23' AND shipped_date &lt; '2016-12-09' THEN 1</v>
      </c>
    </row>
    <row r="978" spans="1:19" x14ac:dyDescent="0.25">
      <c r="A978" t="str">
        <f t="shared" si="126"/>
        <v>67991</v>
      </c>
      <c r="B978">
        <v>1</v>
      </c>
      <c r="C978">
        <v>6799</v>
      </c>
      <c r="D978">
        <v>17661545</v>
      </c>
      <c r="E978">
        <v>17582665</v>
      </c>
      <c r="F978">
        <v>21</v>
      </c>
      <c r="G978">
        <v>28</v>
      </c>
      <c r="H978">
        <f>VLOOKUP($A978,'01 LEAD TIME'!$A$10:$K$1000000,8,FALSE)</f>
        <v>20161148945548.602</v>
      </c>
      <c r="I978">
        <f>VLOOKUP($A978,'01 LEAD TIME'!$A$10:$K$1000000,9,FALSE)</f>
        <v>20161206673502</v>
      </c>
      <c r="J978">
        <f>VLOOKUP($A978,'01 LEAD TIME'!$A$10:$K$1000000,10,FALSE)</f>
        <v>11</v>
      </c>
      <c r="K978">
        <f>VLOOKUP($A978,'01 LEAD TIME'!$A$10:$K$1000000,11,FALSE)</f>
        <v>9</v>
      </c>
      <c r="L978" t="s">
        <v>36</v>
      </c>
      <c r="M978" s="1">
        <f t="shared" si="120"/>
        <v>42675</v>
      </c>
      <c r="N978" s="1">
        <f t="shared" si="121"/>
        <v>42714</v>
      </c>
      <c r="O978" t="b">
        <f t="shared" si="122"/>
        <v>0</v>
      </c>
      <c r="P978" t="str">
        <f t="shared" si="123"/>
        <v>WHEN fk_mwh_warehouse = '1' AND id_city = '6799' AND shipped_date &gt;= '2016-11-01' AND shipped_date &lt; '2016-12-11' THEN unit_price</v>
      </c>
      <c r="Q978" t="str">
        <f t="shared" si="124"/>
        <v>WHEN fk_mwh_warehouse = '1' AND id_city = '6799' AND shipped_date &gt;= '2016-11-01' AND shipped_date &lt; '2016-12-11' THEN paid_price</v>
      </c>
      <c r="R978" t="str">
        <f t="shared" si="127"/>
        <v>WHEN fk_mwh_warehouse = '1' AND id_city = '6799' AND shipped_date &gt;= '2016-11-01' AND shipped_date &lt; '2016-12-11' THEN order_nr</v>
      </c>
      <c r="S978" t="str">
        <f t="shared" si="125"/>
        <v>WHEN fk_mwh_warehouse = '1' AND id_city = '6799' AND shipped_date &gt;= '2016-11-01' AND shipped_date &lt; '2016-12-11' THEN 1</v>
      </c>
    </row>
    <row r="979" spans="1:19" x14ac:dyDescent="0.25">
      <c r="A979" t="str">
        <f t="shared" si="126"/>
        <v>68151</v>
      </c>
      <c r="B979">
        <v>1</v>
      </c>
      <c r="C979">
        <v>6815</v>
      </c>
      <c r="D979">
        <v>18565729</v>
      </c>
      <c r="E979">
        <v>18565729</v>
      </c>
      <c r="F979">
        <v>27</v>
      </c>
      <c r="G979">
        <v>37</v>
      </c>
      <c r="H979">
        <f>VLOOKUP($A979,'01 LEAD TIME'!$A$10:$K$1000000,8,FALSE)</f>
        <v>20161184890949.801</v>
      </c>
      <c r="I979">
        <f>VLOOKUP($A979,'01 LEAD TIME'!$A$10:$K$1000000,9,FALSE)</f>
        <v>20161206537364.602</v>
      </c>
      <c r="J979">
        <f>VLOOKUP($A979,'01 LEAD TIME'!$A$10:$K$1000000,10,FALSE)</f>
        <v>5</v>
      </c>
      <c r="K979">
        <f>VLOOKUP($A979,'01 LEAD TIME'!$A$10:$K$1000000,11,FALSE)</f>
        <v>3</v>
      </c>
      <c r="L979" t="s">
        <v>36</v>
      </c>
      <c r="M979" s="1">
        <f t="shared" si="120"/>
        <v>42699</v>
      </c>
      <c r="N979" s="1">
        <f t="shared" si="121"/>
        <v>42714</v>
      </c>
      <c r="O979" t="b">
        <f t="shared" si="122"/>
        <v>0</v>
      </c>
      <c r="P979" t="str">
        <f t="shared" si="123"/>
        <v>WHEN fk_mwh_warehouse = '1' AND id_city = '6815' AND shipped_date &gt;= '2016-11-25' AND shipped_date &lt; '2016-12-11' THEN unit_price</v>
      </c>
      <c r="Q979" t="str">
        <f t="shared" si="124"/>
        <v>WHEN fk_mwh_warehouse = '1' AND id_city = '6815' AND shipped_date &gt;= '2016-11-25' AND shipped_date &lt; '2016-12-11' THEN paid_price</v>
      </c>
      <c r="R979" t="str">
        <f t="shared" si="127"/>
        <v>WHEN fk_mwh_warehouse = '1' AND id_city = '6815' AND shipped_date &gt;= '2016-11-25' AND shipped_date &lt; '2016-12-11' THEN order_nr</v>
      </c>
      <c r="S979" t="str">
        <f t="shared" si="125"/>
        <v>WHEN fk_mwh_warehouse = '1' AND id_city = '6815' AND shipped_date &gt;= '2016-11-25' AND shipped_date &lt; '2016-12-11' THEN 1</v>
      </c>
    </row>
    <row r="980" spans="1:19" x14ac:dyDescent="0.25">
      <c r="A980" t="str">
        <f t="shared" si="126"/>
        <v>68281</v>
      </c>
      <c r="B980">
        <v>1</v>
      </c>
      <c r="C980">
        <v>6828</v>
      </c>
      <c r="D980">
        <v>0</v>
      </c>
      <c r="E980">
        <v>0</v>
      </c>
      <c r="F980">
        <v>0</v>
      </c>
      <c r="G980">
        <v>0</v>
      </c>
      <c r="H980" t="e">
        <f>VLOOKUP($A980,'01 LEAD TIME'!$A$10:$K$1000000,8,FALSE)</f>
        <v>#N/A</v>
      </c>
      <c r="I980" t="e">
        <f>VLOOKUP($A980,'01 LEAD TIME'!$A$10:$K$1000000,9,FALSE)</f>
        <v>#N/A</v>
      </c>
      <c r="J980" t="e">
        <f>VLOOKUP($A980,'01 LEAD TIME'!$A$10:$K$1000000,10,FALSE)</f>
        <v>#N/A</v>
      </c>
      <c r="K980" t="e">
        <f>VLOOKUP($A980,'01 LEAD TIME'!$A$10:$K$1000000,11,FALSE)</f>
        <v>#N/A</v>
      </c>
      <c r="L980" t="e">
        <v>#N/A</v>
      </c>
      <c r="M980" s="1" t="e">
        <f t="shared" si="120"/>
        <v>#N/A</v>
      </c>
      <c r="N980" s="1" t="e">
        <f t="shared" si="121"/>
        <v>#N/A</v>
      </c>
      <c r="O980" t="e">
        <f t="shared" si="122"/>
        <v>#N/A</v>
      </c>
      <c r="P980" t="e">
        <f t="shared" si="123"/>
        <v>#N/A</v>
      </c>
      <c r="Q980" t="e">
        <f t="shared" si="124"/>
        <v>#N/A</v>
      </c>
      <c r="R980" t="e">
        <f t="shared" si="127"/>
        <v>#N/A</v>
      </c>
      <c r="S980" t="e">
        <f t="shared" si="125"/>
        <v>#N/A</v>
      </c>
    </row>
    <row r="981" spans="1:19" x14ac:dyDescent="0.25">
      <c r="A981" t="str">
        <f t="shared" si="126"/>
        <v>68351</v>
      </c>
      <c r="B981">
        <v>1</v>
      </c>
      <c r="C981">
        <v>6835</v>
      </c>
      <c r="D981">
        <v>9258152</v>
      </c>
      <c r="E981">
        <v>9218152</v>
      </c>
      <c r="F981">
        <v>19</v>
      </c>
      <c r="G981">
        <v>30</v>
      </c>
      <c r="H981">
        <f>VLOOKUP($A981,'01 LEAD TIME'!$A$10:$K$1000000,8,FALSE)</f>
        <v>20161136682635.398</v>
      </c>
      <c r="I981">
        <f>VLOOKUP($A981,'01 LEAD TIME'!$A$10:$K$1000000,9,FALSE)</f>
        <v>20161206583862</v>
      </c>
      <c r="J981">
        <f>VLOOKUP($A981,'01 LEAD TIME'!$A$10:$K$1000000,10,FALSE)</f>
        <v>10</v>
      </c>
      <c r="K981">
        <f>VLOOKUP($A981,'01 LEAD TIME'!$A$10:$K$1000000,11,FALSE)</f>
        <v>3</v>
      </c>
      <c r="L981" t="s">
        <v>36</v>
      </c>
      <c r="M981" s="1">
        <f t="shared" si="120"/>
        <v>42694</v>
      </c>
      <c r="N981" s="1">
        <f t="shared" si="121"/>
        <v>42709</v>
      </c>
      <c r="O981" t="b">
        <f t="shared" si="122"/>
        <v>0</v>
      </c>
      <c r="P981" t="str">
        <f t="shared" si="123"/>
        <v>WHEN fk_mwh_warehouse = '1' AND id_city = '6835' AND shipped_date &gt;= '2016-11-20' AND shipped_date &lt; '2016-12-06' THEN unit_price</v>
      </c>
      <c r="Q981" t="str">
        <f t="shared" si="124"/>
        <v>WHEN fk_mwh_warehouse = '1' AND id_city = '6835' AND shipped_date &gt;= '2016-11-20' AND shipped_date &lt; '2016-12-06' THEN paid_price</v>
      </c>
      <c r="R981" t="str">
        <f t="shared" si="127"/>
        <v>WHEN fk_mwh_warehouse = '1' AND id_city = '6835' AND shipped_date &gt;= '2016-11-20' AND shipped_date &lt; '2016-12-06' THEN order_nr</v>
      </c>
      <c r="S981" t="str">
        <f t="shared" si="125"/>
        <v>WHEN fk_mwh_warehouse = '1' AND id_city = '6835' AND shipped_date &gt;= '2016-11-20' AND shipped_date &lt; '2016-12-06' THEN 1</v>
      </c>
    </row>
    <row r="982" spans="1:19" x14ac:dyDescent="0.25">
      <c r="A982" t="str">
        <f t="shared" si="126"/>
        <v>68471</v>
      </c>
      <c r="B982">
        <v>1</v>
      </c>
      <c r="C982">
        <v>6847</v>
      </c>
      <c r="D982">
        <v>277561843.51999998</v>
      </c>
      <c r="E982">
        <v>276533193.67000002</v>
      </c>
      <c r="F982">
        <v>960</v>
      </c>
      <c r="G982">
        <v>1262</v>
      </c>
      <c r="H982">
        <f>VLOOKUP($A982,'01 LEAD TIME'!$A$10:$K$1000000,8,FALSE)</f>
        <v>20161168898782.301</v>
      </c>
      <c r="I982">
        <f>VLOOKUP($A982,'01 LEAD TIME'!$A$10:$K$1000000,9,FALSE)</f>
        <v>20161206401071.801</v>
      </c>
      <c r="J982">
        <f>VLOOKUP($A982,'01 LEAD TIME'!$A$10:$K$1000000,10,FALSE)</f>
        <v>6</v>
      </c>
      <c r="K982">
        <f>VLOOKUP($A982,'01 LEAD TIME'!$A$10:$K$1000000,11,FALSE)</f>
        <v>3</v>
      </c>
      <c r="L982" t="s">
        <v>36</v>
      </c>
      <c r="M982" s="1">
        <f t="shared" si="120"/>
        <v>42698</v>
      </c>
      <c r="N982" s="1">
        <f t="shared" si="121"/>
        <v>42713</v>
      </c>
      <c r="O982" t="b">
        <f t="shared" si="122"/>
        <v>0</v>
      </c>
      <c r="P982" t="str">
        <f t="shared" si="123"/>
        <v>WHEN fk_mwh_warehouse = '1' AND id_city = '6847' AND shipped_date &gt;= '2016-11-24' AND shipped_date &lt; '2016-12-10' THEN unit_price</v>
      </c>
      <c r="Q982" t="str">
        <f t="shared" si="124"/>
        <v>WHEN fk_mwh_warehouse = '1' AND id_city = '6847' AND shipped_date &gt;= '2016-11-24' AND shipped_date &lt; '2016-12-10' THEN paid_price</v>
      </c>
      <c r="R982" t="str">
        <f t="shared" si="127"/>
        <v>WHEN fk_mwh_warehouse = '1' AND id_city = '6847' AND shipped_date &gt;= '2016-11-24' AND shipped_date &lt; '2016-12-10' THEN order_nr</v>
      </c>
      <c r="S982" t="str">
        <f t="shared" si="125"/>
        <v>WHEN fk_mwh_warehouse = '1' AND id_city = '6847' AND shipped_date &gt;= '2016-11-24' AND shipped_date &lt; '2016-12-10' THEN 1</v>
      </c>
    </row>
    <row r="983" spans="1:19" x14ac:dyDescent="0.25">
      <c r="A983" t="str">
        <f t="shared" si="126"/>
        <v>68561</v>
      </c>
      <c r="B983">
        <v>1</v>
      </c>
      <c r="C983">
        <v>6856</v>
      </c>
      <c r="D983">
        <v>3136645197.0599999</v>
      </c>
      <c r="E983">
        <v>3029100716.3600001</v>
      </c>
      <c r="F983">
        <v>19654</v>
      </c>
      <c r="G983">
        <v>27330</v>
      </c>
      <c r="H983">
        <f>VLOOKUP($A983,'01 LEAD TIME'!$A$10:$K$1000000,8,FALSE)</f>
        <v>20161198122152.898</v>
      </c>
      <c r="I983">
        <f>VLOOKUP($A983,'01 LEAD TIME'!$A$10:$K$1000000,9,FALSE)</f>
        <v>20161206851598.398</v>
      </c>
      <c r="J983">
        <f>VLOOKUP($A983,'01 LEAD TIME'!$A$10:$K$1000000,10,FALSE)</f>
        <v>3</v>
      </c>
      <c r="K983">
        <f>VLOOKUP($A983,'01 LEAD TIME'!$A$10:$K$1000000,11,FALSE)</f>
        <v>2</v>
      </c>
      <c r="L983" t="s">
        <v>36</v>
      </c>
      <c r="M983" s="1">
        <f t="shared" si="120"/>
        <v>42704</v>
      </c>
      <c r="N983" s="1">
        <f t="shared" si="121"/>
        <v>42715</v>
      </c>
      <c r="O983" t="b">
        <f t="shared" si="122"/>
        <v>0</v>
      </c>
      <c r="P983" t="str">
        <f t="shared" si="123"/>
        <v>WHEN fk_mwh_warehouse = '1' AND id_city = '6856' AND shipped_date &gt;= '2016-11-30' AND shipped_date &lt; '2016-12-12' THEN unit_price</v>
      </c>
      <c r="Q983" t="str">
        <f t="shared" si="124"/>
        <v>WHEN fk_mwh_warehouse = '1' AND id_city = '6856' AND shipped_date &gt;= '2016-11-30' AND shipped_date &lt; '2016-12-12' THEN paid_price</v>
      </c>
      <c r="R983" t="str">
        <f t="shared" si="127"/>
        <v>WHEN fk_mwh_warehouse = '1' AND id_city = '6856' AND shipped_date &gt;= '2016-11-30' AND shipped_date &lt; '2016-12-12' THEN order_nr</v>
      </c>
      <c r="S983" t="str">
        <f t="shared" si="125"/>
        <v>WHEN fk_mwh_warehouse = '1' AND id_city = '6856' AND shipped_date &gt;= '2016-11-30' AND shipped_date &lt; '2016-12-12' THEN 1</v>
      </c>
    </row>
    <row r="984" spans="1:19" x14ac:dyDescent="0.25">
      <c r="A984" t="str">
        <f t="shared" si="126"/>
        <v>68861</v>
      </c>
      <c r="B984">
        <v>1</v>
      </c>
      <c r="C984">
        <v>6886</v>
      </c>
      <c r="D984">
        <v>309979326.5</v>
      </c>
      <c r="E984">
        <v>301217381.5</v>
      </c>
      <c r="F984">
        <v>1729</v>
      </c>
      <c r="G984">
        <v>2711</v>
      </c>
      <c r="H984">
        <f>VLOOKUP($A984,'01 LEAD TIME'!$A$10:$K$1000000,8,FALSE)</f>
        <v>20161185806877.801</v>
      </c>
      <c r="I984">
        <f>VLOOKUP($A984,'01 LEAD TIME'!$A$10:$K$1000000,9,FALSE)</f>
        <v>20161206866951.699</v>
      </c>
      <c r="J984">
        <f>VLOOKUP($A984,'01 LEAD TIME'!$A$10:$K$1000000,10,FALSE)</f>
        <v>5</v>
      </c>
      <c r="K984">
        <f>VLOOKUP($A984,'01 LEAD TIME'!$A$10:$K$1000000,11,FALSE)</f>
        <v>3</v>
      </c>
      <c r="L984" t="s">
        <v>36</v>
      </c>
      <c r="M984" s="1">
        <f t="shared" si="120"/>
        <v>42699</v>
      </c>
      <c r="N984" s="1">
        <f t="shared" si="121"/>
        <v>42714</v>
      </c>
      <c r="O984" t="b">
        <f t="shared" si="122"/>
        <v>0</v>
      </c>
      <c r="P984" t="str">
        <f t="shared" si="123"/>
        <v>WHEN fk_mwh_warehouse = '1' AND id_city = '6886' AND shipped_date &gt;= '2016-11-25' AND shipped_date &lt; '2016-12-11' THEN unit_price</v>
      </c>
      <c r="Q984" t="str">
        <f t="shared" si="124"/>
        <v>WHEN fk_mwh_warehouse = '1' AND id_city = '6886' AND shipped_date &gt;= '2016-11-25' AND shipped_date &lt; '2016-12-11' THEN paid_price</v>
      </c>
      <c r="R984" t="str">
        <f t="shared" si="127"/>
        <v>WHEN fk_mwh_warehouse = '1' AND id_city = '6886' AND shipped_date &gt;= '2016-11-25' AND shipped_date &lt; '2016-12-11' THEN order_nr</v>
      </c>
      <c r="S984" t="str">
        <f t="shared" si="125"/>
        <v>WHEN fk_mwh_warehouse = '1' AND id_city = '6886' AND shipped_date &gt;= '2016-11-25' AND shipped_date &lt; '2016-12-11' THEN 1</v>
      </c>
    </row>
    <row r="985" spans="1:19" x14ac:dyDescent="0.25">
      <c r="A985" t="str">
        <f t="shared" si="126"/>
        <v>69151</v>
      </c>
      <c r="B985">
        <v>1</v>
      </c>
      <c r="C985">
        <v>6915</v>
      </c>
      <c r="D985">
        <v>268081714.44</v>
      </c>
      <c r="E985">
        <v>263652779.21000001</v>
      </c>
      <c r="F985">
        <v>1317</v>
      </c>
      <c r="G985">
        <v>2265</v>
      </c>
      <c r="H985">
        <f>VLOOKUP($A985,'01 LEAD TIME'!$A$10:$K$1000000,8,FALSE)</f>
        <v>20161174690791.699</v>
      </c>
      <c r="I985">
        <f>VLOOKUP($A985,'01 LEAD TIME'!$A$10:$K$1000000,9,FALSE)</f>
        <v>20161206538763.898</v>
      </c>
      <c r="J985">
        <f>VLOOKUP($A985,'01 LEAD TIME'!$A$10:$K$1000000,10,FALSE)</f>
        <v>6</v>
      </c>
      <c r="K985">
        <f>VLOOKUP($A985,'01 LEAD TIME'!$A$10:$K$1000000,11,FALSE)</f>
        <v>6</v>
      </c>
      <c r="L985" t="s">
        <v>36</v>
      </c>
      <c r="M985" s="1">
        <f t="shared" si="120"/>
        <v>42689</v>
      </c>
      <c r="N985" s="1">
        <f t="shared" si="121"/>
        <v>42716</v>
      </c>
      <c r="O985" t="b">
        <f t="shared" si="122"/>
        <v>0</v>
      </c>
      <c r="P985" t="str">
        <f t="shared" si="123"/>
        <v>WHEN fk_mwh_warehouse = '1' AND id_city = '6915' AND shipped_date &gt;= '2016-11-15' AND shipped_date &lt; '2016-12-13' THEN unit_price</v>
      </c>
      <c r="Q985" t="str">
        <f t="shared" si="124"/>
        <v>WHEN fk_mwh_warehouse = '1' AND id_city = '6915' AND shipped_date &gt;= '2016-11-15' AND shipped_date &lt; '2016-12-13' THEN paid_price</v>
      </c>
      <c r="R985" t="str">
        <f t="shared" si="127"/>
        <v>WHEN fk_mwh_warehouse = '1' AND id_city = '6915' AND shipped_date &gt;= '2016-11-15' AND shipped_date &lt; '2016-12-13' THEN order_nr</v>
      </c>
      <c r="S985" t="str">
        <f t="shared" si="125"/>
        <v>WHEN fk_mwh_warehouse = '1' AND id_city = '6915' AND shipped_date &gt;= '2016-11-15' AND shipped_date &lt; '2016-12-13' THEN 1</v>
      </c>
    </row>
    <row r="986" spans="1:19" x14ac:dyDescent="0.25">
      <c r="A986" t="str">
        <f t="shared" si="126"/>
        <v>69511</v>
      </c>
      <c r="B986">
        <v>1</v>
      </c>
      <c r="C986">
        <v>6951</v>
      </c>
      <c r="D986">
        <v>205554305.22</v>
      </c>
      <c r="E986">
        <v>203666918.38999999</v>
      </c>
      <c r="F986">
        <v>973</v>
      </c>
      <c r="G986">
        <v>1554</v>
      </c>
      <c r="H986">
        <f>VLOOKUP($A986,'01 LEAD TIME'!$A$10:$K$1000000,8,FALSE)</f>
        <v>20161182991305.898</v>
      </c>
      <c r="I986">
        <f>VLOOKUP($A986,'01 LEAD TIME'!$A$10:$K$1000000,9,FALSE)</f>
        <v>20161206727636.398</v>
      </c>
      <c r="J986">
        <f>VLOOKUP($A986,'01 LEAD TIME'!$A$10:$K$1000000,10,FALSE)</f>
        <v>5</v>
      </c>
      <c r="K986">
        <f>VLOOKUP($A986,'01 LEAD TIME'!$A$10:$K$1000000,11,FALSE)</f>
        <v>5</v>
      </c>
      <c r="L986" t="s">
        <v>36</v>
      </c>
      <c r="M986" s="1">
        <f t="shared" si="120"/>
        <v>42693</v>
      </c>
      <c r="N986" s="1">
        <f t="shared" si="121"/>
        <v>42716</v>
      </c>
      <c r="O986" t="b">
        <f t="shared" si="122"/>
        <v>0</v>
      </c>
      <c r="P986" t="str">
        <f t="shared" si="123"/>
        <v>WHEN fk_mwh_warehouse = '1' AND id_city = '6951' AND shipped_date &gt;= '2016-11-19' AND shipped_date &lt; '2016-12-13' THEN unit_price</v>
      </c>
      <c r="Q986" t="str">
        <f t="shared" si="124"/>
        <v>WHEN fk_mwh_warehouse = '1' AND id_city = '6951' AND shipped_date &gt;= '2016-11-19' AND shipped_date &lt; '2016-12-13' THEN paid_price</v>
      </c>
      <c r="R986" t="str">
        <f t="shared" si="127"/>
        <v>WHEN fk_mwh_warehouse = '1' AND id_city = '6951' AND shipped_date &gt;= '2016-11-19' AND shipped_date &lt; '2016-12-13' THEN order_nr</v>
      </c>
      <c r="S986" t="str">
        <f t="shared" si="125"/>
        <v>WHEN fk_mwh_warehouse = '1' AND id_city = '6951' AND shipped_date &gt;= '2016-11-19' AND shipped_date &lt; '2016-12-13' THEN 1</v>
      </c>
    </row>
    <row r="987" spans="1:19" x14ac:dyDescent="0.25">
      <c r="A987" t="str">
        <f t="shared" si="126"/>
        <v>69801</v>
      </c>
      <c r="B987">
        <v>1</v>
      </c>
      <c r="C987">
        <v>6980</v>
      </c>
      <c r="D987">
        <v>4051874050.52</v>
      </c>
      <c r="E987">
        <v>3998763364.7600002</v>
      </c>
      <c r="F987">
        <v>23933</v>
      </c>
      <c r="G987">
        <v>33206</v>
      </c>
      <c r="H987">
        <f>VLOOKUP($A987,'01 LEAD TIME'!$A$10:$K$1000000,8,FALSE)</f>
        <v>20161202908827.699</v>
      </c>
      <c r="I987">
        <f>VLOOKUP($A987,'01 LEAD TIME'!$A$10:$K$1000000,9,FALSE)</f>
        <v>20161206753463.102</v>
      </c>
      <c r="J987">
        <f>VLOOKUP($A987,'01 LEAD TIME'!$A$10:$K$1000000,10,FALSE)</f>
        <v>2</v>
      </c>
      <c r="K987">
        <f>VLOOKUP($A987,'01 LEAD TIME'!$A$10:$K$1000000,11,FALSE)</f>
        <v>2</v>
      </c>
      <c r="L987" t="s">
        <v>36</v>
      </c>
      <c r="M987" s="1">
        <f t="shared" si="120"/>
        <v>42705</v>
      </c>
      <c r="N987" s="1">
        <f t="shared" si="121"/>
        <v>42716</v>
      </c>
      <c r="O987" t="b">
        <f t="shared" si="122"/>
        <v>0</v>
      </c>
      <c r="P987" t="str">
        <f t="shared" si="123"/>
        <v>WHEN fk_mwh_warehouse = '1' AND id_city = '6980' AND shipped_date &gt;= '2016-12-01' AND shipped_date &lt; '2016-12-13' THEN unit_price</v>
      </c>
      <c r="Q987" t="str">
        <f t="shared" si="124"/>
        <v>WHEN fk_mwh_warehouse = '1' AND id_city = '6980' AND shipped_date &gt;= '2016-12-01' AND shipped_date &lt; '2016-12-13' THEN paid_price</v>
      </c>
      <c r="R987" t="str">
        <f t="shared" si="127"/>
        <v>WHEN fk_mwh_warehouse = '1' AND id_city = '6980' AND shipped_date &gt;= '2016-12-01' AND shipped_date &lt; '2016-12-13' THEN order_nr</v>
      </c>
      <c r="S987" t="str">
        <f t="shared" si="125"/>
        <v>WHEN fk_mwh_warehouse = '1' AND id_city = '6980' AND shipped_date &gt;= '2016-12-01' AND shipped_date &lt; '2016-12-13' THEN 1</v>
      </c>
    </row>
    <row r="988" spans="1:19" x14ac:dyDescent="0.25">
      <c r="A988" t="str">
        <f t="shared" si="126"/>
        <v>69881</v>
      </c>
      <c r="B988">
        <v>1</v>
      </c>
      <c r="C988">
        <v>6988</v>
      </c>
      <c r="D988">
        <v>4190255039.4000001</v>
      </c>
      <c r="E988">
        <v>4121495331.6999998</v>
      </c>
      <c r="F988">
        <v>24795</v>
      </c>
      <c r="G988">
        <v>34738</v>
      </c>
      <c r="H988">
        <f>VLOOKUP($A988,'01 LEAD TIME'!$A$10:$K$1000000,8,FALSE)</f>
        <v>20161201823921.801</v>
      </c>
      <c r="I988">
        <f>VLOOKUP($A988,'01 LEAD TIME'!$A$10:$K$1000000,9,FALSE)</f>
        <v>20161206730220.199</v>
      </c>
      <c r="J988">
        <f>VLOOKUP($A988,'01 LEAD TIME'!$A$10:$K$1000000,10,FALSE)</f>
        <v>2</v>
      </c>
      <c r="K988">
        <f>VLOOKUP($A988,'01 LEAD TIME'!$A$10:$K$1000000,11,FALSE)</f>
        <v>2</v>
      </c>
      <c r="L988" t="s">
        <v>36</v>
      </c>
      <c r="M988" s="1">
        <f t="shared" si="120"/>
        <v>42705</v>
      </c>
      <c r="N988" s="1">
        <f t="shared" si="121"/>
        <v>42716</v>
      </c>
      <c r="O988" t="b">
        <f t="shared" si="122"/>
        <v>0</v>
      </c>
      <c r="P988" t="str">
        <f t="shared" si="123"/>
        <v>WHEN fk_mwh_warehouse = '1' AND id_city = '6988' AND shipped_date &gt;= '2016-12-01' AND shipped_date &lt; '2016-12-13' THEN unit_price</v>
      </c>
      <c r="Q988" t="str">
        <f t="shared" si="124"/>
        <v>WHEN fk_mwh_warehouse = '1' AND id_city = '6988' AND shipped_date &gt;= '2016-12-01' AND shipped_date &lt; '2016-12-13' THEN paid_price</v>
      </c>
      <c r="R988" t="str">
        <f t="shared" si="127"/>
        <v>WHEN fk_mwh_warehouse = '1' AND id_city = '6988' AND shipped_date &gt;= '2016-12-01' AND shipped_date &lt; '2016-12-13' THEN order_nr</v>
      </c>
      <c r="S988" t="str">
        <f t="shared" si="125"/>
        <v>WHEN fk_mwh_warehouse = '1' AND id_city = '6988' AND shipped_date &gt;= '2016-12-01' AND shipped_date &lt; '2016-12-13' THEN 1</v>
      </c>
    </row>
    <row r="989" spans="1:19" x14ac:dyDescent="0.25">
      <c r="A989" t="str">
        <f t="shared" si="126"/>
        <v>70021</v>
      </c>
      <c r="B989">
        <v>1</v>
      </c>
      <c r="C989">
        <v>7002</v>
      </c>
      <c r="D989">
        <v>394684001.74000001</v>
      </c>
      <c r="E989">
        <v>390994881.18000001</v>
      </c>
      <c r="F989">
        <v>2433</v>
      </c>
      <c r="G989">
        <v>3686</v>
      </c>
      <c r="H989">
        <f>VLOOKUP($A989,'01 LEAD TIME'!$A$10:$K$1000000,8,FALSE)</f>
        <v>20161189599000.5</v>
      </c>
      <c r="I989">
        <f>VLOOKUP($A989,'01 LEAD TIME'!$A$10:$K$1000000,9,FALSE)</f>
        <v>20161207042751.699</v>
      </c>
      <c r="J989">
        <f>VLOOKUP($A989,'01 LEAD TIME'!$A$10:$K$1000000,10,FALSE)</f>
        <v>5</v>
      </c>
      <c r="K989">
        <f>VLOOKUP($A989,'01 LEAD TIME'!$A$10:$K$1000000,11,FALSE)</f>
        <v>3</v>
      </c>
      <c r="L989" t="s">
        <v>35</v>
      </c>
      <c r="M989" s="1">
        <f t="shared" si="120"/>
        <v>42699</v>
      </c>
      <c r="N989" s="1">
        <f t="shared" si="121"/>
        <v>42714</v>
      </c>
      <c r="O989" t="b">
        <f t="shared" si="122"/>
        <v>0</v>
      </c>
      <c r="P989" t="str">
        <f t="shared" si="123"/>
        <v>WHEN fk_mwh_warehouse = '1' AND id_city = '7002' AND shipped_date &gt;= '2016-11-25' AND shipped_date &lt; '2016-12-11' THEN unit_price</v>
      </c>
      <c r="Q989" t="str">
        <f t="shared" si="124"/>
        <v>WHEN fk_mwh_warehouse = '1' AND id_city = '7002' AND shipped_date &gt;= '2016-11-25' AND shipped_date &lt; '2016-12-11' THEN paid_price</v>
      </c>
      <c r="R989" t="str">
        <f t="shared" si="127"/>
        <v>WHEN fk_mwh_warehouse = '1' AND id_city = '7002' AND shipped_date &gt;= '2016-11-25' AND shipped_date &lt; '2016-12-11' THEN order_nr</v>
      </c>
      <c r="S989" t="str">
        <f t="shared" si="125"/>
        <v>WHEN fk_mwh_warehouse = '1' AND id_city = '7002' AND shipped_date &gt;= '2016-11-25' AND shipped_date &lt; '2016-12-11' THEN 1</v>
      </c>
    </row>
    <row r="990" spans="1:19" x14ac:dyDescent="0.25">
      <c r="A990" t="str">
        <f t="shared" si="126"/>
        <v>70091</v>
      </c>
      <c r="B990">
        <v>1</v>
      </c>
      <c r="C990">
        <v>7009</v>
      </c>
      <c r="D990">
        <v>361643031.16000003</v>
      </c>
      <c r="E990">
        <v>352376225.24000001</v>
      </c>
      <c r="F990">
        <v>1675</v>
      </c>
      <c r="G990">
        <v>2624</v>
      </c>
      <c r="H990">
        <f>VLOOKUP($A990,'01 LEAD TIME'!$A$10:$K$1000000,8,FALSE)</f>
        <v>20161185262352.602</v>
      </c>
      <c r="I990">
        <f>VLOOKUP($A990,'01 LEAD TIME'!$A$10:$K$1000000,9,FALSE)</f>
        <v>20161206803758.801</v>
      </c>
      <c r="J990">
        <f>VLOOKUP($A990,'01 LEAD TIME'!$A$10:$K$1000000,10,FALSE)</f>
        <v>5</v>
      </c>
      <c r="K990">
        <f>VLOOKUP($A990,'01 LEAD TIME'!$A$10:$K$1000000,11,FALSE)</f>
        <v>3</v>
      </c>
      <c r="L990" t="s">
        <v>36</v>
      </c>
      <c r="M990" s="1">
        <f t="shared" si="120"/>
        <v>42699</v>
      </c>
      <c r="N990" s="1">
        <f t="shared" si="121"/>
        <v>42714</v>
      </c>
      <c r="O990" t="b">
        <f t="shared" si="122"/>
        <v>0</v>
      </c>
      <c r="P990" t="str">
        <f t="shared" si="123"/>
        <v>WHEN fk_mwh_warehouse = '1' AND id_city = '7009' AND shipped_date &gt;= '2016-11-25' AND shipped_date &lt; '2016-12-11' THEN unit_price</v>
      </c>
      <c r="Q990" t="str">
        <f t="shared" si="124"/>
        <v>WHEN fk_mwh_warehouse = '1' AND id_city = '7009' AND shipped_date &gt;= '2016-11-25' AND shipped_date &lt; '2016-12-11' THEN paid_price</v>
      </c>
      <c r="R990" t="str">
        <f t="shared" si="127"/>
        <v>WHEN fk_mwh_warehouse = '1' AND id_city = '7009' AND shipped_date &gt;= '2016-11-25' AND shipped_date &lt; '2016-12-11' THEN order_nr</v>
      </c>
      <c r="S990" t="str">
        <f t="shared" si="125"/>
        <v>WHEN fk_mwh_warehouse = '1' AND id_city = '7009' AND shipped_date &gt;= '2016-11-25' AND shipped_date &lt; '2016-12-11' THEN 1</v>
      </c>
    </row>
    <row r="991" spans="1:19" x14ac:dyDescent="0.25">
      <c r="A991" t="str">
        <f t="shared" si="126"/>
        <v>70181</v>
      </c>
      <c r="B991">
        <v>1</v>
      </c>
      <c r="C991">
        <v>7018</v>
      </c>
      <c r="D991">
        <v>30820231</v>
      </c>
      <c r="E991">
        <v>30322631</v>
      </c>
      <c r="F991">
        <v>102</v>
      </c>
      <c r="G991">
        <v>145</v>
      </c>
      <c r="H991">
        <f>VLOOKUP($A991,'01 LEAD TIME'!$A$10:$K$1000000,8,FALSE)</f>
        <v>20161170636140.699</v>
      </c>
      <c r="I991">
        <f>VLOOKUP($A991,'01 LEAD TIME'!$A$10:$K$1000000,9,FALSE)</f>
        <v>20161207060408.5</v>
      </c>
      <c r="J991">
        <f>VLOOKUP($A991,'01 LEAD TIME'!$A$10:$K$1000000,10,FALSE)</f>
        <v>7</v>
      </c>
      <c r="K991">
        <f>VLOOKUP($A991,'01 LEAD TIME'!$A$10:$K$1000000,11,FALSE)</f>
        <v>6</v>
      </c>
      <c r="L991" t="s">
        <v>35</v>
      </c>
      <c r="M991" s="1">
        <f t="shared" si="120"/>
        <v>42688</v>
      </c>
      <c r="N991" s="1">
        <f t="shared" si="121"/>
        <v>42715</v>
      </c>
      <c r="O991" t="b">
        <f t="shared" si="122"/>
        <v>0</v>
      </c>
      <c r="P991" t="str">
        <f t="shared" si="123"/>
        <v>WHEN fk_mwh_warehouse = '1' AND id_city = '7018' AND shipped_date &gt;= '2016-11-14' AND shipped_date &lt; '2016-12-12' THEN unit_price</v>
      </c>
      <c r="Q991" t="str">
        <f t="shared" si="124"/>
        <v>WHEN fk_mwh_warehouse = '1' AND id_city = '7018' AND shipped_date &gt;= '2016-11-14' AND shipped_date &lt; '2016-12-12' THEN paid_price</v>
      </c>
      <c r="R991" t="str">
        <f t="shared" si="127"/>
        <v>WHEN fk_mwh_warehouse = '1' AND id_city = '7018' AND shipped_date &gt;= '2016-11-14' AND shipped_date &lt; '2016-12-12' THEN order_nr</v>
      </c>
      <c r="S991" t="str">
        <f t="shared" si="125"/>
        <v>WHEN fk_mwh_warehouse = '1' AND id_city = '7018' AND shipped_date &gt;= '2016-11-14' AND shipped_date &lt; '2016-12-12' THEN 1</v>
      </c>
    </row>
    <row r="992" spans="1:19" x14ac:dyDescent="0.25">
      <c r="A992" t="str">
        <f t="shared" si="126"/>
        <v>70231</v>
      </c>
      <c r="B992">
        <v>1</v>
      </c>
      <c r="C992">
        <v>7023</v>
      </c>
      <c r="D992">
        <v>123045193.52</v>
      </c>
      <c r="E992">
        <v>122702699.72</v>
      </c>
      <c r="F992">
        <v>390</v>
      </c>
      <c r="G992">
        <v>489</v>
      </c>
      <c r="H992">
        <f>VLOOKUP($A992,'01 LEAD TIME'!$A$10:$K$1000000,8,FALSE)</f>
        <v>20161190988561.801</v>
      </c>
      <c r="I992">
        <f>VLOOKUP($A992,'01 LEAD TIME'!$A$10:$K$1000000,9,FALSE)</f>
        <v>20161207170653.699</v>
      </c>
      <c r="J992">
        <f>VLOOKUP($A992,'01 LEAD TIME'!$A$10:$K$1000000,10,FALSE)</f>
        <v>5</v>
      </c>
      <c r="K992">
        <f>VLOOKUP($A992,'01 LEAD TIME'!$A$10:$K$1000000,11,FALSE)</f>
        <v>5</v>
      </c>
      <c r="L992" t="s">
        <v>35</v>
      </c>
      <c r="M992" s="1">
        <f t="shared" si="120"/>
        <v>42693</v>
      </c>
      <c r="N992" s="1">
        <f t="shared" si="121"/>
        <v>42716</v>
      </c>
      <c r="O992" t="b">
        <f t="shared" si="122"/>
        <v>0</v>
      </c>
      <c r="P992" t="str">
        <f t="shared" si="123"/>
        <v>WHEN fk_mwh_warehouse = '1' AND id_city = '7023' AND shipped_date &gt;= '2016-11-19' AND shipped_date &lt; '2016-12-13' THEN unit_price</v>
      </c>
      <c r="Q992" t="str">
        <f t="shared" si="124"/>
        <v>WHEN fk_mwh_warehouse = '1' AND id_city = '7023' AND shipped_date &gt;= '2016-11-19' AND shipped_date &lt; '2016-12-13' THEN paid_price</v>
      </c>
      <c r="R992" t="str">
        <f t="shared" si="127"/>
        <v>WHEN fk_mwh_warehouse = '1' AND id_city = '7023' AND shipped_date &gt;= '2016-11-19' AND shipped_date &lt; '2016-12-13' THEN order_nr</v>
      </c>
      <c r="S992" t="str">
        <f t="shared" si="125"/>
        <v>WHEN fk_mwh_warehouse = '1' AND id_city = '7023' AND shipped_date &gt;= '2016-11-19' AND shipped_date &lt; '2016-12-13' THEN 1</v>
      </c>
    </row>
    <row r="993" spans="1:19" x14ac:dyDescent="0.25">
      <c r="A993" t="str">
        <f t="shared" si="126"/>
        <v>70291</v>
      </c>
      <c r="B993">
        <v>1</v>
      </c>
      <c r="C993">
        <v>7029</v>
      </c>
      <c r="D993">
        <v>15476632.75</v>
      </c>
      <c r="E993">
        <v>15476632.75</v>
      </c>
      <c r="F993">
        <v>29</v>
      </c>
      <c r="G993">
        <v>37</v>
      </c>
      <c r="H993">
        <f>VLOOKUP($A993,'01 LEAD TIME'!$A$10:$K$1000000,8,FALSE)</f>
        <v>20161188917889.301</v>
      </c>
      <c r="I993">
        <f>VLOOKUP($A993,'01 LEAD TIME'!$A$10:$K$1000000,9,FALSE)</f>
        <v>20161207063534.699</v>
      </c>
      <c r="J993">
        <f>VLOOKUP($A993,'01 LEAD TIME'!$A$10:$K$1000000,10,FALSE)</f>
        <v>4</v>
      </c>
      <c r="K993">
        <f>VLOOKUP($A993,'01 LEAD TIME'!$A$10:$K$1000000,11,FALSE)</f>
        <v>4</v>
      </c>
      <c r="L993" t="s">
        <v>35</v>
      </c>
      <c r="M993" s="1">
        <f t="shared" si="120"/>
        <v>42697</v>
      </c>
      <c r="N993" s="1">
        <f t="shared" si="121"/>
        <v>42716</v>
      </c>
      <c r="O993" t="b">
        <f t="shared" si="122"/>
        <v>0</v>
      </c>
      <c r="P993" t="str">
        <f t="shared" si="123"/>
        <v>WHEN fk_mwh_warehouse = '1' AND id_city = '7029' AND shipped_date &gt;= '2016-11-23' AND shipped_date &lt; '2016-12-13' THEN unit_price</v>
      </c>
      <c r="Q993" t="str">
        <f t="shared" si="124"/>
        <v>WHEN fk_mwh_warehouse = '1' AND id_city = '7029' AND shipped_date &gt;= '2016-11-23' AND shipped_date &lt; '2016-12-13' THEN paid_price</v>
      </c>
      <c r="R993" t="str">
        <f t="shared" si="127"/>
        <v>WHEN fk_mwh_warehouse = '1' AND id_city = '7029' AND shipped_date &gt;= '2016-11-23' AND shipped_date &lt; '2016-12-13' THEN order_nr</v>
      </c>
      <c r="S993" t="str">
        <f t="shared" si="125"/>
        <v>WHEN fk_mwh_warehouse = '1' AND id_city = '7029' AND shipped_date &gt;= '2016-11-23' AND shipped_date &lt; '2016-12-13' THEN 1</v>
      </c>
    </row>
    <row r="994" spans="1:19" x14ac:dyDescent="0.25">
      <c r="A994" t="str">
        <f t="shared" si="126"/>
        <v>70361</v>
      </c>
      <c r="B994">
        <v>1</v>
      </c>
      <c r="C994">
        <v>7036</v>
      </c>
      <c r="D994">
        <v>18556959.02</v>
      </c>
      <c r="E994">
        <v>16782011.219999999</v>
      </c>
      <c r="F994">
        <v>47</v>
      </c>
      <c r="G994">
        <v>59</v>
      </c>
      <c r="H994">
        <f>VLOOKUP($A994,'01 LEAD TIME'!$A$10:$K$1000000,8,FALSE)</f>
        <v>20161165946345.5</v>
      </c>
      <c r="I994">
        <f>VLOOKUP($A994,'01 LEAD TIME'!$A$10:$K$1000000,9,FALSE)</f>
        <v>20161206737760.301</v>
      </c>
      <c r="J994">
        <f>VLOOKUP($A994,'01 LEAD TIME'!$A$10:$K$1000000,10,FALSE)</f>
        <v>6</v>
      </c>
      <c r="K994">
        <f>VLOOKUP($A994,'01 LEAD TIME'!$A$10:$K$1000000,11,FALSE)</f>
        <v>5</v>
      </c>
      <c r="L994" t="s">
        <v>36</v>
      </c>
      <c r="M994" s="1">
        <f t="shared" si="120"/>
        <v>42692</v>
      </c>
      <c r="N994" s="1">
        <f t="shared" si="121"/>
        <v>42715</v>
      </c>
      <c r="O994" t="b">
        <f t="shared" si="122"/>
        <v>0</v>
      </c>
      <c r="P994" t="str">
        <f t="shared" si="123"/>
        <v>WHEN fk_mwh_warehouse = '1' AND id_city = '7036' AND shipped_date &gt;= '2016-11-18' AND shipped_date &lt; '2016-12-12' THEN unit_price</v>
      </c>
      <c r="Q994" t="str">
        <f t="shared" si="124"/>
        <v>WHEN fk_mwh_warehouse = '1' AND id_city = '7036' AND shipped_date &gt;= '2016-11-18' AND shipped_date &lt; '2016-12-12' THEN paid_price</v>
      </c>
      <c r="R994" t="str">
        <f t="shared" si="127"/>
        <v>WHEN fk_mwh_warehouse = '1' AND id_city = '7036' AND shipped_date &gt;= '2016-11-18' AND shipped_date &lt; '2016-12-12' THEN order_nr</v>
      </c>
      <c r="S994" t="str">
        <f t="shared" si="125"/>
        <v>WHEN fk_mwh_warehouse = '1' AND id_city = '7036' AND shipped_date &gt;= '2016-11-18' AND shipped_date &lt; '2016-12-12' THEN 1</v>
      </c>
    </row>
    <row r="995" spans="1:19" x14ac:dyDescent="0.25">
      <c r="A995" t="str">
        <f t="shared" si="126"/>
        <v>70441</v>
      </c>
      <c r="B995">
        <v>1</v>
      </c>
      <c r="C995">
        <v>7044</v>
      </c>
      <c r="D995">
        <v>37796460</v>
      </c>
      <c r="E995">
        <v>36990285</v>
      </c>
      <c r="F995">
        <v>107</v>
      </c>
      <c r="G995">
        <v>150</v>
      </c>
      <c r="H995">
        <f>VLOOKUP($A995,'01 LEAD TIME'!$A$10:$K$1000000,8,FALSE)</f>
        <v>20161181773191.699</v>
      </c>
      <c r="I995">
        <f>VLOOKUP($A995,'01 LEAD TIME'!$A$10:$K$1000000,9,FALSE)</f>
        <v>20161206339940.398</v>
      </c>
      <c r="J995">
        <f>VLOOKUP($A995,'01 LEAD TIME'!$A$10:$K$1000000,10,FALSE)</f>
        <v>7</v>
      </c>
      <c r="K995">
        <f>VLOOKUP($A995,'01 LEAD TIME'!$A$10:$K$1000000,11,FALSE)</f>
        <v>6</v>
      </c>
      <c r="L995" t="s">
        <v>36</v>
      </c>
      <c r="M995" s="1">
        <f t="shared" si="120"/>
        <v>42688</v>
      </c>
      <c r="N995" s="1">
        <f t="shared" si="121"/>
        <v>42715</v>
      </c>
      <c r="O995" t="b">
        <f t="shared" si="122"/>
        <v>0</v>
      </c>
      <c r="P995" t="str">
        <f t="shared" si="123"/>
        <v>WHEN fk_mwh_warehouse = '1' AND id_city = '7044' AND shipped_date &gt;= '2016-11-14' AND shipped_date &lt; '2016-12-12' THEN unit_price</v>
      </c>
      <c r="Q995" t="str">
        <f t="shared" si="124"/>
        <v>WHEN fk_mwh_warehouse = '1' AND id_city = '7044' AND shipped_date &gt;= '2016-11-14' AND shipped_date &lt; '2016-12-12' THEN paid_price</v>
      </c>
      <c r="R995" t="str">
        <f t="shared" si="127"/>
        <v>WHEN fk_mwh_warehouse = '1' AND id_city = '7044' AND shipped_date &gt;= '2016-11-14' AND shipped_date &lt; '2016-12-12' THEN order_nr</v>
      </c>
      <c r="S995" t="str">
        <f t="shared" si="125"/>
        <v>WHEN fk_mwh_warehouse = '1' AND id_city = '7044' AND shipped_date &gt;= '2016-11-14' AND shipped_date &lt; '2016-12-12' THEN 1</v>
      </c>
    </row>
    <row r="996" spans="1:19" x14ac:dyDescent="0.25">
      <c r="A996" t="str">
        <f t="shared" si="126"/>
        <v>70501</v>
      </c>
      <c r="B996">
        <v>1</v>
      </c>
      <c r="C996">
        <v>7050</v>
      </c>
      <c r="D996">
        <v>37238865.799999997</v>
      </c>
      <c r="E996">
        <v>36794437.740000002</v>
      </c>
      <c r="F996">
        <v>122</v>
      </c>
      <c r="G996">
        <v>149</v>
      </c>
      <c r="H996">
        <f>VLOOKUP($A996,'01 LEAD TIME'!$A$10:$K$1000000,8,FALSE)</f>
        <v>20161152841785.398</v>
      </c>
      <c r="I996">
        <f>VLOOKUP($A996,'01 LEAD TIME'!$A$10:$K$1000000,9,FALSE)</f>
        <v>20161207240768</v>
      </c>
      <c r="J996">
        <f>VLOOKUP($A996,'01 LEAD TIME'!$A$10:$K$1000000,10,FALSE)</f>
        <v>8</v>
      </c>
      <c r="K996">
        <f>VLOOKUP($A996,'01 LEAD TIME'!$A$10:$K$1000000,11,FALSE)</f>
        <v>4</v>
      </c>
      <c r="L996" t="s">
        <v>35</v>
      </c>
      <c r="M996" s="1">
        <f t="shared" si="120"/>
        <v>42693</v>
      </c>
      <c r="N996" s="1">
        <f t="shared" si="121"/>
        <v>42712</v>
      </c>
      <c r="O996" t="b">
        <f t="shared" si="122"/>
        <v>0</v>
      </c>
      <c r="P996" t="str">
        <f t="shared" si="123"/>
        <v>WHEN fk_mwh_warehouse = '1' AND id_city = '7050' AND shipped_date &gt;= '2016-11-19' AND shipped_date &lt; '2016-12-09' THEN unit_price</v>
      </c>
      <c r="Q996" t="str">
        <f t="shared" si="124"/>
        <v>WHEN fk_mwh_warehouse = '1' AND id_city = '7050' AND shipped_date &gt;= '2016-11-19' AND shipped_date &lt; '2016-12-09' THEN paid_price</v>
      </c>
      <c r="R996" t="str">
        <f t="shared" si="127"/>
        <v>WHEN fk_mwh_warehouse = '1' AND id_city = '7050' AND shipped_date &gt;= '2016-11-19' AND shipped_date &lt; '2016-12-09' THEN order_nr</v>
      </c>
      <c r="S996" t="str">
        <f t="shared" si="125"/>
        <v>WHEN fk_mwh_warehouse = '1' AND id_city = '7050' AND shipped_date &gt;= '2016-11-19' AND shipped_date &lt; '2016-12-09' THEN 1</v>
      </c>
    </row>
    <row r="997" spans="1:19" x14ac:dyDescent="0.25">
      <c r="A997" t="str">
        <f t="shared" si="126"/>
        <v>70591</v>
      </c>
      <c r="B997">
        <v>1</v>
      </c>
      <c r="C997">
        <v>7059</v>
      </c>
      <c r="D997">
        <v>512159900.83999997</v>
      </c>
      <c r="E997">
        <v>503237631.06</v>
      </c>
      <c r="F997">
        <v>2739</v>
      </c>
      <c r="G997">
        <v>4599</v>
      </c>
      <c r="H997">
        <f>VLOOKUP($A997,'01 LEAD TIME'!$A$10:$K$1000000,8,FALSE)</f>
        <v>20161191993400.602</v>
      </c>
      <c r="I997">
        <f>VLOOKUP($A997,'01 LEAD TIME'!$A$10:$K$1000000,9,FALSE)</f>
        <v>20161206823026.301</v>
      </c>
      <c r="J997">
        <f>VLOOKUP($A997,'01 LEAD TIME'!$A$10:$K$1000000,10,FALSE)</f>
        <v>5</v>
      </c>
      <c r="K997">
        <f>VLOOKUP($A997,'01 LEAD TIME'!$A$10:$K$1000000,11,FALSE)</f>
        <v>3</v>
      </c>
      <c r="L997" t="s">
        <v>36</v>
      </c>
      <c r="M997" s="1">
        <f t="shared" si="120"/>
        <v>42699</v>
      </c>
      <c r="N997" s="1">
        <f t="shared" si="121"/>
        <v>42714</v>
      </c>
      <c r="O997" t="b">
        <f t="shared" si="122"/>
        <v>0</v>
      </c>
      <c r="P997" t="str">
        <f t="shared" si="123"/>
        <v>WHEN fk_mwh_warehouse = '1' AND id_city = '7059' AND shipped_date &gt;= '2016-11-25' AND shipped_date &lt; '2016-12-11' THEN unit_price</v>
      </c>
      <c r="Q997" t="str">
        <f t="shared" si="124"/>
        <v>WHEN fk_mwh_warehouse = '1' AND id_city = '7059' AND shipped_date &gt;= '2016-11-25' AND shipped_date &lt; '2016-12-11' THEN paid_price</v>
      </c>
      <c r="R997" t="str">
        <f t="shared" si="127"/>
        <v>WHEN fk_mwh_warehouse = '1' AND id_city = '7059' AND shipped_date &gt;= '2016-11-25' AND shipped_date &lt; '2016-12-11' THEN order_nr</v>
      </c>
      <c r="S997" t="str">
        <f t="shared" si="125"/>
        <v>WHEN fk_mwh_warehouse = '1' AND id_city = '7059' AND shipped_date &gt;= '2016-11-25' AND shipped_date &lt; '2016-12-11' THEN 1</v>
      </c>
    </row>
    <row r="998" spans="1:19" x14ac:dyDescent="0.25">
      <c r="A998" t="str">
        <f t="shared" si="126"/>
        <v>70651</v>
      </c>
      <c r="B998">
        <v>1</v>
      </c>
      <c r="C998">
        <v>7065</v>
      </c>
      <c r="D998">
        <v>70764651</v>
      </c>
      <c r="E998">
        <v>68728183.569999993</v>
      </c>
      <c r="F998">
        <v>382</v>
      </c>
      <c r="G998">
        <v>487</v>
      </c>
      <c r="H998">
        <f>VLOOKUP($A998,'01 LEAD TIME'!$A$10:$K$1000000,8,FALSE)</f>
        <v>20161185728571.199</v>
      </c>
      <c r="I998">
        <f>VLOOKUP($A998,'01 LEAD TIME'!$A$10:$K$1000000,9,FALSE)</f>
        <v>20161206072189.398</v>
      </c>
      <c r="J998">
        <f>VLOOKUP($A998,'01 LEAD TIME'!$A$10:$K$1000000,10,FALSE)</f>
        <v>4</v>
      </c>
      <c r="K998">
        <f>VLOOKUP($A998,'01 LEAD TIME'!$A$10:$K$1000000,11,FALSE)</f>
        <v>5</v>
      </c>
      <c r="L998" t="s">
        <v>36</v>
      </c>
      <c r="M998" s="1">
        <f t="shared" si="120"/>
        <v>42694</v>
      </c>
      <c r="N998" s="1">
        <f t="shared" si="121"/>
        <v>42717</v>
      </c>
      <c r="O998" t="b">
        <f t="shared" si="122"/>
        <v>1</v>
      </c>
      <c r="P998" t="str">
        <f t="shared" si="123"/>
        <v>WHEN fk_mwh_warehouse = '1' AND id_city = '7065' AND shipped_date &gt;= '2016-11-20' AND shipped_date &lt; '2016-12-14' THEN unit_price</v>
      </c>
      <c r="Q998" t="str">
        <f t="shared" si="124"/>
        <v>WHEN fk_mwh_warehouse = '1' AND id_city = '7065' AND shipped_date &gt;= '2016-11-20' AND shipped_date &lt; '2016-12-14' THEN paid_price</v>
      </c>
      <c r="R998" t="str">
        <f t="shared" si="127"/>
        <v>WHEN fk_mwh_warehouse = '1' AND id_city = '7065' AND shipped_date &gt;= '2016-11-20' AND shipped_date &lt; '2016-12-14' THEN order_nr</v>
      </c>
      <c r="S998" t="str">
        <f t="shared" si="125"/>
        <v>WHEN fk_mwh_warehouse = '1' AND id_city = '7065' AND shipped_date &gt;= '2016-11-20' AND shipped_date &lt; '2016-12-14' THEN 1</v>
      </c>
    </row>
    <row r="999" spans="1:19" x14ac:dyDescent="0.25">
      <c r="A999" t="str">
        <f t="shared" si="126"/>
        <v>70761</v>
      </c>
      <c r="B999">
        <v>1</v>
      </c>
      <c r="C999">
        <v>7076</v>
      </c>
      <c r="D999">
        <v>7891662</v>
      </c>
      <c r="E999">
        <v>7891662</v>
      </c>
      <c r="F999">
        <v>41</v>
      </c>
      <c r="G999">
        <v>59</v>
      </c>
      <c r="H999">
        <f>VLOOKUP($A999,'01 LEAD TIME'!$A$10:$K$1000000,8,FALSE)</f>
        <v>20161173871412.898</v>
      </c>
      <c r="I999">
        <f>VLOOKUP($A999,'01 LEAD TIME'!$A$10:$K$1000000,9,FALSE)</f>
        <v>20161206753069.699</v>
      </c>
      <c r="J999">
        <f>VLOOKUP($A999,'01 LEAD TIME'!$A$10:$K$1000000,10,FALSE)</f>
        <v>5</v>
      </c>
      <c r="K999">
        <f>VLOOKUP($A999,'01 LEAD TIME'!$A$10:$K$1000000,11,FALSE)</f>
        <v>3</v>
      </c>
      <c r="L999" t="s">
        <v>36</v>
      </c>
      <c r="M999" s="1">
        <f t="shared" si="120"/>
        <v>42699</v>
      </c>
      <c r="N999" s="1">
        <f t="shared" si="121"/>
        <v>42714</v>
      </c>
      <c r="O999" t="b">
        <f t="shared" si="122"/>
        <v>0</v>
      </c>
      <c r="P999" t="str">
        <f t="shared" si="123"/>
        <v>WHEN fk_mwh_warehouse = '1' AND id_city = '7076' AND shipped_date &gt;= '2016-11-25' AND shipped_date &lt; '2016-12-11' THEN unit_price</v>
      </c>
      <c r="Q999" t="str">
        <f t="shared" si="124"/>
        <v>WHEN fk_mwh_warehouse = '1' AND id_city = '7076' AND shipped_date &gt;= '2016-11-25' AND shipped_date &lt; '2016-12-11' THEN paid_price</v>
      </c>
      <c r="R999" t="str">
        <f t="shared" si="127"/>
        <v>WHEN fk_mwh_warehouse = '1' AND id_city = '7076' AND shipped_date &gt;= '2016-11-25' AND shipped_date &lt; '2016-12-11' THEN order_nr</v>
      </c>
      <c r="S999" t="str">
        <f t="shared" si="125"/>
        <v>WHEN fk_mwh_warehouse = '1' AND id_city = '7076' AND shipped_date &gt;= '2016-11-25' AND shipped_date &lt; '2016-12-11' THEN 1</v>
      </c>
    </row>
    <row r="1000" spans="1:19" x14ac:dyDescent="0.25">
      <c r="A1000" t="str">
        <f t="shared" si="126"/>
        <v>70811</v>
      </c>
      <c r="B1000">
        <v>1</v>
      </c>
      <c r="C1000">
        <v>7081</v>
      </c>
      <c r="D1000">
        <v>22043433</v>
      </c>
      <c r="E1000">
        <v>22043433</v>
      </c>
      <c r="F1000">
        <v>51</v>
      </c>
      <c r="G1000">
        <v>72</v>
      </c>
      <c r="H1000">
        <f>VLOOKUP($A1000,'01 LEAD TIME'!$A$10:$K$1000000,8,FALSE)</f>
        <v>20161196078783.102</v>
      </c>
      <c r="I1000">
        <f>VLOOKUP($A1000,'01 LEAD TIME'!$A$10:$K$1000000,9,FALSE)</f>
        <v>20161206678838.898</v>
      </c>
      <c r="J1000">
        <f>VLOOKUP($A1000,'01 LEAD TIME'!$A$10:$K$1000000,10,FALSE)</f>
        <v>4</v>
      </c>
      <c r="K1000">
        <f>VLOOKUP($A1000,'01 LEAD TIME'!$A$10:$K$1000000,11,FALSE)</f>
        <v>3</v>
      </c>
      <c r="L1000" t="s">
        <v>36</v>
      </c>
      <c r="M1000" s="1">
        <f t="shared" si="120"/>
        <v>42700</v>
      </c>
      <c r="N1000" s="1">
        <f t="shared" si="121"/>
        <v>42715</v>
      </c>
      <c r="O1000" t="b">
        <f t="shared" si="122"/>
        <v>0</v>
      </c>
      <c r="P1000" t="str">
        <f t="shared" si="123"/>
        <v>WHEN fk_mwh_warehouse = '1' AND id_city = '7081' AND shipped_date &gt;= '2016-11-26' AND shipped_date &lt; '2016-12-12' THEN unit_price</v>
      </c>
      <c r="Q1000" t="str">
        <f t="shared" si="124"/>
        <v>WHEN fk_mwh_warehouse = '1' AND id_city = '7081' AND shipped_date &gt;= '2016-11-26' AND shipped_date &lt; '2016-12-12' THEN paid_price</v>
      </c>
      <c r="R1000" t="str">
        <f t="shared" si="127"/>
        <v>WHEN fk_mwh_warehouse = '1' AND id_city = '7081' AND shipped_date &gt;= '2016-11-26' AND shipped_date &lt; '2016-12-12' THEN order_nr</v>
      </c>
      <c r="S1000" t="str">
        <f t="shared" si="125"/>
        <v>WHEN fk_mwh_warehouse = '1' AND id_city = '7081' AND shipped_date &gt;= '2016-11-26' AND shipped_date &lt; '2016-12-12' THEN 1</v>
      </c>
    </row>
    <row r="1001" spans="1:19" x14ac:dyDescent="0.25">
      <c r="A1001" t="str">
        <f t="shared" si="126"/>
        <v>70901</v>
      </c>
      <c r="B1001">
        <v>1</v>
      </c>
      <c r="C1001">
        <v>7090</v>
      </c>
      <c r="D1001">
        <v>28659360.300000001</v>
      </c>
      <c r="E1001">
        <v>28659360.300000001</v>
      </c>
      <c r="F1001">
        <v>129</v>
      </c>
      <c r="G1001">
        <v>153</v>
      </c>
      <c r="H1001">
        <f>VLOOKUP($A1001,'01 LEAD TIME'!$A$10:$K$1000000,8,FALSE)</f>
        <v>20161197862921.801</v>
      </c>
      <c r="I1001">
        <f>VLOOKUP($A1001,'01 LEAD TIME'!$A$10:$K$1000000,9,FALSE)</f>
        <v>20161205504153.801</v>
      </c>
      <c r="J1001">
        <f>VLOOKUP($A1001,'01 LEAD TIME'!$A$10:$K$1000000,10,FALSE)</f>
        <v>2</v>
      </c>
      <c r="K1001">
        <f>VLOOKUP($A1001,'01 LEAD TIME'!$A$10:$K$1000000,11,FALSE)</f>
        <v>5</v>
      </c>
      <c r="L1001" t="s">
        <v>34</v>
      </c>
      <c r="M1001" s="1">
        <f t="shared" si="120"/>
        <v>42696</v>
      </c>
      <c r="N1001" s="1">
        <f t="shared" si="121"/>
        <v>42719</v>
      </c>
      <c r="O1001" t="b">
        <f t="shared" si="122"/>
        <v>1</v>
      </c>
      <c r="P1001" t="str">
        <f t="shared" si="123"/>
        <v>WHEN fk_mwh_warehouse = '1' AND id_city = '7090' AND shipped_date &gt;= '2016-11-22' AND shipped_date &lt; '2016-12-16' THEN unit_price</v>
      </c>
      <c r="Q1001" t="str">
        <f t="shared" si="124"/>
        <v>WHEN fk_mwh_warehouse = '1' AND id_city = '7090' AND shipped_date &gt;= '2016-11-22' AND shipped_date &lt; '2016-12-16' THEN paid_price</v>
      </c>
      <c r="R1001" t="str">
        <f t="shared" si="127"/>
        <v>WHEN fk_mwh_warehouse = '1' AND id_city = '7090' AND shipped_date &gt;= '2016-11-22' AND shipped_date &lt; '2016-12-16' THEN order_nr</v>
      </c>
      <c r="S1001" t="str">
        <f t="shared" si="125"/>
        <v>WHEN fk_mwh_warehouse = '1' AND id_city = '7090' AND shipped_date &gt;= '2016-11-22' AND shipped_date &lt; '2016-12-16' THEN 1</v>
      </c>
    </row>
    <row r="1002" spans="1:19" x14ac:dyDescent="0.25">
      <c r="A1002" t="str">
        <f t="shared" si="126"/>
        <v>70961</v>
      </c>
      <c r="B1002">
        <v>1</v>
      </c>
      <c r="C1002">
        <v>7096</v>
      </c>
      <c r="D1002">
        <v>219327873.47999999</v>
      </c>
      <c r="E1002">
        <v>218211200.13</v>
      </c>
      <c r="F1002">
        <v>616</v>
      </c>
      <c r="G1002">
        <v>945</v>
      </c>
      <c r="H1002">
        <f>VLOOKUP($A1002,'01 LEAD TIME'!$A$10:$K$1000000,8,FALSE)</f>
        <v>20161167485177.398</v>
      </c>
      <c r="I1002">
        <f>VLOOKUP($A1002,'01 LEAD TIME'!$A$10:$K$1000000,9,FALSE)</f>
        <v>20161206889673.898</v>
      </c>
      <c r="J1002">
        <f>VLOOKUP($A1002,'01 LEAD TIME'!$A$10:$K$1000000,10,FALSE)</f>
        <v>7</v>
      </c>
      <c r="K1002">
        <f>VLOOKUP($A1002,'01 LEAD TIME'!$A$10:$K$1000000,11,FALSE)</f>
        <v>4</v>
      </c>
      <c r="L1002" t="s">
        <v>36</v>
      </c>
      <c r="M1002" s="1">
        <f t="shared" si="120"/>
        <v>42694</v>
      </c>
      <c r="N1002" s="1">
        <f t="shared" si="121"/>
        <v>42713</v>
      </c>
      <c r="O1002" t="b">
        <f t="shared" si="122"/>
        <v>0</v>
      </c>
      <c r="P1002" t="str">
        <f t="shared" si="123"/>
        <v>WHEN fk_mwh_warehouse = '1' AND id_city = '7096' AND shipped_date &gt;= '2016-11-20' AND shipped_date &lt; '2016-12-10' THEN unit_price</v>
      </c>
      <c r="Q1002" t="str">
        <f t="shared" si="124"/>
        <v>WHEN fk_mwh_warehouse = '1' AND id_city = '7096' AND shipped_date &gt;= '2016-11-20' AND shipped_date &lt; '2016-12-10' THEN paid_price</v>
      </c>
      <c r="R1002" t="str">
        <f t="shared" si="127"/>
        <v>WHEN fk_mwh_warehouse = '1' AND id_city = '7096' AND shipped_date &gt;= '2016-11-20' AND shipped_date &lt; '2016-12-10' THEN order_nr</v>
      </c>
      <c r="S1002" t="str">
        <f t="shared" si="125"/>
        <v>WHEN fk_mwh_warehouse = '1' AND id_city = '7096' AND shipped_date &gt;= '2016-11-20' AND shipped_date &lt; '2016-12-10' THEN 1</v>
      </c>
    </row>
    <row r="1003" spans="1:19" x14ac:dyDescent="0.25">
      <c r="A1003" t="str">
        <f t="shared" si="126"/>
        <v>71041</v>
      </c>
      <c r="B1003">
        <v>1</v>
      </c>
      <c r="C1003">
        <v>7104</v>
      </c>
      <c r="D1003">
        <v>61202968.100000001</v>
      </c>
      <c r="E1003">
        <v>60665533.880000003</v>
      </c>
      <c r="F1003">
        <v>161</v>
      </c>
      <c r="G1003">
        <v>233</v>
      </c>
      <c r="H1003">
        <f>VLOOKUP($A1003,'01 LEAD TIME'!$A$10:$K$1000000,8,FALSE)</f>
        <v>20161189389233.301</v>
      </c>
      <c r="I1003">
        <f>VLOOKUP($A1003,'01 LEAD TIME'!$A$10:$K$1000000,9,FALSE)</f>
        <v>20161207031569.5</v>
      </c>
      <c r="J1003">
        <f>VLOOKUP($A1003,'01 LEAD TIME'!$A$10:$K$1000000,10,FALSE)</f>
        <v>5</v>
      </c>
      <c r="K1003">
        <f>VLOOKUP($A1003,'01 LEAD TIME'!$A$10:$K$1000000,11,FALSE)</f>
        <v>3</v>
      </c>
      <c r="L1003" t="s">
        <v>35</v>
      </c>
      <c r="M1003" s="1">
        <f t="shared" si="120"/>
        <v>42699</v>
      </c>
      <c r="N1003" s="1">
        <f t="shared" si="121"/>
        <v>42714</v>
      </c>
      <c r="O1003" t="b">
        <f t="shared" si="122"/>
        <v>0</v>
      </c>
      <c r="P1003" t="str">
        <f t="shared" si="123"/>
        <v>WHEN fk_mwh_warehouse = '1' AND id_city = '7104' AND shipped_date &gt;= '2016-11-25' AND shipped_date &lt; '2016-12-11' THEN unit_price</v>
      </c>
      <c r="Q1003" t="str">
        <f t="shared" si="124"/>
        <v>WHEN fk_mwh_warehouse = '1' AND id_city = '7104' AND shipped_date &gt;= '2016-11-25' AND shipped_date &lt; '2016-12-11' THEN paid_price</v>
      </c>
      <c r="R1003" t="str">
        <f t="shared" si="127"/>
        <v>WHEN fk_mwh_warehouse = '1' AND id_city = '7104' AND shipped_date &gt;= '2016-11-25' AND shipped_date &lt; '2016-12-11' THEN order_nr</v>
      </c>
      <c r="S1003" t="str">
        <f t="shared" si="125"/>
        <v>WHEN fk_mwh_warehouse = '1' AND id_city = '7104' AND shipped_date &gt;= '2016-11-25' AND shipped_date &lt; '2016-12-11' THEN 1</v>
      </c>
    </row>
    <row r="1004" spans="1:19" x14ac:dyDescent="0.25">
      <c r="A1004" t="str">
        <f t="shared" si="126"/>
        <v>71141</v>
      </c>
      <c r="B1004">
        <v>1</v>
      </c>
      <c r="C1004">
        <v>7114</v>
      </c>
      <c r="D1004">
        <v>6170885</v>
      </c>
      <c r="E1004">
        <v>6170885</v>
      </c>
      <c r="F1004">
        <v>26</v>
      </c>
      <c r="G1004">
        <v>36</v>
      </c>
      <c r="H1004">
        <f>VLOOKUP($A1004,'01 LEAD TIME'!$A$10:$K$1000000,8,FALSE)</f>
        <v>20161177668863.602</v>
      </c>
      <c r="I1004">
        <f>VLOOKUP($A1004,'01 LEAD TIME'!$A$10:$K$1000000,9,FALSE)</f>
        <v>20161206740212.602</v>
      </c>
      <c r="J1004">
        <f>VLOOKUP($A1004,'01 LEAD TIME'!$A$10:$K$1000000,10,FALSE)</f>
        <v>6</v>
      </c>
      <c r="K1004">
        <f>VLOOKUP($A1004,'01 LEAD TIME'!$A$10:$K$1000000,11,FALSE)</f>
        <v>3</v>
      </c>
      <c r="L1004" t="s">
        <v>36</v>
      </c>
      <c r="M1004" s="1">
        <f t="shared" si="120"/>
        <v>42698</v>
      </c>
      <c r="N1004" s="1">
        <f t="shared" si="121"/>
        <v>42713</v>
      </c>
      <c r="O1004" t="b">
        <f t="shared" si="122"/>
        <v>0</v>
      </c>
      <c r="P1004" t="str">
        <f t="shared" si="123"/>
        <v>WHEN fk_mwh_warehouse = '1' AND id_city = '7114' AND shipped_date &gt;= '2016-11-24' AND shipped_date &lt; '2016-12-10' THEN unit_price</v>
      </c>
      <c r="Q1004" t="str">
        <f t="shared" si="124"/>
        <v>WHEN fk_mwh_warehouse = '1' AND id_city = '7114' AND shipped_date &gt;= '2016-11-24' AND shipped_date &lt; '2016-12-10' THEN paid_price</v>
      </c>
      <c r="R1004" t="str">
        <f t="shared" si="127"/>
        <v>WHEN fk_mwh_warehouse = '1' AND id_city = '7114' AND shipped_date &gt;= '2016-11-24' AND shipped_date &lt; '2016-12-10' THEN order_nr</v>
      </c>
      <c r="S1004" t="str">
        <f t="shared" si="125"/>
        <v>WHEN fk_mwh_warehouse = '1' AND id_city = '7114' AND shipped_date &gt;= '2016-11-24' AND shipped_date &lt; '2016-12-10' THEN 1</v>
      </c>
    </row>
    <row r="1005" spans="1:19" x14ac:dyDescent="0.25">
      <c r="A1005" t="str">
        <f t="shared" si="126"/>
        <v>71191</v>
      </c>
      <c r="B1005">
        <v>1</v>
      </c>
      <c r="C1005">
        <v>7119</v>
      </c>
      <c r="D1005">
        <v>1438434836.51</v>
      </c>
      <c r="E1005">
        <v>1428462525.5799999</v>
      </c>
      <c r="F1005">
        <v>8790</v>
      </c>
      <c r="G1005">
        <v>13623</v>
      </c>
      <c r="H1005">
        <f>VLOOKUP($A1005,'01 LEAD TIME'!$A$10:$K$1000000,8,FALSE)</f>
        <v>20161195703692.602</v>
      </c>
      <c r="I1005">
        <f>VLOOKUP($A1005,'01 LEAD TIME'!$A$10:$K$1000000,9,FALSE)</f>
        <v>20161206881192.699</v>
      </c>
      <c r="J1005">
        <f>VLOOKUP($A1005,'01 LEAD TIME'!$A$10:$K$1000000,10,FALSE)</f>
        <v>3</v>
      </c>
      <c r="K1005">
        <f>VLOOKUP($A1005,'01 LEAD TIME'!$A$10:$K$1000000,11,FALSE)</f>
        <v>3</v>
      </c>
      <c r="L1005" t="s">
        <v>36</v>
      </c>
      <c r="M1005" s="1">
        <f t="shared" si="120"/>
        <v>42701</v>
      </c>
      <c r="N1005" s="1">
        <f t="shared" si="121"/>
        <v>42716</v>
      </c>
      <c r="O1005" t="b">
        <f t="shared" si="122"/>
        <v>0</v>
      </c>
      <c r="P1005" t="str">
        <f t="shared" si="123"/>
        <v>WHEN fk_mwh_warehouse = '1' AND id_city = '7119' AND shipped_date &gt;= '2016-11-27' AND shipped_date &lt; '2016-12-13' THEN unit_price</v>
      </c>
      <c r="Q1005" t="str">
        <f t="shared" si="124"/>
        <v>WHEN fk_mwh_warehouse = '1' AND id_city = '7119' AND shipped_date &gt;= '2016-11-27' AND shipped_date &lt; '2016-12-13' THEN paid_price</v>
      </c>
      <c r="R1005" t="str">
        <f t="shared" si="127"/>
        <v>WHEN fk_mwh_warehouse = '1' AND id_city = '7119' AND shipped_date &gt;= '2016-11-27' AND shipped_date &lt; '2016-12-13' THEN order_nr</v>
      </c>
      <c r="S1005" t="str">
        <f t="shared" si="125"/>
        <v>WHEN fk_mwh_warehouse = '1' AND id_city = '7119' AND shipped_date &gt;= '2016-11-27' AND shipped_date &lt; '2016-12-13' THEN 1</v>
      </c>
    </row>
    <row r="1006" spans="1:19" x14ac:dyDescent="0.25">
      <c r="A1006" t="str">
        <f t="shared" si="126"/>
        <v>71261</v>
      </c>
      <c r="B1006">
        <v>1</v>
      </c>
      <c r="C1006">
        <v>7126</v>
      </c>
      <c r="D1006">
        <v>2233545681.6300001</v>
      </c>
      <c r="E1006">
        <v>2214200784.7399998</v>
      </c>
      <c r="F1006">
        <v>13839</v>
      </c>
      <c r="G1006">
        <v>21489</v>
      </c>
      <c r="H1006">
        <f>VLOOKUP($A1006,'01 LEAD TIME'!$A$10:$K$1000000,8,FALSE)</f>
        <v>20161195083395</v>
      </c>
      <c r="I1006">
        <f>VLOOKUP($A1006,'01 LEAD TIME'!$A$10:$K$1000000,9,FALSE)</f>
        <v>20161206763801.898</v>
      </c>
      <c r="J1006">
        <f>VLOOKUP($A1006,'01 LEAD TIME'!$A$10:$K$1000000,10,FALSE)</f>
        <v>4</v>
      </c>
      <c r="K1006">
        <f>VLOOKUP($A1006,'01 LEAD TIME'!$A$10:$K$1000000,11,FALSE)</f>
        <v>3</v>
      </c>
      <c r="L1006" t="s">
        <v>36</v>
      </c>
      <c r="M1006" s="1">
        <f t="shared" si="120"/>
        <v>42700</v>
      </c>
      <c r="N1006" s="1">
        <f t="shared" si="121"/>
        <v>42715</v>
      </c>
      <c r="O1006" t="b">
        <f t="shared" si="122"/>
        <v>0</v>
      </c>
      <c r="P1006" t="str">
        <f t="shared" si="123"/>
        <v>WHEN fk_mwh_warehouse = '1' AND id_city = '7126' AND shipped_date &gt;= '2016-11-26' AND shipped_date &lt; '2016-12-12' THEN unit_price</v>
      </c>
      <c r="Q1006" t="str">
        <f t="shared" si="124"/>
        <v>WHEN fk_mwh_warehouse = '1' AND id_city = '7126' AND shipped_date &gt;= '2016-11-26' AND shipped_date &lt; '2016-12-12' THEN paid_price</v>
      </c>
      <c r="R1006" t="str">
        <f t="shared" si="127"/>
        <v>WHEN fk_mwh_warehouse = '1' AND id_city = '7126' AND shipped_date &gt;= '2016-11-26' AND shipped_date &lt; '2016-12-12' THEN order_nr</v>
      </c>
      <c r="S1006" t="str">
        <f t="shared" si="125"/>
        <v>WHEN fk_mwh_warehouse = '1' AND id_city = '7126' AND shipped_date &gt;= '2016-11-26' AND shipped_date &lt; '2016-12-12' THEN 1</v>
      </c>
    </row>
    <row r="1007" spans="1:19" x14ac:dyDescent="0.25">
      <c r="A1007" t="str">
        <f t="shared" si="126"/>
        <v>172451</v>
      </c>
      <c r="B1007">
        <v>1</v>
      </c>
      <c r="C1007">
        <v>17245</v>
      </c>
      <c r="D1007">
        <v>0</v>
      </c>
      <c r="E1007">
        <v>0</v>
      </c>
      <c r="F1007">
        <v>0</v>
      </c>
      <c r="G1007">
        <v>0</v>
      </c>
      <c r="H1007" t="e">
        <f>VLOOKUP($A1007,'01 LEAD TIME'!$A$10:$K$1000000,8,FALSE)</f>
        <v>#N/A</v>
      </c>
      <c r="I1007" t="e">
        <f>VLOOKUP($A1007,'01 LEAD TIME'!$A$10:$K$1000000,9,FALSE)</f>
        <v>#N/A</v>
      </c>
      <c r="J1007" t="e">
        <f>VLOOKUP($A1007,'01 LEAD TIME'!$A$10:$K$1000000,10,FALSE)</f>
        <v>#N/A</v>
      </c>
      <c r="K1007" t="e">
        <f>VLOOKUP($A1007,'01 LEAD TIME'!$A$10:$K$1000000,11,FALSE)</f>
        <v>#N/A</v>
      </c>
      <c r="L1007" t="e">
        <v>#N/A</v>
      </c>
      <c r="M1007" s="1" t="e">
        <f t="shared" si="120"/>
        <v>#N/A</v>
      </c>
      <c r="N1007" s="1" t="e">
        <f t="shared" si="121"/>
        <v>#N/A</v>
      </c>
      <c r="O1007" t="e">
        <f t="shared" si="122"/>
        <v>#N/A</v>
      </c>
      <c r="P1007" t="e">
        <f t="shared" si="123"/>
        <v>#N/A</v>
      </c>
      <c r="Q1007" t="e">
        <f t="shared" si="124"/>
        <v>#N/A</v>
      </c>
      <c r="R1007" t="e">
        <f t="shared" si="127"/>
        <v>#N/A</v>
      </c>
      <c r="S1007" t="e">
        <f t="shared" si="125"/>
        <v>#N/A</v>
      </c>
    </row>
    <row r="1008" spans="1:19" x14ac:dyDescent="0.25">
      <c r="A1008" t="str">
        <f t="shared" si="126"/>
        <v>172631</v>
      </c>
      <c r="B1008">
        <v>1</v>
      </c>
      <c r="C1008">
        <v>17263</v>
      </c>
      <c r="D1008">
        <v>0</v>
      </c>
      <c r="E1008">
        <v>0</v>
      </c>
      <c r="F1008">
        <v>0</v>
      </c>
      <c r="G1008">
        <v>0</v>
      </c>
      <c r="H1008" t="e">
        <f>VLOOKUP($A1008,'01 LEAD TIME'!$A$10:$K$1000000,8,FALSE)</f>
        <v>#N/A</v>
      </c>
      <c r="I1008" t="e">
        <f>VLOOKUP($A1008,'01 LEAD TIME'!$A$10:$K$1000000,9,FALSE)</f>
        <v>#N/A</v>
      </c>
      <c r="J1008" t="e">
        <f>VLOOKUP($A1008,'01 LEAD TIME'!$A$10:$K$1000000,10,FALSE)</f>
        <v>#N/A</v>
      </c>
      <c r="K1008" t="e">
        <f>VLOOKUP($A1008,'01 LEAD TIME'!$A$10:$K$1000000,11,FALSE)</f>
        <v>#N/A</v>
      </c>
      <c r="L1008" t="e">
        <v>#N/A</v>
      </c>
      <c r="M1008" s="1" t="e">
        <f t="shared" si="120"/>
        <v>#N/A</v>
      </c>
      <c r="N1008" s="1" t="e">
        <f t="shared" si="121"/>
        <v>#N/A</v>
      </c>
      <c r="O1008" t="e">
        <f t="shared" si="122"/>
        <v>#N/A</v>
      </c>
      <c r="P1008" t="e">
        <f t="shared" si="123"/>
        <v>#N/A</v>
      </c>
      <c r="Q1008" t="e">
        <f t="shared" si="124"/>
        <v>#N/A</v>
      </c>
      <c r="R1008" t="e">
        <f t="shared" si="127"/>
        <v>#N/A</v>
      </c>
      <c r="S1008" t="e">
        <f t="shared" si="125"/>
        <v>#N/A</v>
      </c>
    </row>
    <row r="1009" spans="1:19" x14ac:dyDescent="0.25">
      <c r="A1009" t="str">
        <f t="shared" si="126"/>
        <v>173811</v>
      </c>
      <c r="B1009">
        <v>1</v>
      </c>
      <c r="C1009">
        <v>17381</v>
      </c>
      <c r="D1009">
        <v>0</v>
      </c>
      <c r="E1009">
        <v>0</v>
      </c>
      <c r="F1009">
        <v>0</v>
      </c>
      <c r="G1009">
        <v>0</v>
      </c>
      <c r="H1009" t="e">
        <f>VLOOKUP($A1009,'01 LEAD TIME'!$A$10:$K$1000000,8,FALSE)</f>
        <v>#N/A</v>
      </c>
      <c r="I1009" t="e">
        <f>VLOOKUP($A1009,'01 LEAD TIME'!$A$10:$K$1000000,9,FALSE)</f>
        <v>#N/A</v>
      </c>
      <c r="J1009" t="e">
        <f>VLOOKUP($A1009,'01 LEAD TIME'!$A$10:$K$1000000,10,FALSE)</f>
        <v>#N/A</v>
      </c>
      <c r="K1009" t="e">
        <f>VLOOKUP($A1009,'01 LEAD TIME'!$A$10:$K$1000000,11,FALSE)</f>
        <v>#N/A</v>
      </c>
      <c r="L1009" t="e">
        <v>#N/A</v>
      </c>
      <c r="M1009" s="1" t="e">
        <f t="shared" si="120"/>
        <v>#N/A</v>
      </c>
      <c r="N1009" s="1" t="e">
        <f t="shared" si="121"/>
        <v>#N/A</v>
      </c>
      <c r="O1009" t="e">
        <f t="shared" si="122"/>
        <v>#N/A</v>
      </c>
      <c r="P1009" t="e">
        <f t="shared" si="123"/>
        <v>#N/A</v>
      </c>
      <c r="Q1009" t="e">
        <f t="shared" si="124"/>
        <v>#N/A</v>
      </c>
      <c r="R1009" t="e">
        <f t="shared" si="127"/>
        <v>#N/A</v>
      </c>
      <c r="S1009" t="e">
        <f t="shared" si="125"/>
        <v>#N/A</v>
      </c>
    </row>
    <row r="1010" spans="1:19" x14ac:dyDescent="0.25">
      <c r="A1010" t="str">
        <f t="shared" si="126"/>
        <v>176301</v>
      </c>
      <c r="B1010">
        <v>1</v>
      </c>
      <c r="C1010">
        <v>17630</v>
      </c>
      <c r="D1010">
        <v>8148550</v>
      </c>
      <c r="E1010">
        <v>8148550</v>
      </c>
      <c r="F1010">
        <v>23</v>
      </c>
      <c r="G1010">
        <v>28</v>
      </c>
      <c r="H1010">
        <f>VLOOKUP($A1010,'01 LEAD TIME'!$A$10:$K$1000000,8,FALSE)</f>
        <v>20161124366997</v>
      </c>
      <c r="I1010">
        <f>VLOOKUP($A1010,'01 LEAD TIME'!$A$10:$K$1000000,9,FALSE)</f>
        <v>20161206894438.199</v>
      </c>
      <c r="J1010">
        <f>VLOOKUP($A1010,'01 LEAD TIME'!$A$10:$K$1000000,10,FALSE)</f>
        <v>13</v>
      </c>
      <c r="K1010">
        <f>VLOOKUP($A1010,'01 LEAD TIME'!$A$10:$K$1000000,11,FALSE)</f>
        <v>6</v>
      </c>
      <c r="L1010" t="s">
        <v>36</v>
      </c>
      <c r="M1010" s="1">
        <f t="shared" si="120"/>
        <v>42682</v>
      </c>
      <c r="N1010" s="1">
        <f t="shared" si="121"/>
        <v>42709</v>
      </c>
      <c r="O1010" t="b">
        <f t="shared" si="122"/>
        <v>0</v>
      </c>
      <c r="P1010" t="str">
        <f t="shared" si="123"/>
        <v>WHEN fk_mwh_warehouse = '1' AND id_city = '17630' AND shipped_date &gt;= '2016-11-08' AND shipped_date &lt; '2016-12-06' THEN unit_price</v>
      </c>
      <c r="Q1010" t="str">
        <f t="shared" si="124"/>
        <v>WHEN fk_mwh_warehouse = '1' AND id_city = '17630' AND shipped_date &gt;= '2016-11-08' AND shipped_date &lt; '2016-12-06' THEN paid_price</v>
      </c>
      <c r="R1010" t="str">
        <f t="shared" si="127"/>
        <v>WHEN fk_mwh_warehouse = '1' AND id_city = '17630' AND shipped_date &gt;= '2016-11-08' AND shipped_date &lt; '2016-12-06' THEN order_nr</v>
      </c>
      <c r="S1010" t="str">
        <f t="shared" si="125"/>
        <v>WHEN fk_mwh_warehouse = '1' AND id_city = '17630' AND shipped_date &gt;= '2016-11-08' AND shipped_date &lt; '2016-12-06' THEN 1</v>
      </c>
    </row>
    <row r="1011" spans="1:19" x14ac:dyDescent="0.25">
      <c r="A1011" t="str">
        <f t="shared" si="126"/>
        <v>176371</v>
      </c>
      <c r="B1011">
        <v>1</v>
      </c>
      <c r="C1011">
        <v>17637</v>
      </c>
      <c r="D1011">
        <v>7833419</v>
      </c>
      <c r="E1011">
        <v>7833419</v>
      </c>
      <c r="F1011">
        <v>11</v>
      </c>
      <c r="G1011">
        <v>15</v>
      </c>
      <c r="H1011">
        <f>VLOOKUP($A1011,'01 LEAD TIME'!$A$10:$K$1000000,8,FALSE)</f>
        <v>20161204756801.301</v>
      </c>
      <c r="I1011">
        <f>VLOOKUP($A1011,'01 LEAD TIME'!$A$10:$K$1000000,9,FALSE)</f>
        <v>20161208103893</v>
      </c>
      <c r="J1011">
        <f>VLOOKUP($A1011,'01 LEAD TIME'!$A$10:$K$1000000,10,FALSE)</f>
        <v>3</v>
      </c>
      <c r="K1011">
        <f>VLOOKUP($A1011,'01 LEAD TIME'!$A$10:$K$1000000,11,FALSE)</f>
        <v>3</v>
      </c>
      <c r="L1011" t="s">
        <v>37</v>
      </c>
      <c r="M1011" s="1">
        <f t="shared" si="120"/>
        <v>42701</v>
      </c>
      <c r="N1011" s="1">
        <f t="shared" si="121"/>
        <v>42716</v>
      </c>
      <c r="O1011" t="b">
        <f t="shared" si="122"/>
        <v>0</v>
      </c>
      <c r="P1011" t="str">
        <f t="shared" si="123"/>
        <v>WHEN fk_mwh_warehouse = '1' AND id_city = '17637' AND shipped_date &gt;= '2016-11-27' AND shipped_date &lt; '2016-12-13' THEN unit_price</v>
      </c>
      <c r="Q1011" t="str">
        <f t="shared" si="124"/>
        <v>WHEN fk_mwh_warehouse = '1' AND id_city = '17637' AND shipped_date &gt;= '2016-11-27' AND shipped_date &lt; '2016-12-13' THEN paid_price</v>
      </c>
      <c r="R1011" t="str">
        <f t="shared" si="127"/>
        <v>WHEN fk_mwh_warehouse = '1' AND id_city = '17637' AND shipped_date &gt;= '2016-11-27' AND shipped_date &lt; '2016-12-13' THEN order_nr</v>
      </c>
      <c r="S1011" t="str">
        <f t="shared" si="125"/>
        <v>WHEN fk_mwh_warehouse = '1' AND id_city = '17637' AND shipped_date &gt;= '2016-11-27' AND shipped_date &lt; '2016-12-13' THEN 1</v>
      </c>
    </row>
    <row r="1012" spans="1:19" x14ac:dyDescent="0.25">
      <c r="A1012" t="str">
        <f t="shared" si="126"/>
        <v>176661</v>
      </c>
      <c r="B1012">
        <v>1</v>
      </c>
      <c r="C1012">
        <v>17666</v>
      </c>
      <c r="D1012">
        <v>85900</v>
      </c>
      <c r="E1012">
        <v>85900</v>
      </c>
      <c r="F1012">
        <v>1</v>
      </c>
      <c r="G1012">
        <v>1</v>
      </c>
      <c r="H1012">
        <f>VLOOKUP($A1012,'01 LEAD TIME'!$A$10:$K$1000000,8,FALSE)</f>
        <v>20161112224147</v>
      </c>
      <c r="I1012">
        <f>VLOOKUP($A1012,'01 LEAD TIME'!$A$10:$K$1000000,9,FALSE)</f>
        <v>20161206205939</v>
      </c>
      <c r="J1012">
        <f>VLOOKUP($A1012,'01 LEAD TIME'!$A$10:$K$1000000,10,FALSE)</f>
        <v>24</v>
      </c>
      <c r="K1012">
        <f>VLOOKUP($A1012,'01 LEAD TIME'!$A$10:$K$1000000,11,FALSE)</f>
        <v>0</v>
      </c>
      <c r="L1012" t="s">
        <v>36</v>
      </c>
      <c r="M1012" s="1">
        <f t="shared" si="120"/>
        <v>42689</v>
      </c>
      <c r="N1012" s="1">
        <f t="shared" si="121"/>
        <v>42692</v>
      </c>
      <c r="O1012" t="b">
        <f t="shared" si="122"/>
        <v>0</v>
      </c>
      <c r="P1012" t="str">
        <f t="shared" si="123"/>
        <v>WHEN fk_mwh_warehouse = '1' AND id_city = '17666' AND shipped_date &gt;= '2016-11-15' AND shipped_date &lt; '2016-11-19' THEN unit_price</v>
      </c>
      <c r="Q1012" t="str">
        <f t="shared" si="124"/>
        <v>WHEN fk_mwh_warehouse = '1' AND id_city = '17666' AND shipped_date &gt;= '2016-11-15' AND shipped_date &lt; '2016-11-19' THEN paid_price</v>
      </c>
      <c r="R1012" t="str">
        <f t="shared" si="127"/>
        <v>WHEN fk_mwh_warehouse = '1' AND id_city = '17666' AND shipped_date &gt;= '2016-11-15' AND shipped_date &lt; '2016-11-19' THEN order_nr</v>
      </c>
      <c r="S1012" t="str">
        <f t="shared" si="125"/>
        <v>WHEN fk_mwh_warehouse = '1' AND id_city = '17666' AND shipped_date &gt;= '2016-11-15' AND shipped_date &lt; '2016-11-19' THEN 1</v>
      </c>
    </row>
    <row r="1013" spans="1:19" x14ac:dyDescent="0.25">
      <c r="A1013" t="str">
        <f t="shared" si="126"/>
        <v>176711</v>
      </c>
      <c r="B1013">
        <v>1</v>
      </c>
      <c r="C1013">
        <v>17671</v>
      </c>
      <c r="D1013">
        <v>139000</v>
      </c>
      <c r="E1013">
        <v>139000</v>
      </c>
      <c r="F1013">
        <v>1</v>
      </c>
      <c r="G1013">
        <v>2</v>
      </c>
      <c r="H1013">
        <f>VLOOKUP($A1013,'01 LEAD TIME'!$A$10:$K$1000000,8,FALSE)</f>
        <v>20161166167079.5</v>
      </c>
      <c r="I1013">
        <f>VLOOKUP($A1013,'01 LEAD TIME'!$A$10:$K$1000000,9,FALSE)</f>
        <v>20161206714133.5</v>
      </c>
      <c r="J1013">
        <f>VLOOKUP($A1013,'01 LEAD TIME'!$A$10:$K$1000000,10,FALSE)</f>
        <v>6</v>
      </c>
      <c r="K1013">
        <f>VLOOKUP($A1013,'01 LEAD TIME'!$A$10:$K$1000000,11,FALSE)</f>
        <v>0</v>
      </c>
      <c r="L1013" t="s">
        <v>36</v>
      </c>
      <c r="M1013" s="1">
        <f t="shared" si="120"/>
        <v>42707</v>
      </c>
      <c r="N1013" s="1">
        <f t="shared" si="121"/>
        <v>42710</v>
      </c>
      <c r="O1013" t="b">
        <f t="shared" si="122"/>
        <v>0</v>
      </c>
      <c r="P1013" t="str">
        <f t="shared" si="123"/>
        <v>WHEN fk_mwh_warehouse = '1' AND id_city = '17671' AND shipped_date &gt;= '2016-12-03' AND shipped_date &lt; '2016-12-07' THEN unit_price</v>
      </c>
      <c r="Q1013" t="str">
        <f t="shared" si="124"/>
        <v>WHEN fk_mwh_warehouse = '1' AND id_city = '17671' AND shipped_date &gt;= '2016-12-03' AND shipped_date &lt; '2016-12-07' THEN paid_price</v>
      </c>
      <c r="R1013" t="str">
        <f t="shared" si="127"/>
        <v>WHEN fk_mwh_warehouse = '1' AND id_city = '17671' AND shipped_date &gt;= '2016-12-03' AND shipped_date &lt; '2016-12-07' THEN order_nr</v>
      </c>
      <c r="S1013" t="str">
        <f t="shared" si="125"/>
        <v>WHEN fk_mwh_warehouse = '1' AND id_city = '17671' AND shipped_date &gt;= '2016-12-03' AND shipped_date &lt; '2016-12-07' THEN 1</v>
      </c>
    </row>
    <row r="1014" spans="1:19" x14ac:dyDescent="0.25">
      <c r="A1014" t="str">
        <f t="shared" si="126"/>
        <v>NULL2</v>
      </c>
      <c r="B1014">
        <v>2</v>
      </c>
      <c r="C1014" t="s">
        <v>10</v>
      </c>
      <c r="D1014">
        <v>0</v>
      </c>
      <c r="E1014">
        <v>0</v>
      </c>
      <c r="F1014">
        <v>0</v>
      </c>
      <c r="G1014">
        <v>0</v>
      </c>
      <c r="H1014" t="e">
        <f>VLOOKUP($A1014,'01 LEAD TIME'!$A$10:$K$1000000,8,FALSE)</f>
        <v>#N/A</v>
      </c>
      <c r="I1014" t="e">
        <f>VLOOKUP($A1014,'01 LEAD TIME'!$A$10:$K$1000000,9,FALSE)</f>
        <v>#N/A</v>
      </c>
      <c r="J1014" t="e">
        <f>VLOOKUP($A1014,'01 LEAD TIME'!$A$10:$K$1000000,10,FALSE)</f>
        <v>#N/A</v>
      </c>
      <c r="K1014" t="e">
        <f>VLOOKUP($A1014,'01 LEAD TIME'!$A$10:$K$1000000,11,FALSE)</f>
        <v>#N/A</v>
      </c>
      <c r="L1014" t="e">
        <v>#N/A</v>
      </c>
      <c r="M1014" s="1" t="e">
        <f t="shared" si="120"/>
        <v>#N/A</v>
      </c>
      <c r="N1014" s="1" t="e">
        <f t="shared" si="121"/>
        <v>#N/A</v>
      </c>
      <c r="O1014" t="e">
        <f t="shared" si="122"/>
        <v>#N/A</v>
      </c>
      <c r="P1014" t="e">
        <f t="shared" si="123"/>
        <v>#N/A</v>
      </c>
      <c r="Q1014" t="e">
        <f t="shared" si="124"/>
        <v>#N/A</v>
      </c>
      <c r="R1014" t="e">
        <f t="shared" si="127"/>
        <v>#N/A</v>
      </c>
      <c r="S1014" t="e">
        <f t="shared" si="125"/>
        <v>#N/A</v>
      </c>
    </row>
    <row r="1015" spans="1:19" x14ac:dyDescent="0.25">
      <c r="A1015" t="str">
        <f t="shared" si="126"/>
        <v>1752</v>
      </c>
      <c r="B1015">
        <v>2</v>
      </c>
      <c r="C1015">
        <v>175</v>
      </c>
      <c r="D1015">
        <v>0</v>
      </c>
      <c r="E1015">
        <v>0</v>
      </c>
      <c r="F1015">
        <v>0</v>
      </c>
      <c r="G1015">
        <v>0</v>
      </c>
      <c r="H1015" t="e">
        <f>VLOOKUP($A1015,'01 LEAD TIME'!$A$10:$K$1000000,8,FALSE)</f>
        <v>#N/A</v>
      </c>
      <c r="I1015" t="e">
        <f>VLOOKUP($A1015,'01 LEAD TIME'!$A$10:$K$1000000,9,FALSE)</f>
        <v>#N/A</v>
      </c>
      <c r="J1015" t="e">
        <f>VLOOKUP($A1015,'01 LEAD TIME'!$A$10:$K$1000000,10,FALSE)</f>
        <v>#N/A</v>
      </c>
      <c r="K1015" t="e">
        <f>VLOOKUP($A1015,'01 LEAD TIME'!$A$10:$K$1000000,11,FALSE)</f>
        <v>#N/A</v>
      </c>
      <c r="L1015" t="e">
        <v>#N/A</v>
      </c>
      <c r="M1015" s="1" t="e">
        <f t="shared" si="120"/>
        <v>#N/A</v>
      </c>
      <c r="N1015" s="1" t="e">
        <f t="shared" si="121"/>
        <v>#N/A</v>
      </c>
      <c r="O1015" t="e">
        <f t="shared" si="122"/>
        <v>#N/A</v>
      </c>
      <c r="P1015" t="e">
        <f t="shared" si="123"/>
        <v>#N/A</v>
      </c>
      <c r="Q1015" t="e">
        <f t="shared" si="124"/>
        <v>#N/A</v>
      </c>
      <c r="R1015" t="e">
        <f t="shared" si="127"/>
        <v>#N/A</v>
      </c>
      <c r="S1015" t="e">
        <f t="shared" si="125"/>
        <v>#N/A</v>
      </c>
    </row>
    <row r="1016" spans="1:19" x14ac:dyDescent="0.25">
      <c r="A1016" t="str">
        <f t="shared" si="126"/>
        <v>2402</v>
      </c>
      <c r="B1016">
        <v>2</v>
      </c>
      <c r="C1016">
        <v>240</v>
      </c>
      <c r="D1016">
        <v>0</v>
      </c>
      <c r="E1016">
        <v>0</v>
      </c>
      <c r="F1016">
        <v>0</v>
      </c>
      <c r="G1016">
        <v>0</v>
      </c>
      <c r="H1016" t="e">
        <f>VLOOKUP($A1016,'01 LEAD TIME'!$A$10:$K$1000000,8,FALSE)</f>
        <v>#N/A</v>
      </c>
      <c r="I1016" t="e">
        <f>VLOOKUP($A1016,'01 LEAD TIME'!$A$10:$K$1000000,9,FALSE)</f>
        <v>#N/A</v>
      </c>
      <c r="J1016" t="e">
        <f>VLOOKUP($A1016,'01 LEAD TIME'!$A$10:$K$1000000,10,FALSE)</f>
        <v>#N/A</v>
      </c>
      <c r="K1016" t="e">
        <f>VLOOKUP($A1016,'01 LEAD TIME'!$A$10:$K$1000000,11,FALSE)</f>
        <v>#N/A</v>
      </c>
      <c r="L1016" t="e">
        <v>#N/A</v>
      </c>
      <c r="M1016" s="1" t="e">
        <f t="shared" si="120"/>
        <v>#N/A</v>
      </c>
      <c r="N1016" s="1" t="e">
        <f t="shared" si="121"/>
        <v>#N/A</v>
      </c>
      <c r="O1016" t="e">
        <f t="shared" si="122"/>
        <v>#N/A</v>
      </c>
      <c r="P1016" t="e">
        <f t="shared" si="123"/>
        <v>#N/A</v>
      </c>
      <c r="Q1016" t="e">
        <f t="shared" si="124"/>
        <v>#N/A</v>
      </c>
      <c r="R1016" t="e">
        <f t="shared" si="127"/>
        <v>#N/A</v>
      </c>
      <c r="S1016" t="e">
        <f t="shared" si="125"/>
        <v>#N/A</v>
      </c>
    </row>
    <row r="1017" spans="1:19" x14ac:dyDescent="0.25">
      <c r="A1017" t="str">
        <f t="shared" si="126"/>
        <v>2582</v>
      </c>
      <c r="B1017">
        <v>2</v>
      </c>
      <c r="C1017">
        <v>258</v>
      </c>
      <c r="D1017">
        <v>0</v>
      </c>
      <c r="E1017">
        <v>0</v>
      </c>
      <c r="F1017">
        <v>0</v>
      </c>
      <c r="G1017">
        <v>0</v>
      </c>
      <c r="H1017" t="e">
        <f>VLOOKUP($A1017,'01 LEAD TIME'!$A$10:$K$1000000,8,FALSE)</f>
        <v>#N/A</v>
      </c>
      <c r="I1017" t="e">
        <f>VLOOKUP($A1017,'01 LEAD TIME'!$A$10:$K$1000000,9,FALSE)</f>
        <v>#N/A</v>
      </c>
      <c r="J1017" t="e">
        <f>VLOOKUP($A1017,'01 LEAD TIME'!$A$10:$K$1000000,10,FALSE)</f>
        <v>#N/A</v>
      </c>
      <c r="K1017" t="e">
        <f>VLOOKUP($A1017,'01 LEAD TIME'!$A$10:$K$1000000,11,FALSE)</f>
        <v>#N/A</v>
      </c>
      <c r="L1017" t="e">
        <v>#N/A</v>
      </c>
      <c r="M1017" s="1" t="e">
        <f t="shared" si="120"/>
        <v>#N/A</v>
      </c>
      <c r="N1017" s="1" t="e">
        <f t="shared" si="121"/>
        <v>#N/A</v>
      </c>
      <c r="O1017" t="e">
        <f t="shared" si="122"/>
        <v>#N/A</v>
      </c>
      <c r="P1017" t="e">
        <f t="shared" si="123"/>
        <v>#N/A</v>
      </c>
      <c r="Q1017" t="e">
        <f t="shared" si="124"/>
        <v>#N/A</v>
      </c>
      <c r="R1017" t="e">
        <f t="shared" si="127"/>
        <v>#N/A</v>
      </c>
      <c r="S1017" t="e">
        <f t="shared" si="125"/>
        <v>#N/A</v>
      </c>
    </row>
    <row r="1018" spans="1:19" x14ac:dyDescent="0.25">
      <c r="A1018" t="str">
        <f t="shared" si="126"/>
        <v>3092</v>
      </c>
      <c r="B1018">
        <v>2</v>
      </c>
      <c r="C1018">
        <v>309</v>
      </c>
      <c r="D1018">
        <v>0</v>
      </c>
      <c r="E1018">
        <v>0</v>
      </c>
      <c r="F1018">
        <v>0</v>
      </c>
      <c r="G1018">
        <v>0</v>
      </c>
      <c r="H1018" t="e">
        <f>VLOOKUP($A1018,'01 LEAD TIME'!$A$10:$K$1000000,8,FALSE)</f>
        <v>#N/A</v>
      </c>
      <c r="I1018" t="e">
        <f>VLOOKUP($A1018,'01 LEAD TIME'!$A$10:$K$1000000,9,FALSE)</f>
        <v>#N/A</v>
      </c>
      <c r="J1018" t="e">
        <f>VLOOKUP($A1018,'01 LEAD TIME'!$A$10:$K$1000000,10,FALSE)</f>
        <v>#N/A</v>
      </c>
      <c r="K1018" t="e">
        <f>VLOOKUP($A1018,'01 LEAD TIME'!$A$10:$K$1000000,11,FALSE)</f>
        <v>#N/A</v>
      </c>
      <c r="L1018" t="e">
        <v>#N/A</v>
      </c>
      <c r="M1018" s="1" t="e">
        <f t="shared" si="120"/>
        <v>#N/A</v>
      </c>
      <c r="N1018" s="1" t="e">
        <f t="shared" si="121"/>
        <v>#N/A</v>
      </c>
      <c r="O1018" t="e">
        <f t="shared" si="122"/>
        <v>#N/A</v>
      </c>
      <c r="P1018" t="e">
        <f t="shared" si="123"/>
        <v>#N/A</v>
      </c>
      <c r="Q1018" t="e">
        <f t="shared" si="124"/>
        <v>#N/A</v>
      </c>
      <c r="R1018" t="e">
        <f t="shared" si="127"/>
        <v>#N/A</v>
      </c>
      <c r="S1018" t="e">
        <f t="shared" si="125"/>
        <v>#N/A</v>
      </c>
    </row>
    <row r="1019" spans="1:19" x14ac:dyDescent="0.25">
      <c r="A1019" t="str">
        <f t="shared" si="126"/>
        <v>3272</v>
      </c>
      <c r="B1019">
        <v>2</v>
      </c>
      <c r="C1019">
        <v>327</v>
      </c>
      <c r="D1019">
        <v>0</v>
      </c>
      <c r="E1019">
        <v>0</v>
      </c>
      <c r="F1019">
        <v>0</v>
      </c>
      <c r="G1019">
        <v>0</v>
      </c>
      <c r="H1019" t="e">
        <f>VLOOKUP($A1019,'01 LEAD TIME'!$A$10:$K$1000000,8,FALSE)</f>
        <v>#N/A</v>
      </c>
      <c r="I1019" t="e">
        <f>VLOOKUP($A1019,'01 LEAD TIME'!$A$10:$K$1000000,9,FALSE)</f>
        <v>#N/A</v>
      </c>
      <c r="J1019" t="e">
        <f>VLOOKUP($A1019,'01 LEAD TIME'!$A$10:$K$1000000,10,FALSE)</f>
        <v>#N/A</v>
      </c>
      <c r="K1019" t="e">
        <f>VLOOKUP($A1019,'01 LEAD TIME'!$A$10:$K$1000000,11,FALSE)</f>
        <v>#N/A</v>
      </c>
      <c r="L1019" t="e">
        <v>#N/A</v>
      </c>
      <c r="M1019" s="1" t="e">
        <f t="shared" si="120"/>
        <v>#N/A</v>
      </c>
      <c r="N1019" s="1" t="e">
        <f t="shared" si="121"/>
        <v>#N/A</v>
      </c>
      <c r="O1019" t="e">
        <f t="shared" si="122"/>
        <v>#N/A</v>
      </c>
      <c r="P1019" t="e">
        <f t="shared" si="123"/>
        <v>#N/A</v>
      </c>
      <c r="Q1019" t="e">
        <f t="shared" si="124"/>
        <v>#N/A</v>
      </c>
      <c r="R1019" t="e">
        <f t="shared" si="127"/>
        <v>#N/A</v>
      </c>
      <c r="S1019" t="e">
        <f t="shared" si="125"/>
        <v>#N/A</v>
      </c>
    </row>
    <row r="1020" spans="1:19" x14ac:dyDescent="0.25">
      <c r="A1020" t="str">
        <f t="shared" si="126"/>
        <v>3612</v>
      </c>
      <c r="B1020">
        <v>2</v>
      </c>
      <c r="C1020">
        <v>361</v>
      </c>
      <c r="D1020">
        <v>0</v>
      </c>
      <c r="E1020">
        <v>0</v>
      </c>
      <c r="F1020">
        <v>0</v>
      </c>
      <c r="G1020">
        <v>0</v>
      </c>
      <c r="H1020" t="e">
        <f>VLOOKUP($A1020,'01 LEAD TIME'!$A$10:$K$1000000,8,FALSE)</f>
        <v>#N/A</v>
      </c>
      <c r="I1020" t="e">
        <f>VLOOKUP($A1020,'01 LEAD TIME'!$A$10:$K$1000000,9,FALSE)</f>
        <v>#N/A</v>
      </c>
      <c r="J1020" t="e">
        <f>VLOOKUP($A1020,'01 LEAD TIME'!$A$10:$K$1000000,10,FALSE)</f>
        <v>#N/A</v>
      </c>
      <c r="K1020" t="e">
        <f>VLOOKUP($A1020,'01 LEAD TIME'!$A$10:$K$1000000,11,FALSE)</f>
        <v>#N/A</v>
      </c>
      <c r="L1020" t="e">
        <v>#N/A</v>
      </c>
      <c r="M1020" s="1" t="e">
        <f t="shared" si="120"/>
        <v>#N/A</v>
      </c>
      <c r="N1020" s="1" t="e">
        <f t="shared" si="121"/>
        <v>#N/A</v>
      </c>
      <c r="O1020" t="e">
        <f t="shared" si="122"/>
        <v>#N/A</v>
      </c>
      <c r="P1020" t="e">
        <f t="shared" si="123"/>
        <v>#N/A</v>
      </c>
      <c r="Q1020" t="e">
        <f t="shared" si="124"/>
        <v>#N/A</v>
      </c>
      <c r="R1020" t="e">
        <f t="shared" si="127"/>
        <v>#N/A</v>
      </c>
      <c r="S1020" t="e">
        <f t="shared" si="125"/>
        <v>#N/A</v>
      </c>
    </row>
    <row r="1021" spans="1:19" x14ac:dyDescent="0.25">
      <c r="A1021" t="str">
        <f t="shared" si="126"/>
        <v>4102</v>
      </c>
      <c r="B1021">
        <v>2</v>
      </c>
      <c r="C1021">
        <v>410</v>
      </c>
      <c r="D1021">
        <v>0</v>
      </c>
      <c r="E1021">
        <v>0</v>
      </c>
      <c r="F1021">
        <v>0</v>
      </c>
      <c r="G1021">
        <v>0</v>
      </c>
      <c r="H1021" t="e">
        <f>VLOOKUP($A1021,'01 LEAD TIME'!$A$10:$K$1000000,8,FALSE)</f>
        <v>#N/A</v>
      </c>
      <c r="I1021" t="e">
        <f>VLOOKUP($A1021,'01 LEAD TIME'!$A$10:$K$1000000,9,FALSE)</f>
        <v>#N/A</v>
      </c>
      <c r="J1021" t="e">
        <f>VLOOKUP($A1021,'01 LEAD TIME'!$A$10:$K$1000000,10,FALSE)</f>
        <v>#N/A</v>
      </c>
      <c r="K1021" t="e">
        <f>VLOOKUP($A1021,'01 LEAD TIME'!$A$10:$K$1000000,11,FALSE)</f>
        <v>#N/A</v>
      </c>
      <c r="L1021" t="e">
        <v>#N/A</v>
      </c>
      <c r="M1021" s="1" t="e">
        <f t="shared" si="120"/>
        <v>#N/A</v>
      </c>
      <c r="N1021" s="1" t="e">
        <f t="shared" si="121"/>
        <v>#N/A</v>
      </c>
      <c r="O1021" t="e">
        <f t="shared" si="122"/>
        <v>#N/A</v>
      </c>
      <c r="P1021" t="e">
        <f t="shared" si="123"/>
        <v>#N/A</v>
      </c>
      <c r="Q1021" t="e">
        <f t="shared" si="124"/>
        <v>#N/A</v>
      </c>
      <c r="R1021" t="e">
        <f t="shared" si="127"/>
        <v>#N/A</v>
      </c>
      <c r="S1021" t="e">
        <f t="shared" si="125"/>
        <v>#N/A</v>
      </c>
    </row>
    <row r="1022" spans="1:19" x14ac:dyDescent="0.25">
      <c r="A1022" t="str">
        <f t="shared" si="126"/>
        <v>4392</v>
      </c>
      <c r="B1022">
        <v>2</v>
      </c>
      <c r="C1022">
        <v>439</v>
      </c>
      <c r="D1022">
        <v>0</v>
      </c>
      <c r="E1022">
        <v>0</v>
      </c>
      <c r="F1022">
        <v>0</v>
      </c>
      <c r="G1022">
        <v>0</v>
      </c>
      <c r="H1022" t="e">
        <f>VLOOKUP($A1022,'01 LEAD TIME'!$A$10:$K$1000000,8,FALSE)</f>
        <v>#N/A</v>
      </c>
      <c r="I1022" t="e">
        <f>VLOOKUP($A1022,'01 LEAD TIME'!$A$10:$K$1000000,9,FALSE)</f>
        <v>#N/A</v>
      </c>
      <c r="J1022" t="e">
        <f>VLOOKUP($A1022,'01 LEAD TIME'!$A$10:$K$1000000,10,FALSE)</f>
        <v>#N/A</v>
      </c>
      <c r="K1022" t="e">
        <f>VLOOKUP($A1022,'01 LEAD TIME'!$A$10:$K$1000000,11,FALSE)</f>
        <v>#N/A</v>
      </c>
      <c r="L1022" t="e">
        <v>#N/A</v>
      </c>
      <c r="M1022" s="1" t="e">
        <f t="shared" si="120"/>
        <v>#N/A</v>
      </c>
      <c r="N1022" s="1" t="e">
        <f t="shared" si="121"/>
        <v>#N/A</v>
      </c>
      <c r="O1022" t="e">
        <f t="shared" si="122"/>
        <v>#N/A</v>
      </c>
      <c r="P1022" t="e">
        <f t="shared" si="123"/>
        <v>#N/A</v>
      </c>
      <c r="Q1022" t="e">
        <f t="shared" si="124"/>
        <v>#N/A</v>
      </c>
      <c r="R1022" t="e">
        <f t="shared" si="127"/>
        <v>#N/A</v>
      </c>
      <c r="S1022" t="e">
        <f t="shared" si="125"/>
        <v>#N/A</v>
      </c>
    </row>
    <row r="1023" spans="1:19" x14ac:dyDescent="0.25">
      <c r="A1023" t="str">
        <f t="shared" si="126"/>
        <v>4862</v>
      </c>
      <c r="B1023">
        <v>2</v>
      </c>
      <c r="C1023">
        <v>486</v>
      </c>
      <c r="D1023">
        <v>0</v>
      </c>
      <c r="E1023">
        <v>0</v>
      </c>
      <c r="F1023">
        <v>0</v>
      </c>
      <c r="G1023">
        <v>0</v>
      </c>
      <c r="H1023" t="e">
        <f>VLOOKUP($A1023,'01 LEAD TIME'!$A$10:$K$1000000,8,FALSE)</f>
        <v>#N/A</v>
      </c>
      <c r="I1023" t="e">
        <f>VLOOKUP($A1023,'01 LEAD TIME'!$A$10:$K$1000000,9,FALSE)</f>
        <v>#N/A</v>
      </c>
      <c r="J1023" t="e">
        <f>VLOOKUP($A1023,'01 LEAD TIME'!$A$10:$K$1000000,10,FALSE)</f>
        <v>#N/A</v>
      </c>
      <c r="K1023" t="e">
        <f>VLOOKUP($A1023,'01 LEAD TIME'!$A$10:$K$1000000,11,FALSE)</f>
        <v>#N/A</v>
      </c>
      <c r="L1023" t="e">
        <v>#N/A</v>
      </c>
      <c r="M1023" s="1" t="e">
        <f t="shared" si="120"/>
        <v>#N/A</v>
      </c>
      <c r="N1023" s="1" t="e">
        <f t="shared" si="121"/>
        <v>#N/A</v>
      </c>
      <c r="O1023" t="e">
        <f t="shared" si="122"/>
        <v>#N/A</v>
      </c>
      <c r="P1023" t="e">
        <f t="shared" si="123"/>
        <v>#N/A</v>
      </c>
      <c r="Q1023" t="e">
        <f t="shared" si="124"/>
        <v>#N/A</v>
      </c>
      <c r="R1023" t="e">
        <f t="shared" si="127"/>
        <v>#N/A</v>
      </c>
      <c r="S1023" t="e">
        <f t="shared" si="125"/>
        <v>#N/A</v>
      </c>
    </row>
    <row r="1024" spans="1:19" x14ac:dyDescent="0.25">
      <c r="A1024" t="str">
        <f t="shared" si="126"/>
        <v>5122</v>
      </c>
      <c r="B1024">
        <v>2</v>
      </c>
      <c r="C1024">
        <v>512</v>
      </c>
      <c r="D1024">
        <v>0</v>
      </c>
      <c r="E1024">
        <v>0</v>
      </c>
      <c r="F1024">
        <v>0</v>
      </c>
      <c r="G1024">
        <v>0</v>
      </c>
      <c r="H1024" t="e">
        <f>VLOOKUP($A1024,'01 LEAD TIME'!$A$10:$K$1000000,8,FALSE)</f>
        <v>#N/A</v>
      </c>
      <c r="I1024" t="e">
        <f>VLOOKUP($A1024,'01 LEAD TIME'!$A$10:$K$1000000,9,FALSE)</f>
        <v>#N/A</v>
      </c>
      <c r="J1024" t="e">
        <f>VLOOKUP($A1024,'01 LEAD TIME'!$A$10:$K$1000000,10,FALSE)</f>
        <v>#N/A</v>
      </c>
      <c r="K1024" t="e">
        <f>VLOOKUP($A1024,'01 LEAD TIME'!$A$10:$K$1000000,11,FALSE)</f>
        <v>#N/A</v>
      </c>
      <c r="L1024" t="e">
        <v>#N/A</v>
      </c>
      <c r="M1024" s="1" t="e">
        <f t="shared" si="120"/>
        <v>#N/A</v>
      </c>
      <c r="N1024" s="1" t="e">
        <f t="shared" si="121"/>
        <v>#N/A</v>
      </c>
      <c r="O1024" t="e">
        <f t="shared" si="122"/>
        <v>#N/A</v>
      </c>
      <c r="P1024" t="e">
        <f t="shared" si="123"/>
        <v>#N/A</v>
      </c>
      <c r="Q1024" t="e">
        <f t="shared" si="124"/>
        <v>#N/A</v>
      </c>
      <c r="R1024" t="e">
        <f t="shared" si="127"/>
        <v>#N/A</v>
      </c>
      <c r="S1024" t="e">
        <f t="shared" si="125"/>
        <v>#N/A</v>
      </c>
    </row>
    <row r="1025" spans="1:19" x14ac:dyDescent="0.25">
      <c r="A1025" t="str">
        <f t="shared" si="126"/>
        <v>5302</v>
      </c>
      <c r="B1025">
        <v>2</v>
      </c>
      <c r="C1025">
        <v>530</v>
      </c>
      <c r="D1025">
        <v>0</v>
      </c>
      <c r="E1025">
        <v>0</v>
      </c>
      <c r="F1025">
        <v>0</v>
      </c>
      <c r="G1025">
        <v>0</v>
      </c>
      <c r="H1025" t="e">
        <f>VLOOKUP($A1025,'01 LEAD TIME'!$A$10:$K$1000000,8,FALSE)</f>
        <v>#N/A</v>
      </c>
      <c r="I1025" t="e">
        <f>VLOOKUP($A1025,'01 LEAD TIME'!$A$10:$K$1000000,9,FALSE)</f>
        <v>#N/A</v>
      </c>
      <c r="J1025" t="e">
        <f>VLOOKUP($A1025,'01 LEAD TIME'!$A$10:$K$1000000,10,FALSE)</f>
        <v>#N/A</v>
      </c>
      <c r="K1025" t="e">
        <f>VLOOKUP($A1025,'01 LEAD TIME'!$A$10:$K$1000000,11,FALSE)</f>
        <v>#N/A</v>
      </c>
      <c r="L1025" t="e">
        <v>#N/A</v>
      </c>
      <c r="M1025" s="1" t="e">
        <f t="shared" si="120"/>
        <v>#N/A</v>
      </c>
      <c r="N1025" s="1" t="e">
        <f t="shared" si="121"/>
        <v>#N/A</v>
      </c>
      <c r="O1025" t="e">
        <f t="shared" si="122"/>
        <v>#N/A</v>
      </c>
      <c r="P1025" t="e">
        <f t="shared" si="123"/>
        <v>#N/A</v>
      </c>
      <c r="Q1025" t="e">
        <f t="shared" si="124"/>
        <v>#N/A</v>
      </c>
      <c r="R1025" t="e">
        <f t="shared" si="127"/>
        <v>#N/A</v>
      </c>
      <c r="S1025" t="e">
        <f t="shared" si="125"/>
        <v>#N/A</v>
      </c>
    </row>
    <row r="1026" spans="1:19" x14ac:dyDescent="0.25">
      <c r="A1026" t="str">
        <f t="shared" si="126"/>
        <v>5442</v>
      </c>
      <c r="B1026">
        <v>2</v>
      </c>
      <c r="C1026">
        <v>544</v>
      </c>
      <c r="D1026">
        <v>22084554</v>
      </c>
      <c r="E1026">
        <v>21881970.010000002</v>
      </c>
      <c r="F1026">
        <v>343</v>
      </c>
      <c r="G1026">
        <v>428</v>
      </c>
      <c r="H1026">
        <f>VLOOKUP($A1026,'01 LEAD TIME'!$A$10:$K$1000000,8,FALSE)</f>
        <v>20161196407336.602</v>
      </c>
      <c r="I1026">
        <f>VLOOKUP($A1026,'01 LEAD TIME'!$A$10:$K$1000000,9,FALSE)</f>
        <v>20161207013752</v>
      </c>
      <c r="J1026">
        <f>VLOOKUP($A1026,'01 LEAD TIME'!$A$10:$K$1000000,10,FALSE)</f>
        <v>4</v>
      </c>
      <c r="K1026">
        <f>VLOOKUP($A1026,'01 LEAD TIME'!$A$10:$K$1000000,11,FALSE)</f>
        <v>2</v>
      </c>
      <c r="L1026" t="s">
        <v>35</v>
      </c>
      <c r="M1026" s="1">
        <f t="shared" si="120"/>
        <v>42703</v>
      </c>
      <c r="N1026" s="1">
        <f t="shared" si="121"/>
        <v>42714</v>
      </c>
      <c r="O1026" t="b">
        <f t="shared" si="122"/>
        <v>0</v>
      </c>
      <c r="P1026" t="str">
        <f t="shared" si="123"/>
        <v>WHEN fk_mwh_warehouse = '2' AND id_city = '544' AND shipped_date &gt;= '2016-11-29' AND shipped_date &lt; '2016-12-11' THEN unit_price</v>
      </c>
      <c r="Q1026" t="str">
        <f t="shared" si="124"/>
        <v>WHEN fk_mwh_warehouse = '2' AND id_city = '544' AND shipped_date &gt;= '2016-11-29' AND shipped_date &lt; '2016-12-11' THEN paid_price</v>
      </c>
      <c r="R1026" t="str">
        <f t="shared" si="127"/>
        <v>WHEN fk_mwh_warehouse = '2' AND id_city = '544' AND shipped_date &gt;= '2016-11-29' AND shipped_date &lt; '2016-12-11' THEN order_nr</v>
      </c>
      <c r="S1026" t="str">
        <f t="shared" si="125"/>
        <v>WHEN fk_mwh_warehouse = '2' AND id_city = '544' AND shipped_date &gt;= '2016-11-29' AND shipped_date &lt; '2016-12-11' THEN 1</v>
      </c>
    </row>
    <row r="1027" spans="1:19" x14ac:dyDescent="0.25">
      <c r="A1027" t="str">
        <f t="shared" si="126"/>
        <v>5662</v>
      </c>
      <c r="B1027">
        <v>2</v>
      </c>
      <c r="C1027">
        <v>566</v>
      </c>
      <c r="D1027">
        <v>0</v>
      </c>
      <c r="E1027">
        <v>0</v>
      </c>
      <c r="F1027">
        <v>0</v>
      </c>
      <c r="G1027">
        <v>0</v>
      </c>
      <c r="H1027" t="e">
        <f>VLOOKUP($A1027,'01 LEAD TIME'!$A$10:$K$1000000,8,FALSE)</f>
        <v>#N/A</v>
      </c>
      <c r="I1027" t="e">
        <f>VLOOKUP($A1027,'01 LEAD TIME'!$A$10:$K$1000000,9,FALSE)</f>
        <v>#N/A</v>
      </c>
      <c r="J1027" t="e">
        <f>VLOOKUP($A1027,'01 LEAD TIME'!$A$10:$K$1000000,10,FALSE)</f>
        <v>#N/A</v>
      </c>
      <c r="K1027" t="e">
        <f>VLOOKUP($A1027,'01 LEAD TIME'!$A$10:$K$1000000,11,FALSE)</f>
        <v>#N/A</v>
      </c>
      <c r="L1027" t="e">
        <v>#N/A</v>
      </c>
      <c r="M1027" s="1" t="e">
        <f t="shared" si="120"/>
        <v>#N/A</v>
      </c>
      <c r="N1027" s="1" t="e">
        <f t="shared" si="121"/>
        <v>#N/A</v>
      </c>
      <c r="O1027" t="e">
        <f t="shared" si="122"/>
        <v>#N/A</v>
      </c>
      <c r="P1027" t="e">
        <f t="shared" si="123"/>
        <v>#N/A</v>
      </c>
      <c r="Q1027" t="e">
        <f t="shared" si="124"/>
        <v>#N/A</v>
      </c>
      <c r="R1027" t="e">
        <f t="shared" si="127"/>
        <v>#N/A</v>
      </c>
      <c r="S1027" t="e">
        <f t="shared" si="125"/>
        <v>#N/A</v>
      </c>
    </row>
    <row r="1028" spans="1:19" x14ac:dyDescent="0.25">
      <c r="A1028" t="str">
        <f t="shared" si="126"/>
        <v>5732</v>
      </c>
      <c r="B1028">
        <v>2</v>
      </c>
      <c r="C1028">
        <v>573</v>
      </c>
      <c r="D1028">
        <v>0</v>
      </c>
      <c r="E1028">
        <v>0</v>
      </c>
      <c r="F1028">
        <v>0</v>
      </c>
      <c r="G1028">
        <v>0</v>
      </c>
      <c r="H1028" t="e">
        <f>VLOOKUP($A1028,'01 LEAD TIME'!$A$10:$K$1000000,8,FALSE)</f>
        <v>#N/A</v>
      </c>
      <c r="I1028" t="e">
        <f>VLOOKUP($A1028,'01 LEAD TIME'!$A$10:$K$1000000,9,FALSE)</f>
        <v>#N/A</v>
      </c>
      <c r="J1028" t="e">
        <f>VLOOKUP($A1028,'01 LEAD TIME'!$A$10:$K$1000000,10,FALSE)</f>
        <v>#N/A</v>
      </c>
      <c r="K1028" t="e">
        <f>VLOOKUP($A1028,'01 LEAD TIME'!$A$10:$K$1000000,11,FALSE)</f>
        <v>#N/A</v>
      </c>
      <c r="L1028" t="e">
        <v>#N/A</v>
      </c>
      <c r="M1028" s="1" t="e">
        <f t="shared" si="120"/>
        <v>#N/A</v>
      </c>
      <c r="N1028" s="1" t="e">
        <f t="shared" si="121"/>
        <v>#N/A</v>
      </c>
      <c r="O1028" t="e">
        <f t="shared" si="122"/>
        <v>#N/A</v>
      </c>
      <c r="P1028" t="e">
        <f t="shared" si="123"/>
        <v>#N/A</v>
      </c>
      <c r="Q1028" t="e">
        <f t="shared" si="124"/>
        <v>#N/A</v>
      </c>
      <c r="R1028" t="e">
        <f t="shared" si="127"/>
        <v>#N/A</v>
      </c>
      <c r="S1028" t="e">
        <f t="shared" si="125"/>
        <v>#N/A</v>
      </c>
    </row>
    <row r="1029" spans="1:19" x14ac:dyDescent="0.25">
      <c r="A1029" t="str">
        <f t="shared" si="126"/>
        <v>5792</v>
      </c>
      <c r="B1029">
        <v>2</v>
      </c>
      <c r="C1029">
        <v>579</v>
      </c>
      <c r="D1029">
        <v>0</v>
      </c>
      <c r="E1029">
        <v>0</v>
      </c>
      <c r="F1029">
        <v>0</v>
      </c>
      <c r="G1029">
        <v>0</v>
      </c>
      <c r="H1029" t="e">
        <f>VLOOKUP($A1029,'01 LEAD TIME'!$A$10:$K$1000000,8,FALSE)</f>
        <v>#N/A</v>
      </c>
      <c r="I1029" t="e">
        <f>VLOOKUP($A1029,'01 LEAD TIME'!$A$10:$K$1000000,9,FALSE)</f>
        <v>#N/A</v>
      </c>
      <c r="J1029" t="e">
        <f>VLOOKUP($A1029,'01 LEAD TIME'!$A$10:$K$1000000,10,FALSE)</f>
        <v>#N/A</v>
      </c>
      <c r="K1029" t="e">
        <f>VLOOKUP($A1029,'01 LEAD TIME'!$A$10:$K$1000000,11,FALSE)</f>
        <v>#N/A</v>
      </c>
      <c r="L1029" t="e">
        <v>#N/A</v>
      </c>
      <c r="M1029" s="1" t="e">
        <f t="shared" si="120"/>
        <v>#N/A</v>
      </c>
      <c r="N1029" s="1" t="e">
        <f t="shared" si="121"/>
        <v>#N/A</v>
      </c>
      <c r="O1029" t="e">
        <f t="shared" si="122"/>
        <v>#N/A</v>
      </c>
      <c r="P1029" t="e">
        <f t="shared" si="123"/>
        <v>#N/A</v>
      </c>
      <c r="Q1029" t="e">
        <f t="shared" si="124"/>
        <v>#N/A</v>
      </c>
      <c r="R1029" t="e">
        <f t="shared" si="127"/>
        <v>#N/A</v>
      </c>
      <c r="S1029" t="e">
        <f t="shared" si="125"/>
        <v>#N/A</v>
      </c>
    </row>
    <row r="1030" spans="1:19" x14ac:dyDescent="0.25">
      <c r="A1030" t="str">
        <f t="shared" si="126"/>
        <v>6202</v>
      </c>
      <c r="B1030">
        <v>2</v>
      </c>
      <c r="C1030">
        <v>620</v>
      </c>
      <c r="D1030">
        <v>0</v>
      </c>
      <c r="E1030">
        <v>0</v>
      </c>
      <c r="F1030">
        <v>0</v>
      </c>
      <c r="G1030">
        <v>0</v>
      </c>
      <c r="H1030" t="e">
        <f>VLOOKUP($A1030,'01 LEAD TIME'!$A$10:$K$1000000,8,FALSE)</f>
        <v>#N/A</v>
      </c>
      <c r="I1030" t="e">
        <f>VLOOKUP($A1030,'01 LEAD TIME'!$A$10:$K$1000000,9,FALSE)</f>
        <v>#N/A</v>
      </c>
      <c r="J1030" t="e">
        <f>VLOOKUP($A1030,'01 LEAD TIME'!$A$10:$K$1000000,10,FALSE)</f>
        <v>#N/A</v>
      </c>
      <c r="K1030" t="e">
        <f>VLOOKUP($A1030,'01 LEAD TIME'!$A$10:$K$1000000,11,FALSE)</f>
        <v>#N/A</v>
      </c>
      <c r="L1030" t="e">
        <v>#N/A</v>
      </c>
      <c r="M1030" s="1" t="e">
        <f t="shared" si="120"/>
        <v>#N/A</v>
      </c>
      <c r="N1030" s="1" t="e">
        <f t="shared" si="121"/>
        <v>#N/A</v>
      </c>
      <c r="O1030" t="e">
        <f t="shared" si="122"/>
        <v>#N/A</v>
      </c>
      <c r="P1030" t="e">
        <f t="shared" si="123"/>
        <v>#N/A</v>
      </c>
      <c r="Q1030" t="e">
        <f t="shared" si="124"/>
        <v>#N/A</v>
      </c>
      <c r="R1030" t="e">
        <f t="shared" si="127"/>
        <v>#N/A</v>
      </c>
      <c r="S1030" t="e">
        <f t="shared" si="125"/>
        <v>#N/A</v>
      </c>
    </row>
    <row r="1031" spans="1:19" x14ac:dyDescent="0.25">
      <c r="A1031" t="str">
        <f t="shared" si="126"/>
        <v>6512</v>
      </c>
      <c r="B1031">
        <v>2</v>
      </c>
      <c r="C1031">
        <v>651</v>
      </c>
      <c r="D1031">
        <v>9810</v>
      </c>
      <c r="E1031">
        <v>9810</v>
      </c>
      <c r="F1031">
        <v>1</v>
      </c>
      <c r="G1031">
        <v>1</v>
      </c>
      <c r="H1031">
        <f>VLOOKUP($A1031,'01 LEAD TIME'!$A$10:$K$1000000,8,FALSE)</f>
        <v>20161201164659</v>
      </c>
      <c r="I1031">
        <f>VLOOKUP($A1031,'01 LEAD TIME'!$A$10:$K$1000000,9,FALSE)</f>
        <v>20161208191608</v>
      </c>
      <c r="J1031">
        <f>VLOOKUP($A1031,'01 LEAD TIME'!$A$10:$K$1000000,10,FALSE)</f>
        <v>7</v>
      </c>
      <c r="K1031">
        <f>VLOOKUP($A1031,'01 LEAD TIME'!$A$10:$K$1000000,11,FALSE)</f>
        <v>0</v>
      </c>
      <c r="L1031" t="s">
        <v>37</v>
      </c>
      <c r="M1031" s="1">
        <f t="shared" si="120"/>
        <v>42706</v>
      </c>
      <c r="N1031" s="1">
        <f t="shared" si="121"/>
        <v>42709</v>
      </c>
      <c r="O1031" t="b">
        <f t="shared" si="122"/>
        <v>0</v>
      </c>
      <c r="P1031" t="str">
        <f t="shared" si="123"/>
        <v>WHEN fk_mwh_warehouse = '2' AND id_city = '651' AND shipped_date &gt;= '2016-12-02' AND shipped_date &lt; '2016-12-06' THEN unit_price</v>
      </c>
      <c r="Q1031" t="str">
        <f t="shared" si="124"/>
        <v>WHEN fk_mwh_warehouse = '2' AND id_city = '651' AND shipped_date &gt;= '2016-12-02' AND shipped_date &lt; '2016-12-06' THEN paid_price</v>
      </c>
      <c r="R1031" t="str">
        <f t="shared" si="127"/>
        <v>WHEN fk_mwh_warehouse = '2' AND id_city = '651' AND shipped_date &gt;= '2016-12-02' AND shipped_date &lt; '2016-12-06' THEN order_nr</v>
      </c>
      <c r="S1031" t="str">
        <f t="shared" si="125"/>
        <v>WHEN fk_mwh_warehouse = '2' AND id_city = '651' AND shipped_date &gt;= '2016-12-02' AND shipped_date &lt; '2016-12-06' THEN 1</v>
      </c>
    </row>
    <row r="1032" spans="1:19" x14ac:dyDescent="0.25">
      <c r="A1032" t="str">
        <f t="shared" si="126"/>
        <v>6902</v>
      </c>
      <c r="B1032">
        <v>2</v>
      </c>
      <c r="C1032">
        <v>690</v>
      </c>
      <c r="D1032">
        <v>0</v>
      </c>
      <c r="E1032">
        <v>0</v>
      </c>
      <c r="F1032">
        <v>0</v>
      </c>
      <c r="G1032">
        <v>0</v>
      </c>
      <c r="H1032" t="e">
        <f>VLOOKUP($A1032,'01 LEAD TIME'!$A$10:$K$1000000,8,FALSE)</f>
        <v>#N/A</v>
      </c>
      <c r="I1032" t="e">
        <f>VLOOKUP($A1032,'01 LEAD TIME'!$A$10:$K$1000000,9,FALSE)</f>
        <v>#N/A</v>
      </c>
      <c r="J1032" t="e">
        <f>VLOOKUP($A1032,'01 LEAD TIME'!$A$10:$K$1000000,10,FALSE)</f>
        <v>#N/A</v>
      </c>
      <c r="K1032" t="e">
        <f>VLOOKUP($A1032,'01 LEAD TIME'!$A$10:$K$1000000,11,FALSE)</f>
        <v>#N/A</v>
      </c>
      <c r="L1032" t="e">
        <v>#N/A</v>
      </c>
      <c r="M1032" s="1" t="e">
        <f t="shared" si="120"/>
        <v>#N/A</v>
      </c>
      <c r="N1032" s="1" t="e">
        <f t="shared" si="121"/>
        <v>#N/A</v>
      </c>
      <c r="O1032" t="e">
        <f t="shared" si="122"/>
        <v>#N/A</v>
      </c>
      <c r="P1032" t="e">
        <f t="shared" si="123"/>
        <v>#N/A</v>
      </c>
      <c r="Q1032" t="e">
        <f t="shared" si="124"/>
        <v>#N/A</v>
      </c>
      <c r="R1032" t="e">
        <f t="shared" si="127"/>
        <v>#N/A</v>
      </c>
      <c r="S1032" t="e">
        <f t="shared" si="125"/>
        <v>#N/A</v>
      </c>
    </row>
    <row r="1033" spans="1:19" x14ac:dyDescent="0.25">
      <c r="A1033" t="str">
        <f t="shared" si="126"/>
        <v>7022</v>
      </c>
      <c r="B1033">
        <v>2</v>
      </c>
      <c r="C1033">
        <v>702</v>
      </c>
      <c r="D1033">
        <v>0</v>
      </c>
      <c r="E1033">
        <v>0</v>
      </c>
      <c r="F1033">
        <v>0</v>
      </c>
      <c r="G1033">
        <v>0</v>
      </c>
      <c r="H1033" t="e">
        <f>VLOOKUP($A1033,'01 LEAD TIME'!$A$10:$K$1000000,8,FALSE)</f>
        <v>#N/A</v>
      </c>
      <c r="I1033" t="e">
        <f>VLOOKUP($A1033,'01 LEAD TIME'!$A$10:$K$1000000,9,FALSE)</f>
        <v>#N/A</v>
      </c>
      <c r="J1033" t="e">
        <f>VLOOKUP($A1033,'01 LEAD TIME'!$A$10:$K$1000000,10,FALSE)</f>
        <v>#N/A</v>
      </c>
      <c r="K1033" t="e">
        <f>VLOOKUP($A1033,'01 LEAD TIME'!$A$10:$K$1000000,11,FALSE)</f>
        <v>#N/A</v>
      </c>
      <c r="L1033" t="e">
        <v>#N/A</v>
      </c>
      <c r="M1033" s="1" t="e">
        <f t="shared" si="120"/>
        <v>#N/A</v>
      </c>
      <c r="N1033" s="1" t="e">
        <f t="shared" si="121"/>
        <v>#N/A</v>
      </c>
      <c r="O1033" t="e">
        <f t="shared" si="122"/>
        <v>#N/A</v>
      </c>
      <c r="P1033" t="e">
        <f t="shared" si="123"/>
        <v>#N/A</v>
      </c>
      <c r="Q1033" t="e">
        <f t="shared" si="124"/>
        <v>#N/A</v>
      </c>
      <c r="R1033" t="e">
        <f t="shared" si="127"/>
        <v>#N/A</v>
      </c>
      <c r="S1033" t="e">
        <f t="shared" si="125"/>
        <v>#N/A</v>
      </c>
    </row>
    <row r="1034" spans="1:19" x14ac:dyDescent="0.25">
      <c r="A1034" t="str">
        <f t="shared" si="126"/>
        <v>7672</v>
      </c>
      <c r="B1034">
        <v>2</v>
      </c>
      <c r="C1034">
        <v>767</v>
      </c>
      <c r="D1034">
        <v>0</v>
      </c>
      <c r="E1034">
        <v>0</v>
      </c>
      <c r="F1034">
        <v>0</v>
      </c>
      <c r="G1034">
        <v>0</v>
      </c>
      <c r="H1034" t="e">
        <f>VLOOKUP($A1034,'01 LEAD TIME'!$A$10:$K$1000000,8,FALSE)</f>
        <v>#N/A</v>
      </c>
      <c r="I1034" t="e">
        <f>VLOOKUP($A1034,'01 LEAD TIME'!$A$10:$K$1000000,9,FALSE)</f>
        <v>#N/A</v>
      </c>
      <c r="J1034" t="e">
        <f>VLOOKUP($A1034,'01 LEAD TIME'!$A$10:$K$1000000,10,FALSE)</f>
        <v>#N/A</v>
      </c>
      <c r="K1034" t="e">
        <f>VLOOKUP($A1034,'01 LEAD TIME'!$A$10:$K$1000000,11,FALSE)</f>
        <v>#N/A</v>
      </c>
      <c r="L1034" t="e">
        <v>#N/A</v>
      </c>
      <c r="M1034" s="1" t="e">
        <f t="shared" ref="M1034:M1097" si="128">$N$2-J1034-($N$6*K1034)</f>
        <v>#N/A</v>
      </c>
      <c r="N1034" s="1" t="e">
        <f t="shared" ref="N1034:N1097" si="129">$N$3-J1034+($N$7*K1034)</f>
        <v>#N/A</v>
      </c>
      <c r="O1034" t="e">
        <f t="shared" ref="O1034:O1097" si="130">N1034&gt;$N$3</f>
        <v>#N/A</v>
      </c>
      <c r="P1034" t="e">
        <f t="shared" ref="P1034:P1097" si="131">"WHEN fk_mwh_warehouse = '"&amp;$B1034&amp;"' AND id_city = '"&amp;$C1034&amp;"' AND shipped_date &gt;= '"&amp;TEXT($M1034,"yyyy-mm-dd")&amp;"' AND shipped_date &lt; '"&amp;TEXT($N1034+1,"yyyy-mm-dd")&amp;"' THEN unit_price"</f>
        <v>#N/A</v>
      </c>
      <c r="Q1034" t="e">
        <f t="shared" ref="Q1034:Q1097" si="132">"WHEN fk_mwh_warehouse = '"&amp;$B1034&amp;"' AND id_city = '"&amp;$C1034&amp;"' AND shipped_date &gt;= '"&amp;TEXT($M1034,"yyyy-mm-dd")&amp;"' AND shipped_date &lt; '"&amp;TEXT($N1034+1,"yyyy-mm-dd")&amp;"' THEN paid_price"</f>
        <v>#N/A</v>
      </c>
      <c r="R1034" t="e">
        <f t="shared" si="127"/>
        <v>#N/A</v>
      </c>
      <c r="S1034" t="e">
        <f t="shared" ref="S1034:S1097" si="133">"WHEN fk_mwh_warehouse = '"&amp;$B1034&amp;"' AND id_city = '"&amp;$C1034&amp;"' AND shipped_date &gt;= '"&amp;TEXT($M1034,"yyyy-mm-dd")&amp;"' AND shipped_date &lt; '"&amp;TEXT($N1034+1,"yyyy-mm-dd")&amp;"' THEN 1"</f>
        <v>#N/A</v>
      </c>
    </row>
    <row r="1035" spans="1:19" x14ac:dyDescent="0.25">
      <c r="A1035" t="str">
        <f t="shared" ref="A1035:A1098" si="134">C1035&amp;B1035</f>
        <v>7742</v>
      </c>
      <c r="B1035">
        <v>2</v>
      </c>
      <c r="C1035">
        <v>774</v>
      </c>
      <c r="D1035">
        <v>39935939</v>
      </c>
      <c r="E1035">
        <v>39105176.310000002</v>
      </c>
      <c r="F1035">
        <v>662</v>
      </c>
      <c r="G1035">
        <v>843</v>
      </c>
      <c r="H1035">
        <f>VLOOKUP($A1035,'01 LEAD TIME'!$A$10:$K$1000000,8,FALSE)</f>
        <v>20161157593684</v>
      </c>
      <c r="I1035">
        <f>VLOOKUP($A1035,'01 LEAD TIME'!$A$10:$K$1000000,9,FALSE)</f>
        <v>20161206971040.801</v>
      </c>
      <c r="J1035">
        <f>VLOOKUP($A1035,'01 LEAD TIME'!$A$10:$K$1000000,10,FALSE)</f>
        <v>10</v>
      </c>
      <c r="K1035">
        <f>VLOOKUP($A1035,'01 LEAD TIME'!$A$10:$K$1000000,11,FALSE)</f>
        <v>8</v>
      </c>
      <c r="L1035" t="s">
        <v>36</v>
      </c>
      <c r="M1035" s="1">
        <f t="shared" si="128"/>
        <v>42679</v>
      </c>
      <c r="N1035" s="1">
        <f t="shared" si="129"/>
        <v>42714</v>
      </c>
      <c r="O1035" t="b">
        <f t="shared" si="130"/>
        <v>0</v>
      </c>
      <c r="P1035" t="str">
        <f t="shared" si="131"/>
        <v>WHEN fk_mwh_warehouse = '2' AND id_city = '774' AND shipped_date &gt;= '2016-11-05' AND shipped_date &lt; '2016-12-11' THEN unit_price</v>
      </c>
      <c r="Q1035" t="str">
        <f t="shared" si="132"/>
        <v>WHEN fk_mwh_warehouse = '2' AND id_city = '774' AND shipped_date &gt;= '2016-11-05' AND shipped_date &lt; '2016-12-11' THEN paid_price</v>
      </c>
      <c r="R1035" t="str">
        <f t="shared" ref="R1035:R1098" si="135">"WHEN fk_mwh_warehouse = '"&amp;$B1035&amp;"' AND id_city = '"&amp;$C1035&amp;"' AND shipped_date &gt;= '"&amp;TEXT($M1035,"yyyy-mm-dd")&amp;"' AND shipped_date &lt; '"&amp;TEXT($N1035+1,"yyyy-mm-dd")&amp;"' THEN order_nr"</f>
        <v>WHEN fk_mwh_warehouse = '2' AND id_city = '774' AND shipped_date &gt;= '2016-11-05' AND shipped_date &lt; '2016-12-11' THEN order_nr</v>
      </c>
      <c r="S1035" t="str">
        <f t="shared" si="133"/>
        <v>WHEN fk_mwh_warehouse = '2' AND id_city = '774' AND shipped_date &gt;= '2016-11-05' AND shipped_date &lt; '2016-12-11' THEN 1</v>
      </c>
    </row>
    <row r="1036" spans="1:19" x14ac:dyDescent="0.25">
      <c r="A1036" t="str">
        <f t="shared" si="134"/>
        <v>7972</v>
      </c>
      <c r="B1036">
        <v>2</v>
      </c>
      <c r="C1036">
        <v>797</v>
      </c>
      <c r="D1036">
        <v>0</v>
      </c>
      <c r="E1036">
        <v>0</v>
      </c>
      <c r="F1036">
        <v>0</v>
      </c>
      <c r="G1036">
        <v>0</v>
      </c>
      <c r="H1036" t="e">
        <f>VLOOKUP($A1036,'01 LEAD TIME'!$A$10:$K$1000000,8,FALSE)</f>
        <v>#N/A</v>
      </c>
      <c r="I1036" t="e">
        <f>VLOOKUP($A1036,'01 LEAD TIME'!$A$10:$K$1000000,9,FALSE)</f>
        <v>#N/A</v>
      </c>
      <c r="J1036" t="e">
        <f>VLOOKUP($A1036,'01 LEAD TIME'!$A$10:$K$1000000,10,FALSE)</f>
        <v>#N/A</v>
      </c>
      <c r="K1036" t="e">
        <f>VLOOKUP($A1036,'01 LEAD TIME'!$A$10:$K$1000000,11,FALSE)</f>
        <v>#N/A</v>
      </c>
      <c r="L1036" t="e">
        <v>#N/A</v>
      </c>
      <c r="M1036" s="1" t="e">
        <f t="shared" si="128"/>
        <v>#N/A</v>
      </c>
      <c r="N1036" s="1" t="e">
        <f t="shared" si="129"/>
        <v>#N/A</v>
      </c>
      <c r="O1036" t="e">
        <f t="shared" si="130"/>
        <v>#N/A</v>
      </c>
      <c r="P1036" t="e">
        <f t="shared" si="131"/>
        <v>#N/A</v>
      </c>
      <c r="Q1036" t="e">
        <f t="shared" si="132"/>
        <v>#N/A</v>
      </c>
      <c r="R1036" t="e">
        <f t="shared" si="135"/>
        <v>#N/A</v>
      </c>
      <c r="S1036" t="e">
        <f t="shared" si="133"/>
        <v>#N/A</v>
      </c>
    </row>
    <row r="1037" spans="1:19" x14ac:dyDescent="0.25">
      <c r="A1037" t="str">
        <f t="shared" si="134"/>
        <v>8062</v>
      </c>
      <c r="B1037">
        <v>2</v>
      </c>
      <c r="C1037">
        <v>806</v>
      </c>
      <c r="D1037">
        <v>0</v>
      </c>
      <c r="E1037">
        <v>0</v>
      </c>
      <c r="F1037">
        <v>0</v>
      </c>
      <c r="G1037">
        <v>0</v>
      </c>
      <c r="H1037" t="e">
        <f>VLOOKUP($A1037,'01 LEAD TIME'!$A$10:$K$1000000,8,FALSE)</f>
        <v>#N/A</v>
      </c>
      <c r="I1037" t="e">
        <f>VLOOKUP($A1037,'01 LEAD TIME'!$A$10:$K$1000000,9,FALSE)</f>
        <v>#N/A</v>
      </c>
      <c r="J1037" t="e">
        <f>VLOOKUP($A1037,'01 LEAD TIME'!$A$10:$K$1000000,10,FALSE)</f>
        <v>#N/A</v>
      </c>
      <c r="K1037" t="e">
        <f>VLOOKUP($A1037,'01 LEAD TIME'!$A$10:$K$1000000,11,FALSE)</f>
        <v>#N/A</v>
      </c>
      <c r="L1037" t="e">
        <v>#N/A</v>
      </c>
      <c r="M1037" s="1" t="e">
        <f t="shared" si="128"/>
        <v>#N/A</v>
      </c>
      <c r="N1037" s="1" t="e">
        <f t="shared" si="129"/>
        <v>#N/A</v>
      </c>
      <c r="O1037" t="e">
        <f t="shared" si="130"/>
        <v>#N/A</v>
      </c>
      <c r="P1037" t="e">
        <f t="shared" si="131"/>
        <v>#N/A</v>
      </c>
      <c r="Q1037" t="e">
        <f t="shared" si="132"/>
        <v>#N/A</v>
      </c>
      <c r="R1037" t="e">
        <f t="shared" si="135"/>
        <v>#N/A</v>
      </c>
      <c r="S1037" t="e">
        <f t="shared" si="133"/>
        <v>#N/A</v>
      </c>
    </row>
    <row r="1038" spans="1:19" x14ac:dyDescent="0.25">
      <c r="A1038" t="str">
        <f t="shared" si="134"/>
        <v>8212</v>
      </c>
      <c r="B1038">
        <v>2</v>
      </c>
      <c r="C1038">
        <v>821</v>
      </c>
      <c r="D1038">
        <v>0</v>
      </c>
      <c r="E1038">
        <v>0</v>
      </c>
      <c r="F1038">
        <v>0</v>
      </c>
      <c r="G1038">
        <v>0</v>
      </c>
      <c r="H1038" t="e">
        <f>VLOOKUP($A1038,'01 LEAD TIME'!$A$10:$K$1000000,8,FALSE)</f>
        <v>#N/A</v>
      </c>
      <c r="I1038" t="e">
        <f>VLOOKUP($A1038,'01 LEAD TIME'!$A$10:$K$1000000,9,FALSE)</f>
        <v>#N/A</v>
      </c>
      <c r="J1038" t="e">
        <f>VLOOKUP($A1038,'01 LEAD TIME'!$A$10:$K$1000000,10,FALSE)</f>
        <v>#N/A</v>
      </c>
      <c r="K1038" t="e">
        <f>VLOOKUP($A1038,'01 LEAD TIME'!$A$10:$K$1000000,11,FALSE)</f>
        <v>#N/A</v>
      </c>
      <c r="L1038" t="e">
        <v>#N/A</v>
      </c>
      <c r="M1038" s="1" t="e">
        <f t="shared" si="128"/>
        <v>#N/A</v>
      </c>
      <c r="N1038" s="1" t="e">
        <f t="shared" si="129"/>
        <v>#N/A</v>
      </c>
      <c r="O1038" t="e">
        <f t="shared" si="130"/>
        <v>#N/A</v>
      </c>
      <c r="P1038" t="e">
        <f t="shared" si="131"/>
        <v>#N/A</v>
      </c>
      <c r="Q1038" t="e">
        <f t="shared" si="132"/>
        <v>#N/A</v>
      </c>
      <c r="R1038" t="e">
        <f t="shared" si="135"/>
        <v>#N/A</v>
      </c>
      <c r="S1038" t="e">
        <f t="shared" si="133"/>
        <v>#N/A</v>
      </c>
    </row>
    <row r="1039" spans="1:19" x14ac:dyDescent="0.25">
      <c r="A1039" t="str">
        <f t="shared" si="134"/>
        <v>8532</v>
      </c>
      <c r="B1039">
        <v>2</v>
      </c>
      <c r="C1039">
        <v>853</v>
      </c>
      <c r="D1039">
        <v>0</v>
      </c>
      <c r="E1039">
        <v>0</v>
      </c>
      <c r="F1039">
        <v>0</v>
      </c>
      <c r="G1039">
        <v>0</v>
      </c>
      <c r="H1039" t="e">
        <f>VLOOKUP($A1039,'01 LEAD TIME'!$A$10:$K$1000000,8,FALSE)</f>
        <v>#N/A</v>
      </c>
      <c r="I1039" t="e">
        <f>VLOOKUP($A1039,'01 LEAD TIME'!$A$10:$K$1000000,9,FALSE)</f>
        <v>#N/A</v>
      </c>
      <c r="J1039" t="e">
        <f>VLOOKUP($A1039,'01 LEAD TIME'!$A$10:$K$1000000,10,FALSE)</f>
        <v>#N/A</v>
      </c>
      <c r="K1039" t="e">
        <f>VLOOKUP($A1039,'01 LEAD TIME'!$A$10:$K$1000000,11,FALSE)</f>
        <v>#N/A</v>
      </c>
      <c r="L1039" t="e">
        <v>#N/A</v>
      </c>
      <c r="M1039" s="1" t="e">
        <f t="shared" si="128"/>
        <v>#N/A</v>
      </c>
      <c r="N1039" s="1" t="e">
        <f t="shared" si="129"/>
        <v>#N/A</v>
      </c>
      <c r="O1039" t="e">
        <f t="shared" si="130"/>
        <v>#N/A</v>
      </c>
      <c r="P1039" t="e">
        <f t="shared" si="131"/>
        <v>#N/A</v>
      </c>
      <c r="Q1039" t="e">
        <f t="shared" si="132"/>
        <v>#N/A</v>
      </c>
      <c r="R1039" t="e">
        <f t="shared" si="135"/>
        <v>#N/A</v>
      </c>
      <c r="S1039" t="e">
        <f t="shared" si="133"/>
        <v>#N/A</v>
      </c>
    </row>
    <row r="1040" spans="1:19" x14ac:dyDescent="0.25">
      <c r="A1040" t="str">
        <f t="shared" si="134"/>
        <v>8662</v>
      </c>
      <c r="B1040">
        <v>2</v>
      </c>
      <c r="C1040">
        <v>866</v>
      </c>
      <c r="D1040">
        <v>0</v>
      </c>
      <c r="E1040">
        <v>0</v>
      </c>
      <c r="F1040">
        <v>0</v>
      </c>
      <c r="G1040">
        <v>0</v>
      </c>
      <c r="H1040" t="e">
        <f>VLOOKUP($A1040,'01 LEAD TIME'!$A$10:$K$1000000,8,FALSE)</f>
        <v>#N/A</v>
      </c>
      <c r="I1040" t="e">
        <f>VLOOKUP($A1040,'01 LEAD TIME'!$A$10:$K$1000000,9,FALSE)</f>
        <v>#N/A</v>
      </c>
      <c r="J1040" t="e">
        <f>VLOOKUP($A1040,'01 LEAD TIME'!$A$10:$K$1000000,10,FALSE)</f>
        <v>#N/A</v>
      </c>
      <c r="K1040" t="e">
        <f>VLOOKUP($A1040,'01 LEAD TIME'!$A$10:$K$1000000,11,FALSE)</f>
        <v>#N/A</v>
      </c>
      <c r="L1040" t="e">
        <v>#N/A</v>
      </c>
      <c r="M1040" s="1" t="e">
        <f t="shared" si="128"/>
        <v>#N/A</v>
      </c>
      <c r="N1040" s="1" t="e">
        <f t="shared" si="129"/>
        <v>#N/A</v>
      </c>
      <c r="O1040" t="e">
        <f t="shared" si="130"/>
        <v>#N/A</v>
      </c>
      <c r="P1040" t="e">
        <f t="shared" si="131"/>
        <v>#N/A</v>
      </c>
      <c r="Q1040" t="e">
        <f t="shared" si="132"/>
        <v>#N/A</v>
      </c>
      <c r="R1040" t="e">
        <f t="shared" si="135"/>
        <v>#N/A</v>
      </c>
      <c r="S1040" t="e">
        <f t="shared" si="133"/>
        <v>#N/A</v>
      </c>
    </row>
    <row r="1041" spans="1:19" x14ac:dyDescent="0.25">
      <c r="A1041" t="str">
        <f t="shared" si="134"/>
        <v>9202</v>
      </c>
      <c r="B1041">
        <v>2</v>
      </c>
      <c r="C1041">
        <v>920</v>
      </c>
      <c r="D1041">
        <v>0</v>
      </c>
      <c r="E1041">
        <v>0</v>
      </c>
      <c r="F1041">
        <v>0</v>
      </c>
      <c r="G1041">
        <v>0</v>
      </c>
      <c r="H1041" t="e">
        <f>VLOOKUP($A1041,'01 LEAD TIME'!$A$10:$K$1000000,8,FALSE)</f>
        <v>#N/A</v>
      </c>
      <c r="I1041" t="e">
        <f>VLOOKUP($A1041,'01 LEAD TIME'!$A$10:$K$1000000,9,FALSE)</f>
        <v>#N/A</v>
      </c>
      <c r="J1041" t="e">
        <f>VLOOKUP($A1041,'01 LEAD TIME'!$A$10:$K$1000000,10,FALSE)</f>
        <v>#N/A</v>
      </c>
      <c r="K1041" t="e">
        <f>VLOOKUP($A1041,'01 LEAD TIME'!$A$10:$K$1000000,11,FALSE)</f>
        <v>#N/A</v>
      </c>
      <c r="L1041" t="e">
        <v>#N/A</v>
      </c>
      <c r="M1041" s="1" t="e">
        <f t="shared" si="128"/>
        <v>#N/A</v>
      </c>
      <c r="N1041" s="1" t="e">
        <f t="shared" si="129"/>
        <v>#N/A</v>
      </c>
      <c r="O1041" t="e">
        <f t="shared" si="130"/>
        <v>#N/A</v>
      </c>
      <c r="P1041" t="e">
        <f t="shared" si="131"/>
        <v>#N/A</v>
      </c>
      <c r="Q1041" t="e">
        <f t="shared" si="132"/>
        <v>#N/A</v>
      </c>
      <c r="R1041" t="e">
        <f t="shared" si="135"/>
        <v>#N/A</v>
      </c>
      <c r="S1041" t="e">
        <f t="shared" si="133"/>
        <v>#N/A</v>
      </c>
    </row>
    <row r="1042" spans="1:19" x14ac:dyDescent="0.25">
      <c r="A1042" t="str">
        <f t="shared" si="134"/>
        <v>9322</v>
      </c>
      <c r="B1042">
        <v>2</v>
      </c>
      <c r="C1042">
        <v>932</v>
      </c>
      <c r="D1042">
        <v>0</v>
      </c>
      <c r="E1042">
        <v>0</v>
      </c>
      <c r="F1042">
        <v>0</v>
      </c>
      <c r="G1042">
        <v>0</v>
      </c>
      <c r="H1042" t="e">
        <f>VLOOKUP($A1042,'01 LEAD TIME'!$A$10:$K$1000000,8,FALSE)</f>
        <v>#N/A</v>
      </c>
      <c r="I1042" t="e">
        <f>VLOOKUP($A1042,'01 LEAD TIME'!$A$10:$K$1000000,9,FALSE)</f>
        <v>#N/A</v>
      </c>
      <c r="J1042" t="e">
        <f>VLOOKUP($A1042,'01 LEAD TIME'!$A$10:$K$1000000,10,FALSE)</f>
        <v>#N/A</v>
      </c>
      <c r="K1042" t="e">
        <f>VLOOKUP($A1042,'01 LEAD TIME'!$A$10:$K$1000000,11,FALSE)</f>
        <v>#N/A</v>
      </c>
      <c r="L1042" t="e">
        <v>#N/A</v>
      </c>
      <c r="M1042" s="1" t="e">
        <f t="shared" si="128"/>
        <v>#N/A</v>
      </c>
      <c r="N1042" s="1" t="e">
        <f t="shared" si="129"/>
        <v>#N/A</v>
      </c>
      <c r="O1042" t="e">
        <f t="shared" si="130"/>
        <v>#N/A</v>
      </c>
      <c r="P1042" t="e">
        <f t="shared" si="131"/>
        <v>#N/A</v>
      </c>
      <c r="Q1042" t="e">
        <f t="shared" si="132"/>
        <v>#N/A</v>
      </c>
      <c r="R1042" t="e">
        <f t="shared" si="135"/>
        <v>#N/A</v>
      </c>
      <c r="S1042" t="e">
        <f t="shared" si="133"/>
        <v>#N/A</v>
      </c>
    </row>
    <row r="1043" spans="1:19" x14ac:dyDescent="0.25">
      <c r="A1043" t="str">
        <f t="shared" si="134"/>
        <v>9522</v>
      </c>
      <c r="B1043">
        <v>2</v>
      </c>
      <c r="C1043">
        <v>952</v>
      </c>
      <c r="D1043">
        <v>0</v>
      </c>
      <c r="E1043">
        <v>0</v>
      </c>
      <c r="F1043">
        <v>0</v>
      </c>
      <c r="G1043">
        <v>0</v>
      </c>
      <c r="H1043" t="e">
        <f>VLOOKUP($A1043,'01 LEAD TIME'!$A$10:$K$1000000,8,FALSE)</f>
        <v>#N/A</v>
      </c>
      <c r="I1043" t="e">
        <f>VLOOKUP($A1043,'01 LEAD TIME'!$A$10:$K$1000000,9,FALSE)</f>
        <v>#N/A</v>
      </c>
      <c r="J1043" t="e">
        <f>VLOOKUP($A1043,'01 LEAD TIME'!$A$10:$K$1000000,10,FALSE)</f>
        <v>#N/A</v>
      </c>
      <c r="K1043" t="e">
        <f>VLOOKUP($A1043,'01 LEAD TIME'!$A$10:$K$1000000,11,FALSE)</f>
        <v>#N/A</v>
      </c>
      <c r="L1043" t="e">
        <v>#N/A</v>
      </c>
      <c r="M1043" s="1" t="e">
        <f t="shared" si="128"/>
        <v>#N/A</v>
      </c>
      <c r="N1043" s="1" t="e">
        <f t="shared" si="129"/>
        <v>#N/A</v>
      </c>
      <c r="O1043" t="e">
        <f t="shared" si="130"/>
        <v>#N/A</v>
      </c>
      <c r="P1043" t="e">
        <f t="shared" si="131"/>
        <v>#N/A</v>
      </c>
      <c r="Q1043" t="e">
        <f t="shared" si="132"/>
        <v>#N/A</v>
      </c>
      <c r="R1043" t="e">
        <f t="shared" si="135"/>
        <v>#N/A</v>
      </c>
      <c r="S1043" t="e">
        <f t="shared" si="133"/>
        <v>#N/A</v>
      </c>
    </row>
    <row r="1044" spans="1:19" x14ac:dyDescent="0.25">
      <c r="A1044" t="str">
        <f t="shared" si="134"/>
        <v>9572</v>
      </c>
      <c r="B1044">
        <v>2</v>
      </c>
      <c r="C1044">
        <v>957</v>
      </c>
      <c r="D1044">
        <v>0</v>
      </c>
      <c r="E1044">
        <v>0</v>
      </c>
      <c r="F1044">
        <v>0</v>
      </c>
      <c r="G1044">
        <v>0</v>
      </c>
      <c r="H1044" t="e">
        <f>VLOOKUP($A1044,'01 LEAD TIME'!$A$10:$K$1000000,8,FALSE)</f>
        <v>#N/A</v>
      </c>
      <c r="I1044" t="e">
        <f>VLOOKUP($A1044,'01 LEAD TIME'!$A$10:$K$1000000,9,FALSE)</f>
        <v>#N/A</v>
      </c>
      <c r="J1044" t="e">
        <f>VLOOKUP($A1044,'01 LEAD TIME'!$A$10:$K$1000000,10,FALSE)</f>
        <v>#N/A</v>
      </c>
      <c r="K1044" t="e">
        <f>VLOOKUP($A1044,'01 LEAD TIME'!$A$10:$K$1000000,11,FALSE)</f>
        <v>#N/A</v>
      </c>
      <c r="L1044" t="e">
        <v>#N/A</v>
      </c>
      <c r="M1044" s="1" t="e">
        <f t="shared" si="128"/>
        <v>#N/A</v>
      </c>
      <c r="N1044" s="1" t="e">
        <f t="shared" si="129"/>
        <v>#N/A</v>
      </c>
      <c r="O1044" t="e">
        <f t="shared" si="130"/>
        <v>#N/A</v>
      </c>
      <c r="P1044" t="e">
        <f t="shared" si="131"/>
        <v>#N/A</v>
      </c>
      <c r="Q1044" t="e">
        <f t="shared" si="132"/>
        <v>#N/A</v>
      </c>
      <c r="R1044" t="e">
        <f t="shared" si="135"/>
        <v>#N/A</v>
      </c>
      <c r="S1044" t="e">
        <f t="shared" si="133"/>
        <v>#N/A</v>
      </c>
    </row>
    <row r="1045" spans="1:19" x14ac:dyDescent="0.25">
      <c r="A1045" t="str">
        <f t="shared" si="134"/>
        <v>9632</v>
      </c>
      <c r="B1045">
        <v>2</v>
      </c>
      <c r="C1045">
        <v>963</v>
      </c>
      <c r="D1045">
        <v>0</v>
      </c>
      <c r="E1045">
        <v>0</v>
      </c>
      <c r="F1045">
        <v>0</v>
      </c>
      <c r="G1045">
        <v>0</v>
      </c>
      <c r="H1045" t="e">
        <f>VLOOKUP($A1045,'01 LEAD TIME'!$A$10:$K$1000000,8,FALSE)</f>
        <v>#N/A</v>
      </c>
      <c r="I1045" t="e">
        <f>VLOOKUP($A1045,'01 LEAD TIME'!$A$10:$K$1000000,9,FALSE)</f>
        <v>#N/A</v>
      </c>
      <c r="J1045" t="e">
        <f>VLOOKUP($A1045,'01 LEAD TIME'!$A$10:$K$1000000,10,FALSE)</f>
        <v>#N/A</v>
      </c>
      <c r="K1045" t="e">
        <f>VLOOKUP($A1045,'01 LEAD TIME'!$A$10:$K$1000000,11,FALSE)</f>
        <v>#N/A</v>
      </c>
      <c r="L1045" t="e">
        <v>#N/A</v>
      </c>
      <c r="M1045" s="1" t="e">
        <f t="shared" si="128"/>
        <v>#N/A</v>
      </c>
      <c r="N1045" s="1" t="e">
        <f t="shared" si="129"/>
        <v>#N/A</v>
      </c>
      <c r="O1045" t="e">
        <f t="shared" si="130"/>
        <v>#N/A</v>
      </c>
      <c r="P1045" t="e">
        <f t="shared" si="131"/>
        <v>#N/A</v>
      </c>
      <c r="Q1045" t="e">
        <f t="shared" si="132"/>
        <v>#N/A</v>
      </c>
      <c r="R1045" t="e">
        <f t="shared" si="135"/>
        <v>#N/A</v>
      </c>
      <c r="S1045" t="e">
        <f t="shared" si="133"/>
        <v>#N/A</v>
      </c>
    </row>
    <row r="1046" spans="1:19" x14ac:dyDescent="0.25">
      <c r="A1046" t="str">
        <f t="shared" si="134"/>
        <v>9702</v>
      </c>
      <c r="B1046">
        <v>2</v>
      </c>
      <c r="C1046">
        <v>970</v>
      </c>
      <c r="D1046">
        <v>9583062</v>
      </c>
      <c r="E1046">
        <v>9427554.2599999998</v>
      </c>
      <c r="F1046">
        <v>155</v>
      </c>
      <c r="G1046">
        <v>176</v>
      </c>
      <c r="H1046">
        <f>VLOOKUP($A1046,'01 LEAD TIME'!$A$10:$K$1000000,8,FALSE)</f>
        <v>20161191160096.398</v>
      </c>
      <c r="I1046">
        <f>VLOOKUP($A1046,'01 LEAD TIME'!$A$10:$K$1000000,9,FALSE)</f>
        <v>20161207233559.801</v>
      </c>
      <c r="J1046">
        <f>VLOOKUP($A1046,'01 LEAD TIME'!$A$10:$K$1000000,10,FALSE)</f>
        <v>5</v>
      </c>
      <c r="K1046">
        <f>VLOOKUP($A1046,'01 LEAD TIME'!$A$10:$K$1000000,11,FALSE)</f>
        <v>2</v>
      </c>
      <c r="L1046" t="s">
        <v>35</v>
      </c>
      <c r="M1046" s="1">
        <f t="shared" si="128"/>
        <v>42702</v>
      </c>
      <c r="N1046" s="1">
        <f t="shared" si="129"/>
        <v>42713</v>
      </c>
      <c r="O1046" t="b">
        <f t="shared" si="130"/>
        <v>0</v>
      </c>
      <c r="P1046" t="str">
        <f t="shared" si="131"/>
        <v>WHEN fk_mwh_warehouse = '2' AND id_city = '970' AND shipped_date &gt;= '2016-11-28' AND shipped_date &lt; '2016-12-10' THEN unit_price</v>
      </c>
      <c r="Q1046" t="str">
        <f t="shared" si="132"/>
        <v>WHEN fk_mwh_warehouse = '2' AND id_city = '970' AND shipped_date &gt;= '2016-11-28' AND shipped_date &lt; '2016-12-10' THEN paid_price</v>
      </c>
      <c r="R1046" t="str">
        <f t="shared" si="135"/>
        <v>WHEN fk_mwh_warehouse = '2' AND id_city = '970' AND shipped_date &gt;= '2016-11-28' AND shipped_date &lt; '2016-12-10' THEN order_nr</v>
      </c>
      <c r="S1046" t="str">
        <f t="shared" si="133"/>
        <v>WHEN fk_mwh_warehouse = '2' AND id_city = '970' AND shipped_date &gt;= '2016-11-28' AND shipped_date &lt; '2016-12-10' THEN 1</v>
      </c>
    </row>
    <row r="1047" spans="1:19" x14ac:dyDescent="0.25">
      <c r="A1047" t="str">
        <f t="shared" si="134"/>
        <v>9822</v>
      </c>
      <c r="B1047">
        <v>2</v>
      </c>
      <c r="C1047">
        <v>982</v>
      </c>
      <c r="D1047">
        <v>0</v>
      </c>
      <c r="E1047">
        <v>0</v>
      </c>
      <c r="F1047">
        <v>0</v>
      </c>
      <c r="G1047">
        <v>0</v>
      </c>
      <c r="H1047" t="e">
        <f>VLOOKUP($A1047,'01 LEAD TIME'!$A$10:$K$1000000,8,FALSE)</f>
        <v>#N/A</v>
      </c>
      <c r="I1047" t="e">
        <f>VLOOKUP($A1047,'01 LEAD TIME'!$A$10:$K$1000000,9,FALSE)</f>
        <v>#N/A</v>
      </c>
      <c r="J1047" t="e">
        <f>VLOOKUP($A1047,'01 LEAD TIME'!$A$10:$K$1000000,10,FALSE)</f>
        <v>#N/A</v>
      </c>
      <c r="K1047" t="e">
        <f>VLOOKUP($A1047,'01 LEAD TIME'!$A$10:$K$1000000,11,FALSE)</f>
        <v>#N/A</v>
      </c>
      <c r="L1047" t="e">
        <v>#N/A</v>
      </c>
      <c r="M1047" s="1" t="e">
        <f t="shared" si="128"/>
        <v>#N/A</v>
      </c>
      <c r="N1047" s="1" t="e">
        <f t="shared" si="129"/>
        <v>#N/A</v>
      </c>
      <c r="O1047" t="e">
        <f t="shared" si="130"/>
        <v>#N/A</v>
      </c>
      <c r="P1047" t="e">
        <f t="shared" si="131"/>
        <v>#N/A</v>
      </c>
      <c r="Q1047" t="e">
        <f t="shared" si="132"/>
        <v>#N/A</v>
      </c>
      <c r="R1047" t="e">
        <f t="shared" si="135"/>
        <v>#N/A</v>
      </c>
      <c r="S1047" t="e">
        <f t="shared" si="133"/>
        <v>#N/A</v>
      </c>
    </row>
    <row r="1048" spans="1:19" x14ac:dyDescent="0.25">
      <c r="A1048" t="str">
        <f t="shared" si="134"/>
        <v>10362</v>
      </c>
      <c r="B1048">
        <v>2</v>
      </c>
      <c r="C1048">
        <v>1036</v>
      </c>
      <c r="D1048">
        <v>0</v>
      </c>
      <c r="E1048">
        <v>0</v>
      </c>
      <c r="F1048">
        <v>0</v>
      </c>
      <c r="G1048">
        <v>0</v>
      </c>
      <c r="H1048" t="e">
        <f>VLOOKUP($A1048,'01 LEAD TIME'!$A$10:$K$1000000,8,FALSE)</f>
        <v>#N/A</v>
      </c>
      <c r="I1048" t="e">
        <f>VLOOKUP($A1048,'01 LEAD TIME'!$A$10:$K$1000000,9,FALSE)</f>
        <v>#N/A</v>
      </c>
      <c r="J1048" t="e">
        <f>VLOOKUP($A1048,'01 LEAD TIME'!$A$10:$K$1000000,10,FALSE)</f>
        <v>#N/A</v>
      </c>
      <c r="K1048" t="e">
        <f>VLOOKUP($A1048,'01 LEAD TIME'!$A$10:$K$1000000,11,FALSE)</f>
        <v>#N/A</v>
      </c>
      <c r="L1048" t="e">
        <v>#N/A</v>
      </c>
      <c r="M1048" s="1" t="e">
        <f t="shared" si="128"/>
        <v>#N/A</v>
      </c>
      <c r="N1048" s="1" t="e">
        <f t="shared" si="129"/>
        <v>#N/A</v>
      </c>
      <c r="O1048" t="e">
        <f t="shared" si="130"/>
        <v>#N/A</v>
      </c>
      <c r="P1048" t="e">
        <f t="shared" si="131"/>
        <v>#N/A</v>
      </c>
      <c r="Q1048" t="e">
        <f t="shared" si="132"/>
        <v>#N/A</v>
      </c>
      <c r="R1048" t="e">
        <f t="shared" si="135"/>
        <v>#N/A</v>
      </c>
      <c r="S1048" t="e">
        <f t="shared" si="133"/>
        <v>#N/A</v>
      </c>
    </row>
    <row r="1049" spans="1:19" x14ac:dyDescent="0.25">
      <c r="A1049" t="str">
        <f t="shared" si="134"/>
        <v>11342</v>
      </c>
      <c r="B1049">
        <v>2</v>
      </c>
      <c r="C1049">
        <v>1134</v>
      </c>
      <c r="D1049">
        <v>0</v>
      </c>
      <c r="E1049">
        <v>0</v>
      </c>
      <c r="F1049">
        <v>0</v>
      </c>
      <c r="G1049">
        <v>0</v>
      </c>
      <c r="H1049" t="e">
        <f>VLOOKUP($A1049,'01 LEAD TIME'!$A$10:$K$1000000,8,FALSE)</f>
        <v>#N/A</v>
      </c>
      <c r="I1049" t="e">
        <f>VLOOKUP($A1049,'01 LEAD TIME'!$A$10:$K$1000000,9,FALSE)</f>
        <v>#N/A</v>
      </c>
      <c r="J1049" t="e">
        <f>VLOOKUP($A1049,'01 LEAD TIME'!$A$10:$K$1000000,10,FALSE)</f>
        <v>#N/A</v>
      </c>
      <c r="K1049" t="e">
        <f>VLOOKUP($A1049,'01 LEAD TIME'!$A$10:$K$1000000,11,FALSE)</f>
        <v>#N/A</v>
      </c>
      <c r="L1049" t="e">
        <v>#N/A</v>
      </c>
      <c r="M1049" s="1" t="e">
        <f t="shared" si="128"/>
        <v>#N/A</v>
      </c>
      <c r="N1049" s="1" t="e">
        <f t="shared" si="129"/>
        <v>#N/A</v>
      </c>
      <c r="O1049" t="e">
        <f t="shared" si="130"/>
        <v>#N/A</v>
      </c>
      <c r="P1049" t="e">
        <f t="shared" si="131"/>
        <v>#N/A</v>
      </c>
      <c r="Q1049" t="e">
        <f t="shared" si="132"/>
        <v>#N/A</v>
      </c>
      <c r="R1049" t="e">
        <f t="shared" si="135"/>
        <v>#N/A</v>
      </c>
      <c r="S1049" t="e">
        <f t="shared" si="133"/>
        <v>#N/A</v>
      </c>
    </row>
    <row r="1050" spans="1:19" x14ac:dyDescent="0.25">
      <c r="A1050" t="str">
        <f t="shared" si="134"/>
        <v>11402</v>
      </c>
      <c r="B1050">
        <v>2</v>
      </c>
      <c r="C1050">
        <v>1140</v>
      </c>
      <c r="D1050">
        <v>430624</v>
      </c>
      <c r="E1050">
        <v>430624</v>
      </c>
      <c r="F1050">
        <v>9</v>
      </c>
      <c r="G1050">
        <v>15</v>
      </c>
      <c r="H1050">
        <f>VLOOKUP($A1050,'01 LEAD TIME'!$A$10:$K$1000000,8,FALSE)</f>
        <v>20161180583055.5</v>
      </c>
      <c r="I1050">
        <f>VLOOKUP($A1050,'01 LEAD TIME'!$A$10:$K$1000000,9,FALSE)</f>
        <v>20161206774874.699</v>
      </c>
      <c r="J1050">
        <f>VLOOKUP($A1050,'01 LEAD TIME'!$A$10:$K$1000000,10,FALSE)</f>
        <v>6</v>
      </c>
      <c r="K1050">
        <f>VLOOKUP($A1050,'01 LEAD TIME'!$A$10:$K$1000000,11,FALSE)</f>
        <v>3</v>
      </c>
      <c r="L1050" t="s">
        <v>36</v>
      </c>
      <c r="M1050" s="1">
        <f t="shared" si="128"/>
        <v>42698</v>
      </c>
      <c r="N1050" s="1">
        <f t="shared" si="129"/>
        <v>42713</v>
      </c>
      <c r="O1050" t="b">
        <f t="shared" si="130"/>
        <v>0</v>
      </c>
      <c r="P1050" t="str">
        <f t="shared" si="131"/>
        <v>WHEN fk_mwh_warehouse = '2' AND id_city = '1140' AND shipped_date &gt;= '2016-11-24' AND shipped_date &lt; '2016-12-10' THEN unit_price</v>
      </c>
      <c r="Q1050" t="str">
        <f t="shared" si="132"/>
        <v>WHEN fk_mwh_warehouse = '2' AND id_city = '1140' AND shipped_date &gt;= '2016-11-24' AND shipped_date &lt; '2016-12-10' THEN paid_price</v>
      </c>
      <c r="R1050" t="str">
        <f t="shared" si="135"/>
        <v>WHEN fk_mwh_warehouse = '2' AND id_city = '1140' AND shipped_date &gt;= '2016-11-24' AND shipped_date &lt; '2016-12-10' THEN order_nr</v>
      </c>
      <c r="S1050" t="str">
        <f t="shared" si="133"/>
        <v>WHEN fk_mwh_warehouse = '2' AND id_city = '1140' AND shipped_date &gt;= '2016-11-24' AND shipped_date &lt; '2016-12-10' THEN 1</v>
      </c>
    </row>
    <row r="1051" spans="1:19" x14ac:dyDescent="0.25">
      <c r="A1051" t="str">
        <f t="shared" si="134"/>
        <v>11552</v>
      </c>
      <c r="B1051">
        <v>2</v>
      </c>
      <c r="C1051">
        <v>1155</v>
      </c>
      <c r="D1051">
        <v>66998</v>
      </c>
      <c r="E1051">
        <v>66998</v>
      </c>
      <c r="F1051">
        <v>1</v>
      </c>
      <c r="G1051">
        <v>2</v>
      </c>
      <c r="H1051">
        <f>VLOOKUP($A1051,'01 LEAD TIME'!$A$10:$K$1000000,8,FALSE)</f>
        <v>20161127105723</v>
      </c>
      <c r="I1051">
        <f>VLOOKUP($A1051,'01 LEAD TIME'!$A$10:$K$1000000,9,FALSE)</f>
        <v>20161205133522</v>
      </c>
      <c r="J1051">
        <f>VLOOKUP($A1051,'01 LEAD TIME'!$A$10:$K$1000000,10,FALSE)</f>
        <v>8</v>
      </c>
      <c r="K1051">
        <f>VLOOKUP($A1051,'01 LEAD TIME'!$A$10:$K$1000000,11,FALSE)</f>
        <v>0</v>
      </c>
      <c r="L1051" t="s">
        <v>34</v>
      </c>
      <c r="M1051" s="1">
        <f t="shared" si="128"/>
        <v>42705</v>
      </c>
      <c r="N1051" s="1">
        <f t="shared" si="129"/>
        <v>42708</v>
      </c>
      <c r="O1051" t="b">
        <f t="shared" si="130"/>
        <v>0</v>
      </c>
      <c r="P1051" t="str">
        <f t="shared" si="131"/>
        <v>WHEN fk_mwh_warehouse = '2' AND id_city = '1155' AND shipped_date &gt;= '2016-12-01' AND shipped_date &lt; '2016-12-05' THEN unit_price</v>
      </c>
      <c r="Q1051" t="str">
        <f t="shared" si="132"/>
        <v>WHEN fk_mwh_warehouse = '2' AND id_city = '1155' AND shipped_date &gt;= '2016-12-01' AND shipped_date &lt; '2016-12-05' THEN paid_price</v>
      </c>
      <c r="R1051" t="str">
        <f t="shared" si="135"/>
        <v>WHEN fk_mwh_warehouse = '2' AND id_city = '1155' AND shipped_date &gt;= '2016-12-01' AND shipped_date &lt; '2016-12-05' THEN order_nr</v>
      </c>
      <c r="S1051" t="str">
        <f t="shared" si="133"/>
        <v>WHEN fk_mwh_warehouse = '2' AND id_city = '1155' AND shipped_date &gt;= '2016-12-01' AND shipped_date &lt; '2016-12-05' THEN 1</v>
      </c>
    </row>
    <row r="1052" spans="1:19" x14ac:dyDescent="0.25">
      <c r="A1052" t="str">
        <f t="shared" si="134"/>
        <v>12062</v>
      </c>
      <c r="B1052">
        <v>2</v>
      </c>
      <c r="C1052">
        <v>1206</v>
      </c>
      <c r="D1052">
        <v>0</v>
      </c>
      <c r="E1052">
        <v>0</v>
      </c>
      <c r="F1052">
        <v>0</v>
      </c>
      <c r="G1052">
        <v>0</v>
      </c>
      <c r="H1052" t="e">
        <f>VLOOKUP($A1052,'01 LEAD TIME'!$A$10:$K$1000000,8,FALSE)</f>
        <v>#N/A</v>
      </c>
      <c r="I1052" t="e">
        <f>VLOOKUP($A1052,'01 LEAD TIME'!$A$10:$K$1000000,9,FALSE)</f>
        <v>#N/A</v>
      </c>
      <c r="J1052" t="e">
        <f>VLOOKUP($A1052,'01 LEAD TIME'!$A$10:$K$1000000,10,FALSE)</f>
        <v>#N/A</v>
      </c>
      <c r="K1052" t="e">
        <f>VLOOKUP($A1052,'01 LEAD TIME'!$A$10:$K$1000000,11,FALSE)</f>
        <v>#N/A</v>
      </c>
      <c r="L1052" t="e">
        <v>#N/A</v>
      </c>
      <c r="M1052" s="1" t="e">
        <f t="shared" si="128"/>
        <v>#N/A</v>
      </c>
      <c r="N1052" s="1" t="e">
        <f t="shared" si="129"/>
        <v>#N/A</v>
      </c>
      <c r="O1052" t="e">
        <f t="shared" si="130"/>
        <v>#N/A</v>
      </c>
      <c r="P1052" t="e">
        <f t="shared" si="131"/>
        <v>#N/A</v>
      </c>
      <c r="Q1052" t="e">
        <f t="shared" si="132"/>
        <v>#N/A</v>
      </c>
      <c r="R1052" t="e">
        <f t="shared" si="135"/>
        <v>#N/A</v>
      </c>
      <c r="S1052" t="e">
        <f t="shared" si="133"/>
        <v>#N/A</v>
      </c>
    </row>
    <row r="1053" spans="1:19" x14ac:dyDescent="0.25">
      <c r="A1053" t="str">
        <f t="shared" si="134"/>
        <v>12702</v>
      </c>
      <c r="B1053">
        <v>2</v>
      </c>
      <c r="C1053">
        <v>1270</v>
      </c>
      <c r="D1053">
        <v>0</v>
      </c>
      <c r="E1053">
        <v>0</v>
      </c>
      <c r="F1053">
        <v>0</v>
      </c>
      <c r="G1053">
        <v>0</v>
      </c>
      <c r="H1053" t="e">
        <f>VLOOKUP($A1053,'01 LEAD TIME'!$A$10:$K$1000000,8,FALSE)</f>
        <v>#N/A</v>
      </c>
      <c r="I1053" t="e">
        <f>VLOOKUP($A1053,'01 LEAD TIME'!$A$10:$K$1000000,9,FALSE)</f>
        <v>#N/A</v>
      </c>
      <c r="J1053" t="e">
        <f>VLOOKUP($A1053,'01 LEAD TIME'!$A$10:$K$1000000,10,FALSE)</f>
        <v>#N/A</v>
      </c>
      <c r="K1053" t="e">
        <f>VLOOKUP($A1053,'01 LEAD TIME'!$A$10:$K$1000000,11,FALSE)</f>
        <v>#N/A</v>
      </c>
      <c r="L1053" t="e">
        <v>#N/A</v>
      </c>
      <c r="M1053" s="1" t="e">
        <f t="shared" si="128"/>
        <v>#N/A</v>
      </c>
      <c r="N1053" s="1" t="e">
        <f t="shared" si="129"/>
        <v>#N/A</v>
      </c>
      <c r="O1053" t="e">
        <f t="shared" si="130"/>
        <v>#N/A</v>
      </c>
      <c r="P1053" t="e">
        <f t="shared" si="131"/>
        <v>#N/A</v>
      </c>
      <c r="Q1053" t="e">
        <f t="shared" si="132"/>
        <v>#N/A</v>
      </c>
      <c r="R1053" t="e">
        <f t="shared" si="135"/>
        <v>#N/A</v>
      </c>
      <c r="S1053" t="e">
        <f t="shared" si="133"/>
        <v>#N/A</v>
      </c>
    </row>
    <row r="1054" spans="1:19" x14ac:dyDescent="0.25">
      <c r="A1054" t="str">
        <f t="shared" si="134"/>
        <v>12912</v>
      </c>
      <c r="B1054">
        <v>2</v>
      </c>
      <c r="C1054">
        <v>1291</v>
      </c>
      <c r="D1054">
        <v>78000</v>
      </c>
      <c r="E1054">
        <v>78000</v>
      </c>
      <c r="F1054">
        <v>1</v>
      </c>
      <c r="G1054">
        <v>1</v>
      </c>
      <c r="H1054">
        <f>VLOOKUP($A1054,'01 LEAD TIME'!$A$10:$K$1000000,8,FALSE)</f>
        <v>20161130163209</v>
      </c>
      <c r="I1054">
        <f>VLOOKUP($A1054,'01 LEAD TIME'!$A$10:$K$1000000,9,FALSE)</f>
        <v>20161206131243</v>
      </c>
      <c r="J1054">
        <f>VLOOKUP($A1054,'01 LEAD TIME'!$A$10:$K$1000000,10,FALSE)</f>
        <v>6</v>
      </c>
      <c r="K1054">
        <f>VLOOKUP($A1054,'01 LEAD TIME'!$A$10:$K$1000000,11,FALSE)</f>
        <v>0</v>
      </c>
      <c r="L1054" t="s">
        <v>36</v>
      </c>
      <c r="M1054" s="1">
        <f t="shared" si="128"/>
        <v>42707</v>
      </c>
      <c r="N1054" s="1">
        <f t="shared" si="129"/>
        <v>42710</v>
      </c>
      <c r="O1054" t="b">
        <f t="shared" si="130"/>
        <v>0</v>
      </c>
      <c r="P1054" t="str">
        <f t="shared" si="131"/>
        <v>WHEN fk_mwh_warehouse = '2' AND id_city = '1291' AND shipped_date &gt;= '2016-12-03' AND shipped_date &lt; '2016-12-07' THEN unit_price</v>
      </c>
      <c r="Q1054" t="str">
        <f t="shared" si="132"/>
        <v>WHEN fk_mwh_warehouse = '2' AND id_city = '1291' AND shipped_date &gt;= '2016-12-03' AND shipped_date &lt; '2016-12-07' THEN paid_price</v>
      </c>
      <c r="R1054" t="str">
        <f t="shared" si="135"/>
        <v>WHEN fk_mwh_warehouse = '2' AND id_city = '1291' AND shipped_date &gt;= '2016-12-03' AND shipped_date &lt; '2016-12-07' THEN order_nr</v>
      </c>
      <c r="S1054" t="str">
        <f t="shared" si="133"/>
        <v>WHEN fk_mwh_warehouse = '2' AND id_city = '1291' AND shipped_date &gt;= '2016-12-03' AND shipped_date &lt; '2016-12-07' THEN 1</v>
      </c>
    </row>
    <row r="1055" spans="1:19" x14ac:dyDescent="0.25">
      <c r="A1055" t="str">
        <f t="shared" si="134"/>
        <v>13432</v>
      </c>
      <c r="B1055">
        <v>2</v>
      </c>
      <c r="C1055">
        <v>1343</v>
      </c>
      <c r="D1055">
        <v>68000</v>
      </c>
      <c r="E1055">
        <v>68000</v>
      </c>
      <c r="F1055">
        <v>1</v>
      </c>
      <c r="G1055">
        <v>1</v>
      </c>
      <c r="H1055">
        <f>VLOOKUP($A1055,'01 LEAD TIME'!$A$10:$K$1000000,8,FALSE)</f>
        <v>20161204214604</v>
      </c>
      <c r="I1055">
        <f>VLOOKUP($A1055,'01 LEAD TIME'!$A$10:$K$1000000,9,FALSE)</f>
        <v>20161208202647</v>
      </c>
      <c r="J1055">
        <f>VLOOKUP($A1055,'01 LEAD TIME'!$A$10:$K$1000000,10,FALSE)</f>
        <v>4</v>
      </c>
      <c r="K1055">
        <f>VLOOKUP($A1055,'01 LEAD TIME'!$A$10:$K$1000000,11,FALSE)</f>
        <v>0</v>
      </c>
      <c r="L1055" t="s">
        <v>37</v>
      </c>
      <c r="M1055" s="1">
        <f t="shared" si="128"/>
        <v>42709</v>
      </c>
      <c r="N1055" s="1">
        <f t="shared" si="129"/>
        <v>42712</v>
      </c>
      <c r="O1055" t="b">
        <f t="shared" si="130"/>
        <v>0</v>
      </c>
      <c r="P1055" t="str">
        <f t="shared" si="131"/>
        <v>WHEN fk_mwh_warehouse = '2' AND id_city = '1343' AND shipped_date &gt;= '2016-12-05' AND shipped_date &lt; '2016-12-09' THEN unit_price</v>
      </c>
      <c r="Q1055" t="str">
        <f t="shared" si="132"/>
        <v>WHEN fk_mwh_warehouse = '2' AND id_city = '1343' AND shipped_date &gt;= '2016-12-05' AND shipped_date &lt; '2016-12-09' THEN paid_price</v>
      </c>
      <c r="R1055" t="str">
        <f t="shared" si="135"/>
        <v>WHEN fk_mwh_warehouse = '2' AND id_city = '1343' AND shipped_date &gt;= '2016-12-05' AND shipped_date &lt; '2016-12-09' THEN order_nr</v>
      </c>
      <c r="S1055" t="str">
        <f t="shared" si="133"/>
        <v>WHEN fk_mwh_warehouse = '2' AND id_city = '1343' AND shipped_date &gt;= '2016-12-05' AND shipped_date &lt; '2016-12-09' THEN 1</v>
      </c>
    </row>
    <row r="1056" spans="1:19" x14ac:dyDescent="0.25">
      <c r="A1056" t="str">
        <f t="shared" si="134"/>
        <v>13542</v>
      </c>
      <c r="B1056">
        <v>2</v>
      </c>
      <c r="C1056">
        <v>1354</v>
      </c>
      <c r="D1056">
        <v>0</v>
      </c>
      <c r="E1056">
        <v>0</v>
      </c>
      <c r="F1056">
        <v>0</v>
      </c>
      <c r="G1056">
        <v>0</v>
      </c>
      <c r="H1056" t="e">
        <f>VLOOKUP($A1056,'01 LEAD TIME'!$A$10:$K$1000000,8,FALSE)</f>
        <v>#N/A</v>
      </c>
      <c r="I1056" t="e">
        <f>VLOOKUP($A1056,'01 LEAD TIME'!$A$10:$K$1000000,9,FALSE)</f>
        <v>#N/A</v>
      </c>
      <c r="J1056" t="e">
        <f>VLOOKUP($A1056,'01 LEAD TIME'!$A$10:$K$1000000,10,FALSE)</f>
        <v>#N/A</v>
      </c>
      <c r="K1056" t="e">
        <f>VLOOKUP($A1056,'01 LEAD TIME'!$A$10:$K$1000000,11,FALSE)</f>
        <v>#N/A</v>
      </c>
      <c r="L1056" t="e">
        <v>#N/A</v>
      </c>
      <c r="M1056" s="1" t="e">
        <f t="shared" si="128"/>
        <v>#N/A</v>
      </c>
      <c r="N1056" s="1" t="e">
        <f t="shared" si="129"/>
        <v>#N/A</v>
      </c>
      <c r="O1056" t="e">
        <f t="shared" si="130"/>
        <v>#N/A</v>
      </c>
      <c r="P1056" t="e">
        <f t="shared" si="131"/>
        <v>#N/A</v>
      </c>
      <c r="Q1056" t="e">
        <f t="shared" si="132"/>
        <v>#N/A</v>
      </c>
      <c r="R1056" t="e">
        <f t="shared" si="135"/>
        <v>#N/A</v>
      </c>
      <c r="S1056" t="e">
        <f t="shared" si="133"/>
        <v>#N/A</v>
      </c>
    </row>
    <row r="1057" spans="1:19" x14ac:dyDescent="0.25">
      <c r="A1057" t="str">
        <f t="shared" si="134"/>
        <v>13612</v>
      </c>
      <c r="B1057">
        <v>2</v>
      </c>
      <c r="C1057">
        <v>1361</v>
      </c>
      <c r="D1057">
        <v>0</v>
      </c>
      <c r="E1057">
        <v>0</v>
      </c>
      <c r="F1057">
        <v>0</v>
      </c>
      <c r="G1057">
        <v>0</v>
      </c>
      <c r="H1057" t="e">
        <f>VLOOKUP($A1057,'01 LEAD TIME'!$A$10:$K$1000000,8,FALSE)</f>
        <v>#N/A</v>
      </c>
      <c r="I1057" t="e">
        <f>VLOOKUP($A1057,'01 LEAD TIME'!$A$10:$K$1000000,9,FALSE)</f>
        <v>#N/A</v>
      </c>
      <c r="J1057" t="e">
        <f>VLOOKUP($A1057,'01 LEAD TIME'!$A$10:$K$1000000,10,FALSE)</f>
        <v>#N/A</v>
      </c>
      <c r="K1057" t="e">
        <f>VLOOKUP($A1057,'01 LEAD TIME'!$A$10:$K$1000000,11,FALSE)</f>
        <v>#N/A</v>
      </c>
      <c r="L1057" t="e">
        <v>#N/A</v>
      </c>
      <c r="M1057" s="1" t="e">
        <f t="shared" si="128"/>
        <v>#N/A</v>
      </c>
      <c r="N1057" s="1" t="e">
        <f t="shared" si="129"/>
        <v>#N/A</v>
      </c>
      <c r="O1057" t="e">
        <f t="shared" si="130"/>
        <v>#N/A</v>
      </c>
      <c r="P1057" t="e">
        <f t="shared" si="131"/>
        <v>#N/A</v>
      </c>
      <c r="Q1057" t="e">
        <f t="shared" si="132"/>
        <v>#N/A</v>
      </c>
      <c r="R1057" t="e">
        <f t="shared" si="135"/>
        <v>#N/A</v>
      </c>
      <c r="S1057" t="e">
        <f t="shared" si="133"/>
        <v>#N/A</v>
      </c>
    </row>
    <row r="1058" spans="1:19" x14ac:dyDescent="0.25">
      <c r="A1058" t="str">
        <f t="shared" si="134"/>
        <v>13722</v>
      </c>
      <c r="B1058">
        <v>2</v>
      </c>
      <c r="C1058">
        <v>1372</v>
      </c>
      <c r="D1058">
        <v>0</v>
      </c>
      <c r="E1058">
        <v>0</v>
      </c>
      <c r="F1058">
        <v>0</v>
      </c>
      <c r="G1058">
        <v>0</v>
      </c>
      <c r="H1058" t="e">
        <f>VLOOKUP($A1058,'01 LEAD TIME'!$A$10:$K$1000000,8,FALSE)</f>
        <v>#N/A</v>
      </c>
      <c r="I1058" t="e">
        <f>VLOOKUP($A1058,'01 LEAD TIME'!$A$10:$K$1000000,9,FALSE)</f>
        <v>#N/A</v>
      </c>
      <c r="J1058" t="e">
        <f>VLOOKUP($A1058,'01 LEAD TIME'!$A$10:$K$1000000,10,FALSE)</f>
        <v>#N/A</v>
      </c>
      <c r="K1058" t="e">
        <f>VLOOKUP($A1058,'01 LEAD TIME'!$A$10:$K$1000000,11,FALSE)</f>
        <v>#N/A</v>
      </c>
      <c r="L1058" t="e">
        <v>#N/A</v>
      </c>
      <c r="M1058" s="1" t="e">
        <f t="shared" si="128"/>
        <v>#N/A</v>
      </c>
      <c r="N1058" s="1" t="e">
        <f t="shared" si="129"/>
        <v>#N/A</v>
      </c>
      <c r="O1058" t="e">
        <f t="shared" si="130"/>
        <v>#N/A</v>
      </c>
      <c r="P1058" t="e">
        <f t="shared" si="131"/>
        <v>#N/A</v>
      </c>
      <c r="Q1058" t="e">
        <f t="shared" si="132"/>
        <v>#N/A</v>
      </c>
      <c r="R1058" t="e">
        <f t="shared" si="135"/>
        <v>#N/A</v>
      </c>
      <c r="S1058" t="e">
        <f t="shared" si="133"/>
        <v>#N/A</v>
      </c>
    </row>
    <row r="1059" spans="1:19" x14ac:dyDescent="0.25">
      <c r="A1059" t="str">
        <f t="shared" si="134"/>
        <v>13982</v>
      </c>
      <c r="B1059">
        <v>2</v>
      </c>
      <c r="C1059">
        <v>1398</v>
      </c>
      <c r="D1059">
        <v>0</v>
      </c>
      <c r="E1059">
        <v>0</v>
      </c>
      <c r="F1059">
        <v>0</v>
      </c>
      <c r="G1059">
        <v>0</v>
      </c>
      <c r="H1059" t="e">
        <f>VLOOKUP($A1059,'01 LEAD TIME'!$A$10:$K$1000000,8,FALSE)</f>
        <v>#N/A</v>
      </c>
      <c r="I1059" t="e">
        <f>VLOOKUP($A1059,'01 LEAD TIME'!$A$10:$K$1000000,9,FALSE)</f>
        <v>#N/A</v>
      </c>
      <c r="J1059" t="e">
        <f>VLOOKUP($A1059,'01 LEAD TIME'!$A$10:$K$1000000,10,FALSE)</f>
        <v>#N/A</v>
      </c>
      <c r="K1059" t="e">
        <f>VLOOKUP($A1059,'01 LEAD TIME'!$A$10:$K$1000000,11,FALSE)</f>
        <v>#N/A</v>
      </c>
      <c r="L1059" t="e">
        <v>#N/A</v>
      </c>
      <c r="M1059" s="1" t="e">
        <f t="shared" si="128"/>
        <v>#N/A</v>
      </c>
      <c r="N1059" s="1" t="e">
        <f t="shared" si="129"/>
        <v>#N/A</v>
      </c>
      <c r="O1059" t="e">
        <f t="shared" si="130"/>
        <v>#N/A</v>
      </c>
      <c r="P1059" t="e">
        <f t="shared" si="131"/>
        <v>#N/A</v>
      </c>
      <c r="Q1059" t="e">
        <f t="shared" si="132"/>
        <v>#N/A</v>
      </c>
      <c r="R1059" t="e">
        <f t="shared" si="135"/>
        <v>#N/A</v>
      </c>
      <c r="S1059" t="e">
        <f t="shared" si="133"/>
        <v>#N/A</v>
      </c>
    </row>
    <row r="1060" spans="1:19" x14ac:dyDescent="0.25">
      <c r="A1060" t="str">
        <f t="shared" si="134"/>
        <v>14172</v>
      </c>
      <c r="B1060">
        <v>2</v>
      </c>
      <c r="C1060">
        <v>1417</v>
      </c>
      <c r="D1060">
        <v>0</v>
      </c>
      <c r="E1060">
        <v>0</v>
      </c>
      <c r="F1060">
        <v>0</v>
      </c>
      <c r="G1060">
        <v>0</v>
      </c>
      <c r="H1060" t="e">
        <f>VLOOKUP($A1060,'01 LEAD TIME'!$A$10:$K$1000000,8,FALSE)</f>
        <v>#N/A</v>
      </c>
      <c r="I1060" t="e">
        <f>VLOOKUP($A1060,'01 LEAD TIME'!$A$10:$K$1000000,9,FALSE)</f>
        <v>#N/A</v>
      </c>
      <c r="J1060" t="e">
        <f>VLOOKUP($A1060,'01 LEAD TIME'!$A$10:$K$1000000,10,FALSE)</f>
        <v>#N/A</v>
      </c>
      <c r="K1060" t="e">
        <f>VLOOKUP($A1060,'01 LEAD TIME'!$A$10:$K$1000000,11,FALSE)</f>
        <v>#N/A</v>
      </c>
      <c r="L1060" t="e">
        <v>#N/A</v>
      </c>
      <c r="M1060" s="1" t="e">
        <f t="shared" si="128"/>
        <v>#N/A</v>
      </c>
      <c r="N1060" s="1" t="e">
        <f t="shared" si="129"/>
        <v>#N/A</v>
      </c>
      <c r="O1060" t="e">
        <f t="shared" si="130"/>
        <v>#N/A</v>
      </c>
      <c r="P1060" t="e">
        <f t="shared" si="131"/>
        <v>#N/A</v>
      </c>
      <c r="Q1060" t="e">
        <f t="shared" si="132"/>
        <v>#N/A</v>
      </c>
      <c r="R1060" t="e">
        <f t="shared" si="135"/>
        <v>#N/A</v>
      </c>
      <c r="S1060" t="e">
        <f t="shared" si="133"/>
        <v>#N/A</v>
      </c>
    </row>
    <row r="1061" spans="1:19" x14ac:dyDescent="0.25">
      <c r="A1061" t="str">
        <f t="shared" si="134"/>
        <v>14382</v>
      </c>
      <c r="B1061">
        <v>2</v>
      </c>
      <c r="C1061">
        <v>1438</v>
      </c>
      <c r="D1061">
        <v>0</v>
      </c>
      <c r="E1061">
        <v>0</v>
      </c>
      <c r="F1061">
        <v>0</v>
      </c>
      <c r="G1061">
        <v>0</v>
      </c>
      <c r="H1061" t="e">
        <f>VLOOKUP($A1061,'01 LEAD TIME'!$A$10:$K$1000000,8,FALSE)</f>
        <v>#N/A</v>
      </c>
      <c r="I1061" t="e">
        <f>VLOOKUP($A1061,'01 LEAD TIME'!$A$10:$K$1000000,9,FALSE)</f>
        <v>#N/A</v>
      </c>
      <c r="J1061" t="e">
        <f>VLOOKUP($A1061,'01 LEAD TIME'!$A$10:$K$1000000,10,FALSE)</f>
        <v>#N/A</v>
      </c>
      <c r="K1061" t="e">
        <f>VLOOKUP($A1061,'01 LEAD TIME'!$A$10:$K$1000000,11,FALSE)</f>
        <v>#N/A</v>
      </c>
      <c r="L1061" t="e">
        <v>#N/A</v>
      </c>
      <c r="M1061" s="1" t="e">
        <f t="shared" si="128"/>
        <v>#N/A</v>
      </c>
      <c r="N1061" s="1" t="e">
        <f t="shared" si="129"/>
        <v>#N/A</v>
      </c>
      <c r="O1061" t="e">
        <f t="shared" si="130"/>
        <v>#N/A</v>
      </c>
      <c r="P1061" t="e">
        <f t="shared" si="131"/>
        <v>#N/A</v>
      </c>
      <c r="Q1061" t="e">
        <f t="shared" si="132"/>
        <v>#N/A</v>
      </c>
      <c r="R1061" t="e">
        <f t="shared" si="135"/>
        <v>#N/A</v>
      </c>
      <c r="S1061" t="e">
        <f t="shared" si="133"/>
        <v>#N/A</v>
      </c>
    </row>
    <row r="1062" spans="1:19" x14ac:dyDescent="0.25">
      <c r="A1062" t="str">
        <f t="shared" si="134"/>
        <v>15002</v>
      </c>
      <c r="B1062">
        <v>2</v>
      </c>
      <c r="C1062">
        <v>1500</v>
      </c>
      <c r="D1062">
        <v>0</v>
      </c>
      <c r="E1062">
        <v>0</v>
      </c>
      <c r="F1062">
        <v>0</v>
      </c>
      <c r="G1062">
        <v>0</v>
      </c>
      <c r="H1062" t="e">
        <f>VLOOKUP($A1062,'01 LEAD TIME'!$A$10:$K$1000000,8,FALSE)</f>
        <v>#N/A</v>
      </c>
      <c r="I1062" t="e">
        <f>VLOOKUP($A1062,'01 LEAD TIME'!$A$10:$K$1000000,9,FALSE)</f>
        <v>#N/A</v>
      </c>
      <c r="J1062" t="e">
        <f>VLOOKUP($A1062,'01 LEAD TIME'!$A$10:$K$1000000,10,FALSE)</f>
        <v>#N/A</v>
      </c>
      <c r="K1062" t="e">
        <f>VLOOKUP($A1062,'01 LEAD TIME'!$A$10:$K$1000000,11,FALSE)</f>
        <v>#N/A</v>
      </c>
      <c r="L1062" t="e">
        <v>#N/A</v>
      </c>
      <c r="M1062" s="1" t="e">
        <f t="shared" si="128"/>
        <v>#N/A</v>
      </c>
      <c r="N1062" s="1" t="e">
        <f t="shared" si="129"/>
        <v>#N/A</v>
      </c>
      <c r="O1062" t="e">
        <f t="shared" si="130"/>
        <v>#N/A</v>
      </c>
      <c r="P1062" t="e">
        <f t="shared" si="131"/>
        <v>#N/A</v>
      </c>
      <c r="Q1062" t="e">
        <f t="shared" si="132"/>
        <v>#N/A</v>
      </c>
      <c r="R1062" t="e">
        <f t="shared" si="135"/>
        <v>#N/A</v>
      </c>
      <c r="S1062" t="e">
        <f t="shared" si="133"/>
        <v>#N/A</v>
      </c>
    </row>
    <row r="1063" spans="1:19" x14ac:dyDescent="0.25">
      <c r="A1063" t="str">
        <f t="shared" si="134"/>
        <v>15142</v>
      </c>
      <c r="B1063">
        <v>2</v>
      </c>
      <c r="C1063">
        <v>1514</v>
      </c>
      <c r="D1063">
        <v>18180</v>
      </c>
      <c r="E1063">
        <v>18180</v>
      </c>
      <c r="F1063">
        <v>1</v>
      </c>
      <c r="G1063">
        <v>1</v>
      </c>
      <c r="H1063">
        <f>VLOOKUP($A1063,'01 LEAD TIME'!$A$10:$K$1000000,8,FALSE)</f>
        <v>20161205165839</v>
      </c>
      <c r="I1063">
        <f>VLOOKUP($A1063,'01 LEAD TIME'!$A$10:$K$1000000,9,FALSE)</f>
        <v>20161208205652</v>
      </c>
      <c r="J1063">
        <f>VLOOKUP($A1063,'01 LEAD TIME'!$A$10:$K$1000000,10,FALSE)</f>
        <v>3</v>
      </c>
      <c r="K1063">
        <f>VLOOKUP($A1063,'01 LEAD TIME'!$A$10:$K$1000000,11,FALSE)</f>
        <v>0</v>
      </c>
      <c r="L1063" t="s">
        <v>37</v>
      </c>
      <c r="M1063" s="1">
        <f t="shared" si="128"/>
        <v>42710</v>
      </c>
      <c r="N1063" s="1">
        <f t="shared" si="129"/>
        <v>42713</v>
      </c>
      <c r="O1063" t="b">
        <f t="shared" si="130"/>
        <v>0</v>
      </c>
      <c r="P1063" t="str">
        <f t="shared" si="131"/>
        <v>WHEN fk_mwh_warehouse = '2' AND id_city = '1514' AND shipped_date &gt;= '2016-12-06' AND shipped_date &lt; '2016-12-10' THEN unit_price</v>
      </c>
      <c r="Q1063" t="str">
        <f t="shared" si="132"/>
        <v>WHEN fk_mwh_warehouse = '2' AND id_city = '1514' AND shipped_date &gt;= '2016-12-06' AND shipped_date &lt; '2016-12-10' THEN paid_price</v>
      </c>
      <c r="R1063" t="str">
        <f t="shared" si="135"/>
        <v>WHEN fk_mwh_warehouse = '2' AND id_city = '1514' AND shipped_date &gt;= '2016-12-06' AND shipped_date &lt; '2016-12-10' THEN order_nr</v>
      </c>
      <c r="S1063" t="str">
        <f t="shared" si="133"/>
        <v>WHEN fk_mwh_warehouse = '2' AND id_city = '1514' AND shipped_date &gt;= '2016-12-06' AND shipped_date &lt; '2016-12-10' THEN 1</v>
      </c>
    </row>
    <row r="1064" spans="1:19" x14ac:dyDescent="0.25">
      <c r="A1064" t="str">
        <f t="shared" si="134"/>
        <v>15572</v>
      </c>
      <c r="B1064">
        <v>2</v>
      </c>
      <c r="C1064">
        <v>1557</v>
      </c>
      <c r="D1064">
        <v>0</v>
      </c>
      <c r="E1064">
        <v>0</v>
      </c>
      <c r="F1064">
        <v>0</v>
      </c>
      <c r="G1064">
        <v>0</v>
      </c>
      <c r="H1064" t="e">
        <f>VLOOKUP($A1064,'01 LEAD TIME'!$A$10:$K$1000000,8,FALSE)</f>
        <v>#N/A</v>
      </c>
      <c r="I1064" t="e">
        <f>VLOOKUP($A1064,'01 LEAD TIME'!$A$10:$K$1000000,9,FALSE)</f>
        <v>#N/A</v>
      </c>
      <c r="J1064" t="e">
        <f>VLOOKUP($A1064,'01 LEAD TIME'!$A$10:$K$1000000,10,FALSE)</f>
        <v>#N/A</v>
      </c>
      <c r="K1064" t="e">
        <f>VLOOKUP($A1064,'01 LEAD TIME'!$A$10:$K$1000000,11,FALSE)</f>
        <v>#N/A</v>
      </c>
      <c r="L1064" t="e">
        <v>#N/A</v>
      </c>
      <c r="M1064" s="1" t="e">
        <f t="shared" si="128"/>
        <v>#N/A</v>
      </c>
      <c r="N1064" s="1" t="e">
        <f t="shared" si="129"/>
        <v>#N/A</v>
      </c>
      <c r="O1064" t="e">
        <f t="shared" si="130"/>
        <v>#N/A</v>
      </c>
      <c r="P1064" t="e">
        <f t="shared" si="131"/>
        <v>#N/A</v>
      </c>
      <c r="Q1064" t="e">
        <f t="shared" si="132"/>
        <v>#N/A</v>
      </c>
      <c r="R1064" t="e">
        <f t="shared" si="135"/>
        <v>#N/A</v>
      </c>
      <c r="S1064" t="e">
        <f t="shared" si="133"/>
        <v>#N/A</v>
      </c>
    </row>
    <row r="1065" spans="1:19" x14ac:dyDescent="0.25">
      <c r="A1065" t="str">
        <f t="shared" si="134"/>
        <v>16552</v>
      </c>
      <c r="B1065">
        <v>2</v>
      </c>
      <c r="C1065">
        <v>1655</v>
      </c>
      <c r="D1065">
        <v>138000</v>
      </c>
      <c r="E1065">
        <v>138000</v>
      </c>
      <c r="F1065">
        <v>1</v>
      </c>
      <c r="G1065">
        <v>2</v>
      </c>
      <c r="H1065">
        <f>VLOOKUP($A1065,'01 LEAD TIME'!$A$10:$K$1000000,8,FALSE)</f>
        <v>20161164639830</v>
      </c>
      <c r="I1065">
        <f>VLOOKUP($A1065,'01 LEAD TIME'!$A$10:$K$1000000,9,FALSE)</f>
        <v>20161206181828</v>
      </c>
      <c r="J1065">
        <f>VLOOKUP($A1065,'01 LEAD TIME'!$A$10:$K$1000000,10,FALSE)</f>
        <v>7</v>
      </c>
      <c r="K1065">
        <f>VLOOKUP($A1065,'01 LEAD TIME'!$A$10:$K$1000000,11,FALSE)</f>
        <v>0</v>
      </c>
      <c r="L1065" t="s">
        <v>36</v>
      </c>
      <c r="M1065" s="1">
        <f t="shared" si="128"/>
        <v>42706</v>
      </c>
      <c r="N1065" s="1">
        <f t="shared" si="129"/>
        <v>42709</v>
      </c>
      <c r="O1065" t="b">
        <f t="shared" si="130"/>
        <v>0</v>
      </c>
      <c r="P1065" t="str">
        <f t="shared" si="131"/>
        <v>WHEN fk_mwh_warehouse = '2' AND id_city = '1655' AND shipped_date &gt;= '2016-12-02' AND shipped_date &lt; '2016-12-06' THEN unit_price</v>
      </c>
      <c r="Q1065" t="str">
        <f t="shared" si="132"/>
        <v>WHEN fk_mwh_warehouse = '2' AND id_city = '1655' AND shipped_date &gt;= '2016-12-02' AND shipped_date &lt; '2016-12-06' THEN paid_price</v>
      </c>
      <c r="R1065" t="str">
        <f t="shared" si="135"/>
        <v>WHEN fk_mwh_warehouse = '2' AND id_city = '1655' AND shipped_date &gt;= '2016-12-02' AND shipped_date &lt; '2016-12-06' THEN order_nr</v>
      </c>
      <c r="S1065" t="str">
        <f t="shared" si="133"/>
        <v>WHEN fk_mwh_warehouse = '2' AND id_city = '1655' AND shipped_date &gt;= '2016-12-02' AND shipped_date &lt; '2016-12-06' THEN 1</v>
      </c>
    </row>
    <row r="1066" spans="1:19" x14ac:dyDescent="0.25">
      <c r="A1066" t="str">
        <f t="shared" si="134"/>
        <v>16822</v>
      </c>
      <c r="B1066">
        <v>2</v>
      </c>
      <c r="C1066">
        <v>1682</v>
      </c>
      <c r="D1066">
        <v>0</v>
      </c>
      <c r="E1066">
        <v>0</v>
      </c>
      <c r="F1066">
        <v>0</v>
      </c>
      <c r="G1066">
        <v>0</v>
      </c>
      <c r="H1066" t="e">
        <f>VLOOKUP($A1066,'01 LEAD TIME'!$A$10:$K$1000000,8,FALSE)</f>
        <v>#N/A</v>
      </c>
      <c r="I1066" t="e">
        <f>VLOOKUP($A1066,'01 LEAD TIME'!$A$10:$K$1000000,9,FALSE)</f>
        <v>#N/A</v>
      </c>
      <c r="J1066" t="e">
        <f>VLOOKUP($A1066,'01 LEAD TIME'!$A$10:$K$1000000,10,FALSE)</f>
        <v>#N/A</v>
      </c>
      <c r="K1066" t="e">
        <f>VLOOKUP($A1066,'01 LEAD TIME'!$A$10:$K$1000000,11,FALSE)</f>
        <v>#N/A</v>
      </c>
      <c r="L1066" t="e">
        <v>#N/A</v>
      </c>
      <c r="M1066" s="1" t="e">
        <f t="shared" si="128"/>
        <v>#N/A</v>
      </c>
      <c r="N1066" s="1" t="e">
        <f t="shared" si="129"/>
        <v>#N/A</v>
      </c>
      <c r="O1066" t="e">
        <f t="shared" si="130"/>
        <v>#N/A</v>
      </c>
      <c r="P1066" t="e">
        <f t="shared" si="131"/>
        <v>#N/A</v>
      </c>
      <c r="Q1066" t="e">
        <f t="shared" si="132"/>
        <v>#N/A</v>
      </c>
      <c r="R1066" t="e">
        <f t="shared" si="135"/>
        <v>#N/A</v>
      </c>
      <c r="S1066" t="e">
        <f t="shared" si="133"/>
        <v>#N/A</v>
      </c>
    </row>
    <row r="1067" spans="1:19" x14ac:dyDescent="0.25">
      <c r="A1067" t="str">
        <f t="shared" si="134"/>
        <v>17282</v>
      </c>
      <c r="B1067">
        <v>2</v>
      </c>
      <c r="C1067">
        <v>1728</v>
      </c>
      <c r="D1067">
        <v>2342713</v>
      </c>
      <c r="E1067">
        <v>2334345.75</v>
      </c>
      <c r="F1067">
        <v>36</v>
      </c>
      <c r="G1067">
        <v>48</v>
      </c>
      <c r="H1067">
        <f>VLOOKUP($A1067,'01 LEAD TIME'!$A$10:$K$1000000,8,FALSE)</f>
        <v>20161177433657.5</v>
      </c>
      <c r="I1067">
        <f>VLOOKUP($A1067,'01 LEAD TIME'!$A$10:$K$1000000,9,FALSE)</f>
        <v>20161206842324.398</v>
      </c>
      <c r="J1067">
        <f>VLOOKUP($A1067,'01 LEAD TIME'!$A$10:$K$1000000,10,FALSE)</f>
        <v>9</v>
      </c>
      <c r="K1067">
        <f>VLOOKUP($A1067,'01 LEAD TIME'!$A$10:$K$1000000,11,FALSE)</f>
        <v>10</v>
      </c>
      <c r="L1067" t="s">
        <v>36</v>
      </c>
      <c r="M1067" s="1">
        <f t="shared" si="128"/>
        <v>42674</v>
      </c>
      <c r="N1067" s="1">
        <f t="shared" si="129"/>
        <v>42717</v>
      </c>
      <c r="O1067" t="b">
        <f t="shared" si="130"/>
        <v>1</v>
      </c>
      <c r="P1067" t="str">
        <f t="shared" si="131"/>
        <v>WHEN fk_mwh_warehouse = '2' AND id_city = '1728' AND shipped_date &gt;= '2016-10-31' AND shipped_date &lt; '2016-12-14' THEN unit_price</v>
      </c>
      <c r="Q1067" t="str">
        <f t="shared" si="132"/>
        <v>WHEN fk_mwh_warehouse = '2' AND id_city = '1728' AND shipped_date &gt;= '2016-10-31' AND shipped_date &lt; '2016-12-14' THEN paid_price</v>
      </c>
      <c r="R1067" t="str">
        <f t="shared" si="135"/>
        <v>WHEN fk_mwh_warehouse = '2' AND id_city = '1728' AND shipped_date &gt;= '2016-10-31' AND shipped_date &lt; '2016-12-14' THEN order_nr</v>
      </c>
      <c r="S1067" t="str">
        <f t="shared" si="133"/>
        <v>WHEN fk_mwh_warehouse = '2' AND id_city = '1728' AND shipped_date &gt;= '2016-10-31' AND shipped_date &lt; '2016-12-14' THEN 1</v>
      </c>
    </row>
    <row r="1068" spans="1:19" x14ac:dyDescent="0.25">
      <c r="A1068" t="str">
        <f t="shared" si="134"/>
        <v>17712</v>
      </c>
      <c r="B1068">
        <v>2</v>
      </c>
      <c r="C1068">
        <v>1771</v>
      </c>
      <c r="D1068">
        <v>0</v>
      </c>
      <c r="E1068">
        <v>0</v>
      </c>
      <c r="F1068">
        <v>0</v>
      </c>
      <c r="G1068">
        <v>0</v>
      </c>
      <c r="H1068" t="e">
        <f>VLOOKUP($A1068,'01 LEAD TIME'!$A$10:$K$1000000,8,FALSE)</f>
        <v>#N/A</v>
      </c>
      <c r="I1068" t="e">
        <f>VLOOKUP($A1068,'01 LEAD TIME'!$A$10:$K$1000000,9,FALSE)</f>
        <v>#N/A</v>
      </c>
      <c r="J1068" t="e">
        <f>VLOOKUP($A1068,'01 LEAD TIME'!$A$10:$K$1000000,10,FALSE)</f>
        <v>#N/A</v>
      </c>
      <c r="K1068" t="e">
        <f>VLOOKUP($A1068,'01 LEAD TIME'!$A$10:$K$1000000,11,FALSE)</f>
        <v>#N/A</v>
      </c>
      <c r="L1068" t="e">
        <v>#N/A</v>
      </c>
      <c r="M1068" s="1" t="e">
        <f t="shared" si="128"/>
        <v>#N/A</v>
      </c>
      <c r="N1068" s="1" t="e">
        <f t="shared" si="129"/>
        <v>#N/A</v>
      </c>
      <c r="O1068" t="e">
        <f t="shared" si="130"/>
        <v>#N/A</v>
      </c>
      <c r="P1068" t="e">
        <f t="shared" si="131"/>
        <v>#N/A</v>
      </c>
      <c r="Q1068" t="e">
        <f t="shared" si="132"/>
        <v>#N/A</v>
      </c>
      <c r="R1068" t="e">
        <f t="shared" si="135"/>
        <v>#N/A</v>
      </c>
      <c r="S1068" t="e">
        <f t="shared" si="133"/>
        <v>#N/A</v>
      </c>
    </row>
    <row r="1069" spans="1:19" x14ac:dyDescent="0.25">
      <c r="A1069" t="str">
        <f t="shared" si="134"/>
        <v>18162</v>
      </c>
      <c r="B1069">
        <v>2</v>
      </c>
      <c r="C1069">
        <v>1816</v>
      </c>
      <c r="D1069">
        <v>0</v>
      </c>
      <c r="E1069">
        <v>0</v>
      </c>
      <c r="F1069">
        <v>0</v>
      </c>
      <c r="G1069">
        <v>0</v>
      </c>
      <c r="H1069" t="e">
        <f>VLOOKUP($A1069,'01 LEAD TIME'!$A$10:$K$1000000,8,FALSE)</f>
        <v>#N/A</v>
      </c>
      <c r="I1069" t="e">
        <f>VLOOKUP($A1069,'01 LEAD TIME'!$A$10:$K$1000000,9,FALSE)</f>
        <v>#N/A</v>
      </c>
      <c r="J1069" t="e">
        <f>VLOOKUP($A1069,'01 LEAD TIME'!$A$10:$K$1000000,10,FALSE)</f>
        <v>#N/A</v>
      </c>
      <c r="K1069" t="e">
        <f>VLOOKUP($A1069,'01 LEAD TIME'!$A$10:$K$1000000,11,FALSE)</f>
        <v>#N/A</v>
      </c>
      <c r="L1069" t="e">
        <v>#N/A</v>
      </c>
      <c r="M1069" s="1" t="e">
        <f t="shared" si="128"/>
        <v>#N/A</v>
      </c>
      <c r="N1069" s="1" t="e">
        <f t="shared" si="129"/>
        <v>#N/A</v>
      </c>
      <c r="O1069" t="e">
        <f t="shared" si="130"/>
        <v>#N/A</v>
      </c>
      <c r="P1069" t="e">
        <f t="shared" si="131"/>
        <v>#N/A</v>
      </c>
      <c r="Q1069" t="e">
        <f t="shared" si="132"/>
        <v>#N/A</v>
      </c>
      <c r="R1069" t="e">
        <f t="shared" si="135"/>
        <v>#N/A</v>
      </c>
      <c r="S1069" t="e">
        <f t="shared" si="133"/>
        <v>#N/A</v>
      </c>
    </row>
    <row r="1070" spans="1:19" x14ac:dyDescent="0.25">
      <c r="A1070" t="str">
        <f t="shared" si="134"/>
        <v>18212</v>
      </c>
      <c r="B1070">
        <v>2</v>
      </c>
      <c r="C1070">
        <v>1821</v>
      </c>
      <c r="D1070">
        <v>0</v>
      </c>
      <c r="E1070">
        <v>0</v>
      </c>
      <c r="F1070">
        <v>0</v>
      </c>
      <c r="G1070">
        <v>0</v>
      </c>
      <c r="H1070" t="e">
        <f>VLOOKUP($A1070,'01 LEAD TIME'!$A$10:$K$1000000,8,FALSE)</f>
        <v>#N/A</v>
      </c>
      <c r="I1070" t="e">
        <f>VLOOKUP($A1070,'01 LEAD TIME'!$A$10:$K$1000000,9,FALSE)</f>
        <v>#N/A</v>
      </c>
      <c r="J1070" t="e">
        <f>VLOOKUP($A1070,'01 LEAD TIME'!$A$10:$K$1000000,10,FALSE)</f>
        <v>#N/A</v>
      </c>
      <c r="K1070" t="e">
        <f>VLOOKUP($A1070,'01 LEAD TIME'!$A$10:$K$1000000,11,FALSE)</f>
        <v>#N/A</v>
      </c>
      <c r="L1070" t="e">
        <v>#N/A</v>
      </c>
      <c r="M1070" s="1" t="e">
        <f t="shared" si="128"/>
        <v>#N/A</v>
      </c>
      <c r="N1070" s="1" t="e">
        <f t="shared" si="129"/>
        <v>#N/A</v>
      </c>
      <c r="O1070" t="e">
        <f t="shared" si="130"/>
        <v>#N/A</v>
      </c>
      <c r="P1070" t="e">
        <f t="shared" si="131"/>
        <v>#N/A</v>
      </c>
      <c r="Q1070" t="e">
        <f t="shared" si="132"/>
        <v>#N/A</v>
      </c>
      <c r="R1070" t="e">
        <f t="shared" si="135"/>
        <v>#N/A</v>
      </c>
      <c r="S1070" t="e">
        <f t="shared" si="133"/>
        <v>#N/A</v>
      </c>
    </row>
    <row r="1071" spans="1:19" x14ac:dyDescent="0.25">
      <c r="A1071" t="str">
        <f t="shared" si="134"/>
        <v>18312</v>
      </c>
      <c r="B1071">
        <v>2</v>
      </c>
      <c r="C1071">
        <v>1831</v>
      </c>
      <c r="D1071">
        <v>93448433</v>
      </c>
      <c r="E1071">
        <v>92373775.620000005</v>
      </c>
      <c r="F1071">
        <v>1165</v>
      </c>
      <c r="G1071">
        <v>1453</v>
      </c>
      <c r="H1071">
        <f>VLOOKUP($A1071,'01 LEAD TIME'!$A$10:$K$1000000,8,FALSE)</f>
        <v>20161191307510.699</v>
      </c>
      <c r="I1071">
        <f>VLOOKUP($A1071,'01 LEAD TIME'!$A$10:$K$1000000,9,FALSE)</f>
        <v>20161206858796.898</v>
      </c>
      <c r="J1071">
        <f>VLOOKUP($A1071,'01 LEAD TIME'!$A$10:$K$1000000,10,FALSE)</f>
        <v>5</v>
      </c>
      <c r="K1071">
        <f>VLOOKUP($A1071,'01 LEAD TIME'!$A$10:$K$1000000,11,FALSE)</f>
        <v>2</v>
      </c>
      <c r="L1071" t="s">
        <v>36</v>
      </c>
      <c r="M1071" s="1">
        <f t="shared" si="128"/>
        <v>42702</v>
      </c>
      <c r="N1071" s="1">
        <f t="shared" si="129"/>
        <v>42713</v>
      </c>
      <c r="O1071" t="b">
        <f t="shared" si="130"/>
        <v>0</v>
      </c>
      <c r="P1071" t="str">
        <f t="shared" si="131"/>
        <v>WHEN fk_mwh_warehouse = '2' AND id_city = '1831' AND shipped_date &gt;= '2016-11-28' AND shipped_date &lt; '2016-12-10' THEN unit_price</v>
      </c>
      <c r="Q1071" t="str">
        <f t="shared" si="132"/>
        <v>WHEN fk_mwh_warehouse = '2' AND id_city = '1831' AND shipped_date &gt;= '2016-11-28' AND shipped_date &lt; '2016-12-10' THEN paid_price</v>
      </c>
      <c r="R1071" t="str">
        <f t="shared" si="135"/>
        <v>WHEN fk_mwh_warehouse = '2' AND id_city = '1831' AND shipped_date &gt;= '2016-11-28' AND shipped_date &lt; '2016-12-10' THEN order_nr</v>
      </c>
      <c r="S1071" t="str">
        <f t="shared" si="133"/>
        <v>WHEN fk_mwh_warehouse = '2' AND id_city = '1831' AND shipped_date &gt;= '2016-11-28' AND shipped_date &lt; '2016-12-10' THEN 1</v>
      </c>
    </row>
    <row r="1072" spans="1:19" x14ac:dyDescent="0.25">
      <c r="A1072" t="str">
        <f t="shared" si="134"/>
        <v>18462</v>
      </c>
      <c r="B1072">
        <v>2</v>
      </c>
      <c r="C1072">
        <v>1846</v>
      </c>
      <c r="D1072">
        <v>0</v>
      </c>
      <c r="E1072">
        <v>0</v>
      </c>
      <c r="F1072">
        <v>0</v>
      </c>
      <c r="G1072">
        <v>0</v>
      </c>
      <c r="H1072" t="e">
        <f>VLOOKUP($A1072,'01 LEAD TIME'!$A$10:$K$1000000,8,FALSE)</f>
        <v>#N/A</v>
      </c>
      <c r="I1072" t="e">
        <f>VLOOKUP($A1072,'01 LEAD TIME'!$A$10:$K$1000000,9,FALSE)</f>
        <v>#N/A</v>
      </c>
      <c r="J1072" t="e">
        <f>VLOOKUP($A1072,'01 LEAD TIME'!$A$10:$K$1000000,10,FALSE)</f>
        <v>#N/A</v>
      </c>
      <c r="K1072" t="e">
        <f>VLOOKUP($A1072,'01 LEAD TIME'!$A$10:$K$1000000,11,FALSE)</f>
        <v>#N/A</v>
      </c>
      <c r="L1072" t="e">
        <v>#N/A</v>
      </c>
      <c r="M1072" s="1" t="e">
        <f t="shared" si="128"/>
        <v>#N/A</v>
      </c>
      <c r="N1072" s="1" t="e">
        <f t="shared" si="129"/>
        <v>#N/A</v>
      </c>
      <c r="O1072" t="e">
        <f t="shared" si="130"/>
        <v>#N/A</v>
      </c>
      <c r="P1072" t="e">
        <f t="shared" si="131"/>
        <v>#N/A</v>
      </c>
      <c r="Q1072" t="e">
        <f t="shared" si="132"/>
        <v>#N/A</v>
      </c>
      <c r="R1072" t="e">
        <f t="shared" si="135"/>
        <v>#N/A</v>
      </c>
      <c r="S1072" t="e">
        <f t="shared" si="133"/>
        <v>#N/A</v>
      </c>
    </row>
    <row r="1073" spans="1:19" x14ac:dyDescent="0.25">
      <c r="A1073" t="str">
        <f t="shared" si="134"/>
        <v>18752</v>
      </c>
      <c r="B1073">
        <v>2</v>
      </c>
      <c r="C1073">
        <v>1875</v>
      </c>
      <c r="D1073">
        <v>0</v>
      </c>
      <c r="E1073">
        <v>0</v>
      </c>
      <c r="F1073">
        <v>0</v>
      </c>
      <c r="G1073">
        <v>0</v>
      </c>
      <c r="H1073" t="e">
        <f>VLOOKUP($A1073,'01 LEAD TIME'!$A$10:$K$1000000,8,FALSE)</f>
        <v>#N/A</v>
      </c>
      <c r="I1073" t="e">
        <f>VLOOKUP($A1073,'01 LEAD TIME'!$A$10:$K$1000000,9,FALSE)</f>
        <v>#N/A</v>
      </c>
      <c r="J1073" t="e">
        <f>VLOOKUP($A1073,'01 LEAD TIME'!$A$10:$K$1000000,10,FALSE)</f>
        <v>#N/A</v>
      </c>
      <c r="K1073" t="e">
        <f>VLOOKUP($A1073,'01 LEAD TIME'!$A$10:$K$1000000,11,FALSE)</f>
        <v>#N/A</v>
      </c>
      <c r="L1073" t="e">
        <v>#N/A</v>
      </c>
      <c r="M1073" s="1" t="e">
        <f t="shared" si="128"/>
        <v>#N/A</v>
      </c>
      <c r="N1073" s="1" t="e">
        <f t="shared" si="129"/>
        <v>#N/A</v>
      </c>
      <c r="O1073" t="e">
        <f t="shared" si="130"/>
        <v>#N/A</v>
      </c>
      <c r="P1073" t="e">
        <f t="shared" si="131"/>
        <v>#N/A</v>
      </c>
      <c r="Q1073" t="e">
        <f t="shared" si="132"/>
        <v>#N/A</v>
      </c>
      <c r="R1073" t="e">
        <f t="shared" si="135"/>
        <v>#N/A</v>
      </c>
      <c r="S1073" t="e">
        <f t="shared" si="133"/>
        <v>#N/A</v>
      </c>
    </row>
    <row r="1074" spans="1:19" x14ac:dyDescent="0.25">
      <c r="A1074" t="str">
        <f t="shared" si="134"/>
        <v>19162</v>
      </c>
      <c r="B1074">
        <v>2</v>
      </c>
      <c r="C1074">
        <v>1916</v>
      </c>
      <c r="D1074">
        <v>0</v>
      </c>
      <c r="E1074">
        <v>0</v>
      </c>
      <c r="F1074">
        <v>0</v>
      </c>
      <c r="G1074">
        <v>0</v>
      </c>
      <c r="H1074" t="e">
        <f>VLOOKUP($A1074,'01 LEAD TIME'!$A$10:$K$1000000,8,FALSE)</f>
        <v>#N/A</v>
      </c>
      <c r="I1074" t="e">
        <f>VLOOKUP($A1074,'01 LEAD TIME'!$A$10:$K$1000000,9,FALSE)</f>
        <v>#N/A</v>
      </c>
      <c r="J1074" t="e">
        <f>VLOOKUP($A1074,'01 LEAD TIME'!$A$10:$K$1000000,10,FALSE)</f>
        <v>#N/A</v>
      </c>
      <c r="K1074" t="e">
        <f>VLOOKUP($A1074,'01 LEAD TIME'!$A$10:$K$1000000,11,FALSE)</f>
        <v>#N/A</v>
      </c>
      <c r="L1074" t="e">
        <v>#N/A</v>
      </c>
      <c r="M1074" s="1" t="e">
        <f t="shared" si="128"/>
        <v>#N/A</v>
      </c>
      <c r="N1074" s="1" t="e">
        <f t="shared" si="129"/>
        <v>#N/A</v>
      </c>
      <c r="O1074" t="e">
        <f t="shared" si="130"/>
        <v>#N/A</v>
      </c>
      <c r="P1074" t="e">
        <f t="shared" si="131"/>
        <v>#N/A</v>
      </c>
      <c r="Q1074" t="e">
        <f t="shared" si="132"/>
        <v>#N/A</v>
      </c>
      <c r="R1074" t="e">
        <f t="shared" si="135"/>
        <v>#N/A</v>
      </c>
      <c r="S1074" t="e">
        <f t="shared" si="133"/>
        <v>#N/A</v>
      </c>
    </row>
    <row r="1075" spans="1:19" x14ac:dyDescent="0.25">
      <c r="A1075" t="str">
        <f t="shared" si="134"/>
        <v>19312</v>
      </c>
      <c r="B1075">
        <v>2</v>
      </c>
      <c r="C1075">
        <v>1931</v>
      </c>
      <c r="D1075">
        <v>0</v>
      </c>
      <c r="E1075">
        <v>0</v>
      </c>
      <c r="F1075">
        <v>0</v>
      </c>
      <c r="G1075">
        <v>0</v>
      </c>
      <c r="H1075" t="e">
        <f>VLOOKUP($A1075,'01 LEAD TIME'!$A$10:$K$1000000,8,FALSE)</f>
        <v>#N/A</v>
      </c>
      <c r="I1075" t="e">
        <f>VLOOKUP($A1075,'01 LEAD TIME'!$A$10:$K$1000000,9,FALSE)</f>
        <v>#N/A</v>
      </c>
      <c r="J1075" t="e">
        <f>VLOOKUP($A1075,'01 LEAD TIME'!$A$10:$K$1000000,10,FALSE)</f>
        <v>#N/A</v>
      </c>
      <c r="K1075" t="e">
        <f>VLOOKUP($A1075,'01 LEAD TIME'!$A$10:$K$1000000,11,FALSE)</f>
        <v>#N/A</v>
      </c>
      <c r="L1075" t="e">
        <v>#N/A</v>
      </c>
      <c r="M1075" s="1" t="e">
        <f t="shared" si="128"/>
        <v>#N/A</v>
      </c>
      <c r="N1075" s="1" t="e">
        <f t="shared" si="129"/>
        <v>#N/A</v>
      </c>
      <c r="O1075" t="e">
        <f t="shared" si="130"/>
        <v>#N/A</v>
      </c>
      <c r="P1075" t="e">
        <f t="shared" si="131"/>
        <v>#N/A</v>
      </c>
      <c r="Q1075" t="e">
        <f t="shared" si="132"/>
        <v>#N/A</v>
      </c>
      <c r="R1075" t="e">
        <f t="shared" si="135"/>
        <v>#N/A</v>
      </c>
      <c r="S1075" t="e">
        <f t="shared" si="133"/>
        <v>#N/A</v>
      </c>
    </row>
    <row r="1076" spans="1:19" x14ac:dyDescent="0.25">
      <c r="A1076" t="str">
        <f t="shared" si="134"/>
        <v>19622</v>
      </c>
      <c r="B1076">
        <v>2</v>
      </c>
      <c r="C1076">
        <v>1962</v>
      </c>
      <c r="D1076">
        <v>0</v>
      </c>
      <c r="E1076">
        <v>0</v>
      </c>
      <c r="F1076">
        <v>0</v>
      </c>
      <c r="G1076">
        <v>0</v>
      </c>
      <c r="H1076" t="e">
        <f>VLOOKUP($A1076,'01 LEAD TIME'!$A$10:$K$1000000,8,FALSE)</f>
        <v>#N/A</v>
      </c>
      <c r="I1076" t="e">
        <f>VLOOKUP($A1076,'01 LEAD TIME'!$A$10:$K$1000000,9,FALSE)</f>
        <v>#N/A</v>
      </c>
      <c r="J1076" t="e">
        <f>VLOOKUP($A1076,'01 LEAD TIME'!$A$10:$K$1000000,10,FALSE)</f>
        <v>#N/A</v>
      </c>
      <c r="K1076" t="e">
        <f>VLOOKUP($A1076,'01 LEAD TIME'!$A$10:$K$1000000,11,FALSE)</f>
        <v>#N/A</v>
      </c>
      <c r="L1076" t="e">
        <v>#N/A</v>
      </c>
      <c r="M1076" s="1" t="e">
        <f t="shared" si="128"/>
        <v>#N/A</v>
      </c>
      <c r="N1076" s="1" t="e">
        <f t="shared" si="129"/>
        <v>#N/A</v>
      </c>
      <c r="O1076" t="e">
        <f t="shared" si="130"/>
        <v>#N/A</v>
      </c>
      <c r="P1076" t="e">
        <f t="shared" si="131"/>
        <v>#N/A</v>
      </c>
      <c r="Q1076" t="e">
        <f t="shared" si="132"/>
        <v>#N/A</v>
      </c>
      <c r="R1076" t="e">
        <f t="shared" si="135"/>
        <v>#N/A</v>
      </c>
      <c r="S1076" t="e">
        <f t="shared" si="133"/>
        <v>#N/A</v>
      </c>
    </row>
    <row r="1077" spans="1:19" x14ac:dyDescent="0.25">
      <c r="A1077" t="str">
        <f t="shared" si="134"/>
        <v>19752</v>
      </c>
      <c r="B1077">
        <v>2</v>
      </c>
      <c r="C1077">
        <v>1975</v>
      </c>
      <c r="D1077">
        <v>0</v>
      </c>
      <c r="E1077">
        <v>0</v>
      </c>
      <c r="F1077">
        <v>0</v>
      </c>
      <c r="G1077">
        <v>0</v>
      </c>
      <c r="H1077" t="e">
        <f>VLOOKUP($A1077,'01 LEAD TIME'!$A$10:$K$1000000,8,FALSE)</f>
        <v>#N/A</v>
      </c>
      <c r="I1077" t="e">
        <f>VLOOKUP($A1077,'01 LEAD TIME'!$A$10:$K$1000000,9,FALSE)</f>
        <v>#N/A</v>
      </c>
      <c r="J1077" t="e">
        <f>VLOOKUP($A1077,'01 LEAD TIME'!$A$10:$K$1000000,10,FALSE)</f>
        <v>#N/A</v>
      </c>
      <c r="K1077" t="e">
        <f>VLOOKUP($A1077,'01 LEAD TIME'!$A$10:$K$1000000,11,FALSE)</f>
        <v>#N/A</v>
      </c>
      <c r="L1077" t="e">
        <v>#N/A</v>
      </c>
      <c r="M1077" s="1" t="e">
        <f t="shared" si="128"/>
        <v>#N/A</v>
      </c>
      <c r="N1077" s="1" t="e">
        <f t="shared" si="129"/>
        <v>#N/A</v>
      </c>
      <c r="O1077" t="e">
        <f t="shared" si="130"/>
        <v>#N/A</v>
      </c>
      <c r="P1077" t="e">
        <f t="shared" si="131"/>
        <v>#N/A</v>
      </c>
      <c r="Q1077" t="e">
        <f t="shared" si="132"/>
        <v>#N/A</v>
      </c>
      <c r="R1077" t="e">
        <f t="shared" si="135"/>
        <v>#N/A</v>
      </c>
      <c r="S1077" t="e">
        <f t="shared" si="133"/>
        <v>#N/A</v>
      </c>
    </row>
    <row r="1078" spans="1:19" x14ac:dyDescent="0.25">
      <c r="A1078" t="str">
        <f t="shared" si="134"/>
        <v>19882</v>
      </c>
      <c r="B1078">
        <v>2</v>
      </c>
      <c r="C1078">
        <v>1988</v>
      </c>
      <c r="D1078">
        <v>0</v>
      </c>
      <c r="E1078">
        <v>0</v>
      </c>
      <c r="F1078">
        <v>0</v>
      </c>
      <c r="G1078">
        <v>0</v>
      </c>
      <c r="H1078" t="e">
        <f>VLOOKUP($A1078,'01 LEAD TIME'!$A$10:$K$1000000,8,FALSE)</f>
        <v>#N/A</v>
      </c>
      <c r="I1078" t="e">
        <f>VLOOKUP($A1078,'01 LEAD TIME'!$A$10:$K$1000000,9,FALSE)</f>
        <v>#N/A</v>
      </c>
      <c r="J1078" t="e">
        <f>VLOOKUP($A1078,'01 LEAD TIME'!$A$10:$K$1000000,10,FALSE)</f>
        <v>#N/A</v>
      </c>
      <c r="K1078" t="e">
        <f>VLOOKUP($A1078,'01 LEAD TIME'!$A$10:$K$1000000,11,FALSE)</f>
        <v>#N/A</v>
      </c>
      <c r="L1078" t="e">
        <v>#N/A</v>
      </c>
      <c r="M1078" s="1" t="e">
        <f t="shared" si="128"/>
        <v>#N/A</v>
      </c>
      <c r="N1078" s="1" t="e">
        <f t="shared" si="129"/>
        <v>#N/A</v>
      </c>
      <c r="O1078" t="e">
        <f t="shared" si="130"/>
        <v>#N/A</v>
      </c>
      <c r="P1078" t="e">
        <f t="shared" si="131"/>
        <v>#N/A</v>
      </c>
      <c r="Q1078" t="e">
        <f t="shared" si="132"/>
        <v>#N/A</v>
      </c>
      <c r="R1078" t="e">
        <f t="shared" si="135"/>
        <v>#N/A</v>
      </c>
      <c r="S1078" t="e">
        <f t="shared" si="133"/>
        <v>#N/A</v>
      </c>
    </row>
    <row r="1079" spans="1:19" x14ac:dyDescent="0.25">
      <c r="A1079" t="str">
        <f t="shared" si="134"/>
        <v>19942</v>
      </c>
      <c r="B1079">
        <v>2</v>
      </c>
      <c r="C1079">
        <v>1994</v>
      </c>
      <c r="D1079">
        <v>0</v>
      </c>
      <c r="E1079">
        <v>0</v>
      </c>
      <c r="F1079">
        <v>0</v>
      </c>
      <c r="G1079">
        <v>0</v>
      </c>
      <c r="H1079" t="e">
        <f>VLOOKUP($A1079,'01 LEAD TIME'!$A$10:$K$1000000,8,FALSE)</f>
        <v>#N/A</v>
      </c>
      <c r="I1079" t="e">
        <f>VLOOKUP($A1079,'01 LEAD TIME'!$A$10:$K$1000000,9,FALSE)</f>
        <v>#N/A</v>
      </c>
      <c r="J1079" t="e">
        <f>VLOOKUP($A1079,'01 LEAD TIME'!$A$10:$K$1000000,10,FALSE)</f>
        <v>#N/A</v>
      </c>
      <c r="K1079" t="e">
        <f>VLOOKUP($A1079,'01 LEAD TIME'!$A$10:$K$1000000,11,FALSE)</f>
        <v>#N/A</v>
      </c>
      <c r="L1079" t="e">
        <v>#N/A</v>
      </c>
      <c r="M1079" s="1" t="e">
        <f t="shared" si="128"/>
        <v>#N/A</v>
      </c>
      <c r="N1079" s="1" t="e">
        <f t="shared" si="129"/>
        <v>#N/A</v>
      </c>
      <c r="O1079" t="e">
        <f t="shared" si="130"/>
        <v>#N/A</v>
      </c>
      <c r="P1079" t="e">
        <f t="shared" si="131"/>
        <v>#N/A</v>
      </c>
      <c r="Q1079" t="e">
        <f t="shared" si="132"/>
        <v>#N/A</v>
      </c>
      <c r="R1079" t="e">
        <f t="shared" si="135"/>
        <v>#N/A</v>
      </c>
      <c r="S1079" t="e">
        <f t="shared" si="133"/>
        <v>#N/A</v>
      </c>
    </row>
    <row r="1080" spans="1:19" x14ac:dyDescent="0.25">
      <c r="A1080" t="str">
        <f t="shared" si="134"/>
        <v>20152</v>
      </c>
      <c r="B1080">
        <v>2</v>
      </c>
      <c r="C1080">
        <v>2015</v>
      </c>
      <c r="D1080">
        <v>0</v>
      </c>
      <c r="E1080">
        <v>0</v>
      </c>
      <c r="F1080">
        <v>0</v>
      </c>
      <c r="G1080">
        <v>0</v>
      </c>
      <c r="H1080" t="e">
        <f>VLOOKUP($A1080,'01 LEAD TIME'!$A$10:$K$1000000,8,FALSE)</f>
        <v>#N/A</v>
      </c>
      <c r="I1080" t="e">
        <f>VLOOKUP($A1080,'01 LEAD TIME'!$A$10:$K$1000000,9,FALSE)</f>
        <v>#N/A</v>
      </c>
      <c r="J1080" t="e">
        <f>VLOOKUP($A1080,'01 LEAD TIME'!$A$10:$K$1000000,10,FALSE)</f>
        <v>#N/A</v>
      </c>
      <c r="K1080" t="e">
        <f>VLOOKUP($A1080,'01 LEAD TIME'!$A$10:$K$1000000,11,FALSE)</f>
        <v>#N/A</v>
      </c>
      <c r="L1080" t="e">
        <v>#N/A</v>
      </c>
      <c r="M1080" s="1" t="e">
        <f t="shared" si="128"/>
        <v>#N/A</v>
      </c>
      <c r="N1080" s="1" t="e">
        <f t="shared" si="129"/>
        <v>#N/A</v>
      </c>
      <c r="O1080" t="e">
        <f t="shared" si="130"/>
        <v>#N/A</v>
      </c>
      <c r="P1080" t="e">
        <f t="shared" si="131"/>
        <v>#N/A</v>
      </c>
      <c r="Q1080" t="e">
        <f t="shared" si="132"/>
        <v>#N/A</v>
      </c>
      <c r="R1080" t="e">
        <f t="shared" si="135"/>
        <v>#N/A</v>
      </c>
      <c r="S1080" t="e">
        <f t="shared" si="133"/>
        <v>#N/A</v>
      </c>
    </row>
    <row r="1081" spans="1:19" x14ac:dyDescent="0.25">
      <c r="A1081" t="str">
        <f t="shared" si="134"/>
        <v>20512</v>
      </c>
      <c r="B1081">
        <v>2</v>
      </c>
      <c r="C1081">
        <v>2051</v>
      </c>
      <c r="D1081">
        <v>0</v>
      </c>
      <c r="E1081">
        <v>0</v>
      </c>
      <c r="F1081">
        <v>0</v>
      </c>
      <c r="G1081">
        <v>0</v>
      </c>
      <c r="H1081" t="e">
        <f>VLOOKUP($A1081,'01 LEAD TIME'!$A$10:$K$1000000,8,FALSE)</f>
        <v>#N/A</v>
      </c>
      <c r="I1081" t="e">
        <f>VLOOKUP($A1081,'01 LEAD TIME'!$A$10:$K$1000000,9,FALSE)</f>
        <v>#N/A</v>
      </c>
      <c r="J1081" t="e">
        <f>VLOOKUP($A1081,'01 LEAD TIME'!$A$10:$K$1000000,10,FALSE)</f>
        <v>#N/A</v>
      </c>
      <c r="K1081" t="e">
        <f>VLOOKUP($A1081,'01 LEAD TIME'!$A$10:$K$1000000,11,FALSE)</f>
        <v>#N/A</v>
      </c>
      <c r="L1081" t="e">
        <v>#N/A</v>
      </c>
      <c r="M1081" s="1" t="e">
        <f t="shared" si="128"/>
        <v>#N/A</v>
      </c>
      <c r="N1081" s="1" t="e">
        <f t="shared" si="129"/>
        <v>#N/A</v>
      </c>
      <c r="O1081" t="e">
        <f t="shared" si="130"/>
        <v>#N/A</v>
      </c>
      <c r="P1081" t="e">
        <f t="shared" si="131"/>
        <v>#N/A</v>
      </c>
      <c r="Q1081" t="e">
        <f t="shared" si="132"/>
        <v>#N/A</v>
      </c>
      <c r="R1081" t="e">
        <f t="shared" si="135"/>
        <v>#N/A</v>
      </c>
      <c r="S1081" t="e">
        <f t="shared" si="133"/>
        <v>#N/A</v>
      </c>
    </row>
    <row r="1082" spans="1:19" x14ac:dyDescent="0.25">
      <c r="A1082" t="str">
        <f t="shared" si="134"/>
        <v>20602</v>
      </c>
      <c r="B1082">
        <v>2</v>
      </c>
      <c r="C1082">
        <v>2060</v>
      </c>
      <c r="D1082">
        <v>22025533</v>
      </c>
      <c r="E1082">
        <v>21544012.41</v>
      </c>
      <c r="F1082">
        <v>342</v>
      </c>
      <c r="G1082">
        <v>449</v>
      </c>
      <c r="H1082">
        <f>VLOOKUP($A1082,'01 LEAD TIME'!$A$10:$K$1000000,8,FALSE)</f>
        <v>20161137349086.102</v>
      </c>
      <c r="I1082">
        <f>VLOOKUP($A1082,'01 LEAD TIME'!$A$10:$K$1000000,9,FALSE)</f>
        <v>20161206451854.398</v>
      </c>
      <c r="J1082">
        <f>VLOOKUP($A1082,'01 LEAD TIME'!$A$10:$K$1000000,10,FALSE)</f>
        <v>12</v>
      </c>
      <c r="K1082">
        <f>VLOOKUP($A1082,'01 LEAD TIME'!$A$10:$K$1000000,11,FALSE)</f>
        <v>5</v>
      </c>
      <c r="L1082" t="s">
        <v>36</v>
      </c>
      <c r="M1082" s="1">
        <f t="shared" si="128"/>
        <v>42686</v>
      </c>
      <c r="N1082" s="1">
        <f t="shared" si="129"/>
        <v>42709</v>
      </c>
      <c r="O1082" t="b">
        <f t="shared" si="130"/>
        <v>0</v>
      </c>
      <c r="P1082" t="str">
        <f t="shared" si="131"/>
        <v>WHEN fk_mwh_warehouse = '2' AND id_city = '2060' AND shipped_date &gt;= '2016-11-12' AND shipped_date &lt; '2016-12-06' THEN unit_price</v>
      </c>
      <c r="Q1082" t="str">
        <f t="shared" si="132"/>
        <v>WHEN fk_mwh_warehouse = '2' AND id_city = '2060' AND shipped_date &gt;= '2016-11-12' AND shipped_date &lt; '2016-12-06' THEN paid_price</v>
      </c>
      <c r="R1082" t="str">
        <f t="shared" si="135"/>
        <v>WHEN fk_mwh_warehouse = '2' AND id_city = '2060' AND shipped_date &gt;= '2016-11-12' AND shipped_date &lt; '2016-12-06' THEN order_nr</v>
      </c>
      <c r="S1082" t="str">
        <f t="shared" si="133"/>
        <v>WHEN fk_mwh_warehouse = '2' AND id_city = '2060' AND shipped_date &gt;= '2016-11-12' AND shipped_date &lt; '2016-12-06' THEN 1</v>
      </c>
    </row>
    <row r="1083" spans="1:19" x14ac:dyDescent="0.25">
      <c r="A1083" t="str">
        <f t="shared" si="134"/>
        <v>20872</v>
      </c>
      <c r="B1083">
        <v>2</v>
      </c>
      <c r="C1083">
        <v>2087</v>
      </c>
      <c r="D1083">
        <v>119800</v>
      </c>
      <c r="E1083">
        <v>119800</v>
      </c>
      <c r="F1083">
        <v>1</v>
      </c>
      <c r="G1083">
        <v>2</v>
      </c>
      <c r="H1083">
        <f>VLOOKUP($A1083,'01 LEAD TIME'!$A$10:$K$1000000,8,FALSE)</f>
        <v>20161126142417</v>
      </c>
      <c r="I1083">
        <f>VLOOKUP($A1083,'01 LEAD TIME'!$A$10:$K$1000000,9,FALSE)</f>
        <v>20161205152048</v>
      </c>
      <c r="J1083">
        <f>VLOOKUP($A1083,'01 LEAD TIME'!$A$10:$K$1000000,10,FALSE)</f>
        <v>9</v>
      </c>
      <c r="K1083">
        <f>VLOOKUP($A1083,'01 LEAD TIME'!$A$10:$K$1000000,11,FALSE)</f>
        <v>0</v>
      </c>
      <c r="L1083" t="s">
        <v>34</v>
      </c>
      <c r="M1083" s="1">
        <f t="shared" si="128"/>
        <v>42704</v>
      </c>
      <c r="N1083" s="1">
        <f t="shared" si="129"/>
        <v>42707</v>
      </c>
      <c r="O1083" t="b">
        <f t="shared" si="130"/>
        <v>0</v>
      </c>
      <c r="P1083" t="str">
        <f t="shared" si="131"/>
        <v>WHEN fk_mwh_warehouse = '2' AND id_city = '2087' AND shipped_date &gt;= '2016-11-30' AND shipped_date &lt; '2016-12-04' THEN unit_price</v>
      </c>
      <c r="Q1083" t="str">
        <f t="shared" si="132"/>
        <v>WHEN fk_mwh_warehouse = '2' AND id_city = '2087' AND shipped_date &gt;= '2016-11-30' AND shipped_date &lt; '2016-12-04' THEN paid_price</v>
      </c>
      <c r="R1083" t="str">
        <f t="shared" si="135"/>
        <v>WHEN fk_mwh_warehouse = '2' AND id_city = '2087' AND shipped_date &gt;= '2016-11-30' AND shipped_date &lt; '2016-12-04' THEN order_nr</v>
      </c>
      <c r="S1083" t="str">
        <f t="shared" si="133"/>
        <v>WHEN fk_mwh_warehouse = '2' AND id_city = '2087' AND shipped_date &gt;= '2016-11-30' AND shipped_date &lt; '2016-12-04' THEN 1</v>
      </c>
    </row>
    <row r="1084" spans="1:19" x14ac:dyDescent="0.25">
      <c r="A1084" t="str">
        <f t="shared" si="134"/>
        <v>22112</v>
      </c>
      <c r="B1084">
        <v>2</v>
      </c>
      <c r="C1084">
        <v>2211</v>
      </c>
      <c r="D1084">
        <v>0</v>
      </c>
      <c r="E1084">
        <v>0</v>
      </c>
      <c r="F1084">
        <v>0</v>
      </c>
      <c r="G1084">
        <v>0</v>
      </c>
      <c r="H1084" t="e">
        <f>VLOOKUP($A1084,'01 LEAD TIME'!$A$10:$K$1000000,8,FALSE)</f>
        <v>#N/A</v>
      </c>
      <c r="I1084" t="e">
        <f>VLOOKUP($A1084,'01 LEAD TIME'!$A$10:$K$1000000,9,FALSE)</f>
        <v>#N/A</v>
      </c>
      <c r="J1084" t="e">
        <f>VLOOKUP($A1084,'01 LEAD TIME'!$A$10:$K$1000000,10,FALSE)</f>
        <v>#N/A</v>
      </c>
      <c r="K1084" t="e">
        <f>VLOOKUP($A1084,'01 LEAD TIME'!$A$10:$K$1000000,11,FALSE)</f>
        <v>#N/A</v>
      </c>
      <c r="L1084" t="e">
        <v>#N/A</v>
      </c>
      <c r="M1084" s="1" t="e">
        <f t="shared" si="128"/>
        <v>#N/A</v>
      </c>
      <c r="N1084" s="1" t="e">
        <f t="shared" si="129"/>
        <v>#N/A</v>
      </c>
      <c r="O1084" t="e">
        <f t="shared" si="130"/>
        <v>#N/A</v>
      </c>
      <c r="P1084" t="e">
        <f t="shared" si="131"/>
        <v>#N/A</v>
      </c>
      <c r="Q1084" t="e">
        <f t="shared" si="132"/>
        <v>#N/A</v>
      </c>
      <c r="R1084" t="e">
        <f t="shared" si="135"/>
        <v>#N/A</v>
      </c>
      <c r="S1084" t="e">
        <f t="shared" si="133"/>
        <v>#N/A</v>
      </c>
    </row>
    <row r="1085" spans="1:19" x14ac:dyDescent="0.25">
      <c r="A1085" t="str">
        <f t="shared" si="134"/>
        <v>23962</v>
      </c>
      <c r="B1085">
        <v>2</v>
      </c>
      <c r="C1085">
        <v>2396</v>
      </c>
      <c r="D1085">
        <v>0</v>
      </c>
      <c r="E1085">
        <v>0</v>
      </c>
      <c r="F1085">
        <v>0</v>
      </c>
      <c r="G1085">
        <v>0</v>
      </c>
      <c r="H1085" t="e">
        <f>VLOOKUP($A1085,'01 LEAD TIME'!$A$10:$K$1000000,8,FALSE)</f>
        <v>#N/A</v>
      </c>
      <c r="I1085" t="e">
        <f>VLOOKUP($A1085,'01 LEAD TIME'!$A$10:$K$1000000,9,FALSE)</f>
        <v>#N/A</v>
      </c>
      <c r="J1085" t="e">
        <f>VLOOKUP($A1085,'01 LEAD TIME'!$A$10:$K$1000000,10,FALSE)</f>
        <v>#N/A</v>
      </c>
      <c r="K1085" t="e">
        <f>VLOOKUP($A1085,'01 LEAD TIME'!$A$10:$K$1000000,11,FALSE)</f>
        <v>#N/A</v>
      </c>
      <c r="L1085" t="e">
        <v>#N/A</v>
      </c>
      <c r="M1085" s="1" t="e">
        <f t="shared" si="128"/>
        <v>#N/A</v>
      </c>
      <c r="N1085" s="1" t="e">
        <f t="shared" si="129"/>
        <v>#N/A</v>
      </c>
      <c r="O1085" t="e">
        <f t="shared" si="130"/>
        <v>#N/A</v>
      </c>
      <c r="P1085" t="e">
        <f t="shared" si="131"/>
        <v>#N/A</v>
      </c>
      <c r="Q1085" t="e">
        <f t="shared" si="132"/>
        <v>#N/A</v>
      </c>
      <c r="R1085" t="e">
        <f t="shared" si="135"/>
        <v>#N/A</v>
      </c>
      <c r="S1085" t="e">
        <f t="shared" si="133"/>
        <v>#N/A</v>
      </c>
    </row>
    <row r="1086" spans="1:19" x14ac:dyDescent="0.25">
      <c r="A1086" t="str">
        <f t="shared" si="134"/>
        <v>24092</v>
      </c>
      <c r="B1086">
        <v>2</v>
      </c>
      <c r="C1086">
        <v>2409</v>
      </c>
      <c r="D1086">
        <v>0</v>
      </c>
      <c r="E1086">
        <v>0</v>
      </c>
      <c r="F1086">
        <v>0</v>
      </c>
      <c r="G1086">
        <v>0</v>
      </c>
      <c r="H1086" t="e">
        <f>VLOOKUP($A1086,'01 LEAD TIME'!$A$10:$K$1000000,8,FALSE)</f>
        <v>#N/A</v>
      </c>
      <c r="I1086" t="e">
        <f>VLOOKUP($A1086,'01 LEAD TIME'!$A$10:$K$1000000,9,FALSE)</f>
        <v>#N/A</v>
      </c>
      <c r="J1086" t="e">
        <f>VLOOKUP($A1086,'01 LEAD TIME'!$A$10:$K$1000000,10,FALSE)</f>
        <v>#N/A</v>
      </c>
      <c r="K1086" t="e">
        <f>VLOOKUP($A1086,'01 LEAD TIME'!$A$10:$K$1000000,11,FALSE)</f>
        <v>#N/A</v>
      </c>
      <c r="L1086" t="e">
        <v>#N/A</v>
      </c>
      <c r="M1086" s="1" t="e">
        <f t="shared" si="128"/>
        <v>#N/A</v>
      </c>
      <c r="N1086" s="1" t="e">
        <f t="shared" si="129"/>
        <v>#N/A</v>
      </c>
      <c r="O1086" t="e">
        <f t="shared" si="130"/>
        <v>#N/A</v>
      </c>
      <c r="P1086" t="e">
        <f t="shared" si="131"/>
        <v>#N/A</v>
      </c>
      <c r="Q1086" t="e">
        <f t="shared" si="132"/>
        <v>#N/A</v>
      </c>
      <c r="R1086" t="e">
        <f t="shared" si="135"/>
        <v>#N/A</v>
      </c>
      <c r="S1086" t="e">
        <f t="shared" si="133"/>
        <v>#N/A</v>
      </c>
    </row>
    <row r="1087" spans="1:19" x14ac:dyDescent="0.25">
      <c r="A1087" t="str">
        <f t="shared" si="134"/>
        <v>25842</v>
      </c>
      <c r="B1087">
        <v>2</v>
      </c>
      <c r="C1087">
        <v>2584</v>
      </c>
      <c r="D1087">
        <v>19900</v>
      </c>
      <c r="E1087">
        <v>19900</v>
      </c>
      <c r="F1087">
        <v>1</v>
      </c>
      <c r="G1087">
        <v>1</v>
      </c>
      <c r="H1087">
        <f>VLOOKUP($A1087,'01 LEAD TIME'!$A$10:$K$1000000,8,FALSE)</f>
        <v>20161129185543</v>
      </c>
      <c r="I1087">
        <f>VLOOKUP($A1087,'01 LEAD TIME'!$A$10:$K$1000000,9,FALSE)</f>
        <v>20161208184702</v>
      </c>
      <c r="J1087">
        <f>VLOOKUP($A1087,'01 LEAD TIME'!$A$10:$K$1000000,10,FALSE)</f>
        <v>9</v>
      </c>
      <c r="K1087">
        <f>VLOOKUP($A1087,'01 LEAD TIME'!$A$10:$K$1000000,11,FALSE)</f>
        <v>0</v>
      </c>
      <c r="L1087" t="s">
        <v>37</v>
      </c>
      <c r="M1087" s="1">
        <f t="shared" si="128"/>
        <v>42704</v>
      </c>
      <c r="N1087" s="1">
        <f t="shared" si="129"/>
        <v>42707</v>
      </c>
      <c r="O1087" t="b">
        <f t="shared" si="130"/>
        <v>0</v>
      </c>
      <c r="P1087" t="str">
        <f t="shared" si="131"/>
        <v>WHEN fk_mwh_warehouse = '2' AND id_city = '2584' AND shipped_date &gt;= '2016-11-30' AND shipped_date &lt; '2016-12-04' THEN unit_price</v>
      </c>
      <c r="Q1087" t="str">
        <f t="shared" si="132"/>
        <v>WHEN fk_mwh_warehouse = '2' AND id_city = '2584' AND shipped_date &gt;= '2016-11-30' AND shipped_date &lt; '2016-12-04' THEN paid_price</v>
      </c>
      <c r="R1087" t="str">
        <f t="shared" si="135"/>
        <v>WHEN fk_mwh_warehouse = '2' AND id_city = '2584' AND shipped_date &gt;= '2016-11-30' AND shipped_date &lt; '2016-12-04' THEN order_nr</v>
      </c>
      <c r="S1087" t="str">
        <f t="shared" si="133"/>
        <v>WHEN fk_mwh_warehouse = '2' AND id_city = '2584' AND shipped_date &gt;= '2016-11-30' AND shipped_date &lt; '2016-12-04' THEN 1</v>
      </c>
    </row>
    <row r="1088" spans="1:19" x14ac:dyDescent="0.25">
      <c r="A1088" t="str">
        <f t="shared" si="134"/>
        <v>27312</v>
      </c>
      <c r="B1088">
        <v>2</v>
      </c>
      <c r="C1088">
        <v>2731</v>
      </c>
      <c r="D1088">
        <v>0</v>
      </c>
      <c r="E1088">
        <v>0</v>
      </c>
      <c r="F1088">
        <v>0</v>
      </c>
      <c r="G1088">
        <v>0</v>
      </c>
      <c r="H1088" t="e">
        <f>VLOOKUP($A1088,'01 LEAD TIME'!$A$10:$K$1000000,8,FALSE)</f>
        <v>#N/A</v>
      </c>
      <c r="I1088" t="e">
        <f>VLOOKUP($A1088,'01 LEAD TIME'!$A$10:$K$1000000,9,FALSE)</f>
        <v>#N/A</v>
      </c>
      <c r="J1088" t="e">
        <f>VLOOKUP($A1088,'01 LEAD TIME'!$A$10:$K$1000000,10,FALSE)</f>
        <v>#N/A</v>
      </c>
      <c r="K1088" t="e">
        <f>VLOOKUP($A1088,'01 LEAD TIME'!$A$10:$K$1000000,11,FALSE)</f>
        <v>#N/A</v>
      </c>
      <c r="L1088" t="e">
        <v>#N/A</v>
      </c>
      <c r="M1088" s="1" t="e">
        <f t="shared" si="128"/>
        <v>#N/A</v>
      </c>
      <c r="N1088" s="1" t="e">
        <f t="shared" si="129"/>
        <v>#N/A</v>
      </c>
      <c r="O1088" t="e">
        <f t="shared" si="130"/>
        <v>#N/A</v>
      </c>
      <c r="P1088" t="e">
        <f t="shared" si="131"/>
        <v>#N/A</v>
      </c>
      <c r="Q1088" t="e">
        <f t="shared" si="132"/>
        <v>#N/A</v>
      </c>
      <c r="R1088" t="e">
        <f t="shared" si="135"/>
        <v>#N/A</v>
      </c>
      <c r="S1088" t="e">
        <f t="shared" si="133"/>
        <v>#N/A</v>
      </c>
    </row>
    <row r="1089" spans="1:19" x14ac:dyDescent="0.25">
      <c r="A1089" t="str">
        <f t="shared" si="134"/>
        <v>27562</v>
      </c>
      <c r="B1089">
        <v>2</v>
      </c>
      <c r="C1089">
        <v>2756</v>
      </c>
      <c r="D1089">
        <v>25900</v>
      </c>
      <c r="E1089">
        <v>25900</v>
      </c>
      <c r="F1089">
        <v>1</v>
      </c>
      <c r="G1089">
        <v>1</v>
      </c>
      <c r="H1089">
        <f>VLOOKUP($A1089,'01 LEAD TIME'!$A$10:$K$1000000,8,FALSE)</f>
        <v>20161126104210</v>
      </c>
      <c r="I1089">
        <f>VLOOKUP($A1089,'01 LEAD TIME'!$A$10:$K$1000000,9,FALSE)</f>
        <v>20161205133520</v>
      </c>
      <c r="J1089">
        <f>VLOOKUP($A1089,'01 LEAD TIME'!$A$10:$K$1000000,10,FALSE)</f>
        <v>9</v>
      </c>
      <c r="K1089">
        <f>VLOOKUP($A1089,'01 LEAD TIME'!$A$10:$K$1000000,11,FALSE)</f>
        <v>0</v>
      </c>
      <c r="L1089" t="s">
        <v>34</v>
      </c>
      <c r="M1089" s="1">
        <f t="shared" si="128"/>
        <v>42704</v>
      </c>
      <c r="N1089" s="1">
        <f t="shared" si="129"/>
        <v>42707</v>
      </c>
      <c r="O1089" t="b">
        <f t="shared" si="130"/>
        <v>0</v>
      </c>
      <c r="P1089" t="str">
        <f t="shared" si="131"/>
        <v>WHEN fk_mwh_warehouse = '2' AND id_city = '2756' AND shipped_date &gt;= '2016-11-30' AND shipped_date &lt; '2016-12-04' THEN unit_price</v>
      </c>
      <c r="Q1089" t="str">
        <f t="shared" si="132"/>
        <v>WHEN fk_mwh_warehouse = '2' AND id_city = '2756' AND shipped_date &gt;= '2016-11-30' AND shipped_date &lt; '2016-12-04' THEN paid_price</v>
      </c>
      <c r="R1089" t="str">
        <f t="shared" si="135"/>
        <v>WHEN fk_mwh_warehouse = '2' AND id_city = '2756' AND shipped_date &gt;= '2016-11-30' AND shipped_date &lt; '2016-12-04' THEN order_nr</v>
      </c>
      <c r="S1089" t="str">
        <f t="shared" si="133"/>
        <v>WHEN fk_mwh_warehouse = '2' AND id_city = '2756' AND shipped_date &gt;= '2016-11-30' AND shipped_date &lt; '2016-12-04' THEN 1</v>
      </c>
    </row>
    <row r="1090" spans="1:19" x14ac:dyDescent="0.25">
      <c r="A1090" t="str">
        <f t="shared" si="134"/>
        <v>28272</v>
      </c>
      <c r="B1090">
        <v>2</v>
      </c>
      <c r="C1090">
        <v>2827</v>
      </c>
      <c r="D1090">
        <v>111900</v>
      </c>
      <c r="E1090">
        <v>111900</v>
      </c>
      <c r="F1090">
        <v>1</v>
      </c>
      <c r="G1090">
        <v>1</v>
      </c>
      <c r="H1090">
        <f>VLOOKUP($A1090,'01 LEAD TIME'!$A$10:$K$1000000,8,FALSE)</f>
        <v>20161202134344</v>
      </c>
      <c r="I1090">
        <f>VLOOKUP($A1090,'01 LEAD TIME'!$A$10:$K$1000000,9,FALSE)</f>
        <v>20161207133114</v>
      </c>
      <c r="J1090">
        <f>VLOOKUP($A1090,'01 LEAD TIME'!$A$10:$K$1000000,10,FALSE)</f>
        <v>5</v>
      </c>
      <c r="K1090">
        <f>VLOOKUP($A1090,'01 LEAD TIME'!$A$10:$K$1000000,11,FALSE)</f>
        <v>0</v>
      </c>
      <c r="L1090" t="s">
        <v>35</v>
      </c>
      <c r="M1090" s="1">
        <f t="shared" si="128"/>
        <v>42708</v>
      </c>
      <c r="N1090" s="1">
        <f t="shared" si="129"/>
        <v>42711</v>
      </c>
      <c r="O1090" t="b">
        <f t="shared" si="130"/>
        <v>0</v>
      </c>
      <c r="P1090" t="str">
        <f t="shared" si="131"/>
        <v>WHEN fk_mwh_warehouse = '2' AND id_city = '2827' AND shipped_date &gt;= '2016-12-04' AND shipped_date &lt; '2016-12-08' THEN unit_price</v>
      </c>
      <c r="Q1090" t="str">
        <f t="shared" si="132"/>
        <v>WHEN fk_mwh_warehouse = '2' AND id_city = '2827' AND shipped_date &gt;= '2016-12-04' AND shipped_date &lt; '2016-12-08' THEN paid_price</v>
      </c>
      <c r="R1090" t="str">
        <f t="shared" si="135"/>
        <v>WHEN fk_mwh_warehouse = '2' AND id_city = '2827' AND shipped_date &gt;= '2016-12-04' AND shipped_date &lt; '2016-12-08' THEN order_nr</v>
      </c>
      <c r="S1090" t="str">
        <f t="shared" si="133"/>
        <v>WHEN fk_mwh_warehouse = '2' AND id_city = '2827' AND shipped_date &gt;= '2016-12-04' AND shipped_date &lt; '2016-12-08' THEN 1</v>
      </c>
    </row>
    <row r="1091" spans="1:19" x14ac:dyDescent="0.25">
      <c r="A1091" t="str">
        <f t="shared" si="134"/>
        <v>28912</v>
      </c>
      <c r="B1091">
        <v>2</v>
      </c>
      <c r="C1091">
        <v>2891</v>
      </c>
      <c r="D1091">
        <v>2333905</v>
      </c>
      <c r="E1091">
        <v>2333905</v>
      </c>
      <c r="F1091">
        <v>8</v>
      </c>
      <c r="G1091">
        <v>13</v>
      </c>
      <c r="H1091">
        <f>VLOOKUP($A1091,'01 LEAD TIME'!$A$10:$K$1000000,8,FALSE)</f>
        <v>20161165878819.301</v>
      </c>
      <c r="I1091">
        <f>VLOOKUP($A1091,'01 LEAD TIME'!$A$10:$K$1000000,9,FALSE)</f>
        <v>20161206461454.102</v>
      </c>
      <c r="J1091">
        <f>VLOOKUP($A1091,'01 LEAD TIME'!$A$10:$K$1000000,10,FALSE)</f>
        <v>6</v>
      </c>
      <c r="K1091">
        <f>VLOOKUP($A1091,'01 LEAD TIME'!$A$10:$K$1000000,11,FALSE)</f>
        <v>2</v>
      </c>
      <c r="L1091" t="s">
        <v>36</v>
      </c>
      <c r="M1091" s="1">
        <f t="shared" si="128"/>
        <v>42701</v>
      </c>
      <c r="N1091" s="1">
        <f t="shared" si="129"/>
        <v>42712</v>
      </c>
      <c r="O1091" t="b">
        <f t="shared" si="130"/>
        <v>0</v>
      </c>
      <c r="P1091" t="str">
        <f t="shared" si="131"/>
        <v>WHEN fk_mwh_warehouse = '2' AND id_city = '2891' AND shipped_date &gt;= '2016-11-27' AND shipped_date &lt; '2016-12-09' THEN unit_price</v>
      </c>
      <c r="Q1091" t="str">
        <f t="shared" si="132"/>
        <v>WHEN fk_mwh_warehouse = '2' AND id_city = '2891' AND shipped_date &gt;= '2016-11-27' AND shipped_date &lt; '2016-12-09' THEN paid_price</v>
      </c>
      <c r="R1091" t="str">
        <f t="shared" si="135"/>
        <v>WHEN fk_mwh_warehouse = '2' AND id_city = '2891' AND shipped_date &gt;= '2016-11-27' AND shipped_date &lt; '2016-12-09' THEN order_nr</v>
      </c>
      <c r="S1091" t="str">
        <f t="shared" si="133"/>
        <v>WHEN fk_mwh_warehouse = '2' AND id_city = '2891' AND shipped_date &gt;= '2016-11-27' AND shipped_date &lt; '2016-12-09' THEN 1</v>
      </c>
    </row>
    <row r="1092" spans="1:19" x14ac:dyDescent="0.25">
      <c r="A1092" t="str">
        <f t="shared" si="134"/>
        <v>28972</v>
      </c>
      <c r="B1092">
        <v>2</v>
      </c>
      <c r="C1092">
        <v>2897</v>
      </c>
      <c r="D1092">
        <v>140600</v>
      </c>
      <c r="E1092">
        <v>140600</v>
      </c>
      <c r="F1092">
        <v>2</v>
      </c>
      <c r="G1092">
        <v>3</v>
      </c>
      <c r="H1092">
        <f>VLOOKUP($A1092,'01 LEAD TIME'!$A$10:$K$1000000,8,FALSE)</f>
        <v>20161165693883.5</v>
      </c>
      <c r="I1092">
        <f>VLOOKUP($A1092,'01 LEAD TIME'!$A$10:$K$1000000,9,FALSE)</f>
        <v>20161207663431</v>
      </c>
      <c r="J1092">
        <f>VLOOKUP($A1092,'01 LEAD TIME'!$A$10:$K$1000000,10,FALSE)</f>
        <v>7</v>
      </c>
      <c r="K1092">
        <f>VLOOKUP($A1092,'01 LEAD TIME'!$A$10:$K$1000000,11,FALSE)</f>
        <v>1</v>
      </c>
      <c r="L1092" t="s">
        <v>35</v>
      </c>
      <c r="M1092" s="1">
        <f t="shared" si="128"/>
        <v>42703</v>
      </c>
      <c r="N1092" s="1">
        <f t="shared" si="129"/>
        <v>42710</v>
      </c>
      <c r="O1092" t="b">
        <f t="shared" si="130"/>
        <v>0</v>
      </c>
      <c r="P1092" t="str">
        <f t="shared" si="131"/>
        <v>WHEN fk_mwh_warehouse = '2' AND id_city = '2897' AND shipped_date &gt;= '2016-11-29' AND shipped_date &lt; '2016-12-07' THEN unit_price</v>
      </c>
      <c r="Q1092" t="str">
        <f t="shared" si="132"/>
        <v>WHEN fk_mwh_warehouse = '2' AND id_city = '2897' AND shipped_date &gt;= '2016-11-29' AND shipped_date &lt; '2016-12-07' THEN paid_price</v>
      </c>
      <c r="R1092" t="str">
        <f t="shared" si="135"/>
        <v>WHEN fk_mwh_warehouse = '2' AND id_city = '2897' AND shipped_date &gt;= '2016-11-29' AND shipped_date &lt; '2016-12-07' THEN order_nr</v>
      </c>
      <c r="S1092" t="str">
        <f t="shared" si="133"/>
        <v>WHEN fk_mwh_warehouse = '2' AND id_city = '2897' AND shipped_date &gt;= '2016-11-29' AND shipped_date &lt; '2016-12-07' THEN 1</v>
      </c>
    </row>
    <row r="1093" spans="1:19" x14ac:dyDescent="0.25">
      <c r="A1093" t="str">
        <f t="shared" si="134"/>
        <v>29062</v>
      </c>
      <c r="B1093">
        <v>2</v>
      </c>
      <c r="C1093">
        <v>2906</v>
      </c>
      <c r="D1093">
        <v>0</v>
      </c>
      <c r="E1093">
        <v>0</v>
      </c>
      <c r="F1093">
        <v>0</v>
      </c>
      <c r="G1093">
        <v>0</v>
      </c>
      <c r="H1093" t="e">
        <f>VLOOKUP($A1093,'01 LEAD TIME'!$A$10:$K$1000000,8,FALSE)</f>
        <v>#N/A</v>
      </c>
      <c r="I1093" t="e">
        <f>VLOOKUP($A1093,'01 LEAD TIME'!$A$10:$K$1000000,9,FALSE)</f>
        <v>#N/A</v>
      </c>
      <c r="J1093" t="e">
        <f>VLOOKUP($A1093,'01 LEAD TIME'!$A$10:$K$1000000,10,FALSE)</f>
        <v>#N/A</v>
      </c>
      <c r="K1093" t="e">
        <f>VLOOKUP($A1093,'01 LEAD TIME'!$A$10:$K$1000000,11,FALSE)</f>
        <v>#N/A</v>
      </c>
      <c r="L1093" t="e">
        <v>#N/A</v>
      </c>
      <c r="M1093" s="1" t="e">
        <f t="shared" si="128"/>
        <v>#N/A</v>
      </c>
      <c r="N1093" s="1" t="e">
        <f t="shared" si="129"/>
        <v>#N/A</v>
      </c>
      <c r="O1093" t="e">
        <f t="shared" si="130"/>
        <v>#N/A</v>
      </c>
      <c r="P1093" t="e">
        <f t="shared" si="131"/>
        <v>#N/A</v>
      </c>
      <c r="Q1093" t="e">
        <f t="shared" si="132"/>
        <v>#N/A</v>
      </c>
      <c r="R1093" t="e">
        <f t="shared" si="135"/>
        <v>#N/A</v>
      </c>
      <c r="S1093" t="e">
        <f t="shared" si="133"/>
        <v>#N/A</v>
      </c>
    </row>
    <row r="1094" spans="1:19" x14ac:dyDescent="0.25">
      <c r="A1094" t="str">
        <f t="shared" si="134"/>
        <v>29312</v>
      </c>
      <c r="B1094">
        <v>2</v>
      </c>
      <c r="C1094">
        <v>2931</v>
      </c>
      <c r="D1094">
        <v>0</v>
      </c>
      <c r="E1094">
        <v>0</v>
      </c>
      <c r="F1094">
        <v>0</v>
      </c>
      <c r="G1094">
        <v>0</v>
      </c>
      <c r="H1094" t="e">
        <f>VLOOKUP($A1094,'01 LEAD TIME'!$A$10:$K$1000000,8,FALSE)</f>
        <v>#N/A</v>
      </c>
      <c r="I1094" t="e">
        <f>VLOOKUP($A1094,'01 LEAD TIME'!$A$10:$K$1000000,9,FALSE)</f>
        <v>#N/A</v>
      </c>
      <c r="J1094" t="e">
        <f>VLOOKUP($A1094,'01 LEAD TIME'!$A$10:$K$1000000,10,FALSE)</f>
        <v>#N/A</v>
      </c>
      <c r="K1094" t="e">
        <f>VLOOKUP($A1094,'01 LEAD TIME'!$A$10:$K$1000000,11,FALSE)</f>
        <v>#N/A</v>
      </c>
      <c r="L1094" t="e">
        <v>#N/A</v>
      </c>
      <c r="M1094" s="1" t="e">
        <f t="shared" si="128"/>
        <v>#N/A</v>
      </c>
      <c r="N1094" s="1" t="e">
        <f t="shared" si="129"/>
        <v>#N/A</v>
      </c>
      <c r="O1094" t="e">
        <f t="shared" si="130"/>
        <v>#N/A</v>
      </c>
      <c r="P1094" t="e">
        <f t="shared" si="131"/>
        <v>#N/A</v>
      </c>
      <c r="Q1094" t="e">
        <f t="shared" si="132"/>
        <v>#N/A</v>
      </c>
      <c r="R1094" t="e">
        <f t="shared" si="135"/>
        <v>#N/A</v>
      </c>
      <c r="S1094" t="e">
        <f t="shared" si="133"/>
        <v>#N/A</v>
      </c>
    </row>
    <row r="1095" spans="1:19" x14ac:dyDescent="0.25">
      <c r="A1095" t="str">
        <f t="shared" si="134"/>
        <v>29372</v>
      </c>
      <c r="B1095">
        <v>2</v>
      </c>
      <c r="C1095">
        <v>2937</v>
      </c>
      <c r="D1095">
        <v>1403500</v>
      </c>
      <c r="E1095">
        <v>1403500</v>
      </c>
      <c r="F1095">
        <v>4</v>
      </c>
      <c r="G1095">
        <v>5</v>
      </c>
      <c r="H1095">
        <f>VLOOKUP($A1095,'01 LEAD TIME'!$A$10:$K$1000000,8,FALSE)</f>
        <v>20161177153170.301</v>
      </c>
      <c r="I1095">
        <f>VLOOKUP($A1095,'01 LEAD TIME'!$A$10:$K$1000000,9,FALSE)</f>
        <v>20161206479264</v>
      </c>
      <c r="J1095">
        <f>VLOOKUP($A1095,'01 LEAD TIME'!$A$10:$K$1000000,10,FALSE)</f>
        <v>6</v>
      </c>
      <c r="K1095">
        <f>VLOOKUP($A1095,'01 LEAD TIME'!$A$10:$K$1000000,11,FALSE)</f>
        <v>2</v>
      </c>
      <c r="L1095" t="s">
        <v>36</v>
      </c>
      <c r="M1095" s="1">
        <f t="shared" si="128"/>
        <v>42701</v>
      </c>
      <c r="N1095" s="1">
        <f t="shared" si="129"/>
        <v>42712</v>
      </c>
      <c r="O1095" t="b">
        <f t="shared" si="130"/>
        <v>0</v>
      </c>
      <c r="P1095" t="str">
        <f t="shared" si="131"/>
        <v>WHEN fk_mwh_warehouse = '2' AND id_city = '2937' AND shipped_date &gt;= '2016-11-27' AND shipped_date &lt; '2016-12-09' THEN unit_price</v>
      </c>
      <c r="Q1095" t="str">
        <f t="shared" si="132"/>
        <v>WHEN fk_mwh_warehouse = '2' AND id_city = '2937' AND shipped_date &gt;= '2016-11-27' AND shipped_date &lt; '2016-12-09' THEN paid_price</v>
      </c>
      <c r="R1095" t="str">
        <f t="shared" si="135"/>
        <v>WHEN fk_mwh_warehouse = '2' AND id_city = '2937' AND shipped_date &gt;= '2016-11-27' AND shipped_date &lt; '2016-12-09' THEN order_nr</v>
      </c>
      <c r="S1095" t="str">
        <f t="shared" si="133"/>
        <v>WHEN fk_mwh_warehouse = '2' AND id_city = '2937' AND shipped_date &gt;= '2016-11-27' AND shipped_date &lt; '2016-12-09' THEN 1</v>
      </c>
    </row>
    <row r="1096" spans="1:19" x14ac:dyDescent="0.25">
      <c r="A1096" t="str">
        <f t="shared" si="134"/>
        <v>29582</v>
      </c>
      <c r="B1096">
        <v>2</v>
      </c>
      <c r="C1096">
        <v>2958</v>
      </c>
      <c r="D1096">
        <v>336900</v>
      </c>
      <c r="E1096">
        <v>334650</v>
      </c>
      <c r="F1096">
        <v>3</v>
      </c>
      <c r="G1096">
        <v>3</v>
      </c>
      <c r="H1096">
        <f>VLOOKUP($A1096,'01 LEAD TIME'!$A$10:$K$1000000,8,FALSE)</f>
        <v>20161126680177</v>
      </c>
      <c r="I1096">
        <f>VLOOKUP($A1096,'01 LEAD TIME'!$A$10:$K$1000000,9,FALSE)</f>
        <v>20161206631986.5</v>
      </c>
      <c r="J1096">
        <f>VLOOKUP($A1096,'01 LEAD TIME'!$A$10:$K$1000000,10,FALSE)</f>
        <v>10</v>
      </c>
      <c r="K1096">
        <f>VLOOKUP($A1096,'01 LEAD TIME'!$A$10:$K$1000000,11,FALSE)</f>
        <v>3</v>
      </c>
      <c r="L1096" t="s">
        <v>36</v>
      </c>
      <c r="M1096" s="1">
        <f t="shared" si="128"/>
        <v>42694</v>
      </c>
      <c r="N1096" s="1">
        <f t="shared" si="129"/>
        <v>42709</v>
      </c>
      <c r="O1096" t="b">
        <f t="shared" si="130"/>
        <v>0</v>
      </c>
      <c r="P1096" t="str">
        <f t="shared" si="131"/>
        <v>WHEN fk_mwh_warehouse = '2' AND id_city = '2958' AND shipped_date &gt;= '2016-11-20' AND shipped_date &lt; '2016-12-06' THEN unit_price</v>
      </c>
      <c r="Q1096" t="str">
        <f t="shared" si="132"/>
        <v>WHEN fk_mwh_warehouse = '2' AND id_city = '2958' AND shipped_date &gt;= '2016-11-20' AND shipped_date &lt; '2016-12-06' THEN paid_price</v>
      </c>
      <c r="R1096" t="str">
        <f t="shared" si="135"/>
        <v>WHEN fk_mwh_warehouse = '2' AND id_city = '2958' AND shipped_date &gt;= '2016-11-20' AND shipped_date &lt; '2016-12-06' THEN order_nr</v>
      </c>
      <c r="S1096" t="str">
        <f t="shared" si="133"/>
        <v>WHEN fk_mwh_warehouse = '2' AND id_city = '2958' AND shipped_date &gt;= '2016-11-20' AND shipped_date &lt; '2016-12-06' THEN 1</v>
      </c>
    </row>
    <row r="1097" spans="1:19" x14ac:dyDescent="0.25">
      <c r="A1097" t="str">
        <f t="shared" si="134"/>
        <v>29712</v>
      </c>
      <c r="B1097">
        <v>2</v>
      </c>
      <c r="C1097">
        <v>2971</v>
      </c>
      <c r="D1097">
        <v>62000</v>
      </c>
      <c r="E1097">
        <v>62000</v>
      </c>
      <c r="F1097">
        <v>1</v>
      </c>
      <c r="G1097">
        <v>1</v>
      </c>
      <c r="H1097">
        <f>VLOOKUP($A1097,'01 LEAD TIME'!$A$10:$K$1000000,8,FALSE)</f>
        <v>20161201881221.602</v>
      </c>
      <c r="I1097">
        <f>VLOOKUP($A1097,'01 LEAD TIME'!$A$10:$K$1000000,9,FALSE)</f>
        <v>20161207463985.602</v>
      </c>
      <c r="J1097">
        <f>VLOOKUP($A1097,'01 LEAD TIME'!$A$10:$K$1000000,10,FALSE)</f>
        <v>6</v>
      </c>
      <c r="K1097">
        <f>VLOOKUP($A1097,'01 LEAD TIME'!$A$10:$K$1000000,11,FALSE)</f>
        <v>0</v>
      </c>
      <c r="L1097" t="s">
        <v>35</v>
      </c>
      <c r="M1097" s="1">
        <f t="shared" si="128"/>
        <v>42707</v>
      </c>
      <c r="N1097" s="1">
        <f t="shared" si="129"/>
        <v>42710</v>
      </c>
      <c r="O1097" t="b">
        <f t="shared" si="130"/>
        <v>0</v>
      </c>
      <c r="P1097" t="str">
        <f t="shared" si="131"/>
        <v>WHEN fk_mwh_warehouse = '2' AND id_city = '2971' AND shipped_date &gt;= '2016-12-03' AND shipped_date &lt; '2016-12-07' THEN unit_price</v>
      </c>
      <c r="Q1097" t="str">
        <f t="shared" si="132"/>
        <v>WHEN fk_mwh_warehouse = '2' AND id_city = '2971' AND shipped_date &gt;= '2016-12-03' AND shipped_date &lt; '2016-12-07' THEN paid_price</v>
      </c>
      <c r="R1097" t="str">
        <f t="shared" si="135"/>
        <v>WHEN fk_mwh_warehouse = '2' AND id_city = '2971' AND shipped_date &gt;= '2016-12-03' AND shipped_date &lt; '2016-12-07' THEN order_nr</v>
      </c>
      <c r="S1097" t="str">
        <f t="shared" si="133"/>
        <v>WHEN fk_mwh_warehouse = '2' AND id_city = '2971' AND shipped_date &gt;= '2016-12-03' AND shipped_date &lt; '2016-12-07' THEN 1</v>
      </c>
    </row>
    <row r="1098" spans="1:19" x14ac:dyDescent="0.25">
      <c r="A1098" t="str">
        <f t="shared" si="134"/>
        <v>29822</v>
      </c>
      <c r="B1098">
        <v>2</v>
      </c>
      <c r="C1098">
        <v>2982</v>
      </c>
      <c r="D1098">
        <v>0</v>
      </c>
      <c r="E1098">
        <v>0</v>
      </c>
      <c r="F1098">
        <v>0</v>
      </c>
      <c r="G1098">
        <v>0</v>
      </c>
      <c r="H1098" t="e">
        <f>VLOOKUP($A1098,'01 LEAD TIME'!$A$10:$K$1000000,8,FALSE)</f>
        <v>#N/A</v>
      </c>
      <c r="I1098" t="e">
        <f>VLOOKUP($A1098,'01 LEAD TIME'!$A$10:$K$1000000,9,FALSE)</f>
        <v>#N/A</v>
      </c>
      <c r="J1098" t="e">
        <f>VLOOKUP($A1098,'01 LEAD TIME'!$A$10:$K$1000000,10,FALSE)</f>
        <v>#N/A</v>
      </c>
      <c r="K1098" t="e">
        <f>VLOOKUP($A1098,'01 LEAD TIME'!$A$10:$K$1000000,11,FALSE)</f>
        <v>#N/A</v>
      </c>
      <c r="L1098" t="e">
        <v>#N/A</v>
      </c>
      <c r="M1098" s="1" t="e">
        <f t="shared" ref="M1098:M1161" si="136">$N$2-J1098-($N$6*K1098)</f>
        <v>#N/A</v>
      </c>
      <c r="N1098" s="1" t="e">
        <f t="shared" ref="N1098:N1161" si="137">$N$3-J1098+($N$7*K1098)</f>
        <v>#N/A</v>
      </c>
      <c r="O1098" t="e">
        <f t="shared" ref="O1098:O1161" si="138">N1098&gt;$N$3</f>
        <v>#N/A</v>
      </c>
      <c r="P1098" t="e">
        <f t="shared" ref="P1098:P1161" si="139">"WHEN fk_mwh_warehouse = '"&amp;$B1098&amp;"' AND id_city = '"&amp;$C1098&amp;"' AND shipped_date &gt;= '"&amp;TEXT($M1098,"yyyy-mm-dd")&amp;"' AND shipped_date &lt; '"&amp;TEXT($N1098+1,"yyyy-mm-dd")&amp;"' THEN unit_price"</f>
        <v>#N/A</v>
      </c>
      <c r="Q1098" t="e">
        <f t="shared" ref="Q1098:Q1161" si="140">"WHEN fk_mwh_warehouse = '"&amp;$B1098&amp;"' AND id_city = '"&amp;$C1098&amp;"' AND shipped_date &gt;= '"&amp;TEXT($M1098,"yyyy-mm-dd")&amp;"' AND shipped_date &lt; '"&amp;TEXT($N1098+1,"yyyy-mm-dd")&amp;"' THEN paid_price"</f>
        <v>#N/A</v>
      </c>
      <c r="R1098" t="e">
        <f t="shared" si="135"/>
        <v>#N/A</v>
      </c>
      <c r="S1098" t="e">
        <f t="shared" ref="S1098:S1161" si="141">"WHEN fk_mwh_warehouse = '"&amp;$B1098&amp;"' AND id_city = '"&amp;$C1098&amp;"' AND shipped_date &gt;= '"&amp;TEXT($M1098,"yyyy-mm-dd")&amp;"' AND shipped_date &lt; '"&amp;TEXT($N1098+1,"yyyy-mm-dd")&amp;"' THEN 1"</f>
        <v>#N/A</v>
      </c>
    </row>
    <row r="1099" spans="1:19" x14ac:dyDescent="0.25">
      <c r="A1099" t="str">
        <f t="shared" ref="A1099:A1162" si="142">C1099&amp;B1099</f>
        <v>29912</v>
      </c>
      <c r="B1099">
        <v>2</v>
      </c>
      <c r="C1099">
        <v>2991</v>
      </c>
      <c r="D1099">
        <v>0</v>
      </c>
      <c r="E1099">
        <v>0</v>
      </c>
      <c r="F1099">
        <v>0</v>
      </c>
      <c r="G1099">
        <v>0</v>
      </c>
      <c r="H1099" t="e">
        <f>VLOOKUP($A1099,'01 LEAD TIME'!$A$10:$K$1000000,8,FALSE)</f>
        <v>#N/A</v>
      </c>
      <c r="I1099" t="e">
        <f>VLOOKUP($A1099,'01 LEAD TIME'!$A$10:$K$1000000,9,FALSE)</f>
        <v>#N/A</v>
      </c>
      <c r="J1099" t="e">
        <f>VLOOKUP($A1099,'01 LEAD TIME'!$A$10:$K$1000000,10,FALSE)</f>
        <v>#N/A</v>
      </c>
      <c r="K1099" t="e">
        <f>VLOOKUP($A1099,'01 LEAD TIME'!$A$10:$K$1000000,11,FALSE)</f>
        <v>#N/A</v>
      </c>
      <c r="L1099" t="e">
        <v>#N/A</v>
      </c>
      <c r="M1099" s="1" t="e">
        <f t="shared" si="136"/>
        <v>#N/A</v>
      </c>
      <c r="N1099" s="1" t="e">
        <f t="shared" si="137"/>
        <v>#N/A</v>
      </c>
      <c r="O1099" t="e">
        <f t="shared" si="138"/>
        <v>#N/A</v>
      </c>
      <c r="P1099" t="e">
        <f t="shared" si="139"/>
        <v>#N/A</v>
      </c>
      <c r="Q1099" t="e">
        <f t="shared" si="140"/>
        <v>#N/A</v>
      </c>
      <c r="R1099" t="e">
        <f t="shared" ref="R1099:R1162" si="143">"WHEN fk_mwh_warehouse = '"&amp;$B1099&amp;"' AND id_city = '"&amp;$C1099&amp;"' AND shipped_date &gt;= '"&amp;TEXT($M1099,"yyyy-mm-dd")&amp;"' AND shipped_date &lt; '"&amp;TEXT($N1099+1,"yyyy-mm-dd")&amp;"' THEN order_nr"</f>
        <v>#N/A</v>
      </c>
      <c r="S1099" t="e">
        <f t="shared" si="141"/>
        <v>#N/A</v>
      </c>
    </row>
    <row r="1100" spans="1:19" x14ac:dyDescent="0.25">
      <c r="A1100" t="str">
        <f t="shared" si="142"/>
        <v>30102</v>
      </c>
      <c r="B1100">
        <v>2</v>
      </c>
      <c r="C1100">
        <v>3010</v>
      </c>
      <c r="D1100">
        <v>5629065</v>
      </c>
      <c r="E1100">
        <v>5619273.7599999998</v>
      </c>
      <c r="F1100">
        <v>69</v>
      </c>
      <c r="G1100">
        <v>83</v>
      </c>
      <c r="H1100">
        <f>VLOOKUP($A1100,'01 LEAD TIME'!$A$10:$K$1000000,8,FALSE)</f>
        <v>20161195065230.398</v>
      </c>
      <c r="I1100">
        <f>VLOOKUP($A1100,'01 LEAD TIME'!$A$10:$K$1000000,9,FALSE)</f>
        <v>20161207069693</v>
      </c>
      <c r="J1100">
        <f>VLOOKUP($A1100,'01 LEAD TIME'!$A$10:$K$1000000,10,FALSE)</f>
        <v>5</v>
      </c>
      <c r="K1100">
        <f>VLOOKUP($A1100,'01 LEAD TIME'!$A$10:$K$1000000,11,FALSE)</f>
        <v>4</v>
      </c>
      <c r="L1100" t="s">
        <v>35</v>
      </c>
      <c r="M1100" s="1">
        <f t="shared" si="136"/>
        <v>42696</v>
      </c>
      <c r="N1100" s="1">
        <f t="shared" si="137"/>
        <v>42715</v>
      </c>
      <c r="O1100" t="b">
        <f t="shared" si="138"/>
        <v>0</v>
      </c>
      <c r="P1100" t="str">
        <f t="shared" si="139"/>
        <v>WHEN fk_mwh_warehouse = '2' AND id_city = '3010' AND shipped_date &gt;= '2016-11-22' AND shipped_date &lt; '2016-12-12' THEN unit_price</v>
      </c>
      <c r="Q1100" t="str">
        <f t="shared" si="140"/>
        <v>WHEN fk_mwh_warehouse = '2' AND id_city = '3010' AND shipped_date &gt;= '2016-11-22' AND shipped_date &lt; '2016-12-12' THEN paid_price</v>
      </c>
      <c r="R1100" t="str">
        <f t="shared" si="143"/>
        <v>WHEN fk_mwh_warehouse = '2' AND id_city = '3010' AND shipped_date &gt;= '2016-11-22' AND shipped_date &lt; '2016-12-12' THEN order_nr</v>
      </c>
      <c r="S1100" t="str">
        <f t="shared" si="141"/>
        <v>WHEN fk_mwh_warehouse = '2' AND id_city = '3010' AND shipped_date &gt;= '2016-11-22' AND shipped_date &lt; '2016-12-12' THEN 1</v>
      </c>
    </row>
    <row r="1101" spans="1:19" x14ac:dyDescent="0.25">
      <c r="A1101" t="str">
        <f t="shared" si="142"/>
        <v>30172</v>
      </c>
      <c r="B1101">
        <v>2</v>
      </c>
      <c r="C1101">
        <v>3017</v>
      </c>
      <c r="D1101">
        <v>109000</v>
      </c>
      <c r="E1101">
        <v>109000</v>
      </c>
      <c r="F1101">
        <v>1</v>
      </c>
      <c r="G1101">
        <v>1</v>
      </c>
      <c r="H1101">
        <f>VLOOKUP($A1101,'01 LEAD TIME'!$A$10:$K$1000000,8,FALSE)</f>
        <v>20161201676586.5</v>
      </c>
      <c r="I1101">
        <f>VLOOKUP($A1101,'01 LEAD TIME'!$A$10:$K$1000000,9,FALSE)</f>
        <v>20161206157163</v>
      </c>
      <c r="J1101">
        <f>VLOOKUP($A1101,'01 LEAD TIME'!$A$10:$K$1000000,10,FALSE)</f>
        <v>5</v>
      </c>
      <c r="K1101">
        <f>VLOOKUP($A1101,'01 LEAD TIME'!$A$10:$K$1000000,11,FALSE)</f>
        <v>0</v>
      </c>
      <c r="L1101" t="s">
        <v>36</v>
      </c>
      <c r="M1101" s="1">
        <f t="shared" si="136"/>
        <v>42708</v>
      </c>
      <c r="N1101" s="1">
        <f t="shared" si="137"/>
        <v>42711</v>
      </c>
      <c r="O1101" t="b">
        <f t="shared" si="138"/>
        <v>0</v>
      </c>
      <c r="P1101" t="str">
        <f t="shared" si="139"/>
        <v>WHEN fk_mwh_warehouse = '2' AND id_city = '3017' AND shipped_date &gt;= '2016-12-04' AND shipped_date &lt; '2016-12-08' THEN unit_price</v>
      </c>
      <c r="Q1101" t="str">
        <f t="shared" si="140"/>
        <v>WHEN fk_mwh_warehouse = '2' AND id_city = '3017' AND shipped_date &gt;= '2016-12-04' AND shipped_date &lt; '2016-12-08' THEN paid_price</v>
      </c>
      <c r="R1101" t="str">
        <f t="shared" si="143"/>
        <v>WHEN fk_mwh_warehouse = '2' AND id_city = '3017' AND shipped_date &gt;= '2016-12-04' AND shipped_date &lt; '2016-12-08' THEN order_nr</v>
      </c>
      <c r="S1101" t="str">
        <f t="shared" si="141"/>
        <v>WHEN fk_mwh_warehouse = '2' AND id_city = '3017' AND shipped_date &gt;= '2016-12-04' AND shipped_date &lt; '2016-12-08' THEN 1</v>
      </c>
    </row>
    <row r="1102" spans="1:19" x14ac:dyDescent="0.25">
      <c r="A1102" t="str">
        <f t="shared" si="142"/>
        <v>31132</v>
      </c>
      <c r="B1102">
        <v>2</v>
      </c>
      <c r="C1102">
        <v>3113</v>
      </c>
      <c r="D1102">
        <v>0</v>
      </c>
      <c r="E1102">
        <v>0</v>
      </c>
      <c r="F1102">
        <v>0</v>
      </c>
      <c r="G1102">
        <v>0</v>
      </c>
      <c r="H1102" t="e">
        <f>VLOOKUP($A1102,'01 LEAD TIME'!$A$10:$K$1000000,8,FALSE)</f>
        <v>#N/A</v>
      </c>
      <c r="I1102" t="e">
        <f>VLOOKUP($A1102,'01 LEAD TIME'!$A$10:$K$1000000,9,FALSE)</f>
        <v>#N/A</v>
      </c>
      <c r="J1102" t="e">
        <f>VLOOKUP($A1102,'01 LEAD TIME'!$A$10:$K$1000000,10,FALSE)</f>
        <v>#N/A</v>
      </c>
      <c r="K1102" t="e">
        <f>VLOOKUP($A1102,'01 LEAD TIME'!$A$10:$K$1000000,11,FALSE)</f>
        <v>#N/A</v>
      </c>
      <c r="L1102" t="e">
        <v>#N/A</v>
      </c>
      <c r="M1102" s="1" t="e">
        <f t="shared" si="136"/>
        <v>#N/A</v>
      </c>
      <c r="N1102" s="1" t="e">
        <f t="shared" si="137"/>
        <v>#N/A</v>
      </c>
      <c r="O1102" t="e">
        <f t="shared" si="138"/>
        <v>#N/A</v>
      </c>
      <c r="P1102" t="e">
        <f t="shared" si="139"/>
        <v>#N/A</v>
      </c>
      <c r="Q1102" t="e">
        <f t="shared" si="140"/>
        <v>#N/A</v>
      </c>
      <c r="R1102" t="e">
        <f t="shared" si="143"/>
        <v>#N/A</v>
      </c>
      <c r="S1102" t="e">
        <f t="shared" si="141"/>
        <v>#N/A</v>
      </c>
    </row>
    <row r="1103" spans="1:19" x14ac:dyDescent="0.25">
      <c r="A1103" t="str">
        <f t="shared" si="142"/>
        <v>31982</v>
      </c>
      <c r="B1103">
        <v>2</v>
      </c>
      <c r="C1103">
        <v>3198</v>
      </c>
      <c r="D1103">
        <v>0</v>
      </c>
      <c r="E1103">
        <v>0</v>
      </c>
      <c r="F1103">
        <v>0</v>
      </c>
      <c r="G1103">
        <v>0</v>
      </c>
      <c r="H1103" t="e">
        <f>VLOOKUP($A1103,'01 LEAD TIME'!$A$10:$K$1000000,8,FALSE)</f>
        <v>#N/A</v>
      </c>
      <c r="I1103" t="e">
        <f>VLOOKUP($A1103,'01 LEAD TIME'!$A$10:$K$1000000,9,FALSE)</f>
        <v>#N/A</v>
      </c>
      <c r="J1103" t="e">
        <f>VLOOKUP($A1103,'01 LEAD TIME'!$A$10:$K$1000000,10,FALSE)</f>
        <v>#N/A</v>
      </c>
      <c r="K1103" t="e">
        <f>VLOOKUP($A1103,'01 LEAD TIME'!$A$10:$K$1000000,11,FALSE)</f>
        <v>#N/A</v>
      </c>
      <c r="L1103" t="e">
        <v>#N/A</v>
      </c>
      <c r="M1103" s="1" t="e">
        <f t="shared" si="136"/>
        <v>#N/A</v>
      </c>
      <c r="N1103" s="1" t="e">
        <f t="shared" si="137"/>
        <v>#N/A</v>
      </c>
      <c r="O1103" t="e">
        <f t="shared" si="138"/>
        <v>#N/A</v>
      </c>
      <c r="P1103" t="e">
        <f t="shared" si="139"/>
        <v>#N/A</v>
      </c>
      <c r="Q1103" t="e">
        <f t="shared" si="140"/>
        <v>#N/A</v>
      </c>
      <c r="R1103" t="e">
        <f t="shared" si="143"/>
        <v>#N/A</v>
      </c>
      <c r="S1103" t="e">
        <f t="shared" si="141"/>
        <v>#N/A</v>
      </c>
    </row>
    <row r="1104" spans="1:19" x14ac:dyDescent="0.25">
      <c r="A1104" t="str">
        <f t="shared" si="142"/>
        <v>32802</v>
      </c>
      <c r="B1104">
        <v>2</v>
      </c>
      <c r="C1104">
        <v>3280</v>
      </c>
      <c r="D1104">
        <v>0</v>
      </c>
      <c r="E1104">
        <v>0</v>
      </c>
      <c r="F1104">
        <v>0</v>
      </c>
      <c r="G1104">
        <v>0</v>
      </c>
      <c r="H1104" t="e">
        <f>VLOOKUP($A1104,'01 LEAD TIME'!$A$10:$K$1000000,8,FALSE)</f>
        <v>#N/A</v>
      </c>
      <c r="I1104" t="e">
        <f>VLOOKUP($A1104,'01 LEAD TIME'!$A$10:$K$1000000,9,FALSE)</f>
        <v>#N/A</v>
      </c>
      <c r="J1104" t="e">
        <f>VLOOKUP($A1104,'01 LEAD TIME'!$A$10:$K$1000000,10,FALSE)</f>
        <v>#N/A</v>
      </c>
      <c r="K1104" t="e">
        <f>VLOOKUP($A1104,'01 LEAD TIME'!$A$10:$K$1000000,11,FALSE)</f>
        <v>#N/A</v>
      </c>
      <c r="L1104" t="e">
        <v>#N/A</v>
      </c>
      <c r="M1104" s="1" t="e">
        <f t="shared" si="136"/>
        <v>#N/A</v>
      </c>
      <c r="N1104" s="1" t="e">
        <f t="shared" si="137"/>
        <v>#N/A</v>
      </c>
      <c r="O1104" t="e">
        <f t="shared" si="138"/>
        <v>#N/A</v>
      </c>
      <c r="P1104" t="e">
        <f t="shared" si="139"/>
        <v>#N/A</v>
      </c>
      <c r="Q1104" t="e">
        <f t="shared" si="140"/>
        <v>#N/A</v>
      </c>
      <c r="R1104" t="e">
        <f t="shared" si="143"/>
        <v>#N/A</v>
      </c>
      <c r="S1104" t="e">
        <f t="shared" si="141"/>
        <v>#N/A</v>
      </c>
    </row>
    <row r="1105" spans="1:19" x14ac:dyDescent="0.25">
      <c r="A1105" t="str">
        <f t="shared" si="142"/>
        <v>33022</v>
      </c>
      <c r="B1105">
        <v>2</v>
      </c>
      <c r="C1105">
        <v>3302</v>
      </c>
      <c r="D1105">
        <v>19900</v>
      </c>
      <c r="E1105">
        <v>19900</v>
      </c>
      <c r="F1105">
        <v>1</v>
      </c>
      <c r="G1105">
        <v>1</v>
      </c>
      <c r="H1105">
        <f>VLOOKUP($A1105,'01 LEAD TIME'!$A$10:$K$1000000,8,FALSE)</f>
        <v>20161124125433</v>
      </c>
      <c r="I1105">
        <f>VLOOKUP($A1105,'01 LEAD TIME'!$A$10:$K$1000000,9,FALSE)</f>
        <v>20161205133518</v>
      </c>
      <c r="J1105">
        <f>VLOOKUP($A1105,'01 LEAD TIME'!$A$10:$K$1000000,10,FALSE)</f>
        <v>11</v>
      </c>
      <c r="K1105">
        <f>VLOOKUP($A1105,'01 LEAD TIME'!$A$10:$K$1000000,11,FALSE)</f>
        <v>0</v>
      </c>
      <c r="L1105" t="s">
        <v>34</v>
      </c>
      <c r="M1105" s="1">
        <f t="shared" si="136"/>
        <v>42702</v>
      </c>
      <c r="N1105" s="1">
        <f t="shared" si="137"/>
        <v>42705</v>
      </c>
      <c r="O1105" t="b">
        <f t="shared" si="138"/>
        <v>0</v>
      </c>
      <c r="P1105" t="str">
        <f t="shared" si="139"/>
        <v>WHEN fk_mwh_warehouse = '2' AND id_city = '3302' AND shipped_date &gt;= '2016-11-28' AND shipped_date &lt; '2016-12-02' THEN unit_price</v>
      </c>
      <c r="Q1105" t="str">
        <f t="shared" si="140"/>
        <v>WHEN fk_mwh_warehouse = '2' AND id_city = '3302' AND shipped_date &gt;= '2016-11-28' AND shipped_date &lt; '2016-12-02' THEN paid_price</v>
      </c>
      <c r="R1105" t="str">
        <f t="shared" si="143"/>
        <v>WHEN fk_mwh_warehouse = '2' AND id_city = '3302' AND shipped_date &gt;= '2016-11-28' AND shipped_date &lt; '2016-12-02' THEN order_nr</v>
      </c>
      <c r="S1105" t="str">
        <f t="shared" si="141"/>
        <v>WHEN fk_mwh_warehouse = '2' AND id_city = '3302' AND shipped_date &gt;= '2016-11-28' AND shipped_date &lt; '2016-12-02' THEN 1</v>
      </c>
    </row>
    <row r="1106" spans="1:19" x14ac:dyDescent="0.25">
      <c r="A1106" t="str">
        <f t="shared" si="142"/>
        <v>33132</v>
      </c>
      <c r="B1106">
        <v>2</v>
      </c>
      <c r="C1106">
        <v>3313</v>
      </c>
      <c r="D1106">
        <v>39000</v>
      </c>
      <c r="E1106">
        <v>39000</v>
      </c>
      <c r="F1106">
        <v>1</v>
      </c>
      <c r="G1106">
        <v>1</v>
      </c>
      <c r="H1106">
        <f>VLOOKUP($A1106,'01 LEAD TIME'!$A$10:$K$1000000,8,FALSE)</f>
        <v>20161113164007</v>
      </c>
      <c r="I1106">
        <f>VLOOKUP($A1106,'01 LEAD TIME'!$A$10:$K$1000000,9,FALSE)</f>
        <v>20161207035947</v>
      </c>
      <c r="J1106">
        <f>VLOOKUP($A1106,'01 LEAD TIME'!$A$10:$K$1000000,10,FALSE)</f>
        <v>24</v>
      </c>
      <c r="K1106">
        <f>VLOOKUP($A1106,'01 LEAD TIME'!$A$10:$K$1000000,11,FALSE)</f>
        <v>0</v>
      </c>
      <c r="L1106" t="s">
        <v>35</v>
      </c>
      <c r="M1106" s="1">
        <f t="shared" si="136"/>
        <v>42689</v>
      </c>
      <c r="N1106" s="1">
        <f t="shared" si="137"/>
        <v>42692</v>
      </c>
      <c r="O1106" t="b">
        <f t="shared" si="138"/>
        <v>0</v>
      </c>
      <c r="P1106" t="str">
        <f t="shared" si="139"/>
        <v>WHEN fk_mwh_warehouse = '2' AND id_city = '3313' AND shipped_date &gt;= '2016-11-15' AND shipped_date &lt; '2016-11-19' THEN unit_price</v>
      </c>
      <c r="Q1106" t="str">
        <f t="shared" si="140"/>
        <v>WHEN fk_mwh_warehouse = '2' AND id_city = '3313' AND shipped_date &gt;= '2016-11-15' AND shipped_date &lt; '2016-11-19' THEN paid_price</v>
      </c>
      <c r="R1106" t="str">
        <f t="shared" si="143"/>
        <v>WHEN fk_mwh_warehouse = '2' AND id_city = '3313' AND shipped_date &gt;= '2016-11-15' AND shipped_date &lt; '2016-11-19' THEN order_nr</v>
      </c>
      <c r="S1106" t="str">
        <f t="shared" si="141"/>
        <v>WHEN fk_mwh_warehouse = '2' AND id_city = '3313' AND shipped_date &gt;= '2016-11-15' AND shipped_date &lt; '2016-11-19' THEN 1</v>
      </c>
    </row>
    <row r="1107" spans="1:19" x14ac:dyDescent="0.25">
      <c r="A1107" t="str">
        <f t="shared" si="142"/>
        <v>33492</v>
      </c>
      <c r="B1107">
        <v>2</v>
      </c>
      <c r="C1107">
        <v>3349</v>
      </c>
      <c r="D1107">
        <v>0</v>
      </c>
      <c r="E1107">
        <v>0</v>
      </c>
      <c r="F1107">
        <v>0</v>
      </c>
      <c r="G1107">
        <v>0</v>
      </c>
      <c r="H1107" t="e">
        <f>VLOOKUP($A1107,'01 LEAD TIME'!$A$10:$K$1000000,8,FALSE)</f>
        <v>#N/A</v>
      </c>
      <c r="I1107" t="e">
        <f>VLOOKUP($A1107,'01 LEAD TIME'!$A$10:$K$1000000,9,FALSE)</f>
        <v>#N/A</v>
      </c>
      <c r="J1107" t="e">
        <f>VLOOKUP($A1107,'01 LEAD TIME'!$A$10:$K$1000000,10,FALSE)</f>
        <v>#N/A</v>
      </c>
      <c r="K1107" t="e">
        <f>VLOOKUP($A1107,'01 LEAD TIME'!$A$10:$K$1000000,11,FALSE)</f>
        <v>#N/A</v>
      </c>
      <c r="L1107" t="e">
        <v>#N/A</v>
      </c>
      <c r="M1107" s="1" t="e">
        <f t="shared" si="136"/>
        <v>#N/A</v>
      </c>
      <c r="N1107" s="1" t="e">
        <f t="shared" si="137"/>
        <v>#N/A</v>
      </c>
      <c r="O1107" t="e">
        <f t="shared" si="138"/>
        <v>#N/A</v>
      </c>
      <c r="P1107" t="e">
        <f t="shared" si="139"/>
        <v>#N/A</v>
      </c>
      <c r="Q1107" t="e">
        <f t="shared" si="140"/>
        <v>#N/A</v>
      </c>
      <c r="R1107" t="e">
        <f t="shared" si="143"/>
        <v>#N/A</v>
      </c>
      <c r="S1107" t="e">
        <f t="shared" si="141"/>
        <v>#N/A</v>
      </c>
    </row>
    <row r="1108" spans="1:19" x14ac:dyDescent="0.25">
      <c r="A1108" t="str">
        <f t="shared" si="142"/>
        <v>34352</v>
      </c>
      <c r="B1108">
        <v>2</v>
      </c>
      <c r="C1108">
        <v>3435</v>
      </c>
      <c r="D1108">
        <v>0</v>
      </c>
      <c r="E1108">
        <v>0</v>
      </c>
      <c r="F1108">
        <v>0</v>
      </c>
      <c r="G1108">
        <v>0</v>
      </c>
      <c r="H1108" t="e">
        <f>VLOOKUP($A1108,'01 LEAD TIME'!$A$10:$K$1000000,8,FALSE)</f>
        <v>#N/A</v>
      </c>
      <c r="I1108" t="e">
        <f>VLOOKUP($A1108,'01 LEAD TIME'!$A$10:$K$1000000,9,FALSE)</f>
        <v>#N/A</v>
      </c>
      <c r="J1108" t="e">
        <f>VLOOKUP($A1108,'01 LEAD TIME'!$A$10:$K$1000000,10,FALSE)</f>
        <v>#N/A</v>
      </c>
      <c r="K1108" t="e">
        <f>VLOOKUP($A1108,'01 LEAD TIME'!$A$10:$K$1000000,11,FALSE)</f>
        <v>#N/A</v>
      </c>
      <c r="L1108" t="e">
        <v>#N/A</v>
      </c>
      <c r="M1108" s="1" t="e">
        <f t="shared" si="136"/>
        <v>#N/A</v>
      </c>
      <c r="N1108" s="1" t="e">
        <f t="shared" si="137"/>
        <v>#N/A</v>
      </c>
      <c r="O1108" t="e">
        <f t="shared" si="138"/>
        <v>#N/A</v>
      </c>
      <c r="P1108" t="e">
        <f t="shared" si="139"/>
        <v>#N/A</v>
      </c>
      <c r="Q1108" t="e">
        <f t="shared" si="140"/>
        <v>#N/A</v>
      </c>
      <c r="R1108" t="e">
        <f t="shared" si="143"/>
        <v>#N/A</v>
      </c>
      <c r="S1108" t="e">
        <f t="shared" si="141"/>
        <v>#N/A</v>
      </c>
    </row>
    <row r="1109" spans="1:19" x14ac:dyDescent="0.25">
      <c r="A1109" t="str">
        <f t="shared" si="142"/>
        <v>34942</v>
      </c>
      <c r="B1109">
        <v>2</v>
      </c>
      <c r="C1109">
        <v>3494</v>
      </c>
      <c r="D1109">
        <v>0</v>
      </c>
      <c r="E1109">
        <v>0</v>
      </c>
      <c r="F1109">
        <v>0</v>
      </c>
      <c r="G1109">
        <v>0</v>
      </c>
      <c r="H1109" t="e">
        <f>VLOOKUP($A1109,'01 LEAD TIME'!$A$10:$K$1000000,8,FALSE)</f>
        <v>#N/A</v>
      </c>
      <c r="I1109" t="e">
        <f>VLOOKUP($A1109,'01 LEAD TIME'!$A$10:$K$1000000,9,FALSE)</f>
        <v>#N/A</v>
      </c>
      <c r="J1109" t="e">
        <f>VLOOKUP($A1109,'01 LEAD TIME'!$A$10:$K$1000000,10,FALSE)</f>
        <v>#N/A</v>
      </c>
      <c r="K1109" t="e">
        <f>VLOOKUP($A1109,'01 LEAD TIME'!$A$10:$K$1000000,11,FALSE)</f>
        <v>#N/A</v>
      </c>
      <c r="L1109" t="e">
        <v>#N/A</v>
      </c>
      <c r="M1109" s="1" t="e">
        <f t="shared" si="136"/>
        <v>#N/A</v>
      </c>
      <c r="N1109" s="1" t="e">
        <f t="shared" si="137"/>
        <v>#N/A</v>
      </c>
      <c r="O1109" t="e">
        <f t="shared" si="138"/>
        <v>#N/A</v>
      </c>
      <c r="P1109" t="e">
        <f t="shared" si="139"/>
        <v>#N/A</v>
      </c>
      <c r="Q1109" t="e">
        <f t="shared" si="140"/>
        <v>#N/A</v>
      </c>
      <c r="R1109" t="e">
        <f t="shared" si="143"/>
        <v>#N/A</v>
      </c>
      <c r="S1109" t="e">
        <f t="shared" si="141"/>
        <v>#N/A</v>
      </c>
    </row>
    <row r="1110" spans="1:19" x14ac:dyDescent="0.25">
      <c r="A1110" t="str">
        <f t="shared" si="142"/>
        <v>35192</v>
      </c>
      <c r="B1110">
        <v>2</v>
      </c>
      <c r="C1110">
        <v>3519</v>
      </c>
      <c r="D1110">
        <v>0</v>
      </c>
      <c r="E1110">
        <v>0</v>
      </c>
      <c r="F1110">
        <v>0</v>
      </c>
      <c r="G1110">
        <v>0</v>
      </c>
      <c r="H1110">
        <f>VLOOKUP($A1110,'01 LEAD TIME'!$A$10:$K$1000000,8,FALSE)</f>
        <v>20161165176828.5</v>
      </c>
      <c r="I1110">
        <f>VLOOKUP($A1110,'01 LEAD TIME'!$A$10:$K$1000000,9,FALSE)</f>
        <v>20161206133375</v>
      </c>
      <c r="J1110">
        <f>VLOOKUP($A1110,'01 LEAD TIME'!$A$10:$K$1000000,10,FALSE)</f>
        <v>6</v>
      </c>
      <c r="K1110">
        <f>VLOOKUP($A1110,'01 LEAD TIME'!$A$10:$K$1000000,11,FALSE)</f>
        <v>0</v>
      </c>
      <c r="L1110" t="s">
        <v>36</v>
      </c>
      <c r="M1110" s="1">
        <f t="shared" si="136"/>
        <v>42707</v>
      </c>
      <c r="N1110" s="1">
        <f t="shared" si="137"/>
        <v>42710</v>
      </c>
      <c r="O1110" t="b">
        <f t="shared" si="138"/>
        <v>0</v>
      </c>
      <c r="P1110" t="str">
        <f t="shared" si="139"/>
        <v>WHEN fk_mwh_warehouse = '2' AND id_city = '3519' AND shipped_date &gt;= '2016-12-03' AND shipped_date &lt; '2016-12-07' THEN unit_price</v>
      </c>
      <c r="Q1110" t="str">
        <f t="shared" si="140"/>
        <v>WHEN fk_mwh_warehouse = '2' AND id_city = '3519' AND shipped_date &gt;= '2016-12-03' AND shipped_date &lt; '2016-12-07' THEN paid_price</v>
      </c>
      <c r="R1110" t="str">
        <f t="shared" si="143"/>
        <v>WHEN fk_mwh_warehouse = '2' AND id_city = '3519' AND shipped_date &gt;= '2016-12-03' AND shipped_date &lt; '2016-12-07' THEN order_nr</v>
      </c>
      <c r="S1110" t="str">
        <f t="shared" si="141"/>
        <v>WHEN fk_mwh_warehouse = '2' AND id_city = '3519' AND shipped_date &gt;= '2016-12-03' AND shipped_date &lt; '2016-12-07' THEN 1</v>
      </c>
    </row>
    <row r="1111" spans="1:19" x14ac:dyDescent="0.25">
      <c r="A1111" t="str">
        <f t="shared" si="142"/>
        <v>35252</v>
      </c>
      <c r="B1111">
        <v>2</v>
      </c>
      <c r="C1111">
        <v>3525</v>
      </c>
      <c r="D1111">
        <v>0</v>
      </c>
      <c r="E1111">
        <v>0</v>
      </c>
      <c r="F1111">
        <v>0</v>
      </c>
      <c r="G1111">
        <v>0</v>
      </c>
      <c r="H1111" t="e">
        <f>VLOOKUP($A1111,'01 LEAD TIME'!$A$10:$K$1000000,8,FALSE)</f>
        <v>#N/A</v>
      </c>
      <c r="I1111" t="e">
        <f>VLOOKUP($A1111,'01 LEAD TIME'!$A$10:$K$1000000,9,FALSE)</f>
        <v>#N/A</v>
      </c>
      <c r="J1111" t="e">
        <f>VLOOKUP($A1111,'01 LEAD TIME'!$A$10:$K$1000000,10,FALSE)</f>
        <v>#N/A</v>
      </c>
      <c r="K1111" t="e">
        <f>VLOOKUP($A1111,'01 LEAD TIME'!$A$10:$K$1000000,11,FALSE)</f>
        <v>#N/A</v>
      </c>
      <c r="L1111" t="e">
        <v>#N/A</v>
      </c>
      <c r="M1111" s="1" t="e">
        <f t="shared" si="136"/>
        <v>#N/A</v>
      </c>
      <c r="N1111" s="1" t="e">
        <f t="shared" si="137"/>
        <v>#N/A</v>
      </c>
      <c r="O1111" t="e">
        <f t="shared" si="138"/>
        <v>#N/A</v>
      </c>
      <c r="P1111" t="e">
        <f t="shared" si="139"/>
        <v>#N/A</v>
      </c>
      <c r="Q1111" t="e">
        <f t="shared" si="140"/>
        <v>#N/A</v>
      </c>
      <c r="R1111" t="e">
        <f t="shared" si="143"/>
        <v>#N/A</v>
      </c>
      <c r="S1111" t="e">
        <f t="shared" si="141"/>
        <v>#N/A</v>
      </c>
    </row>
    <row r="1112" spans="1:19" x14ac:dyDescent="0.25">
      <c r="A1112" t="str">
        <f t="shared" si="142"/>
        <v>35492</v>
      </c>
      <c r="B1112">
        <v>2</v>
      </c>
      <c r="C1112">
        <v>3549</v>
      </c>
      <c r="D1112">
        <v>0</v>
      </c>
      <c r="E1112">
        <v>0</v>
      </c>
      <c r="F1112">
        <v>0</v>
      </c>
      <c r="G1112">
        <v>0</v>
      </c>
      <c r="H1112" t="e">
        <f>VLOOKUP($A1112,'01 LEAD TIME'!$A$10:$K$1000000,8,FALSE)</f>
        <v>#N/A</v>
      </c>
      <c r="I1112" t="e">
        <f>VLOOKUP($A1112,'01 LEAD TIME'!$A$10:$K$1000000,9,FALSE)</f>
        <v>#N/A</v>
      </c>
      <c r="J1112" t="e">
        <f>VLOOKUP($A1112,'01 LEAD TIME'!$A$10:$K$1000000,10,FALSE)</f>
        <v>#N/A</v>
      </c>
      <c r="K1112" t="e">
        <f>VLOOKUP($A1112,'01 LEAD TIME'!$A$10:$K$1000000,11,FALSE)</f>
        <v>#N/A</v>
      </c>
      <c r="L1112" t="e">
        <v>#N/A</v>
      </c>
      <c r="M1112" s="1" t="e">
        <f t="shared" si="136"/>
        <v>#N/A</v>
      </c>
      <c r="N1112" s="1" t="e">
        <f t="shared" si="137"/>
        <v>#N/A</v>
      </c>
      <c r="O1112" t="e">
        <f t="shared" si="138"/>
        <v>#N/A</v>
      </c>
      <c r="P1112" t="e">
        <f t="shared" si="139"/>
        <v>#N/A</v>
      </c>
      <c r="Q1112" t="e">
        <f t="shared" si="140"/>
        <v>#N/A</v>
      </c>
      <c r="R1112" t="e">
        <f t="shared" si="143"/>
        <v>#N/A</v>
      </c>
      <c r="S1112" t="e">
        <f t="shared" si="141"/>
        <v>#N/A</v>
      </c>
    </row>
    <row r="1113" spans="1:19" x14ac:dyDescent="0.25">
      <c r="A1113" t="str">
        <f t="shared" si="142"/>
        <v>35642</v>
      </c>
      <c r="B1113">
        <v>2</v>
      </c>
      <c r="C1113">
        <v>3564</v>
      </c>
      <c r="D1113">
        <v>0</v>
      </c>
      <c r="E1113">
        <v>0</v>
      </c>
      <c r="F1113">
        <v>0</v>
      </c>
      <c r="G1113">
        <v>0</v>
      </c>
      <c r="H1113" t="e">
        <f>VLOOKUP($A1113,'01 LEAD TIME'!$A$10:$K$1000000,8,FALSE)</f>
        <v>#N/A</v>
      </c>
      <c r="I1113" t="e">
        <f>VLOOKUP($A1113,'01 LEAD TIME'!$A$10:$K$1000000,9,FALSE)</f>
        <v>#N/A</v>
      </c>
      <c r="J1113" t="e">
        <f>VLOOKUP($A1113,'01 LEAD TIME'!$A$10:$K$1000000,10,FALSE)</f>
        <v>#N/A</v>
      </c>
      <c r="K1113" t="e">
        <f>VLOOKUP($A1113,'01 LEAD TIME'!$A$10:$K$1000000,11,FALSE)</f>
        <v>#N/A</v>
      </c>
      <c r="L1113" t="e">
        <v>#N/A</v>
      </c>
      <c r="M1113" s="1" t="e">
        <f t="shared" si="136"/>
        <v>#N/A</v>
      </c>
      <c r="N1113" s="1" t="e">
        <f t="shared" si="137"/>
        <v>#N/A</v>
      </c>
      <c r="O1113" t="e">
        <f t="shared" si="138"/>
        <v>#N/A</v>
      </c>
      <c r="P1113" t="e">
        <f t="shared" si="139"/>
        <v>#N/A</v>
      </c>
      <c r="Q1113" t="e">
        <f t="shared" si="140"/>
        <v>#N/A</v>
      </c>
      <c r="R1113" t="e">
        <f t="shared" si="143"/>
        <v>#N/A</v>
      </c>
      <c r="S1113" t="e">
        <f t="shared" si="141"/>
        <v>#N/A</v>
      </c>
    </row>
    <row r="1114" spans="1:19" x14ac:dyDescent="0.25">
      <c r="A1114" t="str">
        <f t="shared" si="142"/>
        <v>35852</v>
      </c>
      <c r="B1114">
        <v>2</v>
      </c>
      <c r="C1114">
        <v>3585</v>
      </c>
      <c r="D1114">
        <v>0</v>
      </c>
      <c r="E1114">
        <v>0</v>
      </c>
      <c r="F1114">
        <v>0</v>
      </c>
      <c r="G1114">
        <v>0</v>
      </c>
      <c r="H1114" t="e">
        <f>VLOOKUP($A1114,'01 LEAD TIME'!$A$10:$K$1000000,8,FALSE)</f>
        <v>#N/A</v>
      </c>
      <c r="I1114" t="e">
        <f>VLOOKUP($A1114,'01 LEAD TIME'!$A$10:$K$1000000,9,FALSE)</f>
        <v>#N/A</v>
      </c>
      <c r="J1114" t="e">
        <f>VLOOKUP($A1114,'01 LEAD TIME'!$A$10:$K$1000000,10,FALSE)</f>
        <v>#N/A</v>
      </c>
      <c r="K1114" t="e">
        <f>VLOOKUP($A1114,'01 LEAD TIME'!$A$10:$K$1000000,11,FALSE)</f>
        <v>#N/A</v>
      </c>
      <c r="L1114" t="e">
        <v>#N/A</v>
      </c>
      <c r="M1114" s="1" t="e">
        <f t="shared" si="136"/>
        <v>#N/A</v>
      </c>
      <c r="N1114" s="1" t="e">
        <f t="shared" si="137"/>
        <v>#N/A</v>
      </c>
      <c r="O1114" t="e">
        <f t="shared" si="138"/>
        <v>#N/A</v>
      </c>
      <c r="P1114" t="e">
        <f t="shared" si="139"/>
        <v>#N/A</v>
      </c>
      <c r="Q1114" t="e">
        <f t="shared" si="140"/>
        <v>#N/A</v>
      </c>
      <c r="R1114" t="e">
        <f t="shared" si="143"/>
        <v>#N/A</v>
      </c>
      <c r="S1114" t="e">
        <f t="shared" si="141"/>
        <v>#N/A</v>
      </c>
    </row>
    <row r="1115" spans="1:19" x14ac:dyDescent="0.25">
      <c r="A1115" t="str">
        <f t="shared" si="142"/>
        <v>35942</v>
      </c>
      <c r="B1115">
        <v>2</v>
      </c>
      <c r="C1115">
        <v>3594</v>
      </c>
      <c r="D1115">
        <v>0</v>
      </c>
      <c r="E1115">
        <v>0</v>
      </c>
      <c r="F1115">
        <v>0</v>
      </c>
      <c r="G1115">
        <v>0</v>
      </c>
      <c r="H1115" t="e">
        <f>VLOOKUP($A1115,'01 LEAD TIME'!$A$10:$K$1000000,8,FALSE)</f>
        <v>#N/A</v>
      </c>
      <c r="I1115" t="e">
        <f>VLOOKUP($A1115,'01 LEAD TIME'!$A$10:$K$1000000,9,FALSE)</f>
        <v>#N/A</v>
      </c>
      <c r="J1115" t="e">
        <f>VLOOKUP($A1115,'01 LEAD TIME'!$A$10:$K$1000000,10,FALSE)</f>
        <v>#N/A</v>
      </c>
      <c r="K1115" t="e">
        <f>VLOOKUP($A1115,'01 LEAD TIME'!$A$10:$K$1000000,11,FALSE)</f>
        <v>#N/A</v>
      </c>
      <c r="L1115" t="e">
        <v>#N/A</v>
      </c>
      <c r="M1115" s="1" t="e">
        <f t="shared" si="136"/>
        <v>#N/A</v>
      </c>
      <c r="N1115" s="1" t="e">
        <f t="shared" si="137"/>
        <v>#N/A</v>
      </c>
      <c r="O1115" t="e">
        <f t="shared" si="138"/>
        <v>#N/A</v>
      </c>
      <c r="P1115" t="e">
        <f t="shared" si="139"/>
        <v>#N/A</v>
      </c>
      <c r="Q1115" t="e">
        <f t="shared" si="140"/>
        <v>#N/A</v>
      </c>
      <c r="R1115" t="e">
        <f t="shared" si="143"/>
        <v>#N/A</v>
      </c>
      <c r="S1115" t="e">
        <f t="shared" si="141"/>
        <v>#N/A</v>
      </c>
    </row>
    <row r="1116" spans="1:19" x14ac:dyDescent="0.25">
      <c r="A1116" t="str">
        <f t="shared" si="142"/>
        <v>36092</v>
      </c>
      <c r="B1116">
        <v>2</v>
      </c>
      <c r="C1116">
        <v>3609</v>
      </c>
      <c r="D1116">
        <v>0</v>
      </c>
      <c r="E1116">
        <v>0</v>
      </c>
      <c r="F1116">
        <v>0</v>
      </c>
      <c r="G1116">
        <v>0</v>
      </c>
      <c r="H1116" t="e">
        <f>VLOOKUP($A1116,'01 LEAD TIME'!$A$10:$K$1000000,8,FALSE)</f>
        <v>#N/A</v>
      </c>
      <c r="I1116" t="e">
        <f>VLOOKUP($A1116,'01 LEAD TIME'!$A$10:$K$1000000,9,FALSE)</f>
        <v>#N/A</v>
      </c>
      <c r="J1116" t="e">
        <f>VLOOKUP($A1116,'01 LEAD TIME'!$A$10:$K$1000000,10,FALSE)</f>
        <v>#N/A</v>
      </c>
      <c r="K1116" t="e">
        <f>VLOOKUP($A1116,'01 LEAD TIME'!$A$10:$K$1000000,11,FALSE)</f>
        <v>#N/A</v>
      </c>
      <c r="L1116" t="e">
        <v>#N/A</v>
      </c>
      <c r="M1116" s="1" t="e">
        <f t="shared" si="136"/>
        <v>#N/A</v>
      </c>
      <c r="N1116" s="1" t="e">
        <f t="shared" si="137"/>
        <v>#N/A</v>
      </c>
      <c r="O1116" t="e">
        <f t="shared" si="138"/>
        <v>#N/A</v>
      </c>
      <c r="P1116" t="e">
        <f t="shared" si="139"/>
        <v>#N/A</v>
      </c>
      <c r="Q1116" t="e">
        <f t="shared" si="140"/>
        <v>#N/A</v>
      </c>
      <c r="R1116" t="e">
        <f t="shared" si="143"/>
        <v>#N/A</v>
      </c>
      <c r="S1116" t="e">
        <f t="shared" si="141"/>
        <v>#N/A</v>
      </c>
    </row>
    <row r="1117" spans="1:19" x14ac:dyDescent="0.25">
      <c r="A1117" t="str">
        <f t="shared" si="142"/>
        <v>36332</v>
      </c>
      <c r="B1117">
        <v>2</v>
      </c>
      <c r="C1117">
        <v>3633</v>
      </c>
      <c r="D1117">
        <v>0</v>
      </c>
      <c r="E1117">
        <v>0</v>
      </c>
      <c r="F1117">
        <v>0</v>
      </c>
      <c r="G1117">
        <v>0</v>
      </c>
      <c r="H1117" t="e">
        <f>VLOOKUP($A1117,'01 LEAD TIME'!$A$10:$K$1000000,8,FALSE)</f>
        <v>#N/A</v>
      </c>
      <c r="I1117" t="e">
        <f>VLOOKUP($A1117,'01 LEAD TIME'!$A$10:$K$1000000,9,FALSE)</f>
        <v>#N/A</v>
      </c>
      <c r="J1117" t="e">
        <f>VLOOKUP($A1117,'01 LEAD TIME'!$A$10:$K$1000000,10,FALSE)</f>
        <v>#N/A</v>
      </c>
      <c r="K1117" t="e">
        <f>VLOOKUP($A1117,'01 LEAD TIME'!$A$10:$K$1000000,11,FALSE)</f>
        <v>#N/A</v>
      </c>
      <c r="L1117" t="e">
        <v>#N/A</v>
      </c>
      <c r="M1117" s="1" t="e">
        <f t="shared" si="136"/>
        <v>#N/A</v>
      </c>
      <c r="N1117" s="1" t="e">
        <f t="shared" si="137"/>
        <v>#N/A</v>
      </c>
      <c r="O1117" t="e">
        <f t="shared" si="138"/>
        <v>#N/A</v>
      </c>
      <c r="P1117" t="e">
        <f t="shared" si="139"/>
        <v>#N/A</v>
      </c>
      <c r="Q1117" t="e">
        <f t="shared" si="140"/>
        <v>#N/A</v>
      </c>
      <c r="R1117" t="e">
        <f t="shared" si="143"/>
        <v>#N/A</v>
      </c>
      <c r="S1117" t="e">
        <f t="shared" si="141"/>
        <v>#N/A</v>
      </c>
    </row>
    <row r="1118" spans="1:19" x14ac:dyDescent="0.25">
      <c r="A1118" t="str">
        <f t="shared" si="142"/>
        <v>36582</v>
      </c>
      <c r="B1118">
        <v>2</v>
      </c>
      <c r="C1118">
        <v>3658</v>
      </c>
      <c r="D1118">
        <v>0</v>
      </c>
      <c r="E1118">
        <v>0</v>
      </c>
      <c r="F1118">
        <v>0</v>
      </c>
      <c r="G1118">
        <v>0</v>
      </c>
      <c r="H1118" t="e">
        <f>VLOOKUP($A1118,'01 LEAD TIME'!$A$10:$K$1000000,8,FALSE)</f>
        <v>#N/A</v>
      </c>
      <c r="I1118" t="e">
        <f>VLOOKUP($A1118,'01 LEAD TIME'!$A$10:$K$1000000,9,FALSE)</f>
        <v>#N/A</v>
      </c>
      <c r="J1118" t="e">
        <f>VLOOKUP($A1118,'01 LEAD TIME'!$A$10:$K$1000000,10,FALSE)</f>
        <v>#N/A</v>
      </c>
      <c r="K1118" t="e">
        <f>VLOOKUP($A1118,'01 LEAD TIME'!$A$10:$K$1000000,11,FALSE)</f>
        <v>#N/A</v>
      </c>
      <c r="L1118" t="e">
        <v>#N/A</v>
      </c>
      <c r="M1118" s="1" t="e">
        <f t="shared" si="136"/>
        <v>#N/A</v>
      </c>
      <c r="N1118" s="1" t="e">
        <f t="shared" si="137"/>
        <v>#N/A</v>
      </c>
      <c r="O1118" t="e">
        <f t="shared" si="138"/>
        <v>#N/A</v>
      </c>
      <c r="P1118" t="e">
        <f t="shared" si="139"/>
        <v>#N/A</v>
      </c>
      <c r="Q1118" t="e">
        <f t="shared" si="140"/>
        <v>#N/A</v>
      </c>
      <c r="R1118" t="e">
        <f t="shared" si="143"/>
        <v>#N/A</v>
      </c>
      <c r="S1118" t="e">
        <f t="shared" si="141"/>
        <v>#N/A</v>
      </c>
    </row>
    <row r="1119" spans="1:19" x14ac:dyDescent="0.25">
      <c r="A1119" t="str">
        <f t="shared" si="142"/>
        <v>36872</v>
      </c>
      <c r="B1119">
        <v>2</v>
      </c>
      <c r="C1119">
        <v>3687</v>
      </c>
      <c r="D1119">
        <v>0</v>
      </c>
      <c r="E1119">
        <v>0</v>
      </c>
      <c r="F1119">
        <v>0</v>
      </c>
      <c r="G1119">
        <v>0</v>
      </c>
      <c r="H1119" t="e">
        <f>VLOOKUP($A1119,'01 LEAD TIME'!$A$10:$K$1000000,8,FALSE)</f>
        <v>#N/A</v>
      </c>
      <c r="I1119" t="e">
        <f>VLOOKUP($A1119,'01 LEAD TIME'!$A$10:$K$1000000,9,FALSE)</f>
        <v>#N/A</v>
      </c>
      <c r="J1119" t="e">
        <f>VLOOKUP($A1119,'01 LEAD TIME'!$A$10:$K$1000000,10,FALSE)</f>
        <v>#N/A</v>
      </c>
      <c r="K1119" t="e">
        <f>VLOOKUP($A1119,'01 LEAD TIME'!$A$10:$K$1000000,11,FALSE)</f>
        <v>#N/A</v>
      </c>
      <c r="L1119" t="e">
        <v>#N/A</v>
      </c>
      <c r="M1119" s="1" t="e">
        <f t="shared" si="136"/>
        <v>#N/A</v>
      </c>
      <c r="N1119" s="1" t="e">
        <f t="shared" si="137"/>
        <v>#N/A</v>
      </c>
      <c r="O1119" t="e">
        <f t="shared" si="138"/>
        <v>#N/A</v>
      </c>
      <c r="P1119" t="e">
        <f t="shared" si="139"/>
        <v>#N/A</v>
      </c>
      <c r="Q1119" t="e">
        <f t="shared" si="140"/>
        <v>#N/A</v>
      </c>
      <c r="R1119" t="e">
        <f t="shared" si="143"/>
        <v>#N/A</v>
      </c>
      <c r="S1119" t="e">
        <f t="shared" si="141"/>
        <v>#N/A</v>
      </c>
    </row>
    <row r="1120" spans="1:19" x14ac:dyDescent="0.25">
      <c r="A1120" t="str">
        <f t="shared" si="142"/>
        <v>37052</v>
      </c>
      <c r="B1120">
        <v>2</v>
      </c>
      <c r="C1120">
        <v>3705</v>
      </c>
      <c r="D1120">
        <v>0</v>
      </c>
      <c r="E1120">
        <v>0</v>
      </c>
      <c r="F1120">
        <v>0</v>
      </c>
      <c r="G1120">
        <v>0</v>
      </c>
      <c r="H1120" t="e">
        <f>VLOOKUP($A1120,'01 LEAD TIME'!$A$10:$K$1000000,8,FALSE)</f>
        <v>#N/A</v>
      </c>
      <c r="I1120" t="e">
        <f>VLOOKUP($A1120,'01 LEAD TIME'!$A$10:$K$1000000,9,FALSE)</f>
        <v>#N/A</v>
      </c>
      <c r="J1120" t="e">
        <f>VLOOKUP($A1120,'01 LEAD TIME'!$A$10:$K$1000000,10,FALSE)</f>
        <v>#N/A</v>
      </c>
      <c r="K1120" t="e">
        <f>VLOOKUP($A1120,'01 LEAD TIME'!$A$10:$K$1000000,11,FALSE)</f>
        <v>#N/A</v>
      </c>
      <c r="L1120" t="e">
        <v>#N/A</v>
      </c>
      <c r="M1120" s="1" t="e">
        <f t="shared" si="136"/>
        <v>#N/A</v>
      </c>
      <c r="N1120" s="1" t="e">
        <f t="shared" si="137"/>
        <v>#N/A</v>
      </c>
      <c r="O1120" t="e">
        <f t="shared" si="138"/>
        <v>#N/A</v>
      </c>
      <c r="P1120" t="e">
        <f t="shared" si="139"/>
        <v>#N/A</v>
      </c>
      <c r="Q1120" t="e">
        <f t="shared" si="140"/>
        <v>#N/A</v>
      </c>
      <c r="R1120" t="e">
        <f t="shared" si="143"/>
        <v>#N/A</v>
      </c>
      <c r="S1120" t="e">
        <f t="shared" si="141"/>
        <v>#N/A</v>
      </c>
    </row>
    <row r="1121" spans="1:19" x14ac:dyDescent="0.25">
      <c r="A1121" t="str">
        <f t="shared" si="142"/>
        <v>37292</v>
      </c>
      <c r="B1121">
        <v>2</v>
      </c>
      <c r="C1121">
        <v>3729</v>
      </c>
      <c r="D1121">
        <v>8232365</v>
      </c>
      <c r="E1121">
        <v>8088786.9699999997</v>
      </c>
      <c r="F1121">
        <v>110</v>
      </c>
      <c r="G1121">
        <v>138</v>
      </c>
      <c r="H1121">
        <f>VLOOKUP($A1121,'01 LEAD TIME'!$A$10:$K$1000000,8,FALSE)</f>
        <v>20161184790363.398</v>
      </c>
      <c r="I1121">
        <f>VLOOKUP($A1121,'01 LEAD TIME'!$A$10:$K$1000000,9,FALSE)</f>
        <v>20161207120246.801</v>
      </c>
      <c r="J1121">
        <f>VLOOKUP($A1121,'01 LEAD TIME'!$A$10:$K$1000000,10,FALSE)</f>
        <v>5</v>
      </c>
      <c r="K1121">
        <f>VLOOKUP($A1121,'01 LEAD TIME'!$A$10:$K$1000000,11,FALSE)</f>
        <v>3</v>
      </c>
      <c r="L1121" t="s">
        <v>35</v>
      </c>
      <c r="M1121" s="1">
        <f t="shared" si="136"/>
        <v>42699</v>
      </c>
      <c r="N1121" s="1">
        <f t="shared" si="137"/>
        <v>42714</v>
      </c>
      <c r="O1121" t="b">
        <f t="shared" si="138"/>
        <v>0</v>
      </c>
      <c r="P1121" t="str">
        <f t="shared" si="139"/>
        <v>WHEN fk_mwh_warehouse = '2' AND id_city = '3729' AND shipped_date &gt;= '2016-11-25' AND shipped_date &lt; '2016-12-11' THEN unit_price</v>
      </c>
      <c r="Q1121" t="str">
        <f t="shared" si="140"/>
        <v>WHEN fk_mwh_warehouse = '2' AND id_city = '3729' AND shipped_date &gt;= '2016-11-25' AND shipped_date &lt; '2016-12-11' THEN paid_price</v>
      </c>
      <c r="R1121" t="str">
        <f t="shared" si="143"/>
        <v>WHEN fk_mwh_warehouse = '2' AND id_city = '3729' AND shipped_date &gt;= '2016-11-25' AND shipped_date &lt; '2016-12-11' THEN order_nr</v>
      </c>
      <c r="S1121" t="str">
        <f t="shared" si="141"/>
        <v>WHEN fk_mwh_warehouse = '2' AND id_city = '3729' AND shipped_date &gt;= '2016-11-25' AND shipped_date &lt; '2016-12-11' THEN 1</v>
      </c>
    </row>
    <row r="1122" spans="1:19" x14ac:dyDescent="0.25">
      <c r="A1122" t="str">
        <f t="shared" si="142"/>
        <v>37892</v>
      </c>
      <c r="B1122">
        <v>2</v>
      </c>
      <c r="C1122">
        <v>3789</v>
      </c>
      <c r="D1122">
        <v>0</v>
      </c>
      <c r="E1122">
        <v>0</v>
      </c>
      <c r="F1122">
        <v>0</v>
      </c>
      <c r="G1122">
        <v>0</v>
      </c>
      <c r="H1122" t="e">
        <f>VLOOKUP($A1122,'01 LEAD TIME'!$A$10:$K$1000000,8,FALSE)</f>
        <v>#N/A</v>
      </c>
      <c r="I1122" t="e">
        <f>VLOOKUP($A1122,'01 LEAD TIME'!$A$10:$K$1000000,9,FALSE)</f>
        <v>#N/A</v>
      </c>
      <c r="J1122" t="e">
        <f>VLOOKUP($A1122,'01 LEAD TIME'!$A$10:$K$1000000,10,FALSE)</f>
        <v>#N/A</v>
      </c>
      <c r="K1122" t="e">
        <f>VLOOKUP($A1122,'01 LEAD TIME'!$A$10:$K$1000000,11,FALSE)</f>
        <v>#N/A</v>
      </c>
      <c r="L1122" t="e">
        <v>#N/A</v>
      </c>
      <c r="M1122" s="1" t="e">
        <f t="shared" si="136"/>
        <v>#N/A</v>
      </c>
      <c r="N1122" s="1" t="e">
        <f t="shared" si="137"/>
        <v>#N/A</v>
      </c>
      <c r="O1122" t="e">
        <f t="shared" si="138"/>
        <v>#N/A</v>
      </c>
      <c r="P1122" t="e">
        <f t="shared" si="139"/>
        <v>#N/A</v>
      </c>
      <c r="Q1122" t="e">
        <f t="shared" si="140"/>
        <v>#N/A</v>
      </c>
      <c r="R1122" t="e">
        <f t="shared" si="143"/>
        <v>#N/A</v>
      </c>
      <c r="S1122" t="e">
        <f t="shared" si="141"/>
        <v>#N/A</v>
      </c>
    </row>
    <row r="1123" spans="1:19" x14ac:dyDescent="0.25">
      <c r="A1123" t="str">
        <f t="shared" si="142"/>
        <v>37942</v>
      </c>
      <c r="B1123">
        <v>2</v>
      </c>
      <c r="C1123">
        <v>3794</v>
      </c>
      <c r="D1123">
        <v>4104766</v>
      </c>
      <c r="E1123">
        <v>4089666</v>
      </c>
      <c r="F1123">
        <v>40</v>
      </c>
      <c r="G1123">
        <v>51</v>
      </c>
      <c r="H1123">
        <f>VLOOKUP($A1123,'01 LEAD TIME'!$A$10:$K$1000000,8,FALSE)</f>
        <v>20161175518457</v>
      </c>
      <c r="I1123">
        <f>VLOOKUP($A1123,'01 LEAD TIME'!$A$10:$K$1000000,9,FALSE)</f>
        <v>20161206603795.801</v>
      </c>
      <c r="J1123">
        <f>VLOOKUP($A1123,'01 LEAD TIME'!$A$10:$K$1000000,10,FALSE)</f>
        <v>8</v>
      </c>
      <c r="K1123">
        <f>VLOOKUP($A1123,'01 LEAD TIME'!$A$10:$K$1000000,11,FALSE)</f>
        <v>8</v>
      </c>
      <c r="L1123" t="s">
        <v>36</v>
      </c>
      <c r="M1123" s="1">
        <f t="shared" si="136"/>
        <v>42681</v>
      </c>
      <c r="N1123" s="1">
        <f t="shared" si="137"/>
        <v>42716</v>
      </c>
      <c r="O1123" t="b">
        <f t="shared" si="138"/>
        <v>0</v>
      </c>
      <c r="P1123" t="str">
        <f t="shared" si="139"/>
        <v>WHEN fk_mwh_warehouse = '2' AND id_city = '3794' AND shipped_date &gt;= '2016-11-07' AND shipped_date &lt; '2016-12-13' THEN unit_price</v>
      </c>
      <c r="Q1123" t="str">
        <f t="shared" si="140"/>
        <v>WHEN fk_mwh_warehouse = '2' AND id_city = '3794' AND shipped_date &gt;= '2016-11-07' AND shipped_date &lt; '2016-12-13' THEN paid_price</v>
      </c>
      <c r="R1123" t="str">
        <f t="shared" si="143"/>
        <v>WHEN fk_mwh_warehouse = '2' AND id_city = '3794' AND shipped_date &gt;= '2016-11-07' AND shipped_date &lt; '2016-12-13' THEN order_nr</v>
      </c>
      <c r="S1123" t="str">
        <f t="shared" si="141"/>
        <v>WHEN fk_mwh_warehouse = '2' AND id_city = '3794' AND shipped_date &gt;= '2016-11-07' AND shipped_date &lt; '2016-12-13' THEN 1</v>
      </c>
    </row>
    <row r="1124" spans="1:19" x14ac:dyDescent="0.25">
      <c r="A1124" t="str">
        <f t="shared" si="142"/>
        <v>38072</v>
      </c>
      <c r="B1124">
        <v>2</v>
      </c>
      <c r="C1124">
        <v>3807</v>
      </c>
      <c r="D1124">
        <v>0</v>
      </c>
      <c r="E1124">
        <v>0</v>
      </c>
      <c r="F1124">
        <v>0</v>
      </c>
      <c r="G1124">
        <v>0</v>
      </c>
      <c r="H1124" t="e">
        <f>VLOOKUP($A1124,'01 LEAD TIME'!$A$10:$K$1000000,8,FALSE)</f>
        <v>#N/A</v>
      </c>
      <c r="I1124" t="e">
        <f>VLOOKUP($A1124,'01 LEAD TIME'!$A$10:$K$1000000,9,FALSE)</f>
        <v>#N/A</v>
      </c>
      <c r="J1124" t="e">
        <f>VLOOKUP($A1124,'01 LEAD TIME'!$A$10:$K$1000000,10,FALSE)</f>
        <v>#N/A</v>
      </c>
      <c r="K1124" t="e">
        <f>VLOOKUP($A1124,'01 LEAD TIME'!$A$10:$K$1000000,11,FALSE)</f>
        <v>#N/A</v>
      </c>
      <c r="L1124" t="e">
        <v>#N/A</v>
      </c>
      <c r="M1124" s="1" t="e">
        <f t="shared" si="136"/>
        <v>#N/A</v>
      </c>
      <c r="N1124" s="1" t="e">
        <f t="shared" si="137"/>
        <v>#N/A</v>
      </c>
      <c r="O1124" t="e">
        <f t="shared" si="138"/>
        <v>#N/A</v>
      </c>
      <c r="P1124" t="e">
        <f t="shared" si="139"/>
        <v>#N/A</v>
      </c>
      <c r="Q1124" t="e">
        <f t="shared" si="140"/>
        <v>#N/A</v>
      </c>
      <c r="R1124" t="e">
        <f t="shared" si="143"/>
        <v>#N/A</v>
      </c>
      <c r="S1124" t="e">
        <f t="shared" si="141"/>
        <v>#N/A</v>
      </c>
    </row>
    <row r="1125" spans="1:19" x14ac:dyDescent="0.25">
      <c r="A1125" t="str">
        <f t="shared" si="142"/>
        <v>38112</v>
      </c>
      <c r="B1125">
        <v>2</v>
      </c>
      <c r="C1125">
        <v>3811</v>
      </c>
      <c r="D1125">
        <v>59000</v>
      </c>
      <c r="E1125">
        <v>59000</v>
      </c>
      <c r="F1125">
        <v>1</v>
      </c>
      <c r="G1125">
        <v>1</v>
      </c>
      <c r="H1125">
        <f>VLOOKUP($A1125,'01 LEAD TIME'!$A$10:$K$1000000,8,FALSE)</f>
        <v>20161113111231</v>
      </c>
      <c r="I1125">
        <f>VLOOKUP($A1125,'01 LEAD TIME'!$A$10:$K$1000000,9,FALSE)</f>
        <v>20161205103750</v>
      </c>
      <c r="J1125">
        <f>VLOOKUP($A1125,'01 LEAD TIME'!$A$10:$K$1000000,10,FALSE)</f>
        <v>22</v>
      </c>
      <c r="K1125">
        <f>VLOOKUP($A1125,'01 LEAD TIME'!$A$10:$K$1000000,11,FALSE)</f>
        <v>0</v>
      </c>
      <c r="L1125" t="s">
        <v>34</v>
      </c>
      <c r="M1125" s="1">
        <f t="shared" si="136"/>
        <v>42691</v>
      </c>
      <c r="N1125" s="1">
        <f t="shared" si="137"/>
        <v>42694</v>
      </c>
      <c r="O1125" t="b">
        <f t="shared" si="138"/>
        <v>0</v>
      </c>
      <c r="P1125" t="str">
        <f t="shared" si="139"/>
        <v>WHEN fk_mwh_warehouse = '2' AND id_city = '3811' AND shipped_date &gt;= '2016-11-17' AND shipped_date &lt; '2016-11-21' THEN unit_price</v>
      </c>
      <c r="Q1125" t="str">
        <f t="shared" si="140"/>
        <v>WHEN fk_mwh_warehouse = '2' AND id_city = '3811' AND shipped_date &gt;= '2016-11-17' AND shipped_date &lt; '2016-11-21' THEN paid_price</v>
      </c>
      <c r="R1125" t="str">
        <f t="shared" si="143"/>
        <v>WHEN fk_mwh_warehouse = '2' AND id_city = '3811' AND shipped_date &gt;= '2016-11-17' AND shipped_date &lt; '2016-11-21' THEN order_nr</v>
      </c>
      <c r="S1125" t="str">
        <f t="shared" si="141"/>
        <v>WHEN fk_mwh_warehouse = '2' AND id_city = '3811' AND shipped_date &gt;= '2016-11-17' AND shipped_date &lt; '2016-11-21' THEN 1</v>
      </c>
    </row>
    <row r="1126" spans="1:19" x14ac:dyDescent="0.25">
      <c r="A1126" t="str">
        <f t="shared" si="142"/>
        <v>38162</v>
      </c>
      <c r="B1126">
        <v>2</v>
      </c>
      <c r="C1126">
        <v>3816</v>
      </c>
      <c r="D1126">
        <v>1999000</v>
      </c>
      <c r="E1126">
        <v>1999000</v>
      </c>
      <c r="F1126">
        <v>1</v>
      </c>
      <c r="G1126">
        <v>1</v>
      </c>
      <c r="H1126">
        <f>VLOOKUP($A1126,'01 LEAD TIME'!$A$10:$K$1000000,8,FALSE)</f>
        <v>20161129194532</v>
      </c>
      <c r="I1126">
        <f>VLOOKUP($A1126,'01 LEAD TIME'!$A$10:$K$1000000,9,FALSE)</f>
        <v>20161206131229</v>
      </c>
      <c r="J1126">
        <f>VLOOKUP($A1126,'01 LEAD TIME'!$A$10:$K$1000000,10,FALSE)</f>
        <v>7</v>
      </c>
      <c r="K1126">
        <f>VLOOKUP($A1126,'01 LEAD TIME'!$A$10:$K$1000000,11,FALSE)</f>
        <v>0</v>
      </c>
      <c r="L1126" t="s">
        <v>36</v>
      </c>
      <c r="M1126" s="1">
        <f t="shared" si="136"/>
        <v>42706</v>
      </c>
      <c r="N1126" s="1">
        <f t="shared" si="137"/>
        <v>42709</v>
      </c>
      <c r="O1126" t="b">
        <f t="shared" si="138"/>
        <v>0</v>
      </c>
      <c r="P1126" t="str">
        <f t="shared" si="139"/>
        <v>WHEN fk_mwh_warehouse = '2' AND id_city = '3816' AND shipped_date &gt;= '2016-12-02' AND shipped_date &lt; '2016-12-06' THEN unit_price</v>
      </c>
      <c r="Q1126" t="str">
        <f t="shared" si="140"/>
        <v>WHEN fk_mwh_warehouse = '2' AND id_city = '3816' AND shipped_date &gt;= '2016-12-02' AND shipped_date &lt; '2016-12-06' THEN paid_price</v>
      </c>
      <c r="R1126" t="str">
        <f t="shared" si="143"/>
        <v>WHEN fk_mwh_warehouse = '2' AND id_city = '3816' AND shipped_date &gt;= '2016-12-02' AND shipped_date &lt; '2016-12-06' THEN order_nr</v>
      </c>
      <c r="S1126" t="str">
        <f t="shared" si="141"/>
        <v>WHEN fk_mwh_warehouse = '2' AND id_city = '3816' AND shipped_date &gt;= '2016-12-02' AND shipped_date &lt; '2016-12-06' THEN 1</v>
      </c>
    </row>
    <row r="1127" spans="1:19" x14ac:dyDescent="0.25">
      <c r="A1127" t="str">
        <f t="shared" si="142"/>
        <v>38272</v>
      </c>
      <c r="B1127">
        <v>2</v>
      </c>
      <c r="C1127">
        <v>3827</v>
      </c>
      <c r="D1127">
        <v>0</v>
      </c>
      <c r="E1127">
        <v>0</v>
      </c>
      <c r="F1127">
        <v>0</v>
      </c>
      <c r="G1127">
        <v>0</v>
      </c>
      <c r="H1127" t="e">
        <f>VLOOKUP($A1127,'01 LEAD TIME'!$A$10:$K$1000000,8,FALSE)</f>
        <v>#N/A</v>
      </c>
      <c r="I1127" t="e">
        <f>VLOOKUP($A1127,'01 LEAD TIME'!$A$10:$K$1000000,9,FALSE)</f>
        <v>#N/A</v>
      </c>
      <c r="J1127" t="e">
        <f>VLOOKUP($A1127,'01 LEAD TIME'!$A$10:$K$1000000,10,FALSE)</f>
        <v>#N/A</v>
      </c>
      <c r="K1127" t="e">
        <f>VLOOKUP($A1127,'01 LEAD TIME'!$A$10:$K$1000000,11,FALSE)</f>
        <v>#N/A</v>
      </c>
      <c r="L1127" t="e">
        <v>#N/A</v>
      </c>
      <c r="M1127" s="1" t="e">
        <f t="shared" si="136"/>
        <v>#N/A</v>
      </c>
      <c r="N1127" s="1" t="e">
        <f t="shared" si="137"/>
        <v>#N/A</v>
      </c>
      <c r="O1127" t="e">
        <f t="shared" si="138"/>
        <v>#N/A</v>
      </c>
      <c r="P1127" t="e">
        <f t="shared" si="139"/>
        <v>#N/A</v>
      </c>
      <c r="Q1127" t="e">
        <f t="shared" si="140"/>
        <v>#N/A</v>
      </c>
      <c r="R1127" t="e">
        <f t="shared" si="143"/>
        <v>#N/A</v>
      </c>
      <c r="S1127" t="e">
        <f t="shared" si="141"/>
        <v>#N/A</v>
      </c>
    </row>
    <row r="1128" spans="1:19" x14ac:dyDescent="0.25">
      <c r="A1128" t="str">
        <f t="shared" si="142"/>
        <v>38362</v>
      </c>
      <c r="B1128">
        <v>2</v>
      </c>
      <c r="C1128">
        <v>3836</v>
      </c>
      <c r="D1128">
        <v>0</v>
      </c>
      <c r="E1128">
        <v>0</v>
      </c>
      <c r="F1128">
        <v>0</v>
      </c>
      <c r="G1128">
        <v>0</v>
      </c>
      <c r="H1128" t="e">
        <f>VLOOKUP($A1128,'01 LEAD TIME'!$A$10:$K$1000000,8,FALSE)</f>
        <v>#N/A</v>
      </c>
      <c r="I1128" t="e">
        <f>VLOOKUP($A1128,'01 LEAD TIME'!$A$10:$K$1000000,9,FALSE)</f>
        <v>#N/A</v>
      </c>
      <c r="J1128" t="e">
        <f>VLOOKUP($A1128,'01 LEAD TIME'!$A$10:$K$1000000,10,FALSE)</f>
        <v>#N/A</v>
      </c>
      <c r="K1128" t="e">
        <f>VLOOKUP($A1128,'01 LEAD TIME'!$A$10:$K$1000000,11,FALSE)</f>
        <v>#N/A</v>
      </c>
      <c r="L1128" t="e">
        <v>#N/A</v>
      </c>
      <c r="M1128" s="1" t="e">
        <f t="shared" si="136"/>
        <v>#N/A</v>
      </c>
      <c r="N1128" s="1" t="e">
        <f t="shared" si="137"/>
        <v>#N/A</v>
      </c>
      <c r="O1128" t="e">
        <f t="shared" si="138"/>
        <v>#N/A</v>
      </c>
      <c r="P1128" t="e">
        <f t="shared" si="139"/>
        <v>#N/A</v>
      </c>
      <c r="Q1128" t="e">
        <f t="shared" si="140"/>
        <v>#N/A</v>
      </c>
      <c r="R1128" t="e">
        <f t="shared" si="143"/>
        <v>#N/A</v>
      </c>
      <c r="S1128" t="e">
        <f t="shared" si="141"/>
        <v>#N/A</v>
      </c>
    </row>
    <row r="1129" spans="1:19" x14ac:dyDescent="0.25">
      <c r="A1129" t="str">
        <f t="shared" si="142"/>
        <v>38492</v>
      </c>
      <c r="B1129">
        <v>2</v>
      </c>
      <c r="C1129">
        <v>3849</v>
      </c>
      <c r="D1129">
        <v>125500</v>
      </c>
      <c r="E1129">
        <v>125500</v>
      </c>
      <c r="F1129">
        <v>2</v>
      </c>
      <c r="G1129">
        <v>2</v>
      </c>
      <c r="H1129">
        <f>VLOOKUP($A1129,'01 LEAD TIME'!$A$10:$K$1000000,8,FALSE)</f>
        <v>20161203135838</v>
      </c>
      <c r="I1129">
        <f>VLOOKUP($A1129,'01 LEAD TIME'!$A$10:$K$1000000,9,FALSE)</f>
        <v>20161207191038</v>
      </c>
      <c r="J1129">
        <f>VLOOKUP($A1129,'01 LEAD TIME'!$A$10:$K$1000000,10,FALSE)</f>
        <v>4</v>
      </c>
      <c r="K1129">
        <f>VLOOKUP($A1129,'01 LEAD TIME'!$A$10:$K$1000000,11,FALSE)</f>
        <v>0</v>
      </c>
      <c r="L1129" t="s">
        <v>35</v>
      </c>
      <c r="M1129" s="1">
        <f t="shared" si="136"/>
        <v>42709</v>
      </c>
      <c r="N1129" s="1">
        <f t="shared" si="137"/>
        <v>42712</v>
      </c>
      <c r="O1129" t="b">
        <f t="shared" si="138"/>
        <v>0</v>
      </c>
      <c r="P1129" t="str">
        <f t="shared" si="139"/>
        <v>WHEN fk_mwh_warehouse = '2' AND id_city = '3849' AND shipped_date &gt;= '2016-12-05' AND shipped_date &lt; '2016-12-09' THEN unit_price</v>
      </c>
      <c r="Q1129" t="str">
        <f t="shared" si="140"/>
        <v>WHEN fk_mwh_warehouse = '2' AND id_city = '3849' AND shipped_date &gt;= '2016-12-05' AND shipped_date &lt; '2016-12-09' THEN paid_price</v>
      </c>
      <c r="R1129" t="str">
        <f t="shared" si="143"/>
        <v>WHEN fk_mwh_warehouse = '2' AND id_city = '3849' AND shipped_date &gt;= '2016-12-05' AND shipped_date &lt; '2016-12-09' THEN order_nr</v>
      </c>
      <c r="S1129" t="str">
        <f t="shared" si="141"/>
        <v>WHEN fk_mwh_warehouse = '2' AND id_city = '3849' AND shipped_date &gt;= '2016-12-05' AND shipped_date &lt; '2016-12-09' THEN 1</v>
      </c>
    </row>
    <row r="1130" spans="1:19" x14ac:dyDescent="0.25">
      <c r="A1130" t="str">
        <f t="shared" si="142"/>
        <v>38682</v>
      </c>
      <c r="B1130">
        <v>2</v>
      </c>
      <c r="C1130">
        <v>3868</v>
      </c>
      <c r="D1130">
        <v>0</v>
      </c>
      <c r="E1130">
        <v>0</v>
      </c>
      <c r="F1130">
        <v>0</v>
      </c>
      <c r="G1130">
        <v>0</v>
      </c>
      <c r="H1130" t="e">
        <f>VLOOKUP($A1130,'01 LEAD TIME'!$A$10:$K$1000000,8,FALSE)</f>
        <v>#N/A</v>
      </c>
      <c r="I1130" t="e">
        <f>VLOOKUP($A1130,'01 LEAD TIME'!$A$10:$K$1000000,9,FALSE)</f>
        <v>#N/A</v>
      </c>
      <c r="J1130" t="e">
        <f>VLOOKUP($A1130,'01 LEAD TIME'!$A$10:$K$1000000,10,FALSE)</f>
        <v>#N/A</v>
      </c>
      <c r="K1130" t="e">
        <f>VLOOKUP($A1130,'01 LEAD TIME'!$A$10:$K$1000000,11,FALSE)</f>
        <v>#N/A</v>
      </c>
      <c r="L1130" t="e">
        <v>#N/A</v>
      </c>
      <c r="M1130" s="1" t="e">
        <f t="shared" si="136"/>
        <v>#N/A</v>
      </c>
      <c r="N1130" s="1" t="e">
        <f t="shared" si="137"/>
        <v>#N/A</v>
      </c>
      <c r="O1130" t="e">
        <f t="shared" si="138"/>
        <v>#N/A</v>
      </c>
      <c r="P1130" t="e">
        <f t="shared" si="139"/>
        <v>#N/A</v>
      </c>
      <c r="Q1130" t="e">
        <f t="shared" si="140"/>
        <v>#N/A</v>
      </c>
      <c r="R1130" t="e">
        <f t="shared" si="143"/>
        <v>#N/A</v>
      </c>
      <c r="S1130" t="e">
        <f t="shared" si="141"/>
        <v>#N/A</v>
      </c>
    </row>
    <row r="1131" spans="1:19" x14ac:dyDescent="0.25">
      <c r="A1131" t="str">
        <f t="shared" si="142"/>
        <v>38872</v>
      </c>
      <c r="B1131">
        <v>2</v>
      </c>
      <c r="C1131">
        <v>3887</v>
      </c>
      <c r="D1131">
        <v>0</v>
      </c>
      <c r="E1131">
        <v>0</v>
      </c>
      <c r="F1131">
        <v>0</v>
      </c>
      <c r="G1131">
        <v>0</v>
      </c>
      <c r="H1131" t="e">
        <f>VLOOKUP($A1131,'01 LEAD TIME'!$A$10:$K$1000000,8,FALSE)</f>
        <v>#N/A</v>
      </c>
      <c r="I1131" t="e">
        <f>VLOOKUP($A1131,'01 LEAD TIME'!$A$10:$K$1000000,9,FALSE)</f>
        <v>#N/A</v>
      </c>
      <c r="J1131" t="e">
        <f>VLOOKUP($A1131,'01 LEAD TIME'!$A$10:$K$1000000,10,FALSE)</f>
        <v>#N/A</v>
      </c>
      <c r="K1131" t="e">
        <f>VLOOKUP($A1131,'01 LEAD TIME'!$A$10:$K$1000000,11,FALSE)</f>
        <v>#N/A</v>
      </c>
      <c r="L1131" t="e">
        <v>#N/A</v>
      </c>
      <c r="M1131" s="1" t="e">
        <f t="shared" si="136"/>
        <v>#N/A</v>
      </c>
      <c r="N1131" s="1" t="e">
        <f t="shared" si="137"/>
        <v>#N/A</v>
      </c>
      <c r="O1131" t="e">
        <f t="shared" si="138"/>
        <v>#N/A</v>
      </c>
      <c r="P1131" t="e">
        <f t="shared" si="139"/>
        <v>#N/A</v>
      </c>
      <c r="Q1131" t="e">
        <f t="shared" si="140"/>
        <v>#N/A</v>
      </c>
      <c r="R1131" t="e">
        <f t="shared" si="143"/>
        <v>#N/A</v>
      </c>
      <c r="S1131" t="e">
        <f t="shared" si="141"/>
        <v>#N/A</v>
      </c>
    </row>
    <row r="1132" spans="1:19" x14ac:dyDescent="0.25">
      <c r="A1132" t="str">
        <f t="shared" si="142"/>
        <v>39092</v>
      </c>
      <c r="B1132">
        <v>2</v>
      </c>
      <c r="C1132">
        <v>3909</v>
      </c>
      <c r="D1132">
        <v>0</v>
      </c>
      <c r="E1132">
        <v>0</v>
      </c>
      <c r="F1132">
        <v>0</v>
      </c>
      <c r="G1132">
        <v>0</v>
      </c>
      <c r="H1132" t="e">
        <f>VLOOKUP($A1132,'01 LEAD TIME'!$A$10:$K$1000000,8,FALSE)</f>
        <v>#N/A</v>
      </c>
      <c r="I1132" t="e">
        <f>VLOOKUP($A1132,'01 LEAD TIME'!$A$10:$K$1000000,9,FALSE)</f>
        <v>#N/A</v>
      </c>
      <c r="J1132" t="e">
        <f>VLOOKUP($A1132,'01 LEAD TIME'!$A$10:$K$1000000,10,FALSE)</f>
        <v>#N/A</v>
      </c>
      <c r="K1132" t="e">
        <f>VLOOKUP($A1132,'01 LEAD TIME'!$A$10:$K$1000000,11,FALSE)</f>
        <v>#N/A</v>
      </c>
      <c r="L1132" t="e">
        <v>#N/A</v>
      </c>
      <c r="M1132" s="1" t="e">
        <f t="shared" si="136"/>
        <v>#N/A</v>
      </c>
      <c r="N1132" s="1" t="e">
        <f t="shared" si="137"/>
        <v>#N/A</v>
      </c>
      <c r="O1132" t="e">
        <f t="shared" si="138"/>
        <v>#N/A</v>
      </c>
      <c r="P1132" t="e">
        <f t="shared" si="139"/>
        <v>#N/A</v>
      </c>
      <c r="Q1132" t="e">
        <f t="shared" si="140"/>
        <v>#N/A</v>
      </c>
      <c r="R1132" t="e">
        <f t="shared" si="143"/>
        <v>#N/A</v>
      </c>
      <c r="S1132" t="e">
        <f t="shared" si="141"/>
        <v>#N/A</v>
      </c>
    </row>
    <row r="1133" spans="1:19" x14ac:dyDescent="0.25">
      <c r="A1133" t="str">
        <f t="shared" si="142"/>
        <v>39202</v>
      </c>
      <c r="B1133">
        <v>2</v>
      </c>
      <c r="C1133">
        <v>3920</v>
      </c>
      <c r="D1133">
        <v>0</v>
      </c>
      <c r="E1133">
        <v>0</v>
      </c>
      <c r="F1133">
        <v>0</v>
      </c>
      <c r="G1133">
        <v>0</v>
      </c>
      <c r="H1133">
        <f>VLOOKUP($A1133,'01 LEAD TIME'!$A$10:$K$1000000,8,FALSE)</f>
        <v>20161177504650.602</v>
      </c>
      <c r="I1133">
        <f>VLOOKUP($A1133,'01 LEAD TIME'!$A$10:$K$1000000,9,FALSE)</f>
        <v>20161206466555.602</v>
      </c>
      <c r="J1133">
        <f>VLOOKUP($A1133,'01 LEAD TIME'!$A$10:$K$1000000,10,FALSE)</f>
        <v>6</v>
      </c>
      <c r="K1133">
        <f>VLOOKUP($A1133,'01 LEAD TIME'!$A$10:$K$1000000,11,FALSE)</f>
        <v>0</v>
      </c>
      <c r="L1133" t="s">
        <v>36</v>
      </c>
      <c r="M1133" s="1">
        <f t="shared" si="136"/>
        <v>42707</v>
      </c>
      <c r="N1133" s="1">
        <f t="shared" si="137"/>
        <v>42710</v>
      </c>
      <c r="O1133" t="b">
        <f t="shared" si="138"/>
        <v>0</v>
      </c>
      <c r="P1133" t="str">
        <f t="shared" si="139"/>
        <v>WHEN fk_mwh_warehouse = '2' AND id_city = '3920' AND shipped_date &gt;= '2016-12-03' AND shipped_date &lt; '2016-12-07' THEN unit_price</v>
      </c>
      <c r="Q1133" t="str">
        <f t="shared" si="140"/>
        <v>WHEN fk_mwh_warehouse = '2' AND id_city = '3920' AND shipped_date &gt;= '2016-12-03' AND shipped_date &lt; '2016-12-07' THEN paid_price</v>
      </c>
      <c r="R1133" t="str">
        <f t="shared" si="143"/>
        <v>WHEN fk_mwh_warehouse = '2' AND id_city = '3920' AND shipped_date &gt;= '2016-12-03' AND shipped_date &lt; '2016-12-07' THEN order_nr</v>
      </c>
      <c r="S1133" t="str">
        <f t="shared" si="141"/>
        <v>WHEN fk_mwh_warehouse = '2' AND id_city = '3920' AND shipped_date &gt;= '2016-12-03' AND shipped_date &lt; '2016-12-07' THEN 1</v>
      </c>
    </row>
    <row r="1134" spans="1:19" x14ac:dyDescent="0.25">
      <c r="A1134" t="str">
        <f t="shared" si="142"/>
        <v>39342</v>
      </c>
      <c r="B1134">
        <v>2</v>
      </c>
      <c r="C1134">
        <v>3934</v>
      </c>
      <c r="D1134">
        <v>0</v>
      </c>
      <c r="E1134">
        <v>0</v>
      </c>
      <c r="F1134">
        <v>0</v>
      </c>
      <c r="G1134">
        <v>0</v>
      </c>
      <c r="H1134">
        <f>VLOOKUP($A1134,'01 LEAD TIME'!$A$10:$K$1000000,8,FALSE)</f>
        <v>20161165165131</v>
      </c>
      <c r="I1134">
        <f>VLOOKUP($A1134,'01 LEAD TIME'!$A$10:$K$1000000,9,FALSE)</f>
        <v>20161206133244</v>
      </c>
      <c r="J1134">
        <f>VLOOKUP($A1134,'01 LEAD TIME'!$A$10:$K$1000000,10,FALSE)</f>
        <v>6</v>
      </c>
      <c r="K1134">
        <f>VLOOKUP($A1134,'01 LEAD TIME'!$A$10:$K$1000000,11,FALSE)</f>
        <v>0</v>
      </c>
      <c r="L1134" t="s">
        <v>36</v>
      </c>
      <c r="M1134" s="1">
        <f t="shared" si="136"/>
        <v>42707</v>
      </c>
      <c r="N1134" s="1">
        <f t="shared" si="137"/>
        <v>42710</v>
      </c>
      <c r="O1134" t="b">
        <f t="shared" si="138"/>
        <v>0</v>
      </c>
      <c r="P1134" t="str">
        <f t="shared" si="139"/>
        <v>WHEN fk_mwh_warehouse = '2' AND id_city = '3934' AND shipped_date &gt;= '2016-12-03' AND shipped_date &lt; '2016-12-07' THEN unit_price</v>
      </c>
      <c r="Q1134" t="str">
        <f t="shared" si="140"/>
        <v>WHEN fk_mwh_warehouse = '2' AND id_city = '3934' AND shipped_date &gt;= '2016-12-03' AND shipped_date &lt; '2016-12-07' THEN paid_price</v>
      </c>
      <c r="R1134" t="str">
        <f t="shared" si="143"/>
        <v>WHEN fk_mwh_warehouse = '2' AND id_city = '3934' AND shipped_date &gt;= '2016-12-03' AND shipped_date &lt; '2016-12-07' THEN order_nr</v>
      </c>
      <c r="S1134" t="str">
        <f t="shared" si="141"/>
        <v>WHEN fk_mwh_warehouse = '2' AND id_city = '3934' AND shipped_date &gt;= '2016-12-03' AND shipped_date &lt; '2016-12-07' THEN 1</v>
      </c>
    </row>
    <row r="1135" spans="1:19" x14ac:dyDescent="0.25">
      <c r="A1135" t="str">
        <f t="shared" si="142"/>
        <v>39392</v>
      </c>
      <c r="B1135">
        <v>2</v>
      </c>
      <c r="C1135">
        <v>3939</v>
      </c>
      <c r="D1135">
        <v>46822100</v>
      </c>
      <c r="E1135">
        <v>46397327.200000003</v>
      </c>
      <c r="F1135">
        <v>565</v>
      </c>
      <c r="G1135">
        <v>742</v>
      </c>
      <c r="H1135">
        <f>VLOOKUP($A1135,'01 LEAD TIME'!$A$10:$K$1000000,8,FALSE)</f>
        <v>20161186434238.898</v>
      </c>
      <c r="I1135">
        <f>VLOOKUP($A1135,'01 LEAD TIME'!$A$10:$K$1000000,9,FALSE)</f>
        <v>20161206907377.898</v>
      </c>
      <c r="J1135">
        <f>VLOOKUP($A1135,'01 LEAD TIME'!$A$10:$K$1000000,10,FALSE)</f>
        <v>5</v>
      </c>
      <c r="K1135">
        <f>VLOOKUP($A1135,'01 LEAD TIME'!$A$10:$K$1000000,11,FALSE)</f>
        <v>3</v>
      </c>
      <c r="L1135" t="s">
        <v>36</v>
      </c>
      <c r="M1135" s="1">
        <f t="shared" si="136"/>
        <v>42699</v>
      </c>
      <c r="N1135" s="1">
        <f t="shared" si="137"/>
        <v>42714</v>
      </c>
      <c r="O1135" t="b">
        <f t="shared" si="138"/>
        <v>0</v>
      </c>
      <c r="P1135" t="str">
        <f t="shared" si="139"/>
        <v>WHEN fk_mwh_warehouse = '2' AND id_city = '3939' AND shipped_date &gt;= '2016-11-25' AND shipped_date &lt; '2016-12-11' THEN unit_price</v>
      </c>
      <c r="Q1135" t="str">
        <f t="shared" si="140"/>
        <v>WHEN fk_mwh_warehouse = '2' AND id_city = '3939' AND shipped_date &gt;= '2016-11-25' AND shipped_date &lt; '2016-12-11' THEN paid_price</v>
      </c>
      <c r="R1135" t="str">
        <f t="shared" si="143"/>
        <v>WHEN fk_mwh_warehouse = '2' AND id_city = '3939' AND shipped_date &gt;= '2016-11-25' AND shipped_date &lt; '2016-12-11' THEN order_nr</v>
      </c>
      <c r="S1135" t="str">
        <f t="shared" si="141"/>
        <v>WHEN fk_mwh_warehouse = '2' AND id_city = '3939' AND shipped_date &gt;= '2016-11-25' AND shipped_date &lt; '2016-12-11' THEN 1</v>
      </c>
    </row>
    <row r="1136" spans="1:19" x14ac:dyDescent="0.25">
      <c r="A1136" t="str">
        <f t="shared" si="142"/>
        <v>39462</v>
      </c>
      <c r="B1136">
        <v>2</v>
      </c>
      <c r="C1136">
        <v>3946</v>
      </c>
      <c r="D1136">
        <v>2803400</v>
      </c>
      <c r="E1136">
        <v>2803400</v>
      </c>
      <c r="F1136">
        <v>4</v>
      </c>
      <c r="G1136">
        <v>4</v>
      </c>
      <c r="H1136">
        <f>VLOOKUP($A1136,'01 LEAD TIME'!$A$10:$K$1000000,8,FALSE)</f>
        <v>20161166652014.5</v>
      </c>
      <c r="I1136">
        <f>VLOOKUP($A1136,'01 LEAD TIME'!$A$10:$K$1000000,9,FALSE)</f>
        <v>20161206606656.699</v>
      </c>
      <c r="J1136">
        <f>VLOOKUP($A1136,'01 LEAD TIME'!$A$10:$K$1000000,10,FALSE)</f>
        <v>5</v>
      </c>
      <c r="K1136">
        <f>VLOOKUP($A1136,'01 LEAD TIME'!$A$10:$K$1000000,11,FALSE)</f>
        <v>2</v>
      </c>
      <c r="L1136" t="s">
        <v>36</v>
      </c>
      <c r="M1136" s="1">
        <f t="shared" si="136"/>
        <v>42702</v>
      </c>
      <c r="N1136" s="1">
        <f t="shared" si="137"/>
        <v>42713</v>
      </c>
      <c r="O1136" t="b">
        <f t="shared" si="138"/>
        <v>0</v>
      </c>
      <c r="P1136" t="str">
        <f t="shared" si="139"/>
        <v>WHEN fk_mwh_warehouse = '2' AND id_city = '3946' AND shipped_date &gt;= '2016-11-28' AND shipped_date &lt; '2016-12-10' THEN unit_price</v>
      </c>
      <c r="Q1136" t="str">
        <f t="shared" si="140"/>
        <v>WHEN fk_mwh_warehouse = '2' AND id_city = '3946' AND shipped_date &gt;= '2016-11-28' AND shipped_date &lt; '2016-12-10' THEN paid_price</v>
      </c>
      <c r="R1136" t="str">
        <f t="shared" si="143"/>
        <v>WHEN fk_mwh_warehouse = '2' AND id_city = '3946' AND shipped_date &gt;= '2016-11-28' AND shipped_date &lt; '2016-12-10' THEN order_nr</v>
      </c>
      <c r="S1136" t="str">
        <f t="shared" si="141"/>
        <v>WHEN fk_mwh_warehouse = '2' AND id_city = '3946' AND shipped_date &gt;= '2016-11-28' AND shipped_date &lt; '2016-12-10' THEN 1</v>
      </c>
    </row>
    <row r="1137" spans="1:19" x14ac:dyDescent="0.25">
      <c r="A1137" t="str">
        <f t="shared" si="142"/>
        <v>39502</v>
      </c>
      <c r="B1137">
        <v>2</v>
      </c>
      <c r="C1137">
        <v>3950</v>
      </c>
      <c r="D1137">
        <v>56272493.200000003</v>
      </c>
      <c r="E1137">
        <v>55540367.030000001</v>
      </c>
      <c r="F1137">
        <v>694</v>
      </c>
      <c r="G1137">
        <v>859</v>
      </c>
      <c r="H1137">
        <f>VLOOKUP($A1137,'01 LEAD TIME'!$A$10:$K$1000000,8,FALSE)</f>
        <v>20161181162989.699</v>
      </c>
      <c r="I1137">
        <f>VLOOKUP($A1137,'01 LEAD TIME'!$A$10:$K$1000000,9,FALSE)</f>
        <v>20161206875718</v>
      </c>
      <c r="J1137">
        <f>VLOOKUP($A1137,'01 LEAD TIME'!$A$10:$K$1000000,10,FALSE)</f>
        <v>5</v>
      </c>
      <c r="K1137">
        <f>VLOOKUP($A1137,'01 LEAD TIME'!$A$10:$K$1000000,11,FALSE)</f>
        <v>3</v>
      </c>
      <c r="L1137" t="s">
        <v>36</v>
      </c>
      <c r="M1137" s="1">
        <f t="shared" si="136"/>
        <v>42699</v>
      </c>
      <c r="N1137" s="1">
        <f t="shared" si="137"/>
        <v>42714</v>
      </c>
      <c r="O1137" t="b">
        <f t="shared" si="138"/>
        <v>0</v>
      </c>
      <c r="P1137" t="str">
        <f t="shared" si="139"/>
        <v>WHEN fk_mwh_warehouse = '2' AND id_city = '3950' AND shipped_date &gt;= '2016-11-25' AND shipped_date &lt; '2016-12-11' THEN unit_price</v>
      </c>
      <c r="Q1137" t="str">
        <f t="shared" si="140"/>
        <v>WHEN fk_mwh_warehouse = '2' AND id_city = '3950' AND shipped_date &gt;= '2016-11-25' AND shipped_date &lt; '2016-12-11' THEN paid_price</v>
      </c>
      <c r="R1137" t="str">
        <f t="shared" si="143"/>
        <v>WHEN fk_mwh_warehouse = '2' AND id_city = '3950' AND shipped_date &gt;= '2016-11-25' AND shipped_date &lt; '2016-12-11' THEN order_nr</v>
      </c>
      <c r="S1137" t="str">
        <f t="shared" si="141"/>
        <v>WHEN fk_mwh_warehouse = '2' AND id_city = '3950' AND shipped_date &gt;= '2016-11-25' AND shipped_date &lt; '2016-12-11' THEN 1</v>
      </c>
    </row>
    <row r="1138" spans="1:19" x14ac:dyDescent="0.25">
      <c r="A1138" t="str">
        <f t="shared" si="142"/>
        <v>39772</v>
      </c>
      <c r="B1138">
        <v>2</v>
      </c>
      <c r="C1138">
        <v>3977</v>
      </c>
      <c r="D1138">
        <v>0</v>
      </c>
      <c r="E1138">
        <v>0</v>
      </c>
      <c r="F1138">
        <v>0</v>
      </c>
      <c r="G1138">
        <v>0</v>
      </c>
      <c r="H1138" t="e">
        <f>VLOOKUP($A1138,'01 LEAD TIME'!$A$10:$K$1000000,8,FALSE)</f>
        <v>#N/A</v>
      </c>
      <c r="I1138" t="e">
        <f>VLOOKUP($A1138,'01 LEAD TIME'!$A$10:$K$1000000,9,FALSE)</f>
        <v>#N/A</v>
      </c>
      <c r="J1138" t="e">
        <f>VLOOKUP($A1138,'01 LEAD TIME'!$A$10:$K$1000000,10,FALSE)</f>
        <v>#N/A</v>
      </c>
      <c r="K1138" t="e">
        <f>VLOOKUP($A1138,'01 LEAD TIME'!$A$10:$K$1000000,11,FALSE)</f>
        <v>#N/A</v>
      </c>
      <c r="L1138" t="e">
        <v>#N/A</v>
      </c>
      <c r="M1138" s="1" t="e">
        <f t="shared" si="136"/>
        <v>#N/A</v>
      </c>
      <c r="N1138" s="1" t="e">
        <f t="shared" si="137"/>
        <v>#N/A</v>
      </c>
      <c r="O1138" t="e">
        <f t="shared" si="138"/>
        <v>#N/A</v>
      </c>
      <c r="P1138" t="e">
        <f t="shared" si="139"/>
        <v>#N/A</v>
      </c>
      <c r="Q1138" t="e">
        <f t="shared" si="140"/>
        <v>#N/A</v>
      </c>
      <c r="R1138" t="e">
        <f t="shared" si="143"/>
        <v>#N/A</v>
      </c>
      <c r="S1138" t="e">
        <f t="shared" si="141"/>
        <v>#N/A</v>
      </c>
    </row>
    <row r="1139" spans="1:19" x14ac:dyDescent="0.25">
      <c r="A1139" t="str">
        <f t="shared" si="142"/>
        <v>39882</v>
      </c>
      <c r="B1139">
        <v>2</v>
      </c>
      <c r="C1139">
        <v>3988</v>
      </c>
      <c r="D1139">
        <v>0</v>
      </c>
      <c r="E1139">
        <v>0</v>
      </c>
      <c r="F1139">
        <v>0</v>
      </c>
      <c r="G1139">
        <v>0</v>
      </c>
      <c r="H1139" t="e">
        <f>VLOOKUP($A1139,'01 LEAD TIME'!$A$10:$K$1000000,8,FALSE)</f>
        <v>#N/A</v>
      </c>
      <c r="I1139" t="e">
        <f>VLOOKUP($A1139,'01 LEAD TIME'!$A$10:$K$1000000,9,FALSE)</f>
        <v>#N/A</v>
      </c>
      <c r="J1139" t="e">
        <f>VLOOKUP($A1139,'01 LEAD TIME'!$A$10:$K$1000000,10,FALSE)</f>
        <v>#N/A</v>
      </c>
      <c r="K1139" t="e">
        <f>VLOOKUP($A1139,'01 LEAD TIME'!$A$10:$K$1000000,11,FALSE)</f>
        <v>#N/A</v>
      </c>
      <c r="L1139" t="e">
        <v>#N/A</v>
      </c>
      <c r="M1139" s="1" t="e">
        <f t="shared" si="136"/>
        <v>#N/A</v>
      </c>
      <c r="N1139" s="1" t="e">
        <f t="shared" si="137"/>
        <v>#N/A</v>
      </c>
      <c r="O1139" t="e">
        <f t="shared" si="138"/>
        <v>#N/A</v>
      </c>
      <c r="P1139" t="e">
        <f t="shared" si="139"/>
        <v>#N/A</v>
      </c>
      <c r="Q1139" t="e">
        <f t="shared" si="140"/>
        <v>#N/A</v>
      </c>
      <c r="R1139" t="e">
        <f t="shared" si="143"/>
        <v>#N/A</v>
      </c>
      <c r="S1139" t="e">
        <f t="shared" si="141"/>
        <v>#N/A</v>
      </c>
    </row>
    <row r="1140" spans="1:19" x14ac:dyDescent="0.25">
      <c r="A1140" t="str">
        <f t="shared" si="142"/>
        <v>40362</v>
      </c>
      <c r="B1140">
        <v>2</v>
      </c>
      <c r="C1140">
        <v>4036</v>
      </c>
      <c r="D1140">
        <v>191100</v>
      </c>
      <c r="E1140">
        <v>191100</v>
      </c>
      <c r="F1140">
        <v>2</v>
      </c>
      <c r="G1140">
        <v>2</v>
      </c>
      <c r="H1140">
        <f>VLOOKUP($A1140,'01 LEAD TIME'!$A$10:$K$1000000,8,FALSE)</f>
        <v>20161166697226</v>
      </c>
      <c r="I1140">
        <f>VLOOKUP($A1140,'01 LEAD TIME'!$A$10:$K$1000000,9,FALSE)</f>
        <v>20161207629402</v>
      </c>
      <c r="J1140">
        <f>VLOOKUP($A1140,'01 LEAD TIME'!$A$10:$K$1000000,10,FALSE)</f>
        <v>6</v>
      </c>
      <c r="K1140">
        <f>VLOOKUP($A1140,'01 LEAD TIME'!$A$10:$K$1000000,11,FALSE)</f>
        <v>1</v>
      </c>
      <c r="L1140" t="s">
        <v>35</v>
      </c>
      <c r="M1140" s="1">
        <f t="shared" si="136"/>
        <v>42704</v>
      </c>
      <c r="N1140" s="1">
        <f t="shared" si="137"/>
        <v>42711</v>
      </c>
      <c r="O1140" t="b">
        <f t="shared" si="138"/>
        <v>0</v>
      </c>
      <c r="P1140" t="str">
        <f t="shared" si="139"/>
        <v>WHEN fk_mwh_warehouse = '2' AND id_city = '4036' AND shipped_date &gt;= '2016-11-30' AND shipped_date &lt; '2016-12-08' THEN unit_price</v>
      </c>
      <c r="Q1140" t="str">
        <f t="shared" si="140"/>
        <v>WHEN fk_mwh_warehouse = '2' AND id_city = '4036' AND shipped_date &gt;= '2016-11-30' AND shipped_date &lt; '2016-12-08' THEN paid_price</v>
      </c>
      <c r="R1140" t="str">
        <f t="shared" si="143"/>
        <v>WHEN fk_mwh_warehouse = '2' AND id_city = '4036' AND shipped_date &gt;= '2016-11-30' AND shipped_date &lt; '2016-12-08' THEN order_nr</v>
      </c>
      <c r="S1140" t="str">
        <f t="shared" si="141"/>
        <v>WHEN fk_mwh_warehouse = '2' AND id_city = '4036' AND shipped_date &gt;= '2016-11-30' AND shipped_date &lt; '2016-12-08' THEN 1</v>
      </c>
    </row>
    <row r="1141" spans="1:19" x14ac:dyDescent="0.25">
      <c r="A1141" t="str">
        <f t="shared" si="142"/>
        <v>40432</v>
      </c>
      <c r="B1141">
        <v>2</v>
      </c>
      <c r="C1141">
        <v>4043</v>
      </c>
      <c r="D1141">
        <v>65300</v>
      </c>
      <c r="E1141">
        <v>65300</v>
      </c>
      <c r="F1141">
        <v>1</v>
      </c>
      <c r="G1141">
        <v>1</v>
      </c>
      <c r="H1141">
        <f>VLOOKUP($A1141,'01 LEAD TIME'!$A$10:$K$1000000,8,FALSE)</f>
        <v>20161122130057</v>
      </c>
      <c r="I1141">
        <f>VLOOKUP($A1141,'01 LEAD TIME'!$A$10:$K$1000000,9,FALSE)</f>
        <v>20161206131242</v>
      </c>
      <c r="J1141">
        <f>VLOOKUP($A1141,'01 LEAD TIME'!$A$10:$K$1000000,10,FALSE)</f>
        <v>14</v>
      </c>
      <c r="K1141">
        <f>VLOOKUP($A1141,'01 LEAD TIME'!$A$10:$K$1000000,11,FALSE)</f>
        <v>0</v>
      </c>
      <c r="L1141" t="s">
        <v>36</v>
      </c>
      <c r="M1141" s="1">
        <f t="shared" si="136"/>
        <v>42699</v>
      </c>
      <c r="N1141" s="1">
        <f t="shared" si="137"/>
        <v>42702</v>
      </c>
      <c r="O1141" t="b">
        <f t="shared" si="138"/>
        <v>0</v>
      </c>
      <c r="P1141" t="str">
        <f t="shared" si="139"/>
        <v>WHEN fk_mwh_warehouse = '2' AND id_city = '4043' AND shipped_date &gt;= '2016-11-25' AND shipped_date &lt; '2016-11-29' THEN unit_price</v>
      </c>
      <c r="Q1141" t="str">
        <f t="shared" si="140"/>
        <v>WHEN fk_mwh_warehouse = '2' AND id_city = '4043' AND shipped_date &gt;= '2016-11-25' AND shipped_date &lt; '2016-11-29' THEN paid_price</v>
      </c>
      <c r="R1141" t="str">
        <f t="shared" si="143"/>
        <v>WHEN fk_mwh_warehouse = '2' AND id_city = '4043' AND shipped_date &gt;= '2016-11-25' AND shipped_date &lt; '2016-11-29' THEN order_nr</v>
      </c>
      <c r="S1141" t="str">
        <f t="shared" si="141"/>
        <v>WHEN fk_mwh_warehouse = '2' AND id_city = '4043' AND shipped_date &gt;= '2016-11-25' AND shipped_date &lt; '2016-11-29' THEN 1</v>
      </c>
    </row>
    <row r="1142" spans="1:19" x14ac:dyDescent="0.25">
      <c r="A1142" t="str">
        <f t="shared" si="142"/>
        <v>40532</v>
      </c>
      <c r="B1142">
        <v>2</v>
      </c>
      <c r="C1142">
        <v>4053</v>
      </c>
      <c r="D1142">
        <v>0</v>
      </c>
      <c r="E1142">
        <v>0</v>
      </c>
      <c r="F1142">
        <v>0</v>
      </c>
      <c r="G1142">
        <v>0</v>
      </c>
      <c r="H1142" t="e">
        <f>VLOOKUP($A1142,'01 LEAD TIME'!$A$10:$K$1000000,8,FALSE)</f>
        <v>#N/A</v>
      </c>
      <c r="I1142" t="e">
        <f>VLOOKUP($A1142,'01 LEAD TIME'!$A$10:$K$1000000,9,FALSE)</f>
        <v>#N/A</v>
      </c>
      <c r="J1142" t="e">
        <f>VLOOKUP($A1142,'01 LEAD TIME'!$A$10:$K$1000000,10,FALSE)</f>
        <v>#N/A</v>
      </c>
      <c r="K1142" t="e">
        <f>VLOOKUP($A1142,'01 LEAD TIME'!$A$10:$K$1000000,11,FALSE)</f>
        <v>#N/A</v>
      </c>
      <c r="L1142" t="e">
        <v>#N/A</v>
      </c>
      <c r="M1142" s="1" t="e">
        <f t="shared" si="136"/>
        <v>#N/A</v>
      </c>
      <c r="N1142" s="1" t="e">
        <f t="shared" si="137"/>
        <v>#N/A</v>
      </c>
      <c r="O1142" t="e">
        <f t="shared" si="138"/>
        <v>#N/A</v>
      </c>
      <c r="P1142" t="e">
        <f t="shared" si="139"/>
        <v>#N/A</v>
      </c>
      <c r="Q1142" t="e">
        <f t="shared" si="140"/>
        <v>#N/A</v>
      </c>
      <c r="R1142" t="e">
        <f t="shared" si="143"/>
        <v>#N/A</v>
      </c>
      <c r="S1142" t="e">
        <f t="shared" si="141"/>
        <v>#N/A</v>
      </c>
    </row>
    <row r="1143" spans="1:19" x14ac:dyDescent="0.25">
      <c r="A1143" t="str">
        <f t="shared" si="142"/>
        <v>40602</v>
      </c>
      <c r="B1143">
        <v>2</v>
      </c>
      <c r="C1143">
        <v>4060</v>
      </c>
      <c r="D1143">
        <v>1894961</v>
      </c>
      <c r="E1143">
        <v>1880705.34</v>
      </c>
      <c r="F1143">
        <v>11</v>
      </c>
      <c r="G1143">
        <v>11</v>
      </c>
      <c r="H1143">
        <f>VLOOKUP($A1143,'01 LEAD TIME'!$A$10:$K$1000000,8,FALSE)</f>
        <v>20161156393994.398</v>
      </c>
      <c r="I1143">
        <f>VLOOKUP($A1143,'01 LEAD TIME'!$A$10:$K$1000000,9,FALSE)</f>
        <v>20161206146261</v>
      </c>
      <c r="J1143">
        <f>VLOOKUP($A1143,'01 LEAD TIME'!$A$10:$K$1000000,10,FALSE)</f>
        <v>8</v>
      </c>
      <c r="K1143">
        <f>VLOOKUP($A1143,'01 LEAD TIME'!$A$10:$K$1000000,11,FALSE)</f>
        <v>4</v>
      </c>
      <c r="L1143" t="s">
        <v>36</v>
      </c>
      <c r="M1143" s="1">
        <f t="shared" si="136"/>
        <v>42693</v>
      </c>
      <c r="N1143" s="1">
        <f t="shared" si="137"/>
        <v>42712</v>
      </c>
      <c r="O1143" t="b">
        <f t="shared" si="138"/>
        <v>0</v>
      </c>
      <c r="P1143" t="str">
        <f t="shared" si="139"/>
        <v>WHEN fk_mwh_warehouse = '2' AND id_city = '4060' AND shipped_date &gt;= '2016-11-19' AND shipped_date &lt; '2016-12-09' THEN unit_price</v>
      </c>
      <c r="Q1143" t="str">
        <f t="shared" si="140"/>
        <v>WHEN fk_mwh_warehouse = '2' AND id_city = '4060' AND shipped_date &gt;= '2016-11-19' AND shipped_date &lt; '2016-12-09' THEN paid_price</v>
      </c>
      <c r="R1143" t="str">
        <f t="shared" si="143"/>
        <v>WHEN fk_mwh_warehouse = '2' AND id_city = '4060' AND shipped_date &gt;= '2016-11-19' AND shipped_date &lt; '2016-12-09' THEN order_nr</v>
      </c>
      <c r="S1143" t="str">
        <f t="shared" si="141"/>
        <v>WHEN fk_mwh_warehouse = '2' AND id_city = '4060' AND shipped_date &gt;= '2016-11-19' AND shipped_date &lt; '2016-12-09' THEN 1</v>
      </c>
    </row>
    <row r="1144" spans="1:19" x14ac:dyDescent="0.25">
      <c r="A1144" t="str">
        <f t="shared" si="142"/>
        <v>40662</v>
      </c>
      <c r="B1144">
        <v>2</v>
      </c>
      <c r="C1144">
        <v>4066</v>
      </c>
      <c r="D1144">
        <v>0</v>
      </c>
      <c r="E1144">
        <v>0</v>
      </c>
      <c r="F1144">
        <v>0</v>
      </c>
      <c r="G1144">
        <v>0</v>
      </c>
      <c r="H1144" t="e">
        <f>VLOOKUP($A1144,'01 LEAD TIME'!$A$10:$K$1000000,8,FALSE)</f>
        <v>#N/A</v>
      </c>
      <c r="I1144" t="e">
        <f>VLOOKUP($A1144,'01 LEAD TIME'!$A$10:$K$1000000,9,FALSE)</f>
        <v>#N/A</v>
      </c>
      <c r="J1144" t="e">
        <f>VLOOKUP($A1144,'01 LEAD TIME'!$A$10:$K$1000000,10,FALSE)</f>
        <v>#N/A</v>
      </c>
      <c r="K1144" t="e">
        <f>VLOOKUP($A1144,'01 LEAD TIME'!$A$10:$K$1000000,11,FALSE)</f>
        <v>#N/A</v>
      </c>
      <c r="L1144" t="e">
        <v>#N/A</v>
      </c>
      <c r="M1144" s="1" t="e">
        <f t="shared" si="136"/>
        <v>#N/A</v>
      </c>
      <c r="N1144" s="1" t="e">
        <f t="shared" si="137"/>
        <v>#N/A</v>
      </c>
      <c r="O1144" t="e">
        <f t="shared" si="138"/>
        <v>#N/A</v>
      </c>
      <c r="P1144" t="e">
        <f t="shared" si="139"/>
        <v>#N/A</v>
      </c>
      <c r="Q1144" t="e">
        <f t="shared" si="140"/>
        <v>#N/A</v>
      </c>
      <c r="R1144" t="e">
        <f t="shared" si="143"/>
        <v>#N/A</v>
      </c>
      <c r="S1144" t="e">
        <f t="shared" si="141"/>
        <v>#N/A</v>
      </c>
    </row>
    <row r="1145" spans="1:19" x14ac:dyDescent="0.25">
      <c r="A1145" t="str">
        <f t="shared" si="142"/>
        <v>40822</v>
      </c>
      <c r="B1145">
        <v>2</v>
      </c>
      <c r="C1145">
        <v>4082</v>
      </c>
      <c r="D1145">
        <v>0</v>
      </c>
      <c r="E1145">
        <v>0</v>
      </c>
      <c r="F1145">
        <v>0</v>
      </c>
      <c r="G1145">
        <v>0</v>
      </c>
      <c r="H1145" t="e">
        <f>VLOOKUP($A1145,'01 LEAD TIME'!$A$10:$K$1000000,8,FALSE)</f>
        <v>#N/A</v>
      </c>
      <c r="I1145" t="e">
        <f>VLOOKUP($A1145,'01 LEAD TIME'!$A$10:$K$1000000,9,FALSE)</f>
        <v>#N/A</v>
      </c>
      <c r="J1145" t="e">
        <f>VLOOKUP($A1145,'01 LEAD TIME'!$A$10:$K$1000000,10,FALSE)</f>
        <v>#N/A</v>
      </c>
      <c r="K1145" t="e">
        <f>VLOOKUP($A1145,'01 LEAD TIME'!$A$10:$K$1000000,11,FALSE)</f>
        <v>#N/A</v>
      </c>
      <c r="L1145" t="e">
        <v>#N/A</v>
      </c>
      <c r="M1145" s="1" t="e">
        <f t="shared" si="136"/>
        <v>#N/A</v>
      </c>
      <c r="N1145" s="1" t="e">
        <f t="shared" si="137"/>
        <v>#N/A</v>
      </c>
      <c r="O1145" t="e">
        <f t="shared" si="138"/>
        <v>#N/A</v>
      </c>
      <c r="P1145" t="e">
        <f t="shared" si="139"/>
        <v>#N/A</v>
      </c>
      <c r="Q1145" t="e">
        <f t="shared" si="140"/>
        <v>#N/A</v>
      </c>
      <c r="R1145" t="e">
        <f t="shared" si="143"/>
        <v>#N/A</v>
      </c>
      <c r="S1145" t="e">
        <f t="shared" si="141"/>
        <v>#N/A</v>
      </c>
    </row>
    <row r="1146" spans="1:19" x14ac:dyDescent="0.25">
      <c r="A1146" t="str">
        <f t="shared" si="142"/>
        <v>40892</v>
      </c>
      <c r="B1146">
        <v>2</v>
      </c>
      <c r="C1146">
        <v>4089</v>
      </c>
      <c r="D1146">
        <v>0</v>
      </c>
      <c r="E1146">
        <v>0</v>
      </c>
      <c r="F1146">
        <v>0</v>
      </c>
      <c r="G1146">
        <v>0</v>
      </c>
      <c r="H1146" t="e">
        <f>VLOOKUP($A1146,'01 LEAD TIME'!$A$10:$K$1000000,8,FALSE)</f>
        <v>#N/A</v>
      </c>
      <c r="I1146" t="e">
        <f>VLOOKUP($A1146,'01 LEAD TIME'!$A$10:$K$1000000,9,FALSE)</f>
        <v>#N/A</v>
      </c>
      <c r="J1146" t="e">
        <f>VLOOKUP($A1146,'01 LEAD TIME'!$A$10:$K$1000000,10,FALSE)</f>
        <v>#N/A</v>
      </c>
      <c r="K1146" t="e">
        <f>VLOOKUP($A1146,'01 LEAD TIME'!$A$10:$K$1000000,11,FALSE)</f>
        <v>#N/A</v>
      </c>
      <c r="L1146" t="e">
        <v>#N/A</v>
      </c>
      <c r="M1146" s="1" t="e">
        <f t="shared" si="136"/>
        <v>#N/A</v>
      </c>
      <c r="N1146" s="1" t="e">
        <f t="shared" si="137"/>
        <v>#N/A</v>
      </c>
      <c r="O1146" t="e">
        <f t="shared" si="138"/>
        <v>#N/A</v>
      </c>
      <c r="P1146" t="e">
        <f t="shared" si="139"/>
        <v>#N/A</v>
      </c>
      <c r="Q1146" t="e">
        <f t="shared" si="140"/>
        <v>#N/A</v>
      </c>
      <c r="R1146" t="e">
        <f t="shared" si="143"/>
        <v>#N/A</v>
      </c>
      <c r="S1146" t="e">
        <f t="shared" si="141"/>
        <v>#N/A</v>
      </c>
    </row>
    <row r="1147" spans="1:19" x14ac:dyDescent="0.25">
      <c r="A1147" t="str">
        <f t="shared" si="142"/>
        <v>41022</v>
      </c>
      <c r="B1147">
        <v>2</v>
      </c>
      <c r="C1147">
        <v>4102</v>
      </c>
      <c r="D1147">
        <v>101701</v>
      </c>
      <c r="E1147">
        <v>98675.75</v>
      </c>
      <c r="F1147">
        <v>4</v>
      </c>
      <c r="G1147">
        <v>5</v>
      </c>
      <c r="H1147">
        <f>VLOOKUP($A1147,'01 LEAD TIME'!$A$10:$K$1000000,8,FALSE)</f>
        <v>20161164719895.5</v>
      </c>
      <c r="I1147">
        <f>VLOOKUP($A1147,'01 LEAD TIME'!$A$10:$K$1000000,9,FALSE)</f>
        <v>20161207133246</v>
      </c>
      <c r="J1147">
        <f>VLOOKUP($A1147,'01 LEAD TIME'!$A$10:$K$1000000,10,FALSE)</f>
        <v>8</v>
      </c>
      <c r="K1147">
        <f>VLOOKUP($A1147,'01 LEAD TIME'!$A$10:$K$1000000,11,FALSE)</f>
        <v>2</v>
      </c>
      <c r="L1147" t="s">
        <v>35</v>
      </c>
      <c r="M1147" s="1">
        <f t="shared" si="136"/>
        <v>42699</v>
      </c>
      <c r="N1147" s="1">
        <f t="shared" si="137"/>
        <v>42710</v>
      </c>
      <c r="O1147" t="b">
        <f t="shared" si="138"/>
        <v>0</v>
      </c>
      <c r="P1147" t="str">
        <f t="shared" si="139"/>
        <v>WHEN fk_mwh_warehouse = '2' AND id_city = '4102' AND shipped_date &gt;= '2016-11-25' AND shipped_date &lt; '2016-12-07' THEN unit_price</v>
      </c>
      <c r="Q1147" t="str">
        <f t="shared" si="140"/>
        <v>WHEN fk_mwh_warehouse = '2' AND id_city = '4102' AND shipped_date &gt;= '2016-11-25' AND shipped_date &lt; '2016-12-07' THEN paid_price</v>
      </c>
      <c r="R1147" t="str">
        <f t="shared" si="143"/>
        <v>WHEN fk_mwh_warehouse = '2' AND id_city = '4102' AND shipped_date &gt;= '2016-11-25' AND shipped_date &lt; '2016-12-07' THEN order_nr</v>
      </c>
      <c r="S1147" t="str">
        <f t="shared" si="141"/>
        <v>WHEN fk_mwh_warehouse = '2' AND id_city = '4102' AND shipped_date &gt;= '2016-11-25' AND shipped_date &lt; '2016-12-07' THEN 1</v>
      </c>
    </row>
    <row r="1148" spans="1:19" x14ac:dyDescent="0.25">
      <c r="A1148" t="str">
        <f t="shared" si="142"/>
        <v>41122</v>
      </c>
      <c r="B1148">
        <v>2</v>
      </c>
      <c r="C1148">
        <v>4112</v>
      </c>
      <c r="D1148">
        <v>161400</v>
      </c>
      <c r="E1148">
        <v>161400</v>
      </c>
      <c r="F1148">
        <v>2</v>
      </c>
      <c r="G1148">
        <v>3</v>
      </c>
      <c r="H1148">
        <f>VLOOKUP($A1148,'01 LEAD TIME'!$A$10:$K$1000000,8,FALSE)</f>
        <v>20161129220832</v>
      </c>
      <c r="I1148">
        <f>VLOOKUP($A1148,'01 LEAD TIME'!$A$10:$K$1000000,9,FALSE)</f>
        <v>20161206131114</v>
      </c>
      <c r="J1148">
        <f>VLOOKUP($A1148,'01 LEAD TIME'!$A$10:$K$1000000,10,FALSE)</f>
        <v>7</v>
      </c>
      <c r="K1148">
        <f>VLOOKUP($A1148,'01 LEAD TIME'!$A$10:$K$1000000,11,FALSE)</f>
        <v>0</v>
      </c>
      <c r="L1148" t="s">
        <v>36</v>
      </c>
      <c r="M1148" s="1">
        <f t="shared" si="136"/>
        <v>42706</v>
      </c>
      <c r="N1148" s="1">
        <f t="shared" si="137"/>
        <v>42709</v>
      </c>
      <c r="O1148" t="b">
        <f t="shared" si="138"/>
        <v>0</v>
      </c>
      <c r="P1148" t="str">
        <f t="shared" si="139"/>
        <v>WHEN fk_mwh_warehouse = '2' AND id_city = '4112' AND shipped_date &gt;= '2016-12-02' AND shipped_date &lt; '2016-12-06' THEN unit_price</v>
      </c>
      <c r="Q1148" t="str">
        <f t="shared" si="140"/>
        <v>WHEN fk_mwh_warehouse = '2' AND id_city = '4112' AND shipped_date &gt;= '2016-12-02' AND shipped_date &lt; '2016-12-06' THEN paid_price</v>
      </c>
      <c r="R1148" t="str">
        <f t="shared" si="143"/>
        <v>WHEN fk_mwh_warehouse = '2' AND id_city = '4112' AND shipped_date &gt;= '2016-12-02' AND shipped_date &lt; '2016-12-06' THEN order_nr</v>
      </c>
      <c r="S1148" t="str">
        <f t="shared" si="141"/>
        <v>WHEN fk_mwh_warehouse = '2' AND id_city = '4112' AND shipped_date &gt;= '2016-12-02' AND shipped_date &lt; '2016-12-06' THEN 1</v>
      </c>
    </row>
    <row r="1149" spans="1:19" x14ac:dyDescent="0.25">
      <c r="A1149" t="str">
        <f t="shared" si="142"/>
        <v>41232</v>
      </c>
      <c r="B1149">
        <v>2</v>
      </c>
      <c r="C1149">
        <v>4123</v>
      </c>
      <c r="D1149">
        <v>136450</v>
      </c>
      <c r="E1149">
        <v>136450</v>
      </c>
      <c r="F1149">
        <v>3</v>
      </c>
      <c r="G1149">
        <v>3</v>
      </c>
      <c r="H1149">
        <f>VLOOKUP($A1149,'01 LEAD TIME'!$A$10:$K$1000000,8,FALSE)</f>
        <v>20161184165013</v>
      </c>
      <c r="I1149">
        <f>VLOOKUP($A1149,'01 LEAD TIME'!$A$10:$K$1000000,9,FALSE)</f>
        <v>20161205896690.5</v>
      </c>
      <c r="J1149">
        <f>VLOOKUP($A1149,'01 LEAD TIME'!$A$10:$K$1000000,10,FALSE)</f>
        <v>4</v>
      </c>
      <c r="K1149">
        <f>VLOOKUP($A1149,'01 LEAD TIME'!$A$10:$K$1000000,11,FALSE)</f>
        <v>1</v>
      </c>
      <c r="L1149" t="s">
        <v>34</v>
      </c>
      <c r="M1149" s="1">
        <f t="shared" si="136"/>
        <v>42706</v>
      </c>
      <c r="N1149" s="1">
        <f t="shared" si="137"/>
        <v>42713</v>
      </c>
      <c r="O1149" t="b">
        <f t="shared" si="138"/>
        <v>0</v>
      </c>
      <c r="P1149" t="str">
        <f t="shared" si="139"/>
        <v>WHEN fk_mwh_warehouse = '2' AND id_city = '4123' AND shipped_date &gt;= '2016-12-02' AND shipped_date &lt; '2016-12-10' THEN unit_price</v>
      </c>
      <c r="Q1149" t="str">
        <f t="shared" si="140"/>
        <v>WHEN fk_mwh_warehouse = '2' AND id_city = '4123' AND shipped_date &gt;= '2016-12-02' AND shipped_date &lt; '2016-12-10' THEN paid_price</v>
      </c>
      <c r="R1149" t="str">
        <f t="shared" si="143"/>
        <v>WHEN fk_mwh_warehouse = '2' AND id_city = '4123' AND shipped_date &gt;= '2016-12-02' AND shipped_date &lt; '2016-12-10' THEN order_nr</v>
      </c>
      <c r="S1149" t="str">
        <f t="shared" si="141"/>
        <v>WHEN fk_mwh_warehouse = '2' AND id_city = '4123' AND shipped_date &gt;= '2016-12-02' AND shipped_date &lt; '2016-12-10' THEN 1</v>
      </c>
    </row>
    <row r="1150" spans="1:19" x14ac:dyDescent="0.25">
      <c r="A1150" t="str">
        <f t="shared" si="142"/>
        <v>41362</v>
      </c>
      <c r="B1150">
        <v>2</v>
      </c>
      <c r="C1150">
        <v>4136</v>
      </c>
      <c r="D1150">
        <v>0</v>
      </c>
      <c r="E1150">
        <v>0</v>
      </c>
      <c r="F1150">
        <v>0</v>
      </c>
      <c r="G1150">
        <v>0</v>
      </c>
      <c r="H1150" t="e">
        <f>VLOOKUP($A1150,'01 LEAD TIME'!$A$10:$K$1000000,8,FALSE)</f>
        <v>#N/A</v>
      </c>
      <c r="I1150" t="e">
        <f>VLOOKUP($A1150,'01 LEAD TIME'!$A$10:$K$1000000,9,FALSE)</f>
        <v>#N/A</v>
      </c>
      <c r="J1150" t="e">
        <f>VLOOKUP($A1150,'01 LEAD TIME'!$A$10:$K$1000000,10,FALSE)</f>
        <v>#N/A</v>
      </c>
      <c r="K1150" t="e">
        <f>VLOOKUP($A1150,'01 LEAD TIME'!$A$10:$K$1000000,11,FALSE)</f>
        <v>#N/A</v>
      </c>
      <c r="L1150" t="e">
        <v>#N/A</v>
      </c>
      <c r="M1150" s="1" t="e">
        <f t="shared" si="136"/>
        <v>#N/A</v>
      </c>
      <c r="N1150" s="1" t="e">
        <f t="shared" si="137"/>
        <v>#N/A</v>
      </c>
      <c r="O1150" t="e">
        <f t="shared" si="138"/>
        <v>#N/A</v>
      </c>
      <c r="P1150" t="e">
        <f t="shared" si="139"/>
        <v>#N/A</v>
      </c>
      <c r="Q1150" t="e">
        <f t="shared" si="140"/>
        <v>#N/A</v>
      </c>
      <c r="R1150" t="e">
        <f t="shared" si="143"/>
        <v>#N/A</v>
      </c>
      <c r="S1150" t="e">
        <f t="shared" si="141"/>
        <v>#N/A</v>
      </c>
    </row>
    <row r="1151" spans="1:19" x14ac:dyDescent="0.25">
      <c r="A1151" t="str">
        <f t="shared" si="142"/>
        <v>41472</v>
      </c>
      <c r="B1151">
        <v>2</v>
      </c>
      <c r="C1151">
        <v>4147</v>
      </c>
      <c r="D1151">
        <v>0</v>
      </c>
      <c r="E1151">
        <v>0</v>
      </c>
      <c r="F1151">
        <v>0</v>
      </c>
      <c r="G1151">
        <v>0</v>
      </c>
      <c r="H1151" t="e">
        <f>VLOOKUP($A1151,'01 LEAD TIME'!$A$10:$K$1000000,8,FALSE)</f>
        <v>#N/A</v>
      </c>
      <c r="I1151" t="e">
        <f>VLOOKUP($A1151,'01 LEAD TIME'!$A$10:$K$1000000,9,FALSE)</f>
        <v>#N/A</v>
      </c>
      <c r="J1151" t="e">
        <f>VLOOKUP($A1151,'01 LEAD TIME'!$A$10:$K$1000000,10,FALSE)</f>
        <v>#N/A</v>
      </c>
      <c r="K1151" t="e">
        <f>VLOOKUP($A1151,'01 LEAD TIME'!$A$10:$K$1000000,11,FALSE)</f>
        <v>#N/A</v>
      </c>
      <c r="L1151" t="e">
        <v>#N/A</v>
      </c>
      <c r="M1151" s="1" t="e">
        <f t="shared" si="136"/>
        <v>#N/A</v>
      </c>
      <c r="N1151" s="1" t="e">
        <f t="shared" si="137"/>
        <v>#N/A</v>
      </c>
      <c r="O1151" t="e">
        <f t="shared" si="138"/>
        <v>#N/A</v>
      </c>
      <c r="P1151" t="e">
        <f t="shared" si="139"/>
        <v>#N/A</v>
      </c>
      <c r="Q1151" t="e">
        <f t="shared" si="140"/>
        <v>#N/A</v>
      </c>
      <c r="R1151" t="e">
        <f t="shared" si="143"/>
        <v>#N/A</v>
      </c>
      <c r="S1151" t="e">
        <f t="shared" si="141"/>
        <v>#N/A</v>
      </c>
    </row>
    <row r="1152" spans="1:19" x14ac:dyDescent="0.25">
      <c r="A1152" t="str">
        <f t="shared" si="142"/>
        <v>41592</v>
      </c>
      <c r="B1152">
        <v>2</v>
      </c>
      <c r="C1152">
        <v>4159</v>
      </c>
      <c r="D1152">
        <v>0</v>
      </c>
      <c r="E1152">
        <v>0</v>
      </c>
      <c r="F1152">
        <v>0</v>
      </c>
      <c r="G1152">
        <v>0</v>
      </c>
      <c r="H1152" t="e">
        <f>VLOOKUP($A1152,'01 LEAD TIME'!$A$10:$K$1000000,8,FALSE)</f>
        <v>#N/A</v>
      </c>
      <c r="I1152" t="e">
        <f>VLOOKUP($A1152,'01 LEAD TIME'!$A$10:$K$1000000,9,FALSE)</f>
        <v>#N/A</v>
      </c>
      <c r="J1152" t="e">
        <f>VLOOKUP($A1152,'01 LEAD TIME'!$A$10:$K$1000000,10,FALSE)</f>
        <v>#N/A</v>
      </c>
      <c r="K1152" t="e">
        <f>VLOOKUP($A1152,'01 LEAD TIME'!$A$10:$K$1000000,11,FALSE)</f>
        <v>#N/A</v>
      </c>
      <c r="L1152" t="e">
        <v>#N/A</v>
      </c>
      <c r="M1152" s="1" t="e">
        <f t="shared" si="136"/>
        <v>#N/A</v>
      </c>
      <c r="N1152" s="1" t="e">
        <f t="shared" si="137"/>
        <v>#N/A</v>
      </c>
      <c r="O1152" t="e">
        <f t="shared" si="138"/>
        <v>#N/A</v>
      </c>
      <c r="P1152" t="e">
        <f t="shared" si="139"/>
        <v>#N/A</v>
      </c>
      <c r="Q1152" t="e">
        <f t="shared" si="140"/>
        <v>#N/A</v>
      </c>
      <c r="R1152" t="e">
        <f t="shared" si="143"/>
        <v>#N/A</v>
      </c>
      <c r="S1152" t="e">
        <f t="shared" si="141"/>
        <v>#N/A</v>
      </c>
    </row>
    <row r="1153" spans="1:19" x14ac:dyDescent="0.25">
      <c r="A1153" t="str">
        <f t="shared" si="142"/>
        <v>41712</v>
      </c>
      <c r="B1153">
        <v>2</v>
      </c>
      <c r="C1153">
        <v>4171</v>
      </c>
      <c r="D1153">
        <v>0</v>
      </c>
      <c r="E1153">
        <v>0</v>
      </c>
      <c r="F1153">
        <v>0</v>
      </c>
      <c r="G1153">
        <v>0</v>
      </c>
      <c r="H1153" t="e">
        <f>VLOOKUP($A1153,'01 LEAD TIME'!$A$10:$K$1000000,8,FALSE)</f>
        <v>#N/A</v>
      </c>
      <c r="I1153" t="e">
        <f>VLOOKUP($A1153,'01 LEAD TIME'!$A$10:$K$1000000,9,FALSE)</f>
        <v>#N/A</v>
      </c>
      <c r="J1153" t="e">
        <f>VLOOKUP($A1153,'01 LEAD TIME'!$A$10:$K$1000000,10,FALSE)</f>
        <v>#N/A</v>
      </c>
      <c r="K1153" t="e">
        <f>VLOOKUP($A1153,'01 LEAD TIME'!$A$10:$K$1000000,11,FALSE)</f>
        <v>#N/A</v>
      </c>
      <c r="L1153" t="e">
        <v>#N/A</v>
      </c>
      <c r="M1153" s="1" t="e">
        <f t="shared" si="136"/>
        <v>#N/A</v>
      </c>
      <c r="N1153" s="1" t="e">
        <f t="shared" si="137"/>
        <v>#N/A</v>
      </c>
      <c r="O1153" t="e">
        <f t="shared" si="138"/>
        <v>#N/A</v>
      </c>
      <c r="P1153" t="e">
        <f t="shared" si="139"/>
        <v>#N/A</v>
      </c>
      <c r="Q1153" t="e">
        <f t="shared" si="140"/>
        <v>#N/A</v>
      </c>
      <c r="R1153" t="e">
        <f t="shared" si="143"/>
        <v>#N/A</v>
      </c>
      <c r="S1153" t="e">
        <f t="shared" si="141"/>
        <v>#N/A</v>
      </c>
    </row>
    <row r="1154" spans="1:19" x14ac:dyDescent="0.25">
      <c r="A1154" t="str">
        <f t="shared" si="142"/>
        <v>41892</v>
      </c>
      <c r="B1154">
        <v>2</v>
      </c>
      <c r="C1154">
        <v>4189</v>
      </c>
      <c r="D1154">
        <v>0</v>
      </c>
      <c r="E1154">
        <v>0</v>
      </c>
      <c r="F1154">
        <v>0</v>
      </c>
      <c r="G1154">
        <v>0</v>
      </c>
      <c r="H1154" t="e">
        <f>VLOOKUP($A1154,'01 LEAD TIME'!$A$10:$K$1000000,8,FALSE)</f>
        <v>#N/A</v>
      </c>
      <c r="I1154" t="e">
        <f>VLOOKUP($A1154,'01 LEAD TIME'!$A$10:$K$1000000,9,FALSE)</f>
        <v>#N/A</v>
      </c>
      <c r="J1154" t="e">
        <f>VLOOKUP($A1154,'01 LEAD TIME'!$A$10:$K$1000000,10,FALSE)</f>
        <v>#N/A</v>
      </c>
      <c r="K1154" t="e">
        <f>VLOOKUP($A1154,'01 LEAD TIME'!$A$10:$K$1000000,11,FALSE)</f>
        <v>#N/A</v>
      </c>
      <c r="L1154" t="e">
        <v>#N/A</v>
      </c>
      <c r="M1154" s="1" t="e">
        <f t="shared" si="136"/>
        <v>#N/A</v>
      </c>
      <c r="N1154" s="1" t="e">
        <f t="shared" si="137"/>
        <v>#N/A</v>
      </c>
      <c r="O1154" t="e">
        <f t="shared" si="138"/>
        <v>#N/A</v>
      </c>
      <c r="P1154" t="e">
        <f t="shared" si="139"/>
        <v>#N/A</v>
      </c>
      <c r="Q1154" t="e">
        <f t="shared" si="140"/>
        <v>#N/A</v>
      </c>
      <c r="R1154" t="e">
        <f t="shared" si="143"/>
        <v>#N/A</v>
      </c>
      <c r="S1154" t="e">
        <f t="shared" si="141"/>
        <v>#N/A</v>
      </c>
    </row>
    <row r="1155" spans="1:19" x14ac:dyDescent="0.25">
      <c r="A1155" t="str">
        <f t="shared" si="142"/>
        <v>42092</v>
      </c>
      <c r="B1155">
        <v>2</v>
      </c>
      <c r="C1155">
        <v>4209</v>
      </c>
      <c r="D1155">
        <v>0</v>
      </c>
      <c r="E1155">
        <v>0</v>
      </c>
      <c r="F1155">
        <v>0</v>
      </c>
      <c r="G1155">
        <v>0</v>
      </c>
      <c r="H1155" t="e">
        <f>VLOOKUP($A1155,'01 LEAD TIME'!$A$10:$K$1000000,8,FALSE)</f>
        <v>#N/A</v>
      </c>
      <c r="I1155" t="e">
        <f>VLOOKUP($A1155,'01 LEAD TIME'!$A$10:$K$1000000,9,FALSE)</f>
        <v>#N/A</v>
      </c>
      <c r="J1155" t="e">
        <f>VLOOKUP($A1155,'01 LEAD TIME'!$A$10:$K$1000000,10,FALSE)</f>
        <v>#N/A</v>
      </c>
      <c r="K1155" t="e">
        <f>VLOOKUP($A1155,'01 LEAD TIME'!$A$10:$K$1000000,11,FALSE)</f>
        <v>#N/A</v>
      </c>
      <c r="L1155" t="e">
        <v>#N/A</v>
      </c>
      <c r="M1155" s="1" t="e">
        <f t="shared" si="136"/>
        <v>#N/A</v>
      </c>
      <c r="N1155" s="1" t="e">
        <f t="shared" si="137"/>
        <v>#N/A</v>
      </c>
      <c r="O1155" t="e">
        <f t="shared" si="138"/>
        <v>#N/A</v>
      </c>
      <c r="P1155" t="e">
        <f t="shared" si="139"/>
        <v>#N/A</v>
      </c>
      <c r="Q1155" t="e">
        <f t="shared" si="140"/>
        <v>#N/A</v>
      </c>
      <c r="R1155" t="e">
        <f t="shared" si="143"/>
        <v>#N/A</v>
      </c>
      <c r="S1155" t="e">
        <f t="shared" si="141"/>
        <v>#N/A</v>
      </c>
    </row>
    <row r="1156" spans="1:19" x14ac:dyDescent="0.25">
      <c r="A1156" t="str">
        <f t="shared" si="142"/>
        <v>42182</v>
      </c>
      <c r="B1156">
        <v>2</v>
      </c>
      <c r="C1156">
        <v>4218</v>
      </c>
      <c r="D1156">
        <v>7542410</v>
      </c>
      <c r="E1156">
        <v>7507070</v>
      </c>
      <c r="F1156">
        <v>52</v>
      </c>
      <c r="G1156">
        <v>56</v>
      </c>
      <c r="H1156">
        <f>VLOOKUP($A1156,'01 LEAD TIME'!$A$10:$K$1000000,8,FALSE)</f>
        <v>20161200555346.5</v>
      </c>
      <c r="I1156">
        <f>VLOOKUP($A1156,'01 LEAD TIME'!$A$10:$K$1000000,9,FALSE)</f>
        <v>20161206614372.398</v>
      </c>
      <c r="J1156">
        <f>VLOOKUP($A1156,'01 LEAD TIME'!$A$10:$K$1000000,10,FALSE)</f>
        <v>4</v>
      </c>
      <c r="K1156">
        <f>VLOOKUP($A1156,'01 LEAD TIME'!$A$10:$K$1000000,11,FALSE)</f>
        <v>2</v>
      </c>
      <c r="L1156" t="s">
        <v>36</v>
      </c>
      <c r="M1156" s="1">
        <f t="shared" si="136"/>
        <v>42703</v>
      </c>
      <c r="N1156" s="1">
        <f t="shared" si="137"/>
        <v>42714</v>
      </c>
      <c r="O1156" t="b">
        <f t="shared" si="138"/>
        <v>0</v>
      </c>
      <c r="P1156" t="str">
        <f t="shared" si="139"/>
        <v>WHEN fk_mwh_warehouse = '2' AND id_city = '4218' AND shipped_date &gt;= '2016-11-29' AND shipped_date &lt; '2016-12-11' THEN unit_price</v>
      </c>
      <c r="Q1156" t="str">
        <f t="shared" si="140"/>
        <v>WHEN fk_mwh_warehouse = '2' AND id_city = '4218' AND shipped_date &gt;= '2016-11-29' AND shipped_date &lt; '2016-12-11' THEN paid_price</v>
      </c>
      <c r="R1156" t="str">
        <f t="shared" si="143"/>
        <v>WHEN fk_mwh_warehouse = '2' AND id_city = '4218' AND shipped_date &gt;= '2016-11-29' AND shipped_date &lt; '2016-12-11' THEN order_nr</v>
      </c>
      <c r="S1156" t="str">
        <f t="shared" si="141"/>
        <v>WHEN fk_mwh_warehouse = '2' AND id_city = '4218' AND shipped_date &gt;= '2016-11-29' AND shipped_date &lt; '2016-12-11' THEN 1</v>
      </c>
    </row>
    <row r="1157" spans="1:19" x14ac:dyDescent="0.25">
      <c r="A1157" t="str">
        <f t="shared" si="142"/>
        <v>42242</v>
      </c>
      <c r="B1157">
        <v>2</v>
      </c>
      <c r="C1157">
        <v>4224</v>
      </c>
      <c r="D1157">
        <v>1376939</v>
      </c>
      <c r="E1157">
        <v>1368088</v>
      </c>
      <c r="F1157">
        <v>21</v>
      </c>
      <c r="G1157">
        <v>25</v>
      </c>
      <c r="H1157">
        <f>VLOOKUP($A1157,'01 LEAD TIME'!$A$10:$K$1000000,8,FALSE)</f>
        <v>20161178366067</v>
      </c>
      <c r="I1157">
        <f>VLOOKUP($A1157,'01 LEAD TIME'!$A$10:$K$1000000,9,FALSE)</f>
        <v>20161207174616</v>
      </c>
      <c r="J1157">
        <f>VLOOKUP($A1157,'01 LEAD TIME'!$A$10:$K$1000000,10,FALSE)</f>
        <v>5</v>
      </c>
      <c r="K1157">
        <f>VLOOKUP($A1157,'01 LEAD TIME'!$A$10:$K$1000000,11,FALSE)</f>
        <v>3</v>
      </c>
      <c r="L1157" t="s">
        <v>35</v>
      </c>
      <c r="M1157" s="1">
        <f t="shared" si="136"/>
        <v>42699</v>
      </c>
      <c r="N1157" s="1">
        <f t="shared" si="137"/>
        <v>42714</v>
      </c>
      <c r="O1157" t="b">
        <f t="shared" si="138"/>
        <v>0</v>
      </c>
      <c r="P1157" t="str">
        <f t="shared" si="139"/>
        <v>WHEN fk_mwh_warehouse = '2' AND id_city = '4224' AND shipped_date &gt;= '2016-11-25' AND shipped_date &lt; '2016-12-11' THEN unit_price</v>
      </c>
      <c r="Q1157" t="str">
        <f t="shared" si="140"/>
        <v>WHEN fk_mwh_warehouse = '2' AND id_city = '4224' AND shipped_date &gt;= '2016-11-25' AND shipped_date &lt; '2016-12-11' THEN paid_price</v>
      </c>
      <c r="R1157" t="str">
        <f t="shared" si="143"/>
        <v>WHEN fk_mwh_warehouse = '2' AND id_city = '4224' AND shipped_date &gt;= '2016-11-25' AND shipped_date &lt; '2016-12-11' THEN order_nr</v>
      </c>
      <c r="S1157" t="str">
        <f t="shared" si="141"/>
        <v>WHEN fk_mwh_warehouse = '2' AND id_city = '4224' AND shipped_date &gt;= '2016-11-25' AND shipped_date &lt; '2016-12-11' THEN 1</v>
      </c>
    </row>
    <row r="1158" spans="1:19" x14ac:dyDescent="0.25">
      <c r="A1158" t="str">
        <f t="shared" si="142"/>
        <v>42302</v>
      </c>
      <c r="B1158">
        <v>2</v>
      </c>
      <c r="C1158">
        <v>4230</v>
      </c>
      <c r="D1158">
        <v>0</v>
      </c>
      <c r="E1158">
        <v>0</v>
      </c>
      <c r="F1158">
        <v>0</v>
      </c>
      <c r="G1158">
        <v>0</v>
      </c>
      <c r="H1158" t="e">
        <f>VLOOKUP($A1158,'01 LEAD TIME'!$A$10:$K$1000000,8,FALSE)</f>
        <v>#N/A</v>
      </c>
      <c r="I1158" t="e">
        <f>VLOOKUP($A1158,'01 LEAD TIME'!$A$10:$K$1000000,9,FALSE)</f>
        <v>#N/A</v>
      </c>
      <c r="J1158" t="e">
        <f>VLOOKUP($A1158,'01 LEAD TIME'!$A$10:$K$1000000,10,FALSE)</f>
        <v>#N/A</v>
      </c>
      <c r="K1158" t="e">
        <f>VLOOKUP($A1158,'01 LEAD TIME'!$A$10:$K$1000000,11,FALSE)</f>
        <v>#N/A</v>
      </c>
      <c r="L1158" t="e">
        <v>#N/A</v>
      </c>
      <c r="M1158" s="1" t="e">
        <f t="shared" si="136"/>
        <v>#N/A</v>
      </c>
      <c r="N1158" s="1" t="e">
        <f t="shared" si="137"/>
        <v>#N/A</v>
      </c>
      <c r="O1158" t="e">
        <f t="shared" si="138"/>
        <v>#N/A</v>
      </c>
      <c r="P1158" t="e">
        <f t="shared" si="139"/>
        <v>#N/A</v>
      </c>
      <c r="Q1158" t="e">
        <f t="shared" si="140"/>
        <v>#N/A</v>
      </c>
      <c r="R1158" t="e">
        <f t="shared" si="143"/>
        <v>#N/A</v>
      </c>
      <c r="S1158" t="e">
        <f t="shared" si="141"/>
        <v>#N/A</v>
      </c>
    </row>
    <row r="1159" spans="1:19" x14ac:dyDescent="0.25">
      <c r="A1159" t="str">
        <f t="shared" si="142"/>
        <v>42512</v>
      </c>
      <c r="B1159">
        <v>2</v>
      </c>
      <c r="C1159">
        <v>4251</v>
      </c>
      <c r="D1159">
        <v>345000</v>
      </c>
      <c r="E1159">
        <v>345000</v>
      </c>
      <c r="F1159">
        <v>1</v>
      </c>
      <c r="G1159">
        <v>1</v>
      </c>
      <c r="H1159">
        <f>VLOOKUP($A1159,'01 LEAD TIME'!$A$10:$K$1000000,8,FALSE)</f>
        <v>20161201155041</v>
      </c>
      <c r="I1159">
        <f>VLOOKUP($A1159,'01 LEAD TIME'!$A$10:$K$1000000,9,FALSE)</f>
        <v>20161208191452</v>
      </c>
      <c r="J1159">
        <f>VLOOKUP($A1159,'01 LEAD TIME'!$A$10:$K$1000000,10,FALSE)</f>
        <v>7</v>
      </c>
      <c r="K1159">
        <f>VLOOKUP($A1159,'01 LEAD TIME'!$A$10:$K$1000000,11,FALSE)</f>
        <v>0</v>
      </c>
      <c r="L1159" t="s">
        <v>37</v>
      </c>
      <c r="M1159" s="1">
        <f t="shared" si="136"/>
        <v>42706</v>
      </c>
      <c r="N1159" s="1">
        <f t="shared" si="137"/>
        <v>42709</v>
      </c>
      <c r="O1159" t="b">
        <f t="shared" si="138"/>
        <v>0</v>
      </c>
      <c r="P1159" t="str">
        <f t="shared" si="139"/>
        <v>WHEN fk_mwh_warehouse = '2' AND id_city = '4251' AND shipped_date &gt;= '2016-12-02' AND shipped_date &lt; '2016-12-06' THEN unit_price</v>
      </c>
      <c r="Q1159" t="str">
        <f t="shared" si="140"/>
        <v>WHEN fk_mwh_warehouse = '2' AND id_city = '4251' AND shipped_date &gt;= '2016-12-02' AND shipped_date &lt; '2016-12-06' THEN paid_price</v>
      </c>
      <c r="R1159" t="str">
        <f t="shared" si="143"/>
        <v>WHEN fk_mwh_warehouse = '2' AND id_city = '4251' AND shipped_date &gt;= '2016-12-02' AND shipped_date &lt; '2016-12-06' THEN order_nr</v>
      </c>
      <c r="S1159" t="str">
        <f t="shared" si="141"/>
        <v>WHEN fk_mwh_warehouse = '2' AND id_city = '4251' AND shipped_date &gt;= '2016-12-02' AND shipped_date &lt; '2016-12-06' THEN 1</v>
      </c>
    </row>
    <row r="1160" spans="1:19" x14ac:dyDescent="0.25">
      <c r="A1160" t="str">
        <f t="shared" si="142"/>
        <v>42662</v>
      </c>
      <c r="B1160">
        <v>2</v>
      </c>
      <c r="C1160">
        <v>4266</v>
      </c>
      <c r="D1160">
        <v>0</v>
      </c>
      <c r="E1160">
        <v>0</v>
      </c>
      <c r="F1160">
        <v>0</v>
      </c>
      <c r="G1160">
        <v>0</v>
      </c>
      <c r="H1160" t="e">
        <f>VLOOKUP($A1160,'01 LEAD TIME'!$A$10:$K$1000000,8,FALSE)</f>
        <v>#N/A</v>
      </c>
      <c r="I1160" t="e">
        <f>VLOOKUP($A1160,'01 LEAD TIME'!$A$10:$K$1000000,9,FALSE)</f>
        <v>#N/A</v>
      </c>
      <c r="J1160" t="e">
        <f>VLOOKUP($A1160,'01 LEAD TIME'!$A$10:$K$1000000,10,FALSE)</f>
        <v>#N/A</v>
      </c>
      <c r="K1160" t="e">
        <f>VLOOKUP($A1160,'01 LEAD TIME'!$A$10:$K$1000000,11,FALSE)</f>
        <v>#N/A</v>
      </c>
      <c r="L1160" t="e">
        <v>#N/A</v>
      </c>
      <c r="M1160" s="1" t="e">
        <f t="shared" si="136"/>
        <v>#N/A</v>
      </c>
      <c r="N1160" s="1" t="e">
        <f t="shared" si="137"/>
        <v>#N/A</v>
      </c>
      <c r="O1160" t="e">
        <f t="shared" si="138"/>
        <v>#N/A</v>
      </c>
      <c r="P1160" t="e">
        <f t="shared" si="139"/>
        <v>#N/A</v>
      </c>
      <c r="Q1160" t="e">
        <f t="shared" si="140"/>
        <v>#N/A</v>
      </c>
      <c r="R1160" t="e">
        <f t="shared" si="143"/>
        <v>#N/A</v>
      </c>
      <c r="S1160" t="e">
        <f t="shared" si="141"/>
        <v>#N/A</v>
      </c>
    </row>
    <row r="1161" spans="1:19" x14ac:dyDescent="0.25">
      <c r="A1161" t="str">
        <f t="shared" si="142"/>
        <v>42742</v>
      </c>
      <c r="B1161">
        <v>2</v>
      </c>
      <c r="C1161">
        <v>4274</v>
      </c>
      <c r="D1161">
        <v>0</v>
      </c>
      <c r="E1161">
        <v>0</v>
      </c>
      <c r="F1161">
        <v>0</v>
      </c>
      <c r="G1161">
        <v>0</v>
      </c>
      <c r="H1161" t="e">
        <f>VLOOKUP($A1161,'01 LEAD TIME'!$A$10:$K$1000000,8,FALSE)</f>
        <v>#N/A</v>
      </c>
      <c r="I1161" t="e">
        <f>VLOOKUP($A1161,'01 LEAD TIME'!$A$10:$K$1000000,9,FALSE)</f>
        <v>#N/A</v>
      </c>
      <c r="J1161" t="e">
        <f>VLOOKUP($A1161,'01 LEAD TIME'!$A$10:$K$1000000,10,FALSE)</f>
        <v>#N/A</v>
      </c>
      <c r="K1161" t="e">
        <f>VLOOKUP($A1161,'01 LEAD TIME'!$A$10:$K$1000000,11,FALSE)</f>
        <v>#N/A</v>
      </c>
      <c r="L1161" t="e">
        <v>#N/A</v>
      </c>
      <c r="M1161" s="1" t="e">
        <f t="shared" si="136"/>
        <v>#N/A</v>
      </c>
      <c r="N1161" s="1" t="e">
        <f t="shared" si="137"/>
        <v>#N/A</v>
      </c>
      <c r="O1161" t="e">
        <f t="shared" si="138"/>
        <v>#N/A</v>
      </c>
      <c r="P1161" t="e">
        <f t="shared" si="139"/>
        <v>#N/A</v>
      </c>
      <c r="Q1161" t="e">
        <f t="shared" si="140"/>
        <v>#N/A</v>
      </c>
      <c r="R1161" t="e">
        <f t="shared" si="143"/>
        <v>#N/A</v>
      </c>
      <c r="S1161" t="e">
        <f t="shared" si="141"/>
        <v>#N/A</v>
      </c>
    </row>
    <row r="1162" spans="1:19" x14ac:dyDescent="0.25">
      <c r="A1162" t="str">
        <f t="shared" si="142"/>
        <v>42902</v>
      </c>
      <c r="B1162">
        <v>2</v>
      </c>
      <c r="C1162">
        <v>4290</v>
      </c>
      <c r="D1162">
        <v>258900</v>
      </c>
      <c r="E1162">
        <v>258900</v>
      </c>
      <c r="F1162">
        <v>2</v>
      </c>
      <c r="G1162">
        <v>2</v>
      </c>
      <c r="H1162">
        <f>VLOOKUP($A1162,'01 LEAD TIME'!$A$10:$K$1000000,8,FALSE)</f>
        <v>20161153177265.301</v>
      </c>
      <c r="I1162">
        <f>VLOOKUP($A1162,'01 LEAD TIME'!$A$10:$K$1000000,9,FALSE)</f>
        <v>20161206795935.301</v>
      </c>
      <c r="J1162">
        <f>VLOOKUP($A1162,'01 LEAD TIME'!$A$10:$K$1000000,10,FALSE)</f>
        <v>7</v>
      </c>
      <c r="K1162">
        <f>VLOOKUP($A1162,'01 LEAD TIME'!$A$10:$K$1000000,11,FALSE)</f>
        <v>1</v>
      </c>
      <c r="L1162" t="s">
        <v>36</v>
      </c>
      <c r="M1162" s="1">
        <f t="shared" ref="M1162:M1216" si="144">$N$2-J1162-($N$6*K1162)</f>
        <v>42703</v>
      </c>
      <c r="N1162" s="1">
        <f t="shared" ref="N1162:N1216" si="145">$N$3-J1162+($N$7*K1162)</f>
        <v>42710</v>
      </c>
      <c r="O1162" t="b">
        <f t="shared" ref="O1162:O1216" si="146">N1162&gt;$N$3</f>
        <v>0</v>
      </c>
      <c r="P1162" t="str">
        <f t="shared" ref="P1162:P1225" si="147">"WHEN fk_mwh_warehouse = '"&amp;$B1162&amp;"' AND id_city = '"&amp;$C1162&amp;"' AND shipped_date &gt;= '"&amp;TEXT($M1162,"yyyy-mm-dd")&amp;"' AND shipped_date &lt; '"&amp;TEXT($N1162+1,"yyyy-mm-dd")&amp;"' THEN unit_price"</f>
        <v>WHEN fk_mwh_warehouse = '2' AND id_city = '4290' AND shipped_date &gt;= '2016-11-29' AND shipped_date &lt; '2016-12-07' THEN unit_price</v>
      </c>
      <c r="Q1162" t="str">
        <f t="shared" ref="Q1162:Q1225" si="148">"WHEN fk_mwh_warehouse = '"&amp;$B1162&amp;"' AND id_city = '"&amp;$C1162&amp;"' AND shipped_date &gt;= '"&amp;TEXT($M1162,"yyyy-mm-dd")&amp;"' AND shipped_date &lt; '"&amp;TEXT($N1162+1,"yyyy-mm-dd")&amp;"' THEN paid_price"</f>
        <v>WHEN fk_mwh_warehouse = '2' AND id_city = '4290' AND shipped_date &gt;= '2016-11-29' AND shipped_date &lt; '2016-12-07' THEN paid_price</v>
      </c>
      <c r="R1162" t="str">
        <f t="shared" si="143"/>
        <v>WHEN fk_mwh_warehouse = '2' AND id_city = '4290' AND shipped_date &gt;= '2016-11-29' AND shipped_date &lt; '2016-12-07' THEN order_nr</v>
      </c>
      <c r="S1162" t="str">
        <f t="shared" ref="S1162:S1225" si="149">"WHEN fk_mwh_warehouse = '"&amp;$B1162&amp;"' AND id_city = '"&amp;$C1162&amp;"' AND shipped_date &gt;= '"&amp;TEXT($M1162,"yyyy-mm-dd")&amp;"' AND shipped_date &lt; '"&amp;TEXT($N1162+1,"yyyy-mm-dd")&amp;"' THEN 1"</f>
        <v>WHEN fk_mwh_warehouse = '2' AND id_city = '4290' AND shipped_date &gt;= '2016-11-29' AND shipped_date &lt; '2016-12-07' THEN 1</v>
      </c>
    </row>
    <row r="1163" spans="1:19" x14ac:dyDescent="0.25">
      <c r="A1163" t="str">
        <f t="shared" ref="A1163:A1226" si="150">C1163&amp;B1163</f>
        <v>43102</v>
      </c>
      <c r="B1163">
        <v>2</v>
      </c>
      <c r="C1163">
        <v>4310</v>
      </c>
      <c r="D1163">
        <v>0</v>
      </c>
      <c r="E1163">
        <v>0</v>
      </c>
      <c r="F1163">
        <v>0</v>
      </c>
      <c r="G1163">
        <v>0</v>
      </c>
      <c r="H1163" t="e">
        <f>VLOOKUP($A1163,'01 LEAD TIME'!$A$10:$K$1000000,8,FALSE)</f>
        <v>#N/A</v>
      </c>
      <c r="I1163" t="e">
        <f>VLOOKUP($A1163,'01 LEAD TIME'!$A$10:$K$1000000,9,FALSE)</f>
        <v>#N/A</v>
      </c>
      <c r="J1163" t="e">
        <f>VLOOKUP($A1163,'01 LEAD TIME'!$A$10:$K$1000000,10,FALSE)</f>
        <v>#N/A</v>
      </c>
      <c r="K1163" t="e">
        <f>VLOOKUP($A1163,'01 LEAD TIME'!$A$10:$K$1000000,11,FALSE)</f>
        <v>#N/A</v>
      </c>
      <c r="L1163" t="e">
        <v>#N/A</v>
      </c>
      <c r="M1163" s="1" t="e">
        <f t="shared" si="144"/>
        <v>#N/A</v>
      </c>
      <c r="N1163" s="1" t="e">
        <f t="shared" si="145"/>
        <v>#N/A</v>
      </c>
      <c r="O1163" t="e">
        <f t="shared" si="146"/>
        <v>#N/A</v>
      </c>
      <c r="P1163" t="e">
        <f t="shared" si="147"/>
        <v>#N/A</v>
      </c>
      <c r="Q1163" t="e">
        <f t="shared" si="148"/>
        <v>#N/A</v>
      </c>
      <c r="R1163" t="e">
        <f t="shared" ref="R1163:R1226" si="151">"WHEN fk_mwh_warehouse = '"&amp;$B1163&amp;"' AND id_city = '"&amp;$C1163&amp;"' AND shipped_date &gt;= '"&amp;TEXT($M1163,"yyyy-mm-dd")&amp;"' AND shipped_date &lt; '"&amp;TEXT($N1163+1,"yyyy-mm-dd")&amp;"' THEN order_nr"</f>
        <v>#N/A</v>
      </c>
      <c r="S1163" t="e">
        <f t="shared" si="149"/>
        <v>#N/A</v>
      </c>
    </row>
    <row r="1164" spans="1:19" x14ac:dyDescent="0.25">
      <c r="A1164" t="str">
        <f t="shared" si="150"/>
        <v>43202</v>
      </c>
      <c r="B1164">
        <v>2</v>
      </c>
      <c r="C1164">
        <v>4320</v>
      </c>
      <c r="D1164">
        <v>0</v>
      </c>
      <c r="E1164">
        <v>0</v>
      </c>
      <c r="F1164">
        <v>0</v>
      </c>
      <c r="G1164">
        <v>0</v>
      </c>
      <c r="H1164" t="e">
        <f>VLOOKUP($A1164,'01 LEAD TIME'!$A$10:$K$1000000,8,FALSE)</f>
        <v>#N/A</v>
      </c>
      <c r="I1164" t="e">
        <f>VLOOKUP($A1164,'01 LEAD TIME'!$A$10:$K$1000000,9,FALSE)</f>
        <v>#N/A</v>
      </c>
      <c r="J1164" t="e">
        <f>VLOOKUP($A1164,'01 LEAD TIME'!$A$10:$K$1000000,10,FALSE)</f>
        <v>#N/A</v>
      </c>
      <c r="K1164" t="e">
        <f>VLOOKUP($A1164,'01 LEAD TIME'!$A$10:$K$1000000,11,FALSE)</f>
        <v>#N/A</v>
      </c>
      <c r="L1164" t="e">
        <v>#N/A</v>
      </c>
      <c r="M1164" s="1" t="e">
        <f t="shared" si="144"/>
        <v>#N/A</v>
      </c>
      <c r="N1164" s="1" t="e">
        <f t="shared" si="145"/>
        <v>#N/A</v>
      </c>
      <c r="O1164" t="e">
        <f t="shared" si="146"/>
        <v>#N/A</v>
      </c>
      <c r="P1164" t="e">
        <f t="shared" si="147"/>
        <v>#N/A</v>
      </c>
      <c r="Q1164" t="e">
        <f t="shared" si="148"/>
        <v>#N/A</v>
      </c>
      <c r="R1164" t="e">
        <f t="shared" si="151"/>
        <v>#N/A</v>
      </c>
      <c r="S1164" t="e">
        <f t="shared" si="149"/>
        <v>#N/A</v>
      </c>
    </row>
    <row r="1165" spans="1:19" x14ac:dyDescent="0.25">
      <c r="A1165" t="str">
        <f t="shared" si="150"/>
        <v>43322</v>
      </c>
      <c r="B1165">
        <v>2</v>
      </c>
      <c r="C1165">
        <v>4332</v>
      </c>
      <c r="D1165">
        <v>0</v>
      </c>
      <c r="E1165">
        <v>0</v>
      </c>
      <c r="F1165">
        <v>0</v>
      </c>
      <c r="G1165">
        <v>0</v>
      </c>
      <c r="H1165" t="e">
        <f>VLOOKUP($A1165,'01 LEAD TIME'!$A$10:$K$1000000,8,FALSE)</f>
        <v>#N/A</v>
      </c>
      <c r="I1165" t="e">
        <f>VLOOKUP($A1165,'01 LEAD TIME'!$A$10:$K$1000000,9,FALSE)</f>
        <v>#N/A</v>
      </c>
      <c r="J1165" t="e">
        <f>VLOOKUP($A1165,'01 LEAD TIME'!$A$10:$K$1000000,10,FALSE)</f>
        <v>#N/A</v>
      </c>
      <c r="K1165" t="e">
        <f>VLOOKUP($A1165,'01 LEAD TIME'!$A$10:$K$1000000,11,FALSE)</f>
        <v>#N/A</v>
      </c>
      <c r="L1165" t="e">
        <v>#N/A</v>
      </c>
      <c r="M1165" s="1" t="e">
        <f t="shared" si="144"/>
        <v>#N/A</v>
      </c>
      <c r="N1165" s="1" t="e">
        <f t="shared" si="145"/>
        <v>#N/A</v>
      </c>
      <c r="O1165" t="e">
        <f t="shared" si="146"/>
        <v>#N/A</v>
      </c>
      <c r="P1165" t="e">
        <f t="shared" si="147"/>
        <v>#N/A</v>
      </c>
      <c r="Q1165" t="e">
        <f t="shared" si="148"/>
        <v>#N/A</v>
      </c>
      <c r="R1165" t="e">
        <f t="shared" si="151"/>
        <v>#N/A</v>
      </c>
      <c r="S1165" t="e">
        <f t="shared" si="149"/>
        <v>#N/A</v>
      </c>
    </row>
    <row r="1166" spans="1:19" x14ac:dyDescent="0.25">
      <c r="A1166" t="str">
        <f t="shared" si="150"/>
        <v>43462</v>
      </c>
      <c r="B1166">
        <v>2</v>
      </c>
      <c r="C1166">
        <v>4346</v>
      </c>
      <c r="D1166">
        <v>1999000</v>
      </c>
      <c r="E1166">
        <v>1999000</v>
      </c>
      <c r="F1166">
        <v>1</v>
      </c>
      <c r="G1166">
        <v>1</v>
      </c>
      <c r="H1166">
        <f>VLOOKUP($A1166,'01 LEAD TIME'!$A$10:$K$1000000,8,FALSE)</f>
        <v>20161130123637</v>
      </c>
      <c r="I1166">
        <f>VLOOKUP($A1166,'01 LEAD TIME'!$A$10:$K$1000000,9,FALSE)</f>
        <v>20161205174630</v>
      </c>
      <c r="J1166">
        <f>VLOOKUP($A1166,'01 LEAD TIME'!$A$10:$K$1000000,10,FALSE)</f>
        <v>5</v>
      </c>
      <c r="K1166">
        <f>VLOOKUP($A1166,'01 LEAD TIME'!$A$10:$K$1000000,11,FALSE)</f>
        <v>0</v>
      </c>
      <c r="L1166" t="s">
        <v>34</v>
      </c>
      <c r="M1166" s="1">
        <f t="shared" si="144"/>
        <v>42708</v>
      </c>
      <c r="N1166" s="1">
        <f t="shared" si="145"/>
        <v>42711</v>
      </c>
      <c r="O1166" t="b">
        <f t="shared" si="146"/>
        <v>0</v>
      </c>
      <c r="P1166" t="str">
        <f t="shared" si="147"/>
        <v>WHEN fk_mwh_warehouse = '2' AND id_city = '4346' AND shipped_date &gt;= '2016-12-04' AND shipped_date &lt; '2016-12-08' THEN unit_price</v>
      </c>
      <c r="Q1166" t="str">
        <f t="shared" si="148"/>
        <v>WHEN fk_mwh_warehouse = '2' AND id_city = '4346' AND shipped_date &gt;= '2016-12-04' AND shipped_date &lt; '2016-12-08' THEN paid_price</v>
      </c>
      <c r="R1166" t="str">
        <f t="shared" si="151"/>
        <v>WHEN fk_mwh_warehouse = '2' AND id_city = '4346' AND shipped_date &gt;= '2016-12-04' AND shipped_date &lt; '2016-12-08' THEN order_nr</v>
      </c>
      <c r="S1166" t="str">
        <f t="shared" si="149"/>
        <v>WHEN fk_mwh_warehouse = '2' AND id_city = '4346' AND shipped_date &gt;= '2016-12-04' AND shipped_date &lt; '2016-12-08' THEN 1</v>
      </c>
    </row>
    <row r="1167" spans="1:19" x14ac:dyDescent="0.25">
      <c r="A1167" t="str">
        <f t="shared" si="150"/>
        <v>43562</v>
      </c>
      <c r="B1167">
        <v>2</v>
      </c>
      <c r="C1167">
        <v>4356</v>
      </c>
      <c r="D1167">
        <v>0</v>
      </c>
      <c r="E1167">
        <v>0</v>
      </c>
      <c r="F1167">
        <v>0</v>
      </c>
      <c r="G1167">
        <v>0</v>
      </c>
      <c r="H1167" t="e">
        <f>VLOOKUP($A1167,'01 LEAD TIME'!$A$10:$K$1000000,8,FALSE)</f>
        <v>#N/A</v>
      </c>
      <c r="I1167" t="e">
        <f>VLOOKUP($A1167,'01 LEAD TIME'!$A$10:$K$1000000,9,FALSE)</f>
        <v>#N/A</v>
      </c>
      <c r="J1167" t="e">
        <f>VLOOKUP($A1167,'01 LEAD TIME'!$A$10:$K$1000000,10,FALSE)</f>
        <v>#N/A</v>
      </c>
      <c r="K1167" t="e">
        <f>VLOOKUP($A1167,'01 LEAD TIME'!$A$10:$K$1000000,11,FALSE)</f>
        <v>#N/A</v>
      </c>
      <c r="L1167" t="e">
        <v>#N/A</v>
      </c>
      <c r="M1167" s="1" t="e">
        <f t="shared" si="144"/>
        <v>#N/A</v>
      </c>
      <c r="N1167" s="1" t="e">
        <f t="shared" si="145"/>
        <v>#N/A</v>
      </c>
      <c r="O1167" t="e">
        <f t="shared" si="146"/>
        <v>#N/A</v>
      </c>
      <c r="P1167" t="e">
        <f t="shared" si="147"/>
        <v>#N/A</v>
      </c>
      <c r="Q1167" t="e">
        <f t="shared" si="148"/>
        <v>#N/A</v>
      </c>
      <c r="R1167" t="e">
        <f t="shared" si="151"/>
        <v>#N/A</v>
      </c>
      <c r="S1167" t="e">
        <f t="shared" si="149"/>
        <v>#N/A</v>
      </c>
    </row>
    <row r="1168" spans="1:19" x14ac:dyDescent="0.25">
      <c r="A1168" t="str">
        <f t="shared" si="150"/>
        <v>43832</v>
      </c>
      <c r="B1168">
        <v>2</v>
      </c>
      <c r="C1168">
        <v>4383</v>
      </c>
      <c r="D1168">
        <v>0</v>
      </c>
      <c r="E1168">
        <v>0</v>
      </c>
      <c r="F1168">
        <v>0</v>
      </c>
      <c r="G1168">
        <v>0</v>
      </c>
      <c r="H1168" t="e">
        <f>VLOOKUP($A1168,'01 LEAD TIME'!$A$10:$K$1000000,8,FALSE)</f>
        <v>#N/A</v>
      </c>
      <c r="I1168" t="e">
        <f>VLOOKUP($A1168,'01 LEAD TIME'!$A$10:$K$1000000,9,FALSE)</f>
        <v>#N/A</v>
      </c>
      <c r="J1168" t="e">
        <f>VLOOKUP($A1168,'01 LEAD TIME'!$A$10:$K$1000000,10,FALSE)</f>
        <v>#N/A</v>
      </c>
      <c r="K1168" t="e">
        <f>VLOOKUP($A1168,'01 LEAD TIME'!$A$10:$K$1000000,11,FALSE)</f>
        <v>#N/A</v>
      </c>
      <c r="L1168" t="e">
        <v>#N/A</v>
      </c>
      <c r="M1168" s="1" t="e">
        <f t="shared" si="144"/>
        <v>#N/A</v>
      </c>
      <c r="N1168" s="1" t="e">
        <f t="shared" si="145"/>
        <v>#N/A</v>
      </c>
      <c r="O1168" t="e">
        <f t="shared" si="146"/>
        <v>#N/A</v>
      </c>
      <c r="P1168" t="e">
        <f t="shared" si="147"/>
        <v>#N/A</v>
      </c>
      <c r="Q1168" t="e">
        <f t="shared" si="148"/>
        <v>#N/A</v>
      </c>
      <c r="R1168" t="e">
        <f t="shared" si="151"/>
        <v>#N/A</v>
      </c>
      <c r="S1168" t="e">
        <f t="shared" si="149"/>
        <v>#N/A</v>
      </c>
    </row>
    <row r="1169" spans="1:19" x14ac:dyDescent="0.25">
      <c r="A1169" t="str">
        <f t="shared" si="150"/>
        <v>44102</v>
      </c>
      <c r="B1169">
        <v>2</v>
      </c>
      <c r="C1169">
        <v>4410</v>
      </c>
      <c r="D1169">
        <v>0</v>
      </c>
      <c r="E1169">
        <v>0</v>
      </c>
      <c r="F1169">
        <v>0</v>
      </c>
      <c r="G1169">
        <v>0</v>
      </c>
      <c r="H1169" t="e">
        <f>VLOOKUP($A1169,'01 LEAD TIME'!$A$10:$K$1000000,8,FALSE)</f>
        <v>#N/A</v>
      </c>
      <c r="I1169" t="e">
        <f>VLOOKUP($A1169,'01 LEAD TIME'!$A$10:$K$1000000,9,FALSE)</f>
        <v>#N/A</v>
      </c>
      <c r="J1169" t="e">
        <f>VLOOKUP($A1169,'01 LEAD TIME'!$A$10:$K$1000000,10,FALSE)</f>
        <v>#N/A</v>
      </c>
      <c r="K1169" t="e">
        <f>VLOOKUP($A1169,'01 LEAD TIME'!$A$10:$K$1000000,11,FALSE)</f>
        <v>#N/A</v>
      </c>
      <c r="L1169" t="e">
        <v>#N/A</v>
      </c>
      <c r="M1169" s="1" t="e">
        <f t="shared" si="144"/>
        <v>#N/A</v>
      </c>
      <c r="N1169" s="1" t="e">
        <f t="shared" si="145"/>
        <v>#N/A</v>
      </c>
      <c r="O1169" t="e">
        <f t="shared" si="146"/>
        <v>#N/A</v>
      </c>
      <c r="P1169" t="e">
        <f t="shared" si="147"/>
        <v>#N/A</v>
      </c>
      <c r="Q1169" t="e">
        <f t="shared" si="148"/>
        <v>#N/A</v>
      </c>
      <c r="R1169" t="e">
        <f t="shared" si="151"/>
        <v>#N/A</v>
      </c>
      <c r="S1169" t="e">
        <f t="shared" si="149"/>
        <v>#N/A</v>
      </c>
    </row>
    <row r="1170" spans="1:19" x14ac:dyDescent="0.25">
      <c r="A1170" t="str">
        <f t="shared" si="150"/>
        <v>44282</v>
      </c>
      <c r="B1170">
        <v>2</v>
      </c>
      <c r="C1170">
        <v>4428</v>
      </c>
      <c r="D1170">
        <v>297000</v>
      </c>
      <c r="E1170">
        <v>276720</v>
      </c>
      <c r="F1170">
        <v>3</v>
      </c>
      <c r="G1170">
        <v>3</v>
      </c>
      <c r="H1170">
        <f>VLOOKUP($A1170,'01 LEAD TIME'!$A$10:$K$1000000,8,FALSE)</f>
        <v>20161202682683.5</v>
      </c>
      <c r="I1170">
        <f>VLOOKUP($A1170,'01 LEAD TIME'!$A$10:$K$1000000,9,FALSE)</f>
        <v>20161207128412.5</v>
      </c>
      <c r="J1170">
        <f>VLOOKUP($A1170,'01 LEAD TIME'!$A$10:$K$1000000,10,FALSE)</f>
        <v>5</v>
      </c>
      <c r="K1170">
        <f>VLOOKUP($A1170,'01 LEAD TIME'!$A$10:$K$1000000,11,FALSE)</f>
        <v>2</v>
      </c>
      <c r="L1170" t="s">
        <v>35</v>
      </c>
      <c r="M1170" s="1">
        <f t="shared" si="144"/>
        <v>42702</v>
      </c>
      <c r="N1170" s="1">
        <f t="shared" si="145"/>
        <v>42713</v>
      </c>
      <c r="O1170" t="b">
        <f t="shared" si="146"/>
        <v>0</v>
      </c>
      <c r="P1170" t="str">
        <f t="shared" si="147"/>
        <v>WHEN fk_mwh_warehouse = '2' AND id_city = '4428' AND shipped_date &gt;= '2016-11-28' AND shipped_date &lt; '2016-12-10' THEN unit_price</v>
      </c>
      <c r="Q1170" t="str">
        <f t="shared" si="148"/>
        <v>WHEN fk_mwh_warehouse = '2' AND id_city = '4428' AND shipped_date &gt;= '2016-11-28' AND shipped_date &lt; '2016-12-10' THEN paid_price</v>
      </c>
      <c r="R1170" t="str">
        <f t="shared" si="151"/>
        <v>WHEN fk_mwh_warehouse = '2' AND id_city = '4428' AND shipped_date &gt;= '2016-11-28' AND shipped_date &lt; '2016-12-10' THEN order_nr</v>
      </c>
      <c r="S1170" t="str">
        <f t="shared" si="149"/>
        <v>WHEN fk_mwh_warehouse = '2' AND id_city = '4428' AND shipped_date &gt;= '2016-11-28' AND shipped_date &lt; '2016-12-10' THEN 1</v>
      </c>
    </row>
    <row r="1171" spans="1:19" x14ac:dyDescent="0.25">
      <c r="A1171" t="str">
        <f t="shared" si="150"/>
        <v>44342</v>
      </c>
      <c r="B1171">
        <v>2</v>
      </c>
      <c r="C1171">
        <v>4434</v>
      </c>
      <c r="D1171">
        <v>113200</v>
      </c>
      <c r="E1171">
        <v>113200</v>
      </c>
      <c r="F1171">
        <v>2</v>
      </c>
      <c r="G1171">
        <v>2</v>
      </c>
      <c r="H1171">
        <f>VLOOKUP($A1171,'01 LEAD TIME'!$A$10:$K$1000000,8,FALSE)</f>
        <v>20161202180241</v>
      </c>
      <c r="I1171">
        <f>VLOOKUP($A1171,'01 LEAD TIME'!$A$10:$K$1000000,9,FALSE)</f>
        <v>20161205132591.5</v>
      </c>
      <c r="J1171">
        <f>VLOOKUP($A1171,'01 LEAD TIME'!$A$10:$K$1000000,10,FALSE)</f>
        <v>3</v>
      </c>
      <c r="K1171">
        <f>VLOOKUP($A1171,'01 LEAD TIME'!$A$10:$K$1000000,11,FALSE)</f>
        <v>0</v>
      </c>
      <c r="L1171" t="s">
        <v>34</v>
      </c>
      <c r="M1171" s="1">
        <f t="shared" si="144"/>
        <v>42710</v>
      </c>
      <c r="N1171" s="1">
        <f t="shared" si="145"/>
        <v>42713</v>
      </c>
      <c r="O1171" t="b">
        <f t="shared" si="146"/>
        <v>0</v>
      </c>
      <c r="P1171" t="str">
        <f t="shared" si="147"/>
        <v>WHEN fk_mwh_warehouse = '2' AND id_city = '4434' AND shipped_date &gt;= '2016-12-06' AND shipped_date &lt; '2016-12-10' THEN unit_price</v>
      </c>
      <c r="Q1171" t="str">
        <f t="shared" si="148"/>
        <v>WHEN fk_mwh_warehouse = '2' AND id_city = '4434' AND shipped_date &gt;= '2016-12-06' AND shipped_date &lt; '2016-12-10' THEN paid_price</v>
      </c>
      <c r="R1171" t="str">
        <f t="shared" si="151"/>
        <v>WHEN fk_mwh_warehouse = '2' AND id_city = '4434' AND shipped_date &gt;= '2016-12-06' AND shipped_date &lt; '2016-12-10' THEN order_nr</v>
      </c>
      <c r="S1171" t="str">
        <f t="shared" si="149"/>
        <v>WHEN fk_mwh_warehouse = '2' AND id_city = '4434' AND shipped_date &gt;= '2016-12-06' AND shipped_date &lt; '2016-12-10' THEN 1</v>
      </c>
    </row>
    <row r="1172" spans="1:19" x14ac:dyDescent="0.25">
      <c r="A1172" t="str">
        <f t="shared" si="150"/>
        <v>44412</v>
      </c>
      <c r="B1172">
        <v>2</v>
      </c>
      <c r="C1172">
        <v>4441</v>
      </c>
      <c r="D1172">
        <v>3821643</v>
      </c>
      <c r="E1172">
        <v>3760445.69</v>
      </c>
      <c r="F1172">
        <v>47</v>
      </c>
      <c r="G1172">
        <v>61</v>
      </c>
      <c r="H1172">
        <f>VLOOKUP($A1172,'01 LEAD TIME'!$A$10:$K$1000000,8,FALSE)</f>
        <v>20161185254178.398</v>
      </c>
      <c r="I1172">
        <f>VLOOKUP($A1172,'01 LEAD TIME'!$A$10:$K$1000000,9,FALSE)</f>
        <v>20161206857647.602</v>
      </c>
      <c r="J1172">
        <f>VLOOKUP($A1172,'01 LEAD TIME'!$A$10:$K$1000000,10,FALSE)</f>
        <v>5</v>
      </c>
      <c r="K1172">
        <f>VLOOKUP($A1172,'01 LEAD TIME'!$A$10:$K$1000000,11,FALSE)</f>
        <v>3</v>
      </c>
      <c r="L1172" t="s">
        <v>36</v>
      </c>
      <c r="M1172" s="1">
        <f t="shared" si="144"/>
        <v>42699</v>
      </c>
      <c r="N1172" s="1">
        <f t="shared" si="145"/>
        <v>42714</v>
      </c>
      <c r="O1172" t="b">
        <f t="shared" si="146"/>
        <v>0</v>
      </c>
      <c r="P1172" t="str">
        <f t="shared" si="147"/>
        <v>WHEN fk_mwh_warehouse = '2' AND id_city = '4441' AND shipped_date &gt;= '2016-11-25' AND shipped_date &lt; '2016-12-11' THEN unit_price</v>
      </c>
      <c r="Q1172" t="str">
        <f t="shared" si="148"/>
        <v>WHEN fk_mwh_warehouse = '2' AND id_city = '4441' AND shipped_date &gt;= '2016-11-25' AND shipped_date &lt; '2016-12-11' THEN paid_price</v>
      </c>
      <c r="R1172" t="str">
        <f t="shared" si="151"/>
        <v>WHEN fk_mwh_warehouse = '2' AND id_city = '4441' AND shipped_date &gt;= '2016-11-25' AND shipped_date &lt; '2016-12-11' THEN order_nr</v>
      </c>
      <c r="S1172" t="str">
        <f t="shared" si="149"/>
        <v>WHEN fk_mwh_warehouse = '2' AND id_city = '4441' AND shipped_date &gt;= '2016-11-25' AND shipped_date &lt; '2016-12-11' THEN 1</v>
      </c>
    </row>
    <row r="1173" spans="1:19" x14ac:dyDescent="0.25">
      <c r="A1173" t="str">
        <f t="shared" si="150"/>
        <v>44612</v>
      </c>
      <c r="B1173">
        <v>2</v>
      </c>
      <c r="C1173">
        <v>4461</v>
      </c>
      <c r="D1173">
        <v>6714007</v>
      </c>
      <c r="E1173">
        <v>6556343.6399999997</v>
      </c>
      <c r="F1173">
        <v>69</v>
      </c>
      <c r="G1173">
        <v>76</v>
      </c>
      <c r="H1173">
        <f>VLOOKUP($A1173,'01 LEAD TIME'!$A$10:$K$1000000,8,FALSE)</f>
        <v>20161155853250.102</v>
      </c>
      <c r="I1173">
        <f>VLOOKUP($A1173,'01 LEAD TIME'!$A$10:$K$1000000,9,FALSE)</f>
        <v>20161206833741.898</v>
      </c>
      <c r="J1173">
        <f>VLOOKUP($A1173,'01 LEAD TIME'!$A$10:$K$1000000,10,FALSE)</f>
        <v>7</v>
      </c>
      <c r="K1173">
        <f>VLOOKUP($A1173,'01 LEAD TIME'!$A$10:$K$1000000,11,FALSE)</f>
        <v>5</v>
      </c>
      <c r="L1173" t="s">
        <v>36</v>
      </c>
      <c r="M1173" s="1">
        <f t="shared" si="144"/>
        <v>42691</v>
      </c>
      <c r="N1173" s="1">
        <f t="shared" si="145"/>
        <v>42714</v>
      </c>
      <c r="O1173" t="b">
        <f t="shared" si="146"/>
        <v>0</v>
      </c>
      <c r="P1173" t="str">
        <f t="shared" si="147"/>
        <v>WHEN fk_mwh_warehouse = '2' AND id_city = '4461' AND shipped_date &gt;= '2016-11-17' AND shipped_date &lt; '2016-12-11' THEN unit_price</v>
      </c>
      <c r="Q1173" t="str">
        <f t="shared" si="148"/>
        <v>WHEN fk_mwh_warehouse = '2' AND id_city = '4461' AND shipped_date &gt;= '2016-11-17' AND shipped_date &lt; '2016-12-11' THEN paid_price</v>
      </c>
      <c r="R1173" t="str">
        <f t="shared" si="151"/>
        <v>WHEN fk_mwh_warehouse = '2' AND id_city = '4461' AND shipped_date &gt;= '2016-11-17' AND shipped_date &lt; '2016-12-11' THEN order_nr</v>
      </c>
      <c r="S1173" t="str">
        <f t="shared" si="149"/>
        <v>WHEN fk_mwh_warehouse = '2' AND id_city = '4461' AND shipped_date &gt;= '2016-11-17' AND shipped_date &lt; '2016-12-11' THEN 1</v>
      </c>
    </row>
    <row r="1174" spans="1:19" x14ac:dyDescent="0.25">
      <c r="A1174" t="str">
        <f t="shared" si="150"/>
        <v>44822</v>
      </c>
      <c r="B1174">
        <v>2</v>
      </c>
      <c r="C1174">
        <v>4482</v>
      </c>
      <c r="D1174">
        <v>5538183</v>
      </c>
      <c r="E1174">
        <v>5273697.5999999996</v>
      </c>
      <c r="F1174">
        <v>61</v>
      </c>
      <c r="G1174">
        <v>80</v>
      </c>
      <c r="H1174">
        <f>VLOOKUP($A1174,'01 LEAD TIME'!$A$10:$K$1000000,8,FALSE)</f>
        <v>20161172417505</v>
      </c>
      <c r="I1174">
        <f>VLOOKUP($A1174,'01 LEAD TIME'!$A$10:$K$1000000,9,FALSE)</f>
        <v>20161207015100.801</v>
      </c>
      <c r="J1174">
        <f>VLOOKUP($A1174,'01 LEAD TIME'!$A$10:$K$1000000,10,FALSE)</f>
        <v>8</v>
      </c>
      <c r="K1174">
        <f>VLOOKUP($A1174,'01 LEAD TIME'!$A$10:$K$1000000,11,FALSE)</f>
        <v>6</v>
      </c>
      <c r="L1174" t="s">
        <v>35</v>
      </c>
      <c r="M1174" s="1">
        <f t="shared" si="144"/>
        <v>42687</v>
      </c>
      <c r="N1174" s="1">
        <f t="shared" si="145"/>
        <v>42714</v>
      </c>
      <c r="O1174" t="b">
        <f t="shared" si="146"/>
        <v>0</v>
      </c>
      <c r="P1174" t="str">
        <f t="shared" si="147"/>
        <v>WHEN fk_mwh_warehouse = '2' AND id_city = '4482' AND shipped_date &gt;= '2016-11-13' AND shipped_date &lt; '2016-12-11' THEN unit_price</v>
      </c>
      <c r="Q1174" t="str">
        <f t="shared" si="148"/>
        <v>WHEN fk_mwh_warehouse = '2' AND id_city = '4482' AND shipped_date &gt;= '2016-11-13' AND shipped_date &lt; '2016-12-11' THEN paid_price</v>
      </c>
      <c r="R1174" t="str">
        <f t="shared" si="151"/>
        <v>WHEN fk_mwh_warehouse = '2' AND id_city = '4482' AND shipped_date &gt;= '2016-11-13' AND shipped_date &lt; '2016-12-11' THEN order_nr</v>
      </c>
      <c r="S1174" t="str">
        <f t="shared" si="149"/>
        <v>WHEN fk_mwh_warehouse = '2' AND id_city = '4482' AND shipped_date &gt;= '2016-11-13' AND shipped_date &lt; '2016-12-11' THEN 1</v>
      </c>
    </row>
    <row r="1175" spans="1:19" x14ac:dyDescent="0.25">
      <c r="A1175" t="str">
        <f t="shared" si="150"/>
        <v>44972</v>
      </c>
      <c r="B1175">
        <v>2</v>
      </c>
      <c r="C1175">
        <v>4497</v>
      </c>
      <c r="D1175">
        <v>0</v>
      </c>
      <c r="E1175">
        <v>0</v>
      </c>
      <c r="F1175">
        <v>0</v>
      </c>
      <c r="G1175">
        <v>0</v>
      </c>
      <c r="H1175" t="e">
        <f>VLOOKUP($A1175,'01 LEAD TIME'!$A$10:$K$1000000,8,FALSE)</f>
        <v>#N/A</v>
      </c>
      <c r="I1175" t="e">
        <f>VLOOKUP($A1175,'01 LEAD TIME'!$A$10:$K$1000000,9,FALSE)</f>
        <v>#N/A</v>
      </c>
      <c r="J1175" t="e">
        <f>VLOOKUP($A1175,'01 LEAD TIME'!$A$10:$K$1000000,10,FALSE)</f>
        <v>#N/A</v>
      </c>
      <c r="K1175" t="e">
        <f>VLOOKUP($A1175,'01 LEAD TIME'!$A$10:$K$1000000,11,FALSE)</f>
        <v>#N/A</v>
      </c>
      <c r="L1175" t="e">
        <v>#N/A</v>
      </c>
      <c r="M1175" s="1" t="e">
        <f t="shared" si="144"/>
        <v>#N/A</v>
      </c>
      <c r="N1175" s="1" t="e">
        <f t="shared" si="145"/>
        <v>#N/A</v>
      </c>
      <c r="O1175" t="e">
        <f t="shared" si="146"/>
        <v>#N/A</v>
      </c>
      <c r="P1175" t="e">
        <f t="shared" si="147"/>
        <v>#N/A</v>
      </c>
      <c r="Q1175" t="e">
        <f t="shared" si="148"/>
        <v>#N/A</v>
      </c>
      <c r="R1175" t="e">
        <f t="shared" si="151"/>
        <v>#N/A</v>
      </c>
      <c r="S1175" t="e">
        <f t="shared" si="149"/>
        <v>#N/A</v>
      </c>
    </row>
    <row r="1176" spans="1:19" x14ac:dyDescent="0.25">
      <c r="A1176" t="str">
        <f t="shared" si="150"/>
        <v>45252</v>
      </c>
      <c r="B1176">
        <v>2</v>
      </c>
      <c r="C1176">
        <v>4525</v>
      </c>
      <c r="D1176">
        <v>2512310</v>
      </c>
      <c r="E1176">
        <v>2512310</v>
      </c>
      <c r="F1176">
        <v>26</v>
      </c>
      <c r="G1176">
        <v>30</v>
      </c>
      <c r="H1176">
        <f>VLOOKUP($A1176,'01 LEAD TIME'!$A$10:$K$1000000,8,FALSE)</f>
        <v>20161169971142.801</v>
      </c>
      <c r="I1176">
        <f>VLOOKUP($A1176,'01 LEAD TIME'!$A$10:$K$1000000,9,FALSE)</f>
        <v>20161206159029.398</v>
      </c>
      <c r="J1176">
        <f>VLOOKUP($A1176,'01 LEAD TIME'!$A$10:$K$1000000,10,FALSE)</f>
        <v>8</v>
      </c>
      <c r="K1176">
        <f>VLOOKUP($A1176,'01 LEAD TIME'!$A$10:$K$1000000,11,FALSE)</f>
        <v>7</v>
      </c>
      <c r="L1176" t="s">
        <v>36</v>
      </c>
      <c r="M1176" s="1">
        <f t="shared" si="144"/>
        <v>42684</v>
      </c>
      <c r="N1176" s="1">
        <f t="shared" si="145"/>
        <v>42715</v>
      </c>
      <c r="O1176" t="b">
        <f t="shared" si="146"/>
        <v>0</v>
      </c>
      <c r="P1176" t="str">
        <f t="shared" si="147"/>
        <v>WHEN fk_mwh_warehouse = '2' AND id_city = '4525' AND shipped_date &gt;= '2016-11-10' AND shipped_date &lt; '2016-12-12' THEN unit_price</v>
      </c>
      <c r="Q1176" t="str">
        <f t="shared" si="148"/>
        <v>WHEN fk_mwh_warehouse = '2' AND id_city = '4525' AND shipped_date &gt;= '2016-11-10' AND shipped_date &lt; '2016-12-12' THEN paid_price</v>
      </c>
      <c r="R1176" t="str">
        <f t="shared" si="151"/>
        <v>WHEN fk_mwh_warehouse = '2' AND id_city = '4525' AND shipped_date &gt;= '2016-11-10' AND shipped_date &lt; '2016-12-12' THEN order_nr</v>
      </c>
      <c r="S1176" t="str">
        <f t="shared" si="149"/>
        <v>WHEN fk_mwh_warehouse = '2' AND id_city = '4525' AND shipped_date &gt;= '2016-11-10' AND shipped_date &lt; '2016-12-12' THEN 1</v>
      </c>
    </row>
    <row r="1177" spans="1:19" x14ac:dyDescent="0.25">
      <c r="A1177" t="str">
        <f t="shared" si="150"/>
        <v>45432</v>
      </c>
      <c r="B1177">
        <v>2</v>
      </c>
      <c r="C1177">
        <v>4543</v>
      </c>
      <c r="D1177">
        <v>35050894</v>
      </c>
      <c r="E1177">
        <v>34186969.170000002</v>
      </c>
      <c r="F1177">
        <v>399</v>
      </c>
      <c r="G1177">
        <v>495</v>
      </c>
      <c r="H1177">
        <f>VLOOKUP($A1177,'01 LEAD TIME'!$A$10:$K$1000000,8,FALSE)</f>
        <v>20161200801688.398</v>
      </c>
      <c r="I1177">
        <f>VLOOKUP($A1177,'01 LEAD TIME'!$A$10:$K$1000000,9,FALSE)</f>
        <v>20161206630912.199</v>
      </c>
      <c r="J1177">
        <f>VLOOKUP($A1177,'01 LEAD TIME'!$A$10:$K$1000000,10,FALSE)</f>
        <v>3</v>
      </c>
      <c r="K1177">
        <f>VLOOKUP($A1177,'01 LEAD TIME'!$A$10:$K$1000000,11,FALSE)</f>
        <v>1</v>
      </c>
      <c r="L1177" t="s">
        <v>36</v>
      </c>
      <c r="M1177" s="1">
        <f t="shared" si="144"/>
        <v>42707</v>
      </c>
      <c r="N1177" s="1">
        <f t="shared" si="145"/>
        <v>42714</v>
      </c>
      <c r="O1177" t="b">
        <f t="shared" si="146"/>
        <v>0</v>
      </c>
      <c r="P1177" t="str">
        <f t="shared" si="147"/>
        <v>WHEN fk_mwh_warehouse = '2' AND id_city = '4543' AND shipped_date &gt;= '2016-12-03' AND shipped_date &lt; '2016-12-11' THEN unit_price</v>
      </c>
      <c r="Q1177" t="str">
        <f t="shared" si="148"/>
        <v>WHEN fk_mwh_warehouse = '2' AND id_city = '4543' AND shipped_date &gt;= '2016-12-03' AND shipped_date &lt; '2016-12-11' THEN paid_price</v>
      </c>
      <c r="R1177" t="str">
        <f t="shared" si="151"/>
        <v>WHEN fk_mwh_warehouse = '2' AND id_city = '4543' AND shipped_date &gt;= '2016-12-03' AND shipped_date &lt; '2016-12-11' THEN order_nr</v>
      </c>
      <c r="S1177" t="str">
        <f t="shared" si="149"/>
        <v>WHEN fk_mwh_warehouse = '2' AND id_city = '4543' AND shipped_date &gt;= '2016-12-03' AND shipped_date &lt; '2016-12-11' THEN 1</v>
      </c>
    </row>
    <row r="1178" spans="1:19" x14ac:dyDescent="0.25">
      <c r="A1178" t="str">
        <f t="shared" si="150"/>
        <v>45622</v>
      </c>
      <c r="B1178">
        <v>2</v>
      </c>
      <c r="C1178">
        <v>4562</v>
      </c>
      <c r="D1178">
        <v>4615942</v>
      </c>
      <c r="E1178">
        <v>4572490.01</v>
      </c>
      <c r="F1178">
        <v>35</v>
      </c>
      <c r="G1178">
        <v>43</v>
      </c>
      <c r="H1178">
        <f>VLOOKUP($A1178,'01 LEAD TIME'!$A$10:$K$1000000,8,FALSE)</f>
        <v>20161146288169.5</v>
      </c>
      <c r="I1178">
        <f>VLOOKUP($A1178,'01 LEAD TIME'!$A$10:$K$1000000,9,FALSE)</f>
        <v>20161206509385.199</v>
      </c>
      <c r="J1178">
        <f>VLOOKUP($A1178,'01 LEAD TIME'!$A$10:$K$1000000,10,FALSE)</f>
        <v>11</v>
      </c>
      <c r="K1178">
        <f>VLOOKUP($A1178,'01 LEAD TIME'!$A$10:$K$1000000,11,FALSE)</f>
        <v>7</v>
      </c>
      <c r="L1178" t="s">
        <v>36</v>
      </c>
      <c r="M1178" s="1">
        <f t="shared" si="144"/>
        <v>42681</v>
      </c>
      <c r="N1178" s="1">
        <f t="shared" si="145"/>
        <v>42712</v>
      </c>
      <c r="O1178" t="b">
        <f t="shared" si="146"/>
        <v>0</v>
      </c>
      <c r="P1178" t="str">
        <f t="shared" si="147"/>
        <v>WHEN fk_mwh_warehouse = '2' AND id_city = '4562' AND shipped_date &gt;= '2016-11-07' AND shipped_date &lt; '2016-12-09' THEN unit_price</v>
      </c>
      <c r="Q1178" t="str">
        <f t="shared" si="148"/>
        <v>WHEN fk_mwh_warehouse = '2' AND id_city = '4562' AND shipped_date &gt;= '2016-11-07' AND shipped_date &lt; '2016-12-09' THEN paid_price</v>
      </c>
      <c r="R1178" t="str">
        <f t="shared" si="151"/>
        <v>WHEN fk_mwh_warehouse = '2' AND id_city = '4562' AND shipped_date &gt;= '2016-11-07' AND shipped_date &lt; '2016-12-09' THEN order_nr</v>
      </c>
      <c r="S1178" t="str">
        <f t="shared" si="149"/>
        <v>WHEN fk_mwh_warehouse = '2' AND id_city = '4562' AND shipped_date &gt;= '2016-11-07' AND shipped_date &lt; '2016-12-09' THEN 1</v>
      </c>
    </row>
    <row r="1179" spans="1:19" x14ac:dyDescent="0.25">
      <c r="A1179" t="str">
        <f t="shared" si="150"/>
        <v>45772</v>
      </c>
      <c r="B1179">
        <v>2</v>
      </c>
      <c r="C1179">
        <v>4577</v>
      </c>
      <c r="D1179">
        <v>3221949</v>
      </c>
      <c r="E1179">
        <v>3181482.75</v>
      </c>
      <c r="F1179">
        <v>40</v>
      </c>
      <c r="G1179">
        <v>44</v>
      </c>
      <c r="H1179">
        <f>VLOOKUP($A1179,'01 LEAD TIME'!$A$10:$K$1000000,8,FALSE)</f>
        <v>20161175896003.602</v>
      </c>
      <c r="I1179">
        <f>VLOOKUP($A1179,'01 LEAD TIME'!$A$10:$K$1000000,9,FALSE)</f>
        <v>20161208176300</v>
      </c>
      <c r="J1179">
        <f>VLOOKUP($A1179,'01 LEAD TIME'!$A$10:$K$1000000,10,FALSE)</f>
        <v>9</v>
      </c>
      <c r="K1179">
        <f>VLOOKUP($A1179,'01 LEAD TIME'!$A$10:$K$1000000,11,FALSE)</f>
        <v>8</v>
      </c>
      <c r="L1179" t="s">
        <v>37</v>
      </c>
      <c r="M1179" s="1">
        <f t="shared" si="144"/>
        <v>42680</v>
      </c>
      <c r="N1179" s="1">
        <f t="shared" si="145"/>
        <v>42715</v>
      </c>
      <c r="O1179" t="b">
        <f t="shared" si="146"/>
        <v>0</v>
      </c>
      <c r="P1179" t="str">
        <f t="shared" si="147"/>
        <v>WHEN fk_mwh_warehouse = '2' AND id_city = '4577' AND shipped_date &gt;= '2016-11-06' AND shipped_date &lt; '2016-12-12' THEN unit_price</v>
      </c>
      <c r="Q1179" t="str">
        <f t="shared" si="148"/>
        <v>WHEN fk_mwh_warehouse = '2' AND id_city = '4577' AND shipped_date &gt;= '2016-11-06' AND shipped_date &lt; '2016-12-12' THEN paid_price</v>
      </c>
      <c r="R1179" t="str">
        <f t="shared" si="151"/>
        <v>WHEN fk_mwh_warehouse = '2' AND id_city = '4577' AND shipped_date &gt;= '2016-11-06' AND shipped_date &lt; '2016-12-12' THEN order_nr</v>
      </c>
      <c r="S1179" t="str">
        <f t="shared" si="149"/>
        <v>WHEN fk_mwh_warehouse = '2' AND id_city = '4577' AND shipped_date &gt;= '2016-11-06' AND shipped_date &lt; '2016-12-12' THEN 1</v>
      </c>
    </row>
    <row r="1180" spans="1:19" x14ac:dyDescent="0.25">
      <c r="A1180" t="str">
        <f t="shared" si="150"/>
        <v>46022</v>
      </c>
      <c r="B1180">
        <v>2</v>
      </c>
      <c r="C1180">
        <v>4602</v>
      </c>
      <c r="D1180">
        <v>503120</v>
      </c>
      <c r="E1180">
        <v>488120</v>
      </c>
      <c r="F1180">
        <v>6</v>
      </c>
      <c r="G1180">
        <v>7</v>
      </c>
      <c r="H1180">
        <f>VLOOKUP($A1180,'01 LEAD TIME'!$A$10:$K$1000000,8,FALSE)</f>
        <v>20161184684165</v>
      </c>
      <c r="I1180">
        <f>VLOOKUP($A1180,'01 LEAD TIME'!$A$10:$K$1000000,9,FALSE)</f>
        <v>20161206905465.199</v>
      </c>
      <c r="J1180">
        <f>VLOOKUP($A1180,'01 LEAD TIME'!$A$10:$K$1000000,10,FALSE)</f>
        <v>5</v>
      </c>
      <c r="K1180">
        <f>VLOOKUP($A1180,'01 LEAD TIME'!$A$10:$K$1000000,11,FALSE)</f>
        <v>2</v>
      </c>
      <c r="L1180" t="s">
        <v>36</v>
      </c>
      <c r="M1180" s="1">
        <f t="shared" si="144"/>
        <v>42702</v>
      </c>
      <c r="N1180" s="1">
        <f t="shared" si="145"/>
        <v>42713</v>
      </c>
      <c r="O1180" t="b">
        <f t="shared" si="146"/>
        <v>0</v>
      </c>
      <c r="P1180" t="str">
        <f t="shared" si="147"/>
        <v>WHEN fk_mwh_warehouse = '2' AND id_city = '4602' AND shipped_date &gt;= '2016-11-28' AND shipped_date &lt; '2016-12-10' THEN unit_price</v>
      </c>
      <c r="Q1180" t="str">
        <f t="shared" si="148"/>
        <v>WHEN fk_mwh_warehouse = '2' AND id_city = '4602' AND shipped_date &gt;= '2016-11-28' AND shipped_date &lt; '2016-12-10' THEN paid_price</v>
      </c>
      <c r="R1180" t="str">
        <f t="shared" si="151"/>
        <v>WHEN fk_mwh_warehouse = '2' AND id_city = '4602' AND shipped_date &gt;= '2016-11-28' AND shipped_date &lt; '2016-12-10' THEN order_nr</v>
      </c>
      <c r="S1180" t="str">
        <f t="shared" si="149"/>
        <v>WHEN fk_mwh_warehouse = '2' AND id_city = '4602' AND shipped_date &gt;= '2016-11-28' AND shipped_date &lt; '2016-12-10' THEN 1</v>
      </c>
    </row>
    <row r="1181" spans="1:19" x14ac:dyDescent="0.25">
      <c r="A1181" t="str">
        <f t="shared" si="150"/>
        <v>46242</v>
      </c>
      <c r="B1181">
        <v>2</v>
      </c>
      <c r="C1181">
        <v>4624</v>
      </c>
      <c r="D1181">
        <v>21770097.5</v>
      </c>
      <c r="E1181">
        <v>21144908.050000001</v>
      </c>
      <c r="F1181">
        <v>219</v>
      </c>
      <c r="G1181">
        <v>264</v>
      </c>
      <c r="H1181">
        <f>VLOOKUP($A1181,'01 LEAD TIME'!$A$10:$K$1000000,8,FALSE)</f>
        <v>20161167481095</v>
      </c>
      <c r="I1181">
        <f>VLOOKUP($A1181,'01 LEAD TIME'!$A$10:$K$1000000,9,FALSE)</f>
        <v>20161206747152.602</v>
      </c>
      <c r="J1181">
        <f>VLOOKUP($A1181,'01 LEAD TIME'!$A$10:$K$1000000,10,FALSE)</f>
        <v>8</v>
      </c>
      <c r="K1181">
        <f>VLOOKUP($A1181,'01 LEAD TIME'!$A$10:$K$1000000,11,FALSE)</f>
        <v>7</v>
      </c>
      <c r="L1181" t="s">
        <v>36</v>
      </c>
      <c r="M1181" s="1">
        <f t="shared" si="144"/>
        <v>42684</v>
      </c>
      <c r="N1181" s="1">
        <f t="shared" si="145"/>
        <v>42715</v>
      </c>
      <c r="O1181" t="b">
        <f t="shared" si="146"/>
        <v>0</v>
      </c>
      <c r="P1181" t="str">
        <f t="shared" si="147"/>
        <v>WHEN fk_mwh_warehouse = '2' AND id_city = '4624' AND shipped_date &gt;= '2016-11-10' AND shipped_date &lt; '2016-12-12' THEN unit_price</v>
      </c>
      <c r="Q1181" t="str">
        <f t="shared" si="148"/>
        <v>WHEN fk_mwh_warehouse = '2' AND id_city = '4624' AND shipped_date &gt;= '2016-11-10' AND shipped_date &lt; '2016-12-12' THEN paid_price</v>
      </c>
      <c r="R1181" t="str">
        <f t="shared" si="151"/>
        <v>WHEN fk_mwh_warehouse = '2' AND id_city = '4624' AND shipped_date &gt;= '2016-11-10' AND shipped_date &lt; '2016-12-12' THEN order_nr</v>
      </c>
      <c r="S1181" t="str">
        <f t="shared" si="149"/>
        <v>WHEN fk_mwh_warehouse = '2' AND id_city = '4624' AND shipped_date &gt;= '2016-11-10' AND shipped_date &lt; '2016-12-12' THEN 1</v>
      </c>
    </row>
    <row r="1182" spans="1:19" x14ac:dyDescent="0.25">
      <c r="A1182" t="str">
        <f t="shared" si="150"/>
        <v>46492</v>
      </c>
      <c r="B1182">
        <v>2</v>
      </c>
      <c r="C1182">
        <v>4649</v>
      </c>
      <c r="D1182">
        <v>3481616</v>
      </c>
      <c r="E1182">
        <v>3467366</v>
      </c>
      <c r="F1182">
        <v>34</v>
      </c>
      <c r="G1182">
        <v>42</v>
      </c>
      <c r="H1182">
        <f>VLOOKUP($A1182,'01 LEAD TIME'!$A$10:$K$1000000,8,FALSE)</f>
        <v>20161190022222.602</v>
      </c>
      <c r="I1182">
        <f>VLOOKUP($A1182,'01 LEAD TIME'!$A$10:$K$1000000,9,FALSE)</f>
        <v>20161206608131.602</v>
      </c>
      <c r="J1182">
        <f>VLOOKUP($A1182,'01 LEAD TIME'!$A$10:$K$1000000,10,FALSE)</f>
        <v>6</v>
      </c>
      <c r="K1182">
        <f>VLOOKUP($A1182,'01 LEAD TIME'!$A$10:$K$1000000,11,FALSE)</f>
        <v>5</v>
      </c>
      <c r="L1182" t="s">
        <v>36</v>
      </c>
      <c r="M1182" s="1">
        <f t="shared" si="144"/>
        <v>42692</v>
      </c>
      <c r="N1182" s="1">
        <f t="shared" si="145"/>
        <v>42715</v>
      </c>
      <c r="O1182" t="b">
        <f t="shared" si="146"/>
        <v>0</v>
      </c>
      <c r="P1182" t="str">
        <f t="shared" si="147"/>
        <v>WHEN fk_mwh_warehouse = '2' AND id_city = '4649' AND shipped_date &gt;= '2016-11-18' AND shipped_date &lt; '2016-12-12' THEN unit_price</v>
      </c>
      <c r="Q1182" t="str">
        <f t="shared" si="148"/>
        <v>WHEN fk_mwh_warehouse = '2' AND id_city = '4649' AND shipped_date &gt;= '2016-11-18' AND shipped_date &lt; '2016-12-12' THEN paid_price</v>
      </c>
      <c r="R1182" t="str">
        <f t="shared" si="151"/>
        <v>WHEN fk_mwh_warehouse = '2' AND id_city = '4649' AND shipped_date &gt;= '2016-11-18' AND shipped_date &lt; '2016-12-12' THEN order_nr</v>
      </c>
      <c r="S1182" t="str">
        <f t="shared" si="149"/>
        <v>WHEN fk_mwh_warehouse = '2' AND id_city = '4649' AND shipped_date &gt;= '2016-11-18' AND shipped_date &lt; '2016-12-12' THEN 1</v>
      </c>
    </row>
    <row r="1183" spans="1:19" x14ac:dyDescent="0.25">
      <c r="A1183" t="str">
        <f t="shared" si="150"/>
        <v>46632</v>
      </c>
      <c r="B1183">
        <v>2</v>
      </c>
      <c r="C1183">
        <v>4663</v>
      </c>
      <c r="D1183">
        <v>62000</v>
      </c>
      <c r="E1183">
        <v>62000</v>
      </c>
      <c r="F1183">
        <v>1</v>
      </c>
      <c r="G1183">
        <v>1</v>
      </c>
      <c r="H1183">
        <f>VLOOKUP($A1183,'01 LEAD TIME'!$A$10:$K$1000000,8,FALSE)</f>
        <v>20161201225109</v>
      </c>
      <c r="I1183">
        <f>VLOOKUP($A1183,'01 LEAD TIME'!$A$10:$K$1000000,9,FALSE)</f>
        <v>20161206175544</v>
      </c>
      <c r="J1183">
        <f>VLOOKUP($A1183,'01 LEAD TIME'!$A$10:$K$1000000,10,FALSE)</f>
        <v>5</v>
      </c>
      <c r="K1183">
        <f>VLOOKUP($A1183,'01 LEAD TIME'!$A$10:$K$1000000,11,FALSE)</f>
        <v>0</v>
      </c>
      <c r="L1183" t="s">
        <v>36</v>
      </c>
      <c r="M1183" s="1">
        <f t="shared" si="144"/>
        <v>42708</v>
      </c>
      <c r="N1183" s="1">
        <f t="shared" si="145"/>
        <v>42711</v>
      </c>
      <c r="O1183" t="b">
        <f t="shared" si="146"/>
        <v>0</v>
      </c>
      <c r="P1183" t="str">
        <f t="shared" si="147"/>
        <v>WHEN fk_mwh_warehouse = '2' AND id_city = '4663' AND shipped_date &gt;= '2016-12-04' AND shipped_date &lt; '2016-12-08' THEN unit_price</v>
      </c>
      <c r="Q1183" t="str">
        <f t="shared" si="148"/>
        <v>WHEN fk_mwh_warehouse = '2' AND id_city = '4663' AND shipped_date &gt;= '2016-12-04' AND shipped_date &lt; '2016-12-08' THEN paid_price</v>
      </c>
      <c r="R1183" t="str">
        <f t="shared" si="151"/>
        <v>WHEN fk_mwh_warehouse = '2' AND id_city = '4663' AND shipped_date &gt;= '2016-12-04' AND shipped_date &lt; '2016-12-08' THEN order_nr</v>
      </c>
      <c r="S1183" t="str">
        <f t="shared" si="149"/>
        <v>WHEN fk_mwh_warehouse = '2' AND id_city = '4663' AND shipped_date &gt;= '2016-12-04' AND shipped_date &lt; '2016-12-08' THEN 1</v>
      </c>
    </row>
    <row r="1184" spans="1:19" x14ac:dyDescent="0.25">
      <c r="A1184" t="str">
        <f t="shared" si="150"/>
        <v>46762</v>
      </c>
      <c r="B1184">
        <v>2</v>
      </c>
      <c r="C1184">
        <v>4676</v>
      </c>
      <c r="D1184">
        <v>321000</v>
      </c>
      <c r="E1184">
        <v>321000</v>
      </c>
      <c r="F1184">
        <v>2</v>
      </c>
      <c r="G1184">
        <v>2</v>
      </c>
      <c r="H1184">
        <f>VLOOKUP($A1184,'01 LEAD TIME'!$A$10:$K$1000000,8,FALSE)</f>
        <v>20161179816025.301</v>
      </c>
      <c r="I1184">
        <f>VLOOKUP($A1184,'01 LEAD TIME'!$A$10:$K$1000000,9,FALSE)</f>
        <v>20161207130058.301</v>
      </c>
      <c r="J1184">
        <f>VLOOKUP($A1184,'01 LEAD TIME'!$A$10:$K$1000000,10,FALSE)</f>
        <v>4</v>
      </c>
      <c r="K1184">
        <f>VLOOKUP($A1184,'01 LEAD TIME'!$A$10:$K$1000000,11,FALSE)</f>
        <v>1</v>
      </c>
      <c r="L1184" t="s">
        <v>35</v>
      </c>
      <c r="M1184" s="1">
        <f t="shared" si="144"/>
        <v>42706</v>
      </c>
      <c r="N1184" s="1">
        <f t="shared" si="145"/>
        <v>42713</v>
      </c>
      <c r="O1184" t="b">
        <f t="shared" si="146"/>
        <v>0</v>
      </c>
      <c r="P1184" t="str">
        <f t="shared" si="147"/>
        <v>WHEN fk_mwh_warehouse = '2' AND id_city = '4676' AND shipped_date &gt;= '2016-12-02' AND shipped_date &lt; '2016-12-10' THEN unit_price</v>
      </c>
      <c r="Q1184" t="str">
        <f t="shared" si="148"/>
        <v>WHEN fk_mwh_warehouse = '2' AND id_city = '4676' AND shipped_date &gt;= '2016-12-02' AND shipped_date &lt; '2016-12-10' THEN paid_price</v>
      </c>
      <c r="R1184" t="str">
        <f t="shared" si="151"/>
        <v>WHEN fk_mwh_warehouse = '2' AND id_city = '4676' AND shipped_date &gt;= '2016-12-02' AND shipped_date &lt; '2016-12-10' THEN order_nr</v>
      </c>
      <c r="S1184" t="str">
        <f t="shared" si="149"/>
        <v>WHEN fk_mwh_warehouse = '2' AND id_city = '4676' AND shipped_date &gt;= '2016-12-02' AND shipped_date &lt; '2016-12-10' THEN 1</v>
      </c>
    </row>
    <row r="1185" spans="1:19" x14ac:dyDescent="0.25">
      <c r="A1185" t="str">
        <f t="shared" si="150"/>
        <v>46962</v>
      </c>
      <c r="B1185">
        <v>2</v>
      </c>
      <c r="C1185">
        <v>4696</v>
      </c>
      <c r="D1185">
        <v>10423612.859999999</v>
      </c>
      <c r="E1185">
        <v>9981489.4800000004</v>
      </c>
      <c r="F1185">
        <v>118</v>
      </c>
      <c r="G1185">
        <v>141</v>
      </c>
      <c r="H1185">
        <f>VLOOKUP($A1185,'01 LEAD TIME'!$A$10:$K$1000000,8,FALSE)</f>
        <v>20161152406984.398</v>
      </c>
      <c r="I1185">
        <f>VLOOKUP($A1185,'01 LEAD TIME'!$A$10:$K$1000000,9,FALSE)</f>
        <v>20161206069092.301</v>
      </c>
      <c r="J1185">
        <f>VLOOKUP($A1185,'01 LEAD TIME'!$A$10:$K$1000000,10,FALSE)</f>
        <v>10</v>
      </c>
      <c r="K1185">
        <f>VLOOKUP($A1185,'01 LEAD TIME'!$A$10:$K$1000000,11,FALSE)</f>
        <v>7</v>
      </c>
      <c r="L1185" t="s">
        <v>36</v>
      </c>
      <c r="M1185" s="1">
        <f t="shared" si="144"/>
        <v>42682</v>
      </c>
      <c r="N1185" s="1">
        <f t="shared" si="145"/>
        <v>42713</v>
      </c>
      <c r="O1185" t="b">
        <f t="shared" si="146"/>
        <v>0</v>
      </c>
      <c r="P1185" t="str">
        <f t="shared" si="147"/>
        <v>WHEN fk_mwh_warehouse = '2' AND id_city = '4696' AND shipped_date &gt;= '2016-11-08' AND shipped_date &lt; '2016-12-10' THEN unit_price</v>
      </c>
      <c r="Q1185" t="str">
        <f t="shared" si="148"/>
        <v>WHEN fk_mwh_warehouse = '2' AND id_city = '4696' AND shipped_date &gt;= '2016-11-08' AND shipped_date &lt; '2016-12-10' THEN paid_price</v>
      </c>
      <c r="R1185" t="str">
        <f t="shared" si="151"/>
        <v>WHEN fk_mwh_warehouse = '2' AND id_city = '4696' AND shipped_date &gt;= '2016-11-08' AND shipped_date &lt; '2016-12-10' THEN order_nr</v>
      </c>
      <c r="S1185" t="str">
        <f t="shared" si="149"/>
        <v>WHEN fk_mwh_warehouse = '2' AND id_city = '4696' AND shipped_date &gt;= '2016-11-08' AND shipped_date &lt; '2016-12-10' THEN 1</v>
      </c>
    </row>
    <row r="1186" spans="1:19" x14ac:dyDescent="0.25">
      <c r="A1186" t="str">
        <f t="shared" si="150"/>
        <v>47172</v>
      </c>
      <c r="B1186">
        <v>2</v>
      </c>
      <c r="C1186">
        <v>4717</v>
      </c>
      <c r="D1186">
        <v>38416441.140000001</v>
      </c>
      <c r="E1186">
        <v>37533976.25</v>
      </c>
      <c r="F1186">
        <v>366</v>
      </c>
      <c r="G1186">
        <v>431</v>
      </c>
      <c r="H1186">
        <f>VLOOKUP($A1186,'01 LEAD TIME'!$A$10:$K$1000000,8,FALSE)</f>
        <v>20161167932112</v>
      </c>
      <c r="I1186">
        <f>VLOOKUP($A1186,'01 LEAD TIME'!$A$10:$K$1000000,9,FALSE)</f>
        <v>20161206949463.801</v>
      </c>
      <c r="J1186">
        <f>VLOOKUP($A1186,'01 LEAD TIME'!$A$10:$K$1000000,10,FALSE)</f>
        <v>9</v>
      </c>
      <c r="K1186">
        <f>VLOOKUP($A1186,'01 LEAD TIME'!$A$10:$K$1000000,11,FALSE)</f>
        <v>7</v>
      </c>
      <c r="L1186" t="s">
        <v>36</v>
      </c>
      <c r="M1186" s="1">
        <f t="shared" si="144"/>
        <v>42683</v>
      </c>
      <c r="N1186" s="1">
        <f t="shared" si="145"/>
        <v>42714</v>
      </c>
      <c r="O1186" t="b">
        <f t="shared" si="146"/>
        <v>0</v>
      </c>
      <c r="P1186" t="str">
        <f t="shared" si="147"/>
        <v>WHEN fk_mwh_warehouse = '2' AND id_city = '4717' AND shipped_date &gt;= '2016-11-09' AND shipped_date &lt; '2016-12-11' THEN unit_price</v>
      </c>
      <c r="Q1186" t="str">
        <f t="shared" si="148"/>
        <v>WHEN fk_mwh_warehouse = '2' AND id_city = '4717' AND shipped_date &gt;= '2016-11-09' AND shipped_date &lt; '2016-12-11' THEN paid_price</v>
      </c>
      <c r="R1186" t="str">
        <f t="shared" si="151"/>
        <v>WHEN fk_mwh_warehouse = '2' AND id_city = '4717' AND shipped_date &gt;= '2016-11-09' AND shipped_date &lt; '2016-12-11' THEN order_nr</v>
      </c>
      <c r="S1186" t="str">
        <f t="shared" si="149"/>
        <v>WHEN fk_mwh_warehouse = '2' AND id_city = '4717' AND shipped_date &gt;= '2016-11-09' AND shipped_date &lt; '2016-12-11' THEN 1</v>
      </c>
    </row>
    <row r="1187" spans="1:19" x14ac:dyDescent="0.25">
      <c r="A1187" t="str">
        <f t="shared" si="150"/>
        <v>47362</v>
      </c>
      <c r="B1187">
        <v>2</v>
      </c>
      <c r="C1187">
        <v>4736</v>
      </c>
      <c r="D1187">
        <v>6183780</v>
      </c>
      <c r="E1187">
        <v>6155827.5</v>
      </c>
      <c r="F1187">
        <v>55</v>
      </c>
      <c r="G1187">
        <v>64</v>
      </c>
      <c r="H1187">
        <f>VLOOKUP($A1187,'01 LEAD TIME'!$A$10:$K$1000000,8,FALSE)</f>
        <v>20161178856091.898</v>
      </c>
      <c r="I1187">
        <f>VLOOKUP($A1187,'01 LEAD TIME'!$A$10:$K$1000000,9,FALSE)</f>
        <v>20161206876729.5</v>
      </c>
      <c r="J1187">
        <f>VLOOKUP($A1187,'01 LEAD TIME'!$A$10:$K$1000000,10,FALSE)</f>
        <v>6</v>
      </c>
      <c r="K1187">
        <f>VLOOKUP($A1187,'01 LEAD TIME'!$A$10:$K$1000000,11,FALSE)</f>
        <v>2</v>
      </c>
      <c r="L1187" t="s">
        <v>36</v>
      </c>
      <c r="M1187" s="1">
        <f t="shared" si="144"/>
        <v>42701</v>
      </c>
      <c r="N1187" s="1">
        <f t="shared" si="145"/>
        <v>42712</v>
      </c>
      <c r="O1187" t="b">
        <f t="shared" si="146"/>
        <v>0</v>
      </c>
      <c r="P1187" t="str">
        <f t="shared" si="147"/>
        <v>WHEN fk_mwh_warehouse = '2' AND id_city = '4736' AND shipped_date &gt;= '2016-11-27' AND shipped_date &lt; '2016-12-09' THEN unit_price</v>
      </c>
      <c r="Q1187" t="str">
        <f t="shared" si="148"/>
        <v>WHEN fk_mwh_warehouse = '2' AND id_city = '4736' AND shipped_date &gt;= '2016-11-27' AND shipped_date &lt; '2016-12-09' THEN paid_price</v>
      </c>
      <c r="R1187" t="str">
        <f t="shared" si="151"/>
        <v>WHEN fk_mwh_warehouse = '2' AND id_city = '4736' AND shipped_date &gt;= '2016-11-27' AND shipped_date &lt; '2016-12-09' THEN order_nr</v>
      </c>
      <c r="S1187" t="str">
        <f t="shared" si="149"/>
        <v>WHEN fk_mwh_warehouse = '2' AND id_city = '4736' AND shipped_date &gt;= '2016-11-27' AND shipped_date &lt; '2016-12-09' THEN 1</v>
      </c>
    </row>
    <row r="1188" spans="1:19" x14ac:dyDescent="0.25">
      <c r="A1188" t="str">
        <f t="shared" si="150"/>
        <v>47702</v>
      </c>
      <c r="B1188">
        <v>2</v>
      </c>
      <c r="C1188">
        <v>4770</v>
      </c>
      <c r="D1188">
        <v>1132110</v>
      </c>
      <c r="E1188">
        <v>1087860</v>
      </c>
      <c r="F1188">
        <v>12</v>
      </c>
      <c r="G1188">
        <v>12</v>
      </c>
      <c r="H1188">
        <f>VLOOKUP($A1188,'01 LEAD TIME'!$A$10:$K$1000000,8,FALSE)</f>
        <v>20161171300322</v>
      </c>
      <c r="I1188">
        <f>VLOOKUP($A1188,'01 LEAD TIME'!$A$10:$K$1000000,9,FALSE)</f>
        <v>20161205984438.801</v>
      </c>
      <c r="J1188">
        <f>VLOOKUP($A1188,'01 LEAD TIME'!$A$10:$K$1000000,10,FALSE)</f>
        <v>5</v>
      </c>
      <c r="K1188">
        <f>VLOOKUP($A1188,'01 LEAD TIME'!$A$10:$K$1000000,11,FALSE)</f>
        <v>2</v>
      </c>
      <c r="L1188" t="s">
        <v>34</v>
      </c>
      <c r="M1188" s="1">
        <f t="shared" si="144"/>
        <v>42702</v>
      </c>
      <c r="N1188" s="1">
        <f t="shared" si="145"/>
        <v>42713</v>
      </c>
      <c r="O1188" t="b">
        <f t="shared" si="146"/>
        <v>0</v>
      </c>
      <c r="P1188" t="str">
        <f t="shared" si="147"/>
        <v>WHEN fk_mwh_warehouse = '2' AND id_city = '4770' AND shipped_date &gt;= '2016-11-28' AND shipped_date &lt; '2016-12-10' THEN unit_price</v>
      </c>
      <c r="Q1188" t="str">
        <f t="shared" si="148"/>
        <v>WHEN fk_mwh_warehouse = '2' AND id_city = '4770' AND shipped_date &gt;= '2016-11-28' AND shipped_date &lt; '2016-12-10' THEN paid_price</v>
      </c>
      <c r="R1188" t="str">
        <f t="shared" si="151"/>
        <v>WHEN fk_mwh_warehouse = '2' AND id_city = '4770' AND shipped_date &gt;= '2016-11-28' AND shipped_date &lt; '2016-12-10' THEN order_nr</v>
      </c>
      <c r="S1188" t="str">
        <f t="shared" si="149"/>
        <v>WHEN fk_mwh_warehouse = '2' AND id_city = '4770' AND shipped_date &gt;= '2016-11-28' AND shipped_date &lt; '2016-12-10' THEN 1</v>
      </c>
    </row>
    <row r="1189" spans="1:19" x14ac:dyDescent="0.25">
      <c r="A1189" t="str">
        <f t="shared" si="150"/>
        <v>47892</v>
      </c>
      <c r="B1189">
        <v>2</v>
      </c>
      <c r="C1189">
        <v>4789</v>
      </c>
      <c r="D1189">
        <v>2777599</v>
      </c>
      <c r="E1189">
        <v>2754424.57</v>
      </c>
      <c r="F1189">
        <v>8</v>
      </c>
      <c r="G1189">
        <v>14</v>
      </c>
      <c r="H1189">
        <f>VLOOKUP($A1189,'01 LEAD TIME'!$A$10:$K$1000000,8,FALSE)</f>
        <v>20161204716646.398</v>
      </c>
      <c r="I1189">
        <f>VLOOKUP($A1189,'01 LEAD TIME'!$A$10:$K$1000000,9,FALSE)</f>
        <v>20161208033290.801</v>
      </c>
      <c r="J1189">
        <f>VLOOKUP($A1189,'01 LEAD TIME'!$A$10:$K$1000000,10,FALSE)</f>
        <v>3</v>
      </c>
      <c r="K1189">
        <f>VLOOKUP($A1189,'01 LEAD TIME'!$A$10:$K$1000000,11,FALSE)</f>
        <v>1</v>
      </c>
      <c r="L1189" t="s">
        <v>37</v>
      </c>
      <c r="M1189" s="1">
        <f t="shared" si="144"/>
        <v>42707</v>
      </c>
      <c r="N1189" s="1">
        <f t="shared" si="145"/>
        <v>42714</v>
      </c>
      <c r="O1189" t="b">
        <f t="shared" si="146"/>
        <v>0</v>
      </c>
      <c r="P1189" t="str">
        <f t="shared" si="147"/>
        <v>WHEN fk_mwh_warehouse = '2' AND id_city = '4789' AND shipped_date &gt;= '2016-12-03' AND shipped_date &lt; '2016-12-11' THEN unit_price</v>
      </c>
      <c r="Q1189" t="str">
        <f t="shared" si="148"/>
        <v>WHEN fk_mwh_warehouse = '2' AND id_city = '4789' AND shipped_date &gt;= '2016-12-03' AND shipped_date &lt; '2016-12-11' THEN paid_price</v>
      </c>
      <c r="R1189" t="str">
        <f t="shared" si="151"/>
        <v>WHEN fk_mwh_warehouse = '2' AND id_city = '4789' AND shipped_date &gt;= '2016-12-03' AND shipped_date &lt; '2016-12-11' THEN order_nr</v>
      </c>
      <c r="S1189" t="str">
        <f t="shared" si="149"/>
        <v>WHEN fk_mwh_warehouse = '2' AND id_city = '4789' AND shipped_date &gt;= '2016-12-03' AND shipped_date &lt; '2016-12-11' THEN 1</v>
      </c>
    </row>
    <row r="1190" spans="1:19" x14ac:dyDescent="0.25">
      <c r="A1190" t="str">
        <f t="shared" si="150"/>
        <v>48052</v>
      </c>
      <c r="B1190">
        <v>2</v>
      </c>
      <c r="C1190">
        <v>4805</v>
      </c>
      <c r="D1190">
        <v>884900</v>
      </c>
      <c r="E1190">
        <v>884900</v>
      </c>
      <c r="F1190">
        <v>7</v>
      </c>
      <c r="G1190">
        <v>9</v>
      </c>
      <c r="H1190">
        <f>VLOOKUP($A1190,'01 LEAD TIME'!$A$10:$K$1000000,8,FALSE)</f>
        <v>20161141835089.5</v>
      </c>
      <c r="I1190">
        <f>VLOOKUP($A1190,'01 LEAD TIME'!$A$10:$K$1000000,9,FALSE)</f>
        <v>20161205772011</v>
      </c>
      <c r="J1190">
        <f>VLOOKUP($A1190,'01 LEAD TIME'!$A$10:$K$1000000,10,FALSE)</f>
        <v>6</v>
      </c>
      <c r="K1190">
        <f>VLOOKUP($A1190,'01 LEAD TIME'!$A$10:$K$1000000,11,FALSE)</f>
        <v>1</v>
      </c>
      <c r="L1190" t="s">
        <v>34</v>
      </c>
      <c r="M1190" s="1">
        <f t="shared" si="144"/>
        <v>42704</v>
      </c>
      <c r="N1190" s="1">
        <f t="shared" si="145"/>
        <v>42711</v>
      </c>
      <c r="O1190" t="b">
        <f t="shared" si="146"/>
        <v>0</v>
      </c>
      <c r="P1190" t="str">
        <f t="shared" si="147"/>
        <v>WHEN fk_mwh_warehouse = '2' AND id_city = '4805' AND shipped_date &gt;= '2016-11-30' AND shipped_date &lt; '2016-12-08' THEN unit_price</v>
      </c>
      <c r="Q1190" t="str">
        <f t="shared" si="148"/>
        <v>WHEN fk_mwh_warehouse = '2' AND id_city = '4805' AND shipped_date &gt;= '2016-11-30' AND shipped_date &lt; '2016-12-08' THEN paid_price</v>
      </c>
      <c r="R1190" t="str">
        <f t="shared" si="151"/>
        <v>WHEN fk_mwh_warehouse = '2' AND id_city = '4805' AND shipped_date &gt;= '2016-11-30' AND shipped_date &lt; '2016-12-08' THEN order_nr</v>
      </c>
      <c r="S1190" t="str">
        <f t="shared" si="149"/>
        <v>WHEN fk_mwh_warehouse = '2' AND id_city = '4805' AND shipped_date &gt;= '2016-11-30' AND shipped_date &lt; '2016-12-08' THEN 1</v>
      </c>
    </row>
    <row r="1191" spans="1:19" x14ac:dyDescent="0.25">
      <c r="A1191" t="str">
        <f t="shared" si="150"/>
        <v>48272</v>
      </c>
      <c r="B1191">
        <v>2</v>
      </c>
      <c r="C1191">
        <v>4827</v>
      </c>
      <c r="D1191">
        <v>13489228.32</v>
      </c>
      <c r="E1191">
        <v>12892739.74</v>
      </c>
      <c r="F1191">
        <v>122</v>
      </c>
      <c r="G1191">
        <v>139</v>
      </c>
      <c r="H1191">
        <f>VLOOKUP($A1191,'01 LEAD TIME'!$A$10:$K$1000000,8,FALSE)</f>
        <v>20161147375436.699</v>
      </c>
      <c r="I1191">
        <f>VLOOKUP($A1191,'01 LEAD TIME'!$A$10:$K$1000000,9,FALSE)</f>
        <v>20161206398381.801</v>
      </c>
      <c r="J1191">
        <f>VLOOKUP($A1191,'01 LEAD TIME'!$A$10:$K$1000000,10,FALSE)</f>
        <v>11</v>
      </c>
      <c r="K1191">
        <f>VLOOKUP($A1191,'01 LEAD TIME'!$A$10:$K$1000000,11,FALSE)</f>
        <v>7</v>
      </c>
      <c r="L1191" t="s">
        <v>36</v>
      </c>
      <c r="M1191" s="1">
        <f t="shared" si="144"/>
        <v>42681</v>
      </c>
      <c r="N1191" s="1">
        <f t="shared" si="145"/>
        <v>42712</v>
      </c>
      <c r="O1191" t="b">
        <f t="shared" si="146"/>
        <v>0</v>
      </c>
      <c r="P1191" t="str">
        <f t="shared" si="147"/>
        <v>WHEN fk_mwh_warehouse = '2' AND id_city = '4827' AND shipped_date &gt;= '2016-11-07' AND shipped_date &lt; '2016-12-09' THEN unit_price</v>
      </c>
      <c r="Q1191" t="str">
        <f t="shared" si="148"/>
        <v>WHEN fk_mwh_warehouse = '2' AND id_city = '4827' AND shipped_date &gt;= '2016-11-07' AND shipped_date &lt; '2016-12-09' THEN paid_price</v>
      </c>
      <c r="R1191" t="str">
        <f t="shared" si="151"/>
        <v>WHEN fk_mwh_warehouse = '2' AND id_city = '4827' AND shipped_date &gt;= '2016-11-07' AND shipped_date &lt; '2016-12-09' THEN order_nr</v>
      </c>
      <c r="S1191" t="str">
        <f t="shared" si="149"/>
        <v>WHEN fk_mwh_warehouse = '2' AND id_city = '4827' AND shipped_date &gt;= '2016-11-07' AND shipped_date &lt; '2016-12-09' THEN 1</v>
      </c>
    </row>
    <row r="1192" spans="1:19" x14ac:dyDescent="0.25">
      <c r="A1192" t="str">
        <f t="shared" si="150"/>
        <v>48552</v>
      </c>
      <c r="B1192">
        <v>2</v>
      </c>
      <c r="C1192">
        <v>4855</v>
      </c>
      <c r="D1192">
        <v>18318559.109999999</v>
      </c>
      <c r="E1192">
        <v>18003417.010000002</v>
      </c>
      <c r="F1192">
        <v>177</v>
      </c>
      <c r="G1192">
        <v>222</v>
      </c>
      <c r="H1192">
        <f>VLOOKUP($A1192,'01 LEAD TIME'!$A$10:$K$1000000,8,FALSE)</f>
        <v>20161178909935.898</v>
      </c>
      <c r="I1192">
        <f>VLOOKUP($A1192,'01 LEAD TIME'!$A$10:$K$1000000,9,FALSE)</f>
        <v>20161206632944.5</v>
      </c>
      <c r="J1192">
        <f>VLOOKUP($A1192,'01 LEAD TIME'!$A$10:$K$1000000,10,FALSE)</f>
        <v>7</v>
      </c>
      <c r="K1192">
        <f>VLOOKUP($A1192,'01 LEAD TIME'!$A$10:$K$1000000,11,FALSE)</f>
        <v>6</v>
      </c>
      <c r="L1192" t="s">
        <v>36</v>
      </c>
      <c r="M1192" s="1">
        <f t="shared" si="144"/>
        <v>42688</v>
      </c>
      <c r="N1192" s="1">
        <f t="shared" si="145"/>
        <v>42715</v>
      </c>
      <c r="O1192" t="b">
        <f t="shared" si="146"/>
        <v>0</v>
      </c>
      <c r="P1192" t="str">
        <f t="shared" si="147"/>
        <v>WHEN fk_mwh_warehouse = '2' AND id_city = '4855' AND shipped_date &gt;= '2016-11-14' AND shipped_date &lt; '2016-12-12' THEN unit_price</v>
      </c>
      <c r="Q1192" t="str">
        <f t="shared" si="148"/>
        <v>WHEN fk_mwh_warehouse = '2' AND id_city = '4855' AND shipped_date &gt;= '2016-11-14' AND shipped_date &lt; '2016-12-12' THEN paid_price</v>
      </c>
      <c r="R1192" t="str">
        <f t="shared" si="151"/>
        <v>WHEN fk_mwh_warehouse = '2' AND id_city = '4855' AND shipped_date &gt;= '2016-11-14' AND shipped_date &lt; '2016-12-12' THEN order_nr</v>
      </c>
      <c r="S1192" t="str">
        <f t="shared" si="149"/>
        <v>WHEN fk_mwh_warehouse = '2' AND id_city = '4855' AND shipped_date &gt;= '2016-11-14' AND shipped_date &lt; '2016-12-12' THEN 1</v>
      </c>
    </row>
    <row r="1193" spans="1:19" x14ac:dyDescent="0.25">
      <c r="A1193" t="str">
        <f t="shared" si="150"/>
        <v>48822</v>
      </c>
      <c r="B1193">
        <v>2</v>
      </c>
      <c r="C1193">
        <v>4882</v>
      </c>
      <c r="D1193">
        <v>26705710</v>
      </c>
      <c r="E1193">
        <v>25876110.59</v>
      </c>
      <c r="F1193">
        <v>160</v>
      </c>
      <c r="G1193">
        <v>198</v>
      </c>
      <c r="H1193">
        <f>VLOOKUP($A1193,'01 LEAD TIME'!$A$10:$K$1000000,8,FALSE)</f>
        <v>20161169369438.199</v>
      </c>
      <c r="I1193">
        <f>VLOOKUP($A1193,'01 LEAD TIME'!$A$10:$K$1000000,9,FALSE)</f>
        <v>20161206639696.801</v>
      </c>
      <c r="J1193">
        <f>VLOOKUP($A1193,'01 LEAD TIME'!$A$10:$K$1000000,10,FALSE)</f>
        <v>7</v>
      </c>
      <c r="K1193">
        <f>VLOOKUP($A1193,'01 LEAD TIME'!$A$10:$K$1000000,11,FALSE)</f>
        <v>6</v>
      </c>
      <c r="L1193" t="s">
        <v>36</v>
      </c>
      <c r="M1193" s="1">
        <f t="shared" si="144"/>
        <v>42688</v>
      </c>
      <c r="N1193" s="1">
        <f t="shared" si="145"/>
        <v>42715</v>
      </c>
      <c r="O1193" t="b">
        <f t="shared" si="146"/>
        <v>0</v>
      </c>
      <c r="P1193" t="str">
        <f t="shared" si="147"/>
        <v>WHEN fk_mwh_warehouse = '2' AND id_city = '4882' AND shipped_date &gt;= '2016-11-14' AND shipped_date &lt; '2016-12-12' THEN unit_price</v>
      </c>
      <c r="Q1193" t="str">
        <f t="shared" si="148"/>
        <v>WHEN fk_mwh_warehouse = '2' AND id_city = '4882' AND shipped_date &gt;= '2016-11-14' AND shipped_date &lt; '2016-12-12' THEN paid_price</v>
      </c>
      <c r="R1193" t="str">
        <f t="shared" si="151"/>
        <v>WHEN fk_mwh_warehouse = '2' AND id_city = '4882' AND shipped_date &gt;= '2016-11-14' AND shipped_date &lt; '2016-12-12' THEN order_nr</v>
      </c>
      <c r="S1193" t="str">
        <f t="shared" si="149"/>
        <v>WHEN fk_mwh_warehouse = '2' AND id_city = '4882' AND shipped_date &gt;= '2016-11-14' AND shipped_date &lt; '2016-12-12' THEN 1</v>
      </c>
    </row>
    <row r="1194" spans="1:19" x14ac:dyDescent="0.25">
      <c r="A1194" t="str">
        <f t="shared" si="150"/>
        <v>49042</v>
      </c>
      <c r="B1194">
        <v>2</v>
      </c>
      <c r="C1194">
        <v>4904</v>
      </c>
      <c r="D1194">
        <v>14213863</v>
      </c>
      <c r="E1194">
        <v>13909225.32</v>
      </c>
      <c r="F1194">
        <v>118</v>
      </c>
      <c r="G1194">
        <v>128</v>
      </c>
      <c r="H1194">
        <f>VLOOKUP($A1194,'01 LEAD TIME'!$A$10:$K$1000000,8,FALSE)</f>
        <v>20161182455478.898</v>
      </c>
      <c r="I1194">
        <f>VLOOKUP($A1194,'01 LEAD TIME'!$A$10:$K$1000000,9,FALSE)</f>
        <v>20161206603526.5</v>
      </c>
      <c r="J1194">
        <f>VLOOKUP($A1194,'01 LEAD TIME'!$A$10:$K$1000000,10,FALSE)</f>
        <v>6</v>
      </c>
      <c r="K1194">
        <f>VLOOKUP($A1194,'01 LEAD TIME'!$A$10:$K$1000000,11,FALSE)</f>
        <v>5</v>
      </c>
      <c r="L1194" t="s">
        <v>36</v>
      </c>
      <c r="M1194" s="1">
        <f t="shared" si="144"/>
        <v>42692</v>
      </c>
      <c r="N1194" s="1">
        <f t="shared" si="145"/>
        <v>42715</v>
      </c>
      <c r="O1194" t="b">
        <f t="shared" si="146"/>
        <v>0</v>
      </c>
      <c r="P1194" t="str">
        <f t="shared" si="147"/>
        <v>WHEN fk_mwh_warehouse = '2' AND id_city = '4904' AND shipped_date &gt;= '2016-11-18' AND shipped_date &lt; '2016-12-12' THEN unit_price</v>
      </c>
      <c r="Q1194" t="str">
        <f t="shared" si="148"/>
        <v>WHEN fk_mwh_warehouse = '2' AND id_city = '4904' AND shipped_date &gt;= '2016-11-18' AND shipped_date &lt; '2016-12-12' THEN paid_price</v>
      </c>
      <c r="R1194" t="str">
        <f t="shared" si="151"/>
        <v>WHEN fk_mwh_warehouse = '2' AND id_city = '4904' AND shipped_date &gt;= '2016-11-18' AND shipped_date &lt; '2016-12-12' THEN order_nr</v>
      </c>
      <c r="S1194" t="str">
        <f t="shared" si="149"/>
        <v>WHEN fk_mwh_warehouse = '2' AND id_city = '4904' AND shipped_date &gt;= '2016-11-18' AND shipped_date &lt; '2016-12-12' THEN 1</v>
      </c>
    </row>
    <row r="1195" spans="1:19" x14ac:dyDescent="0.25">
      <c r="A1195" t="str">
        <f t="shared" si="150"/>
        <v>49362</v>
      </c>
      <c r="B1195">
        <v>2</v>
      </c>
      <c r="C1195">
        <v>4936</v>
      </c>
      <c r="D1195">
        <v>15488778</v>
      </c>
      <c r="E1195">
        <v>15274957.050000001</v>
      </c>
      <c r="F1195">
        <v>164</v>
      </c>
      <c r="G1195">
        <v>192</v>
      </c>
      <c r="H1195">
        <f>VLOOKUP($A1195,'01 LEAD TIME'!$A$10:$K$1000000,8,FALSE)</f>
        <v>20161195050437</v>
      </c>
      <c r="I1195">
        <f>VLOOKUP($A1195,'01 LEAD TIME'!$A$10:$K$1000000,9,FALSE)</f>
        <v>20161206712677.301</v>
      </c>
      <c r="J1195">
        <f>VLOOKUP($A1195,'01 LEAD TIME'!$A$10:$K$1000000,10,FALSE)</f>
        <v>3</v>
      </c>
      <c r="K1195">
        <f>VLOOKUP($A1195,'01 LEAD TIME'!$A$10:$K$1000000,11,FALSE)</f>
        <v>2</v>
      </c>
      <c r="L1195" t="s">
        <v>36</v>
      </c>
      <c r="M1195" s="1">
        <f t="shared" si="144"/>
        <v>42704</v>
      </c>
      <c r="N1195" s="1">
        <f t="shared" si="145"/>
        <v>42715</v>
      </c>
      <c r="O1195" t="b">
        <f t="shared" si="146"/>
        <v>0</v>
      </c>
      <c r="P1195" t="str">
        <f t="shared" si="147"/>
        <v>WHEN fk_mwh_warehouse = '2' AND id_city = '4936' AND shipped_date &gt;= '2016-11-30' AND shipped_date &lt; '2016-12-12' THEN unit_price</v>
      </c>
      <c r="Q1195" t="str">
        <f t="shared" si="148"/>
        <v>WHEN fk_mwh_warehouse = '2' AND id_city = '4936' AND shipped_date &gt;= '2016-11-30' AND shipped_date &lt; '2016-12-12' THEN paid_price</v>
      </c>
      <c r="R1195" t="str">
        <f t="shared" si="151"/>
        <v>WHEN fk_mwh_warehouse = '2' AND id_city = '4936' AND shipped_date &gt;= '2016-11-30' AND shipped_date &lt; '2016-12-12' THEN order_nr</v>
      </c>
      <c r="S1195" t="str">
        <f t="shared" si="149"/>
        <v>WHEN fk_mwh_warehouse = '2' AND id_city = '4936' AND shipped_date &gt;= '2016-11-30' AND shipped_date &lt; '2016-12-12' THEN 1</v>
      </c>
    </row>
    <row r="1196" spans="1:19" x14ac:dyDescent="0.25">
      <c r="A1196" t="str">
        <f t="shared" si="150"/>
        <v>49552</v>
      </c>
      <c r="B1196">
        <v>2</v>
      </c>
      <c r="C1196">
        <v>4955</v>
      </c>
      <c r="D1196">
        <v>709600</v>
      </c>
      <c r="E1196">
        <v>683775</v>
      </c>
      <c r="F1196">
        <v>6</v>
      </c>
      <c r="G1196">
        <v>10</v>
      </c>
      <c r="H1196">
        <f>VLOOKUP($A1196,'01 LEAD TIME'!$A$10:$K$1000000,8,FALSE)</f>
        <v>20161178806534.602</v>
      </c>
      <c r="I1196">
        <f>VLOOKUP($A1196,'01 LEAD TIME'!$A$10:$K$1000000,9,FALSE)</f>
        <v>20161206465103</v>
      </c>
      <c r="J1196">
        <f>VLOOKUP($A1196,'01 LEAD TIME'!$A$10:$K$1000000,10,FALSE)</f>
        <v>4</v>
      </c>
      <c r="K1196">
        <f>VLOOKUP($A1196,'01 LEAD TIME'!$A$10:$K$1000000,11,FALSE)</f>
        <v>2</v>
      </c>
      <c r="L1196" t="s">
        <v>36</v>
      </c>
      <c r="M1196" s="1">
        <f t="shared" si="144"/>
        <v>42703</v>
      </c>
      <c r="N1196" s="1">
        <f t="shared" si="145"/>
        <v>42714</v>
      </c>
      <c r="O1196" t="b">
        <f t="shared" si="146"/>
        <v>0</v>
      </c>
      <c r="P1196" t="str">
        <f t="shared" si="147"/>
        <v>WHEN fk_mwh_warehouse = '2' AND id_city = '4955' AND shipped_date &gt;= '2016-11-29' AND shipped_date &lt; '2016-12-11' THEN unit_price</v>
      </c>
      <c r="Q1196" t="str">
        <f t="shared" si="148"/>
        <v>WHEN fk_mwh_warehouse = '2' AND id_city = '4955' AND shipped_date &gt;= '2016-11-29' AND shipped_date &lt; '2016-12-11' THEN paid_price</v>
      </c>
      <c r="R1196" t="str">
        <f t="shared" si="151"/>
        <v>WHEN fk_mwh_warehouse = '2' AND id_city = '4955' AND shipped_date &gt;= '2016-11-29' AND shipped_date &lt; '2016-12-11' THEN order_nr</v>
      </c>
      <c r="S1196" t="str">
        <f t="shared" si="149"/>
        <v>WHEN fk_mwh_warehouse = '2' AND id_city = '4955' AND shipped_date &gt;= '2016-11-29' AND shipped_date &lt; '2016-12-11' THEN 1</v>
      </c>
    </row>
    <row r="1197" spans="1:19" x14ac:dyDescent="0.25">
      <c r="A1197" t="str">
        <f t="shared" si="150"/>
        <v>49792</v>
      </c>
      <c r="B1197">
        <v>2</v>
      </c>
      <c r="C1197">
        <v>4979</v>
      </c>
      <c r="D1197">
        <v>6269091</v>
      </c>
      <c r="E1197">
        <v>6100522.4000000004</v>
      </c>
      <c r="F1197">
        <v>58</v>
      </c>
      <c r="G1197">
        <v>65</v>
      </c>
      <c r="H1197">
        <f>VLOOKUP($A1197,'01 LEAD TIME'!$A$10:$K$1000000,8,FALSE)</f>
        <v>20161174418578.199</v>
      </c>
      <c r="I1197">
        <f>VLOOKUP($A1197,'01 LEAD TIME'!$A$10:$K$1000000,9,FALSE)</f>
        <v>20161206839424.102</v>
      </c>
      <c r="J1197">
        <f>VLOOKUP($A1197,'01 LEAD TIME'!$A$10:$K$1000000,10,FALSE)</f>
        <v>7</v>
      </c>
      <c r="K1197">
        <f>VLOOKUP($A1197,'01 LEAD TIME'!$A$10:$K$1000000,11,FALSE)</f>
        <v>5</v>
      </c>
      <c r="L1197" t="s">
        <v>36</v>
      </c>
      <c r="M1197" s="1">
        <f t="shared" si="144"/>
        <v>42691</v>
      </c>
      <c r="N1197" s="1">
        <f t="shared" si="145"/>
        <v>42714</v>
      </c>
      <c r="O1197" t="b">
        <f t="shared" si="146"/>
        <v>0</v>
      </c>
      <c r="P1197" t="str">
        <f t="shared" si="147"/>
        <v>WHEN fk_mwh_warehouse = '2' AND id_city = '4979' AND shipped_date &gt;= '2016-11-17' AND shipped_date &lt; '2016-12-11' THEN unit_price</v>
      </c>
      <c r="Q1197" t="str">
        <f t="shared" si="148"/>
        <v>WHEN fk_mwh_warehouse = '2' AND id_city = '4979' AND shipped_date &gt;= '2016-11-17' AND shipped_date &lt; '2016-12-11' THEN paid_price</v>
      </c>
      <c r="R1197" t="str">
        <f t="shared" si="151"/>
        <v>WHEN fk_mwh_warehouse = '2' AND id_city = '4979' AND shipped_date &gt;= '2016-11-17' AND shipped_date &lt; '2016-12-11' THEN order_nr</v>
      </c>
      <c r="S1197" t="str">
        <f t="shared" si="149"/>
        <v>WHEN fk_mwh_warehouse = '2' AND id_city = '4979' AND shipped_date &gt;= '2016-11-17' AND shipped_date &lt; '2016-12-11' THEN 1</v>
      </c>
    </row>
    <row r="1198" spans="1:19" x14ac:dyDescent="0.25">
      <c r="A1198" t="str">
        <f t="shared" si="150"/>
        <v>50072</v>
      </c>
      <c r="B1198">
        <v>2</v>
      </c>
      <c r="C1198">
        <v>5007</v>
      </c>
      <c r="D1198">
        <v>537610</v>
      </c>
      <c r="E1198">
        <v>537610</v>
      </c>
      <c r="F1198">
        <v>7</v>
      </c>
      <c r="G1198">
        <v>8</v>
      </c>
      <c r="H1198">
        <f>VLOOKUP($A1198,'01 LEAD TIME'!$A$10:$K$1000000,8,FALSE)</f>
        <v>20161145495735.801</v>
      </c>
      <c r="I1198">
        <f>VLOOKUP($A1198,'01 LEAD TIME'!$A$10:$K$1000000,9,FALSE)</f>
        <v>20161205941022.199</v>
      </c>
      <c r="J1198">
        <f>VLOOKUP($A1198,'01 LEAD TIME'!$A$10:$K$1000000,10,FALSE)</f>
        <v>6</v>
      </c>
      <c r="K1198">
        <f>VLOOKUP($A1198,'01 LEAD TIME'!$A$10:$K$1000000,11,FALSE)</f>
        <v>1</v>
      </c>
      <c r="L1198" t="s">
        <v>34</v>
      </c>
      <c r="M1198" s="1">
        <f t="shared" si="144"/>
        <v>42704</v>
      </c>
      <c r="N1198" s="1">
        <f t="shared" si="145"/>
        <v>42711</v>
      </c>
      <c r="O1198" t="b">
        <f t="shared" si="146"/>
        <v>0</v>
      </c>
      <c r="P1198" t="str">
        <f t="shared" si="147"/>
        <v>WHEN fk_mwh_warehouse = '2' AND id_city = '5007' AND shipped_date &gt;= '2016-11-30' AND shipped_date &lt; '2016-12-08' THEN unit_price</v>
      </c>
      <c r="Q1198" t="str">
        <f t="shared" si="148"/>
        <v>WHEN fk_mwh_warehouse = '2' AND id_city = '5007' AND shipped_date &gt;= '2016-11-30' AND shipped_date &lt; '2016-12-08' THEN paid_price</v>
      </c>
      <c r="R1198" t="str">
        <f t="shared" si="151"/>
        <v>WHEN fk_mwh_warehouse = '2' AND id_city = '5007' AND shipped_date &gt;= '2016-11-30' AND shipped_date &lt; '2016-12-08' THEN order_nr</v>
      </c>
      <c r="S1198" t="str">
        <f t="shared" si="149"/>
        <v>WHEN fk_mwh_warehouse = '2' AND id_city = '5007' AND shipped_date &gt;= '2016-11-30' AND shipped_date &lt; '2016-12-08' THEN 1</v>
      </c>
    </row>
    <row r="1199" spans="1:19" x14ac:dyDescent="0.25">
      <c r="A1199" t="str">
        <f t="shared" si="150"/>
        <v>50302</v>
      </c>
      <c r="B1199">
        <v>2</v>
      </c>
      <c r="C1199">
        <v>5030</v>
      </c>
      <c r="D1199">
        <v>10123368</v>
      </c>
      <c r="E1199">
        <v>10047643.49</v>
      </c>
      <c r="F1199">
        <v>96</v>
      </c>
      <c r="G1199">
        <v>104</v>
      </c>
      <c r="H1199">
        <f>VLOOKUP($A1199,'01 LEAD TIME'!$A$10:$K$1000000,8,FALSE)</f>
        <v>20161175533800.398</v>
      </c>
      <c r="I1199">
        <f>VLOOKUP($A1199,'01 LEAD TIME'!$A$10:$K$1000000,9,FALSE)</f>
        <v>20161206618311.5</v>
      </c>
      <c r="J1199">
        <f>VLOOKUP($A1199,'01 LEAD TIME'!$A$10:$K$1000000,10,FALSE)</f>
        <v>9</v>
      </c>
      <c r="K1199">
        <f>VLOOKUP($A1199,'01 LEAD TIME'!$A$10:$K$1000000,11,FALSE)</f>
        <v>8</v>
      </c>
      <c r="L1199" t="s">
        <v>36</v>
      </c>
      <c r="M1199" s="1">
        <f t="shared" si="144"/>
        <v>42680</v>
      </c>
      <c r="N1199" s="1">
        <f t="shared" si="145"/>
        <v>42715</v>
      </c>
      <c r="O1199" t="b">
        <f t="shared" si="146"/>
        <v>0</v>
      </c>
      <c r="P1199" t="str">
        <f t="shared" si="147"/>
        <v>WHEN fk_mwh_warehouse = '2' AND id_city = '5030' AND shipped_date &gt;= '2016-11-06' AND shipped_date &lt; '2016-12-12' THEN unit_price</v>
      </c>
      <c r="Q1199" t="str">
        <f t="shared" si="148"/>
        <v>WHEN fk_mwh_warehouse = '2' AND id_city = '5030' AND shipped_date &gt;= '2016-11-06' AND shipped_date &lt; '2016-12-12' THEN paid_price</v>
      </c>
      <c r="R1199" t="str">
        <f t="shared" si="151"/>
        <v>WHEN fk_mwh_warehouse = '2' AND id_city = '5030' AND shipped_date &gt;= '2016-11-06' AND shipped_date &lt; '2016-12-12' THEN order_nr</v>
      </c>
      <c r="S1199" t="str">
        <f t="shared" si="149"/>
        <v>WHEN fk_mwh_warehouse = '2' AND id_city = '5030' AND shipped_date &gt;= '2016-11-06' AND shipped_date &lt; '2016-12-12' THEN 1</v>
      </c>
    </row>
    <row r="1200" spans="1:19" x14ac:dyDescent="0.25">
      <c r="A1200" t="str">
        <f t="shared" si="150"/>
        <v>50552</v>
      </c>
      <c r="B1200">
        <v>2</v>
      </c>
      <c r="C1200">
        <v>5055</v>
      </c>
      <c r="D1200">
        <v>5630404</v>
      </c>
      <c r="E1200">
        <v>5449655.5899999999</v>
      </c>
      <c r="F1200">
        <v>61</v>
      </c>
      <c r="G1200">
        <v>72</v>
      </c>
      <c r="H1200">
        <f>VLOOKUP($A1200,'01 LEAD TIME'!$A$10:$K$1000000,8,FALSE)</f>
        <v>20161157921860.5</v>
      </c>
      <c r="I1200">
        <f>VLOOKUP($A1200,'01 LEAD TIME'!$A$10:$K$1000000,9,FALSE)</f>
        <v>20161206692411.398</v>
      </c>
      <c r="J1200">
        <f>VLOOKUP($A1200,'01 LEAD TIME'!$A$10:$K$1000000,10,FALSE)</f>
        <v>9</v>
      </c>
      <c r="K1200">
        <f>VLOOKUP($A1200,'01 LEAD TIME'!$A$10:$K$1000000,11,FALSE)</f>
        <v>7</v>
      </c>
      <c r="L1200" t="s">
        <v>36</v>
      </c>
      <c r="M1200" s="1">
        <f t="shared" si="144"/>
        <v>42683</v>
      </c>
      <c r="N1200" s="1">
        <f t="shared" si="145"/>
        <v>42714</v>
      </c>
      <c r="O1200" t="b">
        <f t="shared" si="146"/>
        <v>0</v>
      </c>
      <c r="P1200" t="str">
        <f t="shared" si="147"/>
        <v>WHEN fk_mwh_warehouse = '2' AND id_city = '5055' AND shipped_date &gt;= '2016-11-09' AND shipped_date &lt; '2016-12-11' THEN unit_price</v>
      </c>
      <c r="Q1200" t="str">
        <f t="shared" si="148"/>
        <v>WHEN fk_mwh_warehouse = '2' AND id_city = '5055' AND shipped_date &gt;= '2016-11-09' AND shipped_date &lt; '2016-12-11' THEN paid_price</v>
      </c>
      <c r="R1200" t="str">
        <f t="shared" si="151"/>
        <v>WHEN fk_mwh_warehouse = '2' AND id_city = '5055' AND shipped_date &gt;= '2016-11-09' AND shipped_date &lt; '2016-12-11' THEN order_nr</v>
      </c>
      <c r="S1200" t="str">
        <f t="shared" si="149"/>
        <v>WHEN fk_mwh_warehouse = '2' AND id_city = '5055' AND shipped_date &gt;= '2016-11-09' AND shipped_date &lt; '2016-12-11' THEN 1</v>
      </c>
    </row>
    <row r="1201" spans="1:19" x14ac:dyDescent="0.25">
      <c r="A1201" t="str">
        <f t="shared" si="150"/>
        <v>50742</v>
      </c>
      <c r="B1201">
        <v>2</v>
      </c>
      <c r="C1201">
        <v>5074</v>
      </c>
      <c r="D1201">
        <v>144440060</v>
      </c>
      <c r="E1201">
        <v>141230522.25999999</v>
      </c>
      <c r="F1201">
        <v>1322</v>
      </c>
      <c r="G1201">
        <v>1584</v>
      </c>
      <c r="H1201">
        <f>VLOOKUP($A1201,'01 LEAD TIME'!$A$10:$K$1000000,8,FALSE)</f>
        <v>20161202442237.602</v>
      </c>
      <c r="I1201">
        <f>VLOOKUP($A1201,'01 LEAD TIME'!$A$10:$K$1000000,9,FALSE)</f>
        <v>20161206643602.801</v>
      </c>
      <c r="J1201">
        <f>VLOOKUP($A1201,'01 LEAD TIME'!$A$10:$K$1000000,10,FALSE)</f>
        <v>2</v>
      </c>
      <c r="K1201">
        <f>VLOOKUP($A1201,'01 LEAD TIME'!$A$10:$K$1000000,11,FALSE)</f>
        <v>2</v>
      </c>
      <c r="L1201" t="s">
        <v>36</v>
      </c>
      <c r="M1201" s="1">
        <f t="shared" si="144"/>
        <v>42705</v>
      </c>
      <c r="N1201" s="1">
        <f t="shared" si="145"/>
        <v>42716</v>
      </c>
      <c r="O1201" t="b">
        <f t="shared" si="146"/>
        <v>0</v>
      </c>
      <c r="P1201" t="str">
        <f t="shared" si="147"/>
        <v>WHEN fk_mwh_warehouse = '2' AND id_city = '5074' AND shipped_date &gt;= '2016-12-01' AND shipped_date &lt; '2016-12-13' THEN unit_price</v>
      </c>
      <c r="Q1201" t="str">
        <f t="shared" si="148"/>
        <v>WHEN fk_mwh_warehouse = '2' AND id_city = '5074' AND shipped_date &gt;= '2016-12-01' AND shipped_date &lt; '2016-12-13' THEN paid_price</v>
      </c>
      <c r="R1201" t="str">
        <f t="shared" si="151"/>
        <v>WHEN fk_mwh_warehouse = '2' AND id_city = '5074' AND shipped_date &gt;= '2016-12-01' AND shipped_date &lt; '2016-12-13' THEN order_nr</v>
      </c>
      <c r="S1201" t="str">
        <f t="shared" si="149"/>
        <v>WHEN fk_mwh_warehouse = '2' AND id_city = '5074' AND shipped_date &gt;= '2016-12-01' AND shipped_date &lt; '2016-12-13' THEN 1</v>
      </c>
    </row>
    <row r="1202" spans="1:19" x14ac:dyDescent="0.25">
      <c r="A1202" t="str">
        <f t="shared" si="150"/>
        <v>51062</v>
      </c>
      <c r="B1202">
        <v>2</v>
      </c>
      <c r="C1202">
        <v>5106</v>
      </c>
      <c r="D1202">
        <v>4489027</v>
      </c>
      <c r="E1202">
        <v>4391052.9400000004</v>
      </c>
      <c r="F1202">
        <v>30</v>
      </c>
      <c r="G1202">
        <v>33</v>
      </c>
      <c r="H1202">
        <f>VLOOKUP($A1202,'01 LEAD TIME'!$A$10:$K$1000000,8,FALSE)</f>
        <v>20161143972079.398</v>
      </c>
      <c r="I1202">
        <f>VLOOKUP($A1202,'01 LEAD TIME'!$A$10:$K$1000000,9,FALSE)</f>
        <v>20161206340245.602</v>
      </c>
      <c r="J1202">
        <f>VLOOKUP($A1202,'01 LEAD TIME'!$A$10:$K$1000000,10,FALSE)</f>
        <v>6</v>
      </c>
      <c r="K1202">
        <f>VLOOKUP($A1202,'01 LEAD TIME'!$A$10:$K$1000000,11,FALSE)</f>
        <v>4</v>
      </c>
      <c r="L1202" t="s">
        <v>36</v>
      </c>
      <c r="M1202" s="1">
        <f t="shared" si="144"/>
        <v>42695</v>
      </c>
      <c r="N1202" s="1">
        <f t="shared" si="145"/>
        <v>42714</v>
      </c>
      <c r="O1202" t="b">
        <f t="shared" si="146"/>
        <v>0</v>
      </c>
      <c r="P1202" t="str">
        <f t="shared" si="147"/>
        <v>WHEN fk_mwh_warehouse = '2' AND id_city = '5106' AND shipped_date &gt;= '2016-11-21' AND shipped_date &lt; '2016-12-11' THEN unit_price</v>
      </c>
      <c r="Q1202" t="str">
        <f t="shared" si="148"/>
        <v>WHEN fk_mwh_warehouse = '2' AND id_city = '5106' AND shipped_date &gt;= '2016-11-21' AND shipped_date &lt; '2016-12-11' THEN paid_price</v>
      </c>
      <c r="R1202" t="str">
        <f t="shared" si="151"/>
        <v>WHEN fk_mwh_warehouse = '2' AND id_city = '5106' AND shipped_date &gt;= '2016-11-21' AND shipped_date &lt; '2016-12-11' THEN order_nr</v>
      </c>
      <c r="S1202" t="str">
        <f t="shared" si="149"/>
        <v>WHEN fk_mwh_warehouse = '2' AND id_city = '5106' AND shipped_date &gt;= '2016-11-21' AND shipped_date &lt; '2016-12-11' THEN 1</v>
      </c>
    </row>
    <row r="1203" spans="1:19" x14ac:dyDescent="0.25">
      <c r="A1203" t="str">
        <f t="shared" si="150"/>
        <v>51102</v>
      </c>
      <c r="B1203">
        <v>2</v>
      </c>
      <c r="C1203">
        <v>5110</v>
      </c>
      <c r="D1203">
        <v>1400082</v>
      </c>
      <c r="E1203">
        <v>1379601.01</v>
      </c>
      <c r="F1203">
        <v>23</v>
      </c>
      <c r="G1203">
        <v>23</v>
      </c>
      <c r="H1203">
        <f>VLOOKUP($A1203,'01 LEAD TIME'!$A$10:$K$1000000,8,FALSE)</f>
        <v>20161173615382.898</v>
      </c>
      <c r="I1203">
        <f>VLOOKUP($A1203,'01 LEAD TIME'!$A$10:$K$1000000,9,FALSE)</f>
        <v>20161206811698</v>
      </c>
      <c r="J1203">
        <f>VLOOKUP($A1203,'01 LEAD TIME'!$A$10:$K$1000000,10,FALSE)</f>
        <v>5</v>
      </c>
      <c r="K1203">
        <f>VLOOKUP($A1203,'01 LEAD TIME'!$A$10:$K$1000000,11,FALSE)</f>
        <v>2</v>
      </c>
      <c r="L1203" t="s">
        <v>36</v>
      </c>
      <c r="M1203" s="1">
        <f t="shared" si="144"/>
        <v>42702</v>
      </c>
      <c r="N1203" s="1">
        <f t="shared" si="145"/>
        <v>42713</v>
      </c>
      <c r="O1203" t="b">
        <f t="shared" si="146"/>
        <v>0</v>
      </c>
      <c r="P1203" t="str">
        <f t="shared" si="147"/>
        <v>WHEN fk_mwh_warehouse = '2' AND id_city = '5110' AND shipped_date &gt;= '2016-11-28' AND shipped_date &lt; '2016-12-10' THEN unit_price</v>
      </c>
      <c r="Q1203" t="str">
        <f t="shared" si="148"/>
        <v>WHEN fk_mwh_warehouse = '2' AND id_city = '5110' AND shipped_date &gt;= '2016-11-28' AND shipped_date &lt; '2016-12-10' THEN paid_price</v>
      </c>
      <c r="R1203" t="str">
        <f t="shared" si="151"/>
        <v>WHEN fk_mwh_warehouse = '2' AND id_city = '5110' AND shipped_date &gt;= '2016-11-28' AND shipped_date &lt; '2016-12-10' THEN order_nr</v>
      </c>
      <c r="S1203" t="str">
        <f t="shared" si="149"/>
        <v>WHEN fk_mwh_warehouse = '2' AND id_city = '5110' AND shipped_date &gt;= '2016-11-28' AND shipped_date &lt; '2016-12-10' THEN 1</v>
      </c>
    </row>
    <row r="1204" spans="1:19" x14ac:dyDescent="0.25">
      <c r="A1204" t="str">
        <f t="shared" si="150"/>
        <v>51142</v>
      </c>
      <c r="B1204">
        <v>2</v>
      </c>
      <c r="C1204">
        <v>5114</v>
      </c>
      <c r="D1204">
        <v>8104391.6600000001</v>
      </c>
      <c r="E1204">
        <v>7961300.4699999997</v>
      </c>
      <c r="F1204">
        <v>111</v>
      </c>
      <c r="G1204">
        <v>124</v>
      </c>
      <c r="H1204">
        <f>VLOOKUP($A1204,'01 LEAD TIME'!$A$10:$K$1000000,8,FALSE)</f>
        <v>20161147005523.801</v>
      </c>
      <c r="I1204">
        <f>VLOOKUP($A1204,'01 LEAD TIME'!$A$10:$K$1000000,9,FALSE)</f>
        <v>20161206512994.801</v>
      </c>
      <c r="J1204">
        <f>VLOOKUP($A1204,'01 LEAD TIME'!$A$10:$K$1000000,10,FALSE)</f>
        <v>11</v>
      </c>
      <c r="K1204">
        <f>VLOOKUP($A1204,'01 LEAD TIME'!$A$10:$K$1000000,11,FALSE)</f>
        <v>6</v>
      </c>
      <c r="L1204" t="s">
        <v>36</v>
      </c>
      <c r="M1204" s="1">
        <f t="shared" si="144"/>
        <v>42684</v>
      </c>
      <c r="N1204" s="1">
        <f t="shared" si="145"/>
        <v>42711</v>
      </c>
      <c r="O1204" t="b">
        <f t="shared" si="146"/>
        <v>0</v>
      </c>
      <c r="P1204" t="str">
        <f t="shared" si="147"/>
        <v>WHEN fk_mwh_warehouse = '2' AND id_city = '5114' AND shipped_date &gt;= '2016-11-10' AND shipped_date &lt; '2016-12-08' THEN unit_price</v>
      </c>
      <c r="Q1204" t="str">
        <f t="shared" si="148"/>
        <v>WHEN fk_mwh_warehouse = '2' AND id_city = '5114' AND shipped_date &gt;= '2016-11-10' AND shipped_date &lt; '2016-12-08' THEN paid_price</v>
      </c>
      <c r="R1204" t="str">
        <f t="shared" si="151"/>
        <v>WHEN fk_mwh_warehouse = '2' AND id_city = '5114' AND shipped_date &gt;= '2016-11-10' AND shipped_date &lt; '2016-12-08' THEN order_nr</v>
      </c>
      <c r="S1204" t="str">
        <f t="shared" si="149"/>
        <v>WHEN fk_mwh_warehouse = '2' AND id_city = '5114' AND shipped_date &gt;= '2016-11-10' AND shipped_date &lt; '2016-12-08' THEN 1</v>
      </c>
    </row>
    <row r="1205" spans="1:19" x14ac:dyDescent="0.25">
      <c r="A1205" t="str">
        <f t="shared" si="150"/>
        <v>51172</v>
      </c>
      <c r="B1205">
        <v>2</v>
      </c>
      <c r="C1205">
        <v>5117</v>
      </c>
      <c r="D1205">
        <v>49498614</v>
      </c>
      <c r="E1205">
        <v>48660133.68</v>
      </c>
      <c r="F1205">
        <v>500</v>
      </c>
      <c r="G1205">
        <v>584</v>
      </c>
      <c r="H1205">
        <f>VLOOKUP($A1205,'01 LEAD TIME'!$A$10:$K$1000000,8,FALSE)</f>
        <v>20161179486600.5</v>
      </c>
      <c r="I1205">
        <f>VLOOKUP($A1205,'01 LEAD TIME'!$A$10:$K$1000000,9,FALSE)</f>
        <v>20161206669571</v>
      </c>
      <c r="J1205">
        <f>VLOOKUP($A1205,'01 LEAD TIME'!$A$10:$K$1000000,10,FALSE)</f>
        <v>5</v>
      </c>
      <c r="K1205">
        <f>VLOOKUP($A1205,'01 LEAD TIME'!$A$10:$K$1000000,11,FALSE)</f>
        <v>4</v>
      </c>
      <c r="L1205" t="s">
        <v>36</v>
      </c>
      <c r="M1205" s="1">
        <f t="shared" si="144"/>
        <v>42696</v>
      </c>
      <c r="N1205" s="1">
        <f t="shared" si="145"/>
        <v>42715</v>
      </c>
      <c r="O1205" t="b">
        <f t="shared" si="146"/>
        <v>0</v>
      </c>
      <c r="P1205" t="str">
        <f t="shared" si="147"/>
        <v>WHEN fk_mwh_warehouse = '2' AND id_city = '5117' AND shipped_date &gt;= '2016-11-22' AND shipped_date &lt; '2016-12-12' THEN unit_price</v>
      </c>
      <c r="Q1205" t="str">
        <f t="shared" si="148"/>
        <v>WHEN fk_mwh_warehouse = '2' AND id_city = '5117' AND shipped_date &gt;= '2016-11-22' AND shipped_date &lt; '2016-12-12' THEN paid_price</v>
      </c>
      <c r="R1205" t="str">
        <f t="shared" si="151"/>
        <v>WHEN fk_mwh_warehouse = '2' AND id_city = '5117' AND shipped_date &gt;= '2016-11-22' AND shipped_date &lt; '2016-12-12' THEN order_nr</v>
      </c>
      <c r="S1205" t="str">
        <f t="shared" si="149"/>
        <v>WHEN fk_mwh_warehouse = '2' AND id_city = '5117' AND shipped_date &gt;= '2016-11-22' AND shipped_date &lt; '2016-12-12' THEN 1</v>
      </c>
    </row>
    <row r="1206" spans="1:19" x14ac:dyDescent="0.25">
      <c r="A1206" t="str">
        <f t="shared" si="150"/>
        <v>51232</v>
      </c>
      <c r="B1206">
        <v>2</v>
      </c>
      <c r="C1206">
        <v>5123</v>
      </c>
      <c r="D1206">
        <v>10809029.779999999</v>
      </c>
      <c r="E1206">
        <v>10711649.75</v>
      </c>
      <c r="F1206">
        <v>90</v>
      </c>
      <c r="G1206">
        <v>121</v>
      </c>
      <c r="H1206">
        <f>VLOOKUP($A1206,'01 LEAD TIME'!$A$10:$K$1000000,8,FALSE)</f>
        <v>20161170410434.699</v>
      </c>
      <c r="I1206">
        <f>VLOOKUP($A1206,'01 LEAD TIME'!$A$10:$K$1000000,9,FALSE)</f>
        <v>20161206385941</v>
      </c>
      <c r="J1206">
        <f>VLOOKUP($A1206,'01 LEAD TIME'!$A$10:$K$1000000,10,FALSE)</f>
        <v>6</v>
      </c>
      <c r="K1206">
        <f>VLOOKUP($A1206,'01 LEAD TIME'!$A$10:$K$1000000,11,FALSE)</f>
        <v>5</v>
      </c>
      <c r="L1206" t="s">
        <v>36</v>
      </c>
      <c r="M1206" s="1">
        <f t="shared" si="144"/>
        <v>42692</v>
      </c>
      <c r="N1206" s="1">
        <f t="shared" si="145"/>
        <v>42715</v>
      </c>
      <c r="O1206" t="b">
        <f t="shared" si="146"/>
        <v>0</v>
      </c>
      <c r="P1206" t="str">
        <f t="shared" si="147"/>
        <v>WHEN fk_mwh_warehouse = '2' AND id_city = '5123' AND shipped_date &gt;= '2016-11-18' AND shipped_date &lt; '2016-12-12' THEN unit_price</v>
      </c>
      <c r="Q1206" t="str">
        <f t="shared" si="148"/>
        <v>WHEN fk_mwh_warehouse = '2' AND id_city = '5123' AND shipped_date &gt;= '2016-11-18' AND shipped_date &lt; '2016-12-12' THEN paid_price</v>
      </c>
      <c r="R1206" t="str">
        <f t="shared" si="151"/>
        <v>WHEN fk_mwh_warehouse = '2' AND id_city = '5123' AND shipped_date &gt;= '2016-11-18' AND shipped_date &lt; '2016-12-12' THEN order_nr</v>
      </c>
      <c r="S1206" t="str">
        <f t="shared" si="149"/>
        <v>WHEN fk_mwh_warehouse = '2' AND id_city = '5123' AND shipped_date &gt;= '2016-11-18' AND shipped_date &lt; '2016-12-12' THEN 1</v>
      </c>
    </row>
    <row r="1207" spans="1:19" x14ac:dyDescent="0.25">
      <c r="A1207" t="str">
        <f t="shared" si="150"/>
        <v>51272</v>
      </c>
      <c r="B1207">
        <v>2</v>
      </c>
      <c r="C1207">
        <v>5127</v>
      </c>
      <c r="D1207">
        <v>12626106</v>
      </c>
      <c r="E1207">
        <v>12448699.25</v>
      </c>
      <c r="F1207">
        <v>102</v>
      </c>
      <c r="G1207">
        <v>133</v>
      </c>
      <c r="H1207">
        <f>VLOOKUP($A1207,'01 LEAD TIME'!$A$10:$K$1000000,8,FALSE)</f>
        <v>20161172535312.898</v>
      </c>
      <c r="I1207">
        <f>VLOOKUP($A1207,'01 LEAD TIME'!$A$10:$K$1000000,9,FALSE)</f>
        <v>20161206394279</v>
      </c>
      <c r="J1207">
        <f>VLOOKUP($A1207,'01 LEAD TIME'!$A$10:$K$1000000,10,FALSE)</f>
        <v>6</v>
      </c>
      <c r="K1207">
        <f>VLOOKUP($A1207,'01 LEAD TIME'!$A$10:$K$1000000,11,FALSE)</f>
        <v>4</v>
      </c>
      <c r="L1207" t="s">
        <v>36</v>
      </c>
      <c r="M1207" s="1">
        <f t="shared" si="144"/>
        <v>42695</v>
      </c>
      <c r="N1207" s="1">
        <f t="shared" si="145"/>
        <v>42714</v>
      </c>
      <c r="O1207" t="b">
        <f t="shared" si="146"/>
        <v>0</v>
      </c>
      <c r="P1207" t="str">
        <f t="shared" si="147"/>
        <v>WHEN fk_mwh_warehouse = '2' AND id_city = '5127' AND shipped_date &gt;= '2016-11-21' AND shipped_date &lt; '2016-12-11' THEN unit_price</v>
      </c>
      <c r="Q1207" t="str">
        <f t="shared" si="148"/>
        <v>WHEN fk_mwh_warehouse = '2' AND id_city = '5127' AND shipped_date &gt;= '2016-11-21' AND shipped_date &lt; '2016-12-11' THEN paid_price</v>
      </c>
      <c r="R1207" t="str">
        <f t="shared" si="151"/>
        <v>WHEN fk_mwh_warehouse = '2' AND id_city = '5127' AND shipped_date &gt;= '2016-11-21' AND shipped_date &lt; '2016-12-11' THEN order_nr</v>
      </c>
      <c r="S1207" t="str">
        <f t="shared" si="149"/>
        <v>WHEN fk_mwh_warehouse = '2' AND id_city = '5127' AND shipped_date &gt;= '2016-11-21' AND shipped_date &lt; '2016-12-11' THEN 1</v>
      </c>
    </row>
    <row r="1208" spans="1:19" x14ac:dyDescent="0.25">
      <c r="A1208" t="str">
        <f t="shared" si="150"/>
        <v>51312</v>
      </c>
      <c r="B1208">
        <v>2</v>
      </c>
      <c r="C1208">
        <v>5131</v>
      </c>
      <c r="D1208">
        <v>533037</v>
      </c>
      <c r="E1208">
        <v>533037</v>
      </c>
      <c r="F1208">
        <v>6</v>
      </c>
      <c r="G1208">
        <v>8</v>
      </c>
      <c r="H1208">
        <f>VLOOKUP($A1208,'01 LEAD TIME'!$A$10:$K$1000000,8,FALSE)</f>
        <v>20161172575940</v>
      </c>
      <c r="I1208">
        <f>VLOOKUP($A1208,'01 LEAD TIME'!$A$10:$K$1000000,9,FALSE)</f>
        <v>20161206334741.801</v>
      </c>
      <c r="J1208">
        <f>VLOOKUP($A1208,'01 LEAD TIME'!$A$10:$K$1000000,10,FALSE)</f>
        <v>6</v>
      </c>
      <c r="K1208">
        <f>VLOOKUP($A1208,'01 LEAD TIME'!$A$10:$K$1000000,11,FALSE)</f>
        <v>3</v>
      </c>
      <c r="L1208" t="s">
        <v>36</v>
      </c>
      <c r="M1208" s="1">
        <f t="shared" si="144"/>
        <v>42698</v>
      </c>
      <c r="N1208" s="1">
        <f t="shared" si="145"/>
        <v>42713</v>
      </c>
      <c r="O1208" t="b">
        <f t="shared" si="146"/>
        <v>0</v>
      </c>
      <c r="P1208" t="str">
        <f t="shared" si="147"/>
        <v>WHEN fk_mwh_warehouse = '2' AND id_city = '5131' AND shipped_date &gt;= '2016-11-24' AND shipped_date &lt; '2016-12-10' THEN unit_price</v>
      </c>
      <c r="Q1208" t="str">
        <f t="shared" si="148"/>
        <v>WHEN fk_mwh_warehouse = '2' AND id_city = '5131' AND shipped_date &gt;= '2016-11-24' AND shipped_date &lt; '2016-12-10' THEN paid_price</v>
      </c>
      <c r="R1208" t="str">
        <f t="shared" si="151"/>
        <v>WHEN fk_mwh_warehouse = '2' AND id_city = '5131' AND shipped_date &gt;= '2016-11-24' AND shipped_date &lt; '2016-12-10' THEN order_nr</v>
      </c>
      <c r="S1208" t="str">
        <f t="shared" si="149"/>
        <v>WHEN fk_mwh_warehouse = '2' AND id_city = '5131' AND shipped_date &gt;= '2016-11-24' AND shipped_date &lt; '2016-12-10' THEN 1</v>
      </c>
    </row>
    <row r="1209" spans="1:19" x14ac:dyDescent="0.25">
      <c r="A1209" t="str">
        <f t="shared" si="150"/>
        <v>51352</v>
      </c>
      <c r="B1209">
        <v>2</v>
      </c>
      <c r="C1209">
        <v>5135</v>
      </c>
      <c r="D1209">
        <v>259700</v>
      </c>
      <c r="E1209">
        <v>252965</v>
      </c>
      <c r="F1209">
        <v>3</v>
      </c>
      <c r="G1209">
        <v>4</v>
      </c>
      <c r="H1209">
        <f>VLOOKUP($A1209,'01 LEAD TIME'!$A$10:$K$1000000,8,FALSE)</f>
        <v>20161129479484.301</v>
      </c>
      <c r="I1209">
        <f>VLOOKUP($A1209,'01 LEAD TIME'!$A$10:$K$1000000,9,FALSE)</f>
        <v>20161205798690</v>
      </c>
      <c r="J1209">
        <f>VLOOKUP($A1209,'01 LEAD TIME'!$A$10:$K$1000000,10,FALSE)</f>
        <v>6</v>
      </c>
      <c r="K1209">
        <f>VLOOKUP($A1209,'01 LEAD TIME'!$A$10:$K$1000000,11,FALSE)</f>
        <v>1</v>
      </c>
      <c r="L1209" t="s">
        <v>34</v>
      </c>
      <c r="M1209" s="1">
        <f t="shared" si="144"/>
        <v>42704</v>
      </c>
      <c r="N1209" s="1">
        <f t="shared" si="145"/>
        <v>42711</v>
      </c>
      <c r="O1209" t="b">
        <f t="shared" si="146"/>
        <v>0</v>
      </c>
      <c r="P1209" t="str">
        <f t="shared" si="147"/>
        <v>WHEN fk_mwh_warehouse = '2' AND id_city = '5135' AND shipped_date &gt;= '2016-11-30' AND shipped_date &lt; '2016-12-08' THEN unit_price</v>
      </c>
      <c r="Q1209" t="str">
        <f t="shared" si="148"/>
        <v>WHEN fk_mwh_warehouse = '2' AND id_city = '5135' AND shipped_date &gt;= '2016-11-30' AND shipped_date &lt; '2016-12-08' THEN paid_price</v>
      </c>
      <c r="R1209" t="str">
        <f t="shared" si="151"/>
        <v>WHEN fk_mwh_warehouse = '2' AND id_city = '5135' AND shipped_date &gt;= '2016-11-30' AND shipped_date &lt; '2016-12-08' THEN order_nr</v>
      </c>
      <c r="S1209" t="str">
        <f t="shared" si="149"/>
        <v>WHEN fk_mwh_warehouse = '2' AND id_city = '5135' AND shipped_date &gt;= '2016-11-30' AND shipped_date &lt; '2016-12-08' THEN 1</v>
      </c>
    </row>
    <row r="1210" spans="1:19" x14ac:dyDescent="0.25">
      <c r="A1210" t="str">
        <f t="shared" si="150"/>
        <v>51392</v>
      </c>
      <c r="B1210">
        <v>2</v>
      </c>
      <c r="C1210">
        <v>5139</v>
      </c>
      <c r="D1210">
        <v>2099029</v>
      </c>
      <c r="E1210">
        <v>2055209.56</v>
      </c>
      <c r="F1210">
        <v>22</v>
      </c>
      <c r="G1210">
        <v>24</v>
      </c>
      <c r="H1210">
        <f>VLOOKUP($A1210,'01 LEAD TIME'!$A$10:$K$1000000,8,FALSE)</f>
        <v>20161160460811.898</v>
      </c>
      <c r="I1210">
        <f>VLOOKUP($A1210,'01 LEAD TIME'!$A$10:$K$1000000,9,FALSE)</f>
        <v>20161207162432.199</v>
      </c>
      <c r="J1210">
        <f>VLOOKUP($A1210,'01 LEAD TIME'!$A$10:$K$1000000,10,FALSE)</f>
        <v>12</v>
      </c>
      <c r="K1210">
        <f>VLOOKUP($A1210,'01 LEAD TIME'!$A$10:$K$1000000,11,FALSE)</f>
        <v>8</v>
      </c>
      <c r="L1210" t="s">
        <v>35</v>
      </c>
      <c r="M1210" s="1">
        <f t="shared" si="144"/>
        <v>42677</v>
      </c>
      <c r="N1210" s="1">
        <f t="shared" si="145"/>
        <v>42712</v>
      </c>
      <c r="O1210" t="b">
        <f t="shared" si="146"/>
        <v>0</v>
      </c>
      <c r="P1210" t="str">
        <f t="shared" si="147"/>
        <v>WHEN fk_mwh_warehouse = '2' AND id_city = '5139' AND shipped_date &gt;= '2016-11-03' AND shipped_date &lt; '2016-12-09' THEN unit_price</v>
      </c>
      <c r="Q1210" t="str">
        <f t="shared" si="148"/>
        <v>WHEN fk_mwh_warehouse = '2' AND id_city = '5139' AND shipped_date &gt;= '2016-11-03' AND shipped_date &lt; '2016-12-09' THEN paid_price</v>
      </c>
      <c r="R1210" t="str">
        <f t="shared" si="151"/>
        <v>WHEN fk_mwh_warehouse = '2' AND id_city = '5139' AND shipped_date &gt;= '2016-11-03' AND shipped_date &lt; '2016-12-09' THEN order_nr</v>
      </c>
      <c r="S1210" t="str">
        <f t="shared" si="149"/>
        <v>WHEN fk_mwh_warehouse = '2' AND id_city = '5139' AND shipped_date &gt;= '2016-11-03' AND shipped_date &lt; '2016-12-09' THEN 1</v>
      </c>
    </row>
    <row r="1211" spans="1:19" x14ac:dyDescent="0.25">
      <c r="A1211" t="str">
        <f t="shared" si="150"/>
        <v>51552</v>
      </c>
      <c r="B1211">
        <v>2</v>
      </c>
      <c r="C1211">
        <v>5155</v>
      </c>
      <c r="D1211">
        <v>459900</v>
      </c>
      <c r="E1211">
        <v>459900</v>
      </c>
      <c r="F1211">
        <v>3</v>
      </c>
      <c r="G1211">
        <v>3</v>
      </c>
      <c r="H1211">
        <f>VLOOKUP($A1211,'01 LEAD TIME'!$A$10:$K$1000000,8,FALSE)</f>
        <v>20161128159645.5</v>
      </c>
      <c r="I1211">
        <f>VLOOKUP($A1211,'01 LEAD TIME'!$A$10:$K$1000000,9,FALSE)</f>
        <v>20161205192041</v>
      </c>
      <c r="J1211">
        <f>VLOOKUP($A1211,'01 LEAD TIME'!$A$10:$K$1000000,10,FALSE)</f>
        <v>7</v>
      </c>
      <c r="K1211">
        <f>VLOOKUP($A1211,'01 LEAD TIME'!$A$10:$K$1000000,11,FALSE)</f>
        <v>0</v>
      </c>
      <c r="L1211" t="s">
        <v>34</v>
      </c>
      <c r="M1211" s="1">
        <f t="shared" si="144"/>
        <v>42706</v>
      </c>
      <c r="N1211" s="1">
        <f t="shared" si="145"/>
        <v>42709</v>
      </c>
      <c r="O1211" t="b">
        <f t="shared" si="146"/>
        <v>0</v>
      </c>
      <c r="P1211" t="str">
        <f t="shared" si="147"/>
        <v>WHEN fk_mwh_warehouse = '2' AND id_city = '5155' AND shipped_date &gt;= '2016-12-02' AND shipped_date &lt; '2016-12-06' THEN unit_price</v>
      </c>
      <c r="Q1211" t="str">
        <f t="shared" si="148"/>
        <v>WHEN fk_mwh_warehouse = '2' AND id_city = '5155' AND shipped_date &gt;= '2016-12-02' AND shipped_date &lt; '2016-12-06' THEN paid_price</v>
      </c>
      <c r="R1211" t="str">
        <f t="shared" si="151"/>
        <v>WHEN fk_mwh_warehouse = '2' AND id_city = '5155' AND shipped_date &gt;= '2016-12-02' AND shipped_date &lt; '2016-12-06' THEN order_nr</v>
      </c>
      <c r="S1211" t="str">
        <f t="shared" si="149"/>
        <v>WHEN fk_mwh_warehouse = '2' AND id_city = '5155' AND shipped_date &gt;= '2016-12-02' AND shipped_date &lt; '2016-12-06' THEN 1</v>
      </c>
    </row>
    <row r="1212" spans="1:19" x14ac:dyDescent="0.25">
      <c r="A1212" t="str">
        <f t="shared" si="150"/>
        <v>51812</v>
      </c>
      <c r="B1212">
        <v>2</v>
      </c>
      <c r="C1212">
        <v>5181</v>
      </c>
      <c r="D1212">
        <v>2707333</v>
      </c>
      <c r="E1212">
        <v>2655812.5</v>
      </c>
      <c r="F1212">
        <v>31</v>
      </c>
      <c r="G1212">
        <v>36</v>
      </c>
      <c r="H1212">
        <f>VLOOKUP($A1212,'01 LEAD TIME'!$A$10:$K$1000000,8,FALSE)</f>
        <v>20161141997892.102</v>
      </c>
      <c r="I1212">
        <f>VLOOKUP($A1212,'01 LEAD TIME'!$A$10:$K$1000000,9,FALSE)</f>
        <v>20161206686168.102</v>
      </c>
      <c r="J1212">
        <f>VLOOKUP($A1212,'01 LEAD TIME'!$A$10:$K$1000000,10,FALSE)</f>
        <v>12</v>
      </c>
      <c r="K1212">
        <f>VLOOKUP($A1212,'01 LEAD TIME'!$A$10:$K$1000000,11,FALSE)</f>
        <v>9</v>
      </c>
      <c r="L1212" t="s">
        <v>36</v>
      </c>
      <c r="M1212" s="1">
        <f t="shared" si="144"/>
        <v>42674</v>
      </c>
      <c r="N1212" s="1">
        <f t="shared" si="145"/>
        <v>42713</v>
      </c>
      <c r="O1212" t="b">
        <f t="shared" si="146"/>
        <v>0</v>
      </c>
      <c r="P1212" t="str">
        <f t="shared" si="147"/>
        <v>WHEN fk_mwh_warehouse = '2' AND id_city = '5181' AND shipped_date &gt;= '2016-10-31' AND shipped_date &lt; '2016-12-10' THEN unit_price</v>
      </c>
      <c r="Q1212" t="str">
        <f t="shared" si="148"/>
        <v>WHEN fk_mwh_warehouse = '2' AND id_city = '5181' AND shipped_date &gt;= '2016-10-31' AND shipped_date &lt; '2016-12-10' THEN paid_price</v>
      </c>
      <c r="R1212" t="str">
        <f t="shared" si="151"/>
        <v>WHEN fk_mwh_warehouse = '2' AND id_city = '5181' AND shipped_date &gt;= '2016-10-31' AND shipped_date &lt; '2016-12-10' THEN order_nr</v>
      </c>
      <c r="S1212" t="str">
        <f t="shared" si="149"/>
        <v>WHEN fk_mwh_warehouse = '2' AND id_city = '5181' AND shipped_date &gt;= '2016-10-31' AND shipped_date &lt; '2016-12-10' THEN 1</v>
      </c>
    </row>
    <row r="1213" spans="1:19" x14ac:dyDescent="0.25">
      <c r="A1213" t="str">
        <f t="shared" si="150"/>
        <v>52022</v>
      </c>
      <c r="B1213">
        <v>2</v>
      </c>
      <c r="C1213">
        <v>5202</v>
      </c>
      <c r="D1213">
        <v>5200706</v>
      </c>
      <c r="E1213">
        <v>5088734.8600000003</v>
      </c>
      <c r="F1213">
        <v>65</v>
      </c>
      <c r="G1213">
        <v>71</v>
      </c>
      <c r="H1213">
        <f>VLOOKUP($A1213,'01 LEAD TIME'!$A$10:$K$1000000,8,FALSE)</f>
        <v>20161150174870</v>
      </c>
      <c r="I1213">
        <f>VLOOKUP($A1213,'01 LEAD TIME'!$A$10:$K$1000000,9,FALSE)</f>
        <v>20161206825160.5</v>
      </c>
      <c r="J1213">
        <f>VLOOKUP($A1213,'01 LEAD TIME'!$A$10:$K$1000000,10,FALSE)</f>
        <v>10</v>
      </c>
      <c r="K1213">
        <f>VLOOKUP($A1213,'01 LEAD TIME'!$A$10:$K$1000000,11,FALSE)</f>
        <v>6</v>
      </c>
      <c r="L1213" t="s">
        <v>36</v>
      </c>
      <c r="M1213" s="1">
        <f t="shared" si="144"/>
        <v>42685</v>
      </c>
      <c r="N1213" s="1">
        <f t="shared" si="145"/>
        <v>42712</v>
      </c>
      <c r="O1213" t="b">
        <f t="shared" si="146"/>
        <v>0</v>
      </c>
      <c r="P1213" t="str">
        <f t="shared" si="147"/>
        <v>WHEN fk_mwh_warehouse = '2' AND id_city = '5202' AND shipped_date &gt;= '2016-11-11' AND shipped_date &lt; '2016-12-09' THEN unit_price</v>
      </c>
      <c r="Q1213" t="str">
        <f t="shared" si="148"/>
        <v>WHEN fk_mwh_warehouse = '2' AND id_city = '5202' AND shipped_date &gt;= '2016-11-11' AND shipped_date &lt; '2016-12-09' THEN paid_price</v>
      </c>
      <c r="R1213" t="str">
        <f t="shared" si="151"/>
        <v>WHEN fk_mwh_warehouse = '2' AND id_city = '5202' AND shipped_date &gt;= '2016-11-11' AND shipped_date &lt; '2016-12-09' THEN order_nr</v>
      </c>
      <c r="S1213" t="str">
        <f t="shared" si="149"/>
        <v>WHEN fk_mwh_warehouse = '2' AND id_city = '5202' AND shipped_date &gt;= '2016-11-11' AND shipped_date &lt; '2016-12-09' THEN 1</v>
      </c>
    </row>
    <row r="1214" spans="1:19" x14ac:dyDescent="0.25">
      <c r="A1214" t="str">
        <f t="shared" si="150"/>
        <v>52212</v>
      </c>
      <c r="B1214">
        <v>2</v>
      </c>
      <c r="C1214">
        <v>5221</v>
      </c>
      <c r="D1214">
        <v>10119640</v>
      </c>
      <c r="E1214">
        <v>10075415</v>
      </c>
      <c r="F1214">
        <v>61</v>
      </c>
      <c r="G1214">
        <v>67</v>
      </c>
      <c r="H1214">
        <f>VLOOKUP($A1214,'01 LEAD TIME'!$A$10:$K$1000000,8,FALSE)</f>
        <v>20161178286117.398</v>
      </c>
      <c r="I1214">
        <f>VLOOKUP($A1214,'01 LEAD TIME'!$A$10:$K$1000000,9,FALSE)</f>
        <v>20161206682347.301</v>
      </c>
      <c r="J1214">
        <f>VLOOKUP($A1214,'01 LEAD TIME'!$A$10:$K$1000000,10,FALSE)</f>
        <v>6</v>
      </c>
      <c r="K1214">
        <f>VLOOKUP($A1214,'01 LEAD TIME'!$A$10:$K$1000000,11,FALSE)</f>
        <v>5</v>
      </c>
      <c r="L1214" t="s">
        <v>36</v>
      </c>
      <c r="M1214" s="1">
        <f t="shared" si="144"/>
        <v>42692</v>
      </c>
      <c r="N1214" s="1">
        <f t="shared" si="145"/>
        <v>42715</v>
      </c>
      <c r="O1214" t="b">
        <f t="shared" si="146"/>
        <v>0</v>
      </c>
      <c r="P1214" t="str">
        <f t="shared" si="147"/>
        <v>WHEN fk_mwh_warehouse = '2' AND id_city = '5221' AND shipped_date &gt;= '2016-11-18' AND shipped_date &lt; '2016-12-12' THEN unit_price</v>
      </c>
      <c r="Q1214" t="str">
        <f t="shared" si="148"/>
        <v>WHEN fk_mwh_warehouse = '2' AND id_city = '5221' AND shipped_date &gt;= '2016-11-18' AND shipped_date &lt; '2016-12-12' THEN paid_price</v>
      </c>
      <c r="R1214" t="str">
        <f t="shared" si="151"/>
        <v>WHEN fk_mwh_warehouse = '2' AND id_city = '5221' AND shipped_date &gt;= '2016-11-18' AND shipped_date &lt; '2016-12-12' THEN order_nr</v>
      </c>
      <c r="S1214" t="str">
        <f t="shared" si="149"/>
        <v>WHEN fk_mwh_warehouse = '2' AND id_city = '5221' AND shipped_date &gt;= '2016-11-18' AND shipped_date &lt; '2016-12-12' THEN 1</v>
      </c>
    </row>
    <row r="1215" spans="1:19" x14ac:dyDescent="0.25">
      <c r="A1215" t="str">
        <f t="shared" si="150"/>
        <v>52342</v>
      </c>
      <c r="B1215">
        <v>2</v>
      </c>
      <c r="C1215">
        <v>5234</v>
      </c>
      <c r="D1215">
        <v>12710349</v>
      </c>
      <c r="E1215">
        <v>12710349</v>
      </c>
      <c r="F1215">
        <v>16</v>
      </c>
      <c r="G1215">
        <v>17</v>
      </c>
      <c r="H1215">
        <f>VLOOKUP($A1215,'01 LEAD TIME'!$A$10:$K$1000000,8,FALSE)</f>
        <v>20161144112756.398</v>
      </c>
      <c r="I1215">
        <f>VLOOKUP($A1215,'01 LEAD TIME'!$A$10:$K$1000000,9,FALSE)</f>
        <v>20161205920698.801</v>
      </c>
      <c r="J1215">
        <f>VLOOKUP($A1215,'01 LEAD TIME'!$A$10:$K$1000000,10,FALSE)</f>
        <v>6</v>
      </c>
      <c r="K1215">
        <f>VLOOKUP($A1215,'01 LEAD TIME'!$A$10:$K$1000000,11,FALSE)</f>
        <v>2</v>
      </c>
      <c r="L1215" t="s">
        <v>34</v>
      </c>
      <c r="M1215" s="1">
        <f t="shared" si="144"/>
        <v>42701</v>
      </c>
      <c r="N1215" s="1">
        <f t="shared" si="145"/>
        <v>42712</v>
      </c>
      <c r="O1215" t="b">
        <f t="shared" si="146"/>
        <v>0</v>
      </c>
      <c r="P1215" t="str">
        <f t="shared" si="147"/>
        <v>WHEN fk_mwh_warehouse = '2' AND id_city = '5234' AND shipped_date &gt;= '2016-11-27' AND shipped_date &lt; '2016-12-09' THEN unit_price</v>
      </c>
      <c r="Q1215" t="str">
        <f t="shared" si="148"/>
        <v>WHEN fk_mwh_warehouse = '2' AND id_city = '5234' AND shipped_date &gt;= '2016-11-27' AND shipped_date &lt; '2016-12-09' THEN paid_price</v>
      </c>
      <c r="R1215" t="str">
        <f t="shared" si="151"/>
        <v>WHEN fk_mwh_warehouse = '2' AND id_city = '5234' AND shipped_date &gt;= '2016-11-27' AND shipped_date &lt; '2016-12-09' THEN order_nr</v>
      </c>
      <c r="S1215" t="str">
        <f t="shared" si="149"/>
        <v>WHEN fk_mwh_warehouse = '2' AND id_city = '5234' AND shipped_date &gt;= '2016-11-27' AND shipped_date &lt; '2016-12-09' THEN 1</v>
      </c>
    </row>
    <row r="1216" spans="1:19" x14ac:dyDescent="0.25">
      <c r="A1216" t="str">
        <f t="shared" si="150"/>
        <v>52552</v>
      </c>
      <c r="B1216">
        <v>2</v>
      </c>
      <c r="C1216">
        <v>5255</v>
      </c>
      <c r="D1216">
        <v>11581428.16</v>
      </c>
      <c r="E1216">
        <v>11165533.09</v>
      </c>
      <c r="F1216">
        <v>149</v>
      </c>
      <c r="G1216">
        <v>167</v>
      </c>
      <c r="H1216">
        <f>VLOOKUP($A1216,'01 LEAD TIME'!$A$10:$K$1000000,8,FALSE)</f>
        <v>20161172433518</v>
      </c>
      <c r="I1216">
        <f>VLOOKUP($A1216,'01 LEAD TIME'!$A$10:$K$1000000,9,FALSE)</f>
        <v>20161206825844.602</v>
      </c>
      <c r="J1216">
        <f>VLOOKUP($A1216,'01 LEAD TIME'!$A$10:$K$1000000,10,FALSE)</f>
        <v>6</v>
      </c>
      <c r="K1216">
        <f>VLOOKUP($A1216,'01 LEAD TIME'!$A$10:$K$1000000,11,FALSE)</f>
        <v>5</v>
      </c>
      <c r="L1216" t="s">
        <v>36</v>
      </c>
      <c r="M1216" s="1">
        <f t="shared" si="144"/>
        <v>42692</v>
      </c>
      <c r="N1216" s="1">
        <f t="shared" si="145"/>
        <v>42715</v>
      </c>
      <c r="O1216" t="b">
        <f t="shared" si="146"/>
        <v>0</v>
      </c>
      <c r="P1216" t="str">
        <f t="shared" si="147"/>
        <v>WHEN fk_mwh_warehouse = '2' AND id_city = '5255' AND shipped_date &gt;= '2016-11-18' AND shipped_date &lt; '2016-12-12' THEN unit_price</v>
      </c>
      <c r="Q1216" t="str">
        <f t="shared" si="148"/>
        <v>WHEN fk_mwh_warehouse = '2' AND id_city = '5255' AND shipped_date &gt;= '2016-11-18' AND shipped_date &lt; '2016-12-12' THEN paid_price</v>
      </c>
      <c r="R1216" t="str">
        <f t="shared" si="151"/>
        <v>WHEN fk_mwh_warehouse = '2' AND id_city = '5255' AND shipped_date &gt;= '2016-11-18' AND shipped_date &lt; '2016-12-12' THEN order_nr</v>
      </c>
      <c r="S1216" t="str">
        <f t="shared" si="149"/>
        <v>WHEN fk_mwh_warehouse = '2' AND id_city = '5255' AND shipped_date &gt;= '2016-11-18' AND shipped_date &lt; '2016-12-12' THEN 1</v>
      </c>
    </row>
    <row r="1217" spans="1:19" x14ac:dyDescent="0.25">
      <c r="A1217" t="str">
        <f t="shared" si="150"/>
        <v>52752</v>
      </c>
      <c r="B1217">
        <v>2</v>
      </c>
      <c r="C1217">
        <v>5275</v>
      </c>
      <c r="D1217">
        <v>5024399</v>
      </c>
      <c r="E1217">
        <v>5024399</v>
      </c>
      <c r="F1217">
        <v>18</v>
      </c>
      <c r="G1217">
        <v>21</v>
      </c>
      <c r="H1217">
        <f>VLOOKUP($A1217,'01 LEAD TIME'!$A$10:$K$1000000,8,FALSE)</f>
        <v>20161116607310.199</v>
      </c>
      <c r="I1217">
        <f>VLOOKUP($A1217,'01 LEAD TIME'!$A$10:$K$1000000,9,FALSE)</f>
        <v>20161205428204.199</v>
      </c>
      <c r="J1217">
        <f>VLOOKUP($A1217,'01 LEAD TIME'!$A$10:$K$1000000,10,FALSE)</f>
        <v>19</v>
      </c>
      <c r="K1217">
        <f>VLOOKUP($A1217,'01 LEAD TIME'!$A$10:$K$1000000,11,FALSE)</f>
        <v>7</v>
      </c>
      <c r="L1217" t="s">
        <v>34</v>
      </c>
      <c r="M1217" s="1">
        <f t="shared" ref="M1217:M1280" si="152">$N$2-J1217-($N$6*K1217)</f>
        <v>42673</v>
      </c>
      <c r="N1217" s="1">
        <f t="shared" ref="N1217:N1280" si="153">$N$3-J1217+($N$7*K1217)</f>
        <v>42704</v>
      </c>
      <c r="O1217" t="b">
        <f t="shared" ref="O1217:O1280" si="154">N1217&gt;$N$3</f>
        <v>0</v>
      </c>
      <c r="P1217" t="str">
        <f t="shared" si="147"/>
        <v>WHEN fk_mwh_warehouse = '2' AND id_city = '5275' AND shipped_date &gt;= '2016-10-30' AND shipped_date &lt; '2016-12-01' THEN unit_price</v>
      </c>
      <c r="Q1217" t="str">
        <f t="shared" si="148"/>
        <v>WHEN fk_mwh_warehouse = '2' AND id_city = '5275' AND shipped_date &gt;= '2016-10-30' AND shipped_date &lt; '2016-12-01' THEN paid_price</v>
      </c>
      <c r="R1217" t="str">
        <f t="shared" si="151"/>
        <v>WHEN fk_mwh_warehouse = '2' AND id_city = '5275' AND shipped_date &gt;= '2016-10-30' AND shipped_date &lt; '2016-12-01' THEN order_nr</v>
      </c>
      <c r="S1217" t="str">
        <f t="shared" si="149"/>
        <v>WHEN fk_mwh_warehouse = '2' AND id_city = '5275' AND shipped_date &gt;= '2016-10-30' AND shipped_date &lt; '2016-12-01' THEN 1</v>
      </c>
    </row>
    <row r="1218" spans="1:19" x14ac:dyDescent="0.25">
      <c r="A1218" t="str">
        <f t="shared" si="150"/>
        <v>52902</v>
      </c>
      <c r="B1218">
        <v>2</v>
      </c>
      <c r="C1218">
        <v>5290</v>
      </c>
      <c r="D1218">
        <v>2552616</v>
      </c>
      <c r="E1218">
        <v>2525681.4900000002</v>
      </c>
      <c r="F1218">
        <v>33</v>
      </c>
      <c r="G1218">
        <v>40</v>
      </c>
      <c r="H1218">
        <f>VLOOKUP($A1218,'01 LEAD TIME'!$A$10:$K$1000000,8,FALSE)</f>
        <v>20161131006310.602</v>
      </c>
      <c r="I1218">
        <f>VLOOKUP($A1218,'01 LEAD TIME'!$A$10:$K$1000000,9,FALSE)</f>
        <v>20161206162022.102</v>
      </c>
      <c r="J1218">
        <f>VLOOKUP($A1218,'01 LEAD TIME'!$A$10:$K$1000000,10,FALSE)</f>
        <v>11</v>
      </c>
      <c r="K1218">
        <f>VLOOKUP($A1218,'01 LEAD TIME'!$A$10:$K$1000000,11,FALSE)</f>
        <v>6</v>
      </c>
      <c r="L1218" t="s">
        <v>36</v>
      </c>
      <c r="M1218" s="1">
        <f t="shared" si="152"/>
        <v>42684</v>
      </c>
      <c r="N1218" s="1">
        <f t="shared" si="153"/>
        <v>42711</v>
      </c>
      <c r="O1218" t="b">
        <f t="shared" si="154"/>
        <v>0</v>
      </c>
      <c r="P1218" t="str">
        <f t="shared" si="147"/>
        <v>WHEN fk_mwh_warehouse = '2' AND id_city = '5290' AND shipped_date &gt;= '2016-11-10' AND shipped_date &lt; '2016-12-08' THEN unit_price</v>
      </c>
      <c r="Q1218" t="str">
        <f t="shared" si="148"/>
        <v>WHEN fk_mwh_warehouse = '2' AND id_city = '5290' AND shipped_date &gt;= '2016-11-10' AND shipped_date &lt; '2016-12-08' THEN paid_price</v>
      </c>
      <c r="R1218" t="str">
        <f t="shared" si="151"/>
        <v>WHEN fk_mwh_warehouse = '2' AND id_city = '5290' AND shipped_date &gt;= '2016-11-10' AND shipped_date &lt; '2016-12-08' THEN order_nr</v>
      </c>
      <c r="S1218" t="str">
        <f t="shared" si="149"/>
        <v>WHEN fk_mwh_warehouse = '2' AND id_city = '5290' AND shipped_date &gt;= '2016-11-10' AND shipped_date &lt; '2016-12-08' THEN 1</v>
      </c>
    </row>
    <row r="1219" spans="1:19" x14ac:dyDescent="0.25">
      <c r="A1219" t="str">
        <f t="shared" si="150"/>
        <v>53072</v>
      </c>
      <c r="B1219">
        <v>2</v>
      </c>
      <c r="C1219">
        <v>5307</v>
      </c>
      <c r="D1219">
        <v>234000</v>
      </c>
      <c r="E1219">
        <v>213720</v>
      </c>
      <c r="F1219">
        <v>2</v>
      </c>
      <c r="G1219">
        <v>2</v>
      </c>
      <c r="H1219">
        <f>VLOOKUP($A1219,'01 LEAD TIME'!$A$10:$K$1000000,8,FALSE)</f>
        <v>20161201234545</v>
      </c>
      <c r="I1219">
        <f>VLOOKUP($A1219,'01 LEAD TIME'!$A$10:$K$1000000,9,FALSE)</f>
        <v>20161207011831</v>
      </c>
      <c r="J1219">
        <f>VLOOKUP($A1219,'01 LEAD TIME'!$A$10:$K$1000000,10,FALSE)</f>
        <v>6</v>
      </c>
      <c r="K1219">
        <f>VLOOKUP($A1219,'01 LEAD TIME'!$A$10:$K$1000000,11,FALSE)</f>
        <v>0</v>
      </c>
      <c r="L1219" t="s">
        <v>35</v>
      </c>
      <c r="M1219" s="1">
        <f t="shared" si="152"/>
        <v>42707</v>
      </c>
      <c r="N1219" s="1">
        <f t="shared" si="153"/>
        <v>42710</v>
      </c>
      <c r="O1219" t="b">
        <f t="shared" si="154"/>
        <v>0</v>
      </c>
      <c r="P1219" t="str">
        <f t="shared" si="147"/>
        <v>WHEN fk_mwh_warehouse = '2' AND id_city = '5307' AND shipped_date &gt;= '2016-12-03' AND shipped_date &lt; '2016-12-07' THEN unit_price</v>
      </c>
      <c r="Q1219" t="str">
        <f t="shared" si="148"/>
        <v>WHEN fk_mwh_warehouse = '2' AND id_city = '5307' AND shipped_date &gt;= '2016-12-03' AND shipped_date &lt; '2016-12-07' THEN paid_price</v>
      </c>
      <c r="R1219" t="str">
        <f t="shared" si="151"/>
        <v>WHEN fk_mwh_warehouse = '2' AND id_city = '5307' AND shipped_date &gt;= '2016-12-03' AND shipped_date &lt; '2016-12-07' THEN order_nr</v>
      </c>
      <c r="S1219" t="str">
        <f t="shared" si="149"/>
        <v>WHEN fk_mwh_warehouse = '2' AND id_city = '5307' AND shipped_date &gt;= '2016-12-03' AND shipped_date &lt; '2016-12-07' THEN 1</v>
      </c>
    </row>
    <row r="1220" spans="1:19" x14ac:dyDescent="0.25">
      <c r="A1220" t="str">
        <f t="shared" si="150"/>
        <v>53262</v>
      </c>
      <c r="B1220">
        <v>2</v>
      </c>
      <c r="C1220">
        <v>5326</v>
      </c>
      <c r="D1220">
        <v>79550</v>
      </c>
      <c r="E1220">
        <v>79550</v>
      </c>
      <c r="F1220">
        <v>2</v>
      </c>
      <c r="G1220">
        <v>2</v>
      </c>
      <c r="H1220">
        <f>VLOOKUP($A1220,'01 LEAD TIME'!$A$10:$K$1000000,8,FALSE)</f>
        <v>20161153194001.602</v>
      </c>
      <c r="I1220">
        <f>VLOOKUP($A1220,'01 LEAD TIME'!$A$10:$K$1000000,9,FALSE)</f>
        <v>20161206093026.602</v>
      </c>
      <c r="J1220">
        <f>VLOOKUP($A1220,'01 LEAD TIME'!$A$10:$K$1000000,10,FALSE)</f>
        <v>6</v>
      </c>
      <c r="K1220">
        <f>VLOOKUP($A1220,'01 LEAD TIME'!$A$10:$K$1000000,11,FALSE)</f>
        <v>1</v>
      </c>
      <c r="L1220" t="s">
        <v>36</v>
      </c>
      <c r="M1220" s="1">
        <f t="shared" si="152"/>
        <v>42704</v>
      </c>
      <c r="N1220" s="1">
        <f t="shared" si="153"/>
        <v>42711</v>
      </c>
      <c r="O1220" t="b">
        <f t="shared" si="154"/>
        <v>0</v>
      </c>
      <c r="P1220" t="str">
        <f t="shared" si="147"/>
        <v>WHEN fk_mwh_warehouse = '2' AND id_city = '5326' AND shipped_date &gt;= '2016-11-30' AND shipped_date &lt; '2016-12-08' THEN unit_price</v>
      </c>
      <c r="Q1220" t="str">
        <f t="shared" si="148"/>
        <v>WHEN fk_mwh_warehouse = '2' AND id_city = '5326' AND shipped_date &gt;= '2016-11-30' AND shipped_date &lt; '2016-12-08' THEN paid_price</v>
      </c>
      <c r="R1220" t="str">
        <f t="shared" si="151"/>
        <v>WHEN fk_mwh_warehouse = '2' AND id_city = '5326' AND shipped_date &gt;= '2016-11-30' AND shipped_date &lt; '2016-12-08' THEN order_nr</v>
      </c>
      <c r="S1220" t="str">
        <f t="shared" si="149"/>
        <v>WHEN fk_mwh_warehouse = '2' AND id_city = '5326' AND shipped_date &gt;= '2016-11-30' AND shipped_date &lt; '2016-12-08' THEN 1</v>
      </c>
    </row>
    <row r="1221" spans="1:19" x14ac:dyDescent="0.25">
      <c r="A1221" t="str">
        <f t="shared" si="150"/>
        <v>53412</v>
      </c>
      <c r="B1221">
        <v>2</v>
      </c>
      <c r="C1221">
        <v>5341</v>
      </c>
      <c r="D1221">
        <v>2334558</v>
      </c>
      <c r="E1221">
        <v>2332978</v>
      </c>
      <c r="F1221">
        <v>31</v>
      </c>
      <c r="G1221">
        <v>33</v>
      </c>
      <c r="H1221">
        <f>VLOOKUP($A1221,'01 LEAD TIME'!$A$10:$K$1000000,8,FALSE)</f>
        <v>20161162687895</v>
      </c>
      <c r="I1221">
        <f>VLOOKUP($A1221,'01 LEAD TIME'!$A$10:$K$1000000,9,FALSE)</f>
        <v>20161205617431.5</v>
      </c>
      <c r="J1221">
        <f>VLOOKUP($A1221,'01 LEAD TIME'!$A$10:$K$1000000,10,FALSE)</f>
        <v>8</v>
      </c>
      <c r="K1221">
        <f>VLOOKUP($A1221,'01 LEAD TIME'!$A$10:$K$1000000,11,FALSE)</f>
        <v>6</v>
      </c>
      <c r="L1221" t="s">
        <v>34</v>
      </c>
      <c r="M1221" s="1">
        <f t="shared" si="152"/>
        <v>42687</v>
      </c>
      <c r="N1221" s="1">
        <f t="shared" si="153"/>
        <v>42714</v>
      </c>
      <c r="O1221" t="b">
        <f t="shared" si="154"/>
        <v>0</v>
      </c>
      <c r="P1221" t="str">
        <f t="shared" si="147"/>
        <v>WHEN fk_mwh_warehouse = '2' AND id_city = '5341' AND shipped_date &gt;= '2016-11-13' AND shipped_date &lt; '2016-12-11' THEN unit_price</v>
      </c>
      <c r="Q1221" t="str">
        <f t="shared" si="148"/>
        <v>WHEN fk_mwh_warehouse = '2' AND id_city = '5341' AND shipped_date &gt;= '2016-11-13' AND shipped_date &lt; '2016-12-11' THEN paid_price</v>
      </c>
      <c r="R1221" t="str">
        <f t="shared" si="151"/>
        <v>WHEN fk_mwh_warehouse = '2' AND id_city = '5341' AND shipped_date &gt;= '2016-11-13' AND shipped_date &lt; '2016-12-11' THEN order_nr</v>
      </c>
      <c r="S1221" t="str">
        <f t="shared" si="149"/>
        <v>WHEN fk_mwh_warehouse = '2' AND id_city = '5341' AND shipped_date &gt;= '2016-11-13' AND shipped_date &lt; '2016-12-11' THEN 1</v>
      </c>
    </row>
    <row r="1222" spans="1:19" x14ac:dyDescent="0.25">
      <c r="A1222" t="str">
        <f t="shared" si="150"/>
        <v>53612</v>
      </c>
      <c r="B1222">
        <v>2</v>
      </c>
      <c r="C1222">
        <v>5361</v>
      </c>
      <c r="D1222">
        <v>35772167.719999999</v>
      </c>
      <c r="E1222">
        <v>34024262.969999999</v>
      </c>
      <c r="F1222">
        <v>250</v>
      </c>
      <c r="G1222">
        <v>294</v>
      </c>
      <c r="H1222">
        <f>VLOOKUP($A1222,'01 LEAD TIME'!$A$10:$K$1000000,8,FALSE)</f>
        <v>20161159727210.699</v>
      </c>
      <c r="I1222">
        <f>VLOOKUP($A1222,'01 LEAD TIME'!$A$10:$K$1000000,9,FALSE)</f>
        <v>20161206560144.5</v>
      </c>
      <c r="J1222">
        <f>VLOOKUP($A1222,'01 LEAD TIME'!$A$10:$K$1000000,10,FALSE)</f>
        <v>10</v>
      </c>
      <c r="K1222">
        <f>VLOOKUP($A1222,'01 LEAD TIME'!$A$10:$K$1000000,11,FALSE)</f>
        <v>8</v>
      </c>
      <c r="L1222" t="s">
        <v>36</v>
      </c>
      <c r="M1222" s="1">
        <f t="shared" si="152"/>
        <v>42679</v>
      </c>
      <c r="N1222" s="1">
        <f t="shared" si="153"/>
        <v>42714</v>
      </c>
      <c r="O1222" t="b">
        <f t="shared" si="154"/>
        <v>0</v>
      </c>
      <c r="P1222" t="str">
        <f t="shared" si="147"/>
        <v>WHEN fk_mwh_warehouse = '2' AND id_city = '5361' AND shipped_date &gt;= '2016-11-05' AND shipped_date &lt; '2016-12-11' THEN unit_price</v>
      </c>
      <c r="Q1222" t="str">
        <f t="shared" si="148"/>
        <v>WHEN fk_mwh_warehouse = '2' AND id_city = '5361' AND shipped_date &gt;= '2016-11-05' AND shipped_date &lt; '2016-12-11' THEN paid_price</v>
      </c>
      <c r="R1222" t="str">
        <f t="shared" si="151"/>
        <v>WHEN fk_mwh_warehouse = '2' AND id_city = '5361' AND shipped_date &gt;= '2016-11-05' AND shipped_date &lt; '2016-12-11' THEN order_nr</v>
      </c>
      <c r="S1222" t="str">
        <f t="shared" si="149"/>
        <v>WHEN fk_mwh_warehouse = '2' AND id_city = '5361' AND shipped_date &gt;= '2016-11-05' AND shipped_date &lt; '2016-12-11' THEN 1</v>
      </c>
    </row>
    <row r="1223" spans="1:19" x14ac:dyDescent="0.25">
      <c r="A1223" t="str">
        <f t="shared" si="150"/>
        <v>53832</v>
      </c>
      <c r="B1223">
        <v>2</v>
      </c>
      <c r="C1223">
        <v>5383</v>
      </c>
      <c r="D1223">
        <v>13906547</v>
      </c>
      <c r="E1223">
        <v>13435342.93</v>
      </c>
      <c r="F1223">
        <v>104</v>
      </c>
      <c r="G1223">
        <v>116</v>
      </c>
      <c r="H1223">
        <f>VLOOKUP($A1223,'01 LEAD TIME'!$A$10:$K$1000000,8,FALSE)</f>
        <v>20161121461049.102</v>
      </c>
      <c r="I1223">
        <f>VLOOKUP($A1223,'01 LEAD TIME'!$A$10:$K$1000000,9,FALSE)</f>
        <v>20161206165472.301</v>
      </c>
      <c r="J1223">
        <f>VLOOKUP($A1223,'01 LEAD TIME'!$A$10:$K$1000000,10,FALSE)</f>
        <v>15</v>
      </c>
      <c r="K1223">
        <f>VLOOKUP($A1223,'01 LEAD TIME'!$A$10:$K$1000000,11,FALSE)</f>
        <v>8</v>
      </c>
      <c r="L1223" t="s">
        <v>36</v>
      </c>
      <c r="M1223" s="1">
        <f t="shared" si="152"/>
        <v>42674</v>
      </c>
      <c r="N1223" s="1">
        <f t="shared" si="153"/>
        <v>42709</v>
      </c>
      <c r="O1223" t="b">
        <f t="shared" si="154"/>
        <v>0</v>
      </c>
      <c r="P1223" t="str">
        <f t="shared" si="147"/>
        <v>WHEN fk_mwh_warehouse = '2' AND id_city = '5383' AND shipped_date &gt;= '2016-10-31' AND shipped_date &lt; '2016-12-06' THEN unit_price</v>
      </c>
      <c r="Q1223" t="str">
        <f t="shared" si="148"/>
        <v>WHEN fk_mwh_warehouse = '2' AND id_city = '5383' AND shipped_date &gt;= '2016-10-31' AND shipped_date &lt; '2016-12-06' THEN paid_price</v>
      </c>
      <c r="R1223" t="str">
        <f t="shared" si="151"/>
        <v>WHEN fk_mwh_warehouse = '2' AND id_city = '5383' AND shipped_date &gt;= '2016-10-31' AND shipped_date &lt; '2016-12-06' THEN order_nr</v>
      </c>
      <c r="S1223" t="str">
        <f t="shared" si="149"/>
        <v>WHEN fk_mwh_warehouse = '2' AND id_city = '5383' AND shipped_date &gt;= '2016-10-31' AND shipped_date &lt; '2016-12-06' THEN 1</v>
      </c>
    </row>
    <row r="1224" spans="1:19" x14ac:dyDescent="0.25">
      <c r="A1224" t="str">
        <f t="shared" si="150"/>
        <v>54052</v>
      </c>
      <c r="B1224">
        <v>2</v>
      </c>
      <c r="C1224">
        <v>5405</v>
      </c>
      <c r="D1224">
        <v>5711651</v>
      </c>
      <c r="E1224">
        <v>5463827.1600000001</v>
      </c>
      <c r="F1224">
        <v>66</v>
      </c>
      <c r="G1224">
        <v>74</v>
      </c>
      <c r="H1224">
        <f>VLOOKUP($A1224,'01 LEAD TIME'!$A$10:$K$1000000,8,FALSE)</f>
        <v>20161158267139.102</v>
      </c>
      <c r="I1224">
        <f>VLOOKUP($A1224,'01 LEAD TIME'!$A$10:$K$1000000,9,FALSE)</f>
        <v>20161206042055.398</v>
      </c>
      <c r="J1224">
        <f>VLOOKUP($A1224,'01 LEAD TIME'!$A$10:$K$1000000,10,FALSE)</f>
        <v>9</v>
      </c>
      <c r="K1224">
        <f>VLOOKUP($A1224,'01 LEAD TIME'!$A$10:$K$1000000,11,FALSE)</f>
        <v>7</v>
      </c>
      <c r="L1224" t="s">
        <v>36</v>
      </c>
      <c r="M1224" s="1">
        <f t="shared" si="152"/>
        <v>42683</v>
      </c>
      <c r="N1224" s="1">
        <f t="shared" si="153"/>
        <v>42714</v>
      </c>
      <c r="O1224" t="b">
        <f t="shared" si="154"/>
        <v>0</v>
      </c>
      <c r="P1224" t="str">
        <f t="shared" si="147"/>
        <v>WHEN fk_mwh_warehouse = '2' AND id_city = '5405' AND shipped_date &gt;= '2016-11-09' AND shipped_date &lt; '2016-12-11' THEN unit_price</v>
      </c>
      <c r="Q1224" t="str">
        <f t="shared" si="148"/>
        <v>WHEN fk_mwh_warehouse = '2' AND id_city = '5405' AND shipped_date &gt;= '2016-11-09' AND shipped_date &lt; '2016-12-11' THEN paid_price</v>
      </c>
      <c r="R1224" t="str">
        <f t="shared" si="151"/>
        <v>WHEN fk_mwh_warehouse = '2' AND id_city = '5405' AND shipped_date &gt;= '2016-11-09' AND shipped_date &lt; '2016-12-11' THEN order_nr</v>
      </c>
      <c r="S1224" t="str">
        <f t="shared" si="149"/>
        <v>WHEN fk_mwh_warehouse = '2' AND id_city = '5405' AND shipped_date &gt;= '2016-11-09' AND shipped_date &lt; '2016-12-11' THEN 1</v>
      </c>
    </row>
    <row r="1225" spans="1:19" x14ac:dyDescent="0.25">
      <c r="A1225" t="str">
        <f t="shared" si="150"/>
        <v>54152</v>
      </c>
      <c r="B1225">
        <v>2</v>
      </c>
      <c r="C1225">
        <v>5415</v>
      </c>
      <c r="D1225">
        <v>50916037.810000002</v>
      </c>
      <c r="E1225">
        <v>50288037.210000001</v>
      </c>
      <c r="F1225">
        <v>248</v>
      </c>
      <c r="G1225">
        <v>300</v>
      </c>
      <c r="H1225">
        <f>VLOOKUP($A1225,'01 LEAD TIME'!$A$10:$K$1000000,8,FALSE)</f>
        <v>20161157259387.102</v>
      </c>
      <c r="I1225">
        <f>VLOOKUP($A1225,'01 LEAD TIME'!$A$10:$K$1000000,9,FALSE)</f>
        <v>20161206848524.301</v>
      </c>
      <c r="J1225">
        <f>VLOOKUP($A1225,'01 LEAD TIME'!$A$10:$K$1000000,10,FALSE)</f>
        <v>9</v>
      </c>
      <c r="K1225">
        <f>VLOOKUP($A1225,'01 LEAD TIME'!$A$10:$K$1000000,11,FALSE)</f>
        <v>6</v>
      </c>
      <c r="L1225" t="s">
        <v>36</v>
      </c>
      <c r="M1225" s="1">
        <f t="shared" si="152"/>
        <v>42686</v>
      </c>
      <c r="N1225" s="1">
        <f t="shared" si="153"/>
        <v>42713</v>
      </c>
      <c r="O1225" t="b">
        <f t="shared" si="154"/>
        <v>0</v>
      </c>
      <c r="P1225" t="str">
        <f t="shared" si="147"/>
        <v>WHEN fk_mwh_warehouse = '2' AND id_city = '5415' AND shipped_date &gt;= '2016-11-12' AND shipped_date &lt; '2016-12-10' THEN unit_price</v>
      </c>
      <c r="Q1225" t="str">
        <f t="shared" si="148"/>
        <v>WHEN fk_mwh_warehouse = '2' AND id_city = '5415' AND shipped_date &gt;= '2016-11-12' AND shipped_date &lt; '2016-12-10' THEN paid_price</v>
      </c>
      <c r="R1225" t="str">
        <f t="shared" si="151"/>
        <v>WHEN fk_mwh_warehouse = '2' AND id_city = '5415' AND shipped_date &gt;= '2016-11-12' AND shipped_date &lt; '2016-12-10' THEN order_nr</v>
      </c>
      <c r="S1225" t="str">
        <f t="shared" si="149"/>
        <v>WHEN fk_mwh_warehouse = '2' AND id_city = '5415' AND shipped_date &gt;= '2016-11-12' AND shipped_date &lt; '2016-12-10' THEN 1</v>
      </c>
    </row>
    <row r="1226" spans="1:19" x14ac:dyDescent="0.25">
      <c r="A1226" t="str">
        <f t="shared" si="150"/>
        <v>54422</v>
      </c>
      <c r="B1226">
        <v>2</v>
      </c>
      <c r="C1226">
        <v>5442</v>
      </c>
      <c r="D1226">
        <v>2241900</v>
      </c>
      <c r="E1226">
        <v>2241900</v>
      </c>
      <c r="F1226">
        <v>4</v>
      </c>
      <c r="G1226">
        <v>4</v>
      </c>
      <c r="H1226">
        <f>VLOOKUP($A1226,'01 LEAD TIME'!$A$10:$K$1000000,8,FALSE)</f>
        <v>20161154500154.301</v>
      </c>
      <c r="I1226">
        <f>VLOOKUP($A1226,'01 LEAD TIME'!$A$10:$K$1000000,9,FALSE)</f>
        <v>20161207126010.301</v>
      </c>
      <c r="J1226">
        <f>VLOOKUP($A1226,'01 LEAD TIME'!$A$10:$K$1000000,10,FALSE)</f>
        <v>6</v>
      </c>
      <c r="K1226">
        <f>VLOOKUP($A1226,'01 LEAD TIME'!$A$10:$K$1000000,11,FALSE)</f>
        <v>1</v>
      </c>
      <c r="L1226" t="s">
        <v>35</v>
      </c>
      <c r="M1226" s="1">
        <f t="shared" si="152"/>
        <v>42704</v>
      </c>
      <c r="N1226" s="1">
        <f t="shared" si="153"/>
        <v>42711</v>
      </c>
      <c r="O1226" t="b">
        <f t="shared" si="154"/>
        <v>0</v>
      </c>
      <c r="P1226" t="str">
        <f t="shared" ref="P1226:P1289" si="155">"WHEN fk_mwh_warehouse = '"&amp;$B1226&amp;"' AND id_city = '"&amp;$C1226&amp;"' AND shipped_date &gt;= '"&amp;TEXT($M1226,"yyyy-mm-dd")&amp;"' AND shipped_date &lt; '"&amp;TEXT($N1226+1,"yyyy-mm-dd")&amp;"' THEN unit_price"</f>
        <v>WHEN fk_mwh_warehouse = '2' AND id_city = '5442' AND shipped_date &gt;= '2016-11-30' AND shipped_date &lt; '2016-12-08' THEN unit_price</v>
      </c>
      <c r="Q1226" t="str">
        <f t="shared" ref="Q1226:Q1289" si="156">"WHEN fk_mwh_warehouse = '"&amp;$B1226&amp;"' AND id_city = '"&amp;$C1226&amp;"' AND shipped_date &gt;= '"&amp;TEXT($M1226,"yyyy-mm-dd")&amp;"' AND shipped_date &lt; '"&amp;TEXT($N1226+1,"yyyy-mm-dd")&amp;"' THEN paid_price"</f>
        <v>WHEN fk_mwh_warehouse = '2' AND id_city = '5442' AND shipped_date &gt;= '2016-11-30' AND shipped_date &lt; '2016-12-08' THEN paid_price</v>
      </c>
      <c r="R1226" t="str">
        <f t="shared" si="151"/>
        <v>WHEN fk_mwh_warehouse = '2' AND id_city = '5442' AND shipped_date &gt;= '2016-11-30' AND shipped_date &lt; '2016-12-08' THEN order_nr</v>
      </c>
      <c r="S1226" t="str">
        <f t="shared" ref="S1226:S1289" si="157">"WHEN fk_mwh_warehouse = '"&amp;$B1226&amp;"' AND id_city = '"&amp;$C1226&amp;"' AND shipped_date &gt;= '"&amp;TEXT($M1226,"yyyy-mm-dd")&amp;"' AND shipped_date &lt; '"&amp;TEXT($N1226+1,"yyyy-mm-dd")&amp;"' THEN 1"</f>
        <v>WHEN fk_mwh_warehouse = '2' AND id_city = '5442' AND shipped_date &gt;= '2016-11-30' AND shipped_date &lt; '2016-12-08' THEN 1</v>
      </c>
    </row>
    <row r="1227" spans="1:19" x14ac:dyDescent="0.25">
      <c r="A1227" t="str">
        <f t="shared" ref="A1227:A1290" si="158">C1227&amp;B1227</f>
        <v>54632</v>
      </c>
      <c r="B1227">
        <v>2</v>
      </c>
      <c r="C1227">
        <v>5463</v>
      </c>
      <c r="D1227">
        <v>4145</v>
      </c>
      <c r="E1227">
        <v>4145</v>
      </c>
      <c r="F1227">
        <v>1</v>
      </c>
      <c r="G1227">
        <v>1</v>
      </c>
      <c r="H1227">
        <f>VLOOKUP($A1227,'01 LEAD TIME'!$A$10:$K$1000000,8,FALSE)</f>
        <v>20161177465207.301</v>
      </c>
      <c r="I1227">
        <f>VLOOKUP($A1227,'01 LEAD TIME'!$A$10:$K$1000000,9,FALSE)</f>
        <v>20161207487974.301</v>
      </c>
      <c r="J1227">
        <f>VLOOKUP($A1227,'01 LEAD TIME'!$A$10:$K$1000000,10,FALSE)</f>
        <v>7</v>
      </c>
      <c r="K1227">
        <f>VLOOKUP($A1227,'01 LEAD TIME'!$A$10:$K$1000000,11,FALSE)</f>
        <v>0</v>
      </c>
      <c r="L1227" t="s">
        <v>35</v>
      </c>
      <c r="M1227" s="1">
        <f t="shared" si="152"/>
        <v>42706</v>
      </c>
      <c r="N1227" s="1">
        <f t="shared" si="153"/>
        <v>42709</v>
      </c>
      <c r="O1227" t="b">
        <f t="shared" si="154"/>
        <v>0</v>
      </c>
      <c r="P1227" t="str">
        <f t="shared" si="155"/>
        <v>WHEN fk_mwh_warehouse = '2' AND id_city = '5463' AND shipped_date &gt;= '2016-12-02' AND shipped_date &lt; '2016-12-06' THEN unit_price</v>
      </c>
      <c r="Q1227" t="str">
        <f t="shared" si="156"/>
        <v>WHEN fk_mwh_warehouse = '2' AND id_city = '5463' AND shipped_date &gt;= '2016-12-02' AND shipped_date &lt; '2016-12-06' THEN paid_price</v>
      </c>
      <c r="R1227" t="str">
        <f t="shared" ref="R1227:R1290" si="159">"WHEN fk_mwh_warehouse = '"&amp;$B1227&amp;"' AND id_city = '"&amp;$C1227&amp;"' AND shipped_date &gt;= '"&amp;TEXT($M1227,"yyyy-mm-dd")&amp;"' AND shipped_date &lt; '"&amp;TEXT($N1227+1,"yyyy-mm-dd")&amp;"' THEN order_nr"</f>
        <v>WHEN fk_mwh_warehouse = '2' AND id_city = '5463' AND shipped_date &gt;= '2016-12-02' AND shipped_date &lt; '2016-12-06' THEN order_nr</v>
      </c>
      <c r="S1227" t="str">
        <f t="shared" si="157"/>
        <v>WHEN fk_mwh_warehouse = '2' AND id_city = '5463' AND shipped_date &gt;= '2016-12-02' AND shipped_date &lt; '2016-12-06' THEN 1</v>
      </c>
    </row>
    <row r="1228" spans="1:19" x14ac:dyDescent="0.25">
      <c r="A1228" t="str">
        <f t="shared" si="158"/>
        <v>54902</v>
      </c>
      <c r="B1228">
        <v>2</v>
      </c>
      <c r="C1228">
        <v>5490</v>
      </c>
      <c r="D1228">
        <v>9141308.6600000001</v>
      </c>
      <c r="E1228">
        <v>8850991.3100000005</v>
      </c>
      <c r="F1228">
        <v>90</v>
      </c>
      <c r="G1228">
        <v>99</v>
      </c>
      <c r="H1228">
        <f>VLOOKUP($A1228,'01 LEAD TIME'!$A$10:$K$1000000,8,FALSE)</f>
        <v>20161144361768.398</v>
      </c>
      <c r="I1228">
        <f>VLOOKUP($A1228,'01 LEAD TIME'!$A$10:$K$1000000,9,FALSE)</f>
        <v>20161206672803.898</v>
      </c>
      <c r="J1228">
        <f>VLOOKUP($A1228,'01 LEAD TIME'!$A$10:$K$1000000,10,FALSE)</f>
        <v>13</v>
      </c>
      <c r="K1228">
        <f>VLOOKUP($A1228,'01 LEAD TIME'!$A$10:$K$1000000,11,FALSE)</f>
        <v>8</v>
      </c>
      <c r="L1228" t="s">
        <v>36</v>
      </c>
      <c r="M1228" s="1">
        <f t="shared" si="152"/>
        <v>42676</v>
      </c>
      <c r="N1228" s="1">
        <f t="shared" si="153"/>
        <v>42711</v>
      </c>
      <c r="O1228" t="b">
        <f t="shared" si="154"/>
        <v>0</v>
      </c>
      <c r="P1228" t="str">
        <f t="shared" si="155"/>
        <v>WHEN fk_mwh_warehouse = '2' AND id_city = '5490' AND shipped_date &gt;= '2016-11-02' AND shipped_date &lt; '2016-12-08' THEN unit_price</v>
      </c>
      <c r="Q1228" t="str">
        <f t="shared" si="156"/>
        <v>WHEN fk_mwh_warehouse = '2' AND id_city = '5490' AND shipped_date &gt;= '2016-11-02' AND shipped_date &lt; '2016-12-08' THEN paid_price</v>
      </c>
      <c r="R1228" t="str">
        <f t="shared" si="159"/>
        <v>WHEN fk_mwh_warehouse = '2' AND id_city = '5490' AND shipped_date &gt;= '2016-11-02' AND shipped_date &lt; '2016-12-08' THEN order_nr</v>
      </c>
      <c r="S1228" t="str">
        <f t="shared" si="157"/>
        <v>WHEN fk_mwh_warehouse = '2' AND id_city = '5490' AND shipped_date &gt;= '2016-11-02' AND shipped_date &lt; '2016-12-08' THEN 1</v>
      </c>
    </row>
    <row r="1229" spans="1:19" x14ac:dyDescent="0.25">
      <c r="A1229" t="str">
        <f t="shared" si="158"/>
        <v>55082</v>
      </c>
      <c r="B1229">
        <v>2</v>
      </c>
      <c r="C1229">
        <v>5508</v>
      </c>
      <c r="D1229">
        <v>865990</v>
      </c>
      <c r="E1229">
        <v>828817.5</v>
      </c>
      <c r="F1229">
        <v>11</v>
      </c>
      <c r="G1229">
        <v>11</v>
      </c>
      <c r="H1229">
        <f>VLOOKUP($A1229,'01 LEAD TIME'!$A$10:$K$1000000,8,FALSE)</f>
        <v>20161173367353.398</v>
      </c>
      <c r="I1229">
        <f>VLOOKUP($A1229,'01 LEAD TIME'!$A$10:$K$1000000,9,FALSE)</f>
        <v>20161206171974.602</v>
      </c>
      <c r="J1229">
        <f>VLOOKUP($A1229,'01 LEAD TIME'!$A$10:$K$1000000,10,FALSE)</f>
        <v>5</v>
      </c>
      <c r="K1229">
        <f>VLOOKUP($A1229,'01 LEAD TIME'!$A$10:$K$1000000,11,FALSE)</f>
        <v>2</v>
      </c>
      <c r="L1229" t="s">
        <v>36</v>
      </c>
      <c r="M1229" s="1">
        <f t="shared" si="152"/>
        <v>42702</v>
      </c>
      <c r="N1229" s="1">
        <f t="shared" si="153"/>
        <v>42713</v>
      </c>
      <c r="O1229" t="b">
        <f t="shared" si="154"/>
        <v>0</v>
      </c>
      <c r="P1229" t="str">
        <f t="shared" si="155"/>
        <v>WHEN fk_mwh_warehouse = '2' AND id_city = '5508' AND shipped_date &gt;= '2016-11-28' AND shipped_date &lt; '2016-12-10' THEN unit_price</v>
      </c>
      <c r="Q1229" t="str">
        <f t="shared" si="156"/>
        <v>WHEN fk_mwh_warehouse = '2' AND id_city = '5508' AND shipped_date &gt;= '2016-11-28' AND shipped_date &lt; '2016-12-10' THEN paid_price</v>
      </c>
      <c r="R1229" t="str">
        <f t="shared" si="159"/>
        <v>WHEN fk_mwh_warehouse = '2' AND id_city = '5508' AND shipped_date &gt;= '2016-11-28' AND shipped_date &lt; '2016-12-10' THEN order_nr</v>
      </c>
      <c r="S1229" t="str">
        <f t="shared" si="157"/>
        <v>WHEN fk_mwh_warehouse = '2' AND id_city = '5508' AND shipped_date &gt;= '2016-11-28' AND shipped_date &lt; '2016-12-10' THEN 1</v>
      </c>
    </row>
    <row r="1230" spans="1:19" x14ac:dyDescent="0.25">
      <c r="A1230" t="str">
        <f t="shared" si="158"/>
        <v>55252</v>
      </c>
      <c r="B1230">
        <v>2</v>
      </c>
      <c r="C1230">
        <v>5525</v>
      </c>
      <c r="D1230">
        <v>2357888</v>
      </c>
      <c r="E1230">
        <v>2357888</v>
      </c>
      <c r="F1230">
        <v>8</v>
      </c>
      <c r="G1230">
        <v>8</v>
      </c>
      <c r="H1230">
        <f>VLOOKUP($A1230,'01 LEAD TIME'!$A$10:$K$1000000,8,FALSE)</f>
        <v>20161203847939.301</v>
      </c>
      <c r="I1230">
        <f>VLOOKUP($A1230,'01 LEAD TIME'!$A$10:$K$1000000,9,FALSE)</f>
        <v>20161207468056</v>
      </c>
      <c r="J1230">
        <f>VLOOKUP($A1230,'01 LEAD TIME'!$A$10:$K$1000000,10,FALSE)</f>
        <v>4</v>
      </c>
      <c r="K1230">
        <f>VLOOKUP($A1230,'01 LEAD TIME'!$A$10:$K$1000000,11,FALSE)</f>
        <v>1</v>
      </c>
      <c r="L1230" t="s">
        <v>35</v>
      </c>
      <c r="M1230" s="1">
        <f t="shared" si="152"/>
        <v>42706</v>
      </c>
      <c r="N1230" s="1">
        <f t="shared" si="153"/>
        <v>42713</v>
      </c>
      <c r="O1230" t="b">
        <f t="shared" si="154"/>
        <v>0</v>
      </c>
      <c r="P1230" t="str">
        <f t="shared" si="155"/>
        <v>WHEN fk_mwh_warehouse = '2' AND id_city = '5525' AND shipped_date &gt;= '2016-12-02' AND shipped_date &lt; '2016-12-10' THEN unit_price</v>
      </c>
      <c r="Q1230" t="str">
        <f t="shared" si="156"/>
        <v>WHEN fk_mwh_warehouse = '2' AND id_city = '5525' AND shipped_date &gt;= '2016-12-02' AND shipped_date &lt; '2016-12-10' THEN paid_price</v>
      </c>
      <c r="R1230" t="str">
        <f t="shared" si="159"/>
        <v>WHEN fk_mwh_warehouse = '2' AND id_city = '5525' AND shipped_date &gt;= '2016-12-02' AND shipped_date &lt; '2016-12-10' THEN order_nr</v>
      </c>
      <c r="S1230" t="str">
        <f t="shared" si="157"/>
        <v>WHEN fk_mwh_warehouse = '2' AND id_city = '5525' AND shipped_date &gt;= '2016-12-02' AND shipped_date &lt; '2016-12-10' THEN 1</v>
      </c>
    </row>
    <row r="1231" spans="1:19" x14ac:dyDescent="0.25">
      <c r="A1231" t="str">
        <f t="shared" si="158"/>
        <v>55452</v>
      </c>
      <c r="B1231">
        <v>2</v>
      </c>
      <c r="C1231">
        <v>5545</v>
      </c>
      <c r="D1231">
        <v>4748861</v>
      </c>
      <c r="E1231">
        <v>4707861</v>
      </c>
      <c r="F1231">
        <v>38</v>
      </c>
      <c r="G1231">
        <v>40</v>
      </c>
      <c r="H1231">
        <f>VLOOKUP($A1231,'01 LEAD TIME'!$A$10:$K$1000000,8,FALSE)</f>
        <v>20161174262067</v>
      </c>
      <c r="I1231">
        <f>VLOOKUP($A1231,'01 LEAD TIME'!$A$10:$K$1000000,9,FALSE)</f>
        <v>20161205980883.898</v>
      </c>
      <c r="J1231">
        <f>VLOOKUP($A1231,'01 LEAD TIME'!$A$10:$K$1000000,10,FALSE)</f>
        <v>6</v>
      </c>
      <c r="K1231">
        <f>VLOOKUP($A1231,'01 LEAD TIME'!$A$10:$K$1000000,11,FALSE)</f>
        <v>5</v>
      </c>
      <c r="L1231" t="s">
        <v>34</v>
      </c>
      <c r="M1231" s="1">
        <f t="shared" si="152"/>
        <v>42692</v>
      </c>
      <c r="N1231" s="1">
        <f t="shared" si="153"/>
        <v>42715</v>
      </c>
      <c r="O1231" t="b">
        <f t="shared" si="154"/>
        <v>0</v>
      </c>
      <c r="P1231" t="str">
        <f t="shared" si="155"/>
        <v>WHEN fk_mwh_warehouse = '2' AND id_city = '5545' AND shipped_date &gt;= '2016-11-18' AND shipped_date &lt; '2016-12-12' THEN unit_price</v>
      </c>
      <c r="Q1231" t="str">
        <f t="shared" si="156"/>
        <v>WHEN fk_mwh_warehouse = '2' AND id_city = '5545' AND shipped_date &gt;= '2016-11-18' AND shipped_date &lt; '2016-12-12' THEN paid_price</v>
      </c>
      <c r="R1231" t="str">
        <f t="shared" si="159"/>
        <v>WHEN fk_mwh_warehouse = '2' AND id_city = '5545' AND shipped_date &gt;= '2016-11-18' AND shipped_date &lt; '2016-12-12' THEN order_nr</v>
      </c>
      <c r="S1231" t="str">
        <f t="shared" si="157"/>
        <v>WHEN fk_mwh_warehouse = '2' AND id_city = '5545' AND shipped_date &gt;= '2016-11-18' AND shipped_date &lt; '2016-12-12' THEN 1</v>
      </c>
    </row>
    <row r="1232" spans="1:19" x14ac:dyDescent="0.25">
      <c r="A1232" t="str">
        <f t="shared" si="158"/>
        <v>55602</v>
      </c>
      <c r="B1232">
        <v>2</v>
      </c>
      <c r="C1232">
        <v>5560</v>
      </c>
      <c r="D1232">
        <v>18253522</v>
      </c>
      <c r="E1232">
        <v>18130978.530000001</v>
      </c>
      <c r="F1232">
        <v>93</v>
      </c>
      <c r="G1232">
        <v>117</v>
      </c>
      <c r="H1232">
        <f>VLOOKUP($A1232,'01 LEAD TIME'!$A$10:$K$1000000,8,FALSE)</f>
        <v>20161160053440.199</v>
      </c>
      <c r="I1232">
        <f>VLOOKUP($A1232,'01 LEAD TIME'!$A$10:$K$1000000,9,FALSE)</f>
        <v>20161206849691.102</v>
      </c>
      <c r="J1232">
        <f>VLOOKUP($A1232,'01 LEAD TIME'!$A$10:$K$1000000,10,FALSE)</f>
        <v>14</v>
      </c>
      <c r="K1232">
        <f>VLOOKUP($A1232,'01 LEAD TIME'!$A$10:$K$1000000,11,FALSE)</f>
        <v>9</v>
      </c>
      <c r="L1232" t="s">
        <v>36</v>
      </c>
      <c r="M1232" s="1">
        <f t="shared" si="152"/>
        <v>42672</v>
      </c>
      <c r="N1232" s="1">
        <f t="shared" si="153"/>
        <v>42711</v>
      </c>
      <c r="O1232" t="b">
        <f t="shared" si="154"/>
        <v>0</v>
      </c>
      <c r="P1232" t="str">
        <f t="shared" si="155"/>
        <v>WHEN fk_mwh_warehouse = '2' AND id_city = '5560' AND shipped_date &gt;= '2016-10-29' AND shipped_date &lt; '2016-12-08' THEN unit_price</v>
      </c>
      <c r="Q1232" t="str">
        <f t="shared" si="156"/>
        <v>WHEN fk_mwh_warehouse = '2' AND id_city = '5560' AND shipped_date &gt;= '2016-10-29' AND shipped_date &lt; '2016-12-08' THEN paid_price</v>
      </c>
      <c r="R1232" t="str">
        <f t="shared" si="159"/>
        <v>WHEN fk_mwh_warehouse = '2' AND id_city = '5560' AND shipped_date &gt;= '2016-10-29' AND shipped_date &lt; '2016-12-08' THEN order_nr</v>
      </c>
      <c r="S1232" t="str">
        <f t="shared" si="157"/>
        <v>WHEN fk_mwh_warehouse = '2' AND id_city = '5560' AND shipped_date &gt;= '2016-10-29' AND shipped_date &lt; '2016-12-08' THEN 1</v>
      </c>
    </row>
    <row r="1233" spans="1:19" x14ac:dyDescent="0.25">
      <c r="A1233" t="str">
        <f t="shared" si="158"/>
        <v>55852</v>
      </c>
      <c r="B1233">
        <v>2</v>
      </c>
      <c r="C1233">
        <v>5585</v>
      </c>
      <c r="D1233">
        <v>4421006</v>
      </c>
      <c r="E1233">
        <v>4328830.37</v>
      </c>
      <c r="F1233">
        <v>50</v>
      </c>
      <c r="G1233">
        <v>57</v>
      </c>
      <c r="H1233">
        <f>VLOOKUP($A1233,'01 LEAD TIME'!$A$10:$K$1000000,8,FALSE)</f>
        <v>20161170459484.301</v>
      </c>
      <c r="I1233">
        <f>VLOOKUP($A1233,'01 LEAD TIME'!$A$10:$K$1000000,9,FALSE)</f>
        <v>20161206993608.398</v>
      </c>
      <c r="J1233">
        <f>VLOOKUP($A1233,'01 LEAD TIME'!$A$10:$K$1000000,10,FALSE)</f>
        <v>9</v>
      </c>
      <c r="K1233">
        <f>VLOOKUP($A1233,'01 LEAD TIME'!$A$10:$K$1000000,11,FALSE)</f>
        <v>7</v>
      </c>
      <c r="L1233" t="s">
        <v>36</v>
      </c>
      <c r="M1233" s="1">
        <f t="shared" si="152"/>
        <v>42683</v>
      </c>
      <c r="N1233" s="1">
        <f t="shared" si="153"/>
        <v>42714</v>
      </c>
      <c r="O1233" t="b">
        <f t="shared" si="154"/>
        <v>0</v>
      </c>
      <c r="P1233" t="str">
        <f t="shared" si="155"/>
        <v>WHEN fk_mwh_warehouse = '2' AND id_city = '5585' AND shipped_date &gt;= '2016-11-09' AND shipped_date &lt; '2016-12-11' THEN unit_price</v>
      </c>
      <c r="Q1233" t="str">
        <f t="shared" si="156"/>
        <v>WHEN fk_mwh_warehouse = '2' AND id_city = '5585' AND shipped_date &gt;= '2016-11-09' AND shipped_date &lt; '2016-12-11' THEN paid_price</v>
      </c>
      <c r="R1233" t="str">
        <f t="shared" si="159"/>
        <v>WHEN fk_mwh_warehouse = '2' AND id_city = '5585' AND shipped_date &gt;= '2016-11-09' AND shipped_date &lt; '2016-12-11' THEN order_nr</v>
      </c>
      <c r="S1233" t="str">
        <f t="shared" si="157"/>
        <v>WHEN fk_mwh_warehouse = '2' AND id_city = '5585' AND shipped_date &gt;= '2016-11-09' AND shipped_date &lt; '2016-12-11' THEN 1</v>
      </c>
    </row>
    <row r="1234" spans="1:19" x14ac:dyDescent="0.25">
      <c r="A1234" t="str">
        <f t="shared" si="158"/>
        <v>56032</v>
      </c>
      <c r="B1234">
        <v>2</v>
      </c>
      <c r="C1234">
        <v>5603</v>
      </c>
      <c r="D1234">
        <v>4591480</v>
      </c>
      <c r="E1234">
        <v>4561295</v>
      </c>
      <c r="F1234">
        <v>35</v>
      </c>
      <c r="G1234">
        <v>42</v>
      </c>
      <c r="H1234">
        <f>VLOOKUP($A1234,'01 LEAD TIME'!$A$10:$K$1000000,8,FALSE)</f>
        <v>20161170756541.5</v>
      </c>
      <c r="I1234">
        <f>VLOOKUP($A1234,'01 LEAD TIME'!$A$10:$K$1000000,9,FALSE)</f>
        <v>20161207155049.5</v>
      </c>
      <c r="J1234">
        <f>VLOOKUP($A1234,'01 LEAD TIME'!$A$10:$K$1000000,10,FALSE)</f>
        <v>7</v>
      </c>
      <c r="K1234">
        <f>VLOOKUP($A1234,'01 LEAD TIME'!$A$10:$K$1000000,11,FALSE)</f>
        <v>5</v>
      </c>
      <c r="L1234" t="s">
        <v>35</v>
      </c>
      <c r="M1234" s="1">
        <f t="shared" si="152"/>
        <v>42691</v>
      </c>
      <c r="N1234" s="1">
        <f t="shared" si="153"/>
        <v>42714</v>
      </c>
      <c r="O1234" t="b">
        <f t="shared" si="154"/>
        <v>0</v>
      </c>
      <c r="P1234" t="str">
        <f t="shared" si="155"/>
        <v>WHEN fk_mwh_warehouse = '2' AND id_city = '5603' AND shipped_date &gt;= '2016-11-17' AND shipped_date &lt; '2016-12-11' THEN unit_price</v>
      </c>
      <c r="Q1234" t="str">
        <f t="shared" si="156"/>
        <v>WHEN fk_mwh_warehouse = '2' AND id_city = '5603' AND shipped_date &gt;= '2016-11-17' AND shipped_date &lt; '2016-12-11' THEN paid_price</v>
      </c>
      <c r="R1234" t="str">
        <f t="shared" si="159"/>
        <v>WHEN fk_mwh_warehouse = '2' AND id_city = '5603' AND shipped_date &gt;= '2016-11-17' AND shipped_date &lt; '2016-12-11' THEN order_nr</v>
      </c>
      <c r="S1234" t="str">
        <f t="shared" si="157"/>
        <v>WHEN fk_mwh_warehouse = '2' AND id_city = '5603' AND shipped_date &gt;= '2016-11-17' AND shipped_date &lt; '2016-12-11' THEN 1</v>
      </c>
    </row>
    <row r="1235" spans="1:19" x14ac:dyDescent="0.25">
      <c r="A1235" t="str">
        <f t="shared" si="158"/>
        <v>56232</v>
      </c>
      <c r="B1235">
        <v>2</v>
      </c>
      <c r="C1235">
        <v>5623</v>
      </c>
      <c r="D1235">
        <v>3205029</v>
      </c>
      <c r="E1235">
        <v>3148529</v>
      </c>
      <c r="F1235">
        <v>36</v>
      </c>
      <c r="G1235">
        <v>37</v>
      </c>
      <c r="H1235">
        <f>VLOOKUP($A1235,'01 LEAD TIME'!$A$10:$K$1000000,8,FALSE)</f>
        <v>20161155757974</v>
      </c>
      <c r="I1235">
        <f>VLOOKUP($A1235,'01 LEAD TIME'!$A$10:$K$1000000,9,FALSE)</f>
        <v>20161206981363.801</v>
      </c>
      <c r="J1235">
        <f>VLOOKUP($A1235,'01 LEAD TIME'!$A$10:$K$1000000,10,FALSE)</f>
        <v>9</v>
      </c>
      <c r="K1235">
        <f>VLOOKUP($A1235,'01 LEAD TIME'!$A$10:$K$1000000,11,FALSE)</f>
        <v>8</v>
      </c>
      <c r="L1235" t="s">
        <v>36</v>
      </c>
      <c r="M1235" s="1">
        <f t="shared" si="152"/>
        <v>42680</v>
      </c>
      <c r="N1235" s="1">
        <f t="shared" si="153"/>
        <v>42715</v>
      </c>
      <c r="O1235" t="b">
        <f t="shared" si="154"/>
        <v>0</v>
      </c>
      <c r="P1235" t="str">
        <f t="shared" si="155"/>
        <v>WHEN fk_mwh_warehouse = '2' AND id_city = '5623' AND shipped_date &gt;= '2016-11-06' AND shipped_date &lt; '2016-12-12' THEN unit_price</v>
      </c>
      <c r="Q1235" t="str">
        <f t="shared" si="156"/>
        <v>WHEN fk_mwh_warehouse = '2' AND id_city = '5623' AND shipped_date &gt;= '2016-11-06' AND shipped_date &lt; '2016-12-12' THEN paid_price</v>
      </c>
      <c r="R1235" t="str">
        <f t="shared" si="159"/>
        <v>WHEN fk_mwh_warehouse = '2' AND id_city = '5623' AND shipped_date &gt;= '2016-11-06' AND shipped_date &lt; '2016-12-12' THEN order_nr</v>
      </c>
      <c r="S1235" t="str">
        <f t="shared" si="157"/>
        <v>WHEN fk_mwh_warehouse = '2' AND id_city = '5623' AND shipped_date &gt;= '2016-11-06' AND shipped_date &lt; '2016-12-12' THEN 1</v>
      </c>
    </row>
    <row r="1236" spans="1:19" x14ac:dyDescent="0.25">
      <c r="A1236" t="str">
        <f t="shared" si="158"/>
        <v>56402</v>
      </c>
      <c r="B1236">
        <v>2</v>
      </c>
      <c r="C1236">
        <v>5640</v>
      </c>
      <c r="D1236">
        <v>759590</v>
      </c>
      <c r="E1236">
        <v>749591</v>
      </c>
      <c r="F1236">
        <v>11</v>
      </c>
      <c r="G1236">
        <v>16</v>
      </c>
      <c r="H1236">
        <f>VLOOKUP($A1236,'01 LEAD TIME'!$A$10:$K$1000000,8,FALSE)</f>
        <v>20161178307577.301</v>
      </c>
      <c r="I1236">
        <f>VLOOKUP($A1236,'01 LEAD TIME'!$A$10:$K$1000000,9,FALSE)</f>
        <v>20161205623709.301</v>
      </c>
      <c r="J1236">
        <f>VLOOKUP($A1236,'01 LEAD TIME'!$A$10:$K$1000000,10,FALSE)</f>
        <v>4</v>
      </c>
      <c r="K1236">
        <f>VLOOKUP($A1236,'01 LEAD TIME'!$A$10:$K$1000000,11,FALSE)</f>
        <v>2</v>
      </c>
      <c r="L1236" t="s">
        <v>34</v>
      </c>
      <c r="M1236" s="1">
        <f t="shared" si="152"/>
        <v>42703</v>
      </c>
      <c r="N1236" s="1">
        <f t="shared" si="153"/>
        <v>42714</v>
      </c>
      <c r="O1236" t="b">
        <f t="shared" si="154"/>
        <v>0</v>
      </c>
      <c r="P1236" t="str">
        <f t="shared" si="155"/>
        <v>WHEN fk_mwh_warehouse = '2' AND id_city = '5640' AND shipped_date &gt;= '2016-11-29' AND shipped_date &lt; '2016-12-11' THEN unit_price</v>
      </c>
      <c r="Q1236" t="str">
        <f t="shared" si="156"/>
        <v>WHEN fk_mwh_warehouse = '2' AND id_city = '5640' AND shipped_date &gt;= '2016-11-29' AND shipped_date &lt; '2016-12-11' THEN paid_price</v>
      </c>
      <c r="R1236" t="str">
        <f t="shared" si="159"/>
        <v>WHEN fk_mwh_warehouse = '2' AND id_city = '5640' AND shipped_date &gt;= '2016-11-29' AND shipped_date &lt; '2016-12-11' THEN order_nr</v>
      </c>
      <c r="S1236" t="str">
        <f t="shared" si="157"/>
        <v>WHEN fk_mwh_warehouse = '2' AND id_city = '5640' AND shipped_date &gt;= '2016-11-29' AND shipped_date &lt; '2016-12-11' THEN 1</v>
      </c>
    </row>
    <row r="1237" spans="1:19" x14ac:dyDescent="0.25">
      <c r="A1237" t="str">
        <f t="shared" si="158"/>
        <v>56562</v>
      </c>
      <c r="B1237">
        <v>2</v>
      </c>
      <c r="C1237">
        <v>5656</v>
      </c>
      <c r="D1237">
        <v>23736168.66</v>
      </c>
      <c r="E1237">
        <v>23031832.609999999</v>
      </c>
      <c r="F1237">
        <v>223</v>
      </c>
      <c r="G1237">
        <v>268</v>
      </c>
      <c r="H1237">
        <f>VLOOKUP($A1237,'01 LEAD TIME'!$A$10:$K$1000000,8,FALSE)</f>
        <v>20161158932810.801</v>
      </c>
      <c r="I1237">
        <f>VLOOKUP($A1237,'01 LEAD TIME'!$A$10:$K$1000000,9,FALSE)</f>
        <v>20161206357958</v>
      </c>
      <c r="J1237">
        <f>VLOOKUP($A1237,'01 LEAD TIME'!$A$10:$K$1000000,10,FALSE)</f>
        <v>11</v>
      </c>
      <c r="K1237">
        <f>VLOOKUP($A1237,'01 LEAD TIME'!$A$10:$K$1000000,11,FALSE)</f>
        <v>8</v>
      </c>
      <c r="L1237" t="s">
        <v>36</v>
      </c>
      <c r="M1237" s="1">
        <f t="shared" si="152"/>
        <v>42678</v>
      </c>
      <c r="N1237" s="1">
        <f t="shared" si="153"/>
        <v>42713</v>
      </c>
      <c r="O1237" t="b">
        <f t="shared" si="154"/>
        <v>0</v>
      </c>
      <c r="P1237" t="str">
        <f t="shared" si="155"/>
        <v>WHEN fk_mwh_warehouse = '2' AND id_city = '5656' AND shipped_date &gt;= '2016-11-04' AND shipped_date &lt; '2016-12-10' THEN unit_price</v>
      </c>
      <c r="Q1237" t="str">
        <f t="shared" si="156"/>
        <v>WHEN fk_mwh_warehouse = '2' AND id_city = '5656' AND shipped_date &gt;= '2016-11-04' AND shipped_date &lt; '2016-12-10' THEN paid_price</v>
      </c>
      <c r="R1237" t="str">
        <f t="shared" si="159"/>
        <v>WHEN fk_mwh_warehouse = '2' AND id_city = '5656' AND shipped_date &gt;= '2016-11-04' AND shipped_date &lt; '2016-12-10' THEN order_nr</v>
      </c>
      <c r="S1237" t="str">
        <f t="shared" si="157"/>
        <v>WHEN fk_mwh_warehouse = '2' AND id_city = '5656' AND shipped_date &gt;= '2016-11-04' AND shipped_date &lt; '2016-12-10' THEN 1</v>
      </c>
    </row>
    <row r="1238" spans="1:19" x14ac:dyDescent="0.25">
      <c r="A1238" t="str">
        <f t="shared" si="158"/>
        <v>56842</v>
      </c>
      <c r="B1238">
        <v>2</v>
      </c>
      <c r="C1238">
        <v>5684</v>
      </c>
      <c r="D1238">
        <v>1506147</v>
      </c>
      <c r="E1238">
        <v>1489947</v>
      </c>
      <c r="F1238">
        <v>18</v>
      </c>
      <c r="G1238">
        <v>18</v>
      </c>
      <c r="H1238">
        <f>VLOOKUP($A1238,'01 LEAD TIME'!$A$10:$K$1000000,8,FALSE)</f>
        <v>20161184738573.199</v>
      </c>
      <c r="I1238">
        <f>VLOOKUP($A1238,'01 LEAD TIME'!$A$10:$K$1000000,9,FALSE)</f>
        <v>20161207153070</v>
      </c>
      <c r="J1238">
        <f>VLOOKUP($A1238,'01 LEAD TIME'!$A$10:$K$1000000,10,FALSE)</f>
        <v>8</v>
      </c>
      <c r="K1238">
        <f>VLOOKUP($A1238,'01 LEAD TIME'!$A$10:$K$1000000,11,FALSE)</f>
        <v>8</v>
      </c>
      <c r="L1238" t="s">
        <v>35</v>
      </c>
      <c r="M1238" s="1">
        <f t="shared" si="152"/>
        <v>42681</v>
      </c>
      <c r="N1238" s="1">
        <f t="shared" si="153"/>
        <v>42716</v>
      </c>
      <c r="O1238" t="b">
        <f t="shared" si="154"/>
        <v>0</v>
      </c>
      <c r="P1238" t="str">
        <f t="shared" si="155"/>
        <v>WHEN fk_mwh_warehouse = '2' AND id_city = '5684' AND shipped_date &gt;= '2016-11-07' AND shipped_date &lt; '2016-12-13' THEN unit_price</v>
      </c>
      <c r="Q1238" t="str">
        <f t="shared" si="156"/>
        <v>WHEN fk_mwh_warehouse = '2' AND id_city = '5684' AND shipped_date &gt;= '2016-11-07' AND shipped_date &lt; '2016-12-13' THEN paid_price</v>
      </c>
      <c r="R1238" t="str">
        <f t="shared" si="159"/>
        <v>WHEN fk_mwh_warehouse = '2' AND id_city = '5684' AND shipped_date &gt;= '2016-11-07' AND shipped_date &lt; '2016-12-13' THEN order_nr</v>
      </c>
      <c r="S1238" t="str">
        <f t="shared" si="157"/>
        <v>WHEN fk_mwh_warehouse = '2' AND id_city = '5684' AND shipped_date &gt;= '2016-11-07' AND shipped_date &lt; '2016-12-13' THEN 1</v>
      </c>
    </row>
    <row r="1239" spans="1:19" x14ac:dyDescent="0.25">
      <c r="A1239" t="str">
        <f t="shared" si="158"/>
        <v>57052</v>
      </c>
      <c r="B1239">
        <v>2</v>
      </c>
      <c r="C1239">
        <v>5705</v>
      </c>
      <c r="D1239">
        <v>3916833.5</v>
      </c>
      <c r="E1239">
        <v>3810568.34</v>
      </c>
      <c r="F1239">
        <v>45</v>
      </c>
      <c r="G1239">
        <v>54</v>
      </c>
      <c r="H1239">
        <f>VLOOKUP($A1239,'01 LEAD TIME'!$A$10:$K$1000000,8,FALSE)</f>
        <v>20161187521306.102</v>
      </c>
      <c r="I1239">
        <f>VLOOKUP($A1239,'01 LEAD TIME'!$A$10:$K$1000000,9,FALSE)</f>
        <v>20161206799299</v>
      </c>
      <c r="J1239">
        <f>VLOOKUP($A1239,'01 LEAD TIME'!$A$10:$K$1000000,10,FALSE)</f>
        <v>8</v>
      </c>
      <c r="K1239">
        <f>VLOOKUP($A1239,'01 LEAD TIME'!$A$10:$K$1000000,11,FALSE)</f>
        <v>7</v>
      </c>
      <c r="L1239" t="s">
        <v>36</v>
      </c>
      <c r="M1239" s="1">
        <f t="shared" si="152"/>
        <v>42684</v>
      </c>
      <c r="N1239" s="1">
        <f t="shared" si="153"/>
        <v>42715</v>
      </c>
      <c r="O1239" t="b">
        <f t="shared" si="154"/>
        <v>0</v>
      </c>
      <c r="P1239" t="str">
        <f t="shared" si="155"/>
        <v>WHEN fk_mwh_warehouse = '2' AND id_city = '5705' AND shipped_date &gt;= '2016-11-10' AND shipped_date &lt; '2016-12-12' THEN unit_price</v>
      </c>
      <c r="Q1239" t="str">
        <f t="shared" si="156"/>
        <v>WHEN fk_mwh_warehouse = '2' AND id_city = '5705' AND shipped_date &gt;= '2016-11-10' AND shipped_date &lt; '2016-12-12' THEN paid_price</v>
      </c>
      <c r="R1239" t="str">
        <f t="shared" si="159"/>
        <v>WHEN fk_mwh_warehouse = '2' AND id_city = '5705' AND shipped_date &gt;= '2016-11-10' AND shipped_date &lt; '2016-12-12' THEN order_nr</v>
      </c>
      <c r="S1239" t="str">
        <f t="shared" si="157"/>
        <v>WHEN fk_mwh_warehouse = '2' AND id_city = '5705' AND shipped_date &gt;= '2016-11-10' AND shipped_date &lt; '2016-12-12' THEN 1</v>
      </c>
    </row>
    <row r="1240" spans="1:19" x14ac:dyDescent="0.25">
      <c r="A1240" t="str">
        <f t="shared" si="158"/>
        <v>57102</v>
      </c>
      <c r="B1240">
        <v>2</v>
      </c>
      <c r="C1240">
        <v>5710</v>
      </c>
      <c r="D1240">
        <v>59812848.799999997</v>
      </c>
      <c r="E1240">
        <v>58569840.880000003</v>
      </c>
      <c r="F1240">
        <v>524</v>
      </c>
      <c r="G1240">
        <v>620</v>
      </c>
      <c r="H1240">
        <f>VLOOKUP($A1240,'01 LEAD TIME'!$A$10:$K$1000000,8,FALSE)</f>
        <v>20161170862188.5</v>
      </c>
      <c r="I1240">
        <f>VLOOKUP($A1240,'01 LEAD TIME'!$A$10:$K$1000000,9,FALSE)</f>
        <v>20161206554957.801</v>
      </c>
      <c r="J1240">
        <f>VLOOKUP($A1240,'01 LEAD TIME'!$A$10:$K$1000000,10,FALSE)</f>
        <v>7</v>
      </c>
      <c r="K1240">
        <f>VLOOKUP($A1240,'01 LEAD TIME'!$A$10:$K$1000000,11,FALSE)</f>
        <v>6</v>
      </c>
      <c r="L1240" t="s">
        <v>36</v>
      </c>
      <c r="M1240" s="1">
        <f t="shared" si="152"/>
        <v>42688</v>
      </c>
      <c r="N1240" s="1">
        <f t="shared" si="153"/>
        <v>42715</v>
      </c>
      <c r="O1240" t="b">
        <f t="shared" si="154"/>
        <v>0</v>
      </c>
      <c r="P1240" t="str">
        <f t="shared" si="155"/>
        <v>WHEN fk_mwh_warehouse = '2' AND id_city = '5710' AND shipped_date &gt;= '2016-11-14' AND shipped_date &lt; '2016-12-12' THEN unit_price</v>
      </c>
      <c r="Q1240" t="str">
        <f t="shared" si="156"/>
        <v>WHEN fk_mwh_warehouse = '2' AND id_city = '5710' AND shipped_date &gt;= '2016-11-14' AND shipped_date &lt; '2016-12-12' THEN paid_price</v>
      </c>
      <c r="R1240" t="str">
        <f t="shared" si="159"/>
        <v>WHEN fk_mwh_warehouse = '2' AND id_city = '5710' AND shipped_date &gt;= '2016-11-14' AND shipped_date &lt; '2016-12-12' THEN order_nr</v>
      </c>
      <c r="S1240" t="str">
        <f t="shared" si="157"/>
        <v>WHEN fk_mwh_warehouse = '2' AND id_city = '5710' AND shipped_date &gt;= '2016-11-14' AND shipped_date &lt; '2016-12-12' THEN 1</v>
      </c>
    </row>
    <row r="1241" spans="1:19" x14ac:dyDescent="0.25">
      <c r="A1241" t="str">
        <f t="shared" si="158"/>
        <v>57162</v>
      </c>
      <c r="B1241">
        <v>2</v>
      </c>
      <c r="C1241">
        <v>5716</v>
      </c>
      <c r="D1241">
        <v>72099747</v>
      </c>
      <c r="E1241">
        <v>70892129.950000003</v>
      </c>
      <c r="F1241">
        <v>743</v>
      </c>
      <c r="G1241">
        <v>891</v>
      </c>
      <c r="H1241">
        <f>VLOOKUP($A1241,'01 LEAD TIME'!$A$10:$K$1000000,8,FALSE)</f>
        <v>20161180548139.602</v>
      </c>
      <c r="I1241">
        <f>VLOOKUP($A1241,'01 LEAD TIME'!$A$10:$K$1000000,9,FALSE)</f>
        <v>20161206706188.602</v>
      </c>
      <c r="J1241">
        <f>VLOOKUP($A1241,'01 LEAD TIME'!$A$10:$K$1000000,10,FALSE)</f>
        <v>6</v>
      </c>
      <c r="K1241">
        <f>VLOOKUP($A1241,'01 LEAD TIME'!$A$10:$K$1000000,11,FALSE)</f>
        <v>4</v>
      </c>
      <c r="L1241" t="s">
        <v>36</v>
      </c>
      <c r="M1241" s="1">
        <f t="shared" si="152"/>
        <v>42695</v>
      </c>
      <c r="N1241" s="1">
        <f t="shared" si="153"/>
        <v>42714</v>
      </c>
      <c r="O1241" t="b">
        <f t="shared" si="154"/>
        <v>0</v>
      </c>
      <c r="P1241" t="str">
        <f t="shared" si="155"/>
        <v>WHEN fk_mwh_warehouse = '2' AND id_city = '5716' AND shipped_date &gt;= '2016-11-21' AND shipped_date &lt; '2016-12-11' THEN unit_price</v>
      </c>
      <c r="Q1241" t="str">
        <f t="shared" si="156"/>
        <v>WHEN fk_mwh_warehouse = '2' AND id_city = '5716' AND shipped_date &gt;= '2016-11-21' AND shipped_date &lt; '2016-12-11' THEN paid_price</v>
      </c>
      <c r="R1241" t="str">
        <f t="shared" si="159"/>
        <v>WHEN fk_mwh_warehouse = '2' AND id_city = '5716' AND shipped_date &gt;= '2016-11-21' AND shipped_date &lt; '2016-12-11' THEN order_nr</v>
      </c>
      <c r="S1241" t="str">
        <f t="shared" si="157"/>
        <v>WHEN fk_mwh_warehouse = '2' AND id_city = '5716' AND shipped_date &gt;= '2016-11-21' AND shipped_date &lt; '2016-12-11' THEN 1</v>
      </c>
    </row>
    <row r="1242" spans="1:19" x14ac:dyDescent="0.25">
      <c r="A1242" t="str">
        <f t="shared" si="158"/>
        <v>57332</v>
      </c>
      <c r="B1242">
        <v>2</v>
      </c>
      <c r="C1242">
        <v>5733</v>
      </c>
      <c r="D1242">
        <v>2200616</v>
      </c>
      <c r="E1242">
        <v>2174636</v>
      </c>
      <c r="F1242">
        <v>31</v>
      </c>
      <c r="G1242">
        <v>41</v>
      </c>
      <c r="H1242">
        <f>VLOOKUP($A1242,'01 LEAD TIME'!$A$10:$K$1000000,8,FALSE)</f>
        <v>20161183913188.301</v>
      </c>
      <c r="I1242">
        <f>VLOOKUP($A1242,'01 LEAD TIME'!$A$10:$K$1000000,9,FALSE)</f>
        <v>20161207038213.699</v>
      </c>
      <c r="J1242">
        <f>VLOOKUP($A1242,'01 LEAD TIME'!$A$10:$K$1000000,10,FALSE)</f>
        <v>6</v>
      </c>
      <c r="K1242">
        <f>VLOOKUP($A1242,'01 LEAD TIME'!$A$10:$K$1000000,11,FALSE)</f>
        <v>6</v>
      </c>
      <c r="L1242" t="s">
        <v>35</v>
      </c>
      <c r="M1242" s="1">
        <f t="shared" si="152"/>
        <v>42689</v>
      </c>
      <c r="N1242" s="1">
        <f t="shared" si="153"/>
        <v>42716</v>
      </c>
      <c r="O1242" t="b">
        <f t="shared" si="154"/>
        <v>0</v>
      </c>
      <c r="P1242" t="str">
        <f t="shared" si="155"/>
        <v>WHEN fk_mwh_warehouse = '2' AND id_city = '5733' AND shipped_date &gt;= '2016-11-15' AND shipped_date &lt; '2016-12-13' THEN unit_price</v>
      </c>
      <c r="Q1242" t="str">
        <f t="shared" si="156"/>
        <v>WHEN fk_mwh_warehouse = '2' AND id_city = '5733' AND shipped_date &gt;= '2016-11-15' AND shipped_date &lt; '2016-12-13' THEN paid_price</v>
      </c>
      <c r="R1242" t="str">
        <f t="shared" si="159"/>
        <v>WHEN fk_mwh_warehouse = '2' AND id_city = '5733' AND shipped_date &gt;= '2016-11-15' AND shipped_date &lt; '2016-12-13' THEN order_nr</v>
      </c>
      <c r="S1242" t="str">
        <f t="shared" si="157"/>
        <v>WHEN fk_mwh_warehouse = '2' AND id_city = '5733' AND shipped_date &gt;= '2016-11-15' AND shipped_date &lt; '2016-12-13' THEN 1</v>
      </c>
    </row>
    <row r="1243" spans="1:19" x14ac:dyDescent="0.25">
      <c r="A1243" t="str">
        <f t="shared" si="158"/>
        <v>57382</v>
      </c>
      <c r="B1243">
        <v>2</v>
      </c>
      <c r="C1243">
        <v>5738</v>
      </c>
      <c r="D1243">
        <v>291237</v>
      </c>
      <c r="E1243">
        <v>291237</v>
      </c>
      <c r="F1243">
        <v>6</v>
      </c>
      <c r="G1243">
        <v>6</v>
      </c>
      <c r="H1243">
        <f>VLOOKUP($A1243,'01 LEAD TIME'!$A$10:$K$1000000,8,FALSE)</f>
        <v>20161178991170.301</v>
      </c>
      <c r="I1243">
        <f>VLOOKUP($A1243,'01 LEAD TIME'!$A$10:$K$1000000,9,FALSE)</f>
        <v>20161206582979.602</v>
      </c>
      <c r="J1243">
        <f>VLOOKUP($A1243,'01 LEAD TIME'!$A$10:$K$1000000,10,FALSE)</f>
        <v>4</v>
      </c>
      <c r="K1243">
        <f>VLOOKUP($A1243,'01 LEAD TIME'!$A$10:$K$1000000,11,FALSE)</f>
        <v>1</v>
      </c>
      <c r="L1243" t="s">
        <v>36</v>
      </c>
      <c r="M1243" s="1">
        <f t="shared" si="152"/>
        <v>42706</v>
      </c>
      <c r="N1243" s="1">
        <f t="shared" si="153"/>
        <v>42713</v>
      </c>
      <c r="O1243" t="b">
        <f t="shared" si="154"/>
        <v>0</v>
      </c>
      <c r="P1243" t="str">
        <f t="shared" si="155"/>
        <v>WHEN fk_mwh_warehouse = '2' AND id_city = '5738' AND shipped_date &gt;= '2016-12-02' AND shipped_date &lt; '2016-12-10' THEN unit_price</v>
      </c>
      <c r="Q1243" t="str">
        <f t="shared" si="156"/>
        <v>WHEN fk_mwh_warehouse = '2' AND id_city = '5738' AND shipped_date &gt;= '2016-12-02' AND shipped_date &lt; '2016-12-10' THEN paid_price</v>
      </c>
      <c r="R1243" t="str">
        <f t="shared" si="159"/>
        <v>WHEN fk_mwh_warehouse = '2' AND id_city = '5738' AND shipped_date &gt;= '2016-12-02' AND shipped_date &lt; '2016-12-10' THEN order_nr</v>
      </c>
      <c r="S1243" t="str">
        <f t="shared" si="157"/>
        <v>WHEN fk_mwh_warehouse = '2' AND id_city = '5738' AND shipped_date &gt;= '2016-12-02' AND shipped_date &lt; '2016-12-10' THEN 1</v>
      </c>
    </row>
    <row r="1244" spans="1:19" x14ac:dyDescent="0.25">
      <c r="A1244" t="str">
        <f t="shared" si="158"/>
        <v>57432</v>
      </c>
      <c r="B1244">
        <v>2</v>
      </c>
      <c r="C1244">
        <v>5743</v>
      </c>
      <c r="D1244">
        <v>3859869</v>
      </c>
      <c r="E1244">
        <v>3831782.25</v>
      </c>
      <c r="F1244">
        <v>55</v>
      </c>
      <c r="G1244">
        <v>64</v>
      </c>
      <c r="H1244">
        <f>VLOOKUP($A1244,'01 LEAD TIME'!$A$10:$K$1000000,8,FALSE)</f>
        <v>20161154316108.602</v>
      </c>
      <c r="I1244">
        <f>VLOOKUP($A1244,'01 LEAD TIME'!$A$10:$K$1000000,9,FALSE)</f>
        <v>20161206555102.199</v>
      </c>
      <c r="J1244">
        <f>VLOOKUP($A1244,'01 LEAD TIME'!$A$10:$K$1000000,10,FALSE)</f>
        <v>9</v>
      </c>
      <c r="K1244">
        <f>VLOOKUP($A1244,'01 LEAD TIME'!$A$10:$K$1000000,11,FALSE)</f>
        <v>6</v>
      </c>
      <c r="L1244" t="s">
        <v>36</v>
      </c>
      <c r="M1244" s="1">
        <f t="shared" si="152"/>
        <v>42686</v>
      </c>
      <c r="N1244" s="1">
        <f t="shared" si="153"/>
        <v>42713</v>
      </c>
      <c r="O1244" t="b">
        <f t="shared" si="154"/>
        <v>0</v>
      </c>
      <c r="P1244" t="str">
        <f t="shared" si="155"/>
        <v>WHEN fk_mwh_warehouse = '2' AND id_city = '5743' AND shipped_date &gt;= '2016-11-12' AND shipped_date &lt; '2016-12-10' THEN unit_price</v>
      </c>
      <c r="Q1244" t="str">
        <f t="shared" si="156"/>
        <v>WHEN fk_mwh_warehouse = '2' AND id_city = '5743' AND shipped_date &gt;= '2016-11-12' AND shipped_date &lt; '2016-12-10' THEN paid_price</v>
      </c>
      <c r="R1244" t="str">
        <f t="shared" si="159"/>
        <v>WHEN fk_mwh_warehouse = '2' AND id_city = '5743' AND shipped_date &gt;= '2016-11-12' AND shipped_date &lt; '2016-12-10' THEN order_nr</v>
      </c>
      <c r="S1244" t="str">
        <f t="shared" si="157"/>
        <v>WHEN fk_mwh_warehouse = '2' AND id_city = '5743' AND shipped_date &gt;= '2016-11-12' AND shipped_date &lt; '2016-12-10' THEN 1</v>
      </c>
    </row>
    <row r="1245" spans="1:19" x14ac:dyDescent="0.25">
      <c r="A1245" t="str">
        <f t="shared" si="158"/>
        <v>57472</v>
      </c>
      <c r="B1245">
        <v>2</v>
      </c>
      <c r="C1245">
        <v>5747</v>
      </c>
      <c r="D1245">
        <v>377400</v>
      </c>
      <c r="E1245">
        <v>377400</v>
      </c>
      <c r="F1245">
        <v>3</v>
      </c>
      <c r="G1245">
        <v>4</v>
      </c>
      <c r="H1245">
        <f>VLOOKUP($A1245,'01 LEAD TIME'!$A$10:$K$1000000,8,FALSE)</f>
        <v>20161179130218</v>
      </c>
      <c r="I1245">
        <f>VLOOKUP($A1245,'01 LEAD TIME'!$A$10:$K$1000000,9,FALSE)</f>
        <v>20161207051659</v>
      </c>
      <c r="J1245">
        <f>VLOOKUP($A1245,'01 LEAD TIME'!$A$10:$K$1000000,10,FALSE)</f>
        <v>5</v>
      </c>
      <c r="K1245">
        <f>VLOOKUP($A1245,'01 LEAD TIME'!$A$10:$K$1000000,11,FALSE)</f>
        <v>1</v>
      </c>
      <c r="L1245" t="s">
        <v>35</v>
      </c>
      <c r="M1245" s="1">
        <f t="shared" si="152"/>
        <v>42705</v>
      </c>
      <c r="N1245" s="1">
        <f t="shared" si="153"/>
        <v>42712</v>
      </c>
      <c r="O1245" t="b">
        <f t="shared" si="154"/>
        <v>0</v>
      </c>
      <c r="P1245" t="str">
        <f t="shared" si="155"/>
        <v>WHEN fk_mwh_warehouse = '2' AND id_city = '5747' AND shipped_date &gt;= '2016-12-01' AND shipped_date &lt; '2016-12-09' THEN unit_price</v>
      </c>
      <c r="Q1245" t="str">
        <f t="shared" si="156"/>
        <v>WHEN fk_mwh_warehouse = '2' AND id_city = '5747' AND shipped_date &gt;= '2016-12-01' AND shipped_date &lt; '2016-12-09' THEN paid_price</v>
      </c>
      <c r="R1245" t="str">
        <f t="shared" si="159"/>
        <v>WHEN fk_mwh_warehouse = '2' AND id_city = '5747' AND shipped_date &gt;= '2016-12-01' AND shipped_date &lt; '2016-12-09' THEN order_nr</v>
      </c>
      <c r="S1245" t="str">
        <f t="shared" si="157"/>
        <v>WHEN fk_mwh_warehouse = '2' AND id_city = '5747' AND shipped_date &gt;= '2016-12-01' AND shipped_date &lt; '2016-12-09' THEN 1</v>
      </c>
    </row>
    <row r="1246" spans="1:19" x14ac:dyDescent="0.25">
      <c r="A1246" t="str">
        <f t="shared" si="158"/>
        <v>57872</v>
      </c>
      <c r="B1246">
        <v>2</v>
      </c>
      <c r="C1246">
        <v>5787</v>
      </c>
      <c r="D1246">
        <v>33499</v>
      </c>
      <c r="E1246">
        <v>33499</v>
      </c>
      <c r="F1246">
        <v>1</v>
      </c>
      <c r="G1246">
        <v>1</v>
      </c>
      <c r="H1246">
        <f>VLOOKUP($A1246,'01 LEAD TIME'!$A$10:$K$1000000,8,FALSE)</f>
        <v>20161129114302</v>
      </c>
      <c r="I1246">
        <f>VLOOKUP($A1246,'01 LEAD TIME'!$A$10:$K$1000000,9,FALSE)</f>
        <v>20161208105501</v>
      </c>
      <c r="J1246">
        <f>VLOOKUP($A1246,'01 LEAD TIME'!$A$10:$K$1000000,10,FALSE)</f>
        <v>9</v>
      </c>
      <c r="K1246">
        <f>VLOOKUP($A1246,'01 LEAD TIME'!$A$10:$K$1000000,11,FALSE)</f>
        <v>0</v>
      </c>
      <c r="L1246" t="s">
        <v>37</v>
      </c>
      <c r="M1246" s="1">
        <f t="shared" si="152"/>
        <v>42704</v>
      </c>
      <c r="N1246" s="1">
        <f t="shared" si="153"/>
        <v>42707</v>
      </c>
      <c r="O1246" t="b">
        <f t="shared" si="154"/>
        <v>0</v>
      </c>
      <c r="P1246" t="str">
        <f t="shared" si="155"/>
        <v>WHEN fk_mwh_warehouse = '2' AND id_city = '5787' AND shipped_date &gt;= '2016-11-30' AND shipped_date &lt; '2016-12-04' THEN unit_price</v>
      </c>
      <c r="Q1246" t="str">
        <f t="shared" si="156"/>
        <v>WHEN fk_mwh_warehouse = '2' AND id_city = '5787' AND shipped_date &gt;= '2016-11-30' AND shipped_date &lt; '2016-12-04' THEN paid_price</v>
      </c>
      <c r="R1246" t="str">
        <f t="shared" si="159"/>
        <v>WHEN fk_mwh_warehouse = '2' AND id_city = '5787' AND shipped_date &gt;= '2016-11-30' AND shipped_date &lt; '2016-12-04' THEN order_nr</v>
      </c>
      <c r="S1246" t="str">
        <f t="shared" si="157"/>
        <v>WHEN fk_mwh_warehouse = '2' AND id_city = '5787' AND shipped_date &gt;= '2016-11-30' AND shipped_date &lt; '2016-12-04' THEN 1</v>
      </c>
    </row>
    <row r="1247" spans="1:19" x14ac:dyDescent="0.25">
      <c r="A1247" t="str">
        <f t="shared" si="158"/>
        <v>58142</v>
      </c>
      <c r="B1247">
        <v>2</v>
      </c>
      <c r="C1247">
        <v>5814</v>
      </c>
      <c r="D1247">
        <v>3310130</v>
      </c>
      <c r="E1247">
        <v>3263840.39</v>
      </c>
      <c r="F1247">
        <v>51</v>
      </c>
      <c r="G1247">
        <v>63</v>
      </c>
      <c r="H1247">
        <f>VLOOKUP($A1247,'01 LEAD TIME'!$A$10:$K$1000000,8,FALSE)</f>
        <v>20161128695253.5</v>
      </c>
      <c r="I1247">
        <f>VLOOKUP($A1247,'01 LEAD TIME'!$A$10:$K$1000000,9,FALSE)</f>
        <v>20161206384842.199</v>
      </c>
      <c r="J1247">
        <f>VLOOKUP($A1247,'01 LEAD TIME'!$A$10:$K$1000000,10,FALSE)</f>
        <v>14</v>
      </c>
      <c r="K1247">
        <f>VLOOKUP($A1247,'01 LEAD TIME'!$A$10:$K$1000000,11,FALSE)</f>
        <v>6</v>
      </c>
      <c r="L1247" t="s">
        <v>36</v>
      </c>
      <c r="M1247" s="1">
        <f t="shared" si="152"/>
        <v>42681</v>
      </c>
      <c r="N1247" s="1">
        <f t="shared" si="153"/>
        <v>42708</v>
      </c>
      <c r="O1247" t="b">
        <f t="shared" si="154"/>
        <v>0</v>
      </c>
      <c r="P1247" t="str">
        <f t="shared" si="155"/>
        <v>WHEN fk_mwh_warehouse = '2' AND id_city = '5814' AND shipped_date &gt;= '2016-11-07' AND shipped_date &lt; '2016-12-05' THEN unit_price</v>
      </c>
      <c r="Q1247" t="str">
        <f t="shared" si="156"/>
        <v>WHEN fk_mwh_warehouse = '2' AND id_city = '5814' AND shipped_date &gt;= '2016-11-07' AND shipped_date &lt; '2016-12-05' THEN paid_price</v>
      </c>
      <c r="R1247" t="str">
        <f t="shared" si="159"/>
        <v>WHEN fk_mwh_warehouse = '2' AND id_city = '5814' AND shipped_date &gt;= '2016-11-07' AND shipped_date &lt; '2016-12-05' THEN order_nr</v>
      </c>
      <c r="S1247" t="str">
        <f t="shared" si="157"/>
        <v>WHEN fk_mwh_warehouse = '2' AND id_city = '5814' AND shipped_date &gt;= '2016-11-07' AND shipped_date &lt; '2016-12-05' THEN 1</v>
      </c>
    </row>
    <row r="1248" spans="1:19" x14ac:dyDescent="0.25">
      <c r="A1248" t="str">
        <f t="shared" si="158"/>
        <v>58622</v>
      </c>
      <c r="B1248">
        <v>2</v>
      </c>
      <c r="C1248">
        <v>5862</v>
      </c>
      <c r="D1248">
        <v>506020</v>
      </c>
      <c r="E1248">
        <v>506020</v>
      </c>
      <c r="F1248">
        <v>8</v>
      </c>
      <c r="G1248">
        <v>15</v>
      </c>
      <c r="H1248">
        <f>VLOOKUP($A1248,'01 LEAD TIME'!$A$10:$K$1000000,8,FALSE)</f>
        <v>20161127256707</v>
      </c>
      <c r="I1248">
        <f>VLOOKUP($A1248,'01 LEAD TIME'!$A$10:$K$1000000,9,FALSE)</f>
        <v>20161206259760.398</v>
      </c>
      <c r="J1248">
        <f>VLOOKUP($A1248,'01 LEAD TIME'!$A$10:$K$1000000,10,FALSE)</f>
        <v>9</v>
      </c>
      <c r="K1248">
        <f>VLOOKUP($A1248,'01 LEAD TIME'!$A$10:$K$1000000,11,FALSE)</f>
        <v>6</v>
      </c>
      <c r="L1248" t="s">
        <v>36</v>
      </c>
      <c r="M1248" s="1">
        <f t="shared" si="152"/>
        <v>42686</v>
      </c>
      <c r="N1248" s="1">
        <f t="shared" si="153"/>
        <v>42713</v>
      </c>
      <c r="O1248" t="b">
        <f t="shared" si="154"/>
        <v>0</v>
      </c>
      <c r="P1248" t="str">
        <f t="shared" si="155"/>
        <v>WHEN fk_mwh_warehouse = '2' AND id_city = '5862' AND shipped_date &gt;= '2016-11-12' AND shipped_date &lt; '2016-12-10' THEN unit_price</v>
      </c>
      <c r="Q1248" t="str">
        <f t="shared" si="156"/>
        <v>WHEN fk_mwh_warehouse = '2' AND id_city = '5862' AND shipped_date &gt;= '2016-11-12' AND shipped_date &lt; '2016-12-10' THEN paid_price</v>
      </c>
      <c r="R1248" t="str">
        <f t="shared" si="159"/>
        <v>WHEN fk_mwh_warehouse = '2' AND id_city = '5862' AND shipped_date &gt;= '2016-11-12' AND shipped_date &lt; '2016-12-10' THEN order_nr</v>
      </c>
      <c r="S1248" t="str">
        <f t="shared" si="157"/>
        <v>WHEN fk_mwh_warehouse = '2' AND id_city = '5862' AND shipped_date &gt;= '2016-11-12' AND shipped_date &lt; '2016-12-10' THEN 1</v>
      </c>
    </row>
    <row r="1249" spans="1:19" x14ac:dyDescent="0.25">
      <c r="A1249" t="str">
        <f t="shared" si="158"/>
        <v>58932</v>
      </c>
      <c r="B1249">
        <v>2</v>
      </c>
      <c r="C1249">
        <v>5893</v>
      </c>
      <c r="D1249">
        <v>419000</v>
      </c>
      <c r="E1249">
        <v>419000</v>
      </c>
      <c r="F1249">
        <v>6</v>
      </c>
      <c r="G1249">
        <v>6</v>
      </c>
      <c r="H1249">
        <f>VLOOKUP($A1249,'01 LEAD TIME'!$A$10:$K$1000000,8,FALSE)</f>
        <v>20161178822699.602</v>
      </c>
      <c r="I1249">
        <f>VLOOKUP($A1249,'01 LEAD TIME'!$A$10:$K$1000000,9,FALSE)</f>
        <v>20161207435273.602</v>
      </c>
      <c r="J1249">
        <f>VLOOKUP($A1249,'01 LEAD TIME'!$A$10:$K$1000000,10,FALSE)</f>
        <v>5</v>
      </c>
      <c r="K1249">
        <f>VLOOKUP($A1249,'01 LEAD TIME'!$A$10:$K$1000000,11,FALSE)</f>
        <v>2</v>
      </c>
      <c r="L1249" t="s">
        <v>35</v>
      </c>
      <c r="M1249" s="1">
        <f t="shared" si="152"/>
        <v>42702</v>
      </c>
      <c r="N1249" s="1">
        <f t="shared" si="153"/>
        <v>42713</v>
      </c>
      <c r="O1249" t="b">
        <f t="shared" si="154"/>
        <v>0</v>
      </c>
      <c r="P1249" t="str">
        <f t="shared" si="155"/>
        <v>WHEN fk_mwh_warehouse = '2' AND id_city = '5893' AND shipped_date &gt;= '2016-11-28' AND shipped_date &lt; '2016-12-10' THEN unit_price</v>
      </c>
      <c r="Q1249" t="str">
        <f t="shared" si="156"/>
        <v>WHEN fk_mwh_warehouse = '2' AND id_city = '5893' AND shipped_date &gt;= '2016-11-28' AND shipped_date &lt; '2016-12-10' THEN paid_price</v>
      </c>
      <c r="R1249" t="str">
        <f t="shared" si="159"/>
        <v>WHEN fk_mwh_warehouse = '2' AND id_city = '5893' AND shipped_date &gt;= '2016-11-28' AND shipped_date &lt; '2016-12-10' THEN order_nr</v>
      </c>
      <c r="S1249" t="str">
        <f t="shared" si="157"/>
        <v>WHEN fk_mwh_warehouse = '2' AND id_city = '5893' AND shipped_date &gt;= '2016-11-28' AND shipped_date &lt; '2016-12-10' THEN 1</v>
      </c>
    </row>
    <row r="1250" spans="1:19" x14ac:dyDescent="0.25">
      <c r="A1250" t="str">
        <f t="shared" si="158"/>
        <v>59112</v>
      </c>
      <c r="B1250">
        <v>2</v>
      </c>
      <c r="C1250">
        <v>5911</v>
      </c>
      <c r="D1250">
        <v>38900</v>
      </c>
      <c r="E1250">
        <v>38900</v>
      </c>
      <c r="F1250">
        <v>1</v>
      </c>
      <c r="G1250">
        <v>1</v>
      </c>
      <c r="H1250">
        <f>VLOOKUP($A1250,'01 LEAD TIME'!$A$10:$K$1000000,8,FALSE)</f>
        <v>20161114223540</v>
      </c>
      <c r="I1250">
        <f>VLOOKUP($A1250,'01 LEAD TIME'!$A$10:$K$1000000,9,FALSE)</f>
        <v>20161205103725</v>
      </c>
      <c r="J1250">
        <f>VLOOKUP($A1250,'01 LEAD TIME'!$A$10:$K$1000000,10,FALSE)</f>
        <v>21</v>
      </c>
      <c r="K1250">
        <f>VLOOKUP($A1250,'01 LEAD TIME'!$A$10:$K$1000000,11,FALSE)</f>
        <v>0</v>
      </c>
      <c r="L1250" t="s">
        <v>34</v>
      </c>
      <c r="M1250" s="1">
        <f t="shared" si="152"/>
        <v>42692</v>
      </c>
      <c r="N1250" s="1">
        <f t="shared" si="153"/>
        <v>42695</v>
      </c>
      <c r="O1250" t="b">
        <f t="shared" si="154"/>
        <v>0</v>
      </c>
      <c r="P1250" t="str">
        <f t="shared" si="155"/>
        <v>WHEN fk_mwh_warehouse = '2' AND id_city = '5911' AND shipped_date &gt;= '2016-11-18' AND shipped_date &lt; '2016-11-22' THEN unit_price</v>
      </c>
      <c r="Q1250" t="str">
        <f t="shared" si="156"/>
        <v>WHEN fk_mwh_warehouse = '2' AND id_city = '5911' AND shipped_date &gt;= '2016-11-18' AND shipped_date &lt; '2016-11-22' THEN paid_price</v>
      </c>
      <c r="R1250" t="str">
        <f t="shared" si="159"/>
        <v>WHEN fk_mwh_warehouse = '2' AND id_city = '5911' AND shipped_date &gt;= '2016-11-18' AND shipped_date &lt; '2016-11-22' THEN order_nr</v>
      </c>
      <c r="S1250" t="str">
        <f t="shared" si="157"/>
        <v>WHEN fk_mwh_warehouse = '2' AND id_city = '5911' AND shipped_date &gt;= '2016-11-18' AND shipped_date &lt; '2016-11-22' THEN 1</v>
      </c>
    </row>
    <row r="1251" spans="1:19" x14ac:dyDescent="0.25">
      <c r="A1251" t="str">
        <f t="shared" si="158"/>
        <v>59382</v>
      </c>
      <c r="B1251">
        <v>2</v>
      </c>
      <c r="C1251">
        <v>5938</v>
      </c>
      <c r="D1251">
        <v>0</v>
      </c>
      <c r="E1251">
        <v>0</v>
      </c>
      <c r="F1251">
        <v>0</v>
      </c>
      <c r="G1251">
        <v>0</v>
      </c>
      <c r="H1251" t="e">
        <f>VLOOKUP($A1251,'01 LEAD TIME'!$A$10:$K$1000000,8,FALSE)</f>
        <v>#N/A</v>
      </c>
      <c r="I1251" t="e">
        <f>VLOOKUP($A1251,'01 LEAD TIME'!$A$10:$K$1000000,9,FALSE)</f>
        <v>#N/A</v>
      </c>
      <c r="J1251" t="e">
        <f>VLOOKUP($A1251,'01 LEAD TIME'!$A$10:$K$1000000,10,FALSE)</f>
        <v>#N/A</v>
      </c>
      <c r="K1251" t="e">
        <f>VLOOKUP($A1251,'01 LEAD TIME'!$A$10:$K$1000000,11,FALSE)</f>
        <v>#N/A</v>
      </c>
      <c r="L1251" t="e">
        <v>#N/A</v>
      </c>
      <c r="M1251" s="1" t="e">
        <f t="shared" si="152"/>
        <v>#N/A</v>
      </c>
      <c r="N1251" s="1" t="e">
        <f t="shared" si="153"/>
        <v>#N/A</v>
      </c>
      <c r="O1251" t="e">
        <f t="shared" si="154"/>
        <v>#N/A</v>
      </c>
      <c r="P1251" t="e">
        <f t="shared" si="155"/>
        <v>#N/A</v>
      </c>
      <c r="Q1251" t="e">
        <f t="shared" si="156"/>
        <v>#N/A</v>
      </c>
      <c r="R1251" t="e">
        <f t="shared" si="159"/>
        <v>#N/A</v>
      </c>
      <c r="S1251" t="e">
        <f t="shared" si="157"/>
        <v>#N/A</v>
      </c>
    </row>
    <row r="1252" spans="1:19" x14ac:dyDescent="0.25">
      <c r="A1252" t="str">
        <f t="shared" si="158"/>
        <v>59712</v>
      </c>
      <c r="B1252">
        <v>2</v>
      </c>
      <c r="C1252">
        <v>5971</v>
      </c>
      <c r="D1252">
        <v>9989716</v>
      </c>
      <c r="E1252">
        <v>9687622.0099999998</v>
      </c>
      <c r="F1252">
        <v>130</v>
      </c>
      <c r="G1252">
        <v>150</v>
      </c>
      <c r="H1252">
        <f>VLOOKUP($A1252,'01 LEAD TIME'!$A$10:$K$1000000,8,FALSE)</f>
        <v>20161162938172.898</v>
      </c>
      <c r="I1252">
        <f>VLOOKUP($A1252,'01 LEAD TIME'!$A$10:$K$1000000,9,FALSE)</f>
        <v>20161206912970.5</v>
      </c>
      <c r="J1252">
        <f>VLOOKUP($A1252,'01 LEAD TIME'!$A$10:$K$1000000,10,FALSE)</f>
        <v>9</v>
      </c>
      <c r="K1252">
        <f>VLOOKUP($A1252,'01 LEAD TIME'!$A$10:$K$1000000,11,FALSE)</f>
        <v>7</v>
      </c>
      <c r="L1252" t="s">
        <v>36</v>
      </c>
      <c r="M1252" s="1">
        <f t="shared" si="152"/>
        <v>42683</v>
      </c>
      <c r="N1252" s="1">
        <f t="shared" si="153"/>
        <v>42714</v>
      </c>
      <c r="O1252" t="b">
        <f t="shared" si="154"/>
        <v>0</v>
      </c>
      <c r="P1252" t="str">
        <f t="shared" si="155"/>
        <v>WHEN fk_mwh_warehouse = '2' AND id_city = '5971' AND shipped_date &gt;= '2016-11-09' AND shipped_date &lt; '2016-12-11' THEN unit_price</v>
      </c>
      <c r="Q1252" t="str">
        <f t="shared" si="156"/>
        <v>WHEN fk_mwh_warehouse = '2' AND id_city = '5971' AND shipped_date &gt;= '2016-11-09' AND shipped_date &lt; '2016-12-11' THEN paid_price</v>
      </c>
      <c r="R1252" t="str">
        <f t="shared" si="159"/>
        <v>WHEN fk_mwh_warehouse = '2' AND id_city = '5971' AND shipped_date &gt;= '2016-11-09' AND shipped_date &lt; '2016-12-11' THEN order_nr</v>
      </c>
      <c r="S1252" t="str">
        <f t="shared" si="157"/>
        <v>WHEN fk_mwh_warehouse = '2' AND id_city = '5971' AND shipped_date &gt;= '2016-11-09' AND shipped_date &lt; '2016-12-11' THEN 1</v>
      </c>
    </row>
    <row r="1253" spans="1:19" x14ac:dyDescent="0.25">
      <c r="A1253" t="str">
        <f t="shared" si="158"/>
        <v>60022</v>
      </c>
      <c r="B1253">
        <v>2</v>
      </c>
      <c r="C1253">
        <v>6002</v>
      </c>
      <c r="D1253">
        <v>3456796</v>
      </c>
      <c r="E1253">
        <v>3357201.54</v>
      </c>
      <c r="F1253">
        <v>42</v>
      </c>
      <c r="G1253">
        <v>63</v>
      </c>
      <c r="H1253">
        <f>VLOOKUP($A1253,'01 LEAD TIME'!$A$10:$K$1000000,8,FALSE)</f>
        <v>20161131157771.301</v>
      </c>
      <c r="I1253">
        <f>VLOOKUP($A1253,'01 LEAD TIME'!$A$10:$K$1000000,9,FALSE)</f>
        <v>20161206667865.5</v>
      </c>
      <c r="J1253">
        <f>VLOOKUP($A1253,'01 LEAD TIME'!$A$10:$K$1000000,10,FALSE)</f>
        <v>10</v>
      </c>
      <c r="K1253">
        <f>VLOOKUP($A1253,'01 LEAD TIME'!$A$10:$K$1000000,11,FALSE)</f>
        <v>5</v>
      </c>
      <c r="L1253" t="s">
        <v>36</v>
      </c>
      <c r="M1253" s="1">
        <f t="shared" si="152"/>
        <v>42688</v>
      </c>
      <c r="N1253" s="1">
        <f t="shared" si="153"/>
        <v>42711</v>
      </c>
      <c r="O1253" t="b">
        <f t="shared" si="154"/>
        <v>0</v>
      </c>
      <c r="P1253" t="str">
        <f t="shared" si="155"/>
        <v>WHEN fk_mwh_warehouse = '2' AND id_city = '6002' AND shipped_date &gt;= '2016-11-14' AND shipped_date &lt; '2016-12-08' THEN unit_price</v>
      </c>
      <c r="Q1253" t="str">
        <f t="shared" si="156"/>
        <v>WHEN fk_mwh_warehouse = '2' AND id_city = '6002' AND shipped_date &gt;= '2016-11-14' AND shipped_date &lt; '2016-12-08' THEN paid_price</v>
      </c>
      <c r="R1253" t="str">
        <f t="shared" si="159"/>
        <v>WHEN fk_mwh_warehouse = '2' AND id_city = '6002' AND shipped_date &gt;= '2016-11-14' AND shipped_date &lt; '2016-12-08' THEN order_nr</v>
      </c>
      <c r="S1253" t="str">
        <f t="shared" si="157"/>
        <v>WHEN fk_mwh_warehouse = '2' AND id_city = '6002' AND shipped_date &gt;= '2016-11-14' AND shipped_date &lt; '2016-12-08' THEN 1</v>
      </c>
    </row>
    <row r="1254" spans="1:19" x14ac:dyDescent="0.25">
      <c r="A1254" t="str">
        <f t="shared" si="158"/>
        <v>60342</v>
      </c>
      <c r="B1254">
        <v>2</v>
      </c>
      <c r="C1254">
        <v>6034</v>
      </c>
      <c r="D1254">
        <v>107094</v>
      </c>
      <c r="E1254">
        <v>107094</v>
      </c>
      <c r="F1254">
        <v>1</v>
      </c>
      <c r="G1254">
        <v>3</v>
      </c>
      <c r="H1254">
        <f>VLOOKUP($A1254,'01 LEAD TIME'!$A$10:$K$1000000,8,FALSE)</f>
        <v>20161123220647</v>
      </c>
      <c r="I1254">
        <f>VLOOKUP($A1254,'01 LEAD TIME'!$A$10:$K$1000000,9,FALSE)</f>
        <v>20161207133118</v>
      </c>
      <c r="J1254">
        <f>VLOOKUP($A1254,'01 LEAD TIME'!$A$10:$K$1000000,10,FALSE)</f>
        <v>14</v>
      </c>
      <c r="K1254">
        <f>VLOOKUP($A1254,'01 LEAD TIME'!$A$10:$K$1000000,11,FALSE)</f>
        <v>0</v>
      </c>
      <c r="L1254" t="s">
        <v>35</v>
      </c>
      <c r="M1254" s="1">
        <f t="shared" si="152"/>
        <v>42699</v>
      </c>
      <c r="N1254" s="1">
        <f t="shared" si="153"/>
        <v>42702</v>
      </c>
      <c r="O1254" t="b">
        <f t="shared" si="154"/>
        <v>0</v>
      </c>
      <c r="P1254" t="str">
        <f t="shared" si="155"/>
        <v>WHEN fk_mwh_warehouse = '2' AND id_city = '6034' AND shipped_date &gt;= '2016-11-25' AND shipped_date &lt; '2016-11-29' THEN unit_price</v>
      </c>
      <c r="Q1254" t="str">
        <f t="shared" si="156"/>
        <v>WHEN fk_mwh_warehouse = '2' AND id_city = '6034' AND shipped_date &gt;= '2016-11-25' AND shipped_date &lt; '2016-11-29' THEN paid_price</v>
      </c>
      <c r="R1254" t="str">
        <f t="shared" si="159"/>
        <v>WHEN fk_mwh_warehouse = '2' AND id_city = '6034' AND shipped_date &gt;= '2016-11-25' AND shipped_date &lt; '2016-11-29' THEN order_nr</v>
      </c>
      <c r="S1254" t="str">
        <f t="shared" si="157"/>
        <v>WHEN fk_mwh_warehouse = '2' AND id_city = '6034' AND shipped_date &gt;= '2016-11-25' AND shipped_date &lt; '2016-11-29' THEN 1</v>
      </c>
    </row>
    <row r="1255" spans="1:19" x14ac:dyDescent="0.25">
      <c r="A1255" t="str">
        <f t="shared" si="158"/>
        <v>60772</v>
      </c>
      <c r="B1255">
        <v>2</v>
      </c>
      <c r="C1255">
        <v>6077</v>
      </c>
      <c r="D1255">
        <v>1777585</v>
      </c>
      <c r="E1255">
        <v>1765085.25</v>
      </c>
      <c r="F1255">
        <v>23</v>
      </c>
      <c r="G1255">
        <v>33</v>
      </c>
      <c r="H1255">
        <f>VLOOKUP($A1255,'01 LEAD TIME'!$A$10:$K$1000000,8,FALSE)</f>
        <v>20161163935336.301</v>
      </c>
      <c r="I1255">
        <f>VLOOKUP($A1255,'01 LEAD TIME'!$A$10:$K$1000000,9,FALSE)</f>
        <v>20161206661149.398</v>
      </c>
      <c r="J1255">
        <f>VLOOKUP($A1255,'01 LEAD TIME'!$A$10:$K$1000000,10,FALSE)</f>
        <v>6</v>
      </c>
      <c r="K1255">
        <f>VLOOKUP($A1255,'01 LEAD TIME'!$A$10:$K$1000000,11,FALSE)</f>
        <v>2</v>
      </c>
      <c r="L1255" t="s">
        <v>36</v>
      </c>
      <c r="M1255" s="1">
        <f t="shared" si="152"/>
        <v>42701</v>
      </c>
      <c r="N1255" s="1">
        <f t="shared" si="153"/>
        <v>42712</v>
      </c>
      <c r="O1255" t="b">
        <f t="shared" si="154"/>
        <v>0</v>
      </c>
      <c r="P1255" t="str">
        <f t="shared" si="155"/>
        <v>WHEN fk_mwh_warehouse = '2' AND id_city = '6077' AND shipped_date &gt;= '2016-11-27' AND shipped_date &lt; '2016-12-09' THEN unit_price</v>
      </c>
      <c r="Q1255" t="str">
        <f t="shared" si="156"/>
        <v>WHEN fk_mwh_warehouse = '2' AND id_city = '6077' AND shipped_date &gt;= '2016-11-27' AND shipped_date &lt; '2016-12-09' THEN paid_price</v>
      </c>
      <c r="R1255" t="str">
        <f t="shared" si="159"/>
        <v>WHEN fk_mwh_warehouse = '2' AND id_city = '6077' AND shipped_date &gt;= '2016-11-27' AND shipped_date &lt; '2016-12-09' THEN order_nr</v>
      </c>
      <c r="S1255" t="str">
        <f t="shared" si="157"/>
        <v>WHEN fk_mwh_warehouse = '2' AND id_city = '6077' AND shipped_date &gt;= '2016-11-27' AND shipped_date &lt; '2016-12-09' THEN 1</v>
      </c>
    </row>
    <row r="1256" spans="1:19" x14ac:dyDescent="0.25">
      <c r="A1256" t="str">
        <f t="shared" si="158"/>
        <v>61182</v>
      </c>
      <c r="B1256">
        <v>2</v>
      </c>
      <c r="C1256">
        <v>6118</v>
      </c>
      <c r="D1256">
        <v>59210</v>
      </c>
      <c r="E1256">
        <v>59210</v>
      </c>
      <c r="F1256">
        <v>2</v>
      </c>
      <c r="G1256">
        <v>2</v>
      </c>
      <c r="H1256">
        <f>VLOOKUP($A1256,'01 LEAD TIME'!$A$10:$K$1000000,8,FALSE)</f>
        <v>20161203164926.5</v>
      </c>
      <c r="I1256">
        <f>VLOOKUP($A1256,'01 LEAD TIME'!$A$10:$K$1000000,9,FALSE)</f>
        <v>20161208063955.5</v>
      </c>
      <c r="J1256">
        <f>VLOOKUP($A1256,'01 LEAD TIME'!$A$10:$K$1000000,10,FALSE)</f>
        <v>5</v>
      </c>
      <c r="K1256">
        <f>VLOOKUP($A1256,'01 LEAD TIME'!$A$10:$K$1000000,11,FALSE)</f>
        <v>2</v>
      </c>
      <c r="L1256" t="s">
        <v>37</v>
      </c>
      <c r="M1256" s="1">
        <f t="shared" si="152"/>
        <v>42702</v>
      </c>
      <c r="N1256" s="1">
        <f t="shared" si="153"/>
        <v>42713</v>
      </c>
      <c r="O1256" t="b">
        <f t="shared" si="154"/>
        <v>0</v>
      </c>
      <c r="P1256" t="str">
        <f t="shared" si="155"/>
        <v>WHEN fk_mwh_warehouse = '2' AND id_city = '6118' AND shipped_date &gt;= '2016-11-28' AND shipped_date &lt; '2016-12-10' THEN unit_price</v>
      </c>
      <c r="Q1256" t="str">
        <f t="shared" si="156"/>
        <v>WHEN fk_mwh_warehouse = '2' AND id_city = '6118' AND shipped_date &gt;= '2016-11-28' AND shipped_date &lt; '2016-12-10' THEN paid_price</v>
      </c>
      <c r="R1256" t="str">
        <f t="shared" si="159"/>
        <v>WHEN fk_mwh_warehouse = '2' AND id_city = '6118' AND shipped_date &gt;= '2016-11-28' AND shipped_date &lt; '2016-12-10' THEN order_nr</v>
      </c>
      <c r="S1256" t="str">
        <f t="shared" si="157"/>
        <v>WHEN fk_mwh_warehouse = '2' AND id_city = '6118' AND shipped_date &gt;= '2016-11-28' AND shipped_date &lt; '2016-12-10' THEN 1</v>
      </c>
    </row>
    <row r="1257" spans="1:19" x14ac:dyDescent="0.25">
      <c r="A1257" t="str">
        <f t="shared" si="158"/>
        <v>61512</v>
      </c>
      <c r="B1257">
        <v>2</v>
      </c>
      <c r="C1257">
        <v>6151</v>
      </c>
      <c r="D1257">
        <v>0</v>
      </c>
      <c r="E1257">
        <v>0</v>
      </c>
      <c r="F1257">
        <v>0</v>
      </c>
      <c r="G1257">
        <v>0</v>
      </c>
      <c r="H1257" t="e">
        <f>VLOOKUP($A1257,'01 LEAD TIME'!$A$10:$K$1000000,8,FALSE)</f>
        <v>#N/A</v>
      </c>
      <c r="I1257" t="e">
        <f>VLOOKUP($A1257,'01 LEAD TIME'!$A$10:$K$1000000,9,FALSE)</f>
        <v>#N/A</v>
      </c>
      <c r="J1257" t="e">
        <f>VLOOKUP($A1257,'01 LEAD TIME'!$A$10:$K$1000000,10,FALSE)</f>
        <v>#N/A</v>
      </c>
      <c r="K1257" t="e">
        <f>VLOOKUP($A1257,'01 LEAD TIME'!$A$10:$K$1000000,11,FALSE)</f>
        <v>#N/A</v>
      </c>
      <c r="L1257" t="e">
        <v>#N/A</v>
      </c>
      <c r="M1257" s="1" t="e">
        <f t="shared" si="152"/>
        <v>#N/A</v>
      </c>
      <c r="N1257" s="1" t="e">
        <f t="shared" si="153"/>
        <v>#N/A</v>
      </c>
      <c r="O1257" t="e">
        <f t="shared" si="154"/>
        <v>#N/A</v>
      </c>
      <c r="P1257" t="e">
        <f t="shared" si="155"/>
        <v>#N/A</v>
      </c>
      <c r="Q1257" t="e">
        <f t="shared" si="156"/>
        <v>#N/A</v>
      </c>
      <c r="R1257" t="e">
        <f t="shared" si="159"/>
        <v>#N/A</v>
      </c>
      <c r="S1257" t="e">
        <f t="shared" si="157"/>
        <v>#N/A</v>
      </c>
    </row>
    <row r="1258" spans="1:19" x14ac:dyDescent="0.25">
      <c r="A1258" t="str">
        <f t="shared" si="158"/>
        <v>61892</v>
      </c>
      <c r="B1258">
        <v>2</v>
      </c>
      <c r="C1258">
        <v>6189</v>
      </c>
      <c r="D1258">
        <v>54286704</v>
      </c>
      <c r="E1258">
        <v>53428644.32</v>
      </c>
      <c r="F1258">
        <v>719</v>
      </c>
      <c r="G1258">
        <v>878</v>
      </c>
      <c r="H1258">
        <f>VLOOKUP($A1258,'01 LEAD TIME'!$A$10:$K$1000000,8,FALSE)</f>
        <v>20161167561104.102</v>
      </c>
      <c r="I1258">
        <f>VLOOKUP($A1258,'01 LEAD TIME'!$A$10:$K$1000000,9,FALSE)</f>
        <v>20161206795553.801</v>
      </c>
      <c r="J1258">
        <f>VLOOKUP($A1258,'01 LEAD TIME'!$A$10:$K$1000000,10,FALSE)</f>
        <v>7</v>
      </c>
      <c r="K1258">
        <f>VLOOKUP($A1258,'01 LEAD TIME'!$A$10:$K$1000000,11,FALSE)</f>
        <v>6</v>
      </c>
      <c r="L1258" t="s">
        <v>36</v>
      </c>
      <c r="M1258" s="1">
        <f t="shared" si="152"/>
        <v>42688</v>
      </c>
      <c r="N1258" s="1">
        <f t="shared" si="153"/>
        <v>42715</v>
      </c>
      <c r="O1258" t="b">
        <f t="shared" si="154"/>
        <v>0</v>
      </c>
      <c r="P1258" t="str">
        <f t="shared" si="155"/>
        <v>WHEN fk_mwh_warehouse = '2' AND id_city = '6189' AND shipped_date &gt;= '2016-11-14' AND shipped_date &lt; '2016-12-12' THEN unit_price</v>
      </c>
      <c r="Q1258" t="str">
        <f t="shared" si="156"/>
        <v>WHEN fk_mwh_warehouse = '2' AND id_city = '6189' AND shipped_date &gt;= '2016-11-14' AND shipped_date &lt; '2016-12-12' THEN paid_price</v>
      </c>
      <c r="R1258" t="str">
        <f t="shared" si="159"/>
        <v>WHEN fk_mwh_warehouse = '2' AND id_city = '6189' AND shipped_date &gt;= '2016-11-14' AND shipped_date &lt; '2016-12-12' THEN order_nr</v>
      </c>
      <c r="S1258" t="str">
        <f t="shared" si="157"/>
        <v>WHEN fk_mwh_warehouse = '2' AND id_city = '6189' AND shipped_date &gt;= '2016-11-14' AND shipped_date &lt; '2016-12-12' THEN 1</v>
      </c>
    </row>
    <row r="1259" spans="1:19" x14ac:dyDescent="0.25">
      <c r="A1259" t="str">
        <f t="shared" si="158"/>
        <v>62302</v>
      </c>
      <c r="B1259">
        <v>2</v>
      </c>
      <c r="C1259">
        <v>6230</v>
      </c>
      <c r="D1259">
        <v>41513899</v>
      </c>
      <c r="E1259">
        <v>40651758.460000001</v>
      </c>
      <c r="F1259">
        <v>618</v>
      </c>
      <c r="G1259">
        <v>745</v>
      </c>
      <c r="H1259">
        <f>VLOOKUP($A1259,'01 LEAD TIME'!$A$10:$K$1000000,8,FALSE)</f>
        <v>20161170502335.102</v>
      </c>
      <c r="I1259">
        <f>VLOOKUP($A1259,'01 LEAD TIME'!$A$10:$K$1000000,9,FALSE)</f>
        <v>20161206602797.301</v>
      </c>
      <c r="J1259">
        <f>VLOOKUP($A1259,'01 LEAD TIME'!$A$10:$K$1000000,10,FALSE)</f>
        <v>7</v>
      </c>
      <c r="K1259">
        <f>VLOOKUP($A1259,'01 LEAD TIME'!$A$10:$K$1000000,11,FALSE)</f>
        <v>6</v>
      </c>
      <c r="L1259" t="s">
        <v>36</v>
      </c>
      <c r="M1259" s="1">
        <f t="shared" si="152"/>
        <v>42688</v>
      </c>
      <c r="N1259" s="1">
        <f t="shared" si="153"/>
        <v>42715</v>
      </c>
      <c r="O1259" t="b">
        <f t="shared" si="154"/>
        <v>0</v>
      </c>
      <c r="P1259" t="str">
        <f t="shared" si="155"/>
        <v>WHEN fk_mwh_warehouse = '2' AND id_city = '6230' AND shipped_date &gt;= '2016-11-14' AND shipped_date &lt; '2016-12-12' THEN unit_price</v>
      </c>
      <c r="Q1259" t="str">
        <f t="shared" si="156"/>
        <v>WHEN fk_mwh_warehouse = '2' AND id_city = '6230' AND shipped_date &gt;= '2016-11-14' AND shipped_date &lt; '2016-12-12' THEN paid_price</v>
      </c>
      <c r="R1259" t="str">
        <f t="shared" si="159"/>
        <v>WHEN fk_mwh_warehouse = '2' AND id_city = '6230' AND shipped_date &gt;= '2016-11-14' AND shipped_date &lt; '2016-12-12' THEN order_nr</v>
      </c>
      <c r="S1259" t="str">
        <f t="shared" si="157"/>
        <v>WHEN fk_mwh_warehouse = '2' AND id_city = '6230' AND shipped_date &gt;= '2016-11-14' AND shipped_date &lt; '2016-12-12' THEN 1</v>
      </c>
    </row>
    <row r="1260" spans="1:19" x14ac:dyDescent="0.25">
      <c r="A1260" t="str">
        <f t="shared" si="158"/>
        <v>62542</v>
      </c>
      <c r="B1260">
        <v>2</v>
      </c>
      <c r="C1260">
        <v>6254</v>
      </c>
      <c r="D1260">
        <v>16464767</v>
      </c>
      <c r="E1260">
        <v>16021049.380000001</v>
      </c>
      <c r="F1260">
        <v>228</v>
      </c>
      <c r="G1260">
        <v>277</v>
      </c>
      <c r="H1260">
        <f>VLOOKUP($A1260,'01 LEAD TIME'!$A$10:$K$1000000,8,FALSE)</f>
        <v>20161150270910.898</v>
      </c>
      <c r="I1260">
        <f>VLOOKUP($A1260,'01 LEAD TIME'!$A$10:$K$1000000,9,FALSE)</f>
        <v>20161206328260.398</v>
      </c>
      <c r="J1260">
        <f>VLOOKUP($A1260,'01 LEAD TIME'!$A$10:$K$1000000,10,FALSE)</f>
        <v>11</v>
      </c>
      <c r="K1260">
        <f>VLOOKUP($A1260,'01 LEAD TIME'!$A$10:$K$1000000,11,FALSE)</f>
        <v>8</v>
      </c>
      <c r="L1260" t="s">
        <v>36</v>
      </c>
      <c r="M1260" s="1">
        <f t="shared" si="152"/>
        <v>42678</v>
      </c>
      <c r="N1260" s="1">
        <f t="shared" si="153"/>
        <v>42713</v>
      </c>
      <c r="O1260" t="b">
        <f t="shared" si="154"/>
        <v>0</v>
      </c>
      <c r="P1260" t="str">
        <f t="shared" si="155"/>
        <v>WHEN fk_mwh_warehouse = '2' AND id_city = '6254' AND shipped_date &gt;= '2016-11-04' AND shipped_date &lt; '2016-12-10' THEN unit_price</v>
      </c>
      <c r="Q1260" t="str">
        <f t="shared" si="156"/>
        <v>WHEN fk_mwh_warehouse = '2' AND id_city = '6254' AND shipped_date &gt;= '2016-11-04' AND shipped_date &lt; '2016-12-10' THEN paid_price</v>
      </c>
      <c r="R1260" t="str">
        <f t="shared" si="159"/>
        <v>WHEN fk_mwh_warehouse = '2' AND id_city = '6254' AND shipped_date &gt;= '2016-11-04' AND shipped_date &lt; '2016-12-10' THEN order_nr</v>
      </c>
      <c r="S1260" t="str">
        <f t="shared" si="157"/>
        <v>WHEN fk_mwh_warehouse = '2' AND id_city = '6254' AND shipped_date &gt;= '2016-11-04' AND shipped_date &lt; '2016-12-10' THEN 1</v>
      </c>
    </row>
    <row r="1261" spans="1:19" x14ac:dyDescent="0.25">
      <c r="A1261" t="str">
        <f t="shared" si="158"/>
        <v>62702</v>
      </c>
      <c r="B1261">
        <v>2</v>
      </c>
      <c r="C1261">
        <v>6270</v>
      </c>
      <c r="D1261">
        <v>28076370</v>
      </c>
      <c r="E1261">
        <v>27502343.129999999</v>
      </c>
      <c r="F1261">
        <v>382</v>
      </c>
      <c r="G1261">
        <v>451</v>
      </c>
      <c r="H1261">
        <f>VLOOKUP($A1261,'01 LEAD TIME'!$A$10:$K$1000000,8,FALSE)</f>
        <v>20161166858121.199</v>
      </c>
      <c r="I1261">
        <f>VLOOKUP($A1261,'01 LEAD TIME'!$A$10:$K$1000000,9,FALSE)</f>
        <v>20161206592926.102</v>
      </c>
      <c r="J1261">
        <f>VLOOKUP($A1261,'01 LEAD TIME'!$A$10:$K$1000000,10,FALSE)</f>
        <v>8</v>
      </c>
      <c r="K1261">
        <f>VLOOKUP($A1261,'01 LEAD TIME'!$A$10:$K$1000000,11,FALSE)</f>
        <v>6</v>
      </c>
      <c r="L1261" t="s">
        <v>36</v>
      </c>
      <c r="M1261" s="1">
        <f t="shared" si="152"/>
        <v>42687</v>
      </c>
      <c r="N1261" s="1">
        <f t="shared" si="153"/>
        <v>42714</v>
      </c>
      <c r="O1261" t="b">
        <f t="shared" si="154"/>
        <v>0</v>
      </c>
      <c r="P1261" t="str">
        <f t="shared" si="155"/>
        <v>WHEN fk_mwh_warehouse = '2' AND id_city = '6270' AND shipped_date &gt;= '2016-11-13' AND shipped_date &lt; '2016-12-11' THEN unit_price</v>
      </c>
      <c r="Q1261" t="str">
        <f t="shared" si="156"/>
        <v>WHEN fk_mwh_warehouse = '2' AND id_city = '6270' AND shipped_date &gt;= '2016-11-13' AND shipped_date &lt; '2016-12-11' THEN paid_price</v>
      </c>
      <c r="R1261" t="str">
        <f t="shared" si="159"/>
        <v>WHEN fk_mwh_warehouse = '2' AND id_city = '6270' AND shipped_date &gt;= '2016-11-13' AND shipped_date &lt; '2016-12-11' THEN order_nr</v>
      </c>
      <c r="S1261" t="str">
        <f t="shared" si="157"/>
        <v>WHEN fk_mwh_warehouse = '2' AND id_city = '6270' AND shipped_date &gt;= '2016-11-13' AND shipped_date &lt; '2016-12-11' THEN 1</v>
      </c>
    </row>
    <row r="1262" spans="1:19" x14ac:dyDescent="0.25">
      <c r="A1262" t="str">
        <f t="shared" si="158"/>
        <v>63022</v>
      </c>
      <c r="B1262">
        <v>2</v>
      </c>
      <c r="C1262">
        <v>6302</v>
      </c>
      <c r="D1262">
        <v>566519</v>
      </c>
      <c r="E1262">
        <v>544129.12</v>
      </c>
      <c r="F1262">
        <v>13</v>
      </c>
      <c r="G1262">
        <v>13</v>
      </c>
      <c r="H1262">
        <f>VLOOKUP($A1262,'01 LEAD TIME'!$A$10:$K$1000000,8,FALSE)</f>
        <v>20161148208210</v>
      </c>
      <c r="I1262">
        <f>VLOOKUP($A1262,'01 LEAD TIME'!$A$10:$K$1000000,9,FALSE)</f>
        <v>20161206666035.5</v>
      </c>
      <c r="J1262">
        <f>VLOOKUP($A1262,'01 LEAD TIME'!$A$10:$K$1000000,10,FALSE)</f>
        <v>6</v>
      </c>
      <c r="K1262">
        <f>VLOOKUP($A1262,'01 LEAD TIME'!$A$10:$K$1000000,11,FALSE)</f>
        <v>2</v>
      </c>
      <c r="L1262" t="s">
        <v>36</v>
      </c>
      <c r="M1262" s="1">
        <f t="shared" si="152"/>
        <v>42701</v>
      </c>
      <c r="N1262" s="1">
        <f t="shared" si="153"/>
        <v>42712</v>
      </c>
      <c r="O1262" t="b">
        <f t="shared" si="154"/>
        <v>0</v>
      </c>
      <c r="P1262" t="str">
        <f t="shared" si="155"/>
        <v>WHEN fk_mwh_warehouse = '2' AND id_city = '6302' AND shipped_date &gt;= '2016-11-27' AND shipped_date &lt; '2016-12-09' THEN unit_price</v>
      </c>
      <c r="Q1262" t="str">
        <f t="shared" si="156"/>
        <v>WHEN fk_mwh_warehouse = '2' AND id_city = '6302' AND shipped_date &gt;= '2016-11-27' AND shipped_date &lt; '2016-12-09' THEN paid_price</v>
      </c>
      <c r="R1262" t="str">
        <f t="shared" si="159"/>
        <v>WHEN fk_mwh_warehouse = '2' AND id_city = '6302' AND shipped_date &gt;= '2016-11-27' AND shipped_date &lt; '2016-12-09' THEN order_nr</v>
      </c>
      <c r="S1262" t="str">
        <f t="shared" si="157"/>
        <v>WHEN fk_mwh_warehouse = '2' AND id_city = '6302' AND shipped_date &gt;= '2016-11-27' AND shipped_date &lt; '2016-12-09' THEN 1</v>
      </c>
    </row>
    <row r="1263" spans="1:19" x14ac:dyDescent="0.25">
      <c r="A1263" t="str">
        <f t="shared" si="158"/>
        <v>63132</v>
      </c>
      <c r="B1263">
        <v>2</v>
      </c>
      <c r="C1263">
        <v>6313</v>
      </c>
      <c r="D1263">
        <v>681882</v>
      </c>
      <c r="E1263">
        <v>599084.64</v>
      </c>
      <c r="F1263">
        <v>8</v>
      </c>
      <c r="G1263">
        <v>10</v>
      </c>
      <c r="H1263">
        <f>VLOOKUP($A1263,'01 LEAD TIME'!$A$10:$K$1000000,8,FALSE)</f>
        <v>20161196509853.5</v>
      </c>
      <c r="I1263">
        <f>VLOOKUP($A1263,'01 LEAD TIME'!$A$10:$K$1000000,9,FALSE)</f>
        <v>20161206974389.102</v>
      </c>
      <c r="J1263">
        <f>VLOOKUP($A1263,'01 LEAD TIME'!$A$10:$K$1000000,10,FALSE)</f>
        <v>5</v>
      </c>
      <c r="K1263">
        <f>VLOOKUP($A1263,'01 LEAD TIME'!$A$10:$K$1000000,11,FALSE)</f>
        <v>1</v>
      </c>
      <c r="L1263" t="s">
        <v>36</v>
      </c>
      <c r="M1263" s="1">
        <f t="shared" si="152"/>
        <v>42705</v>
      </c>
      <c r="N1263" s="1">
        <f t="shared" si="153"/>
        <v>42712</v>
      </c>
      <c r="O1263" t="b">
        <f t="shared" si="154"/>
        <v>0</v>
      </c>
      <c r="P1263" t="str">
        <f t="shared" si="155"/>
        <v>WHEN fk_mwh_warehouse = '2' AND id_city = '6313' AND shipped_date &gt;= '2016-12-01' AND shipped_date &lt; '2016-12-09' THEN unit_price</v>
      </c>
      <c r="Q1263" t="str">
        <f t="shared" si="156"/>
        <v>WHEN fk_mwh_warehouse = '2' AND id_city = '6313' AND shipped_date &gt;= '2016-12-01' AND shipped_date &lt; '2016-12-09' THEN paid_price</v>
      </c>
      <c r="R1263" t="str">
        <f t="shared" si="159"/>
        <v>WHEN fk_mwh_warehouse = '2' AND id_city = '6313' AND shipped_date &gt;= '2016-12-01' AND shipped_date &lt; '2016-12-09' THEN order_nr</v>
      </c>
      <c r="S1263" t="str">
        <f t="shared" si="157"/>
        <v>WHEN fk_mwh_warehouse = '2' AND id_city = '6313' AND shipped_date &gt;= '2016-12-01' AND shipped_date &lt; '2016-12-09' THEN 1</v>
      </c>
    </row>
    <row r="1264" spans="1:19" x14ac:dyDescent="0.25">
      <c r="A1264" t="str">
        <f t="shared" si="158"/>
        <v>63212</v>
      </c>
      <c r="B1264">
        <v>2</v>
      </c>
      <c r="C1264">
        <v>6321</v>
      </c>
      <c r="D1264">
        <v>29320084</v>
      </c>
      <c r="E1264">
        <v>29083652.719999999</v>
      </c>
      <c r="F1264">
        <v>392</v>
      </c>
      <c r="G1264">
        <v>483</v>
      </c>
      <c r="H1264">
        <f>VLOOKUP($A1264,'01 LEAD TIME'!$A$10:$K$1000000,8,FALSE)</f>
        <v>20161170149095.102</v>
      </c>
      <c r="I1264">
        <f>VLOOKUP($A1264,'01 LEAD TIME'!$A$10:$K$1000000,9,FALSE)</f>
        <v>20161206724508.301</v>
      </c>
      <c r="J1264">
        <f>VLOOKUP($A1264,'01 LEAD TIME'!$A$10:$K$1000000,10,FALSE)</f>
        <v>7</v>
      </c>
      <c r="K1264">
        <f>VLOOKUP($A1264,'01 LEAD TIME'!$A$10:$K$1000000,11,FALSE)</f>
        <v>5</v>
      </c>
      <c r="L1264" t="s">
        <v>36</v>
      </c>
      <c r="M1264" s="1">
        <f t="shared" si="152"/>
        <v>42691</v>
      </c>
      <c r="N1264" s="1">
        <f t="shared" si="153"/>
        <v>42714</v>
      </c>
      <c r="O1264" t="b">
        <f t="shared" si="154"/>
        <v>0</v>
      </c>
      <c r="P1264" t="str">
        <f t="shared" si="155"/>
        <v>WHEN fk_mwh_warehouse = '2' AND id_city = '6321' AND shipped_date &gt;= '2016-11-17' AND shipped_date &lt; '2016-12-11' THEN unit_price</v>
      </c>
      <c r="Q1264" t="str">
        <f t="shared" si="156"/>
        <v>WHEN fk_mwh_warehouse = '2' AND id_city = '6321' AND shipped_date &gt;= '2016-11-17' AND shipped_date &lt; '2016-12-11' THEN paid_price</v>
      </c>
      <c r="R1264" t="str">
        <f t="shared" si="159"/>
        <v>WHEN fk_mwh_warehouse = '2' AND id_city = '6321' AND shipped_date &gt;= '2016-11-17' AND shipped_date &lt; '2016-12-11' THEN order_nr</v>
      </c>
      <c r="S1264" t="str">
        <f t="shared" si="157"/>
        <v>WHEN fk_mwh_warehouse = '2' AND id_city = '6321' AND shipped_date &gt;= '2016-11-17' AND shipped_date &lt; '2016-12-11' THEN 1</v>
      </c>
    </row>
    <row r="1265" spans="1:19" x14ac:dyDescent="0.25">
      <c r="A1265" t="str">
        <f t="shared" si="158"/>
        <v>63282</v>
      </c>
      <c r="B1265">
        <v>2</v>
      </c>
      <c r="C1265">
        <v>6328</v>
      </c>
      <c r="D1265">
        <v>988885</v>
      </c>
      <c r="E1265">
        <v>979160</v>
      </c>
      <c r="F1265">
        <v>16</v>
      </c>
      <c r="G1265">
        <v>16</v>
      </c>
      <c r="H1265">
        <f>VLOOKUP($A1265,'01 LEAD TIME'!$A$10:$K$1000000,8,FALSE)</f>
        <v>20161138918000.301</v>
      </c>
      <c r="I1265">
        <f>VLOOKUP($A1265,'01 LEAD TIME'!$A$10:$K$1000000,9,FALSE)</f>
        <v>20161206142474.102</v>
      </c>
      <c r="J1265">
        <f>VLOOKUP($A1265,'01 LEAD TIME'!$A$10:$K$1000000,10,FALSE)</f>
        <v>6</v>
      </c>
      <c r="K1265">
        <f>VLOOKUP($A1265,'01 LEAD TIME'!$A$10:$K$1000000,11,FALSE)</f>
        <v>1</v>
      </c>
      <c r="L1265" t="s">
        <v>36</v>
      </c>
      <c r="M1265" s="1">
        <f t="shared" si="152"/>
        <v>42704</v>
      </c>
      <c r="N1265" s="1">
        <f t="shared" si="153"/>
        <v>42711</v>
      </c>
      <c r="O1265" t="b">
        <f t="shared" si="154"/>
        <v>0</v>
      </c>
      <c r="P1265" t="str">
        <f t="shared" si="155"/>
        <v>WHEN fk_mwh_warehouse = '2' AND id_city = '6328' AND shipped_date &gt;= '2016-11-30' AND shipped_date &lt; '2016-12-08' THEN unit_price</v>
      </c>
      <c r="Q1265" t="str">
        <f t="shared" si="156"/>
        <v>WHEN fk_mwh_warehouse = '2' AND id_city = '6328' AND shipped_date &gt;= '2016-11-30' AND shipped_date &lt; '2016-12-08' THEN paid_price</v>
      </c>
      <c r="R1265" t="str">
        <f t="shared" si="159"/>
        <v>WHEN fk_mwh_warehouse = '2' AND id_city = '6328' AND shipped_date &gt;= '2016-11-30' AND shipped_date &lt; '2016-12-08' THEN order_nr</v>
      </c>
      <c r="S1265" t="str">
        <f t="shared" si="157"/>
        <v>WHEN fk_mwh_warehouse = '2' AND id_city = '6328' AND shipped_date &gt;= '2016-11-30' AND shipped_date &lt; '2016-12-08' THEN 1</v>
      </c>
    </row>
    <row r="1266" spans="1:19" x14ac:dyDescent="0.25">
      <c r="A1266" t="str">
        <f t="shared" si="158"/>
        <v>63342</v>
      </c>
      <c r="B1266">
        <v>2</v>
      </c>
      <c r="C1266">
        <v>6334</v>
      </c>
      <c r="D1266">
        <v>5181220</v>
      </c>
      <c r="E1266">
        <v>5084592.63</v>
      </c>
      <c r="F1266">
        <v>87</v>
      </c>
      <c r="G1266">
        <v>101</v>
      </c>
      <c r="H1266">
        <f>VLOOKUP($A1266,'01 LEAD TIME'!$A$10:$K$1000000,8,FALSE)</f>
        <v>20161177203161.301</v>
      </c>
      <c r="I1266">
        <f>VLOOKUP($A1266,'01 LEAD TIME'!$A$10:$K$1000000,9,FALSE)</f>
        <v>20161207592686.602</v>
      </c>
      <c r="J1266">
        <f>VLOOKUP($A1266,'01 LEAD TIME'!$A$10:$K$1000000,10,FALSE)</f>
        <v>7</v>
      </c>
      <c r="K1266">
        <f>VLOOKUP($A1266,'01 LEAD TIME'!$A$10:$K$1000000,11,FALSE)</f>
        <v>6</v>
      </c>
      <c r="L1266" t="s">
        <v>35</v>
      </c>
      <c r="M1266" s="1">
        <f t="shared" si="152"/>
        <v>42688</v>
      </c>
      <c r="N1266" s="1">
        <f t="shared" si="153"/>
        <v>42715</v>
      </c>
      <c r="O1266" t="b">
        <f t="shared" si="154"/>
        <v>0</v>
      </c>
      <c r="P1266" t="str">
        <f t="shared" si="155"/>
        <v>WHEN fk_mwh_warehouse = '2' AND id_city = '6334' AND shipped_date &gt;= '2016-11-14' AND shipped_date &lt; '2016-12-12' THEN unit_price</v>
      </c>
      <c r="Q1266" t="str">
        <f t="shared" si="156"/>
        <v>WHEN fk_mwh_warehouse = '2' AND id_city = '6334' AND shipped_date &gt;= '2016-11-14' AND shipped_date &lt; '2016-12-12' THEN paid_price</v>
      </c>
      <c r="R1266" t="str">
        <f t="shared" si="159"/>
        <v>WHEN fk_mwh_warehouse = '2' AND id_city = '6334' AND shipped_date &gt;= '2016-11-14' AND shipped_date &lt; '2016-12-12' THEN order_nr</v>
      </c>
      <c r="S1266" t="str">
        <f t="shared" si="157"/>
        <v>WHEN fk_mwh_warehouse = '2' AND id_city = '6334' AND shipped_date &gt;= '2016-11-14' AND shipped_date &lt; '2016-12-12' THEN 1</v>
      </c>
    </row>
    <row r="1267" spans="1:19" x14ac:dyDescent="0.25">
      <c r="A1267" t="str">
        <f t="shared" si="158"/>
        <v>63382</v>
      </c>
      <c r="B1267">
        <v>2</v>
      </c>
      <c r="C1267">
        <v>6338</v>
      </c>
      <c r="D1267">
        <v>27272436.5</v>
      </c>
      <c r="E1267">
        <v>26731350.059999999</v>
      </c>
      <c r="F1267">
        <v>424</v>
      </c>
      <c r="G1267">
        <v>521</v>
      </c>
      <c r="H1267">
        <f>VLOOKUP($A1267,'01 LEAD TIME'!$A$10:$K$1000000,8,FALSE)</f>
        <v>20161161241022.5</v>
      </c>
      <c r="I1267">
        <f>VLOOKUP($A1267,'01 LEAD TIME'!$A$10:$K$1000000,9,FALSE)</f>
        <v>20161206970338.801</v>
      </c>
      <c r="J1267">
        <f>VLOOKUP($A1267,'01 LEAD TIME'!$A$10:$K$1000000,10,FALSE)</f>
        <v>9</v>
      </c>
      <c r="K1267">
        <f>VLOOKUP($A1267,'01 LEAD TIME'!$A$10:$K$1000000,11,FALSE)</f>
        <v>8</v>
      </c>
      <c r="L1267" t="s">
        <v>36</v>
      </c>
      <c r="M1267" s="1">
        <f t="shared" si="152"/>
        <v>42680</v>
      </c>
      <c r="N1267" s="1">
        <f t="shared" si="153"/>
        <v>42715</v>
      </c>
      <c r="O1267" t="b">
        <f t="shared" si="154"/>
        <v>0</v>
      </c>
      <c r="P1267" t="str">
        <f t="shared" si="155"/>
        <v>WHEN fk_mwh_warehouse = '2' AND id_city = '6338' AND shipped_date &gt;= '2016-11-06' AND shipped_date &lt; '2016-12-12' THEN unit_price</v>
      </c>
      <c r="Q1267" t="str">
        <f t="shared" si="156"/>
        <v>WHEN fk_mwh_warehouse = '2' AND id_city = '6338' AND shipped_date &gt;= '2016-11-06' AND shipped_date &lt; '2016-12-12' THEN paid_price</v>
      </c>
      <c r="R1267" t="str">
        <f t="shared" si="159"/>
        <v>WHEN fk_mwh_warehouse = '2' AND id_city = '6338' AND shipped_date &gt;= '2016-11-06' AND shipped_date &lt; '2016-12-12' THEN order_nr</v>
      </c>
      <c r="S1267" t="str">
        <f t="shared" si="157"/>
        <v>WHEN fk_mwh_warehouse = '2' AND id_city = '6338' AND shipped_date &gt;= '2016-11-06' AND shipped_date &lt; '2016-12-12' THEN 1</v>
      </c>
    </row>
    <row r="1268" spans="1:19" x14ac:dyDescent="0.25">
      <c r="A1268" t="str">
        <f t="shared" si="158"/>
        <v>63452</v>
      </c>
      <c r="B1268">
        <v>2</v>
      </c>
      <c r="C1268">
        <v>6345</v>
      </c>
      <c r="D1268">
        <v>31519583</v>
      </c>
      <c r="E1268">
        <v>31227347.809999999</v>
      </c>
      <c r="F1268">
        <v>337</v>
      </c>
      <c r="G1268">
        <v>429</v>
      </c>
      <c r="H1268">
        <f>VLOOKUP($A1268,'01 LEAD TIME'!$A$10:$K$1000000,8,FALSE)</f>
        <v>20161177909073.898</v>
      </c>
      <c r="I1268">
        <f>VLOOKUP($A1268,'01 LEAD TIME'!$A$10:$K$1000000,9,FALSE)</f>
        <v>20161206771234.699</v>
      </c>
      <c r="J1268">
        <f>VLOOKUP($A1268,'01 LEAD TIME'!$A$10:$K$1000000,10,FALSE)</f>
        <v>6</v>
      </c>
      <c r="K1268">
        <f>VLOOKUP($A1268,'01 LEAD TIME'!$A$10:$K$1000000,11,FALSE)</f>
        <v>3</v>
      </c>
      <c r="L1268" t="s">
        <v>36</v>
      </c>
      <c r="M1268" s="1">
        <f t="shared" si="152"/>
        <v>42698</v>
      </c>
      <c r="N1268" s="1">
        <f t="shared" si="153"/>
        <v>42713</v>
      </c>
      <c r="O1268" t="b">
        <f t="shared" si="154"/>
        <v>0</v>
      </c>
      <c r="P1268" t="str">
        <f t="shared" si="155"/>
        <v>WHEN fk_mwh_warehouse = '2' AND id_city = '6345' AND shipped_date &gt;= '2016-11-24' AND shipped_date &lt; '2016-12-10' THEN unit_price</v>
      </c>
      <c r="Q1268" t="str">
        <f t="shared" si="156"/>
        <v>WHEN fk_mwh_warehouse = '2' AND id_city = '6345' AND shipped_date &gt;= '2016-11-24' AND shipped_date &lt; '2016-12-10' THEN paid_price</v>
      </c>
      <c r="R1268" t="str">
        <f t="shared" si="159"/>
        <v>WHEN fk_mwh_warehouse = '2' AND id_city = '6345' AND shipped_date &gt;= '2016-11-24' AND shipped_date &lt; '2016-12-10' THEN order_nr</v>
      </c>
      <c r="S1268" t="str">
        <f t="shared" si="157"/>
        <v>WHEN fk_mwh_warehouse = '2' AND id_city = '6345' AND shipped_date &gt;= '2016-11-24' AND shipped_date &lt; '2016-12-10' THEN 1</v>
      </c>
    </row>
    <row r="1269" spans="1:19" x14ac:dyDescent="0.25">
      <c r="A1269" t="str">
        <f t="shared" si="158"/>
        <v>63582</v>
      </c>
      <c r="B1269">
        <v>2</v>
      </c>
      <c r="C1269">
        <v>6358</v>
      </c>
      <c r="D1269">
        <v>0</v>
      </c>
      <c r="E1269">
        <v>0</v>
      </c>
      <c r="F1269">
        <v>0</v>
      </c>
      <c r="G1269">
        <v>0</v>
      </c>
      <c r="H1269" t="e">
        <f>VLOOKUP($A1269,'01 LEAD TIME'!$A$10:$K$1000000,8,FALSE)</f>
        <v>#N/A</v>
      </c>
      <c r="I1269" t="e">
        <f>VLOOKUP($A1269,'01 LEAD TIME'!$A$10:$K$1000000,9,FALSE)</f>
        <v>#N/A</v>
      </c>
      <c r="J1269" t="e">
        <f>VLOOKUP($A1269,'01 LEAD TIME'!$A$10:$K$1000000,10,FALSE)</f>
        <v>#N/A</v>
      </c>
      <c r="K1269" t="e">
        <f>VLOOKUP($A1269,'01 LEAD TIME'!$A$10:$K$1000000,11,FALSE)</f>
        <v>#N/A</v>
      </c>
      <c r="L1269" t="e">
        <v>#N/A</v>
      </c>
      <c r="M1269" s="1" t="e">
        <f t="shared" si="152"/>
        <v>#N/A</v>
      </c>
      <c r="N1269" s="1" t="e">
        <f t="shared" si="153"/>
        <v>#N/A</v>
      </c>
      <c r="O1269" t="e">
        <f t="shared" si="154"/>
        <v>#N/A</v>
      </c>
      <c r="P1269" t="e">
        <f t="shared" si="155"/>
        <v>#N/A</v>
      </c>
      <c r="Q1269" t="e">
        <f t="shared" si="156"/>
        <v>#N/A</v>
      </c>
      <c r="R1269" t="e">
        <f t="shared" si="159"/>
        <v>#N/A</v>
      </c>
      <c r="S1269" t="e">
        <f t="shared" si="157"/>
        <v>#N/A</v>
      </c>
    </row>
    <row r="1270" spans="1:19" x14ac:dyDescent="0.25">
      <c r="A1270" t="str">
        <f t="shared" si="158"/>
        <v>63632</v>
      </c>
      <c r="B1270">
        <v>2</v>
      </c>
      <c r="C1270">
        <v>6363</v>
      </c>
      <c r="D1270">
        <v>32893975.5</v>
      </c>
      <c r="E1270">
        <v>32555266.039999999</v>
      </c>
      <c r="F1270">
        <v>367</v>
      </c>
      <c r="G1270">
        <v>447</v>
      </c>
      <c r="H1270">
        <f>VLOOKUP($A1270,'01 LEAD TIME'!$A$10:$K$1000000,8,FALSE)</f>
        <v>20161180389378</v>
      </c>
      <c r="I1270">
        <f>VLOOKUP($A1270,'01 LEAD TIME'!$A$10:$K$1000000,9,FALSE)</f>
        <v>20161207090073.102</v>
      </c>
      <c r="J1270">
        <f>VLOOKUP($A1270,'01 LEAD TIME'!$A$10:$K$1000000,10,FALSE)</f>
        <v>6</v>
      </c>
      <c r="K1270">
        <f>VLOOKUP($A1270,'01 LEAD TIME'!$A$10:$K$1000000,11,FALSE)</f>
        <v>4</v>
      </c>
      <c r="L1270" t="s">
        <v>35</v>
      </c>
      <c r="M1270" s="1">
        <f t="shared" si="152"/>
        <v>42695</v>
      </c>
      <c r="N1270" s="1">
        <f t="shared" si="153"/>
        <v>42714</v>
      </c>
      <c r="O1270" t="b">
        <f t="shared" si="154"/>
        <v>0</v>
      </c>
      <c r="P1270" t="str">
        <f t="shared" si="155"/>
        <v>WHEN fk_mwh_warehouse = '2' AND id_city = '6363' AND shipped_date &gt;= '2016-11-21' AND shipped_date &lt; '2016-12-11' THEN unit_price</v>
      </c>
      <c r="Q1270" t="str">
        <f t="shared" si="156"/>
        <v>WHEN fk_mwh_warehouse = '2' AND id_city = '6363' AND shipped_date &gt;= '2016-11-21' AND shipped_date &lt; '2016-12-11' THEN paid_price</v>
      </c>
      <c r="R1270" t="str">
        <f t="shared" si="159"/>
        <v>WHEN fk_mwh_warehouse = '2' AND id_city = '6363' AND shipped_date &gt;= '2016-11-21' AND shipped_date &lt; '2016-12-11' THEN order_nr</v>
      </c>
      <c r="S1270" t="str">
        <f t="shared" si="157"/>
        <v>WHEN fk_mwh_warehouse = '2' AND id_city = '6363' AND shipped_date &gt;= '2016-11-21' AND shipped_date &lt; '2016-12-11' THEN 1</v>
      </c>
    </row>
    <row r="1271" spans="1:19" x14ac:dyDescent="0.25">
      <c r="A1271" t="str">
        <f t="shared" si="158"/>
        <v>64192</v>
      </c>
      <c r="B1271">
        <v>2</v>
      </c>
      <c r="C1271">
        <v>6419</v>
      </c>
      <c r="D1271">
        <v>0</v>
      </c>
      <c r="E1271">
        <v>0</v>
      </c>
      <c r="F1271">
        <v>0</v>
      </c>
      <c r="G1271">
        <v>0</v>
      </c>
      <c r="H1271" t="e">
        <f>VLOOKUP($A1271,'01 LEAD TIME'!$A$10:$K$1000000,8,FALSE)</f>
        <v>#N/A</v>
      </c>
      <c r="I1271" t="e">
        <f>VLOOKUP($A1271,'01 LEAD TIME'!$A$10:$K$1000000,9,FALSE)</f>
        <v>#N/A</v>
      </c>
      <c r="J1271" t="e">
        <f>VLOOKUP($A1271,'01 LEAD TIME'!$A$10:$K$1000000,10,FALSE)</f>
        <v>#N/A</v>
      </c>
      <c r="K1271" t="e">
        <f>VLOOKUP($A1271,'01 LEAD TIME'!$A$10:$K$1000000,11,FALSE)</f>
        <v>#N/A</v>
      </c>
      <c r="L1271" t="e">
        <v>#N/A</v>
      </c>
      <c r="M1271" s="1" t="e">
        <f t="shared" si="152"/>
        <v>#N/A</v>
      </c>
      <c r="N1271" s="1" t="e">
        <f t="shared" si="153"/>
        <v>#N/A</v>
      </c>
      <c r="O1271" t="e">
        <f t="shared" si="154"/>
        <v>#N/A</v>
      </c>
      <c r="P1271" t="e">
        <f t="shared" si="155"/>
        <v>#N/A</v>
      </c>
      <c r="Q1271" t="e">
        <f t="shared" si="156"/>
        <v>#N/A</v>
      </c>
      <c r="R1271" t="e">
        <f t="shared" si="159"/>
        <v>#N/A</v>
      </c>
      <c r="S1271" t="e">
        <f t="shared" si="157"/>
        <v>#N/A</v>
      </c>
    </row>
    <row r="1272" spans="1:19" x14ac:dyDescent="0.25">
      <c r="A1272" t="str">
        <f t="shared" si="158"/>
        <v>64912</v>
      </c>
      <c r="B1272">
        <v>2</v>
      </c>
      <c r="C1272">
        <v>6491</v>
      </c>
      <c r="D1272">
        <v>0</v>
      </c>
      <c r="E1272">
        <v>0</v>
      </c>
      <c r="F1272">
        <v>0</v>
      </c>
      <c r="G1272">
        <v>0</v>
      </c>
      <c r="H1272" t="e">
        <f>VLOOKUP($A1272,'01 LEAD TIME'!$A$10:$K$1000000,8,FALSE)</f>
        <v>#N/A</v>
      </c>
      <c r="I1272" t="e">
        <f>VLOOKUP($A1272,'01 LEAD TIME'!$A$10:$K$1000000,9,FALSE)</f>
        <v>#N/A</v>
      </c>
      <c r="J1272" t="e">
        <f>VLOOKUP($A1272,'01 LEAD TIME'!$A$10:$K$1000000,10,FALSE)</f>
        <v>#N/A</v>
      </c>
      <c r="K1272" t="e">
        <f>VLOOKUP($A1272,'01 LEAD TIME'!$A$10:$K$1000000,11,FALSE)</f>
        <v>#N/A</v>
      </c>
      <c r="L1272" t="e">
        <v>#N/A</v>
      </c>
      <c r="M1272" s="1" t="e">
        <f t="shared" si="152"/>
        <v>#N/A</v>
      </c>
      <c r="N1272" s="1" t="e">
        <f t="shared" si="153"/>
        <v>#N/A</v>
      </c>
      <c r="O1272" t="e">
        <f t="shared" si="154"/>
        <v>#N/A</v>
      </c>
      <c r="P1272" t="e">
        <f t="shared" si="155"/>
        <v>#N/A</v>
      </c>
      <c r="Q1272" t="e">
        <f t="shared" si="156"/>
        <v>#N/A</v>
      </c>
      <c r="R1272" t="e">
        <f t="shared" si="159"/>
        <v>#N/A</v>
      </c>
      <c r="S1272" t="e">
        <f t="shared" si="157"/>
        <v>#N/A</v>
      </c>
    </row>
    <row r="1273" spans="1:19" x14ac:dyDescent="0.25">
      <c r="A1273" t="str">
        <f t="shared" si="158"/>
        <v>65182</v>
      </c>
      <c r="B1273">
        <v>2</v>
      </c>
      <c r="C1273">
        <v>6518</v>
      </c>
      <c r="D1273">
        <v>0</v>
      </c>
      <c r="E1273">
        <v>0</v>
      </c>
      <c r="F1273">
        <v>0</v>
      </c>
      <c r="G1273">
        <v>0</v>
      </c>
      <c r="H1273" t="e">
        <f>VLOOKUP($A1273,'01 LEAD TIME'!$A$10:$K$1000000,8,FALSE)</f>
        <v>#N/A</v>
      </c>
      <c r="I1273" t="e">
        <f>VLOOKUP($A1273,'01 LEAD TIME'!$A$10:$K$1000000,9,FALSE)</f>
        <v>#N/A</v>
      </c>
      <c r="J1273" t="e">
        <f>VLOOKUP($A1273,'01 LEAD TIME'!$A$10:$K$1000000,10,FALSE)</f>
        <v>#N/A</v>
      </c>
      <c r="K1273" t="e">
        <f>VLOOKUP($A1273,'01 LEAD TIME'!$A$10:$K$1000000,11,FALSE)</f>
        <v>#N/A</v>
      </c>
      <c r="L1273" t="e">
        <v>#N/A</v>
      </c>
      <c r="M1273" s="1" t="e">
        <f t="shared" si="152"/>
        <v>#N/A</v>
      </c>
      <c r="N1273" s="1" t="e">
        <f t="shared" si="153"/>
        <v>#N/A</v>
      </c>
      <c r="O1273" t="e">
        <f t="shared" si="154"/>
        <v>#N/A</v>
      </c>
      <c r="P1273" t="e">
        <f t="shared" si="155"/>
        <v>#N/A</v>
      </c>
      <c r="Q1273" t="e">
        <f t="shared" si="156"/>
        <v>#N/A</v>
      </c>
      <c r="R1273" t="e">
        <f t="shared" si="159"/>
        <v>#N/A</v>
      </c>
      <c r="S1273" t="e">
        <f t="shared" si="157"/>
        <v>#N/A</v>
      </c>
    </row>
    <row r="1274" spans="1:19" x14ac:dyDescent="0.25">
      <c r="A1274" t="str">
        <f t="shared" si="158"/>
        <v>65242</v>
      </c>
      <c r="B1274">
        <v>2</v>
      </c>
      <c r="C1274">
        <v>6524</v>
      </c>
      <c r="D1274">
        <v>427300</v>
      </c>
      <c r="E1274">
        <v>427300</v>
      </c>
      <c r="F1274">
        <v>5</v>
      </c>
      <c r="G1274">
        <v>5</v>
      </c>
      <c r="H1274">
        <f>VLOOKUP($A1274,'01 LEAD TIME'!$A$10:$K$1000000,8,FALSE)</f>
        <v>20161166169969</v>
      </c>
      <c r="I1274">
        <f>VLOOKUP($A1274,'01 LEAD TIME'!$A$10:$K$1000000,9,FALSE)</f>
        <v>20161206624011.199</v>
      </c>
      <c r="J1274">
        <f>VLOOKUP($A1274,'01 LEAD TIME'!$A$10:$K$1000000,10,FALSE)</f>
        <v>6</v>
      </c>
      <c r="K1274">
        <f>VLOOKUP($A1274,'01 LEAD TIME'!$A$10:$K$1000000,11,FALSE)</f>
        <v>2</v>
      </c>
      <c r="L1274" t="s">
        <v>36</v>
      </c>
      <c r="M1274" s="1">
        <f t="shared" si="152"/>
        <v>42701</v>
      </c>
      <c r="N1274" s="1">
        <f t="shared" si="153"/>
        <v>42712</v>
      </c>
      <c r="O1274" t="b">
        <f t="shared" si="154"/>
        <v>0</v>
      </c>
      <c r="P1274" t="str">
        <f t="shared" si="155"/>
        <v>WHEN fk_mwh_warehouse = '2' AND id_city = '6524' AND shipped_date &gt;= '2016-11-27' AND shipped_date &lt; '2016-12-09' THEN unit_price</v>
      </c>
      <c r="Q1274" t="str">
        <f t="shared" si="156"/>
        <v>WHEN fk_mwh_warehouse = '2' AND id_city = '6524' AND shipped_date &gt;= '2016-11-27' AND shipped_date &lt; '2016-12-09' THEN paid_price</v>
      </c>
      <c r="R1274" t="str">
        <f t="shared" si="159"/>
        <v>WHEN fk_mwh_warehouse = '2' AND id_city = '6524' AND shipped_date &gt;= '2016-11-27' AND shipped_date &lt; '2016-12-09' THEN order_nr</v>
      </c>
      <c r="S1274" t="str">
        <f t="shared" si="157"/>
        <v>WHEN fk_mwh_warehouse = '2' AND id_city = '6524' AND shipped_date &gt;= '2016-11-27' AND shipped_date &lt; '2016-12-09' THEN 1</v>
      </c>
    </row>
    <row r="1275" spans="1:19" x14ac:dyDescent="0.25">
      <c r="A1275" t="str">
        <f t="shared" si="158"/>
        <v>65332</v>
      </c>
      <c r="B1275">
        <v>2</v>
      </c>
      <c r="C1275">
        <v>6533</v>
      </c>
      <c r="D1275">
        <v>0</v>
      </c>
      <c r="E1275">
        <v>0</v>
      </c>
      <c r="F1275">
        <v>0</v>
      </c>
      <c r="G1275">
        <v>0</v>
      </c>
      <c r="H1275" t="e">
        <f>VLOOKUP($A1275,'01 LEAD TIME'!$A$10:$K$1000000,8,FALSE)</f>
        <v>#N/A</v>
      </c>
      <c r="I1275" t="e">
        <f>VLOOKUP($A1275,'01 LEAD TIME'!$A$10:$K$1000000,9,FALSE)</f>
        <v>#N/A</v>
      </c>
      <c r="J1275" t="e">
        <f>VLOOKUP($A1275,'01 LEAD TIME'!$A$10:$K$1000000,10,FALSE)</f>
        <v>#N/A</v>
      </c>
      <c r="K1275" t="e">
        <f>VLOOKUP($A1275,'01 LEAD TIME'!$A$10:$K$1000000,11,FALSE)</f>
        <v>#N/A</v>
      </c>
      <c r="L1275" t="e">
        <v>#N/A</v>
      </c>
      <c r="M1275" s="1" t="e">
        <f t="shared" si="152"/>
        <v>#N/A</v>
      </c>
      <c r="N1275" s="1" t="e">
        <f t="shared" si="153"/>
        <v>#N/A</v>
      </c>
      <c r="O1275" t="e">
        <f t="shared" si="154"/>
        <v>#N/A</v>
      </c>
      <c r="P1275" t="e">
        <f t="shared" si="155"/>
        <v>#N/A</v>
      </c>
      <c r="Q1275" t="e">
        <f t="shared" si="156"/>
        <v>#N/A</v>
      </c>
      <c r="R1275" t="e">
        <f t="shared" si="159"/>
        <v>#N/A</v>
      </c>
      <c r="S1275" t="e">
        <f t="shared" si="157"/>
        <v>#N/A</v>
      </c>
    </row>
    <row r="1276" spans="1:19" x14ac:dyDescent="0.25">
      <c r="A1276" t="str">
        <f t="shared" si="158"/>
        <v>65972</v>
      </c>
      <c r="B1276">
        <v>2</v>
      </c>
      <c r="C1276">
        <v>6597</v>
      </c>
      <c r="D1276">
        <v>0</v>
      </c>
      <c r="E1276">
        <v>0</v>
      </c>
      <c r="F1276">
        <v>0</v>
      </c>
      <c r="G1276">
        <v>0</v>
      </c>
      <c r="H1276">
        <f>VLOOKUP($A1276,'01 LEAD TIME'!$A$10:$K$1000000,8,FALSE)</f>
        <v>20161204153373.5</v>
      </c>
      <c r="I1276">
        <f>VLOOKUP($A1276,'01 LEAD TIME'!$A$10:$K$1000000,9,FALSE)</f>
        <v>20161207167806</v>
      </c>
      <c r="J1276">
        <f>VLOOKUP($A1276,'01 LEAD TIME'!$A$10:$K$1000000,10,FALSE)</f>
        <v>3</v>
      </c>
      <c r="K1276">
        <f>VLOOKUP($A1276,'01 LEAD TIME'!$A$10:$K$1000000,11,FALSE)</f>
        <v>0</v>
      </c>
      <c r="L1276" t="s">
        <v>35</v>
      </c>
      <c r="M1276" s="1">
        <f t="shared" si="152"/>
        <v>42710</v>
      </c>
      <c r="N1276" s="1">
        <f t="shared" si="153"/>
        <v>42713</v>
      </c>
      <c r="O1276" t="b">
        <f t="shared" si="154"/>
        <v>0</v>
      </c>
      <c r="P1276" t="str">
        <f t="shared" si="155"/>
        <v>WHEN fk_mwh_warehouse = '2' AND id_city = '6597' AND shipped_date &gt;= '2016-12-06' AND shipped_date &lt; '2016-12-10' THEN unit_price</v>
      </c>
      <c r="Q1276" t="str">
        <f t="shared" si="156"/>
        <v>WHEN fk_mwh_warehouse = '2' AND id_city = '6597' AND shipped_date &gt;= '2016-12-06' AND shipped_date &lt; '2016-12-10' THEN paid_price</v>
      </c>
      <c r="R1276" t="str">
        <f t="shared" si="159"/>
        <v>WHEN fk_mwh_warehouse = '2' AND id_city = '6597' AND shipped_date &gt;= '2016-12-06' AND shipped_date &lt; '2016-12-10' THEN order_nr</v>
      </c>
      <c r="S1276" t="str">
        <f t="shared" si="157"/>
        <v>WHEN fk_mwh_warehouse = '2' AND id_city = '6597' AND shipped_date &gt;= '2016-12-06' AND shipped_date &lt; '2016-12-10' THEN 1</v>
      </c>
    </row>
    <row r="1277" spans="1:19" x14ac:dyDescent="0.25">
      <c r="A1277" t="str">
        <f t="shared" si="158"/>
        <v>66042</v>
      </c>
      <c r="B1277">
        <v>2</v>
      </c>
      <c r="C1277">
        <v>6604</v>
      </c>
      <c r="D1277">
        <v>0</v>
      </c>
      <c r="E1277">
        <v>0</v>
      </c>
      <c r="F1277">
        <v>0</v>
      </c>
      <c r="G1277">
        <v>0</v>
      </c>
      <c r="H1277" t="e">
        <f>VLOOKUP($A1277,'01 LEAD TIME'!$A$10:$K$1000000,8,FALSE)</f>
        <v>#N/A</v>
      </c>
      <c r="I1277" t="e">
        <f>VLOOKUP($A1277,'01 LEAD TIME'!$A$10:$K$1000000,9,FALSE)</f>
        <v>#N/A</v>
      </c>
      <c r="J1277" t="e">
        <f>VLOOKUP($A1277,'01 LEAD TIME'!$A$10:$K$1000000,10,FALSE)</f>
        <v>#N/A</v>
      </c>
      <c r="K1277" t="e">
        <f>VLOOKUP($A1277,'01 LEAD TIME'!$A$10:$K$1000000,11,FALSE)</f>
        <v>#N/A</v>
      </c>
      <c r="L1277" t="e">
        <v>#N/A</v>
      </c>
      <c r="M1277" s="1" t="e">
        <f t="shared" si="152"/>
        <v>#N/A</v>
      </c>
      <c r="N1277" s="1" t="e">
        <f t="shared" si="153"/>
        <v>#N/A</v>
      </c>
      <c r="O1277" t="e">
        <f t="shared" si="154"/>
        <v>#N/A</v>
      </c>
      <c r="P1277" t="e">
        <f t="shared" si="155"/>
        <v>#N/A</v>
      </c>
      <c r="Q1277" t="e">
        <f t="shared" si="156"/>
        <v>#N/A</v>
      </c>
      <c r="R1277" t="e">
        <f t="shared" si="159"/>
        <v>#N/A</v>
      </c>
      <c r="S1277" t="e">
        <f t="shared" si="157"/>
        <v>#N/A</v>
      </c>
    </row>
    <row r="1278" spans="1:19" x14ac:dyDescent="0.25">
      <c r="A1278" t="str">
        <f t="shared" si="158"/>
        <v>66072</v>
      </c>
      <c r="B1278">
        <v>2</v>
      </c>
      <c r="C1278">
        <v>6607</v>
      </c>
      <c r="D1278">
        <v>52434056</v>
      </c>
      <c r="E1278">
        <v>51503150.409999996</v>
      </c>
      <c r="F1278">
        <v>738</v>
      </c>
      <c r="G1278">
        <v>853</v>
      </c>
      <c r="H1278">
        <f>VLOOKUP($A1278,'01 LEAD TIME'!$A$10:$K$1000000,8,FALSE)</f>
        <v>20161152981979.301</v>
      </c>
      <c r="I1278">
        <f>VLOOKUP($A1278,'01 LEAD TIME'!$A$10:$K$1000000,9,FALSE)</f>
        <v>20161206311603.398</v>
      </c>
      <c r="J1278">
        <f>VLOOKUP($A1278,'01 LEAD TIME'!$A$10:$K$1000000,10,FALSE)</f>
        <v>10</v>
      </c>
      <c r="K1278">
        <f>VLOOKUP($A1278,'01 LEAD TIME'!$A$10:$K$1000000,11,FALSE)</f>
        <v>6</v>
      </c>
      <c r="L1278" t="s">
        <v>36</v>
      </c>
      <c r="M1278" s="1">
        <f t="shared" si="152"/>
        <v>42685</v>
      </c>
      <c r="N1278" s="1">
        <f t="shared" si="153"/>
        <v>42712</v>
      </c>
      <c r="O1278" t="b">
        <f t="shared" si="154"/>
        <v>0</v>
      </c>
      <c r="P1278" t="str">
        <f t="shared" si="155"/>
        <v>WHEN fk_mwh_warehouse = '2' AND id_city = '6607' AND shipped_date &gt;= '2016-11-11' AND shipped_date &lt; '2016-12-09' THEN unit_price</v>
      </c>
      <c r="Q1278" t="str">
        <f t="shared" si="156"/>
        <v>WHEN fk_mwh_warehouse = '2' AND id_city = '6607' AND shipped_date &gt;= '2016-11-11' AND shipped_date &lt; '2016-12-09' THEN paid_price</v>
      </c>
      <c r="R1278" t="str">
        <f t="shared" si="159"/>
        <v>WHEN fk_mwh_warehouse = '2' AND id_city = '6607' AND shipped_date &gt;= '2016-11-11' AND shipped_date &lt; '2016-12-09' THEN order_nr</v>
      </c>
      <c r="S1278" t="str">
        <f t="shared" si="157"/>
        <v>WHEN fk_mwh_warehouse = '2' AND id_city = '6607' AND shipped_date &gt;= '2016-11-11' AND shipped_date &lt; '2016-12-09' THEN 1</v>
      </c>
    </row>
    <row r="1279" spans="1:19" x14ac:dyDescent="0.25">
      <c r="A1279" t="str">
        <f t="shared" si="158"/>
        <v>66142</v>
      </c>
      <c r="B1279">
        <v>2</v>
      </c>
      <c r="C1279">
        <v>6614</v>
      </c>
      <c r="D1279">
        <v>43968101.5</v>
      </c>
      <c r="E1279">
        <v>43484497.420000002</v>
      </c>
      <c r="F1279">
        <v>726</v>
      </c>
      <c r="G1279">
        <v>832</v>
      </c>
      <c r="H1279">
        <f>VLOOKUP($A1279,'01 LEAD TIME'!$A$10:$K$1000000,8,FALSE)</f>
        <v>20161175075359.398</v>
      </c>
      <c r="I1279">
        <f>VLOOKUP($A1279,'01 LEAD TIME'!$A$10:$K$1000000,9,FALSE)</f>
        <v>20161206455955.301</v>
      </c>
      <c r="J1279">
        <f>VLOOKUP($A1279,'01 LEAD TIME'!$A$10:$K$1000000,10,FALSE)</f>
        <v>7</v>
      </c>
      <c r="K1279">
        <f>VLOOKUP($A1279,'01 LEAD TIME'!$A$10:$K$1000000,11,FALSE)</f>
        <v>5</v>
      </c>
      <c r="L1279" t="s">
        <v>36</v>
      </c>
      <c r="M1279" s="1">
        <f t="shared" si="152"/>
        <v>42691</v>
      </c>
      <c r="N1279" s="1">
        <f t="shared" si="153"/>
        <v>42714</v>
      </c>
      <c r="O1279" t="b">
        <f t="shared" si="154"/>
        <v>0</v>
      </c>
      <c r="P1279" t="str">
        <f t="shared" si="155"/>
        <v>WHEN fk_mwh_warehouse = '2' AND id_city = '6614' AND shipped_date &gt;= '2016-11-17' AND shipped_date &lt; '2016-12-11' THEN unit_price</v>
      </c>
      <c r="Q1279" t="str">
        <f t="shared" si="156"/>
        <v>WHEN fk_mwh_warehouse = '2' AND id_city = '6614' AND shipped_date &gt;= '2016-11-17' AND shipped_date &lt; '2016-12-11' THEN paid_price</v>
      </c>
      <c r="R1279" t="str">
        <f t="shared" si="159"/>
        <v>WHEN fk_mwh_warehouse = '2' AND id_city = '6614' AND shipped_date &gt;= '2016-11-17' AND shipped_date &lt; '2016-12-11' THEN order_nr</v>
      </c>
      <c r="S1279" t="str">
        <f t="shared" si="157"/>
        <v>WHEN fk_mwh_warehouse = '2' AND id_city = '6614' AND shipped_date &gt;= '2016-11-17' AND shipped_date &lt; '2016-12-11' THEN 1</v>
      </c>
    </row>
    <row r="1280" spans="1:19" x14ac:dyDescent="0.25">
      <c r="A1280" t="str">
        <f t="shared" si="158"/>
        <v>66252</v>
      </c>
      <c r="B1280">
        <v>2</v>
      </c>
      <c r="C1280">
        <v>6625</v>
      </c>
      <c r="D1280">
        <v>52543435.5</v>
      </c>
      <c r="E1280">
        <v>51891660.659999996</v>
      </c>
      <c r="F1280">
        <v>876</v>
      </c>
      <c r="G1280">
        <v>1053</v>
      </c>
      <c r="H1280">
        <f>VLOOKUP($A1280,'01 LEAD TIME'!$A$10:$K$1000000,8,FALSE)</f>
        <v>20161171256769</v>
      </c>
      <c r="I1280">
        <f>VLOOKUP($A1280,'01 LEAD TIME'!$A$10:$K$1000000,9,FALSE)</f>
        <v>20161206561511.801</v>
      </c>
      <c r="J1280">
        <f>VLOOKUP($A1280,'01 LEAD TIME'!$A$10:$K$1000000,10,FALSE)</f>
        <v>7</v>
      </c>
      <c r="K1280">
        <f>VLOOKUP($A1280,'01 LEAD TIME'!$A$10:$K$1000000,11,FALSE)</f>
        <v>5</v>
      </c>
      <c r="L1280" t="s">
        <v>36</v>
      </c>
      <c r="M1280" s="1">
        <f t="shared" si="152"/>
        <v>42691</v>
      </c>
      <c r="N1280" s="1">
        <f t="shared" si="153"/>
        <v>42714</v>
      </c>
      <c r="O1280" t="b">
        <f t="shared" si="154"/>
        <v>0</v>
      </c>
      <c r="P1280" t="str">
        <f t="shared" si="155"/>
        <v>WHEN fk_mwh_warehouse = '2' AND id_city = '6625' AND shipped_date &gt;= '2016-11-17' AND shipped_date &lt; '2016-12-11' THEN unit_price</v>
      </c>
      <c r="Q1280" t="str">
        <f t="shared" si="156"/>
        <v>WHEN fk_mwh_warehouse = '2' AND id_city = '6625' AND shipped_date &gt;= '2016-11-17' AND shipped_date &lt; '2016-12-11' THEN paid_price</v>
      </c>
      <c r="R1280" t="str">
        <f t="shared" si="159"/>
        <v>WHEN fk_mwh_warehouse = '2' AND id_city = '6625' AND shipped_date &gt;= '2016-11-17' AND shipped_date &lt; '2016-12-11' THEN order_nr</v>
      </c>
      <c r="S1280" t="str">
        <f t="shared" si="157"/>
        <v>WHEN fk_mwh_warehouse = '2' AND id_city = '6625' AND shipped_date &gt;= '2016-11-17' AND shipped_date &lt; '2016-12-11' THEN 1</v>
      </c>
    </row>
    <row r="1281" spans="1:19" x14ac:dyDescent="0.25">
      <c r="A1281" t="str">
        <f t="shared" si="158"/>
        <v>66362</v>
      </c>
      <c r="B1281">
        <v>2</v>
      </c>
      <c r="C1281">
        <v>6636</v>
      </c>
      <c r="D1281">
        <v>65485425</v>
      </c>
      <c r="E1281">
        <v>63970187.329999998</v>
      </c>
      <c r="F1281">
        <v>848</v>
      </c>
      <c r="G1281">
        <v>1033</v>
      </c>
      <c r="H1281">
        <f>VLOOKUP($A1281,'01 LEAD TIME'!$A$10:$K$1000000,8,FALSE)</f>
        <v>20161163391338.602</v>
      </c>
      <c r="I1281">
        <f>VLOOKUP($A1281,'01 LEAD TIME'!$A$10:$K$1000000,9,FALSE)</f>
        <v>20161206647666.898</v>
      </c>
      <c r="J1281">
        <f>VLOOKUP($A1281,'01 LEAD TIME'!$A$10:$K$1000000,10,FALSE)</f>
        <v>10</v>
      </c>
      <c r="K1281">
        <f>VLOOKUP($A1281,'01 LEAD TIME'!$A$10:$K$1000000,11,FALSE)</f>
        <v>7</v>
      </c>
      <c r="L1281" t="s">
        <v>36</v>
      </c>
      <c r="M1281" s="1">
        <f t="shared" ref="M1281:M1344" si="160">$N$2-J1281-($N$6*K1281)</f>
        <v>42682</v>
      </c>
      <c r="N1281" s="1">
        <f t="shared" ref="N1281:N1344" si="161">$N$3-J1281+($N$7*K1281)</f>
        <v>42713</v>
      </c>
      <c r="O1281" t="b">
        <f t="shared" ref="O1281:O1344" si="162">N1281&gt;$N$3</f>
        <v>0</v>
      </c>
      <c r="P1281" t="str">
        <f t="shared" si="155"/>
        <v>WHEN fk_mwh_warehouse = '2' AND id_city = '6636' AND shipped_date &gt;= '2016-11-08' AND shipped_date &lt; '2016-12-10' THEN unit_price</v>
      </c>
      <c r="Q1281" t="str">
        <f t="shared" si="156"/>
        <v>WHEN fk_mwh_warehouse = '2' AND id_city = '6636' AND shipped_date &gt;= '2016-11-08' AND shipped_date &lt; '2016-12-10' THEN paid_price</v>
      </c>
      <c r="R1281" t="str">
        <f t="shared" si="159"/>
        <v>WHEN fk_mwh_warehouse = '2' AND id_city = '6636' AND shipped_date &gt;= '2016-11-08' AND shipped_date &lt; '2016-12-10' THEN order_nr</v>
      </c>
      <c r="S1281" t="str">
        <f t="shared" si="157"/>
        <v>WHEN fk_mwh_warehouse = '2' AND id_city = '6636' AND shipped_date &gt;= '2016-11-08' AND shipped_date &lt; '2016-12-10' THEN 1</v>
      </c>
    </row>
    <row r="1282" spans="1:19" x14ac:dyDescent="0.25">
      <c r="A1282" t="str">
        <f t="shared" si="158"/>
        <v>66452</v>
      </c>
      <c r="B1282">
        <v>2</v>
      </c>
      <c r="C1282">
        <v>6645</v>
      </c>
      <c r="D1282">
        <v>43301768</v>
      </c>
      <c r="E1282">
        <v>42649972.539999999</v>
      </c>
      <c r="F1282">
        <v>668</v>
      </c>
      <c r="G1282">
        <v>827</v>
      </c>
      <c r="H1282">
        <f>VLOOKUP($A1282,'01 LEAD TIME'!$A$10:$K$1000000,8,FALSE)</f>
        <v>20161167041508.898</v>
      </c>
      <c r="I1282">
        <f>VLOOKUP($A1282,'01 LEAD TIME'!$A$10:$K$1000000,9,FALSE)</f>
        <v>20161206352931.602</v>
      </c>
      <c r="J1282">
        <f>VLOOKUP($A1282,'01 LEAD TIME'!$A$10:$K$1000000,10,FALSE)</f>
        <v>8</v>
      </c>
      <c r="K1282">
        <f>VLOOKUP($A1282,'01 LEAD TIME'!$A$10:$K$1000000,11,FALSE)</f>
        <v>5</v>
      </c>
      <c r="L1282" t="s">
        <v>36</v>
      </c>
      <c r="M1282" s="1">
        <f t="shared" si="160"/>
        <v>42690</v>
      </c>
      <c r="N1282" s="1">
        <f t="shared" si="161"/>
        <v>42713</v>
      </c>
      <c r="O1282" t="b">
        <f t="shared" si="162"/>
        <v>0</v>
      </c>
      <c r="P1282" t="str">
        <f t="shared" si="155"/>
        <v>WHEN fk_mwh_warehouse = '2' AND id_city = '6645' AND shipped_date &gt;= '2016-11-16' AND shipped_date &lt; '2016-12-10' THEN unit_price</v>
      </c>
      <c r="Q1282" t="str">
        <f t="shared" si="156"/>
        <v>WHEN fk_mwh_warehouse = '2' AND id_city = '6645' AND shipped_date &gt;= '2016-11-16' AND shipped_date &lt; '2016-12-10' THEN paid_price</v>
      </c>
      <c r="R1282" t="str">
        <f t="shared" si="159"/>
        <v>WHEN fk_mwh_warehouse = '2' AND id_city = '6645' AND shipped_date &gt;= '2016-11-16' AND shipped_date &lt; '2016-12-10' THEN order_nr</v>
      </c>
      <c r="S1282" t="str">
        <f t="shared" si="157"/>
        <v>WHEN fk_mwh_warehouse = '2' AND id_city = '6645' AND shipped_date &gt;= '2016-11-16' AND shipped_date &lt; '2016-12-10' THEN 1</v>
      </c>
    </row>
    <row r="1283" spans="1:19" x14ac:dyDescent="0.25">
      <c r="A1283" t="str">
        <f t="shared" si="158"/>
        <v>66542</v>
      </c>
      <c r="B1283">
        <v>2</v>
      </c>
      <c r="C1283">
        <v>6654</v>
      </c>
      <c r="D1283">
        <v>38761644.399999999</v>
      </c>
      <c r="E1283">
        <v>38149691.240000002</v>
      </c>
      <c r="F1283">
        <v>368</v>
      </c>
      <c r="G1283">
        <v>456</v>
      </c>
      <c r="H1283">
        <f>VLOOKUP($A1283,'01 LEAD TIME'!$A$10:$K$1000000,8,FALSE)</f>
        <v>20161148944042.398</v>
      </c>
      <c r="I1283">
        <f>VLOOKUP($A1283,'01 LEAD TIME'!$A$10:$K$1000000,9,FALSE)</f>
        <v>20161206613160.102</v>
      </c>
      <c r="J1283">
        <f>VLOOKUP($A1283,'01 LEAD TIME'!$A$10:$K$1000000,10,FALSE)</f>
        <v>9</v>
      </c>
      <c r="K1283">
        <f>VLOOKUP($A1283,'01 LEAD TIME'!$A$10:$K$1000000,11,FALSE)</f>
        <v>6</v>
      </c>
      <c r="L1283" t="s">
        <v>36</v>
      </c>
      <c r="M1283" s="1">
        <f t="shared" si="160"/>
        <v>42686</v>
      </c>
      <c r="N1283" s="1">
        <f t="shared" si="161"/>
        <v>42713</v>
      </c>
      <c r="O1283" t="b">
        <f t="shared" si="162"/>
        <v>0</v>
      </c>
      <c r="P1283" t="str">
        <f t="shared" si="155"/>
        <v>WHEN fk_mwh_warehouse = '2' AND id_city = '6654' AND shipped_date &gt;= '2016-11-12' AND shipped_date &lt; '2016-12-10' THEN unit_price</v>
      </c>
      <c r="Q1283" t="str">
        <f t="shared" si="156"/>
        <v>WHEN fk_mwh_warehouse = '2' AND id_city = '6654' AND shipped_date &gt;= '2016-11-12' AND shipped_date &lt; '2016-12-10' THEN paid_price</v>
      </c>
      <c r="R1283" t="str">
        <f t="shared" si="159"/>
        <v>WHEN fk_mwh_warehouse = '2' AND id_city = '6654' AND shipped_date &gt;= '2016-11-12' AND shipped_date &lt; '2016-12-10' THEN order_nr</v>
      </c>
      <c r="S1283" t="str">
        <f t="shared" si="157"/>
        <v>WHEN fk_mwh_warehouse = '2' AND id_city = '6654' AND shipped_date &gt;= '2016-11-12' AND shipped_date &lt; '2016-12-10' THEN 1</v>
      </c>
    </row>
    <row r="1284" spans="1:19" x14ac:dyDescent="0.25">
      <c r="A1284" t="str">
        <f t="shared" si="158"/>
        <v>66722</v>
      </c>
      <c r="B1284">
        <v>2</v>
      </c>
      <c r="C1284">
        <v>6672</v>
      </c>
      <c r="D1284">
        <v>9258397.7799999993</v>
      </c>
      <c r="E1284">
        <v>8890640.3900000006</v>
      </c>
      <c r="F1284">
        <v>111</v>
      </c>
      <c r="G1284">
        <v>126</v>
      </c>
      <c r="H1284">
        <f>VLOOKUP($A1284,'01 LEAD TIME'!$A$10:$K$1000000,8,FALSE)</f>
        <v>20161144479728.199</v>
      </c>
      <c r="I1284">
        <f>VLOOKUP($A1284,'01 LEAD TIME'!$A$10:$K$1000000,9,FALSE)</f>
        <v>20161206146216.699</v>
      </c>
      <c r="J1284">
        <f>VLOOKUP($A1284,'01 LEAD TIME'!$A$10:$K$1000000,10,FALSE)</f>
        <v>14</v>
      </c>
      <c r="K1284">
        <f>VLOOKUP($A1284,'01 LEAD TIME'!$A$10:$K$1000000,11,FALSE)</f>
        <v>8</v>
      </c>
      <c r="L1284" t="s">
        <v>36</v>
      </c>
      <c r="M1284" s="1">
        <f t="shared" si="160"/>
        <v>42675</v>
      </c>
      <c r="N1284" s="1">
        <f t="shared" si="161"/>
        <v>42710</v>
      </c>
      <c r="O1284" t="b">
        <f t="shared" si="162"/>
        <v>0</v>
      </c>
      <c r="P1284" t="str">
        <f t="shared" si="155"/>
        <v>WHEN fk_mwh_warehouse = '2' AND id_city = '6672' AND shipped_date &gt;= '2016-11-01' AND shipped_date &lt; '2016-12-07' THEN unit_price</v>
      </c>
      <c r="Q1284" t="str">
        <f t="shared" si="156"/>
        <v>WHEN fk_mwh_warehouse = '2' AND id_city = '6672' AND shipped_date &gt;= '2016-11-01' AND shipped_date &lt; '2016-12-07' THEN paid_price</v>
      </c>
      <c r="R1284" t="str">
        <f t="shared" si="159"/>
        <v>WHEN fk_mwh_warehouse = '2' AND id_city = '6672' AND shipped_date &gt;= '2016-11-01' AND shipped_date &lt; '2016-12-07' THEN order_nr</v>
      </c>
      <c r="S1284" t="str">
        <f t="shared" si="157"/>
        <v>WHEN fk_mwh_warehouse = '2' AND id_city = '6672' AND shipped_date &gt;= '2016-11-01' AND shipped_date &lt; '2016-12-07' THEN 1</v>
      </c>
    </row>
    <row r="1285" spans="1:19" x14ac:dyDescent="0.25">
      <c r="A1285" t="str">
        <f t="shared" si="158"/>
        <v>66852</v>
      </c>
      <c r="B1285">
        <v>2</v>
      </c>
      <c r="C1285">
        <v>6685</v>
      </c>
      <c r="D1285">
        <v>3447557.45</v>
      </c>
      <c r="E1285">
        <v>3272916.32</v>
      </c>
      <c r="F1285">
        <v>38</v>
      </c>
      <c r="G1285">
        <v>56</v>
      </c>
      <c r="H1285">
        <f>VLOOKUP($A1285,'01 LEAD TIME'!$A$10:$K$1000000,8,FALSE)</f>
        <v>20161149171122.602</v>
      </c>
      <c r="I1285">
        <f>VLOOKUP($A1285,'01 LEAD TIME'!$A$10:$K$1000000,9,FALSE)</f>
        <v>20161206768032.602</v>
      </c>
      <c r="J1285">
        <f>VLOOKUP($A1285,'01 LEAD TIME'!$A$10:$K$1000000,10,FALSE)</f>
        <v>11</v>
      </c>
      <c r="K1285">
        <f>VLOOKUP($A1285,'01 LEAD TIME'!$A$10:$K$1000000,11,FALSE)</f>
        <v>5</v>
      </c>
      <c r="L1285" t="s">
        <v>36</v>
      </c>
      <c r="M1285" s="1">
        <f t="shared" si="160"/>
        <v>42687</v>
      </c>
      <c r="N1285" s="1">
        <f t="shared" si="161"/>
        <v>42710</v>
      </c>
      <c r="O1285" t="b">
        <f t="shared" si="162"/>
        <v>0</v>
      </c>
      <c r="P1285" t="str">
        <f t="shared" si="155"/>
        <v>WHEN fk_mwh_warehouse = '2' AND id_city = '6685' AND shipped_date &gt;= '2016-11-13' AND shipped_date &lt; '2016-12-07' THEN unit_price</v>
      </c>
      <c r="Q1285" t="str">
        <f t="shared" si="156"/>
        <v>WHEN fk_mwh_warehouse = '2' AND id_city = '6685' AND shipped_date &gt;= '2016-11-13' AND shipped_date &lt; '2016-12-07' THEN paid_price</v>
      </c>
      <c r="R1285" t="str">
        <f t="shared" si="159"/>
        <v>WHEN fk_mwh_warehouse = '2' AND id_city = '6685' AND shipped_date &gt;= '2016-11-13' AND shipped_date &lt; '2016-12-07' THEN order_nr</v>
      </c>
      <c r="S1285" t="str">
        <f t="shared" si="157"/>
        <v>WHEN fk_mwh_warehouse = '2' AND id_city = '6685' AND shipped_date &gt;= '2016-11-13' AND shipped_date &lt; '2016-12-07' THEN 1</v>
      </c>
    </row>
    <row r="1286" spans="1:19" x14ac:dyDescent="0.25">
      <c r="A1286" t="str">
        <f t="shared" si="158"/>
        <v>67042</v>
      </c>
      <c r="B1286">
        <v>2</v>
      </c>
      <c r="C1286">
        <v>6704</v>
      </c>
      <c r="D1286">
        <v>11647865.66</v>
      </c>
      <c r="E1286">
        <v>11154798.640000001</v>
      </c>
      <c r="F1286">
        <v>183</v>
      </c>
      <c r="G1286">
        <v>217</v>
      </c>
      <c r="H1286">
        <f>VLOOKUP($A1286,'01 LEAD TIME'!$A$10:$K$1000000,8,FALSE)</f>
        <v>20161128956918.699</v>
      </c>
      <c r="I1286">
        <f>VLOOKUP($A1286,'01 LEAD TIME'!$A$10:$K$1000000,9,FALSE)</f>
        <v>20161205785511.5</v>
      </c>
      <c r="J1286">
        <f>VLOOKUP($A1286,'01 LEAD TIME'!$A$10:$K$1000000,10,FALSE)</f>
        <v>18</v>
      </c>
      <c r="K1286">
        <f>VLOOKUP($A1286,'01 LEAD TIME'!$A$10:$K$1000000,11,FALSE)</f>
        <v>8</v>
      </c>
      <c r="L1286" t="s">
        <v>34</v>
      </c>
      <c r="M1286" s="1">
        <f t="shared" si="160"/>
        <v>42671</v>
      </c>
      <c r="N1286" s="1">
        <f t="shared" si="161"/>
        <v>42706</v>
      </c>
      <c r="O1286" t="b">
        <f t="shared" si="162"/>
        <v>0</v>
      </c>
      <c r="P1286" t="str">
        <f t="shared" si="155"/>
        <v>WHEN fk_mwh_warehouse = '2' AND id_city = '6704' AND shipped_date &gt;= '2016-10-28' AND shipped_date &lt; '2016-12-03' THEN unit_price</v>
      </c>
      <c r="Q1286" t="str">
        <f t="shared" si="156"/>
        <v>WHEN fk_mwh_warehouse = '2' AND id_city = '6704' AND shipped_date &gt;= '2016-10-28' AND shipped_date &lt; '2016-12-03' THEN paid_price</v>
      </c>
      <c r="R1286" t="str">
        <f t="shared" si="159"/>
        <v>WHEN fk_mwh_warehouse = '2' AND id_city = '6704' AND shipped_date &gt;= '2016-10-28' AND shipped_date &lt; '2016-12-03' THEN order_nr</v>
      </c>
      <c r="S1286" t="str">
        <f t="shared" si="157"/>
        <v>WHEN fk_mwh_warehouse = '2' AND id_city = '6704' AND shipped_date &gt;= '2016-10-28' AND shipped_date &lt; '2016-12-03' THEN 1</v>
      </c>
    </row>
    <row r="1287" spans="1:19" x14ac:dyDescent="0.25">
      <c r="A1287" t="str">
        <f t="shared" si="158"/>
        <v>67222</v>
      </c>
      <c r="B1287">
        <v>2</v>
      </c>
      <c r="C1287">
        <v>6722</v>
      </c>
      <c r="D1287">
        <v>62364114.759999998</v>
      </c>
      <c r="E1287">
        <v>61110787.270000003</v>
      </c>
      <c r="F1287">
        <v>568</v>
      </c>
      <c r="G1287">
        <v>680</v>
      </c>
      <c r="H1287">
        <f>VLOOKUP($A1287,'01 LEAD TIME'!$A$10:$K$1000000,8,FALSE)</f>
        <v>20161155010688</v>
      </c>
      <c r="I1287">
        <f>VLOOKUP($A1287,'01 LEAD TIME'!$A$10:$K$1000000,9,FALSE)</f>
        <v>20161206575205.102</v>
      </c>
      <c r="J1287">
        <f>VLOOKUP($A1287,'01 LEAD TIME'!$A$10:$K$1000000,10,FALSE)</f>
        <v>8</v>
      </c>
      <c r="K1287">
        <f>VLOOKUP($A1287,'01 LEAD TIME'!$A$10:$K$1000000,11,FALSE)</f>
        <v>6</v>
      </c>
      <c r="L1287" t="s">
        <v>36</v>
      </c>
      <c r="M1287" s="1">
        <f t="shared" si="160"/>
        <v>42687</v>
      </c>
      <c r="N1287" s="1">
        <f t="shared" si="161"/>
        <v>42714</v>
      </c>
      <c r="O1287" t="b">
        <f t="shared" si="162"/>
        <v>0</v>
      </c>
      <c r="P1287" t="str">
        <f t="shared" si="155"/>
        <v>WHEN fk_mwh_warehouse = '2' AND id_city = '6722' AND shipped_date &gt;= '2016-11-13' AND shipped_date &lt; '2016-12-11' THEN unit_price</v>
      </c>
      <c r="Q1287" t="str">
        <f t="shared" si="156"/>
        <v>WHEN fk_mwh_warehouse = '2' AND id_city = '6722' AND shipped_date &gt;= '2016-11-13' AND shipped_date &lt; '2016-12-11' THEN paid_price</v>
      </c>
      <c r="R1287" t="str">
        <f t="shared" si="159"/>
        <v>WHEN fk_mwh_warehouse = '2' AND id_city = '6722' AND shipped_date &gt;= '2016-11-13' AND shipped_date &lt; '2016-12-11' THEN order_nr</v>
      </c>
      <c r="S1287" t="str">
        <f t="shared" si="157"/>
        <v>WHEN fk_mwh_warehouse = '2' AND id_city = '6722' AND shipped_date &gt;= '2016-11-13' AND shipped_date &lt; '2016-12-11' THEN 1</v>
      </c>
    </row>
    <row r="1288" spans="1:19" x14ac:dyDescent="0.25">
      <c r="A1288" t="str">
        <f t="shared" si="158"/>
        <v>67522</v>
      </c>
      <c r="B1288">
        <v>2</v>
      </c>
      <c r="C1288">
        <v>6752</v>
      </c>
      <c r="D1288">
        <v>0</v>
      </c>
      <c r="E1288">
        <v>0</v>
      </c>
      <c r="F1288">
        <v>0</v>
      </c>
      <c r="G1288">
        <v>0</v>
      </c>
      <c r="H1288" t="e">
        <f>VLOOKUP($A1288,'01 LEAD TIME'!$A$10:$K$1000000,8,FALSE)</f>
        <v>#N/A</v>
      </c>
      <c r="I1288" t="e">
        <f>VLOOKUP($A1288,'01 LEAD TIME'!$A$10:$K$1000000,9,FALSE)</f>
        <v>#N/A</v>
      </c>
      <c r="J1288" t="e">
        <f>VLOOKUP($A1288,'01 LEAD TIME'!$A$10:$K$1000000,10,FALSE)</f>
        <v>#N/A</v>
      </c>
      <c r="K1288" t="e">
        <f>VLOOKUP($A1288,'01 LEAD TIME'!$A$10:$K$1000000,11,FALSE)</f>
        <v>#N/A</v>
      </c>
      <c r="L1288" t="e">
        <v>#N/A</v>
      </c>
      <c r="M1288" s="1" t="e">
        <f t="shared" si="160"/>
        <v>#N/A</v>
      </c>
      <c r="N1288" s="1" t="e">
        <f t="shared" si="161"/>
        <v>#N/A</v>
      </c>
      <c r="O1288" t="e">
        <f t="shared" si="162"/>
        <v>#N/A</v>
      </c>
      <c r="P1288" t="e">
        <f t="shared" si="155"/>
        <v>#N/A</v>
      </c>
      <c r="Q1288" t="e">
        <f t="shared" si="156"/>
        <v>#N/A</v>
      </c>
      <c r="R1288" t="e">
        <f t="shared" si="159"/>
        <v>#N/A</v>
      </c>
      <c r="S1288" t="e">
        <f t="shared" si="157"/>
        <v>#N/A</v>
      </c>
    </row>
    <row r="1289" spans="1:19" x14ac:dyDescent="0.25">
      <c r="A1289" t="str">
        <f t="shared" si="158"/>
        <v>67682</v>
      </c>
      <c r="B1289">
        <v>2</v>
      </c>
      <c r="C1289">
        <v>6768</v>
      </c>
      <c r="D1289">
        <v>0</v>
      </c>
      <c r="E1289">
        <v>0</v>
      </c>
      <c r="F1289">
        <v>0</v>
      </c>
      <c r="G1289">
        <v>0</v>
      </c>
      <c r="H1289" t="e">
        <f>VLOOKUP($A1289,'01 LEAD TIME'!$A$10:$K$1000000,8,FALSE)</f>
        <v>#N/A</v>
      </c>
      <c r="I1289" t="e">
        <f>VLOOKUP($A1289,'01 LEAD TIME'!$A$10:$K$1000000,9,FALSE)</f>
        <v>#N/A</v>
      </c>
      <c r="J1289" t="e">
        <f>VLOOKUP($A1289,'01 LEAD TIME'!$A$10:$K$1000000,10,FALSE)</f>
        <v>#N/A</v>
      </c>
      <c r="K1289" t="e">
        <f>VLOOKUP($A1289,'01 LEAD TIME'!$A$10:$K$1000000,11,FALSE)</f>
        <v>#N/A</v>
      </c>
      <c r="L1289" t="e">
        <v>#N/A</v>
      </c>
      <c r="M1289" s="1" t="e">
        <f t="shared" si="160"/>
        <v>#N/A</v>
      </c>
      <c r="N1289" s="1" t="e">
        <f t="shared" si="161"/>
        <v>#N/A</v>
      </c>
      <c r="O1289" t="e">
        <f t="shared" si="162"/>
        <v>#N/A</v>
      </c>
      <c r="P1289" t="e">
        <f t="shared" si="155"/>
        <v>#N/A</v>
      </c>
      <c r="Q1289" t="e">
        <f t="shared" si="156"/>
        <v>#N/A</v>
      </c>
      <c r="R1289" t="e">
        <f t="shared" si="159"/>
        <v>#N/A</v>
      </c>
      <c r="S1289" t="e">
        <f t="shared" si="157"/>
        <v>#N/A</v>
      </c>
    </row>
    <row r="1290" spans="1:19" x14ac:dyDescent="0.25">
      <c r="A1290" t="str">
        <f t="shared" si="158"/>
        <v>68472</v>
      </c>
      <c r="B1290">
        <v>2</v>
      </c>
      <c r="C1290">
        <v>6847</v>
      </c>
      <c r="D1290">
        <v>0</v>
      </c>
      <c r="E1290">
        <v>0</v>
      </c>
      <c r="F1290">
        <v>0</v>
      </c>
      <c r="G1290">
        <v>0</v>
      </c>
      <c r="H1290" t="e">
        <f>VLOOKUP($A1290,'01 LEAD TIME'!$A$10:$K$1000000,8,FALSE)</f>
        <v>#N/A</v>
      </c>
      <c r="I1290" t="e">
        <f>VLOOKUP($A1290,'01 LEAD TIME'!$A$10:$K$1000000,9,FALSE)</f>
        <v>#N/A</v>
      </c>
      <c r="J1290" t="e">
        <f>VLOOKUP($A1290,'01 LEAD TIME'!$A$10:$K$1000000,10,FALSE)</f>
        <v>#N/A</v>
      </c>
      <c r="K1290" t="e">
        <f>VLOOKUP($A1290,'01 LEAD TIME'!$A$10:$K$1000000,11,FALSE)</f>
        <v>#N/A</v>
      </c>
      <c r="L1290" t="e">
        <v>#N/A</v>
      </c>
      <c r="M1290" s="1" t="e">
        <f t="shared" si="160"/>
        <v>#N/A</v>
      </c>
      <c r="N1290" s="1" t="e">
        <f t="shared" si="161"/>
        <v>#N/A</v>
      </c>
      <c r="O1290" t="e">
        <f t="shared" si="162"/>
        <v>#N/A</v>
      </c>
      <c r="P1290" t="e">
        <f t="shared" ref="P1290:P1353" si="163">"WHEN fk_mwh_warehouse = '"&amp;$B1290&amp;"' AND id_city = '"&amp;$C1290&amp;"' AND shipped_date &gt;= '"&amp;TEXT($M1290,"yyyy-mm-dd")&amp;"' AND shipped_date &lt; '"&amp;TEXT($N1290+1,"yyyy-mm-dd")&amp;"' THEN unit_price"</f>
        <v>#N/A</v>
      </c>
      <c r="Q1290" t="e">
        <f t="shared" ref="Q1290:Q1353" si="164">"WHEN fk_mwh_warehouse = '"&amp;$B1290&amp;"' AND id_city = '"&amp;$C1290&amp;"' AND shipped_date &gt;= '"&amp;TEXT($M1290,"yyyy-mm-dd")&amp;"' AND shipped_date &lt; '"&amp;TEXT($N1290+1,"yyyy-mm-dd")&amp;"' THEN paid_price"</f>
        <v>#N/A</v>
      </c>
      <c r="R1290" t="e">
        <f t="shared" si="159"/>
        <v>#N/A</v>
      </c>
      <c r="S1290" t="e">
        <f t="shared" ref="S1290:S1353" si="165">"WHEN fk_mwh_warehouse = '"&amp;$B1290&amp;"' AND id_city = '"&amp;$C1290&amp;"' AND shipped_date &gt;= '"&amp;TEXT($M1290,"yyyy-mm-dd")&amp;"' AND shipped_date &lt; '"&amp;TEXT($N1290+1,"yyyy-mm-dd")&amp;"' THEN 1"</f>
        <v>#N/A</v>
      </c>
    </row>
    <row r="1291" spans="1:19" x14ac:dyDescent="0.25">
      <c r="A1291" t="str">
        <f t="shared" ref="A1291:A1354" si="166">C1291&amp;B1291</f>
        <v>68562</v>
      </c>
      <c r="B1291">
        <v>2</v>
      </c>
      <c r="C1291">
        <v>6856</v>
      </c>
      <c r="D1291">
        <v>15827396</v>
      </c>
      <c r="E1291">
        <v>15622665.439999999</v>
      </c>
      <c r="F1291">
        <v>223</v>
      </c>
      <c r="G1291">
        <v>270</v>
      </c>
      <c r="H1291">
        <f>VLOOKUP($A1291,'01 LEAD TIME'!$A$10:$K$1000000,8,FALSE)</f>
        <v>20161186675409</v>
      </c>
      <c r="I1291">
        <f>VLOOKUP($A1291,'01 LEAD TIME'!$A$10:$K$1000000,9,FALSE)</f>
        <v>20161206841022</v>
      </c>
      <c r="J1291">
        <f>VLOOKUP($A1291,'01 LEAD TIME'!$A$10:$K$1000000,10,FALSE)</f>
        <v>5</v>
      </c>
      <c r="K1291">
        <f>VLOOKUP($A1291,'01 LEAD TIME'!$A$10:$K$1000000,11,FALSE)</f>
        <v>3</v>
      </c>
      <c r="L1291" t="s">
        <v>36</v>
      </c>
      <c r="M1291" s="1">
        <f t="shared" si="160"/>
        <v>42699</v>
      </c>
      <c r="N1291" s="1">
        <f t="shared" si="161"/>
        <v>42714</v>
      </c>
      <c r="O1291" t="b">
        <f t="shared" si="162"/>
        <v>0</v>
      </c>
      <c r="P1291" t="str">
        <f t="shared" si="163"/>
        <v>WHEN fk_mwh_warehouse = '2' AND id_city = '6856' AND shipped_date &gt;= '2016-11-25' AND shipped_date &lt; '2016-12-11' THEN unit_price</v>
      </c>
      <c r="Q1291" t="str">
        <f t="shared" si="164"/>
        <v>WHEN fk_mwh_warehouse = '2' AND id_city = '6856' AND shipped_date &gt;= '2016-11-25' AND shipped_date &lt; '2016-12-11' THEN paid_price</v>
      </c>
      <c r="R1291" t="str">
        <f t="shared" ref="R1291:R1354" si="167">"WHEN fk_mwh_warehouse = '"&amp;$B1291&amp;"' AND id_city = '"&amp;$C1291&amp;"' AND shipped_date &gt;= '"&amp;TEXT($M1291,"yyyy-mm-dd")&amp;"' AND shipped_date &lt; '"&amp;TEXT($N1291+1,"yyyy-mm-dd")&amp;"' THEN order_nr"</f>
        <v>WHEN fk_mwh_warehouse = '2' AND id_city = '6856' AND shipped_date &gt;= '2016-11-25' AND shipped_date &lt; '2016-12-11' THEN order_nr</v>
      </c>
      <c r="S1291" t="str">
        <f t="shared" si="165"/>
        <v>WHEN fk_mwh_warehouse = '2' AND id_city = '6856' AND shipped_date &gt;= '2016-11-25' AND shipped_date &lt; '2016-12-11' THEN 1</v>
      </c>
    </row>
    <row r="1292" spans="1:19" x14ac:dyDescent="0.25">
      <c r="A1292" t="str">
        <f t="shared" si="166"/>
        <v>68862</v>
      </c>
      <c r="B1292">
        <v>2</v>
      </c>
      <c r="C1292">
        <v>6886</v>
      </c>
      <c r="D1292">
        <v>476490</v>
      </c>
      <c r="E1292">
        <v>415837.83</v>
      </c>
      <c r="F1292">
        <v>8</v>
      </c>
      <c r="G1292">
        <v>8</v>
      </c>
      <c r="H1292">
        <f>VLOOKUP($A1292,'01 LEAD TIME'!$A$10:$K$1000000,8,FALSE)</f>
        <v>20161201521087</v>
      </c>
      <c r="I1292">
        <f>VLOOKUP($A1292,'01 LEAD TIME'!$A$10:$K$1000000,9,FALSE)</f>
        <v>20161206756422.301</v>
      </c>
      <c r="J1292">
        <f>VLOOKUP($A1292,'01 LEAD TIME'!$A$10:$K$1000000,10,FALSE)</f>
        <v>5</v>
      </c>
      <c r="K1292">
        <f>VLOOKUP($A1292,'01 LEAD TIME'!$A$10:$K$1000000,11,FALSE)</f>
        <v>1</v>
      </c>
      <c r="L1292" t="s">
        <v>36</v>
      </c>
      <c r="M1292" s="1">
        <f t="shared" si="160"/>
        <v>42705</v>
      </c>
      <c r="N1292" s="1">
        <f t="shared" si="161"/>
        <v>42712</v>
      </c>
      <c r="O1292" t="b">
        <f t="shared" si="162"/>
        <v>0</v>
      </c>
      <c r="P1292" t="str">
        <f t="shared" si="163"/>
        <v>WHEN fk_mwh_warehouse = '2' AND id_city = '6886' AND shipped_date &gt;= '2016-12-01' AND shipped_date &lt; '2016-12-09' THEN unit_price</v>
      </c>
      <c r="Q1292" t="str">
        <f t="shared" si="164"/>
        <v>WHEN fk_mwh_warehouse = '2' AND id_city = '6886' AND shipped_date &gt;= '2016-12-01' AND shipped_date &lt; '2016-12-09' THEN paid_price</v>
      </c>
      <c r="R1292" t="str">
        <f t="shared" si="167"/>
        <v>WHEN fk_mwh_warehouse = '2' AND id_city = '6886' AND shipped_date &gt;= '2016-12-01' AND shipped_date &lt; '2016-12-09' THEN order_nr</v>
      </c>
      <c r="S1292" t="str">
        <f t="shared" si="165"/>
        <v>WHEN fk_mwh_warehouse = '2' AND id_city = '6886' AND shipped_date &gt;= '2016-12-01' AND shipped_date &lt; '2016-12-09' THEN 1</v>
      </c>
    </row>
    <row r="1293" spans="1:19" x14ac:dyDescent="0.25">
      <c r="A1293" t="str">
        <f t="shared" si="166"/>
        <v>69152</v>
      </c>
      <c r="B1293">
        <v>2</v>
      </c>
      <c r="C1293">
        <v>6915</v>
      </c>
      <c r="D1293">
        <v>97900</v>
      </c>
      <c r="E1293">
        <v>97900</v>
      </c>
      <c r="F1293">
        <v>2</v>
      </c>
      <c r="G1293">
        <v>2</v>
      </c>
      <c r="H1293">
        <f>VLOOKUP($A1293,'01 LEAD TIME'!$A$10:$K$1000000,8,FALSE)</f>
        <v>20161201191012</v>
      </c>
      <c r="I1293">
        <f>VLOOKUP($A1293,'01 LEAD TIME'!$A$10:$K$1000000,9,FALSE)</f>
        <v>20161208125614</v>
      </c>
      <c r="J1293">
        <f>VLOOKUP($A1293,'01 LEAD TIME'!$A$10:$K$1000000,10,FALSE)</f>
        <v>7</v>
      </c>
      <c r="K1293">
        <f>VLOOKUP($A1293,'01 LEAD TIME'!$A$10:$K$1000000,11,FALSE)</f>
        <v>0</v>
      </c>
      <c r="L1293" t="s">
        <v>37</v>
      </c>
      <c r="M1293" s="1">
        <f t="shared" si="160"/>
        <v>42706</v>
      </c>
      <c r="N1293" s="1">
        <f t="shared" si="161"/>
        <v>42709</v>
      </c>
      <c r="O1293" t="b">
        <f t="shared" si="162"/>
        <v>0</v>
      </c>
      <c r="P1293" t="str">
        <f t="shared" si="163"/>
        <v>WHEN fk_mwh_warehouse = '2' AND id_city = '6915' AND shipped_date &gt;= '2016-12-02' AND shipped_date &lt; '2016-12-06' THEN unit_price</v>
      </c>
      <c r="Q1293" t="str">
        <f t="shared" si="164"/>
        <v>WHEN fk_mwh_warehouse = '2' AND id_city = '6915' AND shipped_date &gt;= '2016-12-02' AND shipped_date &lt; '2016-12-06' THEN paid_price</v>
      </c>
      <c r="R1293" t="str">
        <f t="shared" si="167"/>
        <v>WHEN fk_mwh_warehouse = '2' AND id_city = '6915' AND shipped_date &gt;= '2016-12-02' AND shipped_date &lt; '2016-12-06' THEN order_nr</v>
      </c>
      <c r="S1293" t="str">
        <f t="shared" si="165"/>
        <v>WHEN fk_mwh_warehouse = '2' AND id_city = '6915' AND shipped_date &gt;= '2016-12-02' AND shipped_date &lt; '2016-12-06' THEN 1</v>
      </c>
    </row>
    <row r="1294" spans="1:19" x14ac:dyDescent="0.25">
      <c r="A1294" t="str">
        <f t="shared" si="166"/>
        <v>69512</v>
      </c>
      <c r="B1294">
        <v>2</v>
      </c>
      <c r="C1294">
        <v>6951</v>
      </c>
      <c r="D1294">
        <v>19900</v>
      </c>
      <c r="E1294">
        <v>17910</v>
      </c>
      <c r="F1294">
        <v>1</v>
      </c>
      <c r="G1294">
        <v>1</v>
      </c>
      <c r="H1294">
        <f>VLOOKUP($A1294,'01 LEAD TIME'!$A$10:$K$1000000,8,FALSE)</f>
        <v>20161117120829</v>
      </c>
      <c r="I1294">
        <f>VLOOKUP($A1294,'01 LEAD TIME'!$A$10:$K$1000000,9,FALSE)</f>
        <v>20161207153546</v>
      </c>
      <c r="J1294">
        <f>VLOOKUP($A1294,'01 LEAD TIME'!$A$10:$K$1000000,10,FALSE)</f>
        <v>20</v>
      </c>
      <c r="K1294">
        <f>VLOOKUP($A1294,'01 LEAD TIME'!$A$10:$K$1000000,11,FALSE)</f>
        <v>0</v>
      </c>
      <c r="L1294" t="s">
        <v>35</v>
      </c>
      <c r="M1294" s="1">
        <f t="shared" si="160"/>
        <v>42693</v>
      </c>
      <c r="N1294" s="1">
        <f t="shared" si="161"/>
        <v>42696</v>
      </c>
      <c r="O1294" t="b">
        <f t="shared" si="162"/>
        <v>0</v>
      </c>
      <c r="P1294" t="str">
        <f t="shared" si="163"/>
        <v>WHEN fk_mwh_warehouse = '2' AND id_city = '6951' AND shipped_date &gt;= '2016-11-19' AND shipped_date &lt; '2016-11-23' THEN unit_price</v>
      </c>
      <c r="Q1294" t="str">
        <f t="shared" si="164"/>
        <v>WHEN fk_mwh_warehouse = '2' AND id_city = '6951' AND shipped_date &gt;= '2016-11-19' AND shipped_date &lt; '2016-11-23' THEN paid_price</v>
      </c>
      <c r="R1294" t="str">
        <f t="shared" si="167"/>
        <v>WHEN fk_mwh_warehouse = '2' AND id_city = '6951' AND shipped_date &gt;= '2016-11-19' AND shipped_date &lt; '2016-11-23' THEN order_nr</v>
      </c>
      <c r="S1294" t="str">
        <f t="shared" si="165"/>
        <v>WHEN fk_mwh_warehouse = '2' AND id_city = '6951' AND shipped_date &gt;= '2016-11-19' AND shipped_date &lt; '2016-11-23' THEN 1</v>
      </c>
    </row>
    <row r="1295" spans="1:19" x14ac:dyDescent="0.25">
      <c r="A1295" t="str">
        <f t="shared" si="166"/>
        <v>69802</v>
      </c>
      <c r="B1295">
        <v>2</v>
      </c>
      <c r="C1295">
        <v>6980</v>
      </c>
      <c r="D1295">
        <v>33952971.5</v>
      </c>
      <c r="E1295">
        <v>33739940.149999999</v>
      </c>
      <c r="F1295">
        <v>388</v>
      </c>
      <c r="G1295">
        <v>475</v>
      </c>
      <c r="H1295">
        <f>VLOOKUP($A1295,'01 LEAD TIME'!$A$10:$K$1000000,8,FALSE)</f>
        <v>20161187170115</v>
      </c>
      <c r="I1295">
        <f>VLOOKUP($A1295,'01 LEAD TIME'!$A$10:$K$1000000,9,FALSE)</f>
        <v>20161207019963.898</v>
      </c>
      <c r="J1295">
        <f>VLOOKUP($A1295,'01 LEAD TIME'!$A$10:$K$1000000,10,FALSE)</f>
        <v>6</v>
      </c>
      <c r="K1295">
        <f>VLOOKUP($A1295,'01 LEAD TIME'!$A$10:$K$1000000,11,FALSE)</f>
        <v>5</v>
      </c>
      <c r="L1295" t="s">
        <v>35</v>
      </c>
      <c r="M1295" s="1">
        <f t="shared" si="160"/>
        <v>42692</v>
      </c>
      <c r="N1295" s="1">
        <f t="shared" si="161"/>
        <v>42715</v>
      </c>
      <c r="O1295" t="b">
        <f t="shared" si="162"/>
        <v>0</v>
      </c>
      <c r="P1295" t="str">
        <f t="shared" si="163"/>
        <v>WHEN fk_mwh_warehouse = '2' AND id_city = '6980' AND shipped_date &gt;= '2016-11-18' AND shipped_date &lt; '2016-12-12' THEN unit_price</v>
      </c>
      <c r="Q1295" t="str">
        <f t="shared" si="164"/>
        <v>WHEN fk_mwh_warehouse = '2' AND id_city = '6980' AND shipped_date &gt;= '2016-11-18' AND shipped_date &lt; '2016-12-12' THEN paid_price</v>
      </c>
      <c r="R1295" t="str">
        <f t="shared" si="167"/>
        <v>WHEN fk_mwh_warehouse = '2' AND id_city = '6980' AND shipped_date &gt;= '2016-11-18' AND shipped_date &lt; '2016-12-12' THEN order_nr</v>
      </c>
      <c r="S1295" t="str">
        <f t="shared" si="165"/>
        <v>WHEN fk_mwh_warehouse = '2' AND id_city = '6980' AND shipped_date &gt;= '2016-11-18' AND shipped_date &lt; '2016-12-12' THEN 1</v>
      </c>
    </row>
    <row r="1296" spans="1:19" x14ac:dyDescent="0.25">
      <c r="A1296" t="str">
        <f t="shared" si="166"/>
        <v>69882</v>
      </c>
      <c r="B1296">
        <v>2</v>
      </c>
      <c r="C1296">
        <v>6988</v>
      </c>
      <c r="D1296">
        <v>48901212</v>
      </c>
      <c r="E1296">
        <v>48007321.060000002</v>
      </c>
      <c r="F1296">
        <v>650</v>
      </c>
      <c r="G1296">
        <v>743</v>
      </c>
      <c r="H1296">
        <f>VLOOKUP($A1296,'01 LEAD TIME'!$A$10:$K$1000000,8,FALSE)</f>
        <v>20161172444611.199</v>
      </c>
      <c r="I1296">
        <f>VLOOKUP($A1296,'01 LEAD TIME'!$A$10:$K$1000000,9,FALSE)</f>
        <v>20161206785139.199</v>
      </c>
      <c r="J1296">
        <f>VLOOKUP($A1296,'01 LEAD TIME'!$A$10:$K$1000000,10,FALSE)</f>
        <v>7</v>
      </c>
      <c r="K1296">
        <f>VLOOKUP($A1296,'01 LEAD TIME'!$A$10:$K$1000000,11,FALSE)</f>
        <v>6</v>
      </c>
      <c r="L1296" t="s">
        <v>36</v>
      </c>
      <c r="M1296" s="1">
        <f t="shared" si="160"/>
        <v>42688</v>
      </c>
      <c r="N1296" s="1">
        <f t="shared" si="161"/>
        <v>42715</v>
      </c>
      <c r="O1296" t="b">
        <f t="shared" si="162"/>
        <v>0</v>
      </c>
      <c r="P1296" t="str">
        <f t="shared" si="163"/>
        <v>WHEN fk_mwh_warehouse = '2' AND id_city = '6988' AND shipped_date &gt;= '2016-11-14' AND shipped_date &lt; '2016-12-12' THEN unit_price</v>
      </c>
      <c r="Q1296" t="str">
        <f t="shared" si="164"/>
        <v>WHEN fk_mwh_warehouse = '2' AND id_city = '6988' AND shipped_date &gt;= '2016-11-14' AND shipped_date &lt; '2016-12-12' THEN paid_price</v>
      </c>
      <c r="R1296" t="str">
        <f t="shared" si="167"/>
        <v>WHEN fk_mwh_warehouse = '2' AND id_city = '6988' AND shipped_date &gt;= '2016-11-14' AND shipped_date &lt; '2016-12-12' THEN order_nr</v>
      </c>
      <c r="S1296" t="str">
        <f t="shared" si="165"/>
        <v>WHEN fk_mwh_warehouse = '2' AND id_city = '6988' AND shipped_date &gt;= '2016-11-14' AND shipped_date &lt; '2016-12-12' THEN 1</v>
      </c>
    </row>
    <row r="1297" spans="1:19" x14ac:dyDescent="0.25">
      <c r="A1297" t="str">
        <f t="shared" si="166"/>
        <v>70022</v>
      </c>
      <c r="B1297">
        <v>2</v>
      </c>
      <c r="C1297">
        <v>7002</v>
      </c>
      <c r="D1297">
        <v>2480188</v>
      </c>
      <c r="E1297">
        <v>2443596.56</v>
      </c>
      <c r="F1297">
        <v>38</v>
      </c>
      <c r="G1297">
        <v>47</v>
      </c>
      <c r="H1297">
        <f>VLOOKUP($A1297,'01 LEAD TIME'!$A$10:$K$1000000,8,FALSE)</f>
        <v>20161164009708</v>
      </c>
      <c r="I1297">
        <f>VLOOKUP($A1297,'01 LEAD TIME'!$A$10:$K$1000000,9,FALSE)</f>
        <v>20161206012788.602</v>
      </c>
      <c r="J1297">
        <f>VLOOKUP($A1297,'01 LEAD TIME'!$A$10:$K$1000000,10,FALSE)</f>
        <v>7</v>
      </c>
      <c r="K1297">
        <f>VLOOKUP($A1297,'01 LEAD TIME'!$A$10:$K$1000000,11,FALSE)</f>
        <v>3</v>
      </c>
      <c r="L1297" t="s">
        <v>36</v>
      </c>
      <c r="M1297" s="1">
        <f t="shared" si="160"/>
        <v>42697</v>
      </c>
      <c r="N1297" s="1">
        <f t="shared" si="161"/>
        <v>42712</v>
      </c>
      <c r="O1297" t="b">
        <f t="shared" si="162"/>
        <v>0</v>
      </c>
      <c r="P1297" t="str">
        <f t="shared" si="163"/>
        <v>WHEN fk_mwh_warehouse = '2' AND id_city = '7002' AND shipped_date &gt;= '2016-11-23' AND shipped_date &lt; '2016-12-09' THEN unit_price</v>
      </c>
      <c r="Q1297" t="str">
        <f t="shared" si="164"/>
        <v>WHEN fk_mwh_warehouse = '2' AND id_city = '7002' AND shipped_date &gt;= '2016-11-23' AND shipped_date &lt; '2016-12-09' THEN paid_price</v>
      </c>
      <c r="R1297" t="str">
        <f t="shared" si="167"/>
        <v>WHEN fk_mwh_warehouse = '2' AND id_city = '7002' AND shipped_date &gt;= '2016-11-23' AND shipped_date &lt; '2016-12-09' THEN order_nr</v>
      </c>
      <c r="S1297" t="str">
        <f t="shared" si="165"/>
        <v>WHEN fk_mwh_warehouse = '2' AND id_city = '7002' AND shipped_date &gt;= '2016-11-23' AND shipped_date &lt; '2016-12-09' THEN 1</v>
      </c>
    </row>
    <row r="1298" spans="1:19" x14ac:dyDescent="0.25">
      <c r="A1298" t="str">
        <f t="shared" si="166"/>
        <v>70092</v>
      </c>
      <c r="B1298">
        <v>2</v>
      </c>
      <c r="C1298">
        <v>7009</v>
      </c>
      <c r="D1298">
        <v>1517858</v>
      </c>
      <c r="E1298">
        <v>1499808</v>
      </c>
      <c r="F1298">
        <v>18</v>
      </c>
      <c r="G1298">
        <v>26</v>
      </c>
      <c r="H1298">
        <f>VLOOKUP($A1298,'01 LEAD TIME'!$A$10:$K$1000000,8,FALSE)</f>
        <v>20161164653330.602</v>
      </c>
      <c r="I1298">
        <f>VLOOKUP($A1298,'01 LEAD TIME'!$A$10:$K$1000000,9,FALSE)</f>
        <v>20161206651481.5</v>
      </c>
      <c r="J1298">
        <f>VLOOKUP($A1298,'01 LEAD TIME'!$A$10:$K$1000000,10,FALSE)</f>
        <v>7</v>
      </c>
      <c r="K1298">
        <f>VLOOKUP($A1298,'01 LEAD TIME'!$A$10:$K$1000000,11,FALSE)</f>
        <v>3</v>
      </c>
      <c r="L1298" t="s">
        <v>36</v>
      </c>
      <c r="M1298" s="1">
        <f t="shared" si="160"/>
        <v>42697</v>
      </c>
      <c r="N1298" s="1">
        <f t="shared" si="161"/>
        <v>42712</v>
      </c>
      <c r="O1298" t="b">
        <f t="shared" si="162"/>
        <v>0</v>
      </c>
      <c r="P1298" t="str">
        <f t="shared" si="163"/>
        <v>WHEN fk_mwh_warehouse = '2' AND id_city = '7009' AND shipped_date &gt;= '2016-11-23' AND shipped_date &lt; '2016-12-09' THEN unit_price</v>
      </c>
      <c r="Q1298" t="str">
        <f t="shared" si="164"/>
        <v>WHEN fk_mwh_warehouse = '2' AND id_city = '7009' AND shipped_date &gt;= '2016-11-23' AND shipped_date &lt; '2016-12-09' THEN paid_price</v>
      </c>
      <c r="R1298" t="str">
        <f t="shared" si="167"/>
        <v>WHEN fk_mwh_warehouse = '2' AND id_city = '7009' AND shipped_date &gt;= '2016-11-23' AND shipped_date &lt; '2016-12-09' THEN order_nr</v>
      </c>
      <c r="S1298" t="str">
        <f t="shared" si="165"/>
        <v>WHEN fk_mwh_warehouse = '2' AND id_city = '7009' AND shipped_date &gt;= '2016-11-23' AND shipped_date &lt; '2016-12-09' THEN 1</v>
      </c>
    </row>
    <row r="1299" spans="1:19" x14ac:dyDescent="0.25">
      <c r="A1299" t="str">
        <f t="shared" si="166"/>
        <v>70182</v>
      </c>
      <c r="B1299">
        <v>2</v>
      </c>
      <c r="C1299">
        <v>7018</v>
      </c>
      <c r="D1299">
        <v>0</v>
      </c>
      <c r="E1299">
        <v>0</v>
      </c>
      <c r="F1299">
        <v>0</v>
      </c>
      <c r="G1299">
        <v>0</v>
      </c>
      <c r="H1299" t="e">
        <f>VLOOKUP($A1299,'01 LEAD TIME'!$A$10:$K$1000000,8,FALSE)</f>
        <v>#N/A</v>
      </c>
      <c r="I1299" t="e">
        <f>VLOOKUP($A1299,'01 LEAD TIME'!$A$10:$K$1000000,9,FALSE)</f>
        <v>#N/A</v>
      </c>
      <c r="J1299" t="e">
        <f>VLOOKUP($A1299,'01 LEAD TIME'!$A$10:$K$1000000,10,FALSE)</f>
        <v>#N/A</v>
      </c>
      <c r="K1299" t="e">
        <f>VLOOKUP($A1299,'01 LEAD TIME'!$A$10:$K$1000000,11,FALSE)</f>
        <v>#N/A</v>
      </c>
      <c r="L1299" t="e">
        <v>#N/A</v>
      </c>
      <c r="M1299" s="1" t="e">
        <f t="shared" si="160"/>
        <v>#N/A</v>
      </c>
      <c r="N1299" s="1" t="e">
        <f t="shared" si="161"/>
        <v>#N/A</v>
      </c>
      <c r="O1299" t="e">
        <f t="shared" si="162"/>
        <v>#N/A</v>
      </c>
      <c r="P1299" t="e">
        <f t="shared" si="163"/>
        <v>#N/A</v>
      </c>
      <c r="Q1299" t="e">
        <f t="shared" si="164"/>
        <v>#N/A</v>
      </c>
      <c r="R1299" t="e">
        <f t="shared" si="167"/>
        <v>#N/A</v>
      </c>
      <c r="S1299" t="e">
        <f t="shared" si="165"/>
        <v>#N/A</v>
      </c>
    </row>
    <row r="1300" spans="1:19" x14ac:dyDescent="0.25">
      <c r="A1300" t="str">
        <f t="shared" si="166"/>
        <v>70232</v>
      </c>
      <c r="B1300">
        <v>2</v>
      </c>
      <c r="C1300">
        <v>7023</v>
      </c>
      <c r="D1300">
        <v>0</v>
      </c>
      <c r="E1300">
        <v>0</v>
      </c>
      <c r="F1300">
        <v>0</v>
      </c>
      <c r="G1300">
        <v>0</v>
      </c>
      <c r="H1300" t="e">
        <f>VLOOKUP($A1300,'01 LEAD TIME'!$A$10:$K$1000000,8,FALSE)</f>
        <v>#N/A</v>
      </c>
      <c r="I1300" t="e">
        <f>VLOOKUP($A1300,'01 LEAD TIME'!$A$10:$K$1000000,9,FALSE)</f>
        <v>#N/A</v>
      </c>
      <c r="J1300" t="e">
        <f>VLOOKUP($A1300,'01 LEAD TIME'!$A$10:$K$1000000,10,FALSE)</f>
        <v>#N/A</v>
      </c>
      <c r="K1300" t="e">
        <f>VLOOKUP($A1300,'01 LEAD TIME'!$A$10:$K$1000000,11,FALSE)</f>
        <v>#N/A</v>
      </c>
      <c r="L1300" t="e">
        <v>#N/A</v>
      </c>
      <c r="M1300" s="1" t="e">
        <f t="shared" si="160"/>
        <v>#N/A</v>
      </c>
      <c r="N1300" s="1" t="e">
        <f t="shared" si="161"/>
        <v>#N/A</v>
      </c>
      <c r="O1300" t="e">
        <f t="shared" si="162"/>
        <v>#N/A</v>
      </c>
      <c r="P1300" t="e">
        <f t="shared" si="163"/>
        <v>#N/A</v>
      </c>
      <c r="Q1300" t="e">
        <f t="shared" si="164"/>
        <v>#N/A</v>
      </c>
      <c r="R1300" t="e">
        <f t="shared" si="167"/>
        <v>#N/A</v>
      </c>
      <c r="S1300" t="e">
        <f t="shared" si="165"/>
        <v>#N/A</v>
      </c>
    </row>
    <row r="1301" spans="1:19" x14ac:dyDescent="0.25">
      <c r="A1301" t="str">
        <f t="shared" si="166"/>
        <v>70292</v>
      </c>
      <c r="B1301">
        <v>2</v>
      </c>
      <c r="C1301">
        <v>7029</v>
      </c>
      <c r="D1301">
        <v>0</v>
      </c>
      <c r="E1301">
        <v>0</v>
      </c>
      <c r="F1301">
        <v>0</v>
      </c>
      <c r="G1301">
        <v>0</v>
      </c>
      <c r="H1301" t="e">
        <f>VLOOKUP($A1301,'01 LEAD TIME'!$A$10:$K$1000000,8,FALSE)</f>
        <v>#N/A</v>
      </c>
      <c r="I1301" t="e">
        <f>VLOOKUP($A1301,'01 LEAD TIME'!$A$10:$K$1000000,9,FALSE)</f>
        <v>#N/A</v>
      </c>
      <c r="J1301" t="e">
        <f>VLOOKUP($A1301,'01 LEAD TIME'!$A$10:$K$1000000,10,FALSE)</f>
        <v>#N/A</v>
      </c>
      <c r="K1301" t="e">
        <f>VLOOKUP($A1301,'01 LEAD TIME'!$A$10:$K$1000000,11,FALSE)</f>
        <v>#N/A</v>
      </c>
      <c r="L1301" t="e">
        <v>#N/A</v>
      </c>
      <c r="M1301" s="1" t="e">
        <f t="shared" si="160"/>
        <v>#N/A</v>
      </c>
      <c r="N1301" s="1" t="e">
        <f t="shared" si="161"/>
        <v>#N/A</v>
      </c>
      <c r="O1301" t="e">
        <f t="shared" si="162"/>
        <v>#N/A</v>
      </c>
      <c r="P1301" t="e">
        <f t="shared" si="163"/>
        <v>#N/A</v>
      </c>
      <c r="Q1301" t="e">
        <f t="shared" si="164"/>
        <v>#N/A</v>
      </c>
      <c r="R1301" t="e">
        <f t="shared" si="167"/>
        <v>#N/A</v>
      </c>
      <c r="S1301" t="e">
        <f t="shared" si="165"/>
        <v>#N/A</v>
      </c>
    </row>
    <row r="1302" spans="1:19" x14ac:dyDescent="0.25">
      <c r="A1302" t="str">
        <f t="shared" si="166"/>
        <v>70442</v>
      </c>
      <c r="B1302">
        <v>2</v>
      </c>
      <c r="C1302">
        <v>7044</v>
      </c>
      <c r="D1302">
        <v>0</v>
      </c>
      <c r="E1302">
        <v>0</v>
      </c>
      <c r="F1302">
        <v>0</v>
      </c>
      <c r="G1302">
        <v>0</v>
      </c>
      <c r="H1302" t="e">
        <f>VLOOKUP($A1302,'01 LEAD TIME'!$A$10:$K$1000000,8,FALSE)</f>
        <v>#N/A</v>
      </c>
      <c r="I1302" t="e">
        <f>VLOOKUP($A1302,'01 LEAD TIME'!$A$10:$K$1000000,9,FALSE)</f>
        <v>#N/A</v>
      </c>
      <c r="J1302" t="e">
        <f>VLOOKUP($A1302,'01 LEAD TIME'!$A$10:$K$1000000,10,FALSE)</f>
        <v>#N/A</v>
      </c>
      <c r="K1302" t="e">
        <f>VLOOKUP($A1302,'01 LEAD TIME'!$A$10:$K$1000000,11,FALSE)</f>
        <v>#N/A</v>
      </c>
      <c r="L1302" t="e">
        <v>#N/A</v>
      </c>
      <c r="M1302" s="1" t="e">
        <f t="shared" si="160"/>
        <v>#N/A</v>
      </c>
      <c r="N1302" s="1" t="e">
        <f t="shared" si="161"/>
        <v>#N/A</v>
      </c>
      <c r="O1302" t="e">
        <f t="shared" si="162"/>
        <v>#N/A</v>
      </c>
      <c r="P1302" t="e">
        <f t="shared" si="163"/>
        <v>#N/A</v>
      </c>
      <c r="Q1302" t="e">
        <f t="shared" si="164"/>
        <v>#N/A</v>
      </c>
      <c r="R1302" t="e">
        <f t="shared" si="167"/>
        <v>#N/A</v>
      </c>
      <c r="S1302" t="e">
        <f t="shared" si="165"/>
        <v>#N/A</v>
      </c>
    </row>
    <row r="1303" spans="1:19" x14ac:dyDescent="0.25">
      <c r="A1303" t="str">
        <f t="shared" si="166"/>
        <v>70592</v>
      </c>
      <c r="B1303">
        <v>2</v>
      </c>
      <c r="C1303">
        <v>7059</v>
      </c>
      <c r="D1303">
        <v>1164389</v>
      </c>
      <c r="E1303">
        <v>1148909</v>
      </c>
      <c r="F1303">
        <v>15</v>
      </c>
      <c r="G1303">
        <v>20</v>
      </c>
      <c r="H1303">
        <f>VLOOKUP($A1303,'01 LEAD TIME'!$A$10:$K$1000000,8,FALSE)</f>
        <v>20161166245282.102</v>
      </c>
      <c r="I1303">
        <f>VLOOKUP($A1303,'01 LEAD TIME'!$A$10:$K$1000000,9,FALSE)</f>
        <v>20161206800821.5</v>
      </c>
      <c r="J1303">
        <f>VLOOKUP($A1303,'01 LEAD TIME'!$A$10:$K$1000000,10,FALSE)</f>
        <v>6</v>
      </c>
      <c r="K1303">
        <f>VLOOKUP($A1303,'01 LEAD TIME'!$A$10:$K$1000000,11,FALSE)</f>
        <v>2</v>
      </c>
      <c r="L1303" t="s">
        <v>36</v>
      </c>
      <c r="M1303" s="1">
        <f t="shared" si="160"/>
        <v>42701</v>
      </c>
      <c r="N1303" s="1">
        <f t="shared" si="161"/>
        <v>42712</v>
      </c>
      <c r="O1303" t="b">
        <f t="shared" si="162"/>
        <v>0</v>
      </c>
      <c r="P1303" t="str">
        <f t="shared" si="163"/>
        <v>WHEN fk_mwh_warehouse = '2' AND id_city = '7059' AND shipped_date &gt;= '2016-11-27' AND shipped_date &lt; '2016-12-09' THEN unit_price</v>
      </c>
      <c r="Q1303" t="str">
        <f t="shared" si="164"/>
        <v>WHEN fk_mwh_warehouse = '2' AND id_city = '7059' AND shipped_date &gt;= '2016-11-27' AND shipped_date &lt; '2016-12-09' THEN paid_price</v>
      </c>
      <c r="R1303" t="str">
        <f t="shared" si="167"/>
        <v>WHEN fk_mwh_warehouse = '2' AND id_city = '7059' AND shipped_date &gt;= '2016-11-27' AND shipped_date &lt; '2016-12-09' THEN order_nr</v>
      </c>
      <c r="S1303" t="str">
        <f t="shared" si="165"/>
        <v>WHEN fk_mwh_warehouse = '2' AND id_city = '7059' AND shipped_date &gt;= '2016-11-27' AND shipped_date &lt; '2016-12-09' THEN 1</v>
      </c>
    </row>
    <row r="1304" spans="1:19" x14ac:dyDescent="0.25">
      <c r="A1304" t="str">
        <f t="shared" si="166"/>
        <v>70652</v>
      </c>
      <c r="B1304">
        <v>2</v>
      </c>
      <c r="C1304">
        <v>7065</v>
      </c>
      <c r="D1304">
        <v>0</v>
      </c>
      <c r="E1304">
        <v>0</v>
      </c>
      <c r="F1304">
        <v>0</v>
      </c>
      <c r="G1304">
        <v>0</v>
      </c>
      <c r="H1304" t="e">
        <f>VLOOKUP($A1304,'01 LEAD TIME'!$A$10:$K$1000000,8,FALSE)</f>
        <v>#N/A</v>
      </c>
      <c r="I1304" t="e">
        <f>VLOOKUP($A1304,'01 LEAD TIME'!$A$10:$K$1000000,9,FALSE)</f>
        <v>#N/A</v>
      </c>
      <c r="J1304" t="e">
        <f>VLOOKUP($A1304,'01 LEAD TIME'!$A$10:$K$1000000,10,FALSE)</f>
        <v>#N/A</v>
      </c>
      <c r="K1304" t="e">
        <f>VLOOKUP($A1304,'01 LEAD TIME'!$A$10:$K$1000000,11,FALSE)</f>
        <v>#N/A</v>
      </c>
      <c r="L1304" t="e">
        <v>#N/A</v>
      </c>
      <c r="M1304" s="1" t="e">
        <f t="shared" si="160"/>
        <v>#N/A</v>
      </c>
      <c r="N1304" s="1" t="e">
        <f t="shared" si="161"/>
        <v>#N/A</v>
      </c>
      <c r="O1304" t="e">
        <f t="shared" si="162"/>
        <v>#N/A</v>
      </c>
      <c r="P1304" t="e">
        <f t="shared" si="163"/>
        <v>#N/A</v>
      </c>
      <c r="Q1304" t="e">
        <f t="shared" si="164"/>
        <v>#N/A</v>
      </c>
      <c r="R1304" t="e">
        <f t="shared" si="167"/>
        <v>#N/A</v>
      </c>
      <c r="S1304" t="e">
        <f t="shared" si="165"/>
        <v>#N/A</v>
      </c>
    </row>
    <row r="1305" spans="1:19" x14ac:dyDescent="0.25">
      <c r="A1305" t="str">
        <f t="shared" si="166"/>
        <v>70762</v>
      </c>
      <c r="B1305">
        <v>2</v>
      </c>
      <c r="C1305">
        <v>7076</v>
      </c>
      <c r="D1305">
        <v>0</v>
      </c>
      <c r="E1305">
        <v>0</v>
      </c>
      <c r="F1305">
        <v>0</v>
      </c>
      <c r="G1305">
        <v>0</v>
      </c>
      <c r="H1305" t="e">
        <f>VLOOKUP($A1305,'01 LEAD TIME'!$A$10:$K$1000000,8,FALSE)</f>
        <v>#N/A</v>
      </c>
      <c r="I1305" t="e">
        <f>VLOOKUP($A1305,'01 LEAD TIME'!$A$10:$K$1000000,9,FALSE)</f>
        <v>#N/A</v>
      </c>
      <c r="J1305" t="e">
        <f>VLOOKUP($A1305,'01 LEAD TIME'!$A$10:$K$1000000,10,FALSE)</f>
        <v>#N/A</v>
      </c>
      <c r="K1305" t="e">
        <f>VLOOKUP($A1305,'01 LEAD TIME'!$A$10:$K$1000000,11,FALSE)</f>
        <v>#N/A</v>
      </c>
      <c r="L1305" t="e">
        <v>#N/A</v>
      </c>
      <c r="M1305" s="1" t="e">
        <f t="shared" si="160"/>
        <v>#N/A</v>
      </c>
      <c r="N1305" s="1" t="e">
        <f t="shared" si="161"/>
        <v>#N/A</v>
      </c>
      <c r="O1305" t="e">
        <f t="shared" si="162"/>
        <v>#N/A</v>
      </c>
      <c r="P1305" t="e">
        <f t="shared" si="163"/>
        <v>#N/A</v>
      </c>
      <c r="Q1305" t="e">
        <f t="shared" si="164"/>
        <v>#N/A</v>
      </c>
      <c r="R1305" t="e">
        <f t="shared" si="167"/>
        <v>#N/A</v>
      </c>
      <c r="S1305" t="e">
        <f t="shared" si="165"/>
        <v>#N/A</v>
      </c>
    </row>
    <row r="1306" spans="1:19" x14ac:dyDescent="0.25">
      <c r="A1306" t="str">
        <f t="shared" si="166"/>
        <v>70812</v>
      </c>
      <c r="B1306">
        <v>2</v>
      </c>
      <c r="C1306">
        <v>7081</v>
      </c>
      <c r="D1306">
        <v>0</v>
      </c>
      <c r="E1306">
        <v>0</v>
      </c>
      <c r="F1306">
        <v>0</v>
      </c>
      <c r="G1306">
        <v>0</v>
      </c>
      <c r="H1306" t="e">
        <f>VLOOKUP($A1306,'01 LEAD TIME'!$A$10:$K$1000000,8,FALSE)</f>
        <v>#N/A</v>
      </c>
      <c r="I1306" t="e">
        <f>VLOOKUP($A1306,'01 LEAD TIME'!$A$10:$K$1000000,9,FALSE)</f>
        <v>#N/A</v>
      </c>
      <c r="J1306" t="e">
        <f>VLOOKUP($A1306,'01 LEAD TIME'!$A$10:$K$1000000,10,FALSE)</f>
        <v>#N/A</v>
      </c>
      <c r="K1306" t="e">
        <f>VLOOKUP($A1306,'01 LEAD TIME'!$A$10:$K$1000000,11,FALSE)</f>
        <v>#N/A</v>
      </c>
      <c r="L1306" t="e">
        <v>#N/A</v>
      </c>
      <c r="M1306" s="1" t="e">
        <f t="shared" si="160"/>
        <v>#N/A</v>
      </c>
      <c r="N1306" s="1" t="e">
        <f t="shared" si="161"/>
        <v>#N/A</v>
      </c>
      <c r="O1306" t="e">
        <f t="shared" si="162"/>
        <v>#N/A</v>
      </c>
      <c r="P1306" t="e">
        <f t="shared" si="163"/>
        <v>#N/A</v>
      </c>
      <c r="Q1306" t="e">
        <f t="shared" si="164"/>
        <v>#N/A</v>
      </c>
      <c r="R1306" t="e">
        <f t="shared" si="167"/>
        <v>#N/A</v>
      </c>
      <c r="S1306" t="e">
        <f t="shared" si="165"/>
        <v>#N/A</v>
      </c>
    </row>
    <row r="1307" spans="1:19" x14ac:dyDescent="0.25">
      <c r="A1307" t="str">
        <f t="shared" si="166"/>
        <v>70902</v>
      </c>
      <c r="B1307">
        <v>2</v>
      </c>
      <c r="C1307">
        <v>7090</v>
      </c>
      <c r="D1307">
        <v>0</v>
      </c>
      <c r="E1307">
        <v>0</v>
      </c>
      <c r="F1307">
        <v>0</v>
      </c>
      <c r="G1307">
        <v>0</v>
      </c>
      <c r="H1307" t="e">
        <f>VLOOKUP($A1307,'01 LEAD TIME'!$A$10:$K$1000000,8,FALSE)</f>
        <v>#N/A</v>
      </c>
      <c r="I1307" t="e">
        <f>VLOOKUP($A1307,'01 LEAD TIME'!$A$10:$K$1000000,9,FALSE)</f>
        <v>#N/A</v>
      </c>
      <c r="J1307" t="e">
        <f>VLOOKUP($A1307,'01 LEAD TIME'!$A$10:$K$1000000,10,FALSE)</f>
        <v>#N/A</v>
      </c>
      <c r="K1307" t="e">
        <f>VLOOKUP($A1307,'01 LEAD TIME'!$A$10:$K$1000000,11,FALSE)</f>
        <v>#N/A</v>
      </c>
      <c r="L1307" t="e">
        <v>#N/A</v>
      </c>
      <c r="M1307" s="1" t="e">
        <f t="shared" si="160"/>
        <v>#N/A</v>
      </c>
      <c r="N1307" s="1" t="e">
        <f t="shared" si="161"/>
        <v>#N/A</v>
      </c>
      <c r="O1307" t="e">
        <f t="shared" si="162"/>
        <v>#N/A</v>
      </c>
      <c r="P1307" t="e">
        <f t="shared" si="163"/>
        <v>#N/A</v>
      </c>
      <c r="Q1307" t="e">
        <f t="shared" si="164"/>
        <v>#N/A</v>
      </c>
      <c r="R1307" t="e">
        <f t="shared" si="167"/>
        <v>#N/A</v>
      </c>
      <c r="S1307" t="e">
        <f t="shared" si="165"/>
        <v>#N/A</v>
      </c>
    </row>
    <row r="1308" spans="1:19" x14ac:dyDescent="0.25">
      <c r="A1308" t="str">
        <f t="shared" si="166"/>
        <v>70962</v>
      </c>
      <c r="B1308">
        <v>2</v>
      </c>
      <c r="C1308">
        <v>7096</v>
      </c>
      <c r="D1308">
        <v>68000</v>
      </c>
      <c r="E1308">
        <v>68000</v>
      </c>
      <c r="F1308">
        <v>1</v>
      </c>
      <c r="G1308">
        <v>1</v>
      </c>
      <c r="H1308">
        <f>VLOOKUP($A1308,'01 LEAD TIME'!$A$10:$K$1000000,8,FALSE)</f>
        <v>20161202193115</v>
      </c>
      <c r="I1308">
        <f>VLOOKUP($A1308,'01 LEAD TIME'!$A$10:$K$1000000,9,FALSE)</f>
        <v>20161207133037</v>
      </c>
      <c r="J1308">
        <f>VLOOKUP($A1308,'01 LEAD TIME'!$A$10:$K$1000000,10,FALSE)</f>
        <v>5</v>
      </c>
      <c r="K1308">
        <f>VLOOKUP($A1308,'01 LEAD TIME'!$A$10:$K$1000000,11,FALSE)</f>
        <v>0</v>
      </c>
      <c r="L1308" t="s">
        <v>35</v>
      </c>
      <c r="M1308" s="1">
        <f t="shared" si="160"/>
        <v>42708</v>
      </c>
      <c r="N1308" s="1">
        <f t="shared" si="161"/>
        <v>42711</v>
      </c>
      <c r="O1308" t="b">
        <f t="shared" si="162"/>
        <v>0</v>
      </c>
      <c r="P1308" t="str">
        <f t="shared" si="163"/>
        <v>WHEN fk_mwh_warehouse = '2' AND id_city = '7096' AND shipped_date &gt;= '2016-12-04' AND shipped_date &lt; '2016-12-08' THEN unit_price</v>
      </c>
      <c r="Q1308" t="str">
        <f t="shared" si="164"/>
        <v>WHEN fk_mwh_warehouse = '2' AND id_city = '7096' AND shipped_date &gt;= '2016-12-04' AND shipped_date &lt; '2016-12-08' THEN paid_price</v>
      </c>
      <c r="R1308" t="str">
        <f t="shared" si="167"/>
        <v>WHEN fk_mwh_warehouse = '2' AND id_city = '7096' AND shipped_date &gt;= '2016-12-04' AND shipped_date &lt; '2016-12-08' THEN order_nr</v>
      </c>
      <c r="S1308" t="str">
        <f t="shared" si="165"/>
        <v>WHEN fk_mwh_warehouse = '2' AND id_city = '7096' AND shipped_date &gt;= '2016-12-04' AND shipped_date &lt; '2016-12-08' THEN 1</v>
      </c>
    </row>
    <row r="1309" spans="1:19" x14ac:dyDescent="0.25">
      <c r="A1309" t="str">
        <f t="shared" si="166"/>
        <v>71042</v>
      </c>
      <c r="B1309">
        <v>2</v>
      </c>
      <c r="C1309">
        <v>7104</v>
      </c>
      <c r="D1309">
        <v>0</v>
      </c>
      <c r="E1309">
        <v>0</v>
      </c>
      <c r="F1309">
        <v>0</v>
      </c>
      <c r="G1309">
        <v>0</v>
      </c>
      <c r="H1309" t="e">
        <f>VLOOKUP($A1309,'01 LEAD TIME'!$A$10:$K$1000000,8,FALSE)</f>
        <v>#N/A</v>
      </c>
      <c r="I1309" t="e">
        <f>VLOOKUP($A1309,'01 LEAD TIME'!$A$10:$K$1000000,9,FALSE)</f>
        <v>#N/A</v>
      </c>
      <c r="J1309" t="e">
        <f>VLOOKUP($A1309,'01 LEAD TIME'!$A$10:$K$1000000,10,FALSE)</f>
        <v>#N/A</v>
      </c>
      <c r="K1309" t="e">
        <f>VLOOKUP($A1309,'01 LEAD TIME'!$A$10:$K$1000000,11,FALSE)</f>
        <v>#N/A</v>
      </c>
      <c r="L1309" t="e">
        <v>#N/A</v>
      </c>
      <c r="M1309" s="1" t="e">
        <f t="shared" si="160"/>
        <v>#N/A</v>
      </c>
      <c r="N1309" s="1" t="e">
        <f t="shared" si="161"/>
        <v>#N/A</v>
      </c>
      <c r="O1309" t="e">
        <f t="shared" si="162"/>
        <v>#N/A</v>
      </c>
      <c r="P1309" t="e">
        <f t="shared" si="163"/>
        <v>#N/A</v>
      </c>
      <c r="Q1309" t="e">
        <f t="shared" si="164"/>
        <v>#N/A</v>
      </c>
      <c r="R1309" t="e">
        <f t="shared" si="167"/>
        <v>#N/A</v>
      </c>
      <c r="S1309" t="e">
        <f t="shared" si="165"/>
        <v>#N/A</v>
      </c>
    </row>
    <row r="1310" spans="1:19" x14ac:dyDescent="0.25">
      <c r="A1310" t="str">
        <f t="shared" si="166"/>
        <v>71142</v>
      </c>
      <c r="B1310">
        <v>2</v>
      </c>
      <c r="C1310">
        <v>7114</v>
      </c>
      <c r="D1310">
        <v>0</v>
      </c>
      <c r="E1310">
        <v>0</v>
      </c>
      <c r="F1310">
        <v>0</v>
      </c>
      <c r="G1310">
        <v>0</v>
      </c>
      <c r="H1310" t="e">
        <f>VLOOKUP($A1310,'01 LEAD TIME'!$A$10:$K$1000000,8,FALSE)</f>
        <v>#N/A</v>
      </c>
      <c r="I1310" t="e">
        <f>VLOOKUP($A1310,'01 LEAD TIME'!$A$10:$K$1000000,9,FALSE)</f>
        <v>#N/A</v>
      </c>
      <c r="J1310" t="e">
        <f>VLOOKUP($A1310,'01 LEAD TIME'!$A$10:$K$1000000,10,FALSE)</f>
        <v>#N/A</v>
      </c>
      <c r="K1310" t="e">
        <f>VLOOKUP($A1310,'01 LEAD TIME'!$A$10:$K$1000000,11,FALSE)</f>
        <v>#N/A</v>
      </c>
      <c r="L1310" t="e">
        <v>#N/A</v>
      </c>
      <c r="M1310" s="1" t="e">
        <f t="shared" si="160"/>
        <v>#N/A</v>
      </c>
      <c r="N1310" s="1" t="e">
        <f t="shared" si="161"/>
        <v>#N/A</v>
      </c>
      <c r="O1310" t="e">
        <f t="shared" si="162"/>
        <v>#N/A</v>
      </c>
      <c r="P1310" t="e">
        <f t="shared" si="163"/>
        <v>#N/A</v>
      </c>
      <c r="Q1310" t="e">
        <f t="shared" si="164"/>
        <v>#N/A</v>
      </c>
      <c r="R1310" t="e">
        <f t="shared" si="167"/>
        <v>#N/A</v>
      </c>
      <c r="S1310" t="e">
        <f t="shared" si="165"/>
        <v>#N/A</v>
      </c>
    </row>
    <row r="1311" spans="1:19" x14ac:dyDescent="0.25">
      <c r="A1311" t="str">
        <f t="shared" si="166"/>
        <v>71192</v>
      </c>
      <c r="B1311">
        <v>2</v>
      </c>
      <c r="C1311">
        <v>7119</v>
      </c>
      <c r="D1311">
        <v>4220513</v>
      </c>
      <c r="E1311">
        <v>4178713</v>
      </c>
      <c r="F1311">
        <v>59</v>
      </c>
      <c r="G1311">
        <v>75</v>
      </c>
      <c r="H1311">
        <f>VLOOKUP($A1311,'01 LEAD TIME'!$A$10:$K$1000000,8,FALSE)</f>
        <v>20161179619644.5</v>
      </c>
      <c r="I1311">
        <f>VLOOKUP($A1311,'01 LEAD TIME'!$A$10:$K$1000000,9,FALSE)</f>
        <v>20161207073414.898</v>
      </c>
      <c r="J1311">
        <f>VLOOKUP($A1311,'01 LEAD TIME'!$A$10:$K$1000000,10,FALSE)</f>
        <v>6</v>
      </c>
      <c r="K1311">
        <f>VLOOKUP($A1311,'01 LEAD TIME'!$A$10:$K$1000000,11,FALSE)</f>
        <v>2</v>
      </c>
      <c r="L1311" t="s">
        <v>35</v>
      </c>
      <c r="M1311" s="1">
        <f t="shared" si="160"/>
        <v>42701</v>
      </c>
      <c r="N1311" s="1">
        <f t="shared" si="161"/>
        <v>42712</v>
      </c>
      <c r="O1311" t="b">
        <f t="shared" si="162"/>
        <v>0</v>
      </c>
      <c r="P1311" t="str">
        <f t="shared" si="163"/>
        <v>WHEN fk_mwh_warehouse = '2' AND id_city = '7119' AND shipped_date &gt;= '2016-11-27' AND shipped_date &lt; '2016-12-09' THEN unit_price</v>
      </c>
      <c r="Q1311" t="str">
        <f t="shared" si="164"/>
        <v>WHEN fk_mwh_warehouse = '2' AND id_city = '7119' AND shipped_date &gt;= '2016-11-27' AND shipped_date &lt; '2016-12-09' THEN paid_price</v>
      </c>
      <c r="R1311" t="str">
        <f t="shared" si="167"/>
        <v>WHEN fk_mwh_warehouse = '2' AND id_city = '7119' AND shipped_date &gt;= '2016-11-27' AND shipped_date &lt; '2016-12-09' THEN order_nr</v>
      </c>
      <c r="S1311" t="str">
        <f t="shared" si="165"/>
        <v>WHEN fk_mwh_warehouse = '2' AND id_city = '7119' AND shipped_date &gt;= '2016-11-27' AND shipped_date &lt; '2016-12-09' THEN 1</v>
      </c>
    </row>
    <row r="1312" spans="1:19" x14ac:dyDescent="0.25">
      <c r="A1312" t="str">
        <f t="shared" si="166"/>
        <v>71262</v>
      </c>
      <c r="B1312">
        <v>2</v>
      </c>
      <c r="C1312">
        <v>7126</v>
      </c>
      <c r="D1312">
        <v>13027828</v>
      </c>
      <c r="E1312">
        <v>12938956</v>
      </c>
      <c r="F1312">
        <v>188</v>
      </c>
      <c r="G1312">
        <v>255</v>
      </c>
      <c r="H1312">
        <f>VLOOKUP($A1312,'01 LEAD TIME'!$A$10:$K$1000000,8,FALSE)</f>
        <v>20161184833479.199</v>
      </c>
      <c r="I1312">
        <f>VLOOKUP($A1312,'01 LEAD TIME'!$A$10:$K$1000000,9,FALSE)</f>
        <v>20161206707171</v>
      </c>
      <c r="J1312">
        <f>VLOOKUP($A1312,'01 LEAD TIME'!$A$10:$K$1000000,10,FALSE)</f>
        <v>6</v>
      </c>
      <c r="K1312">
        <f>VLOOKUP($A1312,'01 LEAD TIME'!$A$10:$K$1000000,11,FALSE)</f>
        <v>4</v>
      </c>
      <c r="L1312" t="s">
        <v>36</v>
      </c>
      <c r="M1312" s="1">
        <f t="shared" si="160"/>
        <v>42695</v>
      </c>
      <c r="N1312" s="1">
        <f t="shared" si="161"/>
        <v>42714</v>
      </c>
      <c r="O1312" t="b">
        <f t="shared" si="162"/>
        <v>0</v>
      </c>
      <c r="P1312" t="str">
        <f t="shared" si="163"/>
        <v>WHEN fk_mwh_warehouse = '2' AND id_city = '7126' AND shipped_date &gt;= '2016-11-21' AND shipped_date &lt; '2016-12-11' THEN unit_price</v>
      </c>
      <c r="Q1312" t="str">
        <f t="shared" si="164"/>
        <v>WHEN fk_mwh_warehouse = '2' AND id_city = '7126' AND shipped_date &gt;= '2016-11-21' AND shipped_date &lt; '2016-12-11' THEN paid_price</v>
      </c>
      <c r="R1312" t="str">
        <f t="shared" si="167"/>
        <v>WHEN fk_mwh_warehouse = '2' AND id_city = '7126' AND shipped_date &gt;= '2016-11-21' AND shipped_date &lt; '2016-12-11' THEN order_nr</v>
      </c>
      <c r="S1312" t="str">
        <f t="shared" si="165"/>
        <v>WHEN fk_mwh_warehouse = '2' AND id_city = '7126' AND shipped_date &gt;= '2016-11-21' AND shipped_date &lt; '2016-12-11' THEN 1</v>
      </c>
    </row>
    <row r="1313" spans="1:19" x14ac:dyDescent="0.25">
      <c r="A1313" t="str">
        <f t="shared" si="166"/>
        <v>172452</v>
      </c>
      <c r="B1313">
        <v>2</v>
      </c>
      <c r="C1313">
        <v>17245</v>
      </c>
      <c r="D1313">
        <v>0</v>
      </c>
      <c r="E1313">
        <v>0</v>
      </c>
      <c r="F1313">
        <v>0</v>
      </c>
      <c r="G1313">
        <v>0</v>
      </c>
      <c r="H1313" t="e">
        <f>VLOOKUP($A1313,'01 LEAD TIME'!$A$10:$K$1000000,8,FALSE)</f>
        <v>#N/A</v>
      </c>
      <c r="I1313" t="e">
        <f>VLOOKUP($A1313,'01 LEAD TIME'!$A$10:$K$1000000,9,FALSE)</f>
        <v>#N/A</v>
      </c>
      <c r="J1313" t="e">
        <f>VLOOKUP($A1313,'01 LEAD TIME'!$A$10:$K$1000000,10,FALSE)</f>
        <v>#N/A</v>
      </c>
      <c r="K1313" t="e">
        <f>VLOOKUP($A1313,'01 LEAD TIME'!$A$10:$K$1000000,11,FALSE)</f>
        <v>#N/A</v>
      </c>
      <c r="L1313" t="e">
        <v>#N/A</v>
      </c>
      <c r="M1313" s="1" t="e">
        <f t="shared" si="160"/>
        <v>#N/A</v>
      </c>
      <c r="N1313" s="1" t="e">
        <f t="shared" si="161"/>
        <v>#N/A</v>
      </c>
      <c r="O1313" t="e">
        <f t="shared" si="162"/>
        <v>#N/A</v>
      </c>
      <c r="P1313" t="e">
        <f t="shared" si="163"/>
        <v>#N/A</v>
      </c>
      <c r="Q1313" t="e">
        <f t="shared" si="164"/>
        <v>#N/A</v>
      </c>
      <c r="R1313" t="e">
        <f t="shared" si="167"/>
        <v>#N/A</v>
      </c>
      <c r="S1313" t="e">
        <f t="shared" si="165"/>
        <v>#N/A</v>
      </c>
    </row>
    <row r="1314" spans="1:19" x14ac:dyDescent="0.25">
      <c r="A1314" t="str">
        <f t="shared" si="166"/>
        <v>313</v>
      </c>
      <c r="B1314">
        <v>3</v>
      </c>
      <c r="C1314">
        <v>31</v>
      </c>
      <c r="D1314">
        <v>0</v>
      </c>
      <c r="E1314">
        <v>0</v>
      </c>
      <c r="F1314">
        <v>0</v>
      </c>
      <c r="G1314">
        <v>0</v>
      </c>
      <c r="H1314" t="e">
        <f>VLOOKUP($A1314,'01 LEAD TIME'!$A$10:$K$1000000,8,FALSE)</f>
        <v>#N/A</v>
      </c>
      <c r="I1314" t="e">
        <f>VLOOKUP($A1314,'01 LEAD TIME'!$A$10:$K$1000000,9,FALSE)</f>
        <v>#N/A</v>
      </c>
      <c r="J1314" t="e">
        <f>VLOOKUP($A1314,'01 LEAD TIME'!$A$10:$K$1000000,10,FALSE)</f>
        <v>#N/A</v>
      </c>
      <c r="K1314" t="e">
        <f>VLOOKUP($A1314,'01 LEAD TIME'!$A$10:$K$1000000,11,FALSE)</f>
        <v>#N/A</v>
      </c>
      <c r="L1314" t="e">
        <v>#N/A</v>
      </c>
      <c r="M1314" s="1" t="e">
        <f t="shared" si="160"/>
        <v>#N/A</v>
      </c>
      <c r="N1314" s="1" t="e">
        <f t="shared" si="161"/>
        <v>#N/A</v>
      </c>
      <c r="O1314" t="e">
        <f t="shared" si="162"/>
        <v>#N/A</v>
      </c>
      <c r="P1314" t="e">
        <f t="shared" si="163"/>
        <v>#N/A</v>
      </c>
      <c r="Q1314" t="e">
        <f t="shared" si="164"/>
        <v>#N/A</v>
      </c>
      <c r="R1314" t="e">
        <f t="shared" si="167"/>
        <v>#N/A</v>
      </c>
      <c r="S1314" t="e">
        <f t="shared" si="165"/>
        <v>#N/A</v>
      </c>
    </row>
    <row r="1315" spans="1:19" x14ac:dyDescent="0.25">
      <c r="A1315" t="str">
        <f t="shared" si="166"/>
        <v>1443</v>
      </c>
      <c r="B1315">
        <v>3</v>
      </c>
      <c r="C1315">
        <v>144</v>
      </c>
      <c r="D1315">
        <v>6200</v>
      </c>
      <c r="E1315">
        <v>6200</v>
      </c>
      <c r="F1315">
        <v>1</v>
      </c>
      <c r="G1315">
        <v>1</v>
      </c>
      <c r="H1315">
        <f>VLOOKUP($A1315,'01 LEAD TIME'!$A$10:$K$1000000,8,FALSE)</f>
        <v>20161205152426</v>
      </c>
      <c r="I1315">
        <f>VLOOKUP($A1315,'01 LEAD TIME'!$A$10:$K$1000000,9,FALSE)</f>
        <v>20161208013814</v>
      </c>
      <c r="J1315">
        <f>VLOOKUP($A1315,'01 LEAD TIME'!$A$10:$K$1000000,10,FALSE)</f>
        <v>3</v>
      </c>
      <c r="K1315">
        <f>VLOOKUP($A1315,'01 LEAD TIME'!$A$10:$K$1000000,11,FALSE)</f>
        <v>0</v>
      </c>
      <c r="L1315" t="s">
        <v>37</v>
      </c>
      <c r="M1315" s="1">
        <f t="shared" si="160"/>
        <v>42710</v>
      </c>
      <c r="N1315" s="1">
        <f t="shared" si="161"/>
        <v>42713</v>
      </c>
      <c r="O1315" t="b">
        <f t="shared" si="162"/>
        <v>0</v>
      </c>
      <c r="P1315" t="str">
        <f t="shared" si="163"/>
        <v>WHEN fk_mwh_warehouse = '3' AND id_city = '144' AND shipped_date &gt;= '2016-12-06' AND shipped_date &lt; '2016-12-10' THEN unit_price</v>
      </c>
      <c r="Q1315" t="str">
        <f t="shared" si="164"/>
        <v>WHEN fk_mwh_warehouse = '3' AND id_city = '144' AND shipped_date &gt;= '2016-12-06' AND shipped_date &lt; '2016-12-10' THEN paid_price</v>
      </c>
      <c r="R1315" t="str">
        <f t="shared" si="167"/>
        <v>WHEN fk_mwh_warehouse = '3' AND id_city = '144' AND shipped_date &gt;= '2016-12-06' AND shipped_date &lt; '2016-12-10' THEN order_nr</v>
      </c>
      <c r="S1315" t="str">
        <f t="shared" si="165"/>
        <v>WHEN fk_mwh_warehouse = '3' AND id_city = '144' AND shipped_date &gt;= '2016-12-06' AND shipped_date &lt; '2016-12-10' THEN 1</v>
      </c>
    </row>
    <row r="1316" spans="1:19" x14ac:dyDescent="0.25">
      <c r="A1316" t="str">
        <f t="shared" si="166"/>
        <v>1593</v>
      </c>
      <c r="B1316">
        <v>3</v>
      </c>
      <c r="C1316">
        <v>159</v>
      </c>
      <c r="D1316">
        <v>0</v>
      </c>
      <c r="E1316">
        <v>0</v>
      </c>
      <c r="F1316">
        <v>0</v>
      </c>
      <c r="G1316">
        <v>0</v>
      </c>
      <c r="H1316" t="e">
        <f>VLOOKUP($A1316,'01 LEAD TIME'!$A$10:$K$1000000,8,FALSE)</f>
        <v>#N/A</v>
      </c>
      <c r="I1316" t="e">
        <f>VLOOKUP($A1316,'01 LEAD TIME'!$A$10:$K$1000000,9,FALSE)</f>
        <v>#N/A</v>
      </c>
      <c r="J1316" t="e">
        <f>VLOOKUP($A1316,'01 LEAD TIME'!$A$10:$K$1000000,10,FALSE)</f>
        <v>#N/A</v>
      </c>
      <c r="K1316" t="e">
        <f>VLOOKUP($A1316,'01 LEAD TIME'!$A$10:$K$1000000,11,FALSE)</f>
        <v>#N/A</v>
      </c>
      <c r="L1316" t="e">
        <v>#N/A</v>
      </c>
      <c r="M1316" s="1" t="e">
        <f t="shared" si="160"/>
        <v>#N/A</v>
      </c>
      <c r="N1316" s="1" t="e">
        <f t="shared" si="161"/>
        <v>#N/A</v>
      </c>
      <c r="O1316" t="e">
        <f t="shared" si="162"/>
        <v>#N/A</v>
      </c>
      <c r="P1316" t="e">
        <f t="shared" si="163"/>
        <v>#N/A</v>
      </c>
      <c r="Q1316" t="e">
        <f t="shared" si="164"/>
        <v>#N/A</v>
      </c>
      <c r="R1316" t="e">
        <f t="shared" si="167"/>
        <v>#N/A</v>
      </c>
      <c r="S1316" t="e">
        <f t="shared" si="165"/>
        <v>#N/A</v>
      </c>
    </row>
    <row r="1317" spans="1:19" x14ac:dyDescent="0.25">
      <c r="A1317" t="str">
        <f t="shared" si="166"/>
        <v>1753</v>
      </c>
      <c r="B1317">
        <v>3</v>
      </c>
      <c r="C1317">
        <v>175</v>
      </c>
      <c r="D1317">
        <v>0</v>
      </c>
      <c r="E1317">
        <v>0</v>
      </c>
      <c r="F1317">
        <v>0</v>
      </c>
      <c r="G1317">
        <v>0</v>
      </c>
      <c r="H1317" t="e">
        <f>VLOOKUP($A1317,'01 LEAD TIME'!$A$10:$K$1000000,8,FALSE)</f>
        <v>#N/A</v>
      </c>
      <c r="I1317" t="e">
        <f>VLOOKUP($A1317,'01 LEAD TIME'!$A$10:$K$1000000,9,FALSE)</f>
        <v>#N/A</v>
      </c>
      <c r="J1317" t="e">
        <f>VLOOKUP($A1317,'01 LEAD TIME'!$A$10:$K$1000000,10,FALSE)</f>
        <v>#N/A</v>
      </c>
      <c r="K1317" t="e">
        <f>VLOOKUP($A1317,'01 LEAD TIME'!$A$10:$K$1000000,11,FALSE)</f>
        <v>#N/A</v>
      </c>
      <c r="L1317" t="e">
        <v>#N/A</v>
      </c>
      <c r="M1317" s="1" t="e">
        <f t="shared" si="160"/>
        <v>#N/A</v>
      </c>
      <c r="N1317" s="1" t="e">
        <f t="shared" si="161"/>
        <v>#N/A</v>
      </c>
      <c r="O1317" t="e">
        <f t="shared" si="162"/>
        <v>#N/A</v>
      </c>
      <c r="P1317" t="e">
        <f t="shared" si="163"/>
        <v>#N/A</v>
      </c>
      <c r="Q1317" t="e">
        <f t="shared" si="164"/>
        <v>#N/A</v>
      </c>
      <c r="R1317" t="e">
        <f t="shared" si="167"/>
        <v>#N/A</v>
      </c>
      <c r="S1317" t="e">
        <f t="shared" si="165"/>
        <v>#N/A</v>
      </c>
    </row>
    <row r="1318" spans="1:19" x14ac:dyDescent="0.25">
      <c r="A1318" t="str">
        <f t="shared" si="166"/>
        <v>2083</v>
      </c>
      <c r="B1318">
        <v>3</v>
      </c>
      <c r="C1318">
        <v>208</v>
      </c>
      <c r="D1318">
        <v>245000</v>
      </c>
      <c r="E1318">
        <v>245000</v>
      </c>
      <c r="F1318">
        <v>1</v>
      </c>
      <c r="G1318">
        <v>1</v>
      </c>
      <c r="H1318">
        <f>VLOOKUP($A1318,'01 LEAD TIME'!$A$10:$K$1000000,8,FALSE)</f>
        <v>20161126114909</v>
      </c>
      <c r="I1318">
        <f>VLOOKUP($A1318,'01 LEAD TIME'!$A$10:$K$1000000,9,FALSE)</f>
        <v>20161205225021</v>
      </c>
      <c r="J1318">
        <f>VLOOKUP($A1318,'01 LEAD TIME'!$A$10:$K$1000000,10,FALSE)</f>
        <v>9</v>
      </c>
      <c r="K1318">
        <f>VLOOKUP($A1318,'01 LEAD TIME'!$A$10:$K$1000000,11,FALSE)</f>
        <v>0</v>
      </c>
      <c r="L1318" t="s">
        <v>34</v>
      </c>
      <c r="M1318" s="1">
        <f t="shared" si="160"/>
        <v>42704</v>
      </c>
      <c r="N1318" s="1">
        <f t="shared" si="161"/>
        <v>42707</v>
      </c>
      <c r="O1318" t="b">
        <f t="shared" si="162"/>
        <v>0</v>
      </c>
      <c r="P1318" t="str">
        <f t="shared" si="163"/>
        <v>WHEN fk_mwh_warehouse = '3' AND id_city = '208' AND shipped_date &gt;= '2016-11-30' AND shipped_date &lt; '2016-12-04' THEN unit_price</v>
      </c>
      <c r="Q1318" t="str">
        <f t="shared" si="164"/>
        <v>WHEN fk_mwh_warehouse = '3' AND id_city = '208' AND shipped_date &gt;= '2016-11-30' AND shipped_date &lt; '2016-12-04' THEN paid_price</v>
      </c>
      <c r="R1318" t="str">
        <f t="shared" si="167"/>
        <v>WHEN fk_mwh_warehouse = '3' AND id_city = '208' AND shipped_date &gt;= '2016-11-30' AND shipped_date &lt; '2016-12-04' THEN order_nr</v>
      </c>
      <c r="S1318" t="str">
        <f t="shared" si="165"/>
        <v>WHEN fk_mwh_warehouse = '3' AND id_city = '208' AND shipped_date &gt;= '2016-11-30' AND shipped_date &lt; '2016-12-04' THEN 1</v>
      </c>
    </row>
    <row r="1319" spans="1:19" x14ac:dyDescent="0.25">
      <c r="A1319" t="str">
        <f t="shared" si="166"/>
        <v>2403</v>
      </c>
      <c r="B1319">
        <v>3</v>
      </c>
      <c r="C1319">
        <v>240</v>
      </c>
      <c r="D1319">
        <v>0</v>
      </c>
      <c r="E1319">
        <v>0</v>
      </c>
      <c r="F1319">
        <v>0</v>
      </c>
      <c r="G1319">
        <v>0</v>
      </c>
      <c r="H1319" t="e">
        <f>VLOOKUP($A1319,'01 LEAD TIME'!$A$10:$K$1000000,8,FALSE)</f>
        <v>#N/A</v>
      </c>
      <c r="I1319" t="e">
        <f>VLOOKUP($A1319,'01 LEAD TIME'!$A$10:$K$1000000,9,FALSE)</f>
        <v>#N/A</v>
      </c>
      <c r="J1319" t="e">
        <f>VLOOKUP($A1319,'01 LEAD TIME'!$A$10:$K$1000000,10,FALSE)</f>
        <v>#N/A</v>
      </c>
      <c r="K1319" t="e">
        <f>VLOOKUP($A1319,'01 LEAD TIME'!$A$10:$K$1000000,11,FALSE)</f>
        <v>#N/A</v>
      </c>
      <c r="L1319" t="e">
        <v>#N/A</v>
      </c>
      <c r="M1319" s="1" t="e">
        <f t="shared" si="160"/>
        <v>#N/A</v>
      </c>
      <c r="N1319" s="1" t="e">
        <f t="shared" si="161"/>
        <v>#N/A</v>
      </c>
      <c r="O1319" t="e">
        <f t="shared" si="162"/>
        <v>#N/A</v>
      </c>
      <c r="P1319" t="e">
        <f t="shared" si="163"/>
        <v>#N/A</v>
      </c>
      <c r="Q1319" t="e">
        <f t="shared" si="164"/>
        <v>#N/A</v>
      </c>
      <c r="R1319" t="e">
        <f t="shared" si="167"/>
        <v>#N/A</v>
      </c>
      <c r="S1319" t="e">
        <f t="shared" si="165"/>
        <v>#N/A</v>
      </c>
    </row>
    <row r="1320" spans="1:19" x14ac:dyDescent="0.25">
      <c r="A1320" t="str">
        <f t="shared" si="166"/>
        <v>2773</v>
      </c>
      <c r="B1320">
        <v>3</v>
      </c>
      <c r="C1320">
        <v>277</v>
      </c>
      <c r="D1320">
        <v>0</v>
      </c>
      <c r="E1320">
        <v>0</v>
      </c>
      <c r="F1320">
        <v>0</v>
      </c>
      <c r="G1320">
        <v>0</v>
      </c>
      <c r="H1320" t="e">
        <f>VLOOKUP($A1320,'01 LEAD TIME'!$A$10:$K$1000000,8,FALSE)</f>
        <v>#N/A</v>
      </c>
      <c r="I1320" t="e">
        <f>VLOOKUP($A1320,'01 LEAD TIME'!$A$10:$K$1000000,9,FALSE)</f>
        <v>#N/A</v>
      </c>
      <c r="J1320" t="e">
        <f>VLOOKUP($A1320,'01 LEAD TIME'!$A$10:$K$1000000,10,FALSE)</f>
        <v>#N/A</v>
      </c>
      <c r="K1320" t="e">
        <f>VLOOKUP($A1320,'01 LEAD TIME'!$A$10:$K$1000000,11,FALSE)</f>
        <v>#N/A</v>
      </c>
      <c r="L1320" t="e">
        <v>#N/A</v>
      </c>
      <c r="M1320" s="1" t="e">
        <f t="shared" si="160"/>
        <v>#N/A</v>
      </c>
      <c r="N1320" s="1" t="e">
        <f t="shared" si="161"/>
        <v>#N/A</v>
      </c>
      <c r="O1320" t="e">
        <f t="shared" si="162"/>
        <v>#N/A</v>
      </c>
      <c r="P1320" t="e">
        <f t="shared" si="163"/>
        <v>#N/A</v>
      </c>
      <c r="Q1320" t="e">
        <f t="shared" si="164"/>
        <v>#N/A</v>
      </c>
      <c r="R1320" t="e">
        <f t="shared" si="167"/>
        <v>#N/A</v>
      </c>
      <c r="S1320" t="e">
        <f t="shared" si="165"/>
        <v>#N/A</v>
      </c>
    </row>
    <row r="1321" spans="1:19" x14ac:dyDescent="0.25">
      <c r="A1321" t="str">
        <f t="shared" si="166"/>
        <v>2873</v>
      </c>
      <c r="B1321">
        <v>3</v>
      </c>
      <c r="C1321">
        <v>287</v>
      </c>
      <c r="D1321">
        <v>0</v>
      </c>
      <c r="E1321">
        <v>0</v>
      </c>
      <c r="F1321">
        <v>0</v>
      </c>
      <c r="G1321">
        <v>0</v>
      </c>
      <c r="H1321" t="e">
        <f>VLOOKUP($A1321,'01 LEAD TIME'!$A$10:$K$1000000,8,FALSE)</f>
        <v>#N/A</v>
      </c>
      <c r="I1321" t="e">
        <f>VLOOKUP($A1321,'01 LEAD TIME'!$A$10:$K$1000000,9,FALSE)</f>
        <v>#N/A</v>
      </c>
      <c r="J1321" t="e">
        <f>VLOOKUP($A1321,'01 LEAD TIME'!$A$10:$K$1000000,10,FALSE)</f>
        <v>#N/A</v>
      </c>
      <c r="K1321" t="e">
        <f>VLOOKUP($A1321,'01 LEAD TIME'!$A$10:$K$1000000,11,FALSE)</f>
        <v>#N/A</v>
      </c>
      <c r="L1321" t="e">
        <v>#N/A</v>
      </c>
      <c r="M1321" s="1" t="e">
        <f t="shared" si="160"/>
        <v>#N/A</v>
      </c>
      <c r="N1321" s="1" t="e">
        <f t="shared" si="161"/>
        <v>#N/A</v>
      </c>
      <c r="O1321" t="e">
        <f t="shared" si="162"/>
        <v>#N/A</v>
      </c>
      <c r="P1321" t="e">
        <f t="shared" si="163"/>
        <v>#N/A</v>
      </c>
      <c r="Q1321" t="e">
        <f t="shared" si="164"/>
        <v>#N/A</v>
      </c>
      <c r="R1321" t="e">
        <f t="shared" si="167"/>
        <v>#N/A</v>
      </c>
      <c r="S1321" t="e">
        <f t="shared" si="165"/>
        <v>#N/A</v>
      </c>
    </row>
    <row r="1322" spans="1:19" x14ac:dyDescent="0.25">
      <c r="A1322" t="str">
        <f t="shared" si="166"/>
        <v>3093</v>
      </c>
      <c r="B1322">
        <v>3</v>
      </c>
      <c r="C1322">
        <v>309</v>
      </c>
      <c r="D1322">
        <v>0</v>
      </c>
      <c r="E1322">
        <v>0</v>
      </c>
      <c r="F1322">
        <v>0</v>
      </c>
      <c r="G1322">
        <v>0</v>
      </c>
      <c r="H1322" t="e">
        <f>VLOOKUP($A1322,'01 LEAD TIME'!$A$10:$K$1000000,8,FALSE)</f>
        <v>#N/A</v>
      </c>
      <c r="I1322" t="e">
        <f>VLOOKUP($A1322,'01 LEAD TIME'!$A$10:$K$1000000,9,FALSE)</f>
        <v>#N/A</v>
      </c>
      <c r="J1322" t="e">
        <f>VLOOKUP($A1322,'01 LEAD TIME'!$A$10:$K$1000000,10,FALSE)</f>
        <v>#N/A</v>
      </c>
      <c r="K1322" t="e">
        <f>VLOOKUP($A1322,'01 LEAD TIME'!$A$10:$K$1000000,11,FALSE)</f>
        <v>#N/A</v>
      </c>
      <c r="L1322" t="e">
        <v>#N/A</v>
      </c>
      <c r="M1322" s="1" t="e">
        <f t="shared" si="160"/>
        <v>#N/A</v>
      </c>
      <c r="N1322" s="1" t="e">
        <f t="shared" si="161"/>
        <v>#N/A</v>
      </c>
      <c r="O1322" t="e">
        <f t="shared" si="162"/>
        <v>#N/A</v>
      </c>
      <c r="P1322" t="e">
        <f t="shared" si="163"/>
        <v>#N/A</v>
      </c>
      <c r="Q1322" t="e">
        <f t="shared" si="164"/>
        <v>#N/A</v>
      </c>
      <c r="R1322" t="e">
        <f t="shared" si="167"/>
        <v>#N/A</v>
      </c>
      <c r="S1322" t="e">
        <f t="shared" si="165"/>
        <v>#N/A</v>
      </c>
    </row>
    <row r="1323" spans="1:19" x14ac:dyDescent="0.25">
      <c r="A1323" t="str">
        <f t="shared" si="166"/>
        <v>3613</v>
      </c>
      <c r="B1323">
        <v>3</v>
      </c>
      <c r="C1323">
        <v>361</v>
      </c>
      <c r="D1323">
        <v>0</v>
      </c>
      <c r="E1323">
        <v>0</v>
      </c>
      <c r="F1323">
        <v>0</v>
      </c>
      <c r="G1323">
        <v>0</v>
      </c>
      <c r="H1323" t="e">
        <f>VLOOKUP($A1323,'01 LEAD TIME'!$A$10:$K$1000000,8,FALSE)</f>
        <v>#N/A</v>
      </c>
      <c r="I1323" t="e">
        <f>VLOOKUP($A1323,'01 LEAD TIME'!$A$10:$K$1000000,9,FALSE)</f>
        <v>#N/A</v>
      </c>
      <c r="J1323" t="e">
        <f>VLOOKUP($A1323,'01 LEAD TIME'!$A$10:$K$1000000,10,FALSE)</f>
        <v>#N/A</v>
      </c>
      <c r="K1323" t="e">
        <f>VLOOKUP($A1323,'01 LEAD TIME'!$A$10:$K$1000000,11,FALSE)</f>
        <v>#N/A</v>
      </c>
      <c r="L1323" t="e">
        <v>#N/A</v>
      </c>
      <c r="M1323" s="1" t="e">
        <f t="shared" si="160"/>
        <v>#N/A</v>
      </c>
      <c r="N1323" s="1" t="e">
        <f t="shared" si="161"/>
        <v>#N/A</v>
      </c>
      <c r="O1323" t="e">
        <f t="shared" si="162"/>
        <v>#N/A</v>
      </c>
      <c r="P1323" t="e">
        <f t="shared" si="163"/>
        <v>#N/A</v>
      </c>
      <c r="Q1323" t="e">
        <f t="shared" si="164"/>
        <v>#N/A</v>
      </c>
      <c r="R1323" t="e">
        <f t="shared" si="167"/>
        <v>#N/A</v>
      </c>
      <c r="S1323" t="e">
        <f t="shared" si="165"/>
        <v>#N/A</v>
      </c>
    </row>
    <row r="1324" spans="1:19" x14ac:dyDescent="0.25">
      <c r="A1324" t="str">
        <f t="shared" si="166"/>
        <v>3853</v>
      </c>
      <c r="B1324">
        <v>3</v>
      </c>
      <c r="C1324">
        <v>385</v>
      </c>
      <c r="D1324">
        <v>0</v>
      </c>
      <c r="E1324">
        <v>0</v>
      </c>
      <c r="F1324">
        <v>0</v>
      </c>
      <c r="G1324">
        <v>0</v>
      </c>
      <c r="H1324" t="e">
        <f>VLOOKUP($A1324,'01 LEAD TIME'!$A$10:$K$1000000,8,FALSE)</f>
        <v>#N/A</v>
      </c>
      <c r="I1324" t="e">
        <f>VLOOKUP($A1324,'01 LEAD TIME'!$A$10:$K$1000000,9,FALSE)</f>
        <v>#N/A</v>
      </c>
      <c r="J1324" t="e">
        <f>VLOOKUP($A1324,'01 LEAD TIME'!$A$10:$K$1000000,10,FALSE)</f>
        <v>#N/A</v>
      </c>
      <c r="K1324" t="e">
        <f>VLOOKUP($A1324,'01 LEAD TIME'!$A$10:$K$1000000,11,FALSE)</f>
        <v>#N/A</v>
      </c>
      <c r="L1324" t="e">
        <v>#N/A</v>
      </c>
      <c r="M1324" s="1" t="e">
        <f t="shared" si="160"/>
        <v>#N/A</v>
      </c>
      <c r="N1324" s="1" t="e">
        <f t="shared" si="161"/>
        <v>#N/A</v>
      </c>
      <c r="O1324" t="e">
        <f t="shared" si="162"/>
        <v>#N/A</v>
      </c>
      <c r="P1324" t="e">
        <f t="shared" si="163"/>
        <v>#N/A</v>
      </c>
      <c r="Q1324" t="e">
        <f t="shared" si="164"/>
        <v>#N/A</v>
      </c>
      <c r="R1324" t="e">
        <f t="shared" si="167"/>
        <v>#N/A</v>
      </c>
      <c r="S1324" t="e">
        <f t="shared" si="165"/>
        <v>#N/A</v>
      </c>
    </row>
    <row r="1325" spans="1:19" x14ac:dyDescent="0.25">
      <c r="A1325" t="str">
        <f t="shared" si="166"/>
        <v>3943</v>
      </c>
      <c r="B1325">
        <v>3</v>
      </c>
      <c r="C1325">
        <v>394</v>
      </c>
      <c r="D1325">
        <v>0</v>
      </c>
      <c r="E1325">
        <v>0</v>
      </c>
      <c r="F1325">
        <v>0</v>
      </c>
      <c r="G1325">
        <v>0</v>
      </c>
      <c r="H1325" t="e">
        <f>VLOOKUP($A1325,'01 LEAD TIME'!$A$10:$K$1000000,8,FALSE)</f>
        <v>#N/A</v>
      </c>
      <c r="I1325" t="e">
        <f>VLOOKUP($A1325,'01 LEAD TIME'!$A$10:$K$1000000,9,FALSE)</f>
        <v>#N/A</v>
      </c>
      <c r="J1325" t="e">
        <f>VLOOKUP($A1325,'01 LEAD TIME'!$A$10:$K$1000000,10,FALSE)</f>
        <v>#N/A</v>
      </c>
      <c r="K1325" t="e">
        <f>VLOOKUP($A1325,'01 LEAD TIME'!$A$10:$K$1000000,11,FALSE)</f>
        <v>#N/A</v>
      </c>
      <c r="L1325" t="e">
        <v>#N/A</v>
      </c>
      <c r="M1325" s="1" t="e">
        <f t="shared" si="160"/>
        <v>#N/A</v>
      </c>
      <c r="N1325" s="1" t="e">
        <f t="shared" si="161"/>
        <v>#N/A</v>
      </c>
      <c r="O1325" t="e">
        <f t="shared" si="162"/>
        <v>#N/A</v>
      </c>
      <c r="P1325" t="e">
        <f t="shared" si="163"/>
        <v>#N/A</v>
      </c>
      <c r="Q1325" t="e">
        <f t="shared" si="164"/>
        <v>#N/A</v>
      </c>
      <c r="R1325" t="e">
        <f t="shared" si="167"/>
        <v>#N/A</v>
      </c>
      <c r="S1325" t="e">
        <f t="shared" si="165"/>
        <v>#N/A</v>
      </c>
    </row>
    <row r="1326" spans="1:19" x14ac:dyDescent="0.25">
      <c r="A1326" t="str">
        <f t="shared" si="166"/>
        <v>4003</v>
      </c>
      <c r="B1326">
        <v>3</v>
      </c>
      <c r="C1326">
        <v>400</v>
      </c>
      <c r="D1326">
        <v>0</v>
      </c>
      <c r="E1326">
        <v>0</v>
      </c>
      <c r="F1326">
        <v>0</v>
      </c>
      <c r="G1326">
        <v>0</v>
      </c>
      <c r="H1326" t="e">
        <f>VLOOKUP($A1326,'01 LEAD TIME'!$A$10:$K$1000000,8,FALSE)</f>
        <v>#N/A</v>
      </c>
      <c r="I1326" t="e">
        <f>VLOOKUP($A1326,'01 LEAD TIME'!$A$10:$K$1000000,9,FALSE)</f>
        <v>#N/A</v>
      </c>
      <c r="J1326" t="e">
        <f>VLOOKUP($A1326,'01 LEAD TIME'!$A$10:$K$1000000,10,FALSE)</f>
        <v>#N/A</v>
      </c>
      <c r="K1326" t="e">
        <f>VLOOKUP($A1326,'01 LEAD TIME'!$A$10:$K$1000000,11,FALSE)</f>
        <v>#N/A</v>
      </c>
      <c r="L1326" t="e">
        <v>#N/A</v>
      </c>
      <c r="M1326" s="1" t="e">
        <f t="shared" si="160"/>
        <v>#N/A</v>
      </c>
      <c r="N1326" s="1" t="e">
        <f t="shared" si="161"/>
        <v>#N/A</v>
      </c>
      <c r="O1326" t="e">
        <f t="shared" si="162"/>
        <v>#N/A</v>
      </c>
      <c r="P1326" t="e">
        <f t="shared" si="163"/>
        <v>#N/A</v>
      </c>
      <c r="Q1326" t="e">
        <f t="shared" si="164"/>
        <v>#N/A</v>
      </c>
      <c r="R1326" t="e">
        <f t="shared" si="167"/>
        <v>#N/A</v>
      </c>
      <c r="S1326" t="e">
        <f t="shared" si="165"/>
        <v>#N/A</v>
      </c>
    </row>
    <row r="1327" spans="1:19" x14ac:dyDescent="0.25">
      <c r="A1327" t="str">
        <f t="shared" si="166"/>
        <v>4103</v>
      </c>
      <c r="B1327">
        <v>3</v>
      </c>
      <c r="C1327">
        <v>410</v>
      </c>
      <c r="D1327">
        <v>0</v>
      </c>
      <c r="E1327">
        <v>0</v>
      </c>
      <c r="F1327">
        <v>0</v>
      </c>
      <c r="G1327">
        <v>0</v>
      </c>
      <c r="H1327" t="e">
        <f>VLOOKUP($A1327,'01 LEAD TIME'!$A$10:$K$1000000,8,FALSE)</f>
        <v>#N/A</v>
      </c>
      <c r="I1327" t="e">
        <f>VLOOKUP($A1327,'01 LEAD TIME'!$A$10:$K$1000000,9,FALSE)</f>
        <v>#N/A</v>
      </c>
      <c r="J1327" t="e">
        <f>VLOOKUP($A1327,'01 LEAD TIME'!$A$10:$K$1000000,10,FALSE)</f>
        <v>#N/A</v>
      </c>
      <c r="K1327" t="e">
        <f>VLOOKUP($A1327,'01 LEAD TIME'!$A$10:$K$1000000,11,FALSE)</f>
        <v>#N/A</v>
      </c>
      <c r="L1327" t="e">
        <v>#N/A</v>
      </c>
      <c r="M1327" s="1" t="e">
        <f t="shared" si="160"/>
        <v>#N/A</v>
      </c>
      <c r="N1327" s="1" t="e">
        <f t="shared" si="161"/>
        <v>#N/A</v>
      </c>
      <c r="O1327" t="e">
        <f t="shared" si="162"/>
        <v>#N/A</v>
      </c>
      <c r="P1327" t="e">
        <f t="shared" si="163"/>
        <v>#N/A</v>
      </c>
      <c r="Q1327" t="e">
        <f t="shared" si="164"/>
        <v>#N/A</v>
      </c>
      <c r="R1327" t="e">
        <f t="shared" si="167"/>
        <v>#N/A</v>
      </c>
      <c r="S1327" t="e">
        <f t="shared" si="165"/>
        <v>#N/A</v>
      </c>
    </row>
    <row r="1328" spans="1:19" x14ac:dyDescent="0.25">
      <c r="A1328" t="str">
        <f t="shared" si="166"/>
        <v>4393</v>
      </c>
      <c r="B1328">
        <v>3</v>
      </c>
      <c r="C1328">
        <v>439</v>
      </c>
      <c r="D1328">
        <v>0</v>
      </c>
      <c r="E1328">
        <v>0</v>
      </c>
      <c r="F1328">
        <v>0</v>
      </c>
      <c r="G1328">
        <v>0</v>
      </c>
      <c r="H1328" t="e">
        <f>VLOOKUP($A1328,'01 LEAD TIME'!$A$10:$K$1000000,8,FALSE)</f>
        <v>#N/A</v>
      </c>
      <c r="I1328" t="e">
        <f>VLOOKUP($A1328,'01 LEAD TIME'!$A$10:$K$1000000,9,FALSE)</f>
        <v>#N/A</v>
      </c>
      <c r="J1328" t="e">
        <f>VLOOKUP($A1328,'01 LEAD TIME'!$A$10:$K$1000000,10,FALSE)</f>
        <v>#N/A</v>
      </c>
      <c r="K1328" t="e">
        <f>VLOOKUP($A1328,'01 LEAD TIME'!$A$10:$K$1000000,11,FALSE)</f>
        <v>#N/A</v>
      </c>
      <c r="L1328" t="e">
        <v>#N/A</v>
      </c>
      <c r="M1328" s="1" t="e">
        <f t="shared" si="160"/>
        <v>#N/A</v>
      </c>
      <c r="N1328" s="1" t="e">
        <f t="shared" si="161"/>
        <v>#N/A</v>
      </c>
      <c r="O1328" t="e">
        <f t="shared" si="162"/>
        <v>#N/A</v>
      </c>
      <c r="P1328" t="e">
        <f t="shared" si="163"/>
        <v>#N/A</v>
      </c>
      <c r="Q1328" t="e">
        <f t="shared" si="164"/>
        <v>#N/A</v>
      </c>
      <c r="R1328" t="e">
        <f t="shared" si="167"/>
        <v>#N/A</v>
      </c>
      <c r="S1328" t="e">
        <f t="shared" si="165"/>
        <v>#N/A</v>
      </c>
    </row>
    <row r="1329" spans="1:19" x14ac:dyDescent="0.25">
      <c r="A1329" t="str">
        <f t="shared" si="166"/>
        <v>4623</v>
      </c>
      <c r="B1329">
        <v>3</v>
      </c>
      <c r="C1329">
        <v>462</v>
      </c>
      <c r="D1329">
        <v>0</v>
      </c>
      <c r="E1329">
        <v>0</v>
      </c>
      <c r="F1329">
        <v>0</v>
      </c>
      <c r="G1329">
        <v>0</v>
      </c>
      <c r="H1329" t="e">
        <f>VLOOKUP($A1329,'01 LEAD TIME'!$A$10:$K$1000000,8,FALSE)</f>
        <v>#N/A</v>
      </c>
      <c r="I1329" t="e">
        <f>VLOOKUP($A1329,'01 LEAD TIME'!$A$10:$K$1000000,9,FALSE)</f>
        <v>#N/A</v>
      </c>
      <c r="J1329" t="e">
        <f>VLOOKUP($A1329,'01 LEAD TIME'!$A$10:$K$1000000,10,FALSE)</f>
        <v>#N/A</v>
      </c>
      <c r="K1329" t="e">
        <f>VLOOKUP($A1329,'01 LEAD TIME'!$A$10:$K$1000000,11,FALSE)</f>
        <v>#N/A</v>
      </c>
      <c r="L1329" t="e">
        <v>#N/A</v>
      </c>
      <c r="M1329" s="1" t="e">
        <f t="shared" si="160"/>
        <v>#N/A</v>
      </c>
      <c r="N1329" s="1" t="e">
        <f t="shared" si="161"/>
        <v>#N/A</v>
      </c>
      <c r="O1329" t="e">
        <f t="shared" si="162"/>
        <v>#N/A</v>
      </c>
      <c r="P1329" t="e">
        <f t="shared" si="163"/>
        <v>#N/A</v>
      </c>
      <c r="Q1329" t="e">
        <f t="shared" si="164"/>
        <v>#N/A</v>
      </c>
      <c r="R1329" t="e">
        <f t="shared" si="167"/>
        <v>#N/A</v>
      </c>
      <c r="S1329" t="e">
        <f t="shared" si="165"/>
        <v>#N/A</v>
      </c>
    </row>
    <row r="1330" spans="1:19" x14ac:dyDescent="0.25">
      <c r="A1330" t="str">
        <f t="shared" si="166"/>
        <v>4783</v>
      </c>
      <c r="B1330">
        <v>3</v>
      </c>
      <c r="C1330">
        <v>478</v>
      </c>
      <c r="D1330">
        <v>0</v>
      </c>
      <c r="E1330">
        <v>0</v>
      </c>
      <c r="F1330">
        <v>0</v>
      </c>
      <c r="G1330">
        <v>0</v>
      </c>
      <c r="H1330" t="e">
        <f>VLOOKUP($A1330,'01 LEAD TIME'!$A$10:$K$1000000,8,FALSE)</f>
        <v>#N/A</v>
      </c>
      <c r="I1330" t="e">
        <f>VLOOKUP($A1330,'01 LEAD TIME'!$A$10:$K$1000000,9,FALSE)</f>
        <v>#N/A</v>
      </c>
      <c r="J1330" t="e">
        <f>VLOOKUP($A1330,'01 LEAD TIME'!$A$10:$K$1000000,10,FALSE)</f>
        <v>#N/A</v>
      </c>
      <c r="K1330" t="e">
        <f>VLOOKUP($A1330,'01 LEAD TIME'!$A$10:$K$1000000,11,FALSE)</f>
        <v>#N/A</v>
      </c>
      <c r="L1330" t="e">
        <v>#N/A</v>
      </c>
      <c r="M1330" s="1" t="e">
        <f t="shared" si="160"/>
        <v>#N/A</v>
      </c>
      <c r="N1330" s="1" t="e">
        <f t="shared" si="161"/>
        <v>#N/A</v>
      </c>
      <c r="O1330" t="e">
        <f t="shared" si="162"/>
        <v>#N/A</v>
      </c>
      <c r="P1330" t="e">
        <f t="shared" si="163"/>
        <v>#N/A</v>
      </c>
      <c r="Q1330" t="e">
        <f t="shared" si="164"/>
        <v>#N/A</v>
      </c>
      <c r="R1330" t="e">
        <f t="shared" si="167"/>
        <v>#N/A</v>
      </c>
      <c r="S1330" t="e">
        <f t="shared" si="165"/>
        <v>#N/A</v>
      </c>
    </row>
    <row r="1331" spans="1:19" x14ac:dyDescent="0.25">
      <c r="A1331" t="str">
        <f t="shared" si="166"/>
        <v>4863</v>
      </c>
      <c r="B1331">
        <v>3</v>
      </c>
      <c r="C1331">
        <v>486</v>
      </c>
      <c r="D1331">
        <v>0</v>
      </c>
      <c r="E1331">
        <v>0</v>
      </c>
      <c r="F1331">
        <v>0</v>
      </c>
      <c r="G1331">
        <v>0</v>
      </c>
      <c r="H1331" t="e">
        <f>VLOOKUP($A1331,'01 LEAD TIME'!$A$10:$K$1000000,8,FALSE)</f>
        <v>#N/A</v>
      </c>
      <c r="I1331" t="e">
        <f>VLOOKUP($A1331,'01 LEAD TIME'!$A$10:$K$1000000,9,FALSE)</f>
        <v>#N/A</v>
      </c>
      <c r="J1331" t="e">
        <f>VLOOKUP($A1331,'01 LEAD TIME'!$A$10:$K$1000000,10,FALSE)</f>
        <v>#N/A</v>
      </c>
      <c r="K1331" t="e">
        <f>VLOOKUP($A1331,'01 LEAD TIME'!$A$10:$K$1000000,11,FALSE)</f>
        <v>#N/A</v>
      </c>
      <c r="L1331" t="e">
        <v>#N/A</v>
      </c>
      <c r="M1331" s="1" t="e">
        <f t="shared" si="160"/>
        <v>#N/A</v>
      </c>
      <c r="N1331" s="1" t="e">
        <f t="shared" si="161"/>
        <v>#N/A</v>
      </c>
      <c r="O1331" t="e">
        <f t="shared" si="162"/>
        <v>#N/A</v>
      </c>
      <c r="P1331" t="e">
        <f t="shared" si="163"/>
        <v>#N/A</v>
      </c>
      <c r="Q1331" t="e">
        <f t="shared" si="164"/>
        <v>#N/A</v>
      </c>
      <c r="R1331" t="e">
        <f t="shared" si="167"/>
        <v>#N/A</v>
      </c>
      <c r="S1331" t="e">
        <f t="shared" si="165"/>
        <v>#N/A</v>
      </c>
    </row>
    <row r="1332" spans="1:19" x14ac:dyDescent="0.25">
      <c r="A1332" t="str">
        <f t="shared" si="166"/>
        <v>5123</v>
      </c>
      <c r="B1332">
        <v>3</v>
      </c>
      <c r="C1332">
        <v>512</v>
      </c>
      <c r="D1332">
        <v>0</v>
      </c>
      <c r="E1332">
        <v>0</v>
      </c>
      <c r="F1332">
        <v>0</v>
      </c>
      <c r="G1332">
        <v>0</v>
      </c>
      <c r="H1332" t="e">
        <f>VLOOKUP($A1332,'01 LEAD TIME'!$A$10:$K$1000000,8,FALSE)</f>
        <v>#N/A</v>
      </c>
      <c r="I1332" t="e">
        <f>VLOOKUP($A1332,'01 LEAD TIME'!$A$10:$K$1000000,9,FALSE)</f>
        <v>#N/A</v>
      </c>
      <c r="J1332" t="e">
        <f>VLOOKUP($A1332,'01 LEAD TIME'!$A$10:$K$1000000,10,FALSE)</f>
        <v>#N/A</v>
      </c>
      <c r="K1332" t="e">
        <f>VLOOKUP($A1332,'01 LEAD TIME'!$A$10:$K$1000000,11,FALSE)</f>
        <v>#N/A</v>
      </c>
      <c r="L1332" t="e">
        <v>#N/A</v>
      </c>
      <c r="M1332" s="1" t="e">
        <f t="shared" si="160"/>
        <v>#N/A</v>
      </c>
      <c r="N1332" s="1" t="e">
        <f t="shared" si="161"/>
        <v>#N/A</v>
      </c>
      <c r="O1332" t="e">
        <f t="shared" si="162"/>
        <v>#N/A</v>
      </c>
      <c r="P1332" t="e">
        <f t="shared" si="163"/>
        <v>#N/A</v>
      </c>
      <c r="Q1332" t="e">
        <f t="shared" si="164"/>
        <v>#N/A</v>
      </c>
      <c r="R1332" t="e">
        <f t="shared" si="167"/>
        <v>#N/A</v>
      </c>
      <c r="S1332" t="e">
        <f t="shared" si="165"/>
        <v>#N/A</v>
      </c>
    </row>
    <row r="1333" spans="1:19" x14ac:dyDescent="0.25">
      <c r="A1333" t="str">
        <f t="shared" si="166"/>
        <v>5183</v>
      </c>
      <c r="B1333">
        <v>3</v>
      </c>
      <c r="C1333">
        <v>518</v>
      </c>
      <c r="D1333">
        <v>0</v>
      </c>
      <c r="E1333">
        <v>0</v>
      </c>
      <c r="F1333">
        <v>0</v>
      </c>
      <c r="G1333">
        <v>0</v>
      </c>
      <c r="H1333" t="e">
        <f>VLOOKUP($A1333,'01 LEAD TIME'!$A$10:$K$1000000,8,FALSE)</f>
        <v>#N/A</v>
      </c>
      <c r="I1333" t="e">
        <f>VLOOKUP($A1333,'01 LEAD TIME'!$A$10:$K$1000000,9,FALSE)</f>
        <v>#N/A</v>
      </c>
      <c r="J1333" t="e">
        <f>VLOOKUP($A1333,'01 LEAD TIME'!$A$10:$K$1000000,10,FALSE)</f>
        <v>#N/A</v>
      </c>
      <c r="K1333" t="e">
        <f>VLOOKUP($A1333,'01 LEAD TIME'!$A$10:$K$1000000,11,FALSE)</f>
        <v>#N/A</v>
      </c>
      <c r="L1333" t="e">
        <v>#N/A</v>
      </c>
      <c r="M1333" s="1" t="e">
        <f t="shared" si="160"/>
        <v>#N/A</v>
      </c>
      <c r="N1333" s="1" t="e">
        <f t="shared" si="161"/>
        <v>#N/A</v>
      </c>
      <c r="O1333" t="e">
        <f t="shared" si="162"/>
        <v>#N/A</v>
      </c>
      <c r="P1333" t="e">
        <f t="shared" si="163"/>
        <v>#N/A</v>
      </c>
      <c r="Q1333" t="e">
        <f t="shared" si="164"/>
        <v>#N/A</v>
      </c>
      <c r="R1333" t="e">
        <f t="shared" si="167"/>
        <v>#N/A</v>
      </c>
      <c r="S1333" t="e">
        <f t="shared" si="165"/>
        <v>#N/A</v>
      </c>
    </row>
    <row r="1334" spans="1:19" x14ac:dyDescent="0.25">
      <c r="A1334" t="str">
        <f t="shared" si="166"/>
        <v>5253</v>
      </c>
      <c r="B1334">
        <v>3</v>
      </c>
      <c r="C1334">
        <v>525</v>
      </c>
      <c r="D1334">
        <v>0</v>
      </c>
      <c r="E1334">
        <v>0</v>
      </c>
      <c r="F1334">
        <v>0</v>
      </c>
      <c r="G1334">
        <v>0</v>
      </c>
      <c r="H1334" t="e">
        <f>VLOOKUP($A1334,'01 LEAD TIME'!$A$10:$K$1000000,8,FALSE)</f>
        <v>#N/A</v>
      </c>
      <c r="I1334" t="e">
        <f>VLOOKUP($A1334,'01 LEAD TIME'!$A$10:$K$1000000,9,FALSE)</f>
        <v>#N/A</v>
      </c>
      <c r="J1334" t="e">
        <f>VLOOKUP($A1334,'01 LEAD TIME'!$A$10:$K$1000000,10,FALSE)</f>
        <v>#N/A</v>
      </c>
      <c r="K1334" t="e">
        <f>VLOOKUP($A1334,'01 LEAD TIME'!$A$10:$K$1000000,11,FALSE)</f>
        <v>#N/A</v>
      </c>
      <c r="L1334" t="e">
        <v>#N/A</v>
      </c>
      <c r="M1334" s="1" t="e">
        <f t="shared" si="160"/>
        <v>#N/A</v>
      </c>
      <c r="N1334" s="1" t="e">
        <f t="shared" si="161"/>
        <v>#N/A</v>
      </c>
      <c r="O1334" t="e">
        <f t="shared" si="162"/>
        <v>#N/A</v>
      </c>
      <c r="P1334" t="e">
        <f t="shared" si="163"/>
        <v>#N/A</v>
      </c>
      <c r="Q1334" t="e">
        <f t="shared" si="164"/>
        <v>#N/A</v>
      </c>
      <c r="R1334" t="e">
        <f t="shared" si="167"/>
        <v>#N/A</v>
      </c>
      <c r="S1334" t="e">
        <f t="shared" si="165"/>
        <v>#N/A</v>
      </c>
    </row>
    <row r="1335" spans="1:19" x14ac:dyDescent="0.25">
      <c r="A1335" t="str">
        <f t="shared" si="166"/>
        <v>5303</v>
      </c>
      <c r="B1335">
        <v>3</v>
      </c>
      <c r="C1335">
        <v>530</v>
      </c>
      <c r="D1335">
        <v>147950</v>
      </c>
      <c r="E1335">
        <v>147950</v>
      </c>
      <c r="F1335">
        <v>1</v>
      </c>
      <c r="G1335">
        <v>1</v>
      </c>
      <c r="H1335">
        <f>VLOOKUP($A1335,'01 LEAD TIME'!$A$10:$K$1000000,8,FALSE)</f>
        <v>20161108192517</v>
      </c>
      <c r="I1335">
        <f>VLOOKUP($A1335,'01 LEAD TIME'!$A$10:$K$1000000,9,FALSE)</f>
        <v>20161206210013</v>
      </c>
      <c r="J1335">
        <f>VLOOKUP($A1335,'01 LEAD TIME'!$A$10:$K$1000000,10,FALSE)</f>
        <v>28</v>
      </c>
      <c r="K1335">
        <f>VLOOKUP($A1335,'01 LEAD TIME'!$A$10:$K$1000000,11,FALSE)</f>
        <v>0</v>
      </c>
      <c r="L1335" t="s">
        <v>36</v>
      </c>
      <c r="M1335" s="1">
        <f t="shared" si="160"/>
        <v>42685</v>
      </c>
      <c r="N1335" s="1">
        <f t="shared" si="161"/>
        <v>42688</v>
      </c>
      <c r="O1335" t="b">
        <f t="shared" si="162"/>
        <v>0</v>
      </c>
      <c r="P1335" t="str">
        <f t="shared" si="163"/>
        <v>WHEN fk_mwh_warehouse = '3' AND id_city = '530' AND shipped_date &gt;= '2016-11-11' AND shipped_date &lt; '2016-11-15' THEN unit_price</v>
      </c>
      <c r="Q1335" t="str">
        <f t="shared" si="164"/>
        <v>WHEN fk_mwh_warehouse = '3' AND id_city = '530' AND shipped_date &gt;= '2016-11-11' AND shipped_date &lt; '2016-11-15' THEN paid_price</v>
      </c>
      <c r="R1335" t="str">
        <f t="shared" si="167"/>
        <v>WHEN fk_mwh_warehouse = '3' AND id_city = '530' AND shipped_date &gt;= '2016-11-11' AND shipped_date &lt; '2016-11-15' THEN order_nr</v>
      </c>
      <c r="S1335" t="str">
        <f t="shared" si="165"/>
        <v>WHEN fk_mwh_warehouse = '3' AND id_city = '530' AND shipped_date &gt;= '2016-11-11' AND shipped_date &lt; '2016-11-15' THEN 1</v>
      </c>
    </row>
    <row r="1336" spans="1:19" x14ac:dyDescent="0.25">
      <c r="A1336" t="str">
        <f t="shared" si="166"/>
        <v>5373</v>
      </c>
      <c r="B1336">
        <v>3</v>
      </c>
      <c r="C1336">
        <v>537</v>
      </c>
      <c r="D1336">
        <v>693050</v>
      </c>
      <c r="E1336">
        <v>672360.34</v>
      </c>
      <c r="F1336">
        <v>5</v>
      </c>
      <c r="G1336">
        <v>7</v>
      </c>
      <c r="H1336">
        <f>VLOOKUP($A1336,'01 LEAD TIME'!$A$10:$K$1000000,8,FALSE)</f>
        <v>20161110145576</v>
      </c>
      <c r="I1336">
        <f>VLOOKUP($A1336,'01 LEAD TIME'!$A$10:$K$1000000,9,FALSE)</f>
        <v>20161206210051.602</v>
      </c>
      <c r="J1336">
        <f>VLOOKUP($A1336,'01 LEAD TIME'!$A$10:$K$1000000,10,FALSE)</f>
        <v>26</v>
      </c>
      <c r="K1336">
        <f>VLOOKUP($A1336,'01 LEAD TIME'!$A$10:$K$1000000,11,FALSE)</f>
        <v>1</v>
      </c>
      <c r="L1336" t="s">
        <v>36</v>
      </c>
      <c r="M1336" s="1">
        <f t="shared" si="160"/>
        <v>42684</v>
      </c>
      <c r="N1336" s="1">
        <f t="shared" si="161"/>
        <v>42691</v>
      </c>
      <c r="O1336" t="b">
        <f t="shared" si="162"/>
        <v>0</v>
      </c>
      <c r="P1336" t="str">
        <f t="shared" si="163"/>
        <v>WHEN fk_mwh_warehouse = '3' AND id_city = '537' AND shipped_date &gt;= '2016-11-10' AND shipped_date &lt; '2016-11-18' THEN unit_price</v>
      </c>
      <c r="Q1336" t="str">
        <f t="shared" si="164"/>
        <v>WHEN fk_mwh_warehouse = '3' AND id_city = '537' AND shipped_date &gt;= '2016-11-10' AND shipped_date &lt; '2016-11-18' THEN paid_price</v>
      </c>
      <c r="R1336" t="str">
        <f t="shared" si="167"/>
        <v>WHEN fk_mwh_warehouse = '3' AND id_city = '537' AND shipped_date &gt;= '2016-11-10' AND shipped_date &lt; '2016-11-18' THEN order_nr</v>
      </c>
      <c r="S1336" t="str">
        <f t="shared" si="165"/>
        <v>WHEN fk_mwh_warehouse = '3' AND id_city = '537' AND shipped_date &gt;= '2016-11-10' AND shipped_date &lt; '2016-11-18' THEN 1</v>
      </c>
    </row>
    <row r="1337" spans="1:19" x14ac:dyDescent="0.25">
      <c r="A1337" t="str">
        <f t="shared" si="166"/>
        <v>5443</v>
      </c>
      <c r="B1337">
        <v>3</v>
      </c>
      <c r="C1337">
        <v>544</v>
      </c>
      <c r="D1337">
        <v>85469073.739999995</v>
      </c>
      <c r="E1337">
        <v>84343297.579999998</v>
      </c>
      <c r="F1337">
        <v>802</v>
      </c>
      <c r="G1337">
        <v>1010</v>
      </c>
      <c r="H1337">
        <f>VLOOKUP($A1337,'01 LEAD TIME'!$A$10:$K$1000000,8,FALSE)</f>
        <v>20161201183054.602</v>
      </c>
      <c r="I1337">
        <f>VLOOKUP($A1337,'01 LEAD TIME'!$A$10:$K$1000000,9,FALSE)</f>
        <v>20161206476997.5</v>
      </c>
      <c r="J1337">
        <f>VLOOKUP($A1337,'01 LEAD TIME'!$A$10:$K$1000000,10,FALSE)</f>
        <v>2</v>
      </c>
      <c r="K1337">
        <f>VLOOKUP($A1337,'01 LEAD TIME'!$A$10:$K$1000000,11,FALSE)</f>
        <v>2</v>
      </c>
      <c r="L1337" t="s">
        <v>36</v>
      </c>
      <c r="M1337" s="1">
        <f t="shared" si="160"/>
        <v>42705</v>
      </c>
      <c r="N1337" s="1">
        <f t="shared" si="161"/>
        <v>42716</v>
      </c>
      <c r="O1337" t="b">
        <f t="shared" si="162"/>
        <v>0</v>
      </c>
      <c r="P1337" t="str">
        <f t="shared" si="163"/>
        <v>WHEN fk_mwh_warehouse = '3' AND id_city = '544' AND shipped_date &gt;= '2016-12-01' AND shipped_date &lt; '2016-12-13' THEN unit_price</v>
      </c>
      <c r="Q1337" t="str">
        <f t="shared" si="164"/>
        <v>WHEN fk_mwh_warehouse = '3' AND id_city = '544' AND shipped_date &gt;= '2016-12-01' AND shipped_date &lt; '2016-12-13' THEN paid_price</v>
      </c>
      <c r="R1337" t="str">
        <f t="shared" si="167"/>
        <v>WHEN fk_mwh_warehouse = '3' AND id_city = '544' AND shipped_date &gt;= '2016-12-01' AND shipped_date &lt; '2016-12-13' THEN order_nr</v>
      </c>
      <c r="S1337" t="str">
        <f t="shared" si="165"/>
        <v>WHEN fk_mwh_warehouse = '3' AND id_city = '544' AND shipped_date &gt;= '2016-12-01' AND shipped_date &lt; '2016-12-13' THEN 1</v>
      </c>
    </row>
    <row r="1338" spans="1:19" x14ac:dyDescent="0.25">
      <c r="A1338" t="str">
        <f t="shared" si="166"/>
        <v>5663</v>
      </c>
      <c r="B1338">
        <v>3</v>
      </c>
      <c r="C1338">
        <v>566</v>
      </c>
      <c r="D1338">
        <v>0</v>
      </c>
      <c r="E1338">
        <v>0</v>
      </c>
      <c r="F1338">
        <v>0</v>
      </c>
      <c r="G1338">
        <v>0</v>
      </c>
      <c r="H1338" t="e">
        <f>VLOOKUP($A1338,'01 LEAD TIME'!$A$10:$K$1000000,8,FALSE)</f>
        <v>#N/A</v>
      </c>
      <c r="I1338" t="e">
        <f>VLOOKUP($A1338,'01 LEAD TIME'!$A$10:$K$1000000,9,FALSE)</f>
        <v>#N/A</v>
      </c>
      <c r="J1338" t="e">
        <f>VLOOKUP($A1338,'01 LEAD TIME'!$A$10:$K$1000000,10,FALSE)</f>
        <v>#N/A</v>
      </c>
      <c r="K1338" t="e">
        <f>VLOOKUP($A1338,'01 LEAD TIME'!$A$10:$K$1000000,11,FALSE)</f>
        <v>#N/A</v>
      </c>
      <c r="L1338" t="e">
        <v>#N/A</v>
      </c>
      <c r="M1338" s="1" t="e">
        <f t="shared" si="160"/>
        <v>#N/A</v>
      </c>
      <c r="N1338" s="1" t="e">
        <f t="shared" si="161"/>
        <v>#N/A</v>
      </c>
      <c r="O1338" t="e">
        <f t="shared" si="162"/>
        <v>#N/A</v>
      </c>
      <c r="P1338" t="e">
        <f t="shared" si="163"/>
        <v>#N/A</v>
      </c>
      <c r="Q1338" t="e">
        <f t="shared" si="164"/>
        <v>#N/A</v>
      </c>
      <c r="R1338" t="e">
        <f t="shared" si="167"/>
        <v>#N/A</v>
      </c>
      <c r="S1338" t="e">
        <f t="shared" si="165"/>
        <v>#N/A</v>
      </c>
    </row>
    <row r="1339" spans="1:19" x14ac:dyDescent="0.25">
      <c r="A1339" t="str">
        <f t="shared" si="166"/>
        <v>5733</v>
      </c>
      <c r="B1339">
        <v>3</v>
      </c>
      <c r="C1339">
        <v>573</v>
      </c>
      <c r="D1339">
        <v>0</v>
      </c>
      <c r="E1339">
        <v>0</v>
      </c>
      <c r="F1339">
        <v>0</v>
      </c>
      <c r="G1339">
        <v>0</v>
      </c>
      <c r="H1339" t="e">
        <f>VLOOKUP($A1339,'01 LEAD TIME'!$A$10:$K$1000000,8,FALSE)</f>
        <v>#N/A</v>
      </c>
      <c r="I1339" t="e">
        <f>VLOOKUP($A1339,'01 LEAD TIME'!$A$10:$K$1000000,9,FALSE)</f>
        <v>#N/A</v>
      </c>
      <c r="J1339" t="e">
        <f>VLOOKUP($A1339,'01 LEAD TIME'!$A$10:$K$1000000,10,FALSE)</f>
        <v>#N/A</v>
      </c>
      <c r="K1339" t="e">
        <f>VLOOKUP($A1339,'01 LEAD TIME'!$A$10:$K$1000000,11,FALSE)</f>
        <v>#N/A</v>
      </c>
      <c r="L1339" t="e">
        <v>#N/A</v>
      </c>
      <c r="M1339" s="1" t="e">
        <f t="shared" si="160"/>
        <v>#N/A</v>
      </c>
      <c r="N1339" s="1" t="e">
        <f t="shared" si="161"/>
        <v>#N/A</v>
      </c>
      <c r="O1339" t="e">
        <f t="shared" si="162"/>
        <v>#N/A</v>
      </c>
      <c r="P1339" t="e">
        <f t="shared" si="163"/>
        <v>#N/A</v>
      </c>
      <c r="Q1339" t="e">
        <f t="shared" si="164"/>
        <v>#N/A</v>
      </c>
      <c r="R1339" t="e">
        <f t="shared" si="167"/>
        <v>#N/A</v>
      </c>
      <c r="S1339" t="e">
        <f t="shared" si="165"/>
        <v>#N/A</v>
      </c>
    </row>
    <row r="1340" spans="1:19" x14ac:dyDescent="0.25">
      <c r="A1340" t="str">
        <f t="shared" si="166"/>
        <v>5793</v>
      </c>
      <c r="B1340">
        <v>3</v>
      </c>
      <c r="C1340">
        <v>579</v>
      </c>
      <c r="D1340">
        <v>0</v>
      </c>
      <c r="E1340">
        <v>0</v>
      </c>
      <c r="F1340">
        <v>0</v>
      </c>
      <c r="G1340">
        <v>0</v>
      </c>
      <c r="H1340" t="e">
        <f>VLOOKUP($A1340,'01 LEAD TIME'!$A$10:$K$1000000,8,FALSE)</f>
        <v>#N/A</v>
      </c>
      <c r="I1340" t="e">
        <f>VLOOKUP($A1340,'01 LEAD TIME'!$A$10:$K$1000000,9,FALSE)</f>
        <v>#N/A</v>
      </c>
      <c r="J1340" t="e">
        <f>VLOOKUP($A1340,'01 LEAD TIME'!$A$10:$K$1000000,10,FALSE)</f>
        <v>#N/A</v>
      </c>
      <c r="K1340" t="e">
        <f>VLOOKUP($A1340,'01 LEAD TIME'!$A$10:$K$1000000,11,FALSE)</f>
        <v>#N/A</v>
      </c>
      <c r="L1340" t="e">
        <v>#N/A</v>
      </c>
      <c r="M1340" s="1" t="e">
        <f t="shared" si="160"/>
        <v>#N/A</v>
      </c>
      <c r="N1340" s="1" t="e">
        <f t="shared" si="161"/>
        <v>#N/A</v>
      </c>
      <c r="O1340" t="e">
        <f t="shared" si="162"/>
        <v>#N/A</v>
      </c>
      <c r="P1340" t="e">
        <f t="shared" si="163"/>
        <v>#N/A</v>
      </c>
      <c r="Q1340" t="e">
        <f t="shared" si="164"/>
        <v>#N/A</v>
      </c>
      <c r="R1340" t="e">
        <f t="shared" si="167"/>
        <v>#N/A</v>
      </c>
      <c r="S1340" t="e">
        <f t="shared" si="165"/>
        <v>#N/A</v>
      </c>
    </row>
    <row r="1341" spans="1:19" x14ac:dyDescent="0.25">
      <c r="A1341" t="str">
        <f t="shared" si="166"/>
        <v>6203</v>
      </c>
      <c r="B1341">
        <v>3</v>
      </c>
      <c r="C1341">
        <v>620</v>
      </c>
      <c r="D1341">
        <v>0</v>
      </c>
      <c r="E1341">
        <v>0</v>
      </c>
      <c r="F1341">
        <v>0</v>
      </c>
      <c r="G1341">
        <v>0</v>
      </c>
      <c r="H1341" t="e">
        <f>VLOOKUP($A1341,'01 LEAD TIME'!$A$10:$K$1000000,8,FALSE)</f>
        <v>#N/A</v>
      </c>
      <c r="I1341" t="e">
        <f>VLOOKUP($A1341,'01 LEAD TIME'!$A$10:$K$1000000,9,FALSE)</f>
        <v>#N/A</v>
      </c>
      <c r="J1341" t="e">
        <f>VLOOKUP($A1341,'01 LEAD TIME'!$A$10:$K$1000000,10,FALSE)</f>
        <v>#N/A</v>
      </c>
      <c r="K1341" t="e">
        <f>VLOOKUP($A1341,'01 LEAD TIME'!$A$10:$K$1000000,11,FALSE)</f>
        <v>#N/A</v>
      </c>
      <c r="L1341" t="e">
        <v>#N/A</v>
      </c>
      <c r="M1341" s="1" t="e">
        <f t="shared" si="160"/>
        <v>#N/A</v>
      </c>
      <c r="N1341" s="1" t="e">
        <f t="shared" si="161"/>
        <v>#N/A</v>
      </c>
      <c r="O1341" t="e">
        <f t="shared" si="162"/>
        <v>#N/A</v>
      </c>
      <c r="P1341" t="e">
        <f t="shared" si="163"/>
        <v>#N/A</v>
      </c>
      <c r="Q1341" t="e">
        <f t="shared" si="164"/>
        <v>#N/A</v>
      </c>
      <c r="R1341" t="e">
        <f t="shared" si="167"/>
        <v>#N/A</v>
      </c>
      <c r="S1341" t="e">
        <f t="shared" si="165"/>
        <v>#N/A</v>
      </c>
    </row>
    <row r="1342" spans="1:19" x14ac:dyDescent="0.25">
      <c r="A1342" t="str">
        <f t="shared" si="166"/>
        <v>6903</v>
      </c>
      <c r="B1342">
        <v>3</v>
      </c>
      <c r="C1342">
        <v>690</v>
      </c>
      <c r="D1342">
        <v>55000</v>
      </c>
      <c r="E1342">
        <v>55000</v>
      </c>
      <c r="F1342">
        <v>1</v>
      </c>
      <c r="G1342">
        <v>1</v>
      </c>
      <c r="H1342">
        <f>VLOOKUP($A1342,'01 LEAD TIME'!$A$10:$K$1000000,8,FALSE)</f>
        <v>20161130142606</v>
      </c>
      <c r="I1342">
        <f>VLOOKUP($A1342,'01 LEAD TIME'!$A$10:$K$1000000,9,FALSE)</f>
        <v>20161207101059</v>
      </c>
      <c r="J1342">
        <f>VLOOKUP($A1342,'01 LEAD TIME'!$A$10:$K$1000000,10,FALSE)</f>
        <v>7</v>
      </c>
      <c r="K1342">
        <f>VLOOKUP($A1342,'01 LEAD TIME'!$A$10:$K$1000000,11,FALSE)</f>
        <v>0</v>
      </c>
      <c r="L1342" t="s">
        <v>35</v>
      </c>
      <c r="M1342" s="1">
        <f t="shared" si="160"/>
        <v>42706</v>
      </c>
      <c r="N1342" s="1">
        <f t="shared" si="161"/>
        <v>42709</v>
      </c>
      <c r="O1342" t="b">
        <f t="shared" si="162"/>
        <v>0</v>
      </c>
      <c r="P1342" t="str">
        <f t="shared" si="163"/>
        <v>WHEN fk_mwh_warehouse = '3' AND id_city = '690' AND shipped_date &gt;= '2016-12-02' AND shipped_date &lt; '2016-12-06' THEN unit_price</v>
      </c>
      <c r="Q1342" t="str">
        <f t="shared" si="164"/>
        <v>WHEN fk_mwh_warehouse = '3' AND id_city = '690' AND shipped_date &gt;= '2016-12-02' AND shipped_date &lt; '2016-12-06' THEN paid_price</v>
      </c>
      <c r="R1342" t="str">
        <f t="shared" si="167"/>
        <v>WHEN fk_mwh_warehouse = '3' AND id_city = '690' AND shipped_date &gt;= '2016-12-02' AND shipped_date &lt; '2016-12-06' THEN order_nr</v>
      </c>
      <c r="S1342" t="str">
        <f t="shared" si="165"/>
        <v>WHEN fk_mwh_warehouse = '3' AND id_city = '690' AND shipped_date &gt;= '2016-12-02' AND shipped_date &lt; '2016-12-06' THEN 1</v>
      </c>
    </row>
    <row r="1343" spans="1:19" x14ac:dyDescent="0.25">
      <c r="A1343" t="str">
        <f t="shared" si="166"/>
        <v>7253</v>
      </c>
      <c r="B1343">
        <v>3</v>
      </c>
      <c r="C1343">
        <v>725</v>
      </c>
      <c r="D1343">
        <v>998890</v>
      </c>
      <c r="E1343">
        <v>998890</v>
      </c>
      <c r="F1343">
        <v>1</v>
      </c>
      <c r="G1343">
        <v>1</v>
      </c>
      <c r="H1343">
        <f>VLOOKUP($A1343,'01 LEAD TIME'!$A$10:$K$1000000,8,FALSE)</f>
        <v>20161111011520</v>
      </c>
      <c r="I1343">
        <f>VLOOKUP($A1343,'01 LEAD TIME'!$A$10:$K$1000000,9,FALSE)</f>
        <v>20161205151939</v>
      </c>
      <c r="J1343">
        <f>VLOOKUP($A1343,'01 LEAD TIME'!$A$10:$K$1000000,10,FALSE)</f>
        <v>24</v>
      </c>
      <c r="K1343">
        <f>VLOOKUP($A1343,'01 LEAD TIME'!$A$10:$K$1000000,11,FALSE)</f>
        <v>0</v>
      </c>
      <c r="L1343" t="s">
        <v>34</v>
      </c>
      <c r="M1343" s="1">
        <f t="shared" si="160"/>
        <v>42689</v>
      </c>
      <c r="N1343" s="1">
        <f t="shared" si="161"/>
        <v>42692</v>
      </c>
      <c r="O1343" t="b">
        <f t="shared" si="162"/>
        <v>0</v>
      </c>
      <c r="P1343" t="str">
        <f t="shared" si="163"/>
        <v>WHEN fk_mwh_warehouse = '3' AND id_city = '725' AND shipped_date &gt;= '2016-11-15' AND shipped_date &lt; '2016-11-19' THEN unit_price</v>
      </c>
      <c r="Q1343" t="str">
        <f t="shared" si="164"/>
        <v>WHEN fk_mwh_warehouse = '3' AND id_city = '725' AND shipped_date &gt;= '2016-11-15' AND shipped_date &lt; '2016-11-19' THEN paid_price</v>
      </c>
      <c r="R1343" t="str">
        <f t="shared" si="167"/>
        <v>WHEN fk_mwh_warehouse = '3' AND id_city = '725' AND shipped_date &gt;= '2016-11-15' AND shipped_date &lt; '2016-11-19' THEN order_nr</v>
      </c>
      <c r="S1343" t="str">
        <f t="shared" si="165"/>
        <v>WHEN fk_mwh_warehouse = '3' AND id_city = '725' AND shipped_date &gt;= '2016-11-15' AND shipped_date &lt; '2016-11-19' THEN 1</v>
      </c>
    </row>
    <row r="1344" spans="1:19" x14ac:dyDescent="0.25">
      <c r="A1344" t="str">
        <f t="shared" si="166"/>
        <v>7513</v>
      </c>
      <c r="B1344">
        <v>3</v>
      </c>
      <c r="C1344">
        <v>751</v>
      </c>
      <c r="D1344">
        <v>0</v>
      </c>
      <c r="E1344">
        <v>0</v>
      </c>
      <c r="F1344">
        <v>0</v>
      </c>
      <c r="G1344">
        <v>0</v>
      </c>
      <c r="H1344" t="e">
        <f>VLOOKUP($A1344,'01 LEAD TIME'!$A$10:$K$1000000,8,FALSE)</f>
        <v>#N/A</v>
      </c>
      <c r="I1344" t="e">
        <f>VLOOKUP($A1344,'01 LEAD TIME'!$A$10:$K$1000000,9,FALSE)</f>
        <v>#N/A</v>
      </c>
      <c r="J1344" t="e">
        <f>VLOOKUP($A1344,'01 LEAD TIME'!$A$10:$K$1000000,10,FALSE)</f>
        <v>#N/A</v>
      </c>
      <c r="K1344" t="e">
        <f>VLOOKUP($A1344,'01 LEAD TIME'!$A$10:$K$1000000,11,FALSE)</f>
        <v>#N/A</v>
      </c>
      <c r="L1344" t="e">
        <v>#N/A</v>
      </c>
      <c r="M1344" s="1" t="e">
        <f t="shared" si="160"/>
        <v>#N/A</v>
      </c>
      <c r="N1344" s="1" t="e">
        <f t="shared" si="161"/>
        <v>#N/A</v>
      </c>
      <c r="O1344" t="e">
        <f t="shared" si="162"/>
        <v>#N/A</v>
      </c>
      <c r="P1344" t="e">
        <f t="shared" si="163"/>
        <v>#N/A</v>
      </c>
      <c r="Q1344" t="e">
        <f t="shared" si="164"/>
        <v>#N/A</v>
      </c>
      <c r="R1344" t="e">
        <f t="shared" si="167"/>
        <v>#N/A</v>
      </c>
      <c r="S1344" t="e">
        <f t="shared" si="165"/>
        <v>#N/A</v>
      </c>
    </row>
    <row r="1345" spans="1:19" x14ac:dyDescent="0.25">
      <c r="A1345" t="str">
        <f t="shared" si="166"/>
        <v>7673</v>
      </c>
      <c r="B1345">
        <v>3</v>
      </c>
      <c r="C1345">
        <v>767</v>
      </c>
      <c r="D1345">
        <v>0</v>
      </c>
      <c r="E1345">
        <v>0</v>
      </c>
      <c r="F1345">
        <v>0</v>
      </c>
      <c r="G1345">
        <v>0</v>
      </c>
      <c r="H1345" t="e">
        <f>VLOOKUP($A1345,'01 LEAD TIME'!$A$10:$K$1000000,8,FALSE)</f>
        <v>#N/A</v>
      </c>
      <c r="I1345" t="e">
        <f>VLOOKUP($A1345,'01 LEAD TIME'!$A$10:$K$1000000,9,FALSE)</f>
        <v>#N/A</v>
      </c>
      <c r="J1345" t="e">
        <f>VLOOKUP($A1345,'01 LEAD TIME'!$A$10:$K$1000000,10,FALSE)</f>
        <v>#N/A</v>
      </c>
      <c r="K1345" t="e">
        <f>VLOOKUP($A1345,'01 LEAD TIME'!$A$10:$K$1000000,11,FALSE)</f>
        <v>#N/A</v>
      </c>
      <c r="L1345" t="e">
        <v>#N/A</v>
      </c>
      <c r="M1345" s="1" t="e">
        <f t="shared" ref="M1345:M1408" si="168">$N$2-J1345-($N$6*K1345)</f>
        <v>#N/A</v>
      </c>
      <c r="N1345" s="1" t="e">
        <f t="shared" ref="N1345:N1408" si="169">$N$3-J1345+($N$7*K1345)</f>
        <v>#N/A</v>
      </c>
      <c r="O1345" t="e">
        <f t="shared" ref="O1345:O1408" si="170">N1345&gt;$N$3</f>
        <v>#N/A</v>
      </c>
      <c r="P1345" t="e">
        <f t="shared" si="163"/>
        <v>#N/A</v>
      </c>
      <c r="Q1345" t="e">
        <f t="shared" si="164"/>
        <v>#N/A</v>
      </c>
      <c r="R1345" t="e">
        <f t="shared" si="167"/>
        <v>#N/A</v>
      </c>
      <c r="S1345" t="e">
        <f t="shared" si="165"/>
        <v>#N/A</v>
      </c>
    </row>
    <row r="1346" spans="1:19" x14ac:dyDescent="0.25">
      <c r="A1346" t="str">
        <f t="shared" si="166"/>
        <v>7743</v>
      </c>
      <c r="B1346">
        <v>3</v>
      </c>
      <c r="C1346">
        <v>774</v>
      </c>
      <c r="D1346">
        <v>8283575</v>
      </c>
      <c r="E1346">
        <v>7583575</v>
      </c>
      <c r="F1346">
        <v>24</v>
      </c>
      <c r="G1346">
        <v>25</v>
      </c>
      <c r="H1346">
        <f>VLOOKUP($A1346,'01 LEAD TIME'!$A$10:$K$1000000,8,FALSE)</f>
        <v>20161163321615.801</v>
      </c>
      <c r="I1346">
        <f>VLOOKUP($A1346,'01 LEAD TIME'!$A$10:$K$1000000,9,FALSE)</f>
        <v>20161206718304.5</v>
      </c>
      <c r="J1346">
        <f>VLOOKUP($A1346,'01 LEAD TIME'!$A$10:$K$1000000,10,FALSE)</f>
        <v>7</v>
      </c>
      <c r="K1346">
        <f>VLOOKUP($A1346,'01 LEAD TIME'!$A$10:$K$1000000,11,FALSE)</f>
        <v>2</v>
      </c>
      <c r="L1346" t="s">
        <v>36</v>
      </c>
      <c r="M1346" s="1">
        <f t="shared" si="168"/>
        <v>42700</v>
      </c>
      <c r="N1346" s="1">
        <f t="shared" si="169"/>
        <v>42711</v>
      </c>
      <c r="O1346" t="b">
        <f t="shared" si="170"/>
        <v>0</v>
      </c>
      <c r="P1346" t="str">
        <f t="shared" si="163"/>
        <v>WHEN fk_mwh_warehouse = '3' AND id_city = '774' AND shipped_date &gt;= '2016-11-26' AND shipped_date &lt; '2016-12-08' THEN unit_price</v>
      </c>
      <c r="Q1346" t="str">
        <f t="shared" si="164"/>
        <v>WHEN fk_mwh_warehouse = '3' AND id_city = '774' AND shipped_date &gt;= '2016-11-26' AND shipped_date &lt; '2016-12-08' THEN paid_price</v>
      </c>
      <c r="R1346" t="str">
        <f t="shared" si="167"/>
        <v>WHEN fk_mwh_warehouse = '3' AND id_city = '774' AND shipped_date &gt;= '2016-11-26' AND shipped_date &lt; '2016-12-08' THEN order_nr</v>
      </c>
      <c r="S1346" t="str">
        <f t="shared" si="165"/>
        <v>WHEN fk_mwh_warehouse = '3' AND id_city = '774' AND shipped_date &gt;= '2016-11-26' AND shipped_date &lt; '2016-12-08' THEN 1</v>
      </c>
    </row>
    <row r="1347" spans="1:19" x14ac:dyDescent="0.25">
      <c r="A1347" t="str">
        <f t="shared" si="166"/>
        <v>7973</v>
      </c>
      <c r="B1347">
        <v>3</v>
      </c>
      <c r="C1347">
        <v>797</v>
      </c>
      <c r="D1347">
        <v>30000</v>
      </c>
      <c r="E1347">
        <v>30000</v>
      </c>
      <c r="F1347">
        <v>1</v>
      </c>
      <c r="G1347">
        <v>2</v>
      </c>
      <c r="H1347">
        <f>VLOOKUP($A1347,'01 LEAD TIME'!$A$10:$K$1000000,8,FALSE)</f>
        <v>20161202123753</v>
      </c>
      <c r="I1347">
        <f>VLOOKUP($A1347,'01 LEAD TIME'!$A$10:$K$1000000,9,FALSE)</f>
        <v>20161208123714</v>
      </c>
      <c r="J1347">
        <f>VLOOKUP($A1347,'01 LEAD TIME'!$A$10:$K$1000000,10,FALSE)</f>
        <v>6</v>
      </c>
      <c r="K1347">
        <f>VLOOKUP($A1347,'01 LEAD TIME'!$A$10:$K$1000000,11,FALSE)</f>
        <v>0</v>
      </c>
      <c r="L1347" t="s">
        <v>37</v>
      </c>
      <c r="M1347" s="1">
        <f t="shared" si="168"/>
        <v>42707</v>
      </c>
      <c r="N1347" s="1">
        <f t="shared" si="169"/>
        <v>42710</v>
      </c>
      <c r="O1347" t="b">
        <f t="shared" si="170"/>
        <v>0</v>
      </c>
      <c r="P1347" t="str">
        <f t="shared" si="163"/>
        <v>WHEN fk_mwh_warehouse = '3' AND id_city = '797' AND shipped_date &gt;= '2016-12-03' AND shipped_date &lt; '2016-12-07' THEN unit_price</v>
      </c>
      <c r="Q1347" t="str">
        <f t="shared" si="164"/>
        <v>WHEN fk_mwh_warehouse = '3' AND id_city = '797' AND shipped_date &gt;= '2016-12-03' AND shipped_date &lt; '2016-12-07' THEN paid_price</v>
      </c>
      <c r="R1347" t="str">
        <f t="shared" si="167"/>
        <v>WHEN fk_mwh_warehouse = '3' AND id_city = '797' AND shipped_date &gt;= '2016-12-03' AND shipped_date &lt; '2016-12-07' THEN order_nr</v>
      </c>
      <c r="S1347" t="str">
        <f t="shared" si="165"/>
        <v>WHEN fk_mwh_warehouse = '3' AND id_city = '797' AND shipped_date &gt;= '2016-12-03' AND shipped_date &lt; '2016-12-07' THEN 1</v>
      </c>
    </row>
    <row r="1348" spans="1:19" x14ac:dyDescent="0.25">
      <c r="A1348" t="str">
        <f t="shared" si="166"/>
        <v>8063</v>
      </c>
      <c r="B1348">
        <v>3</v>
      </c>
      <c r="C1348">
        <v>806</v>
      </c>
      <c r="D1348">
        <v>0</v>
      </c>
      <c r="E1348">
        <v>0</v>
      </c>
      <c r="F1348">
        <v>0</v>
      </c>
      <c r="G1348">
        <v>0</v>
      </c>
      <c r="H1348" t="e">
        <f>VLOOKUP($A1348,'01 LEAD TIME'!$A$10:$K$1000000,8,FALSE)</f>
        <v>#N/A</v>
      </c>
      <c r="I1348" t="e">
        <f>VLOOKUP($A1348,'01 LEAD TIME'!$A$10:$K$1000000,9,FALSE)</f>
        <v>#N/A</v>
      </c>
      <c r="J1348" t="e">
        <f>VLOOKUP($A1348,'01 LEAD TIME'!$A$10:$K$1000000,10,FALSE)</f>
        <v>#N/A</v>
      </c>
      <c r="K1348" t="e">
        <f>VLOOKUP($A1348,'01 LEAD TIME'!$A$10:$K$1000000,11,FALSE)</f>
        <v>#N/A</v>
      </c>
      <c r="L1348" t="e">
        <v>#N/A</v>
      </c>
      <c r="M1348" s="1" t="e">
        <f t="shared" si="168"/>
        <v>#N/A</v>
      </c>
      <c r="N1348" s="1" t="e">
        <f t="shared" si="169"/>
        <v>#N/A</v>
      </c>
      <c r="O1348" t="e">
        <f t="shared" si="170"/>
        <v>#N/A</v>
      </c>
      <c r="P1348" t="e">
        <f t="shared" si="163"/>
        <v>#N/A</v>
      </c>
      <c r="Q1348" t="e">
        <f t="shared" si="164"/>
        <v>#N/A</v>
      </c>
      <c r="R1348" t="e">
        <f t="shared" si="167"/>
        <v>#N/A</v>
      </c>
      <c r="S1348" t="e">
        <f t="shared" si="165"/>
        <v>#N/A</v>
      </c>
    </row>
    <row r="1349" spans="1:19" x14ac:dyDescent="0.25">
      <c r="A1349" t="str">
        <f t="shared" si="166"/>
        <v>8213</v>
      </c>
      <c r="B1349">
        <v>3</v>
      </c>
      <c r="C1349">
        <v>821</v>
      </c>
      <c r="D1349">
        <v>249000</v>
      </c>
      <c r="E1349">
        <v>249000</v>
      </c>
      <c r="F1349">
        <v>1</v>
      </c>
      <c r="G1349">
        <v>1</v>
      </c>
      <c r="H1349">
        <f>VLOOKUP($A1349,'01 LEAD TIME'!$A$10:$K$1000000,8,FALSE)</f>
        <v>20161205131926</v>
      </c>
      <c r="I1349">
        <f>VLOOKUP($A1349,'01 LEAD TIME'!$A$10:$K$1000000,9,FALSE)</f>
        <v>20161208112726</v>
      </c>
      <c r="J1349">
        <f>VLOOKUP($A1349,'01 LEAD TIME'!$A$10:$K$1000000,10,FALSE)</f>
        <v>3</v>
      </c>
      <c r="K1349">
        <f>VLOOKUP($A1349,'01 LEAD TIME'!$A$10:$K$1000000,11,FALSE)</f>
        <v>0</v>
      </c>
      <c r="L1349" t="s">
        <v>37</v>
      </c>
      <c r="M1349" s="1">
        <f t="shared" si="168"/>
        <v>42710</v>
      </c>
      <c r="N1349" s="1">
        <f t="shared" si="169"/>
        <v>42713</v>
      </c>
      <c r="O1349" t="b">
        <f t="shared" si="170"/>
        <v>0</v>
      </c>
      <c r="P1349" t="str">
        <f t="shared" si="163"/>
        <v>WHEN fk_mwh_warehouse = '3' AND id_city = '821' AND shipped_date &gt;= '2016-12-06' AND shipped_date &lt; '2016-12-10' THEN unit_price</v>
      </c>
      <c r="Q1349" t="str">
        <f t="shared" si="164"/>
        <v>WHEN fk_mwh_warehouse = '3' AND id_city = '821' AND shipped_date &gt;= '2016-12-06' AND shipped_date &lt; '2016-12-10' THEN paid_price</v>
      </c>
      <c r="R1349" t="str">
        <f t="shared" si="167"/>
        <v>WHEN fk_mwh_warehouse = '3' AND id_city = '821' AND shipped_date &gt;= '2016-12-06' AND shipped_date &lt; '2016-12-10' THEN order_nr</v>
      </c>
      <c r="S1349" t="str">
        <f t="shared" si="165"/>
        <v>WHEN fk_mwh_warehouse = '3' AND id_city = '821' AND shipped_date &gt;= '2016-12-06' AND shipped_date &lt; '2016-12-10' THEN 1</v>
      </c>
    </row>
    <row r="1350" spans="1:19" x14ac:dyDescent="0.25">
      <c r="A1350" t="str">
        <f t="shared" si="166"/>
        <v>8293</v>
      </c>
      <c r="B1350">
        <v>3</v>
      </c>
      <c r="C1350">
        <v>829</v>
      </c>
      <c r="D1350">
        <v>0</v>
      </c>
      <c r="E1350">
        <v>0</v>
      </c>
      <c r="F1350">
        <v>0</v>
      </c>
      <c r="G1350">
        <v>0</v>
      </c>
      <c r="H1350" t="e">
        <f>VLOOKUP($A1350,'01 LEAD TIME'!$A$10:$K$1000000,8,FALSE)</f>
        <v>#N/A</v>
      </c>
      <c r="I1350" t="e">
        <f>VLOOKUP($A1350,'01 LEAD TIME'!$A$10:$K$1000000,9,FALSE)</f>
        <v>#N/A</v>
      </c>
      <c r="J1350" t="e">
        <f>VLOOKUP($A1350,'01 LEAD TIME'!$A$10:$K$1000000,10,FALSE)</f>
        <v>#N/A</v>
      </c>
      <c r="K1350" t="e">
        <f>VLOOKUP($A1350,'01 LEAD TIME'!$A$10:$K$1000000,11,FALSE)</f>
        <v>#N/A</v>
      </c>
      <c r="L1350" t="e">
        <v>#N/A</v>
      </c>
      <c r="M1350" s="1" t="e">
        <f t="shared" si="168"/>
        <v>#N/A</v>
      </c>
      <c r="N1350" s="1" t="e">
        <f t="shared" si="169"/>
        <v>#N/A</v>
      </c>
      <c r="O1350" t="e">
        <f t="shared" si="170"/>
        <v>#N/A</v>
      </c>
      <c r="P1350" t="e">
        <f t="shared" si="163"/>
        <v>#N/A</v>
      </c>
      <c r="Q1350" t="e">
        <f t="shared" si="164"/>
        <v>#N/A</v>
      </c>
      <c r="R1350" t="e">
        <f t="shared" si="167"/>
        <v>#N/A</v>
      </c>
      <c r="S1350" t="e">
        <f t="shared" si="165"/>
        <v>#N/A</v>
      </c>
    </row>
    <row r="1351" spans="1:19" x14ac:dyDescent="0.25">
      <c r="A1351" t="str">
        <f t="shared" si="166"/>
        <v>8443</v>
      </c>
      <c r="B1351">
        <v>3</v>
      </c>
      <c r="C1351">
        <v>844</v>
      </c>
      <c r="D1351">
        <v>0</v>
      </c>
      <c r="E1351">
        <v>0</v>
      </c>
      <c r="F1351">
        <v>0</v>
      </c>
      <c r="G1351">
        <v>0</v>
      </c>
      <c r="H1351" t="e">
        <f>VLOOKUP($A1351,'01 LEAD TIME'!$A$10:$K$1000000,8,FALSE)</f>
        <v>#N/A</v>
      </c>
      <c r="I1351" t="e">
        <f>VLOOKUP($A1351,'01 LEAD TIME'!$A$10:$K$1000000,9,FALSE)</f>
        <v>#N/A</v>
      </c>
      <c r="J1351" t="e">
        <f>VLOOKUP($A1351,'01 LEAD TIME'!$A$10:$K$1000000,10,FALSE)</f>
        <v>#N/A</v>
      </c>
      <c r="K1351" t="e">
        <f>VLOOKUP($A1351,'01 LEAD TIME'!$A$10:$K$1000000,11,FALSE)</f>
        <v>#N/A</v>
      </c>
      <c r="L1351" t="e">
        <v>#N/A</v>
      </c>
      <c r="M1351" s="1" t="e">
        <f t="shared" si="168"/>
        <v>#N/A</v>
      </c>
      <c r="N1351" s="1" t="e">
        <f t="shared" si="169"/>
        <v>#N/A</v>
      </c>
      <c r="O1351" t="e">
        <f t="shared" si="170"/>
        <v>#N/A</v>
      </c>
      <c r="P1351" t="e">
        <f t="shared" si="163"/>
        <v>#N/A</v>
      </c>
      <c r="Q1351" t="e">
        <f t="shared" si="164"/>
        <v>#N/A</v>
      </c>
      <c r="R1351" t="e">
        <f t="shared" si="167"/>
        <v>#N/A</v>
      </c>
      <c r="S1351" t="e">
        <f t="shared" si="165"/>
        <v>#N/A</v>
      </c>
    </row>
    <row r="1352" spans="1:19" x14ac:dyDescent="0.25">
      <c r="A1352" t="str">
        <f t="shared" si="166"/>
        <v>8533</v>
      </c>
      <c r="B1352">
        <v>3</v>
      </c>
      <c r="C1352">
        <v>853</v>
      </c>
      <c r="D1352">
        <v>0</v>
      </c>
      <c r="E1352">
        <v>0</v>
      </c>
      <c r="F1352">
        <v>0</v>
      </c>
      <c r="G1352">
        <v>0</v>
      </c>
      <c r="H1352" t="e">
        <f>VLOOKUP($A1352,'01 LEAD TIME'!$A$10:$K$1000000,8,FALSE)</f>
        <v>#N/A</v>
      </c>
      <c r="I1352" t="e">
        <f>VLOOKUP($A1352,'01 LEAD TIME'!$A$10:$K$1000000,9,FALSE)</f>
        <v>#N/A</v>
      </c>
      <c r="J1352" t="e">
        <f>VLOOKUP($A1352,'01 LEAD TIME'!$A$10:$K$1000000,10,FALSE)</f>
        <v>#N/A</v>
      </c>
      <c r="K1352" t="e">
        <f>VLOOKUP($A1352,'01 LEAD TIME'!$A$10:$K$1000000,11,FALSE)</f>
        <v>#N/A</v>
      </c>
      <c r="L1352" t="e">
        <v>#N/A</v>
      </c>
      <c r="M1352" s="1" t="e">
        <f t="shared" si="168"/>
        <v>#N/A</v>
      </c>
      <c r="N1352" s="1" t="e">
        <f t="shared" si="169"/>
        <v>#N/A</v>
      </c>
      <c r="O1352" t="e">
        <f t="shared" si="170"/>
        <v>#N/A</v>
      </c>
      <c r="P1352" t="e">
        <f t="shared" si="163"/>
        <v>#N/A</v>
      </c>
      <c r="Q1352" t="e">
        <f t="shared" si="164"/>
        <v>#N/A</v>
      </c>
      <c r="R1352" t="e">
        <f t="shared" si="167"/>
        <v>#N/A</v>
      </c>
      <c r="S1352" t="e">
        <f t="shared" si="165"/>
        <v>#N/A</v>
      </c>
    </row>
    <row r="1353" spans="1:19" x14ac:dyDescent="0.25">
      <c r="A1353" t="str">
        <f t="shared" si="166"/>
        <v>8663</v>
      </c>
      <c r="B1353">
        <v>3</v>
      </c>
      <c r="C1353">
        <v>866</v>
      </c>
      <c r="D1353">
        <v>0</v>
      </c>
      <c r="E1353">
        <v>0</v>
      </c>
      <c r="F1353">
        <v>0</v>
      </c>
      <c r="G1353">
        <v>0</v>
      </c>
      <c r="H1353" t="e">
        <f>VLOOKUP($A1353,'01 LEAD TIME'!$A$10:$K$1000000,8,FALSE)</f>
        <v>#N/A</v>
      </c>
      <c r="I1353" t="e">
        <f>VLOOKUP($A1353,'01 LEAD TIME'!$A$10:$K$1000000,9,FALSE)</f>
        <v>#N/A</v>
      </c>
      <c r="J1353" t="e">
        <f>VLOOKUP($A1353,'01 LEAD TIME'!$A$10:$K$1000000,10,FALSE)</f>
        <v>#N/A</v>
      </c>
      <c r="K1353" t="e">
        <f>VLOOKUP($A1353,'01 LEAD TIME'!$A$10:$K$1000000,11,FALSE)</f>
        <v>#N/A</v>
      </c>
      <c r="L1353" t="e">
        <v>#N/A</v>
      </c>
      <c r="M1353" s="1" t="e">
        <f t="shared" si="168"/>
        <v>#N/A</v>
      </c>
      <c r="N1353" s="1" t="e">
        <f t="shared" si="169"/>
        <v>#N/A</v>
      </c>
      <c r="O1353" t="e">
        <f t="shared" si="170"/>
        <v>#N/A</v>
      </c>
      <c r="P1353" t="e">
        <f t="shared" si="163"/>
        <v>#N/A</v>
      </c>
      <c r="Q1353" t="e">
        <f t="shared" si="164"/>
        <v>#N/A</v>
      </c>
      <c r="R1353" t="e">
        <f t="shared" si="167"/>
        <v>#N/A</v>
      </c>
      <c r="S1353" t="e">
        <f t="shared" si="165"/>
        <v>#N/A</v>
      </c>
    </row>
    <row r="1354" spans="1:19" x14ac:dyDescent="0.25">
      <c r="A1354" t="str">
        <f t="shared" si="166"/>
        <v>8783</v>
      </c>
      <c r="B1354">
        <v>3</v>
      </c>
      <c r="C1354">
        <v>878</v>
      </c>
      <c r="D1354">
        <v>0</v>
      </c>
      <c r="E1354">
        <v>0</v>
      </c>
      <c r="F1354">
        <v>0</v>
      </c>
      <c r="G1354">
        <v>0</v>
      </c>
      <c r="H1354" t="e">
        <f>VLOOKUP($A1354,'01 LEAD TIME'!$A$10:$K$1000000,8,FALSE)</f>
        <v>#N/A</v>
      </c>
      <c r="I1354" t="e">
        <f>VLOOKUP($A1354,'01 LEAD TIME'!$A$10:$K$1000000,9,FALSE)</f>
        <v>#N/A</v>
      </c>
      <c r="J1354" t="e">
        <f>VLOOKUP($A1354,'01 LEAD TIME'!$A$10:$K$1000000,10,FALSE)</f>
        <v>#N/A</v>
      </c>
      <c r="K1354" t="e">
        <f>VLOOKUP($A1354,'01 LEAD TIME'!$A$10:$K$1000000,11,FALSE)</f>
        <v>#N/A</v>
      </c>
      <c r="L1354" t="e">
        <v>#N/A</v>
      </c>
      <c r="M1354" s="1" t="e">
        <f t="shared" si="168"/>
        <v>#N/A</v>
      </c>
      <c r="N1354" s="1" t="e">
        <f t="shared" si="169"/>
        <v>#N/A</v>
      </c>
      <c r="O1354" t="e">
        <f t="shared" si="170"/>
        <v>#N/A</v>
      </c>
      <c r="P1354" t="e">
        <f t="shared" ref="P1354:P1417" si="171">"WHEN fk_mwh_warehouse = '"&amp;$B1354&amp;"' AND id_city = '"&amp;$C1354&amp;"' AND shipped_date &gt;= '"&amp;TEXT($M1354,"yyyy-mm-dd")&amp;"' AND shipped_date &lt; '"&amp;TEXT($N1354+1,"yyyy-mm-dd")&amp;"' THEN unit_price"</f>
        <v>#N/A</v>
      </c>
      <c r="Q1354" t="e">
        <f t="shared" ref="Q1354:Q1417" si="172">"WHEN fk_mwh_warehouse = '"&amp;$B1354&amp;"' AND id_city = '"&amp;$C1354&amp;"' AND shipped_date &gt;= '"&amp;TEXT($M1354,"yyyy-mm-dd")&amp;"' AND shipped_date &lt; '"&amp;TEXT($N1354+1,"yyyy-mm-dd")&amp;"' THEN paid_price"</f>
        <v>#N/A</v>
      </c>
      <c r="R1354" t="e">
        <f t="shared" si="167"/>
        <v>#N/A</v>
      </c>
      <c r="S1354" t="e">
        <f t="shared" ref="S1354:S1417" si="173">"WHEN fk_mwh_warehouse = '"&amp;$B1354&amp;"' AND id_city = '"&amp;$C1354&amp;"' AND shipped_date &gt;= '"&amp;TEXT($M1354,"yyyy-mm-dd")&amp;"' AND shipped_date &lt; '"&amp;TEXT($N1354+1,"yyyy-mm-dd")&amp;"' THEN 1"</f>
        <v>#N/A</v>
      </c>
    </row>
    <row r="1355" spans="1:19" x14ac:dyDescent="0.25">
      <c r="A1355" t="str">
        <f t="shared" ref="A1355:A1418" si="174">C1355&amp;B1355</f>
        <v>9203</v>
      </c>
      <c r="B1355">
        <v>3</v>
      </c>
      <c r="C1355">
        <v>920</v>
      </c>
      <c r="D1355">
        <v>0</v>
      </c>
      <c r="E1355">
        <v>0</v>
      </c>
      <c r="F1355">
        <v>0</v>
      </c>
      <c r="G1355">
        <v>0</v>
      </c>
      <c r="H1355" t="e">
        <f>VLOOKUP($A1355,'01 LEAD TIME'!$A$10:$K$1000000,8,FALSE)</f>
        <v>#N/A</v>
      </c>
      <c r="I1355" t="e">
        <f>VLOOKUP($A1355,'01 LEAD TIME'!$A$10:$K$1000000,9,FALSE)</f>
        <v>#N/A</v>
      </c>
      <c r="J1355" t="e">
        <f>VLOOKUP($A1355,'01 LEAD TIME'!$A$10:$K$1000000,10,FALSE)</f>
        <v>#N/A</v>
      </c>
      <c r="K1355" t="e">
        <f>VLOOKUP($A1355,'01 LEAD TIME'!$A$10:$K$1000000,11,FALSE)</f>
        <v>#N/A</v>
      </c>
      <c r="L1355" t="e">
        <v>#N/A</v>
      </c>
      <c r="M1355" s="1" t="e">
        <f t="shared" si="168"/>
        <v>#N/A</v>
      </c>
      <c r="N1355" s="1" t="e">
        <f t="shared" si="169"/>
        <v>#N/A</v>
      </c>
      <c r="O1355" t="e">
        <f t="shared" si="170"/>
        <v>#N/A</v>
      </c>
      <c r="P1355" t="e">
        <f t="shared" si="171"/>
        <v>#N/A</v>
      </c>
      <c r="Q1355" t="e">
        <f t="shared" si="172"/>
        <v>#N/A</v>
      </c>
      <c r="R1355" t="e">
        <f t="shared" ref="R1355:R1418" si="175">"WHEN fk_mwh_warehouse = '"&amp;$B1355&amp;"' AND id_city = '"&amp;$C1355&amp;"' AND shipped_date &gt;= '"&amp;TEXT($M1355,"yyyy-mm-dd")&amp;"' AND shipped_date &lt; '"&amp;TEXT($N1355+1,"yyyy-mm-dd")&amp;"' THEN order_nr"</f>
        <v>#N/A</v>
      </c>
      <c r="S1355" t="e">
        <f t="shared" si="173"/>
        <v>#N/A</v>
      </c>
    </row>
    <row r="1356" spans="1:19" x14ac:dyDescent="0.25">
      <c r="A1356" t="str">
        <f t="shared" si="174"/>
        <v>9323</v>
      </c>
      <c r="B1356">
        <v>3</v>
      </c>
      <c r="C1356">
        <v>932</v>
      </c>
      <c r="D1356">
        <v>0</v>
      </c>
      <c r="E1356">
        <v>0</v>
      </c>
      <c r="F1356">
        <v>0</v>
      </c>
      <c r="G1356">
        <v>0</v>
      </c>
      <c r="H1356" t="e">
        <f>VLOOKUP($A1356,'01 LEAD TIME'!$A$10:$K$1000000,8,FALSE)</f>
        <v>#N/A</v>
      </c>
      <c r="I1356" t="e">
        <f>VLOOKUP($A1356,'01 LEAD TIME'!$A$10:$K$1000000,9,FALSE)</f>
        <v>#N/A</v>
      </c>
      <c r="J1356" t="e">
        <f>VLOOKUP($A1356,'01 LEAD TIME'!$A$10:$K$1000000,10,FALSE)</f>
        <v>#N/A</v>
      </c>
      <c r="K1356" t="e">
        <f>VLOOKUP($A1356,'01 LEAD TIME'!$A$10:$K$1000000,11,FALSE)</f>
        <v>#N/A</v>
      </c>
      <c r="L1356" t="e">
        <v>#N/A</v>
      </c>
      <c r="M1356" s="1" t="e">
        <f t="shared" si="168"/>
        <v>#N/A</v>
      </c>
      <c r="N1356" s="1" t="e">
        <f t="shared" si="169"/>
        <v>#N/A</v>
      </c>
      <c r="O1356" t="e">
        <f t="shared" si="170"/>
        <v>#N/A</v>
      </c>
      <c r="P1356" t="e">
        <f t="shared" si="171"/>
        <v>#N/A</v>
      </c>
      <c r="Q1356" t="e">
        <f t="shared" si="172"/>
        <v>#N/A</v>
      </c>
      <c r="R1356" t="e">
        <f t="shared" si="175"/>
        <v>#N/A</v>
      </c>
      <c r="S1356" t="e">
        <f t="shared" si="173"/>
        <v>#N/A</v>
      </c>
    </row>
    <row r="1357" spans="1:19" x14ac:dyDescent="0.25">
      <c r="A1357" t="str">
        <f t="shared" si="174"/>
        <v>9493</v>
      </c>
      <c r="B1357">
        <v>3</v>
      </c>
      <c r="C1357">
        <v>949</v>
      </c>
      <c r="D1357">
        <v>84900</v>
      </c>
      <c r="E1357">
        <v>84900</v>
      </c>
      <c r="F1357">
        <v>1</v>
      </c>
      <c r="G1357">
        <v>1</v>
      </c>
      <c r="H1357">
        <f>VLOOKUP($A1357,'01 LEAD TIME'!$A$10:$K$1000000,8,FALSE)</f>
        <v>20161109083906</v>
      </c>
      <c r="I1357">
        <f>VLOOKUP($A1357,'01 LEAD TIME'!$A$10:$K$1000000,9,FALSE)</f>
        <v>20161206210050</v>
      </c>
      <c r="J1357">
        <f>VLOOKUP($A1357,'01 LEAD TIME'!$A$10:$K$1000000,10,FALSE)</f>
        <v>27</v>
      </c>
      <c r="K1357">
        <f>VLOOKUP($A1357,'01 LEAD TIME'!$A$10:$K$1000000,11,FALSE)</f>
        <v>0</v>
      </c>
      <c r="L1357" t="s">
        <v>36</v>
      </c>
      <c r="M1357" s="1">
        <f t="shared" si="168"/>
        <v>42686</v>
      </c>
      <c r="N1357" s="1">
        <f t="shared" si="169"/>
        <v>42689</v>
      </c>
      <c r="O1357" t="b">
        <f t="shared" si="170"/>
        <v>0</v>
      </c>
      <c r="P1357" t="str">
        <f t="shared" si="171"/>
        <v>WHEN fk_mwh_warehouse = '3' AND id_city = '949' AND shipped_date &gt;= '2016-11-12' AND shipped_date &lt; '2016-11-16' THEN unit_price</v>
      </c>
      <c r="Q1357" t="str">
        <f t="shared" si="172"/>
        <v>WHEN fk_mwh_warehouse = '3' AND id_city = '949' AND shipped_date &gt;= '2016-11-12' AND shipped_date &lt; '2016-11-16' THEN paid_price</v>
      </c>
      <c r="R1357" t="str">
        <f t="shared" si="175"/>
        <v>WHEN fk_mwh_warehouse = '3' AND id_city = '949' AND shipped_date &gt;= '2016-11-12' AND shipped_date &lt; '2016-11-16' THEN order_nr</v>
      </c>
      <c r="S1357" t="str">
        <f t="shared" si="173"/>
        <v>WHEN fk_mwh_warehouse = '3' AND id_city = '949' AND shipped_date &gt;= '2016-11-12' AND shipped_date &lt; '2016-11-16' THEN 1</v>
      </c>
    </row>
    <row r="1358" spans="1:19" x14ac:dyDescent="0.25">
      <c r="A1358" t="str">
        <f t="shared" si="174"/>
        <v>9523</v>
      </c>
      <c r="B1358">
        <v>3</v>
      </c>
      <c r="C1358">
        <v>952</v>
      </c>
      <c r="D1358">
        <v>0</v>
      </c>
      <c r="E1358">
        <v>0</v>
      </c>
      <c r="F1358">
        <v>0</v>
      </c>
      <c r="G1358">
        <v>0</v>
      </c>
      <c r="H1358" t="e">
        <f>VLOOKUP($A1358,'01 LEAD TIME'!$A$10:$K$1000000,8,FALSE)</f>
        <v>#N/A</v>
      </c>
      <c r="I1358" t="e">
        <f>VLOOKUP($A1358,'01 LEAD TIME'!$A$10:$K$1000000,9,FALSE)</f>
        <v>#N/A</v>
      </c>
      <c r="J1358" t="e">
        <f>VLOOKUP($A1358,'01 LEAD TIME'!$A$10:$K$1000000,10,FALSE)</f>
        <v>#N/A</v>
      </c>
      <c r="K1358" t="e">
        <f>VLOOKUP($A1358,'01 LEAD TIME'!$A$10:$K$1000000,11,FALSE)</f>
        <v>#N/A</v>
      </c>
      <c r="L1358" t="e">
        <v>#N/A</v>
      </c>
      <c r="M1358" s="1" t="e">
        <f t="shared" si="168"/>
        <v>#N/A</v>
      </c>
      <c r="N1358" s="1" t="e">
        <f t="shared" si="169"/>
        <v>#N/A</v>
      </c>
      <c r="O1358" t="e">
        <f t="shared" si="170"/>
        <v>#N/A</v>
      </c>
      <c r="P1358" t="e">
        <f t="shared" si="171"/>
        <v>#N/A</v>
      </c>
      <c r="Q1358" t="e">
        <f t="shared" si="172"/>
        <v>#N/A</v>
      </c>
      <c r="R1358" t="e">
        <f t="shared" si="175"/>
        <v>#N/A</v>
      </c>
      <c r="S1358" t="e">
        <f t="shared" si="173"/>
        <v>#N/A</v>
      </c>
    </row>
    <row r="1359" spans="1:19" x14ac:dyDescent="0.25">
      <c r="A1359" t="str">
        <f t="shared" si="174"/>
        <v>9573</v>
      </c>
      <c r="B1359">
        <v>3</v>
      </c>
      <c r="C1359">
        <v>957</v>
      </c>
      <c r="D1359">
        <v>0</v>
      </c>
      <c r="E1359">
        <v>0</v>
      </c>
      <c r="F1359">
        <v>0</v>
      </c>
      <c r="G1359">
        <v>0</v>
      </c>
      <c r="H1359" t="e">
        <f>VLOOKUP($A1359,'01 LEAD TIME'!$A$10:$K$1000000,8,FALSE)</f>
        <v>#N/A</v>
      </c>
      <c r="I1359" t="e">
        <f>VLOOKUP($A1359,'01 LEAD TIME'!$A$10:$K$1000000,9,FALSE)</f>
        <v>#N/A</v>
      </c>
      <c r="J1359" t="e">
        <f>VLOOKUP($A1359,'01 LEAD TIME'!$A$10:$K$1000000,10,FALSE)</f>
        <v>#N/A</v>
      </c>
      <c r="K1359" t="e">
        <f>VLOOKUP($A1359,'01 LEAD TIME'!$A$10:$K$1000000,11,FALSE)</f>
        <v>#N/A</v>
      </c>
      <c r="L1359" t="e">
        <v>#N/A</v>
      </c>
      <c r="M1359" s="1" t="e">
        <f t="shared" si="168"/>
        <v>#N/A</v>
      </c>
      <c r="N1359" s="1" t="e">
        <f t="shared" si="169"/>
        <v>#N/A</v>
      </c>
      <c r="O1359" t="e">
        <f t="shared" si="170"/>
        <v>#N/A</v>
      </c>
      <c r="P1359" t="e">
        <f t="shared" si="171"/>
        <v>#N/A</v>
      </c>
      <c r="Q1359" t="e">
        <f t="shared" si="172"/>
        <v>#N/A</v>
      </c>
      <c r="R1359" t="e">
        <f t="shared" si="175"/>
        <v>#N/A</v>
      </c>
      <c r="S1359" t="e">
        <f t="shared" si="173"/>
        <v>#N/A</v>
      </c>
    </row>
    <row r="1360" spans="1:19" x14ac:dyDescent="0.25">
      <c r="A1360" t="str">
        <f t="shared" si="174"/>
        <v>9633</v>
      </c>
      <c r="B1360">
        <v>3</v>
      </c>
      <c r="C1360">
        <v>963</v>
      </c>
      <c r="D1360">
        <v>0</v>
      </c>
      <c r="E1360">
        <v>0</v>
      </c>
      <c r="F1360">
        <v>0</v>
      </c>
      <c r="G1360">
        <v>0</v>
      </c>
      <c r="H1360" t="e">
        <f>VLOOKUP($A1360,'01 LEAD TIME'!$A$10:$K$1000000,8,FALSE)</f>
        <v>#N/A</v>
      </c>
      <c r="I1360" t="e">
        <f>VLOOKUP($A1360,'01 LEAD TIME'!$A$10:$K$1000000,9,FALSE)</f>
        <v>#N/A</v>
      </c>
      <c r="J1360" t="e">
        <f>VLOOKUP($A1360,'01 LEAD TIME'!$A$10:$K$1000000,10,FALSE)</f>
        <v>#N/A</v>
      </c>
      <c r="K1360" t="e">
        <f>VLOOKUP($A1360,'01 LEAD TIME'!$A$10:$K$1000000,11,FALSE)</f>
        <v>#N/A</v>
      </c>
      <c r="L1360" t="e">
        <v>#N/A</v>
      </c>
      <c r="M1360" s="1" t="e">
        <f t="shared" si="168"/>
        <v>#N/A</v>
      </c>
      <c r="N1360" s="1" t="e">
        <f t="shared" si="169"/>
        <v>#N/A</v>
      </c>
      <c r="O1360" t="e">
        <f t="shared" si="170"/>
        <v>#N/A</v>
      </c>
      <c r="P1360" t="e">
        <f t="shared" si="171"/>
        <v>#N/A</v>
      </c>
      <c r="Q1360" t="e">
        <f t="shared" si="172"/>
        <v>#N/A</v>
      </c>
      <c r="R1360" t="e">
        <f t="shared" si="175"/>
        <v>#N/A</v>
      </c>
      <c r="S1360" t="e">
        <f t="shared" si="173"/>
        <v>#N/A</v>
      </c>
    </row>
    <row r="1361" spans="1:19" x14ac:dyDescent="0.25">
      <c r="A1361" t="str">
        <f t="shared" si="174"/>
        <v>9673</v>
      </c>
      <c r="B1361">
        <v>3</v>
      </c>
      <c r="C1361">
        <v>967</v>
      </c>
      <c r="D1361">
        <v>0</v>
      </c>
      <c r="E1361">
        <v>0</v>
      </c>
      <c r="F1361">
        <v>0</v>
      </c>
      <c r="G1361">
        <v>0</v>
      </c>
      <c r="H1361" t="e">
        <f>VLOOKUP($A1361,'01 LEAD TIME'!$A$10:$K$1000000,8,FALSE)</f>
        <v>#N/A</v>
      </c>
      <c r="I1361" t="e">
        <f>VLOOKUP($A1361,'01 LEAD TIME'!$A$10:$K$1000000,9,FALSE)</f>
        <v>#N/A</v>
      </c>
      <c r="J1361" t="e">
        <f>VLOOKUP($A1361,'01 LEAD TIME'!$A$10:$K$1000000,10,FALSE)</f>
        <v>#N/A</v>
      </c>
      <c r="K1361" t="e">
        <f>VLOOKUP($A1361,'01 LEAD TIME'!$A$10:$K$1000000,11,FALSE)</f>
        <v>#N/A</v>
      </c>
      <c r="L1361" t="e">
        <v>#N/A</v>
      </c>
      <c r="M1361" s="1" t="e">
        <f t="shared" si="168"/>
        <v>#N/A</v>
      </c>
      <c r="N1361" s="1" t="e">
        <f t="shared" si="169"/>
        <v>#N/A</v>
      </c>
      <c r="O1361" t="e">
        <f t="shared" si="170"/>
        <v>#N/A</v>
      </c>
      <c r="P1361" t="e">
        <f t="shared" si="171"/>
        <v>#N/A</v>
      </c>
      <c r="Q1361" t="e">
        <f t="shared" si="172"/>
        <v>#N/A</v>
      </c>
      <c r="R1361" t="e">
        <f t="shared" si="175"/>
        <v>#N/A</v>
      </c>
      <c r="S1361" t="e">
        <f t="shared" si="173"/>
        <v>#N/A</v>
      </c>
    </row>
    <row r="1362" spans="1:19" x14ac:dyDescent="0.25">
      <c r="A1362" t="str">
        <f t="shared" si="174"/>
        <v>9703</v>
      </c>
      <c r="B1362">
        <v>3</v>
      </c>
      <c r="C1362">
        <v>970</v>
      </c>
      <c r="D1362">
        <v>30995650.719999999</v>
      </c>
      <c r="E1362">
        <v>30716954.460000001</v>
      </c>
      <c r="F1362">
        <v>385</v>
      </c>
      <c r="G1362">
        <v>460</v>
      </c>
      <c r="H1362">
        <f>VLOOKUP($A1362,'01 LEAD TIME'!$A$10:$K$1000000,8,FALSE)</f>
        <v>20161186263721.5</v>
      </c>
      <c r="I1362">
        <f>VLOOKUP($A1362,'01 LEAD TIME'!$A$10:$K$1000000,9,FALSE)</f>
        <v>20161206859793</v>
      </c>
      <c r="J1362">
        <f>VLOOKUP($A1362,'01 LEAD TIME'!$A$10:$K$1000000,10,FALSE)</f>
        <v>6</v>
      </c>
      <c r="K1362">
        <f>VLOOKUP($A1362,'01 LEAD TIME'!$A$10:$K$1000000,11,FALSE)</f>
        <v>4</v>
      </c>
      <c r="L1362" t="s">
        <v>36</v>
      </c>
      <c r="M1362" s="1">
        <f t="shared" si="168"/>
        <v>42695</v>
      </c>
      <c r="N1362" s="1">
        <f t="shared" si="169"/>
        <v>42714</v>
      </c>
      <c r="O1362" t="b">
        <f t="shared" si="170"/>
        <v>0</v>
      </c>
      <c r="P1362" t="str">
        <f t="shared" si="171"/>
        <v>WHEN fk_mwh_warehouse = '3' AND id_city = '970' AND shipped_date &gt;= '2016-11-21' AND shipped_date &lt; '2016-12-11' THEN unit_price</v>
      </c>
      <c r="Q1362" t="str">
        <f t="shared" si="172"/>
        <v>WHEN fk_mwh_warehouse = '3' AND id_city = '970' AND shipped_date &gt;= '2016-11-21' AND shipped_date &lt; '2016-12-11' THEN paid_price</v>
      </c>
      <c r="R1362" t="str">
        <f t="shared" si="175"/>
        <v>WHEN fk_mwh_warehouse = '3' AND id_city = '970' AND shipped_date &gt;= '2016-11-21' AND shipped_date &lt; '2016-12-11' THEN order_nr</v>
      </c>
      <c r="S1362" t="str">
        <f t="shared" si="173"/>
        <v>WHEN fk_mwh_warehouse = '3' AND id_city = '970' AND shipped_date &gt;= '2016-11-21' AND shipped_date &lt; '2016-12-11' THEN 1</v>
      </c>
    </row>
    <row r="1363" spans="1:19" x14ac:dyDescent="0.25">
      <c r="A1363" t="str">
        <f t="shared" si="174"/>
        <v>9823</v>
      </c>
      <c r="B1363">
        <v>3</v>
      </c>
      <c r="C1363">
        <v>982</v>
      </c>
      <c r="D1363">
        <v>600800</v>
      </c>
      <c r="E1363">
        <v>600800</v>
      </c>
      <c r="F1363">
        <v>3</v>
      </c>
      <c r="G1363">
        <v>8</v>
      </c>
      <c r="H1363">
        <f>VLOOKUP($A1363,'01 LEAD TIME'!$A$10:$K$1000000,8,FALSE)</f>
        <v>20161119539968</v>
      </c>
      <c r="I1363">
        <f>VLOOKUP($A1363,'01 LEAD TIME'!$A$10:$K$1000000,9,FALSE)</f>
        <v>20161205162834</v>
      </c>
      <c r="J1363">
        <f>VLOOKUP($A1363,'01 LEAD TIME'!$A$10:$K$1000000,10,FALSE)</f>
        <v>16</v>
      </c>
      <c r="K1363">
        <f>VLOOKUP($A1363,'01 LEAD TIME'!$A$10:$K$1000000,11,FALSE)</f>
        <v>2</v>
      </c>
      <c r="L1363" t="s">
        <v>34</v>
      </c>
      <c r="M1363" s="1">
        <f t="shared" si="168"/>
        <v>42691</v>
      </c>
      <c r="N1363" s="1">
        <f t="shared" si="169"/>
        <v>42702</v>
      </c>
      <c r="O1363" t="b">
        <f t="shared" si="170"/>
        <v>0</v>
      </c>
      <c r="P1363" t="str">
        <f t="shared" si="171"/>
        <v>WHEN fk_mwh_warehouse = '3' AND id_city = '982' AND shipped_date &gt;= '2016-11-17' AND shipped_date &lt; '2016-11-29' THEN unit_price</v>
      </c>
      <c r="Q1363" t="str">
        <f t="shared" si="172"/>
        <v>WHEN fk_mwh_warehouse = '3' AND id_city = '982' AND shipped_date &gt;= '2016-11-17' AND shipped_date &lt; '2016-11-29' THEN paid_price</v>
      </c>
      <c r="R1363" t="str">
        <f t="shared" si="175"/>
        <v>WHEN fk_mwh_warehouse = '3' AND id_city = '982' AND shipped_date &gt;= '2016-11-17' AND shipped_date &lt; '2016-11-29' THEN order_nr</v>
      </c>
      <c r="S1363" t="str">
        <f t="shared" si="173"/>
        <v>WHEN fk_mwh_warehouse = '3' AND id_city = '982' AND shipped_date &gt;= '2016-11-17' AND shipped_date &lt; '2016-11-29' THEN 1</v>
      </c>
    </row>
    <row r="1364" spans="1:19" x14ac:dyDescent="0.25">
      <c r="A1364" t="str">
        <f t="shared" si="174"/>
        <v>9863</v>
      </c>
      <c r="B1364">
        <v>3</v>
      </c>
      <c r="C1364">
        <v>986</v>
      </c>
      <c r="D1364">
        <v>245000</v>
      </c>
      <c r="E1364">
        <v>245000</v>
      </c>
      <c r="F1364">
        <v>1</v>
      </c>
      <c r="G1364">
        <v>1</v>
      </c>
      <c r="H1364">
        <f>VLOOKUP($A1364,'01 LEAD TIME'!$A$10:$K$1000000,8,FALSE)</f>
        <v>20161117172231</v>
      </c>
      <c r="I1364">
        <f>VLOOKUP($A1364,'01 LEAD TIME'!$A$10:$K$1000000,9,FALSE)</f>
        <v>20161207131251</v>
      </c>
      <c r="J1364">
        <f>VLOOKUP($A1364,'01 LEAD TIME'!$A$10:$K$1000000,10,FALSE)</f>
        <v>20</v>
      </c>
      <c r="K1364">
        <f>VLOOKUP($A1364,'01 LEAD TIME'!$A$10:$K$1000000,11,FALSE)</f>
        <v>0</v>
      </c>
      <c r="L1364" t="s">
        <v>35</v>
      </c>
      <c r="M1364" s="1">
        <f t="shared" si="168"/>
        <v>42693</v>
      </c>
      <c r="N1364" s="1">
        <f t="shared" si="169"/>
        <v>42696</v>
      </c>
      <c r="O1364" t="b">
        <f t="shared" si="170"/>
        <v>0</v>
      </c>
      <c r="P1364" t="str">
        <f t="shared" si="171"/>
        <v>WHEN fk_mwh_warehouse = '3' AND id_city = '986' AND shipped_date &gt;= '2016-11-19' AND shipped_date &lt; '2016-11-23' THEN unit_price</v>
      </c>
      <c r="Q1364" t="str">
        <f t="shared" si="172"/>
        <v>WHEN fk_mwh_warehouse = '3' AND id_city = '986' AND shipped_date &gt;= '2016-11-19' AND shipped_date &lt; '2016-11-23' THEN paid_price</v>
      </c>
      <c r="R1364" t="str">
        <f t="shared" si="175"/>
        <v>WHEN fk_mwh_warehouse = '3' AND id_city = '986' AND shipped_date &gt;= '2016-11-19' AND shipped_date &lt; '2016-11-23' THEN order_nr</v>
      </c>
      <c r="S1364" t="str">
        <f t="shared" si="173"/>
        <v>WHEN fk_mwh_warehouse = '3' AND id_city = '986' AND shipped_date &gt;= '2016-11-19' AND shipped_date &lt; '2016-11-23' THEN 1</v>
      </c>
    </row>
    <row r="1365" spans="1:19" x14ac:dyDescent="0.25">
      <c r="A1365" t="str">
        <f t="shared" si="174"/>
        <v>10873</v>
      </c>
      <c r="B1365">
        <v>3</v>
      </c>
      <c r="C1365">
        <v>1087</v>
      </c>
      <c r="D1365">
        <v>0</v>
      </c>
      <c r="E1365">
        <v>0</v>
      </c>
      <c r="F1365">
        <v>0</v>
      </c>
      <c r="G1365">
        <v>0</v>
      </c>
      <c r="H1365" t="e">
        <f>VLOOKUP($A1365,'01 LEAD TIME'!$A$10:$K$1000000,8,FALSE)</f>
        <v>#N/A</v>
      </c>
      <c r="I1365" t="e">
        <f>VLOOKUP($A1365,'01 LEAD TIME'!$A$10:$K$1000000,9,FALSE)</f>
        <v>#N/A</v>
      </c>
      <c r="J1365" t="e">
        <f>VLOOKUP($A1365,'01 LEAD TIME'!$A$10:$K$1000000,10,FALSE)</f>
        <v>#N/A</v>
      </c>
      <c r="K1365" t="e">
        <f>VLOOKUP($A1365,'01 LEAD TIME'!$A$10:$K$1000000,11,FALSE)</f>
        <v>#N/A</v>
      </c>
      <c r="L1365" t="e">
        <v>#N/A</v>
      </c>
      <c r="M1365" s="1" t="e">
        <f t="shared" si="168"/>
        <v>#N/A</v>
      </c>
      <c r="N1365" s="1" t="e">
        <f t="shared" si="169"/>
        <v>#N/A</v>
      </c>
      <c r="O1365" t="e">
        <f t="shared" si="170"/>
        <v>#N/A</v>
      </c>
      <c r="P1365" t="e">
        <f t="shared" si="171"/>
        <v>#N/A</v>
      </c>
      <c r="Q1365" t="e">
        <f t="shared" si="172"/>
        <v>#N/A</v>
      </c>
      <c r="R1365" t="e">
        <f t="shared" si="175"/>
        <v>#N/A</v>
      </c>
      <c r="S1365" t="e">
        <f t="shared" si="173"/>
        <v>#N/A</v>
      </c>
    </row>
    <row r="1366" spans="1:19" x14ac:dyDescent="0.25">
      <c r="A1366" t="str">
        <f t="shared" si="174"/>
        <v>11403</v>
      </c>
      <c r="B1366">
        <v>3</v>
      </c>
      <c r="C1366">
        <v>1140</v>
      </c>
      <c r="D1366">
        <v>39400</v>
      </c>
      <c r="E1366">
        <v>39400</v>
      </c>
      <c r="F1366">
        <v>1</v>
      </c>
      <c r="G1366">
        <v>2</v>
      </c>
      <c r="H1366">
        <f>VLOOKUP($A1366,'01 LEAD TIME'!$A$10:$K$1000000,8,FALSE)</f>
        <v>20161203105436</v>
      </c>
      <c r="I1366">
        <f>VLOOKUP($A1366,'01 LEAD TIME'!$A$10:$K$1000000,9,FALSE)</f>
        <v>20161208004441</v>
      </c>
      <c r="J1366">
        <f>VLOOKUP($A1366,'01 LEAD TIME'!$A$10:$K$1000000,10,FALSE)</f>
        <v>5</v>
      </c>
      <c r="K1366">
        <f>VLOOKUP($A1366,'01 LEAD TIME'!$A$10:$K$1000000,11,FALSE)</f>
        <v>0</v>
      </c>
      <c r="L1366" t="s">
        <v>37</v>
      </c>
      <c r="M1366" s="1">
        <f t="shared" si="168"/>
        <v>42708</v>
      </c>
      <c r="N1366" s="1">
        <f t="shared" si="169"/>
        <v>42711</v>
      </c>
      <c r="O1366" t="b">
        <f t="shared" si="170"/>
        <v>0</v>
      </c>
      <c r="P1366" t="str">
        <f t="shared" si="171"/>
        <v>WHEN fk_mwh_warehouse = '3' AND id_city = '1140' AND shipped_date &gt;= '2016-12-04' AND shipped_date &lt; '2016-12-08' THEN unit_price</v>
      </c>
      <c r="Q1366" t="str">
        <f t="shared" si="172"/>
        <v>WHEN fk_mwh_warehouse = '3' AND id_city = '1140' AND shipped_date &gt;= '2016-12-04' AND shipped_date &lt; '2016-12-08' THEN paid_price</v>
      </c>
      <c r="R1366" t="str">
        <f t="shared" si="175"/>
        <v>WHEN fk_mwh_warehouse = '3' AND id_city = '1140' AND shipped_date &gt;= '2016-12-04' AND shipped_date &lt; '2016-12-08' THEN order_nr</v>
      </c>
      <c r="S1366" t="str">
        <f t="shared" si="173"/>
        <v>WHEN fk_mwh_warehouse = '3' AND id_city = '1140' AND shipped_date &gt;= '2016-12-04' AND shipped_date &lt; '2016-12-08' THEN 1</v>
      </c>
    </row>
    <row r="1367" spans="1:19" x14ac:dyDescent="0.25">
      <c r="A1367" t="str">
        <f t="shared" si="174"/>
        <v>13433</v>
      </c>
      <c r="B1367">
        <v>3</v>
      </c>
      <c r="C1367">
        <v>1343</v>
      </c>
      <c r="D1367">
        <v>0</v>
      </c>
      <c r="E1367">
        <v>0</v>
      </c>
      <c r="F1367">
        <v>0</v>
      </c>
      <c r="G1367">
        <v>0</v>
      </c>
      <c r="H1367" t="e">
        <f>VLOOKUP($A1367,'01 LEAD TIME'!$A$10:$K$1000000,8,FALSE)</f>
        <v>#N/A</v>
      </c>
      <c r="I1367" t="e">
        <f>VLOOKUP($A1367,'01 LEAD TIME'!$A$10:$K$1000000,9,FALSE)</f>
        <v>#N/A</v>
      </c>
      <c r="J1367" t="e">
        <f>VLOOKUP($A1367,'01 LEAD TIME'!$A$10:$K$1000000,10,FALSE)</f>
        <v>#N/A</v>
      </c>
      <c r="K1367" t="e">
        <f>VLOOKUP($A1367,'01 LEAD TIME'!$A$10:$K$1000000,11,FALSE)</f>
        <v>#N/A</v>
      </c>
      <c r="L1367" t="e">
        <v>#N/A</v>
      </c>
      <c r="M1367" s="1" t="e">
        <f t="shared" si="168"/>
        <v>#N/A</v>
      </c>
      <c r="N1367" s="1" t="e">
        <f t="shared" si="169"/>
        <v>#N/A</v>
      </c>
      <c r="O1367" t="e">
        <f t="shared" si="170"/>
        <v>#N/A</v>
      </c>
      <c r="P1367" t="e">
        <f t="shared" si="171"/>
        <v>#N/A</v>
      </c>
      <c r="Q1367" t="e">
        <f t="shared" si="172"/>
        <v>#N/A</v>
      </c>
      <c r="R1367" t="e">
        <f t="shared" si="175"/>
        <v>#N/A</v>
      </c>
      <c r="S1367" t="e">
        <f t="shared" si="173"/>
        <v>#N/A</v>
      </c>
    </row>
    <row r="1368" spans="1:19" x14ac:dyDescent="0.25">
      <c r="A1368" t="str">
        <f t="shared" si="174"/>
        <v>13543</v>
      </c>
      <c r="B1368">
        <v>3</v>
      </c>
      <c r="C1368">
        <v>1354</v>
      </c>
      <c r="D1368">
        <v>0</v>
      </c>
      <c r="E1368">
        <v>0</v>
      </c>
      <c r="F1368">
        <v>0</v>
      </c>
      <c r="G1368">
        <v>0</v>
      </c>
      <c r="H1368" t="e">
        <f>VLOOKUP($A1368,'01 LEAD TIME'!$A$10:$K$1000000,8,FALSE)</f>
        <v>#N/A</v>
      </c>
      <c r="I1368" t="e">
        <f>VLOOKUP($A1368,'01 LEAD TIME'!$A$10:$K$1000000,9,FALSE)</f>
        <v>#N/A</v>
      </c>
      <c r="J1368" t="e">
        <f>VLOOKUP($A1368,'01 LEAD TIME'!$A$10:$K$1000000,10,FALSE)</f>
        <v>#N/A</v>
      </c>
      <c r="K1368" t="e">
        <f>VLOOKUP($A1368,'01 LEAD TIME'!$A$10:$K$1000000,11,FALSE)</f>
        <v>#N/A</v>
      </c>
      <c r="L1368" t="e">
        <v>#N/A</v>
      </c>
      <c r="M1368" s="1" t="e">
        <f t="shared" si="168"/>
        <v>#N/A</v>
      </c>
      <c r="N1368" s="1" t="e">
        <f t="shared" si="169"/>
        <v>#N/A</v>
      </c>
      <c r="O1368" t="e">
        <f t="shared" si="170"/>
        <v>#N/A</v>
      </c>
      <c r="P1368" t="e">
        <f t="shared" si="171"/>
        <v>#N/A</v>
      </c>
      <c r="Q1368" t="e">
        <f t="shared" si="172"/>
        <v>#N/A</v>
      </c>
      <c r="R1368" t="e">
        <f t="shared" si="175"/>
        <v>#N/A</v>
      </c>
      <c r="S1368" t="e">
        <f t="shared" si="173"/>
        <v>#N/A</v>
      </c>
    </row>
    <row r="1369" spans="1:19" x14ac:dyDescent="0.25">
      <c r="A1369" t="str">
        <f t="shared" si="174"/>
        <v>15143</v>
      </c>
      <c r="B1369">
        <v>3</v>
      </c>
      <c r="C1369">
        <v>1514</v>
      </c>
      <c r="D1369">
        <v>0</v>
      </c>
      <c r="E1369">
        <v>0</v>
      </c>
      <c r="F1369">
        <v>0</v>
      </c>
      <c r="G1369">
        <v>0</v>
      </c>
      <c r="H1369" t="e">
        <f>VLOOKUP($A1369,'01 LEAD TIME'!$A$10:$K$1000000,8,FALSE)</f>
        <v>#N/A</v>
      </c>
      <c r="I1369" t="e">
        <f>VLOOKUP($A1369,'01 LEAD TIME'!$A$10:$K$1000000,9,FALSE)</f>
        <v>#N/A</v>
      </c>
      <c r="J1369" t="e">
        <f>VLOOKUP($A1369,'01 LEAD TIME'!$A$10:$K$1000000,10,FALSE)</f>
        <v>#N/A</v>
      </c>
      <c r="K1369" t="e">
        <f>VLOOKUP($A1369,'01 LEAD TIME'!$A$10:$K$1000000,11,FALSE)</f>
        <v>#N/A</v>
      </c>
      <c r="L1369" t="e">
        <v>#N/A</v>
      </c>
      <c r="M1369" s="1" t="e">
        <f t="shared" si="168"/>
        <v>#N/A</v>
      </c>
      <c r="N1369" s="1" t="e">
        <f t="shared" si="169"/>
        <v>#N/A</v>
      </c>
      <c r="O1369" t="e">
        <f t="shared" si="170"/>
        <v>#N/A</v>
      </c>
      <c r="P1369" t="e">
        <f t="shared" si="171"/>
        <v>#N/A</v>
      </c>
      <c r="Q1369" t="e">
        <f t="shared" si="172"/>
        <v>#N/A</v>
      </c>
      <c r="R1369" t="e">
        <f t="shared" si="175"/>
        <v>#N/A</v>
      </c>
      <c r="S1369" t="e">
        <f t="shared" si="173"/>
        <v>#N/A</v>
      </c>
    </row>
    <row r="1370" spans="1:19" x14ac:dyDescent="0.25">
      <c r="A1370" t="str">
        <f t="shared" si="174"/>
        <v>15863</v>
      </c>
      <c r="B1370">
        <v>3</v>
      </c>
      <c r="C1370">
        <v>1586</v>
      </c>
      <c r="D1370">
        <v>90000</v>
      </c>
      <c r="E1370">
        <v>90000</v>
      </c>
      <c r="F1370">
        <v>1</v>
      </c>
      <c r="G1370">
        <v>1</v>
      </c>
      <c r="H1370">
        <f>VLOOKUP($A1370,'01 LEAD TIME'!$A$10:$K$1000000,8,FALSE)</f>
        <v>20161110184523</v>
      </c>
      <c r="I1370">
        <f>VLOOKUP($A1370,'01 LEAD TIME'!$A$10:$K$1000000,9,FALSE)</f>
        <v>20161205152104</v>
      </c>
      <c r="J1370">
        <f>VLOOKUP($A1370,'01 LEAD TIME'!$A$10:$K$1000000,10,FALSE)</f>
        <v>25</v>
      </c>
      <c r="K1370">
        <f>VLOOKUP($A1370,'01 LEAD TIME'!$A$10:$K$1000000,11,FALSE)</f>
        <v>0</v>
      </c>
      <c r="L1370" t="s">
        <v>34</v>
      </c>
      <c r="M1370" s="1">
        <f t="shared" si="168"/>
        <v>42688</v>
      </c>
      <c r="N1370" s="1">
        <f t="shared" si="169"/>
        <v>42691</v>
      </c>
      <c r="O1370" t="b">
        <f t="shared" si="170"/>
        <v>0</v>
      </c>
      <c r="P1370" t="str">
        <f t="shared" si="171"/>
        <v>WHEN fk_mwh_warehouse = '3' AND id_city = '1586' AND shipped_date &gt;= '2016-11-14' AND shipped_date &lt; '2016-11-18' THEN unit_price</v>
      </c>
      <c r="Q1370" t="str">
        <f t="shared" si="172"/>
        <v>WHEN fk_mwh_warehouse = '3' AND id_city = '1586' AND shipped_date &gt;= '2016-11-14' AND shipped_date &lt; '2016-11-18' THEN paid_price</v>
      </c>
      <c r="R1370" t="str">
        <f t="shared" si="175"/>
        <v>WHEN fk_mwh_warehouse = '3' AND id_city = '1586' AND shipped_date &gt;= '2016-11-14' AND shipped_date &lt; '2016-11-18' THEN order_nr</v>
      </c>
      <c r="S1370" t="str">
        <f t="shared" si="173"/>
        <v>WHEN fk_mwh_warehouse = '3' AND id_city = '1586' AND shipped_date &gt;= '2016-11-14' AND shipped_date &lt; '2016-11-18' THEN 1</v>
      </c>
    </row>
    <row r="1371" spans="1:19" x14ac:dyDescent="0.25">
      <c r="A1371" t="str">
        <f t="shared" si="174"/>
        <v>16173</v>
      </c>
      <c r="B1371">
        <v>3</v>
      </c>
      <c r="C1371">
        <v>1617</v>
      </c>
      <c r="D1371">
        <v>0</v>
      </c>
      <c r="E1371">
        <v>0</v>
      </c>
      <c r="F1371">
        <v>0</v>
      </c>
      <c r="G1371">
        <v>0</v>
      </c>
      <c r="H1371" t="e">
        <f>VLOOKUP($A1371,'01 LEAD TIME'!$A$10:$K$1000000,8,FALSE)</f>
        <v>#N/A</v>
      </c>
      <c r="I1371" t="e">
        <f>VLOOKUP($A1371,'01 LEAD TIME'!$A$10:$K$1000000,9,FALSE)</f>
        <v>#N/A</v>
      </c>
      <c r="J1371" t="e">
        <f>VLOOKUP($A1371,'01 LEAD TIME'!$A$10:$K$1000000,10,FALSE)</f>
        <v>#N/A</v>
      </c>
      <c r="K1371" t="e">
        <f>VLOOKUP($A1371,'01 LEAD TIME'!$A$10:$K$1000000,11,FALSE)</f>
        <v>#N/A</v>
      </c>
      <c r="L1371" t="e">
        <v>#N/A</v>
      </c>
      <c r="M1371" s="1" t="e">
        <f t="shared" si="168"/>
        <v>#N/A</v>
      </c>
      <c r="N1371" s="1" t="e">
        <f t="shared" si="169"/>
        <v>#N/A</v>
      </c>
      <c r="O1371" t="e">
        <f t="shared" si="170"/>
        <v>#N/A</v>
      </c>
      <c r="P1371" t="e">
        <f t="shared" si="171"/>
        <v>#N/A</v>
      </c>
      <c r="Q1371" t="e">
        <f t="shared" si="172"/>
        <v>#N/A</v>
      </c>
      <c r="R1371" t="e">
        <f t="shared" si="175"/>
        <v>#N/A</v>
      </c>
      <c r="S1371" t="e">
        <f t="shared" si="173"/>
        <v>#N/A</v>
      </c>
    </row>
    <row r="1372" spans="1:19" x14ac:dyDescent="0.25">
      <c r="A1372" t="str">
        <f t="shared" si="174"/>
        <v>18313</v>
      </c>
      <c r="B1372">
        <v>3</v>
      </c>
      <c r="C1372">
        <v>1831</v>
      </c>
      <c r="D1372">
        <v>1911367</v>
      </c>
      <c r="E1372">
        <v>1894542</v>
      </c>
      <c r="F1372">
        <v>23</v>
      </c>
      <c r="G1372">
        <v>31</v>
      </c>
      <c r="H1372">
        <f>VLOOKUP($A1372,'01 LEAD TIME'!$A$10:$K$1000000,8,FALSE)</f>
        <v>20161164579146.5</v>
      </c>
      <c r="I1372">
        <f>VLOOKUP($A1372,'01 LEAD TIME'!$A$10:$K$1000000,9,FALSE)</f>
        <v>20161206591011.801</v>
      </c>
      <c r="J1372">
        <f>VLOOKUP($A1372,'01 LEAD TIME'!$A$10:$K$1000000,10,FALSE)</f>
        <v>6</v>
      </c>
      <c r="K1372">
        <f>VLOOKUP($A1372,'01 LEAD TIME'!$A$10:$K$1000000,11,FALSE)</f>
        <v>2</v>
      </c>
      <c r="L1372" t="s">
        <v>36</v>
      </c>
      <c r="M1372" s="1">
        <f t="shared" si="168"/>
        <v>42701</v>
      </c>
      <c r="N1372" s="1">
        <f t="shared" si="169"/>
        <v>42712</v>
      </c>
      <c r="O1372" t="b">
        <f t="shared" si="170"/>
        <v>0</v>
      </c>
      <c r="P1372" t="str">
        <f t="shared" si="171"/>
        <v>WHEN fk_mwh_warehouse = '3' AND id_city = '1831' AND shipped_date &gt;= '2016-11-27' AND shipped_date &lt; '2016-12-09' THEN unit_price</v>
      </c>
      <c r="Q1372" t="str">
        <f t="shared" si="172"/>
        <v>WHEN fk_mwh_warehouse = '3' AND id_city = '1831' AND shipped_date &gt;= '2016-11-27' AND shipped_date &lt; '2016-12-09' THEN paid_price</v>
      </c>
      <c r="R1372" t="str">
        <f t="shared" si="175"/>
        <v>WHEN fk_mwh_warehouse = '3' AND id_city = '1831' AND shipped_date &gt;= '2016-11-27' AND shipped_date &lt; '2016-12-09' THEN order_nr</v>
      </c>
      <c r="S1372" t="str">
        <f t="shared" si="173"/>
        <v>WHEN fk_mwh_warehouse = '3' AND id_city = '1831' AND shipped_date &gt;= '2016-11-27' AND shipped_date &lt; '2016-12-09' THEN 1</v>
      </c>
    </row>
    <row r="1373" spans="1:19" x14ac:dyDescent="0.25">
      <c r="A1373" t="str">
        <f t="shared" si="174"/>
        <v>18633</v>
      </c>
      <c r="B1373">
        <v>3</v>
      </c>
      <c r="C1373">
        <v>1863</v>
      </c>
      <c r="D1373">
        <v>0</v>
      </c>
      <c r="E1373">
        <v>0</v>
      </c>
      <c r="F1373">
        <v>0</v>
      </c>
      <c r="G1373">
        <v>0</v>
      </c>
      <c r="H1373" t="e">
        <f>VLOOKUP($A1373,'01 LEAD TIME'!$A$10:$K$1000000,8,FALSE)</f>
        <v>#N/A</v>
      </c>
      <c r="I1373" t="e">
        <f>VLOOKUP($A1373,'01 LEAD TIME'!$A$10:$K$1000000,9,FALSE)</f>
        <v>#N/A</v>
      </c>
      <c r="J1373" t="e">
        <f>VLOOKUP($A1373,'01 LEAD TIME'!$A$10:$K$1000000,10,FALSE)</f>
        <v>#N/A</v>
      </c>
      <c r="K1373" t="e">
        <f>VLOOKUP($A1373,'01 LEAD TIME'!$A$10:$K$1000000,11,FALSE)</f>
        <v>#N/A</v>
      </c>
      <c r="L1373" t="e">
        <v>#N/A</v>
      </c>
      <c r="M1373" s="1" t="e">
        <f t="shared" si="168"/>
        <v>#N/A</v>
      </c>
      <c r="N1373" s="1" t="e">
        <f t="shared" si="169"/>
        <v>#N/A</v>
      </c>
      <c r="O1373" t="e">
        <f t="shared" si="170"/>
        <v>#N/A</v>
      </c>
      <c r="P1373" t="e">
        <f t="shared" si="171"/>
        <v>#N/A</v>
      </c>
      <c r="Q1373" t="e">
        <f t="shared" si="172"/>
        <v>#N/A</v>
      </c>
      <c r="R1373" t="e">
        <f t="shared" si="175"/>
        <v>#N/A</v>
      </c>
      <c r="S1373" t="e">
        <f t="shared" si="173"/>
        <v>#N/A</v>
      </c>
    </row>
    <row r="1374" spans="1:19" x14ac:dyDescent="0.25">
      <c r="A1374" t="str">
        <f t="shared" si="174"/>
        <v>19163</v>
      </c>
      <c r="B1374">
        <v>3</v>
      </c>
      <c r="C1374">
        <v>1916</v>
      </c>
      <c r="D1374">
        <v>0</v>
      </c>
      <c r="E1374">
        <v>0</v>
      </c>
      <c r="F1374">
        <v>0</v>
      </c>
      <c r="G1374">
        <v>0</v>
      </c>
      <c r="H1374" t="e">
        <f>VLOOKUP($A1374,'01 LEAD TIME'!$A$10:$K$1000000,8,FALSE)</f>
        <v>#N/A</v>
      </c>
      <c r="I1374" t="e">
        <f>VLOOKUP($A1374,'01 LEAD TIME'!$A$10:$K$1000000,9,FALSE)</f>
        <v>#N/A</v>
      </c>
      <c r="J1374" t="e">
        <f>VLOOKUP($A1374,'01 LEAD TIME'!$A$10:$K$1000000,10,FALSE)</f>
        <v>#N/A</v>
      </c>
      <c r="K1374" t="e">
        <f>VLOOKUP($A1374,'01 LEAD TIME'!$A$10:$K$1000000,11,FALSE)</f>
        <v>#N/A</v>
      </c>
      <c r="L1374" t="e">
        <v>#N/A</v>
      </c>
      <c r="M1374" s="1" t="e">
        <f t="shared" si="168"/>
        <v>#N/A</v>
      </c>
      <c r="N1374" s="1" t="e">
        <f t="shared" si="169"/>
        <v>#N/A</v>
      </c>
      <c r="O1374" t="e">
        <f t="shared" si="170"/>
        <v>#N/A</v>
      </c>
      <c r="P1374" t="e">
        <f t="shared" si="171"/>
        <v>#N/A</v>
      </c>
      <c r="Q1374" t="e">
        <f t="shared" si="172"/>
        <v>#N/A</v>
      </c>
      <c r="R1374" t="e">
        <f t="shared" si="175"/>
        <v>#N/A</v>
      </c>
      <c r="S1374" t="e">
        <f t="shared" si="173"/>
        <v>#N/A</v>
      </c>
    </row>
    <row r="1375" spans="1:19" x14ac:dyDescent="0.25">
      <c r="A1375" t="str">
        <f t="shared" si="174"/>
        <v>19313</v>
      </c>
      <c r="B1375">
        <v>3</v>
      </c>
      <c r="C1375">
        <v>1931</v>
      </c>
      <c r="D1375">
        <v>0</v>
      </c>
      <c r="E1375">
        <v>0</v>
      </c>
      <c r="F1375">
        <v>0</v>
      </c>
      <c r="G1375">
        <v>0</v>
      </c>
      <c r="H1375" t="e">
        <f>VLOOKUP($A1375,'01 LEAD TIME'!$A$10:$K$1000000,8,FALSE)</f>
        <v>#N/A</v>
      </c>
      <c r="I1375" t="e">
        <f>VLOOKUP($A1375,'01 LEAD TIME'!$A$10:$K$1000000,9,FALSE)</f>
        <v>#N/A</v>
      </c>
      <c r="J1375" t="e">
        <f>VLOOKUP($A1375,'01 LEAD TIME'!$A$10:$K$1000000,10,FALSE)</f>
        <v>#N/A</v>
      </c>
      <c r="K1375" t="e">
        <f>VLOOKUP($A1375,'01 LEAD TIME'!$A$10:$K$1000000,11,FALSE)</f>
        <v>#N/A</v>
      </c>
      <c r="L1375" t="e">
        <v>#N/A</v>
      </c>
      <c r="M1375" s="1" t="e">
        <f t="shared" si="168"/>
        <v>#N/A</v>
      </c>
      <c r="N1375" s="1" t="e">
        <f t="shared" si="169"/>
        <v>#N/A</v>
      </c>
      <c r="O1375" t="e">
        <f t="shared" si="170"/>
        <v>#N/A</v>
      </c>
      <c r="P1375" t="e">
        <f t="shared" si="171"/>
        <v>#N/A</v>
      </c>
      <c r="Q1375" t="e">
        <f t="shared" si="172"/>
        <v>#N/A</v>
      </c>
      <c r="R1375" t="e">
        <f t="shared" si="175"/>
        <v>#N/A</v>
      </c>
      <c r="S1375" t="e">
        <f t="shared" si="173"/>
        <v>#N/A</v>
      </c>
    </row>
    <row r="1376" spans="1:19" x14ac:dyDescent="0.25">
      <c r="A1376" t="str">
        <f t="shared" si="174"/>
        <v>19483</v>
      </c>
      <c r="B1376">
        <v>3</v>
      </c>
      <c r="C1376">
        <v>1948</v>
      </c>
      <c r="D1376">
        <v>0</v>
      </c>
      <c r="E1376">
        <v>0</v>
      </c>
      <c r="F1376">
        <v>0</v>
      </c>
      <c r="G1376">
        <v>0</v>
      </c>
      <c r="H1376" t="e">
        <f>VLOOKUP($A1376,'01 LEAD TIME'!$A$10:$K$1000000,8,FALSE)</f>
        <v>#N/A</v>
      </c>
      <c r="I1376" t="e">
        <f>VLOOKUP($A1376,'01 LEAD TIME'!$A$10:$K$1000000,9,FALSE)</f>
        <v>#N/A</v>
      </c>
      <c r="J1376" t="e">
        <f>VLOOKUP($A1376,'01 LEAD TIME'!$A$10:$K$1000000,10,FALSE)</f>
        <v>#N/A</v>
      </c>
      <c r="K1376" t="e">
        <f>VLOOKUP($A1376,'01 LEAD TIME'!$A$10:$K$1000000,11,FALSE)</f>
        <v>#N/A</v>
      </c>
      <c r="L1376" t="e">
        <v>#N/A</v>
      </c>
      <c r="M1376" s="1" t="e">
        <f t="shared" si="168"/>
        <v>#N/A</v>
      </c>
      <c r="N1376" s="1" t="e">
        <f t="shared" si="169"/>
        <v>#N/A</v>
      </c>
      <c r="O1376" t="e">
        <f t="shared" si="170"/>
        <v>#N/A</v>
      </c>
      <c r="P1376" t="e">
        <f t="shared" si="171"/>
        <v>#N/A</v>
      </c>
      <c r="Q1376" t="e">
        <f t="shared" si="172"/>
        <v>#N/A</v>
      </c>
      <c r="R1376" t="e">
        <f t="shared" si="175"/>
        <v>#N/A</v>
      </c>
      <c r="S1376" t="e">
        <f t="shared" si="173"/>
        <v>#N/A</v>
      </c>
    </row>
    <row r="1377" spans="1:19" x14ac:dyDescent="0.25">
      <c r="A1377" t="str">
        <f t="shared" si="174"/>
        <v>19623</v>
      </c>
      <c r="B1377">
        <v>3</v>
      </c>
      <c r="C1377">
        <v>1962</v>
      </c>
      <c r="D1377">
        <v>1699000</v>
      </c>
      <c r="E1377">
        <v>1699000</v>
      </c>
      <c r="F1377">
        <v>1</v>
      </c>
      <c r="G1377">
        <v>1</v>
      </c>
      <c r="H1377">
        <f>VLOOKUP($A1377,'01 LEAD TIME'!$A$10:$K$1000000,8,FALSE)</f>
        <v>20161203221951</v>
      </c>
      <c r="I1377">
        <f>VLOOKUP($A1377,'01 LEAD TIME'!$A$10:$K$1000000,9,FALSE)</f>
        <v>20161207155436</v>
      </c>
      <c r="J1377">
        <f>VLOOKUP($A1377,'01 LEAD TIME'!$A$10:$K$1000000,10,FALSE)</f>
        <v>4</v>
      </c>
      <c r="K1377">
        <f>VLOOKUP($A1377,'01 LEAD TIME'!$A$10:$K$1000000,11,FALSE)</f>
        <v>0</v>
      </c>
      <c r="L1377" t="s">
        <v>35</v>
      </c>
      <c r="M1377" s="1">
        <f t="shared" si="168"/>
        <v>42709</v>
      </c>
      <c r="N1377" s="1">
        <f t="shared" si="169"/>
        <v>42712</v>
      </c>
      <c r="O1377" t="b">
        <f t="shared" si="170"/>
        <v>0</v>
      </c>
      <c r="P1377" t="str">
        <f t="shared" si="171"/>
        <v>WHEN fk_mwh_warehouse = '3' AND id_city = '1962' AND shipped_date &gt;= '2016-12-05' AND shipped_date &lt; '2016-12-09' THEN unit_price</v>
      </c>
      <c r="Q1377" t="str">
        <f t="shared" si="172"/>
        <v>WHEN fk_mwh_warehouse = '3' AND id_city = '1962' AND shipped_date &gt;= '2016-12-05' AND shipped_date &lt; '2016-12-09' THEN paid_price</v>
      </c>
      <c r="R1377" t="str">
        <f t="shared" si="175"/>
        <v>WHEN fk_mwh_warehouse = '3' AND id_city = '1962' AND shipped_date &gt;= '2016-12-05' AND shipped_date &lt; '2016-12-09' THEN order_nr</v>
      </c>
      <c r="S1377" t="str">
        <f t="shared" si="173"/>
        <v>WHEN fk_mwh_warehouse = '3' AND id_city = '1962' AND shipped_date &gt;= '2016-12-05' AND shipped_date &lt; '2016-12-09' THEN 1</v>
      </c>
    </row>
    <row r="1378" spans="1:19" x14ac:dyDescent="0.25">
      <c r="A1378" t="str">
        <f t="shared" si="174"/>
        <v>19883</v>
      </c>
      <c r="B1378">
        <v>3</v>
      </c>
      <c r="C1378">
        <v>1988</v>
      </c>
      <c r="D1378">
        <v>0</v>
      </c>
      <c r="E1378">
        <v>0</v>
      </c>
      <c r="F1378">
        <v>0</v>
      </c>
      <c r="G1378">
        <v>0</v>
      </c>
      <c r="H1378" t="e">
        <f>VLOOKUP($A1378,'01 LEAD TIME'!$A$10:$K$1000000,8,FALSE)</f>
        <v>#N/A</v>
      </c>
      <c r="I1378" t="e">
        <f>VLOOKUP($A1378,'01 LEAD TIME'!$A$10:$K$1000000,9,FALSE)</f>
        <v>#N/A</v>
      </c>
      <c r="J1378" t="e">
        <f>VLOOKUP($A1378,'01 LEAD TIME'!$A$10:$K$1000000,10,FALSE)</f>
        <v>#N/A</v>
      </c>
      <c r="K1378" t="e">
        <f>VLOOKUP($A1378,'01 LEAD TIME'!$A$10:$K$1000000,11,FALSE)</f>
        <v>#N/A</v>
      </c>
      <c r="L1378" t="e">
        <v>#N/A</v>
      </c>
      <c r="M1378" s="1" t="e">
        <f t="shared" si="168"/>
        <v>#N/A</v>
      </c>
      <c r="N1378" s="1" t="e">
        <f t="shared" si="169"/>
        <v>#N/A</v>
      </c>
      <c r="O1378" t="e">
        <f t="shared" si="170"/>
        <v>#N/A</v>
      </c>
      <c r="P1378" t="e">
        <f t="shared" si="171"/>
        <v>#N/A</v>
      </c>
      <c r="Q1378" t="e">
        <f t="shared" si="172"/>
        <v>#N/A</v>
      </c>
      <c r="R1378" t="e">
        <f t="shared" si="175"/>
        <v>#N/A</v>
      </c>
      <c r="S1378" t="e">
        <f t="shared" si="173"/>
        <v>#N/A</v>
      </c>
    </row>
    <row r="1379" spans="1:19" x14ac:dyDescent="0.25">
      <c r="A1379" t="str">
        <f t="shared" si="174"/>
        <v>19943</v>
      </c>
      <c r="B1379">
        <v>3</v>
      </c>
      <c r="C1379">
        <v>1994</v>
      </c>
      <c r="D1379">
        <v>245000</v>
      </c>
      <c r="E1379">
        <v>245000</v>
      </c>
      <c r="F1379">
        <v>1</v>
      </c>
      <c r="G1379">
        <v>1</v>
      </c>
      <c r="H1379">
        <f>VLOOKUP($A1379,'01 LEAD TIME'!$A$10:$K$1000000,8,FALSE)</f>
        <v>20161128170056</v>
      </c>
      <c r="I1379">
        <f>VLOOKUP($A1379,'01 LEAD TIME'!$A$10:$K$1000000,9,FALSE)</f>
        <v>20161207153639</v>
      </c>
      <c r="J1379">
        <f>VLOOKUP($A1379,'01 LEAD TIME'!$A$10:$K$1000000,10,FALSE)</f>
        <v>9</v>
      </c>
      <c r="K1379">
        <f>VLOOKUP($A1379,'01 LEAD TIME'!$A$10:$K$1000000,11,FALSE)</f>
        <v>0</v>
      </c>
      <c r="L1379" t="s">
        <v>35</v>
      </c>
      <c r="M1379" s="1">
        <f t="shared" si="168"/>
        <v>42704</v>
      </c>
      <c r="N1379" s="1">
        <f t="shared" si="169"/>
        <v>42707</v>
      </c>
      <c r="O1379" t="b">
        <f t="shared" si="170"/>
        <v>0</v>
      </c>
      <c r="P1379" t="str">
        <f t="shared" si="171"/>
        <v>WHEN fk_mwh_warehouse = '3' AND id_city = '1994' AND shipped_date &gt;= '2016-11-30' AND shipped_date &lt; '2016-12-04' THEN unit_price</v>
      </c>
      <c r="Q1379" t="str">
        <f t="shared" si="172"/>
        <v>WHEN fk_mwh_warehouse = '3' AND id_city = '1994' AND shipped_date &gt;= '2016-11-30' AND shipped_date &lt; '2016-12-04' THEN paid_price</v>
      </c>
      <c r="R1379" t="str">
        <f t="shared" si="175"/>
        <v>WHEN fk_mwh_warehouse = '3' AND id_city = '1994' AND shipped_date &gt;= '2016-11-30' AND shipped_date &lt; '2016-12-04' THEN order_nr</v>
      </c>
      <c r="S1379" t="str">
        <f t="shared" si="173"/>
        <v>WHEN fk_mwh_warehouse = '3' AND id_city = '1994' AND shipped_date &gt;= '2016-11-30' AND shipped_date &lt; '2016-12-04' THEN 1</v>
      </c>
    </row>
    <row r="1380" spans="1:19" x14ac:dyDescent="0.25">
      <c r="A1380" t="str">
        <f t="shared" si="174"/>
        <v>20153</v>
      </c>
      <c r="B1380">
        <v>3</v>
      </c>
      <c r="C1380">
        <v>2015</v>
      </c>
      <c r="D1380">
        <v>0</v>
      </c>
      <c r="E1380">
        <v>0</v>
      </c>
      <c r="F1380">
        <v>0</v>
      </c>
      <c r="G1380">
        <v>0</v>
      </c>
      <c r="H1380" t="e">
        <f>VLOOKUP($A1380,'01 LEAD TIME'!$A$10:$K$1000000,8,FALSE)</f>
        <v>#N/A</v>
      </c>
      <c r="I1380" t="e">
        <f>VLOOKUP($A1380,'01 LEAD TIME'!$A$10:$K$1000000,9,FALSE)</f>
        <v>#N/A</v>
      </c>
      <c r="J1380" t="e">
        <f>VLOOKUP($A1380,'01 LEAD TIME'!$A$10:$K$1000000,10,FALSE)</f>
        <v>#N/A</v>
      </c>
      <c r="K1380" t="e">
        <f>VLOOKUP($A1380,'01 LEAD TIME'!$A$10:$K$1000000,11,FALSE)</f>
        <v>#N/A</v>
      </c>
      <c r="L1380" t="e">
        <v>#N/A</v>
      </c>
      <c r="M1380" s="1" t="e">
        <f t="shared" si="168"/>
        <v>#N/A</v>
      </c>
      <c r="N1380" s="1" t="e">
        <f t="shared" si="169"/>
        <v>#N/A</v>
      </c>
      <c r="O1380" t="e">
        <f t="shared" si="170"/>
        <v>#N/A</v>
      </c>
      <c r="P1380" t="e">
        <f t="shared" si="171"/>
        <v>#N/A</v>
      </c>
      <c r="Q1380" t="e">
        <f t="shared" si="172"/>
        <v>#N/A</v>
      </c>
      <c r="R1380" t="e">
        <f t="shared" si="175"/>
        <v>#N/A</v>
      </c>
      <c r="S1380" t="e">
        <f t="shared" si="173"/>
        <v>#N/A</v>
      </c>
    </row>
    <row r="1381" spans="1:19" x14ac:dyDescent="0.25">
      <c r="A1381" t="str">
        <f t="shared" si="174"/>
        <v>20303</v>
      </c>
      <c r="B1381">
        <v>3</v>
      </c>
      <c r="C1381">
        <v>2030</v>
      </c>
      <c r="D1381">
        <v>0</v>
      </c>
      <c r="E1381">
        <v>0</v>
      </c>
      <c r="F1381">
        <v>0</v>
      </c>
      <c r="G1381">
        <v>0</v>
      </c>
      <c r="H1381" t="e">
        <f>VLOOKUP($A1381,'01 LEAD TIME'!$A$10:$K$1000000,8,FALSE)</f>
        <v>#N/A</v>
      </c>
      <c r="I1381" t="e">
        <f>VLOOKUP($A1381,'01 LEAD TIME'!$A$10:$K$1000000,9,FALSE)</f>
        <v>#N/A</v>
      </c>
      <c r="J1381" t="e">
        <f>VLOOKUP($A1381,'01 LEAD TIME'!$A$10:$K$1000000,10,FALSE)</f>
        <v>#N/A</v>
      </c>
      <c r="K1381" t="e">
        <f>VLOOKUP($A1381,'01 LEAD TIME'!$A$10:$K$1000000,11,FALSE)</f>
        <v>#N/A</v>
      </c>
      <c r="L1381" t="e">
        <v>#N/A</v>
      </c>
      <c r="M1381" s="1" t="e">
        <f t="shared" si="168"/>
        <v>#N/A</v>
      </c>
      <c r="N1381" s="1" t="e">
        <f t="shared" si="169"/>
        <v>#N/A</v>
      </c>
      <c r="O1381" t="e">
        <f t="shared" si="170"/>
        <v>#N/A</v>
      </c>
      <c r="P1381" t="e">
        <f t="shared" si="171"/>
        <v>#N/A</v>
      </c>
      <c r="Q1381" t="e">
        <f t="shared" si="172"/>
        <v>#N/A</v>
      </c>
      <c r="R1381" t="e">
        <f t="shared" si="175"/>
        <v>#N/A</v>
      </c>
      <c r="S1381" t="e">
        <f t="shared" si="173"/>
        <v>#N/A</v>
      </c>
    </row>
    <row r="1382" spans="1:19" x14ac:dyDescent="0.25">
      <c r="A1382" t="str">
        <f t="shared" si="174"/>
        <v>20513</v>
      </c>
      <c r="B1382">
        <v>3</v>
      </c>
      <c r="C1382">
        <v>2051</v>
      </c>
      <c r="D1382">
        <v>0</v>
      </c>
      <c r="E1382">
        <v>0</v>
      </c>
      <c r="F1382">
        <v>0</v>
      </c>
      <c r="G1382">
        <v>0</v>
      </c>
      <c r="H1382" t="e">
        <f>VLOOKUP($A1382,'01 LEAD TIME'!$A$10:$K$1000000,8,FALSE)</f>
        <v>#N/A</v>
      </c>
      <c r="I1382" t="e">
        <f>VLOOKUP($A1382,'01 LEAD TIME'!$A$10:$K$1000000,9,FALSE)</f>
        <v>#N/A</v>
      </c>
      <c r="J1382" t="e">
        <f>VLOOKUP($A1382,'01 LEAD TIME'!$A$10:$K$1000000,10,FALSE)</f>
        <v>#N/A</v>
      </c>
      <c r="K1382" t="e">
        <f>VLOOKUP($A1382,'01 LEAD TIME'!$A$10:$K$1000000,11,FALSE)</f>
        <v>#N/A</v>
      </c>
      <c r="L1382" t="e">
        <v>#N/A</v>
      </c>
      <c r="M1382" s="1" t="e">
        <f t="shared" si="168"/>
        <v>#N/A</v>
      </c>
      <c r="N1382" s="1" t="e">
        <f t="shared" si="169"/>
        <v>#N/A</v>
      </c>
      <c r="O1382" t="e">
        <f t="shared" si="170"/>
        <v>#N/A</v>
      </c>
      <c r="P1382" t="e">
        <f t="shared" si="171"/>
        <v>#N/A</v>
      </c>
      <c r="Q1382" t="e">
        <f t="shared" si="172"/>
        <v>#N/A</v>
      </c>
      <c r="R1382" t="e">
        <f t="shared" si="175"/>
        <v>#N/A</v>
      </c>
      <c r="S1382" t="e">
        <f t="shared" si="173"/>
        <v>#N/A</v>
      </c>
    </row>
    <row r="1383" spans="1:19" x14ac:dyDescent="0.25">
      <c r="A1383" t="str">
        <f t="shared" si="174"/>
        <v>20603</v>
      </c>
      <c r="B1383">
        <v>3</v>
      </c>
      <c r="C1383">
        <v>2060</v>
      </c>
      <c r="D1383">
        <v>47778807.939999998</v>
      </c>
      <c r="E1383">
        <v>46893139.939999998</v>
      </c>
      <c r="F1383">
        <v>558</v>
      </c>
      <c r="G1383">
        <v>667</v>
      </c>
      <c r="H1383">
        <f>VLOOKUP($A1383,'01 LEAD TIME'!$A$10:$K$1000000,8,FALSE)</f>
        <v>20161166934286.301</v>
      </c>
      <c r="I1383">
        <f>VLOOKUP($A1383,'01 LEAD TIME'!$A$10:$K$1000000,9,FALSE)</f>
        <v>20161206510613.301</v>
      </c>
      <c r="J1383">
        <f>VLOOKUP($A1383,'01 LEAD TIME'!$A$10:$K$1000000,10,FALSE)</f>
        <v>8</v>
      </c>
      <c r="K1383">
        <f>VLOOKUP($A1383,'01 LEAD TIME'!$A$10:$K$1000000,11,FALSE)</f>
        <v>5</v>
      </c>
      <c r="L1383" t="s">
        <v>36</v>
      </c>
      <c r="M1383" s="1">
        <f t="shared" si="168"/>
        <v>42690</v>
      </c>
      <c r="N1383" s="1">
        <f t="shared" si="169"/>
        <v>42713</v>
      </c>
      <c r="O1383" t="b">
        <f t="shared" si="170"/>
        <v>0</v>
      </c>
      <c r="P1383" t="str">
        <f t="shared" si="171"/>
        <v>WHEN fk_mwh_warehouse = '3' AND id_city = '2060' AND shipped_date &gt;= '2016-11-16' AND shipped_date &lt; '2016-12-10' THEN unit_price</v>
      </c>
      <c r="Q1383" t="str">
        <f t="shared" si="172"/>
        <v>WHEN fk_mwh_warehouse = '3' AND id_city = '2060' AND shipped_date &gt;= '2016-11-16' AND shipped_date &lt; '2016-12-10' THEN paid_price</v>
      </c>
      <c r="R1383" t="str">
        <f t="shared" si="175"/>
        <v>WHEN fk_mwh_warehouse = '3' AND id_city = '2060' AND shipped_date &gt;= '2016-11-16' AND shipped_date &lt; '2016-12-10' THEN order_nr</v>
      </c>
      <c r="S1383" t="str">
        <f t="shared" si="173"/>
        <v>WHEN fk_mwh_warehouse = '3' AND id_city = '2060' AND shipped_date &gt;= '2016-11-16' AND shipped_date &lt; '2016-12-10' THEN 1</v>
      </c>
    </row>
    <row r="1384" spans="1:19" x14ac:dyDescent="0.25">
      <c r="A1384" t="str">
        <f t="shared" si="174"/>
        <v>20733</v>
      </c>
      <c r="B1384">
        <v>3</v>
      </c>
      <c r="C1384">
        <v>2073</v>
      </c>
      <c r="D1384">
        <v>0</v>
      </c>
      <c r="E1384">
        <v>0</v>
      </c>
      <c r="F1384">
        <v>0</v>
      </c>
      <c r="G1384">
        <v>0</v>
      </c>
      <c r="H1384" t="e">
        <f>VLOOKUP($A1384,'01 LEAD TIME'!$A$10:$K$1000000,8,FALSE)</f>
        <v>#N/A</v>
      </c>
      <c r="I1384" t="e">
        <f>VLOOKUP($A1384,'01 LEAD TIME'!$A$10:$K$1000000,9,FALSE)</f>
        <v>#N/A</v>
      </c>
      <c r="J1384" t="e">
        <f>VLOOKUP($A1384,'01 LEAD TIME'!$A$10:$K$1000000,10,FALSE)</f>
        <v>#N/A</v>
      </c>
      <c r="K1384" t="e">
        <f>VLOOKUP($A1384,'01 LEAD TIME'!$A$10:$K$1000000,11,FALSE)</f>
        <v>#N/A</v>
      </c>
      <c r="L1384" t="e">
        <v>#N/A</v>
      </c>
      <c r="M1384" s="1" t="e">
        <f t="shared" si="168"/>
        <v>#N/A</v>
      </c>
      <c r="N1384" s="1" t="e">
        <f t="shared" si="169"/>
        <v>#N/A</v>
      </c>
      <c r="O1384" t="e">
        <f t="shared" si="170"/>
        <v>#N/A</v>
      </c>
      <c r="P1384" t="e">
        <f t="shared" si="171"/>
        <v>#N/A</v>
      </c>
      <c r="Q1384" t="e">
        <f t="shared" si="172"/>
        <v>#N/A</v>
      </c>
      <c r="R1384" t="e">
        <f t="shared" si="175"/>
        <v>#N/A</v>
      </c>
      <c r="S1384" t="e">
        <f t="shared" si="173"/>
        <v>#N/A</v>
      </c>
    </row>
    <row r="1385" spans="1:19" x14ac:dyDescent="0.25">
      <c r="A1385" t="str">
        <f t="shared" si="174"/>
        <v>24093</v>
      </c>
      <c r="B1385">
        <v>3</v>
      </c>
      <c r="C1385">
        <v>2409</v>
      </c>
      <c r="D1385">
        <v>0</v>
      </c>
      <c r="E1385">
        <v>0</v>
      </c>
      <c r="F1385">
        <v>0</v>
      </c>
      <c r="G1385">
        <v>0</v>
      </c>
      <c r="H1385" t="e">
        <f>VLOOKUP($A1385,'01 LEAD TIME'!$A$10:$K$1000000,8,FALSE)</f>
        <v>#N/A</v>
      </c>
      <c r="I1385" t="e">
        <f>VLOOKUP($A1385,'01 LEAD TIME'!$A$10:$K$1000000,9,FALSE)</f>
        <v>#N/A</v>
      </c>
      <c r="J1385" t="e">
        <f>VLOOKUP($A1385,'01 LEAD TIME'!$A$10:$K$1000000,10,FALSE)</f>
        <v>#N/A</v>
      </c>
      <c r="K1385" t="e">
        <f>VLOOKUP($A1385,'01 LEAD TIME'!$A$10:$K$1000000,11,FALSE)</f>
        <v>#N/A</v>
      </c>
      <c r="L1385" t="e">
        <v>#N/A</v>
      </c>
      <c r="M1385" s="1" t="e">
        <f t="shared" si="168"/>
        <v>#N/A</v>
      </c>
      <c r="N1385" s="1" t="e">
        <f t="shared" si="169"/>
        <v>#N/A</v>
      </c>
      <c r="O1385" t="e">
        <f t="shared" si="170"/>
        <v>#N/A</v>
      </c>
      <c r="P1385" t="e">
        <f t="shared" si="171"/>
        <v>#N/A</v>
      </c>
      <c r="Q1385" t="e">
        <f t="shared" si="172"/>
        <v>#N/A</v>
      </c>
      <c r="R1385" t="e">
        <f t="shared" si="175"/>
        <v>#N/A</v>
      </c>
      <c r="S1385" t="e">
        <f t="shared" si="173"/>
        <v>#N/A</v>
      </c>
    </row>
    <row r="1386" spans="1:19" x14ac:dyDescent="0.25">
      <c r="A1386" t="str">
        <f t="shared" si="174"/>
        <v>24963</v>
      </c>
      <c r="B1386">
        <v>3</v>
      </c>
      <c r="C1386">
        <v>2496</v>
      </c>
      <c r="D1386">
        <v>129000</v>
      </c>
      <c r="E1386">
        <v>129000</v>
      </c>
      <c r="F1386">
        <v>1</v>
      </c>
      <c r="G1386">
        <v>1</v>
      </c>
      <c r="H1386">
        <f>VLOOKUP($A1386,'01 LEAD TIME'!$A$10:$K$1000000,8,FALSE)</f>
        <v>20161202190202</v>
      </c>
      <c r="I1386">
        <f>VLOOKUP($A1386,'01 LEAD TIME'!$A$10:$K$1000000,9,FALSE)</f>
        <v>20161208123701</v>
      </c>
      <c r="J1386">
        <f>VLOOKUP($A1386,'01 LEAD TIME'!$A$10:$K$1000000,10,FALSE)</f>
        <v>6</v>
      </c>
      <c r="K1386">
        <f>VLOOKUP($A1386,'01 LEAD TIME'!$A$10:$K$1000000,11,FALSE)</f>
        <v>0</v>
      </c>
      <c r="L1386" t="s">
        <v>37</v>
      </c>
      <c r="M1386" s="1">
        <f t="shared" si="168"/>
        <v>42707</v>
      </c>
      <c r="N1386" s="1">
        <f t="shared" si="169"/>
        <v>42710</v>
      </c>
      <c r="O1386" t="b">
        <f t="shared" si="170"/>
        <v>0</v>
      </c>
      <c r="P1386" t="str">
        <f t="shared" si="171"/>
        <v>WHEN fk_mwh_warehouse = '3' AND id_city = '2496' AND shipped_date &gt;= '2016-12-03' AND shipped_date &lt; '2016-12-07' THEN unit_price</v>
      </c>
      <c r="Q1386" t="str">
        <f t="shared" si="172"/>
        <v>WHEN fk_mwh_warehouse = '3' AND id_city = '2496' AND shipped_date &gt;= '2016-12-03' AND shipped_date &lt; '2016-12-07' THEN paid_price</v>
      </c>
      <c r="R1386" t="str">
        <f t="shared" si="175"/>
        <v>WHEN fk_mwh_warehouse = '3' AND id_city = '2496' AND shipped_date &gt;= '2016-12-03' AND shipped_date &lt; '2016-12-07' THEN order_nr</v>
      </c>
      <c r="S1386" t="str">
        <f t="shared" si="173"/>
        <v>WHEN fk_mwh_warehouse = '3' AND id_city = '2496' AND shipped_date &gt;= '2016-12-03' AND shipped_date &lt; '2016-12-07' THEN 1</v>
      </c>
    </row>
    <row r="1387" spans="1:19" x14ac:dyDescent="0.25">
      <c r="A1387" t="str">
        <f t="shared" si="174"/>
        <v>25843</v>
      </c>
      <c r="B1387">
        <v>3</v>
      </c>
      <c r="C1387">
        <v>2584</v>
      </c>
      <c r="D1387">
        <v>55000</v>
      </c>
      <c r="E1387">
        <v>55000</v>
      </c>
      <c r="F1387">
        <v>1</v>
      </c>
      <c r="G1387">
        <v>1</v>
      </c>
      <c r="H1387">
        <f>VLOOKUP($A1387,'01 LEAD TIME'!$A$10:$K$1000000,8,FALSE)</f>
        <v>20161130210232</v>
      </c>
      <c r="I1387">
        <f>VLOOKUP($A1387,'01 LEAD TIME'!$A$10:$K$1000000,9,FALSE)</f>
        <v>20161207164234</v>
      </c>
      <c r="J1387">
        <f>VLOOKUP($A1387,'01 LEAD TIME'!$A$10:$K$1000000,10,FALSE)</f>
        <v>7</v>
      </c>
      <c r="K1387">
        <f>VLOOKUP($A1387,'01 LEAD TIME'!$A$10:$K$1000000,11,FALSE)</f>
        <v>0</v>
      </c>
      <c r="L1387" t="s">
        <v>35</v>
      </c>
      <c r="M1387" s="1">
        <f t="shared" si="168"/>
        <v>42706</v>
      </c>
      <c r="N1387" s="1">
        <f t="shared" si="169"/>
        <v>42709</v>
      </c>
      <c r="O1387" t="b">
        <f t="shared" si="170"/>
        <v>0</v>
      </c>
      <c r="P1387" t="str">
        <f t="shared" si="171"/>
        <v>WHEN fk_mwh_warehouse = '3' AND id_city = '2584' AND shipped_date &gt;= '2016-12-02' AND shipped_date &lt; '2016-12-06' THEN unit_price</v>
      </c>
      <c r="Q1387" t="str">
        <f t="shared" si="172"/>
        <v>WHEN fk_mwh_warehouse = '3' AND id_city = '2584' AND shipped_date &gt;= '2016-12-02' AND shipped_date &lt; '2016-12-06' THEN paid_price</v>
      </c>
      <c r="R1387" t="str">
        <f t="shared" si="175"/>
        <v>WHEN fk_mwh_warehouse = '3' AND id_city = '2584' AND shipped_date &gt;= '2016-12-02' AND shipped_date &lt; '2016-12-06' THEN order_nr</v>
      </c>
      <c r="S1387" t="str">
        <f t="shared" si="173"/>
        <v>WHEN fk_mwh_warehouse = '3' AND id_city = '2584' AND shipped_date &gt;= '2016-12-02' AND shipped_date &lt; '2016-12-06' THEN 1</v>
      </c>
    </row>
    <row r="1388" spans="1:19" x14ac:dyDescent="0.25">
      <c r="A1388" t="str">
        <f t="shared" si="174"/>
        <v>26933</v>
      </c>
      <c r="B1388">
        <v>3</v>
      </c>
      <c r="C1388">
        <v>2693</v>
      </c>
      <c r="D1388">
        <v>0</v>
      </c>
      <c r="E1388">
        <v>0</v>
      </c>
      <c r="F1388">
        <v>0</v>
      </c>
      <c r="G1388">
        <v>0</v>
      </c>
      <c r="H1388" t="e">
        <f>VLOOKUP($A1388,'01 LEAD TIME'!$A$10:$K$1000000,8,FALSE)</f>
        <v>#N/A</v>
      </c>
      <c r="I1388" t="e">
        <f>VLOOKUP($A1388,'01 LEAD TIME'!$A$10:$K$1000000,9,FALSE)</f>
        <v>#N/A</v>
      </c>
      <c r="J1388" t="e">
        <f>VLOOKUP($A1388,'01 LEAD TIME'!$A$10:$K$1000000,10,FALSE)</f>
        <v>#N/A</v>
      </c>
      <c r="K1388" t="e">
        <f>VLOOKUP($A1388,'01 LEAD TIME'!$A$10:$K$1000000,11,FALSE)</f>
        <v>#N/A</v>
      </c>
      <c r="L1388" t="e">
        <v>#N/A</v>
      </c>
      <c r="M1388" s="1" t="e">
        <f t="shared" si="168"/>
        <v>#N/A</v>
      </c>
      <c r="N1388" s="1" t="e">
        <f t="shared" si="169"/>
        <v>#N/A</v>
      </c>
      <c r="O1388" t="e">
        <f t="shared" si="170"/>
        <v>#N/A</v>
      </c>
      <c r="P1388" t="e">
        <f t="shared" si="171"/>
        <v>#N/A</v>
      </c>
      <c r="Q1388" t="e">
        <f t="shared" si="172"/>
        <v>#N/A</v>
      </c>
      <c r="R1388" t="e">
        <f t="shared" si="175"/>
        <v>#N/A</v>
      </c>
      <c r="S1388" t="e">
        <f t="shared" si="173"/>
        <v>#N/A</v>
      </c>
    </row>
    <row r="1389" spans="1:19" x14ac:dyDescent="0.25">
      <c r="A1389" t="str">
        <f t="shared" si="174"/>
        <v>27643</v>
      </c>
      <c r="B1389">
        <v>3</v>
      </c>
      <c r="C1389">
        <v>2764</v>
      </c>
      <c r="D1389">
        <v>0</v>
      </c>
      <c r="E1389">
        <v>0</v>
      </c>
      <c r="F1389">
        <v>0</v>
      </c>
      <c r="G1389">
        <v>0</v>
      </c>
      <c r="H1389" t="e">
        <f>VLOOKUP($A1389,'01 LEAD TIME'!$A$10:$K$1000000,8,FALSE)</f>
        <v>#N/A</v>
      </c>
      <c r="I1389" t="e">
        <f>VLOOKUP($A1389,'01 LEAD TIME'!$A$10:$K$1000000,9,FALSE)</f>
        <v>#N/A</v>
      </c>
      <c r="J1389" t="e">
        <f>VLOOKUP($A1389,'01 LEAD TIME'!$A$10:$K$1000000,10,FALSE)</f>
        <v>#N/A</v>
      </c>
      <c r="K1389" t="e">
        <f>VLOOKUP($A1389,'01 LEAD TIME'!$A$10:$K$1000000,11,FALSE)</f>
        <v>#N/A</v>
      </c>
      <c r="L1389" t="e">
        <v>#N/A</v>
      </c>
      <c r="M1389" s="1" t="e">
        <f t="shared" si="168"/>
        <v>#N/A</v>
      </c>
      <c r="N1389" s="1" t="e">
        <f t="shared" si="169"/>
        <v>#N/A</v>
      </c>
      <c r="O1389" t="e">
        <f t="shared" si="170"/>
        <v>#N/A</v>
      </c>
      <c r="P1389" t="e">
        <f t="shared" si="171"/>
        <v>#N/A</v>
      </c>
      <c r="Q1389" t="e">
        <f t="shared" si="172"/>
        <v>#N/A</v>
      </c>
      <c r="R1389" t="e">
        <f t="shared" si="175"/>
        <v>#N/A</v>
      </c>
      <c r="S1389" t="e">
        <f t="shared" si="173"/>
        <v>#N/A</v>
      </c>
    </row>
    <row r="1390" spans="1:19" x14ac:dyDescent="0.25">
      <c r="A1390" t="str">
        <f t="shared" si="174"/>
        <v>28913</v>
      </c>
      <c r="B1390">
        <v>3</v>
      </c>
      <c r="C1390">
        <v>2891</v>
      </c>
      <c r="D1390">
        <v>0</v>
      </c>
      <c r="E1390">
        <v>0</v>
      </c>
      <c r="F1390">
        <v>0</v>
      </c>
      <c r="G1390">
        <v>0</v>
      </c>
      <c r="H1390" t="e">
        <f>VLOOKUP($A1390,'01 LEAD TIME'!$A$10:$K$1000000,8,FALSE)</f>
        <v>#N/A</v>
      </c>
      <c r="I1390" t="e">
        <f>VLOOKUP($A1390,'01 LEAD TIME'!$A$10:$K$1000000,9,FALSE)</f>
        <v>#N/A</v>
      </c>
      <c r="J1390" t="e">
        <f>VLOOKUP($A1390,'01 LEAD TIME'!$A$10:$K$1000000,10,FALSE)</f>
        <v>#N/A</v>
      </c>
      <c r="K1390" t="e">
        <f>VLOOKUP($A1390,'01 LEAD TIME'!$A$10:$K$1000000,11,FALSE)</f>
        <v>#N/A</v>
      </c>
      <c r="L1390" t="e">
        <v>#N/A</v>
      </c>
      <c r="M1390" s="1" t="e">
        <f t="shared" si="168"/>
        <v>#N/A</v>
      </c>
      <c r="N1390" s="1" t="e">
        <f t="shared" si="169"/>
        <v>#N/A</v>
      </c>
      <c r="O1390" t="e">
        <f t="shared" si="170"/>
        <v>#N/A</v>
      </c>
      <c r="P1390" t="e">
        <f t="shared" si="171"/>
        <v>#N/A</v>
      </c>
      <c r="Q1390" t="e">
        <f t="shared" si="172"/>
        <v>#N/A</v>
      </c>
      <c r="R1390" t="e">
        <f t="shared" si="175"/>
        <v>#N/A</v>
      </c>
      <c r="S1390" t="e">
        <f t="shared" si="173"/>
        <v>#N/A</v>
      </c>
    </row>
    <row r="1391" spans="1:19" x14ac:dyDescent="0.25">
      <c r="A1391" t="str">
        <f t="shared" si="174"/>
        <v>29583</v>
      </c>
      <c r="B1391">
        <v>3</v>
      </c>
      <c r="C1391">
        <v>2958</v>
      </c>
      <c r="D1391">
        <v>0</v>
      </c>
      <c r="E1391">
        <v>0</v>
      </c>
      <c r="F1391">
        <v>0</v>
      </c>
      <c r="G1391">
        <v>0</v>
      </c>
      <c r="H1391" t="e">
        <f>VLOOKUP($A1391,'01 LEAD TIME'!$A$10:$K$1000000,8,FALSE)</f>
        <v>#N/A</v>
      </c>
      <c r="I1391" t="e">
        <f>VLOOKUP($A1391,'01 LEAD TIME'!$A$10:$K$1000000,9,FALSE)</f>
        <v>#N/A</v>
      </c>
      <c r="J1391" t="e">
        <f>VLOOKUP($A1391,'01 LEAD TIME'!$A$10:$K$1000000,10,FALSE)</f>
        <v>#N/A</v>
      </c>
      <c r="K1391" t="e">
        <f>VLOOKUP($A1391,'01 LEAD TIME'!$A$10:$K$1000000,11,FALSE)</f>
        <v>#N/A</v>
      </c>
      <c r="L1391" t="e">
        <v>#N/A</v>
      </c>
      <c r="M1391" s="1" t="e">
        <f t="shared" si="168"/>
        <v>#N/A</v>
      </c>
      <c r="N1391" s="1" t="e">
        <f t="shared" si="169"/>
        <v>#N/A</v>
      </c>
      <c r="O1391" t="e">
        <f t="shared" si="170"/>
        <v>#N/A</v>
      </c>
      <c r="P1391" t="e">
        <f t="shared" si="171"/>
        <v>#N/A</v>
      </c>
      <c r="Q1391" t="e">
        <f t="shared" si="172"/>
        <v>#N/A</v>
      </c>
      <c r="R1391" t="e">
        <f t="shared" si="175"/>
        <v>#N/A</v>
      </c>
      <c r="S1391" t="e">
        <f t="shared" si="173"/>
        <v>#N/A</v>
      </c>
    </row>
    <row r="1392" spans="1:19" x14ac:dyDescent="0.25">
      <c r="A1392" t="str">
        <f t="shared" si="174"/>
        <v>29823</v>
      </c>
      <c r="B1392">
        <v>3</v>
      </c>
      <c r="C1392">
        <v>2982</v>
      </c>
      <c r="D1392">
        <v>0</v>
      </c>
      <c r="E1392">
        <v>0</v>
      </c>
      <c r="F1392">
        <v>0</v>
      </c>
      <c r="G1392">
        <v>0</v>
      </c>
      <c r="H1392" t="e">
        <f>VLOOKUP($A1392,'01 LEAD TIME'!$A$10:$K$1000000,8,FALSE)</f>
        <v>#N/A</v>
      </c>
      <c r="I1392" t="e">
        <f>VLOOKUP($A1392,'01 LEAD TIME'!$A$10:$K$1000000,9,FALSE)</f>
        <v>#N/A</v>
      </c>
      <c r="J1392" t="e">
        <f>VLOOKUP($A1392,'01 LEAD TIME'!$A$10:$K$1000000,10,FALSE)</f>
        <v>#N/A</v>
      </c>
      <c r="K1392" t="e">
        <f>VLOOKUP($A1392,'01 LEAD TIME'!$A$10:$K$1000000,11,FALSE)</f>
        <v>#N/A</v>
      </c>
      <c r="L1392" t="e">
        <v>#N/A</v>
      </c>
      <c r="M1392" s="1" t="e">
        <f t="shared" si="168"/>
        <v>#N/A</v>
      </c>
      <c r="N1392" s="1" t="e">
        <f t="shared" si="169"/>
        <v>#N/A</v>
      </c>
      <c r="O1392" t="e">
        <f t="shared" si="170"/>
        <v>#N/A</v>
      </c>
      <c r="P1392" t="e">
        <f t="shared" si="171"/>
        <v>#N/A</v>
      </c>
      <c r="Q1392" t="e">
        <f t="shared" si="172"/>
        <v>#N/A</v>
      </c>
      <c r="R1392" t="e">
        <f t="shared" si="175"/>
        <v>#N/A</v>
      </c>
      <c r="S1392" t="e">
        <f t="shared" si="173"/>
        <v>#N/A</v>
      </c>
    </row>
    <row r="1393" spans="1:19" x14ac:dyDescent="0.25">
      <c r="A1393" t="str">
        <f t="shared" si="174"/>
        <v>29913</v>
      </c>
      <c r="B1393">
        <v>3</v>
      </c>
      <c r="C1393">
        <v>2991</v>
      </c>
      <c r="D1393">
        <v>0</v>
      </c>
      <c r="E1393">
        <v>0</v>
      </c>
      <c r="F1393">
        <v>0</v>
      </c>
      <c r="G1393">
        <v>0</v>
      </c>
      <c r="H1393" t="e">
        <f>VLOOKUP($A1393,'01 LEAD TIME'!$A$10:$K$1000000,8,FALSE)</f>
        <v>#N/A</v>
      </c>
      <c r="I1393" t="e">
        <f>VLOOKUP($A1393,'01 LEAD TIME'!$A$10:$K$1000000,9,FALSE)</f>
        <v>#N/A</v>
      </c>
      <c r="J1393" t="e">
        <f>VLOOKUP($A1393,'01 LEAD TIME'!$A$10:$K$1000000,10,FALSE)</f>
        <v>#N/A</v>
      </c>
      <c r="K1393" t="e">
        <f>VLOOKUP($A1393,'01 LEAD TIME'!$A$10:$K$1000000,11,FALSE)</f>
        <v>#N/A</v>
      </c>
      <c r="L1393" t="e">
        <v>#N/A</v>
      </c>
      <c r="M1393" s="1" t="e">
        <f t="shared" si="168"/>
        <v>#N/A</v>
      </c>
      <c r="N1393" s="1" t="e">
        <f t="shared" si="169"/>
        <v>#N/A</v>
      </c>
      <c r="O1393" t="e">
        <f t="shared" si="170"/>
        <v>#N/A</v>
      </c>
      <c r="P1393" t="e">
        <f t="shared" si="171"/>
        <v>#N/A</v>
      </c>
      <c r="Q1393" t="e">
        <f t="shared" si="172"/>
        <v>#N/A</v>
      </c>
      <c r="R1393" t="e">
        <f t="shared" si="175"/>
        <v>#N/A</v>
      </c>
      <c r="S1393" t="e">
        <f t="shared" si="173"/>
        <v>#N/A</v>
      </c>
    </row>
    <row r="1394" spans="1:19" x14ac:dyDescent="0.25">
      <c r="A1394" t="str">
        <f t="shared" si="174"/>
        <v>30103</v>
      </c>
      <c r="B1394">
        <v>3</v>
      </c>
      <c r="C1394">
        <v>3010</v>
      </c>
      <c r="D1394">
        <v>0</v>
      </c>
      <c r="E1394">
        <v>0</v>
      </c>
      <c r="F1394">
        <v>0</v>
      </c>
      <c r="G1394">
        <v>0</v>
      </c>
      <c r="H1394">
        <f>VLOOKUP($A1394,'01 LEAD TIME'!$A$10:$K$1000000,8,FALSE)</f>
        <v>20161203186292.5</v>
      </c>
      <c r="I1394">
        <f>VLOOKUP($A1394,'01 LEAD TIME'!$A$10:$K$1000000,9,FALSE)</f>
        <v>20161206678029</v>
      </c>
      <c r="J1394">
        <f>VLOOKUP($A1394,'01 LEAD TIME'!$A$10:$K$1000000,10,FALSE)</f>
        <v>4</v>
      </c>
      <c r="K1394">
        <f>VLOOKUP($A1394,'01 LEAD TIME'!$A$10:$K$1000000,11,FALSE)</f>
        <v>0</v>
      </c>
      <c r="L1394" t="s">
        <v>36</v>
      </c>
      <c r="M1394" s="1">
        <f t="shared" si="168"/>
        <v>42709</v>
      </c>
      <c r="N1394" s="1">
        <f t="shared" si="169"/>
        <v>42712</v>
      </c>
      <c r="O1394" t="b">
        <f t="shared" si="170"/>
        <v>0</v>
      </c>
      <c r="P1394" t="str">
        <f t="shared" si="171"/>
        <v>WHEN fk_mwh_warehouse = '3' AND id_city = '3010' AND shipped_date &gt;= '2016-12-05' AND shipped_date &lt; '2016-12-09' THEN unit_price</v>
      </c>
      <c r="Q1394" t="str">
        <f t="shared" si="172"/>
        <v>WHEN fk_mwh_warehouse = '3' AND id_city = '3010' AND shipped_date &gt;= '2016-12-05' AND shipped_date &lt; '2016-12-09' THEN paid_price</v>
      </c>
      <c r="R1394" t="str">
        <f t="shared" si="175"/>
        <v>WHEN fk_mwh_warehouse = '3' AND id_city = '3010' AND shipped_date &gt;= '2016-12-05' AND shipped_date &lt; '2016-12-09' THEN order_nr</v>
      </c>
      <c r="S1394" t="str">
        <f t="shared" si="173"/>
        <v>WHEN fk_mwh_warehouse = '3' AND id_city = '3010' AND shipped_date &gt;= '2016-12-05' AND shipped_date &lt; '2016-12-09' THEN 1</v>
      </c>
    </row>
    <row r="1395" spans="1:19" x14ac:dyDescent="0.25">
      <c r="A1395" t="str">
        <f t="shared" si="174"/>
        <v>30333</v>
      </c>
      <c r="B1395">
        <v>3</v>
      </c>
      <c r="C1395">
        <v>3033</v>
      </c>
      <c r="D1395">
        <v>0</v>
      </c>
      <c r="E1395">
        <v>0</v>
      </c>
      <c r="F1395">
        <v>0</v>
      </c>
      <c r="G1395">
        <v>0</v>
      </c>
      <c r="H1395" t="e">
        <f>VLOOKUP($A1395,'01 LEAD TIME'!$A$10:$K$1000000,8,FALSE)</f>
        <v>#N/A</v>
      </c>
      <c r="I1395" t="e">
        <f>VLOOKUP($A1395,'01 LEAD TIME'!$A$10:$K$1000000,9,FALSE)</f>
        <v>#N/A</v>
      </c>
      <c r="J1395" t="e">
        <f>VLOOKUP($A1395,'01 LEAD TIME'!$A$10:$K$1000000,10,FALSE)</f>
        <v>#N/A</v>
      </c>
      <c r="K1395" t="e">
        <f>VLOOKUP($A1395,'01 LEAD TIME'!$A$10:$K$1000000,11,FALSE)</f>
        <v>#N/A</v>
      </c>
      <c r="L1395" t="e">
        <v>#N/A</v>
      </c>
      <c r="M1395" s="1" t="e">
        <f t="shared" si="168"/>
        <v>#N/A</v>
      </c>
      <c r="N1395" s="1" t="e">
        <f t="shared" si="169"/>
        <v>#N/A</v>
      </c>
      <c r="O1395" t="e">
        <f t="shared" si="170"/>
        <v>#N/A</v>
      </c>
      <c r="P1395" t="e">
        <f t="shared" si="171"/>
        <v>#N/A</v>
      </c>
      <c r="Q1395" t="e">
        <f t="shared" si="172"/>
        <v>#N/A</v>
      </c>
      <c r="R1395" t="e">
        <f t="shared" si="175"/>
        <v>#N/A</v>
      </c>
      <c r="S1395" t="e">
        <f t="shared" si="173"/>
        <v>#N/A</v>
      </c>
    </row>
    <row r="1396" spans="1:19" x14ac:dyDescent="0.25">
      <c r="A1396" t="str">
        <f t="shared" si="174"/>
        <v>30423</v>
      </c>
      <c r="B1396">
        <v>3</v>
      </c>
      <c r="C1396">
        <v>3042</v>
      </c>
      <c r="D1396">
        <v>45908</v>
      </c>
      <c r="E1396">
        <v>45908</v>
      </c>
      <c r="F1396">
        <v>1</v>
      </c>
      <c r="G1396">
        <v>1</v>
      </c>
      <c r="H1396">
        <f>VLOOKUP($A1396,'01 LEAD TIME'!$A$10:$K$1000000,8,FALSE)</f>
        <v>20161110135323</v>
      </c>
      <c r="I1396">
        <f>VLOOKUP($A1396,'01 LEAD TIME'!$A$10:$K$1000000,9,FALSE)</f>
        <v>20161206210051</v>
      </c>
      <c r="J1396">
        <f>VLOOKUP($A1396,'01 LEAD TIME'!$A$10:$K$1000000,10,FALSE)</f>
        <v>26</v>
      </c>
      <c r="K1396">
        <f>VLOOKUP($A1396,'01 LEAD TIME'!$A$10:$K$1000000,11,FALSE)</f>
        <v>0</v>
      </c>
      <c r="L1396" t="s">
        <v>36</v>
      </c>
      <c r="M1396" s="1">
        <f t="shared" si="168"/>
        <v>42687</v>
      </c>
      <c r="N1396" s="1">
        <f t="shared" si="169"/>
        <v>42690</v>
      </c>
      <c r="O1396" t="b">
        <f t="shared" si="170"/>
        <v>0</v>
      </c>
      <c r="P1396" t="str">
        <f t="shared" si="171"/>
        <v>WHEN fk_mwh_warehouse = '3' AND id_city = '3042' AND shipped_date &gt;= '2016-11-13' AND shipped_date &lt; '2016-11-17' THEN unit_price</v>
      </c>
      <c r="Q1396" t="str">
        <f t="shared" si="172"/>
        <v>WHEN fk_mwh_warehouse = '3' AND id_city = '3042' AND shipped_date &gt;= '2016-11-13' AND shipped_date &lt; '2016-11-17' THEN paid_price</v>
      </c>
      <c r="R1396" t="str">
        <f t="shared" si="175"/>
        <v>WHEN fk_mwh_warehouse = '3' AND id_city = '3042' AND shipped_date &gt;= '2016-11-13' AND shipped_date &lt; '2016-11-17' THEN order_nr</v>
      </c>
      <c r="S1396" t="str">
        <f t="shared" si="173"/>
        <v>WHEN fk_mwh_warehouse = '3' AND id_city = '3042' AND shipped_date &gt;= '2016-11-13' AND shipped_date &lt; '2016-11-17' THEN 1</v>
      </c>
    </row>
    <row r="1397" spans="1:19" x14ac:dyDescent="0.25">
      <c r="A1397" t="str">
        <f t="shared" si="174"/>
        <v>30753</v>
      </c>
      <c r="B1397">
        <v>3</v>
      </c>
      <c r="C1397">
        <v>3075</v>
      </c>
      <c r="D1397">
        <v>0</v>
      </c>
      <c r="E1397">
        <v>0</v>
      </c>
      <c r="F1397">
        <v>0</v>
      </c>
      <c r="G1397">
        <v>0</v>
      </c>
      <c r="H1397" t="e">
        <f>VLOOKUP($A1397,'01 LEAD TIME'!$A$10:$K$1000000,8,FALSE)</f>
        <v>#N/A</v>
      </c>
      <c r="I1397" t="e">
        <f>VLOOKUP($A1397,'01 LEAD TIME'!$A$10:$K$1000000,9,FALSE)</f>
        <v>#N/A</v>
      </c>
      <c r="J1397" t="e">
        <f>VLOOKUP($A1397,'01 LEAD TIME'!$A$10:$K$1000000,10,FALSE)</f>
        <v>#N/A</v>
      </c>
      <c r="K1397" t="e">
        <f>VLOOKUP($A1397,'01 LEAD TIME'!$A$10:$K$1000000,11,FALSE)</f>
        <v>#N/A</v>
      </c>
      <c r="L1397" t="e">
        <v>#N/A</v>
      </c>
      <c r="M1397" s="1" t="e">
        <f t="shared" si="168"/>
        <v>#N/A</v>
      </c>
      <c r="N1397" s="1" t="e">
        <f t="shared" si="169"/>
        <v>#N/A</v>
      </c>
      <c r="O1397" t="e">
        <f t="shared" si="170"/>
        <v>#N/A</v>
      </c>
      <c r="P1397" t="e">
        <f t="shared" si="171"/>
        <v>#N/A</v>
      </c>
      <c r="Q1397" t="e">
        <f t="shared" si="172"/>
        <v>#N/A</v>
      </c>
      <c r="R1397" t="e">
        <f t="shared" si="175"/>
        <v>#N/A</v>
      </c>
      <c r="S1397" t="e">
        <f t="shared" si="173"/>
        <v>#N/A</v>
      </c>
    </row>
    <row r="1398" spans="1:19" x14ac:dyDescent="0.25">
      <c r="A1398" t="str">
        <f t="shared" si="174"/>
        <v>30873</v>
      </c>
      <c r="B1398">
        <v>3</v>
      </c>
      <c r="C1398">
        <v>3087</v>
      </c>
      <c r="D1398">
        <v>0</v>
      </c>
      <c r="E1398">
        <v>0</v>
      </c>
      <c r="F1398">
        <v>0</v>
      </c>
      <c r="G1398">
        <v>0</v>
      </c>
      <c r="H1398" t="e">
        <f>VLOOKUP($A1398,'01 LEAD TIME'!$A$10:$K$1000000,8,FALSE)</f>
        <v>#N/A</v>
      </c>
      <c r="I1398" t="e">
        <f>VLOOKUP($A1398,'01 LEAD TIME'!$A$10:$K$1000000,9,FALSE)</f>
        <v>#N/A</v>
      </c>
      <c r="J1398" t="e">
        <f>VLOOKUP($A1398,'01 LEAD TIME'!$A$10:$K$1000000,10,FALSE)</f>
        <v>#N/A</v>
      </c>
      <c r="K1398" t="e">
        <f>VLOOKUP($A1398,'01 LEAD TIME'!$A$10:$K$1000000,11,FALSE)</f>
        <v>#N/A</v>
      </c>
      <c r="L1398" t="e">
        <v>#N/A</v>
      </c>
      <c r="M1398" s="1" t="e">
        <f t="shared" si="168"/>
        <v>#N/A</v>
      </c>
      <c r="N1398" s="1" t="e">
        <f t="shared" si="169"/>
        <v>#N/A</v>
      </c>
      <c r="O1398" t="e">
        <f t="shared" si="170"/>
        <v>#N/A</v>
      </c>
      <c r="P1398" t="e">
        <f t="shared" si="171"/>
        <v>#N/A</v>
      </c>
      <c r="Q1398" t="e">
        <f t="shared" si="172"/>
        <v>#N/A</v>
      </c>
      <c r="R1398" t="e">
        <f t="shared" si="175"/>
        <v>#N/A</v>
      </c>
      <c r="S1398" t="e">
        <f t="shared" si="173"/>
        <v>#N/A</v>
      </c>
    </row>
    <row r="1399" spans="1:19" x14ac:dyDescent="0.25">
      <c r="A1399" t="str">
        <f t="shared" si="174"/>
        <v>31053</v>
      </c>
      <c r="B1399">
        <v>3</v>
      </c>
      <c r="C1399">
        <v>3105</v>
      </c>
      <c r="D1399">
        <v>0</v>
      </c>
      <c r="E1399">
        <v>0</v>
      </c>
      <c r="F1399">
        <v>0</v>
      </c>
      <c r="G1399">
        <v>0</v>
      </c>
      <c r="H1399" t="e">
        <f>VLOOKUP($A1399,'01 LEAD TIME'!$A$10:$K$1000000,8,FALSE)</f>
        <v>#N/A</v>
      </c>
      <c r="I1399" t="e">
        <f>VLOOKUP($A1399,'01 LEAD TIME'!$A$10:$K$1000000,9,FALSE)</f>
        <v>#N/A</v>
      </c>
      <c r="J1399" t="e">
        <f>VLOOKUP($A1399,'01 LEAD TIME'!$A$10:$K$1000000,10,FALSE)</f>
        <v>#N/A</v>
      </c>
      <c r="K1399" t="e">
        <f>VLOOKUP($A1399,'01 LEAD TIME'!$A$10:$K$1000000,11,FALSE)</f>
        <v>#N/A</v>
      </c>
      <c r="L1399" t="e">
        <v>#N/A</v>
      </c>
      <c r="M1399" s="1" t="e">
        <f t="shared" si="168"/>
        <v>#N/A</v>
      </c>
      <c r="N1399" s="1" t="e">
        <f t="shared" si="169"/>
        <v>#N/A</v>
      </c>
      <c r="O1399" t="e">
        <f t="shared" si="170"/>
        <v>#N/A</v>
      </c>
      <c r="P1399" t="e">
        <f t="shared" si="171"/>
        <v>#N/A</v>
      </c>
      <c r="Q1399" t="e">
        <f t="shared" si="172"/>
        <v>#N/A</v>
      </c>
      <c r="R1399" t="e">
        <f t="shared" si="175"/>
        <v>#N/A</v>
      </c>
      <c r="S1399" t="e">
        <f t="shared" si="173"/>
        <v>#N/A</v>
      </c>
    </row>
    <row r="1400" spans="1:19" x14ac:dyDescent="0.25">
      <c r="A1400" t="str">
        <f t="shared" si="174"/>
        <v>31133</v>
      </c>
      <c r="B1400">
        <v>3</v>
      </c>
      <c r="C1400">
        <v>3113</v>
      </c>
      <c r="D1400">
        <v>0</v>
      </c>
      <c r="E1400">
        <v>0</v>
      </c>
      <c r="F1400">
        <v>0</v>
      </c>
      <c r="G1400">
        <v>0</v>
      </c>
      <c r="H1400" t="e">
        <f>VLOOKUP($A1400,'01 LEAD TIME'!$A$10:$K$1000000,8,FALSE)</f>
        <v>#N/A</v>
      </c>
      <c r="I1400" t="e">
        <f>VLOOKUP($A1400,'01 LEAD TIME'!$A$10:$K$1000000,9,FALSE)</f>
        <v>#N/A</v>
      </c>
      <c r="J1400" t="e">
        <f>VLOOKUP($A1400,'01 LEAD TIME'!$A$10:$K$1000000,10,FALSE)</f>
        <v>#N/A</v>
      </c>
      <c r="K1400" t="e">
        <f>VLOOKUP($A1400,'01 LEAD TIME'!$A$10:$K$1000000,11,FALSE)</f>
        <v>#N/A</v>
      </c>
      <c r="L1400" t="e">
        <v>#N/A</v>
      </c>
      <c r="M1400" s="1" t="e">
        <f t="shared" si="168"/>
        <v>#N/A</v>
      </c>
      <c r="N1400" s="1" t="e">
        <f t="shared" si="169"/>
        <v>#N/A</v>
      </c>
      <c r="O1400" t="e">
        <f t="shared" si="170"/>
        <v>#N/A</v>
      </c>
      <c r="P1400" t="e">
        <f t="shared" si="171"/>
        <v>#N/A</v>
      </c>
      <c r="Q1400" t="e">
        <f t="shared" si="172"/>
        <v>#N/A</v>
      </c>
      <c r="R1400" t="e">
        <f t="shared" si="175"/>
        <v>#N/A</v>
      </c>
      <c r="S1400" t="e">
        <f t="shared" si="173"/>
        <v>#N/A</v>
      </c>
    </row>
    <row r="1401" spans="1:19" x14ac:dyDescent="0.25">
      <c r="A1401" t="str">
        <f t="shared" si="174"/>
        <v>31413</v>
      </c>
      <c r="B1401">
        <v>3</v>
      </c>
      <c r="C1401">
        <v>3141</v>
      </c>
      <c r="D1401">
        <v>0</v>
      </c>
      <c r="E1401">
        <v>0</v>
      </c>
      <c r="F1401">
        <v>0</v>
      </c>
      <c r="G1401">
        <v>0</v>
      </c>
      <c r="H1401" t="e">
        <f>VLOOKUP($A1401,'01 LEAD TIME'!$A$10:$K$1000000,8,FALSE)</f>
        <v>#N/A</v>
      </c>
      <c r="I1401" t="e">
        <f>VLOOKUP($A1401,'01 LEAD TIME'!$A$10:$K$1000000,9,FALSE)</f>
        <v>#N/A</v>
      </c>
      <c r="J1401" t="e">
        <f>VLOOKUP($A1401,'01 LEAD TIME'!$A$10:$K$1000000,10,FALSE)</f>
        <v>#N/A</v>
      </c>
      <c r="K1401" t="e">
        <f>VLOOKUP($A1401,'01 LEAD TIME'!$A$10:$K$1000000,11,FALSE)</f>
        <v>#N/A</v>
      </c>
      <c r="L1401" t="e">
        <v>#N/A</v>
      </c>
      <c r="M1401" s="1" t="e">
        <f t="shared" si="168"/>
        <v>#N/A</v>
      </c>
      <c r="N1401" s="1" t="e">
        <f t="shared" si="169"/>
        <v>#N/A</v>
      </c>
      <c r="O1401" t="e">
        <f t="shared" si="170"/>
        <v>#N/A</v>
      </c>
      <c r="P1401" t="e">
        <f t="shared" si="171"/>
        <v>#N/A</v>
      </c>
      <c r="Q1401" t="e">
        <f t="shared" si="172"/>
        <v>#N/A</v>
      </c>
      <c r="R1401" t="e">
        <f t="shared" si="175"/>
        <v>#N/A</v>
      </c>
      <c r="S1401" t="e">
        <f t="shared" si="173"/>
        <v>#N/A</v>
      </c>
    </row>
    <row r="1402" spans="1:19" x14ac:dyDescent="0.25">
      <c r="A1402" t="str">
        <f t="shared" si="174"/>
        <v>31663</v>
      </c>
      <c r="B1402">
        <v>3</v>
      </c>
      <c r="C1402">
        <v>3166</v>
      </c>
      <c r="D1402">
        <v>0</v>
      </c>
      <c r="E1402">
        <v>0</v>
      </c>
      <c r="F1402">
        <v>0</v>
      </c>
      <c r="G1402">
        <v>0</v>
      </c>
      <c r="H1402" t="e">
        <f>VLOOKUP($A1402,'01 LEAD TIME'!$A$10:$K$1000000,8,FALSE)</f>
        <v>#N/A</v>
      </c>
      <c r="I1402" t="e">
        <f>VLOOKUP($A1402,'01 LEAD TIME'!$A$10:$K$1000000,9,FALSE)</f>
        <v>#N/A</v>
      </c>
      <c r="J1402" t="e">
        <f>VLOOKUP($A1402,'01 LEAD TIME'!$A$10:$K$1000000,10,FALSE)</f>
        <v>#N/A</v>
      </c>
      <c r="K1402" t="e">
        <f>VLOOKUP($A1402,'01 LEAD TIME'!$A$10:$K$1000000,11,FALSE)</f>
        <v>#N/A</v>
      </c>
      <c r="L1402" t="e">
        <v>#N/A</v>
      </c>
      <c r="M1402" s="1" t="e">
        <f t="shared" si="168"/>
        <v>#N/A</v>
      </c>
      <c r="N1402" s="1" t="e">
        <f t="shared" si="169"/>
        <v>#N/A</v>
      </c>
      <c r="O1402" t="e">
        <f t="shared" si="170"/>
        <v>#N/A</v>
      </c>
      <c r="P1402" t="e">
        <f t="shared" si="171"/>
        <v>#N/A</v>
      </c>
      <c r="Q1402" t="e">
        <f t="shared" si="172"/>
        <v>#N/A</v>
      </c>
      <c r="R1402" t="e">
        <f t="shared" si="175"/>
        <v>#N/A</v>
      </c>
      <c r="S1402" t="e">
        <f t="shared" si="173"/>
        <v>#N/A</v>
      </c>
    </row>
    <row r="1403" spans="1:19" x14ac:dyDescent="0.25">
      <c r="A1403" t="str">
        <f t="shared" si="174"/>
        <v>31833</v>
      </c>
      <c r="B1403">
        <v>3</v>
      </c>
      <c r="C1403">
        <v>3183</v>
      </c>
      <c r="D1403">
        <v>0</v>
      </c>
      <c r="E1403">
        <v>0</v>
      </c>
      <c r="F1403">
        <v>0</v>
      </c>
      <c r="G1403">
        <v>0</v>
      </c>
      <c r="H1403" t="e">
        <f>VLOOKUP($A1403,'01 LEAD TIME'!$A$10:$K$1000000,8,FALSE)</f>
        <v>#N/A</v>
      </c>
      <c r="I1403" t="e">
        <f>VLOOKUP($A1403,'01 LEAD TIME'!$A$10:$K$1000000,9,FALSE)</f>
        <v>#N/A</v>
      </c>
      <c r="J1403" t="e">
        <f>VLOOKUP($A1403,'01 LEAD TIME'!$A$10:$K$1000000,10,FALSE)</f>
        <v>#N/A</v>
      </c>
      <c r="K1403" t="e">
        <f>VLOOKUP($A1403,'01 LEAD TIME'!$A$10:$K$1000000,11,FALSE)</f>
        <v>#N/A</v>
      </c>
      <c r="L1403" t="e">
        <v>#N/A</v>
      </c>
      <c r="M1403" s="1" t="e">
        <f t="shared" si="168"/>
        <v>#N/A</v>
      </c>
      <c r="N1403" s="1" t="e">
        <f t="shared" si="169"/>
        <v>#N/A</v>
      </c>
      <c r="O1403" t="e">
        <f t="shared" si="170"/>
        <v>#N/A</v>
      </c>
      <c r="P1403" t="e">
        <f t="shared" si="171"/>
        <v>#N/A</v>
      </c>
      <c r="Q1403" t="e">
        <f t="shared" si="172"/>
        <v>#N/A</v>
      </c>
      <c r="R1403" t="e">
        <f t="shared" si="175"/>
        <v>#N/A</v>
      </c>
      <c r="S1403" t="e">
        <f t="shared" si="173"/>
        <v>#N/A</v>
      </c>
    </row>
    <row r="1404" spans="1:19" x14ac:dyDescent="0.25">
      <c r="A1404" t="str">
        <f t="shared" si="174"/>
        <v>31983</v>
      </c>
      <c r="B1404">
        <v>3</v>
      </c>
      <c r="C1404">
        <v>3198</v>
      </c>
      <c r="D1404">
        <v>0</v>
      </c>
      <c r="E1404">
        <v>0</v>
      </c>
      <c r="F1404">
        <v>0</v>
      </c>
      <c r="G1404">
        <v>0</v>
      </c>
      <c r="H1404" t="e">
        <f>VLOOKUP($A1404,'01 LEAD TIME'!$A$10:$K$1000000,8,FALSE)</f>
        <v>#N/A</v>
      </c>
      <c r="I1404" t="e">
        <f>VLOOKUP($A1404,'01 LEAD TIME'!$A$10:$K$1000000,9,FALSE)</f>
        <v>#N/A</v>
      </c>
      <c r="J1404" t="e">
        <f>VLOOKUP($A1404,'01 LEAD TIME'!$A$10:$K$1000000,10,FALSE)</f>
        <v>#N/A</v>
      </c>
      <c r="K1404" t="e">
        <f>VLOOKUP($A1404,'01 LEAD TIME'!$A$10:$K$1000000,11,FALSE)</f>
        <v>#N/A</v>
      </c>
      <c r="L1404" t="e">
        <v>#N/A</v>
      </c>
      <c r="M1404" s="1" t="e">
        <f t="shared" si="168"/>
        <v>#N/A</v>
      </c>
      <c r="N1404" s="1" t="e">
        <f t="shared" si="169"/>
        <v>#N/A</v>
      </c>
      <c r="O1404" t="e">
        <f t="shared" si="170"/>
        <v>#N/A</v>
      </c>
      <c r="P1404" t="e">
        <f t="shared" si="171"/>
        <v>#N/A</v>
      </c>
      <c r="Q1404" t="e">
        <f t="shared" si="172"/>
        <v>#N/A</v>
      </c>
      <c r="R1404" t="e">
        <f t="shared" si="175"/>
        <v>#N/A</v>
      </c>
      <c r="S1404" t="e">
        <f t="shared" si="173"/>
        <v>#N/A</v>
      </c>
    </row>
    <row r="1405" spans="1:19" x14ac:dyDescent="0.25">
      <c r="A1405" t="str">
        <f t="shared" si="174"/>
        <v>32223</v>
      </c>
      <c r="B1405">
        <v>3</v>
      </c>
      <c r="C1405">
        <v>3222</v>
      </c>
      <c r="D1405">
        <v>84900</v>
      </c>
      <c r="E1405">
        <v>84900</v>
      </c>
      <c r="F1405">
        <v>1</v>
      </c>
      <c r="G1405">
        <v>1</v>
      </c>
      <c r="H1405">
        <f>VLOOKUP($A1405,'01 LEAD TIME'!$A$10:$K$1000000,8,FALSE)</f>
        <v>20161112192857</v>
      </c>
      <c r="I1405">
        <f>VLOOKUP($A1405,'01 LEAD TIME'!$A$10:$K$1000000,9,FALSE)</f>
        <v>20161206210053</v>
      </c>
      <c r="J1405">
        <f>VLOOKUP($A1405,'01 LEAD TIME'!$A$10:$K$1000000,10,FALSE)</f>
        <v>24</v>
      </c>
      <c r="K1405">
        <f>VLOOKUP($A1405,'01 LEAD TIME'!$A$10:$K$1000000,11,FALSE)</f>
        <v>0</v>
      </c>
      <c r="L1405" t="s">
        <v>36</v>
      </c>
      <c r="M1405" s="1">
        <f t="shared" si="168"/>
        <v>42689</v>
      </c>
      <c r="N1405" s="1">
        <f t="shared" si="169"/>
        <v>42692</v>
      </c>
      <c r="O1405" t="b">
        <f t="shared" si="170"/>
        <v>0</v>
      </c>
      <c r="P1405" t="str">
        <f t="shared" si="171"/>
        <v>WHEN fk_mwh_warehouse = '3' AND id_city = '3222' AND shipped_date &gt;= '2016-11-15' AND shipped_date &lt; '2016-11-19' THEN unit_price</v>
      </c>
      <c r="Q1405" t="str">
        <f t="shared" si="172"/>
        <v>WHEN fk_mwh_warehouse = '3' AND id_city = '3222' AND shipped_date &gt;= '2016-11-15' AND shipped_date &lt; '2016-11-19' THEN paid_price</v>
      </c>
      <c r="R1405" t="str">
        <f t="shared" si="175"/>
        <v>WHEN fk_mwh_warehouse = '3' AND id_city = '3222' AND shipped_date &gt;= '2016-11-15' AND shipped_date &lt; '2016-11-19' THEN order_nr</v>
      </c>
      <c r="S1405" t="str">
        <f t="shared" si="173"/>
        <v>WHEN fk_mwh_warehouse = '3' AND id_city = '3222' AND shipped_date &gt;= '2016-11-15' AND shipped_date &lt; '2016-11-19' THEN 1</v>
      </c>
    </row>
    <row r="1406" spans="1:19" x14ac:dyDescent="0.25">
      <c r="A1406" t="str">
        <f t="shared" si="174"/>
        <v>32393</v>
      </c>
      <c r="B1406">
        <v>3</v>
      </c>
      <c r="C1406">
        <v>3239</v>
      </c>
      <c r="D1406">
        <v>0</v>
      </c>
      <c r="E1406">
        <v>0</v>
      </c>
      <c r="F1406">
        <v>0</v>
      </c>
      <c r="G1406">
        <v>0</v>
      </c>
      <c r="H1406" t="e">
        <f>VLOOKUP($A1406,'01 LEAD TIME'!$A$10:$K$1000000,8,FALSE)</f>
        <v>#N/A</v>
      </c>
      <c r="I1406" t="e">
        <f>VLOOKUP($A1406,'01 LEAD TIME'!$A$10:$K$1000000,9,FALSE)</f>
        <v>#N/A</v>
      </c>
      <c r="J1406" t="e">
        <f>VLOOKUP($A1406,'01 LEAD TIME'!$A$10:$K$1000000,10,FALSE)</f>
        <v>#N/A</v>
      </c>
      <c r="K1406" t="e">
        <f>VLOOKUP($A1406,'01 LEAD TIME'!$A$10:$K$1000000,11,FALSE)</f>
        <v>#N/A</v>
      </c>
      <c r="L1406" t="e">
        <v>#N/A</v>
      </c>
      <c r="M1406" s="1" t="e">
        <f t="shared" si="168"/>
        <v>#N/A</v>
      </c>
      <c r="N1406" s="1" t="e">
        <f t="shared" si="169"/>
        <v>#N/A</v>
      </c>
      <c r="O1406" t="e">
        <f t="shared" si="170"/>
        <v>#N/A</v>
      </c>
      <c r="P1406" t="e">
        <f t="shared" si="171"/>
        <v>#N/A</v>
      </c>
      <c r="Q1406" t="e">
        <f t="shared" si="172"/>
        <v>#N/A</v>
      </c>
      <c r="R1406" t="e">
        <f t="shared" si="175"/>
        <v>#N/A</v>
      </c>
      <c r="S1406" t="e">
        <f t="shared" si="173"/>
        <v>#N/A</v>
      </c>
    </row>
    <row r="1407" spans="1:19" x14ac:dyDescent="0.25">
      <c r="A1407" t="str">
        <f t="shared" si="174"/>
        <v>32463</v>
      </c>
      <c r="B1407">
        <v>3</v>
      </c>
      <c r="C1407">
        <v>3246</v>
      </c>
      <c r="D1407">
        <v>0</v>
      </c>
      <c r="E1407">
        <v>0</v>
      </c>
      <c r="F1407">
        <v>0</v>
      </c>
      <c r="G1407">
        <v>0</v>
      </c>
      <c r="H1407" t="e">
        <f>VLOOKUP($A1407,'01 LEAD TIME'!$A$10:$K$1000000,8,FALSE)</f>
        <v>#N/A</v>
      </c>
      <c r="I1407" t="e">
        <f>VLOOKUP($A1407,'01 LEAD TIME'!$A$10:$K$1000000,9,FALSE)</f>
        <v>#N/A</v>
      </c>
      <c r="J1407" t="e">
        <f>VLOOKUP($A1407,'01 LEAD TIME'!$A$10:$K$1000000,10,FALSE)</f>
        <v>#N/A</v>
      </c>
      <c r="K1407" t="e">
        <f>VLOOKUP($A1407,'01 LEAD TIME'!$A$10:$K$1000000,11,FALSE)</f>
        <v>#N/A</v>
      </c>
      <c r="L1407" t="e">
        <v>#N/A</v>
      </c>
      <c r="M1407" s="1" t="e">
        <f t="shared" si="168"/>
        <v>#N/A</v>
      </c>
      <c r="N1407" s="1" t="e">
        <f t="shared" si="169"/>
        <v>#N/A</v>
      </c>
      <c r="O1407" t="e">
        <f t="shared" si="170"/>
        <v>#N/A</v>
      </c>
      <c r="P1407" t="e">
        <f t="shared" si="171"/>
        <v>#N/A</v>
      </c>
      <c r="Q1407" t="e">
        <f t="shared" si="172"/>
        <v>#N/A</v>
      </c>
      <c r="R1407" t="e">
        <f t="shared" si="175"/>
        <v>#N/A</v>
      </c>
      <c r="S1407" t="e">
        <f t="shared" si="173"/>
        <v>#N/A</v>
      </c>
    </row>
    <row r="1408" spans="1:19" x14ac:dyDescent="0.25">
      <c r="A1408" t="str">
        <f t="shared" si="174"/>
        <v>32703</v>
      </c>
      <c r="B1408">
        <v>3</v>
      </c>
      <c r="C1408">
        <v>3270</v>
      </c>
      <c r="D1408">
        <v>0</v>
      </c>
      <c r="E1408">
        <v>0</v>
      </c>
      <c r="F1408">
        <v>0</v>
      </c>
      <c r="G1408">
        <v>0</v>
      </c>
      <c r="H1408" t="e">
        <f>VLOOKUP($A1408,'01 LEAD TIME'!$A$10:$K$1000000,8,FALSE)</f>
        <v>#N/A</v>
      </c>
      <c r="I1408" t="e">
        <f>VLOOKUP($A1408,'01 LEAD TIME'!$A$10:$K$1000000,9,FALSE)</f>
        <v>#N/A</v>
      </c>
      <c r="J1408" t="e">
        <f>VLOOKUP($A1408,'01 LEAD TIME'!$A$10:$K$1000000,10,FALSE)</f>
        <v>#N/A</v>
      </c>
      <c r="K1408" t="e">
        <f>VLOOKUP($A1408,'01 LEAD TIME'!$A$10:$K$1000000,11,FALSE)</f>
        <v>#N/A</v>
      </c>
      <c r="L1408" t="e">
        <v>#N/A</v>
      </c>
      <c r="M1408" s="1" t="e">
        <f t="shared" si="168"/>
        <v>#N/A</v>
      </c>
      <c r="N1408" s="1" t="e">
        <f t="shared" si="169"/>
        <v>#N/A</v>
      </c>
      <c r="O1408" t="e">
        <f t="shared" si="170"/>
        <v>#N/A</v>
      </c>
      <c r="P1408" t="e">
        <f t="shared" si="171"/>
        <v>#N/A</v>
      </c>
      <c r="Q1408" t="e">
        <f t="shared" si="172"/>
        <v>#N/A</v>
      </c>
      <c r="R1408" t="e">
        <f t="shared" si="175"/>
        <v>#N/A</v>
      </c>
      <c r="S1408" t="e">
        <f t="shared" si="173"/>
        <v>#N/A</v>
      </c>
    </row>
    <row r="1409" spans="1:19" x14ac:dyDescent="0.25">
      <c r="A1409" t="str">
        <f t="shared" si="174"/>
        <v>32803</v>
      </c>
      <c r="B1409">
        <v>3</v>
      </c>
      <c r="C1409">
        <v>3280</v>
      </c>
      <c r="D1409">
        <v>0</v>
      </c>
      <c r="E1409">
        <v>0</v>
      </c>
      <c r="F1409">
        <v>0</v>
      </c>
      <c r="G1409">
        <v>0</v>
      </c>
      <c r="H1409" t="e">
        <f>VLOOKUP($A1409,'01 LEAD TIME'!$A$10:$K$1000000,8,FALSE)</f>
        <v>#N/A</v>
      </c>
      <c r="I1409" t="e">
        <f>VLOOKUP($A1409,'01 LEAD TIME'!$A$10:$K$1000000,9,FALSE)</f>
        <v>#N/A</v>
      </c>
      <c r="J1409" t="e">
        <f>VLOOKUP($A1409,'01 LEAD TIME'!$A$10:$K$1000000,10,FALSE)</f>
        <v>#N/A</v>
      </c>
      <c r="K1409" t="e">
        <f>VLOOKUP($A1409,'01 LEAD TIME'!$A$10:$K$1000000,11,FALSE)</f>
        <v>#N/A</v>
      </c>
      <c r="L1409" t="e">
        <v>#N/A</v>
      </c>
      <c r="M1409" s="1" t="e">
        <f t="shared" ref="M1409:M1472" si="176">$N$2-J1409-($N$6*K1409)</f>
        <v>#N/A</v>
      </c>
      <c r="N1409" s="1" t="e">
        <f t="shared" ref="N1409:N1472" si="177">$N$3-J1409+($N$7*K1409)</f>
        <v>#N/A</v>
      </c>
      <c r="O1409" t="e">
        <f t="shared" ref="O1409:O1472" si="178">N1409&gt;$N$3</f>
        <v>#N/A</v>
      </c>
      <c r="P1409" t="e">
        <f t="shared" si="171"/>
        <v>#N/A</v>
      </c>
      <c r="Q1409" t="e">
        <f t="shared" si="172"/>
        <v>#N/A</v>
      </c>
      <c r="R1409" t="e">
        <f t="shared" si="175"/>
        <v>#N/A</v>
      </c>
      <c r="S1409" t="e">
        <f t="shared" si="173"/>
        <v>#N/A</v>
      </c>
    </row>
    <row r="1410" spans="1:19" x14ac:dyDescent="0.25">
      <c r="A1410" t="str">
        <f t="shared" si="174"/>
        <v>32933</v>
      </c>
      <c r="B1410">
        <v>3</v>
      </c>
      <c r="C1410">
        <v>3293</v>
      </c>
      <c r="D1410">
        <v>0</v>
      </c>
      <c r="E1410">
        <v>0</v>
      </c>
      <c r="F1410">
        <v>0</v>
      </c>
      <c r="G1410">
        <v>0</v>
      </c>
      <c r="H1410" t="e">
        <f>VLOOKUP($A1410,'01 LEAD TIME'!$A$10:$K$1000000,8,FALSE)</f>
        <v>#N/A</v>
      </c>
      <c r="I1410" t="e">
        <f>VLOOKUP($A1410,'01 LEAD TIME'!$A$10:$K$1000000,9,FALSE)</f>
        <v>#N/A</v>
      </c>
      <c r="J1410" t="e">
        <f>VLOOKUP($A1410,'01 LEAD TIME'!$A$10:$K$1000000,10,FALSE)</f>
        <v>#N/A</v>
      </c>
      <c r="K1410" t="e">
        <f>VLOOKUP($A1410,'01 LEAD TIME'!$A$10:$K$1000000,11,FALSE)</f>
        <v>#N/A</v>
      </c>
      <c r="L1410" t="e">
        <v>#N/A</v>
      </c>
      <c r="M1410" s="1" t="e">
        <f t="shared" si="176"/>
        <v>#N/A</v>
      </c>
      <c r="N1410" s="1" t="e">
        <f t="shared" si="177"/>
        <v>#N/A</v>
      </c>
      <c r="O1410" t="e">
        <f t="shared" si="178"/>
        <v>#N/A</v>
      </c>
      <c r="P1410" t="e">
        <f t="shared" si="171"/>
        <v>#N/A</v>
      </c>
      <c r="Q1410" t="e">
        <f t="shared" si="172"/>
        <v>#N/A</v>
      </c>
      <c r="R1410" t="e">
        <f t="shared" si="175"/>
        <v>#N/A</v>
      </c>
      <c r="S1410" t="e">
        <f t="shared" si="173"/>
        <v>#N/A</v>
      </c>
    </row>
    <row r="1411" spans="1:19" x14ac:dyDescent="0.25">
      <c r="A1411" t="str">
        <f t="shared" si="174"/>
        <v>33023</v>
      </c>
      <c r="B1411">
        <v>3</v>
      </c>
      <c r="C1411">
        <v>3302</v>
      </c>
      <c r="D1411">
        <v>0</v>
      </c>
      <c r="E1411">
        <v>0</v>
      </c>
      <c r="F1411">
        <v>0</v>
      </c>
      <c r="G1411">
        <v>0</v>
      </c>
      <c r="H1411" t="e">
        <f>VLOOKUP($A1411,'01 LEAD TIME'!$A$10:$K$1000000,8,FALSE)</f>
        <v>#N/A</v>
      </c>
      <c r="I1411" t="e">
        <f>VLOOKUP($A1411,'01 LEAD TIME'!$A$10:$K$1000000,9,FALSE)</f>
        <v>#N/A</v>
      </c>
      <c r="J1411" t="e">
        <f>VLOOKUP($A1411,'01 LEAD TIME'!$A$10:$K$1000000,10,FALSE)</f>
        <v>#N/A</v>
      </c>
      <c r="K1411" t="e">
        <f>VLOOKUP($A1411,'01 LEAD TIME'!$A$10:$K$1000000,11,FALSE)</f>
        <v>#N/A</v>
      </c>
      <c r="L1411" t="e">
        <v>#N/A</v>
      </c>
      <c r="M1411" s="1" t="e">
        <f t="shared" si="176"/>
        <v>#N/A</v>
      </c>
      <c r="N1411" s="1" t="e">
        <f t="shared" si="177"/>
        <v>#N/A</v>
      </c>
      <c r="O1411" t="e">
        <f t="shared" si="178"/>
        <v>#N/A</v>
      </c>
      <c r="P1411" t="e">
        <f t="shared" si="171"/>
        <v>#N/A</v>
      </c>
      <c r="Q1411" t="e">
        <f t="shared" si="172"/>
        <v>#N/A</v>
      </c>
      <c r="R1411" t="e">
        <f t="shared" si="175"/>
        <v>#N/A</v>
      </c>
      <c r="S1411" t="e">
        <f t="shared" si="173"/>
        <v>#N/A</v>
      </c>
    </row>
    <row r="1412" spans="1:19" x14ac:dyDescent="0.25">
      <c r="A1412" t="str">
        <f t="shared" si="174"/>
        <v>33073</v>
      </c>
      <c r="B1412">
        <v>3</v>
      </c>
      <c r="C1412">
        <v>3307</v>
      </c>
      <c r="D1412">
        <v>137400</v>
      </c>
      <c r="E1412">
        <v>137400</v>
      </c>
      <c r="F1412">
        <v>1</v>
      </c>
      <c r="G1412">
        <v>1</v>
      </c>
      <c r="H1412">
        <f>VLOOKUP($A1412,'01 LEAD TIME'!$A$10:$K$1000000,8,FALSE)</f>
        <v>20161109174222</v>
      </c>
      <c r="I1412">
        <f>VLOOKUP($A1412,'01 LEAD TIME'!$A$10:$K$1000000,9,FALSE)</f>
        <v>20161206210051</v>
      </c>
      <c r="J1412">
        <f>VLOOKUP($A1412,'01 LEAD TIME'!$A$10:$K$1000000,10,FALSE)</f>
        <v>27</v>
      </c>
      <c r="K1412">
        <f>VLOOKUP($A1412,'01 LEAD TIME'!$A$10:$K$1000000,11,FALSE)</f>
        <v>0</v>
      </c>
      <c r="L1412" t="s">
        <v>36</v>
      </c>
      <c r="M1412" s="1">
        <f t="shared" si="176"/>
        <v>42686</v>
      </c>
      <c r="N1412" s="1">
        <f t="shared" si="177"/>
        <v>42689</v>
      </c>
      <c r="O1412" t="b">
        <f t="shared" si="178"/>
        <v>0</v>
      </c>
      <c r="P1412" t="str">
        <f t="shared" si="171"/>
        <v>WHEN fk_mwh_warehouse = '3' AND id_city = '3307' AND shipped_date &gt;= '2016-11-12' AND shipped_date &lt; '2016-11-16' THEN unit_price</v>
      </c>
      <c r="Q1412" t="str">
        <f t="shared" si="172"/>
        <v>WHEN fk_mwh_warehouse = '3' AND id_city = '3307' AND shipped_date &gt;= '2016-11-12' AND shipped_date &lt; '2016-11-16' THEN paid_price</v>
      </c>
      <c r="R1412" t="str">
        <f t="shared" si="175"/>
        <v>WHEN fk_mwh_warehouse = '3' AND id_city = '3307' AND shipped_date &gt;= '2016-11-12' AND shipped_date &lt; '2016-11-16' THEN order_nr</v>
      </c>
      <c r="S1412" t="str">
        <f t="shared" si="173"/>
        <v>WHEN fk_mwh_warehouse = '3' AND id_city = '3307' AND shipped_date &gt;= '2016-11-12' AND shipped_date &lt; '2016-11-16' THEN 1</v>
      </c>
    </row>
    <row r="1413" spans="1:19" x14ac:dyDescent="0.25">
      <c r="A1413" t="str">
        <f t="shared" si="174"/>
        <v>33133</v>
      </c>
      <c r="B1413">
        <v>3</v>
      </c>
      <c r="C1413">
        <v>3313</v>
      </c>
      <c r="D1413">
        <v>3653240</v>
      </c>
      <c r="E1413">
        <v>3653240</v>
      </c>
      <c r="F1413">
        <v>11</v>
      </c>
      <c r="G1413">
        <v>11</v>
      </c>
      <c r="H1413">
        <f>VLOOKUP($A1413,'01 LEAD TIME'!$A$10:$K$1000000,8,FALSE)</f>
        <v>20161191329932.102</v>
      </c>
      <c r="I1413">
        <f>VLOOKUP($A1413,'01 LEAD TIME'!$A$10:$K$1000000,9,FALSE)</f>
        <v>20161207770082.602</v>
      </c>
      <c r="J1413">
        <f>VLOOKUP($A1413,'01 LEAD TIME'!$A$10:$K$1000000,10,FALSE)</f>
        <v>5</v>
      </c>
      <c r="K1413">
        <f>VLOOKUP($A1413,'01 LEAD TIME'!$A$10:$K$1000000,11,FALSE)</f>
        <v>2</v>
      </c>
      <c r="L1413" t="s">
        <v>35</v>
      </c>
      <c r="M1413" s="1">
        <f t="shared" si="176"/>
        <v>42702</v>
      </c>
      <c r="N1413" s="1">
        <f t="shared" si="177"/>
        <v>42713</v>
      </c>
      <c r="O1413" t="b">
        <f t="shared" si="178"/>
        <v>0</v>
      </c>
      <c r="P1413" t="str">
        <f t="shared" si="171"/>
        <v>WHEN fk_mwh_warehouse = '3' AND id_city = '3313' AND shipped_date &gt;= '2016-11-28' AND shipped_date &lt; '2016-12-10' THEN unit_price</v>
      </c>
      <c r="Q1413" t="str">
        <f t="shared" si="172"/>
        <v>WHEN fk_mwh_warehouse = '3' AND id_city = '3313' AND shipped_date &gt;= '2016-11-28' AND shipped_date &lt; '2016-12-10' THEN paid_price</v>
      </c>
      <c r="R1413" t="str">
        <f t="shared" si="175"/>
        <v>WHEN fk_mwh_warehouse = '3' AND id_city = '3313' AND shipped_date &gt;= '2016-11-28' AND shipped_date &lt; '2016-12-10' THEN order_nr</v>
      </c>
      <c r="S1413" t="str">
        <f t="shared" si="173"/>
        <v>WHEN fk_mwh_warehouse = '3' AND id_city = '3313' AND shipped_date &gt;= '2016-11-28' AND shipped_date &lt; '2016-12-10' THEN 1</v>
      </c>
    </row>
    <row r="1414" spans="1:19" x14ac:dyDescent="0.25">
      <c r="A1414" t="str">
        <f t="shared" si="174"/>
        <v>33493</v>
      </c>
      <c r="B1414">
        <v>3</v>
      </c>
      <c r="C1414">
        <v>3349</v>
      </c>
      <c r="D1414">
        <v>0</v>
      </c>
      <c r="E1414">
        <v>0</v>
      </c>
      <c r="F1414">
        <v>0</v>
      </c>
      <c r="G1414">
        <v>0</v>
      </c>
      <c r="H1414" t="e">
        <f>VLOOKUP($A1414,'01 LEAD TIME'!$A$10:$K$1000000,8,FALSE)</f>
        <v>#N/A</v>
      </c>
      <c r="I1414" t="e">
        <f>VLOOKUP($A1414,'01 LEAD TIME'!$A$10:$K$1000000,9,FALSE)</f>
        <v>#N/A</v>
      </c>
      <c r="J1414" t="e">
        <f>VLOOKUP($A1414,'01 LEAD TIME'!$A$10:$K$1000000,10,FALSE)</f>
        <v>#N/A</v>
      </c>
      <c r="K1414" t="e">
        <f>VLOOKUP($A1414,'01 LEAD TIME'!$A$10:$K$1000000,11,FALSE)</f>
        <v>#N/A</v>
      </c>
      <c r="L1414" t="e">
        <v>#N/A</v>
      </c>
      <c r="M1414" s="1" t="e">
        <f t="shared" si="176"/>
        <v>#N/A</v>
      </c>
      <c r="N1414" s="1" t="e">
        <f t="shared" si="177"/>
        <v>#N/A</v>
      </c>
      <c r="O1414" t="e">
        <f t="shared" si="178"/>
        <v>#N/A</v>
      </c>
      <c r="P1414" t="e">
        <f t="shared" si="171"/>
        <v>#N/A</v>
      </c>
      <c r="Q1414" t="e">
        <f t="shared" si="172"/>
        <v>#N/A</v>
      </c>
      <c r="R1414" t="e">
        <f t="shared" si="175"/>
        <v>#N/A</v>
      </c>
      <c r="S1414" t="e">
        <f t="shared" si="173"/>
        <v>#N/A</v>
      </c>
    </row>
    <row r="1415" spans="1:19" x14ac:dyDescent="0.25">
      <c r="A1415" t="str">
        <f t="shared" si="174"/>
        <v>35193</v>
      </c>
      <c r="B1415">
        <v>3</v>
      </c>
      <c r="C1415">
        <v>3519</v>
      </c>
      <c r="D1415">
        <v>0</v>
      </c>
      <c r="E1415">
        <v>0</v>
      </c>
      <c r="F1415">
        <v>0</v>
      </c>
      <c r="G1415">
        <v>0</v>
      </c>
      <c r="H1415" t="e">
        <f>VLOOKUP($A1415,'01 LEAD TIME'!$A$10:$K$1000000,8,FALSE)</f>
        <v>#N/A</v>
      </c>
      <c r="I1415" t="e">
        <f>VLOOKUP($A1415,'01 LEAD TIME'!$A$10:$K$1000000,9,FALSE)</f>
        <v>#N/A</v>
      </c>
      <c r="J1415" t="e">
        <f>VLOOKUP($A1415,'01 LEAD TIME'!$A$10:$K$1000000,10,FALSE)</f>
        <v>#N/A</v>
      </c>
      <c r="K1415" t="e">
        <f>VLOOKUP($A1415,'01 LEAD TIME'!$A$10:$K$1000000,11,FALSE)</f>
        <v>#N/A</v>
      </c>
      <c r="L1415" t="e">
        <v>#N/A</v>
      </c>
      <c r="M1415" s="1" t="e">
        <f t="shared" si="176"/>
        <v>#N/A</v>
      </c>
      <c r="N1415" s="1" t="e">
        <f t="shared" si="177"/>
        <v>#N/A</v>
      </c>
      <c r="O1415" t="e">
        <f t="shared" si="178"/>
        <v>#N/A</v>
      </c>
      <c r="P1415" t="e">
        <f t="shared" si="171"/>
        <v>#N/A</v>
      </c>
      <c r="Q1415" t="e">
        <f t="shared" si="172"/>
        <v>#N/A</v>
      </c>
      <c r="R1415" t="e">
        <f t="shared" si="175"/>
        <v>#N/A</v>
      </c>
      <c r="S1415" t="e">
        <f t="shared" si="173"/>
        <v>#N/A</v>
      </c>
    </row>
    <row r="1416" spans="1:19" x14ac:dyDescent="0.25">
      <c r="A1416" t="str">
        <f t="shared" si="174"/>
        <v>35643</v>
      </c>
      <c r="B1416">
        <v>3</v>
      </c>
      <c r="C1416">
        <v>3564</v>
      </c>
      <c r="D1416">
        <v>0</v>
      </c>
      <c r="E1416">
        <v>0</v>
      </c>
      <c r="F1416">
        <v>0</v>
      </c>
      <c r="G1416">
        <v>0</v>
      </c>
      <c r="H1416" t="e">
        <f>VLOOKUP($A1416,'01 LEAD TIME'!$A$10:$K$1000000,8,FALSE)</f>
        <v>#N/A</v>
      </c>
      <c r="I1416" t="e">
        <f>VLOOKUP($A1416,'01 LEAD TIME'!$A$10:$K$1000000,9,FALSE)</f>
        <v>#N/A</v>
      </c>
      <c r="J1416" t="e">
        <f>VLOOKUP($A1416,'01 LEAD TIME'!$A$10:$K$1000000,10,FALSE)</f>
        <v>#N/A</v>
      </c>
      <c r="K1416" t="e">
        <f>VLOOKUP($A1416,'01 LEAD TIME'!$A$10:$K$1000000,11,FALSE)</f>
        <v>#N/A</v>
      </c>
      <c r="L1416" t="e">
        <v>#N/A</v>
      </c>
      <c r="M1416" s="1" t="e">
        <f t="shared" si="176"/>
        <v>#N/A</v>
      </c>
      <c r="N1416" s="1" t="e">
        <f t="shared" si="177"/>
        <v>#N/A</v>
      </c>
      <c r="O1416" t="e">
        <f t="shared" si="178"/>
        <v>#N/A</v>
      </c>
      <c r="P1416" t="e">
        <f t="shared" si="171"/>
        <v>#N/A</v>
      </c>
      <c r="Q1416" t="e">
        <f t="shared" si="172"/>
        <v>#N/A</v>
      </c>
      <c r="R1416" t="e">
        <f t="shared" si="175"/>
        <v>#N/A</v>
      </c>
      <c r="S1416" t="e">
        <f t="shared" si="173"/>
        <v>#N/A</v>
      </c>
    </row>
    <row r="1417" spans="1:19" x14ac:dyDescent="0.25">
      <c r="A1417" t="str">
        <f t="shared" si="174"/>
        <v>35853</v>
      </c>
      <c r="B1417">
        <v>3</v>
      </c>
      <c r="C1417">
        <v>3585</v>
      </c>
      <c r="D1417">
        <v>0</v>
      </c>
      <c r="E1417">
        <v>0</v>
      </c>
      <c r="F1417">
        <v>0</v>
      </c>
      <c r="G1417">
        <v>0</v>
      </c>
      <c r="H1417" t="e">
        <f>VLOOKUP($A1417,'01 LEAD TIME'!$A$10:$K$1000000,8,FALSE)</f>
        <v>#N/A</v>
      </c>
      <c r="I1417" t="e">
        <f>VLOOKUP($A1417,'01 LEAD TIME'!$A$10:$K$1000000,9,FALSE)</f>
        <v>#N/A</v>
      </c>
      <c r="J1417" t="e">
        <f>VLOOKUP($A1417,'01 LEAD TIME'!$A$10:$K$1000000,10,FALSE)</f>
        <v>#N/A</v>
      </c>
      <c r="K1417" t="e">
        <f>VLOOKUP($A1417,'01 LEAD TIME'!$A$10:$K$1000000,11,FALSE)</f>
        <v>#N/A</v>
      </c>
      <c r="L1417" t="e">
        <v>#N/A</v>
      </c>
      <c r="M1417" s="1" t="e">
        <f t="shared" si="176"/>
        <v>#N/A</v>
      </c>
      <c r="N1417" s="1" t="e">
        <f t="shared" si="177"/>
        <v>#N/A</v>
      </c>
      <c r="O1417" t="e">
        <f t="shared" si="178"/>
        <v>#N/A</v>
      </c>
      <c r="P1417" t="e">
        <f t="shared" si="171"/>
        <v>#N/A</v>
      </c>
      <c r="Q1417" t="e">
        <f t="shared" si="172"/>
        <v>#N/A</v>
      </c>
      <c r="R1417" t="e">
        <f t="shared" si="175"/>
        <v>#N/A</v>
      </c>
      <c r="S1417" t="e">
        <f t="shared" si="173"/>
        <v>#N/A</v>
      </c>
    </row>
    <row r="1418" spans="1:19" x14ac:dyDescent="0.25">
      <c r="A1418" t="str">
        <f t="shared" si="174"/>
        <v>36093</v>
      </c>
      <c r="B1418">
        <v>3</v>
      </c>
      <c r="C1418">
        <v>3609</v>
      </c>
      <c r="D1418">
        <v>319000</v>
      </c>
      <c r="E1418">
        <v>319000</v>
      </c>
      <c r="F1418">
        <v>1</v>
      </c>
      <c r="G1418">
        <v>1</v>
      </c>
      <c r="H1418">
        <f>VLOOKUP($A1418,'01 LEAD TIME'!$A$10:$K$1000000,8,FALSE)</f>
        <v>20161111085043</v>
      </c>
      <c r="I1418">
        <f>VLOOKUP($A1418,'01 LEAD TIME'!$A$10:$K$1000000,9,FALSE)</f>
        <v>20161206210051</v>
      </c>
      <c r="J1418">
        <f>VLOOKUP($A1418,'01 LEAD TIME'!$A$10:$K$1000000,10,FALSE)</f>
        <v>25</v>
      </c>
      <c r="K1418">
        <f>VLOOKUP($A1418,'01 LEAD TIME'!$A$10:$K$1000000,11,FALSE)</f>
        <v>0</v>
      </c>
      <c r="L1418" t="s">
        <v>36</v>
      </c>
      <c r="M1418" s="1">
        <f t="shared" si="176"/>
        <v>42688</v>
      </c>
      <c r="N1418" s="1">
        <f t="shared" si="177"/>
        <v>42691</v>
      </c>
      <c r="O1418" t="b">
        <f t="shared" si="178"/>
        <v>0</v>
      </c>
      <c r="P1418" t="str">
        <f t="shared" ref="P1418:P1481" si="179">"WHEN fk_mwh_warehouse = '"&amp;$B1418&amp;"' AND id_city = '"&amp;$C1418&amp;"' AND shipped_date &gt;= '"&amp;TEXT($M1418,"yyyy-mm-dd")&amp;"' AND shipped_date &lt; '"&amp;TEXT($N1418+1,"yyyy-mm-dd")&amp;"' THEN unit_price"</f>
        <v>WHEN fk_mwh_warehouse = '3' AND id_city = '3609' AND shipped_date &gt;= '2016-11-14' AND shipped_date &lt; '2016-11-18' THEN unit_price</v>
      </c>
      <c r="Q1418" t="str">
        <f t="shared" ref="Q1418:Q1481" si="180">"WHEN fk_mwh_warehouse = '"&amp;$B1418&amp;"' AND id_city = '"&amp;$C1418&amp;"' AND shipped_date &gt;= '"&amp;TEXT($M1418,"yyyy-mm-dd")&amp;"' AND shipped_date &lt; '"&amp;TEXT($N1418+1,"yyyy-mm-dd")&amp;"' THEN paid_price"</f>
        <v>WHEN fk_mwh_warehouse = '3' AND id_city = '3609' AND shipped_date &gt;= '2016-11-14' AND shipped_date &lt; '2016-11-18' THEN paid_price</v>
      </c>
      <c r="R1418" t="str">
        <f t="shared" si="175"/>
        <v>WHEN fk_mwh_warehouse = '3' AND id_city = '3609' AND shipped_date &gt;= '2016-11-14' AND shipped_date &lt; '2016-11-18' THEN order_nr</v>
      </c>
      <c r="S1418" t="str">
        <f t="shared" ref="S1418:S1481" si="181">"WHEN fk_mwh_warehouse = '"&amp;$B1418&amp;"' AND id_city = '"&amp;$C1418&amp;"' AND shipped_date &gt;= '"&amp;TEXT($M1418,"yyyy-mm-dd")&amp;"' AND shipped_date &lt; '"&amp;TEXT($N1418+1,"yyyy-mm-dd")&amp;"' THEN 1"</f>
        <v>WHEN fk_mwh_warehouse = '3' AND id_city = '3609' AND shipped_date &gt;= '2016-11-14' AND shipped_date &lt; '2016-11-18' THEN 1</v>
      </c>
    </row>
    <row r="1419" spans="1:19" x14ac:dyDescent="0.25">
      <c r="A1419" t="str">
        <f t="shared" ref="A1419:A1482" si="182">C1419&amp;B1419</f>
        <v>36333</v>
      </c>
      <c r="B1419">
        <v>3</v>
      </c>
      <c r="C1419">
        <v>3633</v>
      </c>
      <c r="D1419">
        <v>0</v>
      </c>
      <c r="E1419">
        <v>0</v>
      </c>
      <c r="F1419">
        <v>0</v>
      </c>
      <c r="G1419">
        <v>0</v>
      </c>
      <c r="H1419" t="e">
        <f>VLOOKUP($A1419,'01 LEAD TIME'!$A$10:$K$1000000,8,FALSE)</f>
        <v>#N/A</v>
      </c>
      <c r="I1419" t="e">
        <f>VLOOKUP($A1419,'01 LEAD TIME'!$A$10:$K$1000000,9,FALSE)</f>
        <v>#N/A</v>
      </c>
      <c r="J1419" t="e">
        <f>VLOOKUP($A1419,'01 LEAD TIME'!$A$10:$K$1000000,10,FALSE)</f>
        <v>#N/A</v>
      </c>
      <c r="K1419" t="e">
        <f>VLOOKUP($A1419,'01 LEAD TIME'!$A$10:$K$1000000,11,FALSE)</f>
        <v>#N/A</v>
      </c>
      <c r="L1419" t="e">
        <v>#N/A</v>
      </c>
      <c r="M1419" s="1" t="e">
        <f t="shared" si="176"/>
        <v>#N/A</v>
      </c>
      <c r="N1419" s="1" t="e">
        <f t="shared" si="177"/>
        <v>#N/A</v>
      </c>
      <c r="O1419" t="e">
        <f t="shared" si="178"/>
        <v>#N/A</v>
      </c>
      <c r="P1419" t="e">
        <f t="shared" si="179"/>
        <v>#N/A</v>
      </c>
      <c r="Q1419" t="e">
        <f t="shared" si="180"/>
        <v>#N/A</v>
      </c>
      <c r="R1419" t="e">
        <f t="shared" ref="R1419:R1482" si="183">"WHEN fk_mwh_warehouse = '"&amp;$B1419&amp;"' AND id_city = '"&amp;$C1419&amp;"' AND shipped_date &gt;= '"&amp;TEXT($M1419,"yyyy-mm-dd")&amp;"' AND shipped_date &lt; '"&amp;TEXT($N1419+1,"yyyy-mm-dd")&amp;"' THEN order_nr"</f>
        <v>#N/A</v>
      </c>
      <c r="S1419" t="e">
        <f t="shared" si="181"/>
        <v>#N/A</v>
      </c>
    </row>
    <row r="1420" spans="1:19" x14ac:dyDescent="0.25">
      <c r="A1420" t="str">
        <f t="shared" si="182"/>
        <v>37053</v>
      </c>
      <c r="B1420">
        <v>3</v>
      </c>
      <c r="C1420">
        <v>3705</v>
      </c>
      <c r="D1420">
        <v>123900</v>
      </c>
      <c r="E1420">
        <v>123900</v>
      </c>
      <c r="F1420">
        <v>1</v>
      </c>
      <c r="G1420">
        <v>1</v>
      </c>
      <c r="H1420">
        <f>VLOOKUP($A1420,'01 LEAD TIME'!$A$10:$K$1000000,8,FALSE)</f>
        <v>20161112124635</v>
      </c>
      <c r="I1420">
        <f>VLOOKUP($A1420,'01 LEAD TIME'!$A$10:$K$1000000,9,FALSE)</f>
        <v>20161206210052</v>
      </c>
      <c r="J1420">
        <f>VLOOKUP($A1420,'01 LEAD TIME'!$A$10:$K$1000000,10,FALSE)</f>
        <v>24</v>
      </c>
      <c r="K1420">
        <f>VLOOKUP($A1420,'01 LEAD TIME'!$A$10:$K$1000000,11,FALSE)</f>
        <v>0</v>
      </c>
      <c r="L1420" t="s">
        <v>36</v>
      </c>
      <c r="M1420" s="1">
        <f t="shared" si="176"/>
        <v>42689</v>
      </c>
      <c r="N1420" s="1">
        <f t="shared" si="177"/>
        <v>42692</v>
      </c>
      <c r="O1420" t="b">
        <f t="shared" si="178"/>
        <v>0</v>
      </c>
      <c r="P1420" t="str">
        <f t="shared" si="179"/>
        <v>WHEN fk_mwh_warehouse = '3' AND id_city = '3705' AND shipped_date &gt;= '2016-11-15' AND shipped_date &lt; '2016-11-19' THEN unit_price</v>
      </c>
      <c r="Q1420" t="str">
        <f t="shared" si="180"/>
        <v>WHEN fk_mwh_warehouse = '3' AND id_city = '3705' AND shipped_date &gt;= '2016-11-15' AND shipped_date &lt; '2016-11-19' THEN paid_price</v>
      </c>
      <c r="R1420" t="str">
        <f t="shared" si="183"/>
        <v>WHEN fk_mwh_warehouse = '3' AND id_city = '3705' AND shipped_date &gt;= '2016-11-15' AND shipped_date &lt; '2016-11-19' THEN order_nr</v>
      </c>
      <c r="S1420" t="str">
        <f t="shared" si="181"/>
        <v>WHEN fk_mwh_warehouse = '3' AND id_city = '3705' AND shipped_date &gt;= '2016-11-15' AND shipped_date &lt; '2016-11-19' THEN 1</v>
      </c>
    </row>
    <row r="1421" spans="1:19" x14ac:dyDescent="0.25">
      <c r="A1421" t="str">
        <f t="shared" si="182"/>
        <v>37233</v>
      </c>
      <c r="B1421">
        <v>3</v>
      </c>
      <c r="C1421">
        <v>3723</v>
      </c>
      <c r="D1421">
        <v>0</v>
      </c>
      <c r="E1421">
        <v>0</v>
      </c>
      <c r="F1421">
        <v>0</v>
      </c>
      <c r="G1421">
        <v>0</v>
      </c>
      <c r="H1421" t="e">
        <f>VLOOKUP($A1421,'01 LEAD TIME'!$A$10:$K$1000000,8,FALSE)</f>
        <v>#N/A</v>
      </c>
      <c r="I1421" t="e">
        <f>VLOOKUP($A1421,'01 LEAD TIME'!$A$10:$K$1000000,9,FALSE)</f>
        <v>#N/A</v>
      </c>
      <c r="J1421" t="e">
        <f>VLOOKUP($A1421,'01 LEAD TIME'!$A$10:$K$1000000,10,FALSE)</f>
        <v>#N/A</v>
      </c>
      <c r="K1421" t="e">
        <f>VLOOKUP($A1421,'01 LEAD TIME'!$A$10:$K$1000000,11,FALSE)</f>
        <v>#N/A</v>
      </c>
      <c r="L1421" t="e">
        <v>#N/A</v>
      </c>
      <c r="M1421" s="1" t="e">
        <f t="shared" si="176"/>
        <v>#N/A</v>
      </c>
      <c r="N1421" s="1" t="e">
        <f t="shared" si="177"/>
        <v>#N/A</v>
      </c>
      <c r="O1421" t="e">
        <f t="shared" si="178"/>
        <v>#N/A</v>
      </c>
      <c r="P1421" t="e">
        <f t="shared" si="179"/>
        <v>#N/A</v>
      </c>
      <c r="Q1421" t="e">
        <f t="shared" si="180"/>
        <v>#N/A</v>
      </c>
      <c r="R1421" t="e">
        <f t="shared" si="183"/>
        <v>#N/A</v>
      </c>
      <c r="S1421" t="e">
        <f t="shared" si="181"/>
        <v>#N/A</v>
      </c>
    </row>
    <row r="1422" spans="1:19" x14ac:dyDescent="0.25">
      <c r="A1422" t="str">
        <f t="shared" si="182"/>
        <v>37293</v>
      </c>
      <c r="B1422">
        <v>3</v>
      </c>
      <c r="C1422">
        <v>3729</v>
      </c>
      <c r="D1422">
        <v>5375339</v>
      </c>
      <c r="E1422">
        <v>5335339</v>
      </c>
      <c r="F1422">
        <v>12</v>
      </c>
      <c r="G1422">
        <v>16</v>
      </c>
      <c r="H1422">
        <f>VLOOKUP($A1422,'01 LEAD TIME'!$A$10:$K$1000000,8,FALSE)</f>
        <v>20161163002934.102</v>
      </c>
      <c r="I1422">
        <f>VLOOKUP($A1422,'01 LEAD TIME'!$A$10:$K$1000000,9,FALSE)</f>
        <v>20161206796262.398</v>
      </c>
      <c r="J1422">
        <f>VLOOKUP($A1422,'01 LEAD TIME'!$A$10:$K$1000000,10,FALSE)</f>
        <v>7</v>
      </c>
      <c r="K1422">
        <f>VLOOKUP($A1422,'01 LEAD TIME'!$A$10:$K$1000000,11,FALSE)</f>
        <v>3</v>
      </c>
      <c r="L1422" t="s">
        <v>36</v>
      </c>
      <c r="M1422" s="1">
        <f t="shared" si="176"/>
        <v>42697</v>
      </c>
      <c r="N1422" s="1">
        <f t="shared" si="177"/>
        <v>42712</v>
      </c>
      <c r="O1422" t="b">
        <f t="shared" si="178"/>
        <v>0</v>
      </c>
      <c r="P1422" t="str">
        <f t="shared" si="179"/>
        <v>WHEN fk_mwh_warehouse = '3' AND id_city = '3729' AND shipped_date &gt;= '2016-11-23' AND shipped_date &lt; '2016-12-09' THEN unit_price</v>
      </c>
      <c r="Q1422" t="str">
        <f t="shared" si="180"/>
        <v>WHEN fk_mwh_warehouse = '3' AND id_city = '3729' AND shipped_date &gt;= '2016-11-23' AND shipped_date &lt; '2016-12-09' THEN paid_price</v>
      </c>
      <c r="R1422" t="str">
        <f t="shared" si="183"/>
        <v>WHEN fk_mwh_warehouse = '3' AND id_city = '3729' AND shipped_date &gt;= '2016-11-23' AND shipped_date &lt; '2016-12-09' THEN order_nr</v>
      </c>
      <c r="S1422" t="str">
        <f t="shared" si="181"/>
        <v>WHEN fk_mwh_warehouse = '3' AND id_city = '3729' AND shipped_date &gt;= '2016-11-23' AND shipped_date &lt; '2016-12-09' THEN 1</v>
      </c>
    </row>
    <row r="1423" spans="1:19" x14ac:dyDescent="0.25">
      <c r="A1423" t="str">
        <f t="shared" si="182"/>
        <v>37433</v>
      </c>
      <c r="B1423">
        <v>3</v>
      </c>
      <c r="C1423">
        <v>3743</v>
      </c>
      <c r="D1423">
        <v>0</v>
      </c>
      <c r="E1423">
        <v>0</v>
      </c>
      <c r="F1423">
        <v>0</v>
      </c>
      <c r="G1423">
        <v>0</v>
      </c>
      <c r="H1423" t="e">
        <f>VLOOKUP($A1423,'01 LEAD TIME'!$A$10:$K$1000000,8,FALSE)</f>
        <v>#N/A</v>
      </c>
      <c r="I1423" t="e">
        <f>VLOOKUP($A1423,'01 LEAD TIME'!$A$10:$K$1000000,9,FALSE)</f>
        <v>#N/A</v>
      </c>
      <c r="J1423" t="e">
        <f>VLOOKUP($A1423,'01 LEAD TIME'!$A$10:$K$1000000,10,FALSE)</f>
        <v>#N/A</v>
      </c>
      <c r="K1423" t="e">
        <f>VLOOKUP($A1423,'01 LEAD TIME'!$A$10:$K$1000000,11,FALSE)</f>
        <v>#N/A</v>
      </c>
      <c r="L1423" t="e">
        <v>#N/A</v>
      </c>
      <c r="M1423" s="1" t="e">
        <f t="shared" si="176"/>
        <v>#N/A</v>
      </c>
      <c r="N1423" s="1" t="e">
        <f t="shared" si="177"/>
        <v>#N/A</v>
      </c>
      <c r="O1423" t="e">
        <f t="shared" si="178"/>
        <v>#N/A</v>
      </c>
      <c r="P1423" t="e">
        <f t="shared" si="179"/>
        <v>#N/A</v>
      </c>
      <c r="Q1423" t="e">
        <f t="shared" si="180"/>
        <v>#N/A</v>
      </c>
      <c r="R1423" t="e">
        <f t="shared" si="183"/>
        <v>#N/A</v>
      </c>
      <c r="S1423" t="e">
        <f t="shared" si="181"/>
        <v>#N/A</v>
      </c>
    </row>
    <row r="1424" spans="1:19" x14ac:dyDescent="0.25">
      <c r="A1424" t="str">
        <f t="shared" si="182"/>
        <v>37543</v>
      </c>
      <c r="B1424">
        <v>3</v>
      </c>
      <c r="C1424">
        <v>3754</v>
      </c>
      <c r="D1424">
        <v>0</v>
      </c>
      <c r="E1424">
        <v>0</v>
      </c>
      <c r="F1424">
        <v>0</v>
      </c>
      <c r="G1424">
        <v>0</v>
      </c>
      <c r="H1424" t="e">
        <f>VLOOKUP($A1424,'01 LEAD TIME'!$A$10:$K$1000000,8,FALSE)</f>
        <v>#N/A</v>
      </c>
      <c r="I1424" t="e">
        <f>VLOOKUP($A1424,'01 LEAD TIME'!$A$10:$K$1000000,9,FALSE)</f>
        <v>#N/A</v>
      </c>
      <c r="J1424" t="e">
        <f>VLOOKUP($A1424,'01 LEAD TIME'!$A$10:$K$1000000,10,FALSE)</f>
        <v>#N/A</v>
      </c>
      <c r="K1424" t="e">
        <f>VLOOKUP($A1424,'01 LEAD TIME'!$A$10:$K$1000000,11,FALSE)</f>
        <v>#N/A</v>
      </c>
      <c r="L1424" t="e">
        <v>#N/A</v>
      </c>
      <c r="M1424" s="1" t="e">
        <f t="shared" si="176"/>
        <v>#N/A</v>
      </c>
      <c r="N1424" s="1" t="e">
        <f t="shared" si="177"/>
        <v>#N/A</v>
      </c>
      <c r="O1424" t="e">
        <f t="shared" si="178"/>
        <v>#N/A</v>
      </c>
      <c r="P1424" t="e">
        <f t="shared" si="179"/>
        <v>#N/A</v>
      </c>
      <c r="Q1424" t="e">
        <f t="shared" si="180"/>
        <v>#N/A</v>
      </c>
      <c r="R1424" t="e">
        <f t="shared" si="183"/>
        <v>#N/A</v>
      </c>
      <c r="S1424" t="e">
        <f t="shared" si="181"/>
        <v>#N/A</v>
      </c>
    </row>
    <row r="1425" spans="1:19" x14ac:dyDescent="0.25">
      <c r="A1425" t="str">
        <f t="shared" si="182"/>
        <v>37683</v>
      </c>
      <c r="B1425">
        <v>3</v>
      </c>
      <c r="C1425">
        <v>3768</v>
      </c>
      <c r="D1425">
        <v>118000</v>
      </c>
      <c r="E1425">
        <v>118000</v>
      </c>
      <c r="F1425">
        <v>1</v>
      </c>
      <c r="G1425">
        <v>1</v>
      </c>
      <c r="H1425">
        <f>VLOOKUP($A1425,'01 LEAD TIME'!$A$10:$K$1000000,8,FALSE)</f>
        <v>20161108150751</v>
      </c>
      <c r="I1425">
        <f>VLOOKUP($A1425,'01 LEAD TIME'!$A$10:$K$1000000,9,FALSE)</f>
        <v>20161206210012</v>
      </c>
      <c r="J1425">
        <f>VLOOKUP($A1425,'01 LEAD TIME'!$A$10:$K$1000000,10,FALSE)</f>
        <v>28</v>
      </c>
      <c r="K1425">
        <f>VLOOKUP($A1425,'01 LEAD TIME'!$A$10:$K$1000000,11,FALSE)</f>
        <v>0</v>
      </c>
      <c r="L1425" t="s">
        <v>36</v>
      </c>
      <c r="M1425" s="1">
        <f t="shared" si="176"/>
        <v>42685</v>
      </c>
      <c r="N1425" s="1">
        <f t="shared" si="177"/>
        <v>42688</v>
      </c>
      <c r="O1425" t="b">
        <f t="shared" si="178"/>
        <v>0</v>
      </c>
      <c r="P1425" t="str">
        <f t="shared" si="179"/>
        <v>WHEN fk_mwh_warehouse = '3' AND id_city = '3768' AND shipped_date &gt;= '2016-11-11' AND shipped_date &lt; '2016-11-15' THEN unit_price</v>
      </c>
      <c r="Q1425" t="str">
        <f t="shared" si="180"/>
        <v>WHEN fk_mwh_warehouse = '3' AND id_city = '3768' AND shipped_date &gt;= '2016-11-11' AND shipped_date &lt; '2016-11-15' THEN paid_price</v>
      </c>
      <c r="R1425" t="str">
        <f t="shared" si="183"/>
        <v>WHEN fk_mwh_warehouse = '3' AND id_city = '3768' AND shipped_date &gt;= '2016-11-11' AND shipped_date &lt; '2016-11-15' THEN order_nr</v>
      </c>
      <c r="S1425" t="str">
        <f t="shared" si="181"/>
        <v>WHEN fk_mwh_warehouse = '3' AND id_city = '3768' AND shipped_date &gt;= '2016-11-11' AND shipped_date &lt; '2016-11-15' THEN 1</v>
      </c>
    </row>
    <row r="1426" spans="1:19" x14ac:dyDescent="0.25">
      <c r="A1426" t="str">
        <f t="shared" si="182"/>
        <v>37783</v>
      </c>
      <c r="B1426">
        <v>3</v>
      </c>
      <c r="C1426">
        <v>3778</v>
      </c>
      <c r="D1426">
        <v>0</v>
      </c>
      <c r="E1426">
        <v>0</v>
      </c>
      <c r="F1426">
        <v>0</v>
      </c>
      <c r="G1426">
        <v>0</v>
      </c>
      <c r="H1426" t="e">
        <f>VLOOKUP($A1426,'01 LEAD TIME'!$A$10:$K$1000000,8,FALSE)</f>
        <v>#N/A</v>
      </c>
      <c r="I1426" t="e">
        <f>VLOOKUP($A1426,'01 LEAD TIME'!$A$10:$K$1000000,9,FALSE)</f>
        <v>#N/A</v>
      </c>
      <c r="J1426" t="e">
        <f>VLOOKUP($A1426,'01 LEAD TIME'!$A$10:$K$1000000,10,FALSE)</f>
        <v>#N/A</v>
      </c>
      <c r="K1426" t="e">
        <f>VLOOKUP($A1426,'01 LEAD TIME'!$A$10:$K$1000000,11,FALSE)</f>
        <v>#N/A</v>
      </c>
      <c r="L1426" t="e">
        <v>#N/A</v>
      </c>
      <c r="M1426" s="1" t="e">
        <f t="shared" si="176"/>
        <v>#N/A</v>
      </c>
      <c r="N1426" s="1" t="e">
        <f t="shared" si="177"/>
        <v>#N/A</v>
      </c>
      <c r="O1426" t="e">
        <f t="shared" si="178"/>
        <v>#N/A</v>
      </c>
      <c r="P1426" t="e">
        <f t="shared" si="179"/>
        <v>#N/A</v>
      </c>
      <c r="Q1426" t="e">
        <f t="shared" si="180"/>
        <v>#N/A</v>
      </c>
      <c r="R1426" t="e">
        <f t="shared" si="183"/>
        <v>#N/A</v>
      </c>
      <c r="S1426" t="e">
        <f t="shared" si="181"/>
        <v>#N/A</v>
      </c>
    </row>
    <row r="1427" spans="1:19" x14ac:dyDescent="0.25">
      <c r="A1427" t="str">
        <f t="shared" si="182"/>
        <v>37893</v>
      </c>
      <c r="B1427">
        <v>3</v>
      </c>
      <c r="C1427">
        <v>3789</v>
      </c>
      <c r="D1427">
        <v>8000</v>
      </c>
      <c r="E1427">
        <v>8000</v>
      </c>
      <c r="F1427">
        <v>1</v>
      </c>
      <c r="G1427">
        <v>1</v>
      </c>
      <c r="H1427">
        <f>VLOOKUP($A1427,'01 LEAD TIME'!$A$10:$K$1000000,8,FALSE)</f>
        <v>20161201235522</v>
      </c>
      <c r="I1427">
        <f>VLOOKUP($A1427,'01 LEAD TIME'!$A$10:$K$1000000,9,FALSE)</f>
        <v>20161206140840</v>
      </c>
      <c r="J1427">
        <f>VLOOKUP($A1427,'01 LEAD TIME'!$A$10:$K$1000000,10,FALSE)</f>
        <v>5</v>
      </c>
      <c r="K1427">
        <f>VLOOKUP($A1427,'01 LEAD TIME'!$A$10:$K$1000000,11,FALSE)</f>
        <v>0</v>
      </c>
      <c r="L1427" t="s">
        <v>36</v>
      </c>
      <c r="M1427" s="1">
        <f t="shared" si="176"/>
        <v>42708</v>
      </c>
      <c r="N1427" s="1">
        <f t="shared" si="177"/>
        <v>42711</v>
      </c>
      <c r="O1427" t="b">
        <f t="shared" si="178"/>
        <v>0</v>
      </c>
      <c r="P1427" t="str">
        <f t="shared" si="179"/>
        <v>WHEN fk_mwh_warehouse = '3' AND id_city = '3789' AND shipped_date &gt;= '2016-12-04' AND shipped_date &lt; '2016-12-08' THEN unit_price</v>
      </c>
      <c r="Q1427" t="str">
        <f t="shared" si="180"/>
        <v>WHEN fk_mwh_warehouse = '3' AND id_city = '3789' AND shipped_date &gt;= '2016-12-04' AND shipped_date &lt; '2016-12-08' THEN paid_price</v>
      </c>
      <c r="R1427" t="str">
        <f t="shared" si="183"/>
        <v>WHEN fk_mwh_warehouse = '3' AND id_city = '3789' AND shipped_date &gt;= '2016-12-04' AND shipped_date &lt; '2016-12-08' THEN order_nr</v>
      </c>
      <c r="S1427" t="str">
        <f t="shared" si="181"/>
        <v>WHEN fk_mwh_warehouse = '3' AND id_city = '3789' AND shipped_date &gt;= '2016-12-04' AND shipped_date &lt; '2016-12-08' THEN 1</v>
      </c>
    </row>
    <row r="1428" spans="1:19" x14ac:dyDescent="0.25">
      <c r="A1428" t="str">
        <f t="shared" si="182"/>
        <v>37943</v>
      </c>
      <c r="B1428">
        <v>3</v>
      </c>
      <c r="C1428">
        <v>3794</v>
      </c>
      <c r="D1428">
        <v>10565507</v>
      </c>
      <c r="E1428">
        <v>10410919</v>
      </c>
      <c r="F1428">
        <v>110</v>
      </c>
      <c r="G1428">
        <v>127</v>
      </c>
      <c r="H1428">
        <f>VLOOKUP($A1428,'01 LEAD TIME'!$A$10:$K$1000000,8,FALSE)</f>
        <v>20161177554167.602</v>
      </c>
      <c r="I1428">
        <f>VLOOKUP($A1428,'01 LEAD TIME'!$A$10:$K$1000000,9,FALSE)</f>
        <v>20161206824642</v>
      </c>
      <c r="J1428">
        <f>VLOOKUP($A1428,'01 LEAD TIME'!$A$10:$K$1000000,10,FALSE)</f>
        <v>8</v>
      </c>
      <c r="K1428">
        <f>VLOOKUP($A1428,'01 LEAD TIME'!$A$10:$K$1000000,11,FALSE)</f>
        <v>8</v>
      </c>
      <c r="L1428" t="s">
        <v>36</v>
      </c>
      <c r="M1428" s="1">
        <f t="shared" si="176"/>
        <v>42681</v>
      </c>
      <c r="N1428" s="1">
        <f t="shared" si="177"/>
        <v>42716</v>
      </c>
      <c r="O1428" t="b">
        <f t="shared" si="178"/>
        <v>0</v>
      </c>
      <c r="P1428" t="str">
        <f t="shared" si="179"/>
        <v>WHEN fk_mwh_warehouse = '3' AND id_city = '3794' AND shipped_date &gt;= '2016-11-07' AND shipped_date &lt; '2016-12-13' THEN unit_price</v>
      </c>
      <c r="Q1428" t="str">
        <f t="shared" si="180"/>
        <v>WHEN fk_mwh_warehouse = '3' AND id_city = '3794' AND shipped_date &gt;= '2016-11-07' AND shipped_date &lt; '2016-12-13' THEN paid_price</v>
      </c>
      <c r="R1428" t="str">
        <f t="shared" si="183"/>
        <v>WHEN fk_mwh_warehouse = '3' AND id_city = '3794' AND shipped_date &gt;= '2016-11-07' AND shipped_date &lt; '2016-12-13' THEN order_nr</v>
      </c>
      <c r="S1428" t="str">
        <f t="shared" si="181"/>
        <v>WHEN fk_mwh_warehouse = '3' AND id_city = '3794' AND shipped_date &gt;= '2016-11-07' AND shipped_date &lt; '2016-12-13' THEN 1</v>
      </c>
    </row>
    <row r="1429" spans="1:19" x14ac:dyDescent="0.25">
      <c r="A1429" t="str">
        <f t="shared" si="182"/>
        <v>38273</v>
      </c>
      <c r="B1429">
        <v>3</v>
      </c>
      <c r="C1429">
        <v>3827</v>
      </c>
      <c r="D1429">
        <v>0</v>
      </c>
      <c r="E1429">
        <v>0</v>
      </c>
      <c r="F1429">
        <v>0</v>
      </c>
      <c r="G1429">
        <v>0</v>
      </c>
      <c r="H1429" t="e">
        <f>VLOOKUP($A1429,'01 LEAD TIME'!$A$10:$K$1000000,8,FALSE)</f>
        <v>#N/A</v>
      </c>
      <c r="I1429" t="e">
        <f>VLOOKUP($A1429,'01 LEAD TIME'!$A$10:$K$1000000,9,FALSE)</f>
        <v>#N/A</v>
      </c>
      <c r="J1429" t="e">
        <f>VLOOKUP($A1429,'01 LEAD TIME'!$A$10:$K$1000000,10,FALSE)</f>
        <v>#N/A</v>
      </c>
      <c r="K1429" t="e">
        <f>VLOOKUP($A1429,'01 LEAD TIME'!$A$10:$K$1000000,11,FALSE)</f>
        <v>#N/A</v>
      </c>
      <c r="L1429" t="e">
        <v>#N/A</v>
      </c>
      <c r="M1429" s="1" t="e">
        <f t="shared" si="176"/>
        <v>#N/A</v>
      </c>
      <c r="N1429" s="1" t="e">
        <f t="shared" si="177"/>
        <v>#N/A</v>
      </c>
      <c r="O1429" t="e">
        <f t="shared" si="178"/>
        <v>#N/A</v>
      </c>
      <c r="P1429" t="e">
        <f t="shared" si="179"/>
        <v>#N/A</v>
      </c>
      <c r="Q1429" t="e">
        <f t="shared" si="180"/>
        <v>#N/A</v>
      </c>
      <c r="R1429" t="e">
        <f t="shared" si="183"/>
        <v>#N/A</v>
      </c>
      <c r="S1429" t="e">
        <f t="shared" si="181"/>
        <v>#N/A</v>
      </c>
    </row>
    <row r="1430" spans="1:19" x14ac:dyDescent="0.25">
      <c r="A1430" t="str">
        <f t="shared" si="182"/>
        <v>38683</v>
      </c>
      <c r="B1430">
        <v>3</v>
      </c>
      <c r="C1430">
        <v>3868</v>
      </c>
      <c r="D1430">
        <v>0</v>
      </c>
      <c r="E1430">
        <v>0</v>
      </c>
      <c r="F1430">
        <v>0</v>
      </c>
      <c r="G1430">
        <v>0</v>
      </c>
      <c r="H1430" t="e">
        <f>VLOOKUP($A1430,'01 LEAD TIME'!$A$10:$K$1000000,8,FALSE)</f>
        <v>#N/A</v>
      </c>
      <c r="I1430" t="e">
        <f>VLOOKUP($A1430,'01 LEAD TIME'!$A$10:$K$1000000,9,FALSE)</f>
        <v>#N/A</v>
      </c>
      <c r="J1430" t="e">
        <f>VLOOKUP($A1430,'01 LEAD TIME'!$A$10:$K$1000000,10,FALSE)</f>
        <v>#N/A</v>
      </c>
      <c r="K1430" t="e">
        <f>VLOOKUP($A1430,'01 LEAD TIME'!$A$10:$K$1000000,11,FALSE)</f>
        <v>#N/A</v>
      </c>
      <c r="L1430" t="e">
        <v>#N/A</v>
      </c>
      <c r="M1430" s="1" t="e">
        <f t="shared" si="176"/>
        <v>#N/A</v>
      </c>
      <c r="N1430" s="1" t="e">
        <f t="shared" si="177"/>
        <v>#N/A</v>
      </c>
      <c r="O1430" t="e">
        <f t="shared" si="178"/>
        <v>#N/A</v>
      </c>
      <c r="P1430" t="e">
        <f t="shared" si="179"/>
        <v>#N/A</v>
      </c>
      <c r="Q1430" t="e">
        <f t="shared" si="180"/>
        <v>#N/A</v>
      </c>
      <c r="R1430" t="e">
        <f t="shared" si="183"/>
        <v>#N/A</v>
      </c>
      <c r="S1430" t="e">
        <f t="shared" si="181"/>
        <v>#N/A</v>
      </c>
    </row>
    <row r="1431" spans="1:19" x14ac:dyDescent="0.25">
      <c r="A1431" t="str">
        <f t="shared" si="182"/>
        <v>39093</v>
      </c>
      <c r="B1431">
        <v>3</v>
      </c>
      <c r="C1431">
        <v>3909</v>
      </c>
      <c r="D1431">
        <v>0</v>
      </c>
      <c r="E1431">
        <v>0</v>
      </c>
      <c r="F1431">
        <v>0</v>
      </c>
      <c r="G1431">
        <v>0</v>
      </c>
      <c r="H1431" t="e">
        <f>VLOOKUP($A1431,'01 LEAD TIME'!$A$10:$K$1000000,8,FALSE)</f>
        <v>#N/A</v>
      </c>
      <c r="I1431" t="e">
        <f>VLOOKUP($A1431,'01 LEAD TIME'!$A$10:$K$1000000,9,FALSE)</f>
        <v>#N/A</v>
      </c>
      <c r="J1431" t="e">
        <f>VLOOKUP($A1431,'01 LEAD TIME'!$A$10:$K$1000000,10,FALSE)</f>
        <v>#N/A</v>
      </c>
      <c r="K1431" t="e">
        <f>VLOOKUP($A1431,'01 LEAD TIME'!$A$10:$K$1000000,11,FALSE)</f>
        <v>#N/A</v>
      </c>
      <c r="L1431" t="e">
        <v>#N/A</v>
      </c>
      <c r="M1431" s="1" t="e">
        <f t="shared" si="176"/>
        <v>#N/A</v>
      </c>
      <c r="N1431" s="1" t="e">
        <f t="shared" si="177"/>
        <v>#N/A</v>
      </c>
      <c r="O1431" t="e">
        <f t="shared" si="178"/>
        <v>#N/A</v>
      </c>
      <c r="P1431" t="e">
        <f t="shared" si="179"/>
        <v>#N/A</v>
      </c>
      <c r="Q1431" t="e">
        <f t="shared" si="180"/>
        <v>#N/A</v>
      </c>
      <c r="R1431" t="e">
        <f t="shared" si="183"/>
        <v>#N/A</v>
      </c>
      <c r="S1431" t="e">
        <f t="shared" si="181"/>
        <v>#N/A</v>
      </c>
    </row>
    <row r="1432" spans="1:19" x14ac:dyDescent="0.25">
      <c r="A1432" t="str">
        <f t="shared" si="182"/>
        <v>39343</v>
      </c>
      <c r="B1432">
        <v>3</v>
      </c>
      <c r="C1432">
        <v>3934</v>
      </c>
      <c r="D1432">
        <v>0</v>
      </c>
      <c r="E1432">
        <v>0</v>
      </c>
      <c r="F1432">
        <v>0</v>
      </c>
      <c r="G1432">
        <v>0</v>
      </c>
      <c r="H1432" t="e">
        <f>VLOOKUP($A1432,'01 LEAD TIME'!$A$10:$K$1000000,8,FALSE)</f>
        <v>#N/A</v>
      </c>
      <c r="I1432" t="e">
        <f>VLOOKUP($A1432,'01 LEAD TIME'!$A$10:$K$1000000,9,FALSE)</f>
        <v>#N/A</v>
      </c>
      <c r="J1432" t="e">
        <f>VLOOKUP($A1432,'01 LEAD TIME'!$A$10:$K$1000000,10,FALSE)</f>
        <v>#N/A</v>
      </c>
      <c r="K1432" t="e">
        <f>VLOOKUP($A1432,'01 LEAD TIME'!$A$10:$K$1000000,11,FALSE)</f>
        <v>#N/A</v>
      </c>
      <c r="L1432" t="e">
        <v>#N/A</v>
      </c>
      <c r="M1432" s="1" t="e">
        <f t="shared" si="176"/>
        <v>#N/A</v>
      </c>
      <c r="N1432" s="1" t="e">
        <f t="shared" si="177"/>
        <v>#N/A</v>
      </c>
      <c r="O1432" t="e">
        <f t="shared" si="178"/>
        <v>#N/A</v>
      </c>
      <c r="P1432" t="e">
        <f t="shared" si="179"/>
        <v>#N/A</v>
      </c>
      <c r="Q1432" t="e">
        <f t="shared" si="180"/>
        <v>#N/A</v>
      </c>
      <c r="R1432" t="e">
        <f t="shared" si="183"/>
        <v>#N/A</v>
      </c>
      <c r="S1432" t="e">
        <f t="shared" si="181"/>
        <v>#N/A</v>
      </c>
    </row>
    <row r="1433" spans="1:19" x14ac:dyDescent="0.25">
      <c r="A1433" t="str">
        <f t="shared" si="182"/>
        <v>39393</v>
      </c>
      <c r="B1433">
        <v>3</v>
      </c>
      <c r="C1433">
        <v>3939</v>
      </c>
      <c r="D1433">
        <v>3057303</v>
      </c>
      <c r="E1433">
        <v>3042565.02</v>
      </c>
      <c r="F1433">
        <v>27</v>
      </c>
      <c r="G1433">
        <v>42</v>
      </c>
      <c r="H1433">
        <f>VLOOKUP($A1433,'01 LEAD TIME'!$A$10:$K$1000000,8,FALSE)</f>
        <v>20161156895005</v>
      </c>
      <c r="I1433">
        <f>VLOOKUP($A1433,'01 LEAD TIME'!$A$10:$K$1000000,9,FALSE)</f>
        <v>20161206258215.699</v>
      </c>
      <c r="J1433">
        <f>VLOOKUP($A1433,'01 LEAD TIME'!$A$10:$K$1000000,10,FALSE)</f>
        <v>8</v>
      </c>
      <c r="K1433">
        <f>VLOOKUP($A1433,'01 LEAD TIME'!$A$10:$K$1000000,11,FALSE)</f>
        <v>4</v>
      </c>
      <c r="L1433" t="s">
        <v>36</v>
      </c>
      <c r="M1433" s="1">
        <f t="shared" si="176"/>
        <v>42693</v>
      </c>
      <c r="N1433" s="1">
        <f t="shared" si="177"/>
        <v>42712</v>
      </c>
      <c r="O1433" t="b">
        <f t="shared" si="178"/>
        <v>0</v>
      </c>
      <c r="P1433" t="str">
        <f t="shared" si="179"/>
        <v>WHEN fk_mwh_warehouse = '3' AND id_city = '3939' AND shipped_date &gt;= '2016-11-19' AND shipped_date &lt; '2016-12-09' THEN unit_price</v>
      </c>
      <c r="Q1433" t="str">
        <f t="shared" si="180"/>
        <v>WHEN fk_mwh_warehouse = '3' AND id_city = '3939' AND shipped_date &gt;= '2016-11-19' AND shipped_date &lt; '2016-12-09' THEN paid_price</v>
      </c>
      <c r="R1433" t="str">
        <f t="shared" si="183"/>
        <v>WHEN fk_mwh_warehouse = '3' AND id_city = '3939' AND shipped_date &gt;= '2016-11-19' AND shipped_date &lt; '2016-12-09' THEN order_nr</v>
      </c>
      <c r="S1433" t="str">
        <f t="shared" si="181"/>
        <v>WHEN fk_mwh_warehouse = '3' AND id_city = '3939' AND shipped_date &gt;= '2016-11-19' AND shipped_date &lt; '2016-12-09' THEN 1</v>
      </c>
    </row>
    <row r="1434" spans="1:19" x14ac:dyDescent="0.25">
      <c r="A1434" t="str">
        <f t="shared" si="182"/>
        <v>39463</v>
      </c>
      <c r="B1434">
        <v>3</v>
      </c>
      <c r="C1434">
        <v>3946</v>
      </c>
      <c r="D1434">
        <v>0</v>
      </c>
      <c r="E1434">
        <v>0</v>
      </c>
      <c r="F1434">
        <v>0</v>
      </c>
      <c r="G1434">
        <v>0</v>
      </c>
      <c r="H1434" t="e">
        <f>VLOOKUP($A1434,'01 LEAD TIME'!$A$10:$K$1000000,8,FALSE)</f>
        <v>#N/A</v>
      </c>
      <c r="I1434" t="e">
        <f>VLOOKUP($A1434,'01 LEAD TIME'!$A$10:$K$1000000,9,FALSE)</f>
        <v>#N/A</v>
      </c>
      <c r="J1434" t="e">
        <f>VLOOKUP($A1434,'01 LEAD TIME'!$A$10:$K$1000000,10,FALSE)</f>
        <v>#N/A</v>
      </c>
      <c r="K1434" t="e">
        <f>VLOOKUP($A1434,'01 LEAD TIME'!$A$10:$K$1000000,11,FALSE)</f>
        <v>#N/A</v>
      </c>
      <c r="L1434" t="e">
        <v>#N/A</v>
      </c>
      <c r="M1434" s="1" t="e">
        <f t="shared" si="176"/>
        <v>#N/A</v>
      </c>
      <c r="N1434" s="1" t="e">
        <f t="shared" si="177"/>
        <v>#N/A</v>
      </c>
      <c r="O1434" t="e">
        <f t="shared" si="178"/>
        <v>#N/A</v>
      </c>
      <c r="P1434" t="e">
        <f t="shared" si="179"/>
        <v>#N/A</v>
      </c>
      <c r="Q1434" t="e">
        <f t="shared" si="180"/>
        <v>#N/A</v>
      </c>
      <c r="R1434" t="e">
        <f t="shared" si="183"/>
        <v>#N/A</v>
      </c>
      <c r="S1434" t="e">
        <f t="shared" si="181"/>
        <v>#N/A</v>
      </c>
    </row>
    <row r="1435" spans="1:19" x14ac:dyDescent="0.25">
      <c r="A1435" t="str">
        <f t="shared" si="182"/>
        <v>39503</v>
      </c>
      <c r="B1435">
        <v>3</v>
      </c>
      <c r="C1435">
        <v>3950</v>
      </c>
      <c r="D1435">
        <v>2404040</v>
      </c>
      <c r="E1435">
        <v>2328280.0099999998</v>
      </c>
      <c r="F1435">
        <v>26</v>
      </c>
      <c r="G1435">
        <v>37</v>
      </c>
      <c r="H1435">
        <f>VLOOKUP($A1435,'01 LEAD TIME'!$A$10:$K$1000000,8,FALSE)</f>
        <v>20161132234367.602</v>
      </c>
      <c r="I1435">
        <f>VLOOKUP($A1435,'01 LEAD TIME'!$A$10:$K$1000000,9,FALSE)</f>
        <v>20161205843795</v>
      </c>
      <c r="J1435">
        <f>VLOOKUP($A1435,'01 LEAD TIME'!$A$10:$K$1000000,10,FALSE)</f>
        <v>12</v>
      </c>
      <c r="K1435">
        <f>VLOOKUP($A1435,'01 LEAD TIME'!$A$10:$K$1000000,11,FALSE)</f>
        <v>5</v>
      </c>
      <c r="L1435" t="s">
        <v>34</v>
      </c>
      <c r="M1435" s="1">
        <f t="shared" si="176"/>
        <v>42686</v>
      </c>
      <c r="N1435" s="1">
        <f t="shared" si="177"/>
        <v>42709</v>
      </c>
      <c r="O1435" t="b">
        <f t="shared" si="178"/>
        <v>0</v>
      </c>
      <c r="P1435" t="str">
        <f t="shared" si="179"/>
        <v>WHEN fk_mwh_warehouse = '3' AND id_city = '3950' AND shipped_date &gt;= '2016-11-12' AND shipped_date &lt; '2016-12-06' THEN unit_price</v>
      </c>
      <c r="Q1435" t="str">
        <f t="shared" si="180"/>
        <v>WHEN fk_mwh_warehouse = '3' AND id_city = '3950' AND shipped_date &gt;= '2016-11-12' AND shipped_date &lt; '2016-12-06' THEN paid_price</v>
      </c>
      <c r="R1435" t="str">
        <f t="shared" si="183"/>
        <v>WHEN fk_mwh_warehouse = '3' AND id_city = '3950' AND shipped_date &gt;= '2016-11-12' AND shipped_date &lt; '2016-12-06' THEN order_nr</v>
      </c>
      <c r="S1435" t="str">
        <f t="shared" si="181"/>
        <v>WHEN fk_mwh_warehouse = '3' AND id_city = '3950' AND shipped_date &gt;= '2016-11-12' AND shipped_date &lt; '2016-12-06' THEN 1</v>
      </c>
    </row>
    <row r="1436" spans="1:19" x14ac:dyDescent="0.25">
      <c r="A1436" t="str">
        <f t="shared" si="182"/>
        <v>40603</v>
      </c>
      <c r="B1436">
        <v>3</v>
      </c>
      <c r="C1436">
        <v>4060</v>
      </c>
      <c r="D1436">
        <v>0</v>
      </c>
      <c r="E1436">
        <v>0</v>
      </c>
      <c r="F1436">
        <v>0</v>
      </c>
      <c r="G1436">
        <v>0</v>
      </c>
      <c r="H1436" t="e">
        <f>VLOOKUP($A1436,'01 LEAD TIME'!$A$10:$K$1000000,8,FALSE)</f>
        <v>#N/A</v>
      </c>
      <c r="I1436" t="e">
        <f>VLOOKUP($A1436,'01 LEAD TIME'!$A$10:$K$1000000,9,FALSE)</f>
        <v>#N/A</v>
      </c>
      <c r="J1436" t="e">
        <f>VLOOKUP($A1436,'01 LEAD TIME'!$A$10:$K$1000000,10,FALSE)</f>
        <v>#N/A</v>
      </c>
      <c r="K1436" t="e">
        <f>VLOOKUP($A1436,'01 LEAD TIME'!$A$10:$K$1000000,11,FALSE)</f>
        <v>#N/A</v>
      </c>
      <c r="L1436" t="e">
        <v>#N/A</v>
      </c>
      <c r="M1436" s="1" t="e">
        <f t="shared" si="176"/>
        <v>#N/A</v>
      </c>
      <c r="N1436" s="1" t="e">
        <f t="shared" si="177"/>
        <v>#N/A</v>
      </c>
      <c r="O1436" t="e">
        <f t="shared" si="178"/>
        <v>#N/A</v>
      </c>
      <c r="P1436" t="e">
        <f t="shared" si="179"/>
        <v>#N/A</v>
      </c>
      <c r="Q1436" t="e">
        <f t="shared" si="180"/>
        <v>#N/A</v>
      </c>
      <c r="R1436" t="e">
        <f t="shared" si="183"/>
        <v>#N/A</v>
      </c>
      <c r="S1436" t="e">
        <f t="shared" si="181"/>
        <v>#N/A</v>
      </c>
    </row>
    <row r="1437" spans="1:19" x14ac:dyDescent="0.25">
      <c r="A1437" t="str">
        <f t="shared" si="182"/>
        <v>41123</v>
      </c>
      <c r="B1437">
        <v>3</v>
      </c>
      <c r="C1437">
        <v>4112</v>
      </c>
      <c r="D1437">
        <v>0</v>
      </c>
      <c r="E1437">
        <v>0</v>
      </c>
      <c r="F1437">
        <v>0</v>
      </c>
      <c r="G1437">
        <v>0</v>
      </c>
      <c r="H1437" t="e">
        <f>VLOOKUP($A1437,'01 LEAD TIME'!$A$10:$K$1000000,8,FALSE)</f>
        <v>#N/A</v>
      </c>
      <c r="I1437" t="e">
        <f>VLOOKUP($A1437,'01 LEAD TIME'!$A$10:$K$1000000,9,FALSE)</f>
        <v>#N/A</v>
      </c>
      <c r="J1437" t="e">
        <f>VLOOKUP($A1437,'01 LEAD TIME'!$A$10:$K$1000000,10,FALSE)</f>
        <v>#N/A</v>
      </c>
      <c r="K1437" t="e">
        <f>VLOOKUP($A1437,'01 LEAD TIME'!$A$10:$K$1000000,11,FALSE)</f>
        <v>#N/A</v>
      </c>
      <c r="L1437" t="e">
        <v>#N/A</v>
      </c>
      <c r="M1437" s="1" t="e">
        <f t="shared" si="176"/>
        <v>#N/A</v>
      </c>
      <c r="N1437" s="1" t="e">
        <f t="shared" si="177"/>
        <v>#N/A</v>
      </c>
      <c r="O1437" t="e">
        <f t="shared" si="178"/>
        <v>#N/A</v>
      </c>
      <c r="P1437" t="e">
        <f t="shared" si="179"/>
        <v>#N/A</v>
      </c>
      <c r="Q1437" t="e">
        <f t="shared" si="180"/>
        <v>#N/A</v>
      </c>
      <c r="R1437" t="e">
        <f t="shared" si="183"/>
        <v>#N/A</v>
      </c>
      <c r="S1437" t="e">
        <f t="shared" si="181"/>
        <v>#N/A</v>
      </c>
    </row>
    <row r="1438" spans="1:19" x14ac:dyDescent="0.25">
      <c r="A1438" t="str">
        <f t="shared" si="182"/>
        <v>41893</v>
      </c>
      <c r="B1438">
        <v>3</v>
      </c>
      <c r="C1438">
        <v>4189</v>
      </c>
      <c r="D1438">
        <v>0</v>
      </c>
      <c r="E1438">
        <v>0</v>
      </c>
      <c r="F1438">
        <v>0</v>
      </c>
      <c r="G1438">
        <v>0</v>
      </c>
      <c r="H1438" t="e">
        <f>VLOOKUP($A1438,'01 LEAD TIME'!$A$10:$K$1000000,8,FALSE)</f>
        <v>#N/A</v>
      </c>
      <c r="I1438" t="e">
        <f>VLOOKUP($A1438,'01 LEAD TIME'!$A$10:$K$1000000,9,FALSE)</f>
        <v>#N/A</v>
      </c>
      <c r="J1438" t="e">
        <f>VLOOKUP($A1438,'01 LEAD TIME'!$A$10:$K$1000000,10,FALSE)</f>
        <v>#N/A</v>
      </c>
      <c r="K1438" t="e">
        <f>VLOOKUP($A1438,'01 LEAD TIME'!$A$10:$K$1000000,11,FALSE)</f>
        <v>#N/A</v>
      </c>
      <c r="L1438" t="e">
        <v>#N/A</v>
      </c>
      <c r="M1438" s="1" t="e">
        <f t="shared" si="176"/>
        <v>#N/A</v>
      </c>
      <c r="N1438" s="1" t="e">
        <f t="shared" si="177"/>
        <v>#N/A</v>
      </c>
      <c r="O1438" t="e">
        <f t="shared" si="178"/>
        <v>#N/A</v>
      </c>
      <c r="P1438" t="e">
        <f t="shared" si="179"/>
        <v>#N/A</v>
      </c>
      <c r="Q1438" t="e">
        <f t="shared" si="180"/>
        <v>#N/A</v>
      </c>
      <c r="R1438" t="e">
        <f t="shared" si="183"/>
        <v>#N/A</v>
      </c>
      <c r="S1438" t="e">
        <f t="shared" si="181"/>
        <v>#N/A</v>
      </c>
    </row>
    <row r="1439" spans="1:19" x14ac:dyDescent="0.25">
      <c r="A1439" t="str">
        <f t="shared" si="182"/>
        <v>42183</v>
      </c>
      <c r="B1439">
        <v>3</v>
      </c>
      <c r="C1439">
        <v>4218</v>
      </c>
      <c r="D1439">
        <v>35000</v>
      </c>
      <c r="E1439">
        <v>35000</v>
      </c>
      <c r="F1439">
        <v>1</v>
      </c>
      <c r="G1439">
        <v>1</v>
      </c>
      <c r="H1439">
        <f>VLOOKUP($A1439,'01 LEAD TIME'!$A$10:$K$1000000,8,FALSE)</f>
        <v>20161167645297</v>
      </c>
      <c r="I1439">
        <f>VLOOKUP($A1439,'01 LEAD TIME'!$A$10:$K$1000000,9,FALSE)</f>
        <v>20161206678819.5</v>
      </c>
      <c r="J1439">
        <f>VLOOKUP($A1439,'01 LEAD TIME'!$A$10:$K$1000000,10,FALSE)</f>
        <v>4</v>
      </c>
      <c r="K1439">
        <f>VLOOKUP($A1439,'01 LEAD TIME'!$A$10:$K$1000000,11,FALSE)</f>
        <v>1</v>
      </c>
      <c r="L1439" t="s">
        <v>36</v>
      </c>
      <c r="M1439" s="1">
        <f t="shared" si="176"/>
        <v>42706</v>
      </c>
      <c r="N1439" s="1">
        <f t="shared" si="177"/>
        <v>42713</v>
      </c>
      <c r="O1439" t="b">
        <f t="shared" si="178"/>
        <v>0</v>
      </c>
      <c r="P1439" t="str">
        <f t="shared" si="179"/>
        <v>WHEN fk_mwh_warehouse = '3' AND id_city = '4218' AND shipped_date &gt;= '2016-12-02' AND shipped_date &lt; '2016-12-10' THEN unit_price</v>
      </c>
      <c r="Q1439" t="str">
        <f t="shared" si="180"/>
        <v>WHEN fk_mwh_warehouse = '3' AND id_city = '4218' AND shipped_date &gt;= '2016-12-02' AND shipped_date &lt; '2016-12-10' THEN paid_price</v>
      </c>
      <c r="R1439" t="str">
        <f t="shared" si="183"/>
        <v>WHEN fk_mwh_warehouse = '3' AND id_city = '4218' AND shipped_date &gt;= '2016-12-02' AND shipped_date &lt; '2016-12-10' THEN order_nr</v>
      </c>
      <c r="S1439" t="str">
        <f t="shared" si="181"/>
        <v>WHEN fk_mwh_warehouse = '3' AND id_city = '4218' AND shipped_date &gt;= '2016-12-02' AND shipped_date &lt; '2016-12-10' THEN 1</v>
      </c>
    </row>
    <row r="1440" spans="1:19" x14ac:dyDescent="0.25">
      <c r="A1440" t="str">
        <f t="shared" si="182"/>
        <v>42243</v>
      </c>
      <c r="B1440">
        <v>3</v>
      </c>
      <c r="C1440">
        <v>4224</v>
      </c>
      <c r="D1440">
        <v>0</v>
      </c>
      <c r="E1440">
        <v>0</v>
      </c>
      <c r="F1440">
        <v>0</v>
      </c>
      <c r="G1440">
        <v>0</v>
      </c>
      <c r="H1440" t="e">
        <f>VLOOKUP($A1440,'01 LEAD TIME'!$A$10:$K$1000000,8,FALSE)</f>
        <v>#N/A</v>
      </c>
      <c r="I1440" t="e">
        <f>VLOOKUP($A1440,'01 LEAD TIME'!$A$10:$K$1000000,9,FALSE)</f>
        <v>#N/A</v>
      </c>
      <c r="J1440" t="e">
        <f>VLOOKUP($A1440,'01 LEAD TIME'!$A$10:$K$1000000,10,FALSE)</f>
        <v>#N/A</v>
      </c>
      <c r="K1440" t="e">
        <f>VLOOKUP($A1440,'01 LEAD TIME'!$A$10:$K$1000000,11,FALSE)</f>
        <v>#N/A</v>
      </c>
      <c r="L1440" t="e">
        <v>#N/A</v>
      </c>
      <c r="M1440" s="1" t="e">
        <f t="shared" si="176"/>
        <v>#N/A</v>
      </c>
      <c r="N1440" s="1" t="e">
        <f t="shared" si="177"/>
        <v>#N/A</v>
      </c>
      <c r="O1440" t="e">
        <f t="shared" si="178"/>
        <v>#N/A</v>
      </c>
      <c r="P1440" t="e">
        <f t="shared" si="179"/>
        <v>#N/A</v>
      </c>
      <c r="Q1440" t="e">
        <f t="shared" si="180"/>
        <v>#N/A</v>
      </c>
      <c r="R1440" t="e">
        <f t="shared" si="183"/>
        <v>#N/A</v>
      </c>
      <c r="S1440" t="e">
        <f t="shared" si="181"/>
        <v>#N/A</v>
      </c>
    </row>
    <row r="1441" spans="1:19" x14ac:dyDescent="0.25">
      <c r="A1441" t="str">
        <f t="shared" si="182"/>
        <v>42303</v>
      </c>
      <c r="B1441">
        <v>3</v>
      </c>
      <c r="C1441">
        <v>4230</v>
      </c>
      <c r="D1441">
        <v>0</v>
      </c>
      <c r="E1441">
        <v>0</v>
      </c>
      <c r="F1441">
        <v>0</v>
      </c>
      <c r="G1441">
        <v>0</v>
      </c>
      <c r="H1441" t="e">
        <f>VLOOKUP($A1441,'01 LEAD TIME'!$A$10:$K$1000000,8,FALSE)</f>
        <v>#N/A</v>
      </c>
      <c r="I1441" t="e">
        <f>VLOOKUP($A1441,'01 LEAD TIME'!$A$10:$K$1000000,9,FALSE)</f>
        <v>#N/A</v>
      </c>
      <c r="J1441" t="e">
        <f>VLOOKUP($A1441,'01 LEAD TIME'!$A$10:$K$1000000,10,FALSE)</f>
        <v>#N/A</v>
      </c>
      <c r="K1441" t="e">
        <f>VLOOKUP($A1441,'01 LEAD TIME'!$A$10:$K$1000000,11,FALSE)</f>
        <v>#N/A</v>
      </c>
      <c r="L1441" t="e">
        <v>#N/A</v>
      </c>
      <c r="M1441" s="1" t="e">
        <f t="shared" si="176"/>
        <v>#N/A</v>
      </c>
      <c r="N1441" s="1" t="e">
        <f t="shared" si="177"/>
        <v>#N/A</v>
      </c>
      <c r="O1441" t="e">
        <f t="shared" si="178"/>
        <v>#N/A</v>
      </c>
      <c r="P1441" t="e">
        <f t="shared" si="179"/>
        <v>#N/A</v>
      </c>
      <c r="Q1441" t="e">
        <f t="shared" si="180"/>
        <v>#N/A</v>
      </c>
      <c r="R1441" t="e">
        <f t="shared" si="183"/>
        <v>#N/A</v>
      </c>
      <c r="S1441" t="e">
        <f t="shared" si="181"/>
        <v>#N/A</v>
      </c>
    </row>
    <row r="1442" spans="1:19" x14ac:dyDescent="0.25">
      <c r="A1442" t="str">
        <f t="shared" si="182"/>
        <v>43103</v>
      </c>
      <c r="B1442">
        <v>3</v>
      </c>
      <c r="C1442">
        <v>4310</v>
      </c>
      <c r="D1442">
        <v>99000</v>
      </c>
      <c r="E1442">
        <v>99000</v>
      </c>
      <c r="F1442">
        <v>1</v>
      </c>
      <c r="G1442">
        <v>1</v>
      </c>
      <c r="H1442">
        <f>VLOOKUP($A1442,'01 LEAD TIME'!$A$10:$K$1000000,8,FALSE)</f>
        <v>20161201210908</v>
      </c>
      <c r="I1442">
        <f>VLOOKUP($A1442,'01 LEAD TIME'!$A$10:$K$1000000,9,FALSE)</f>
        <v>20161207131301</v>
      </c>
      <c r="J1442">
        <f>VLOOKUP($A1442,'01 LEAD TIME'!$A$10:$K$1000000,10,FALSE)</f>
        <v>6</v>
      </c>
      <c r="K1442">
        <f>VLOOKUP($A1442,'01 LEAD TIME'!$A$10:$K$1000000,11,FALSE)</f>
        <v>0</v>
      </c>
      <c r="L1442" t="s">
        <v>35</v>
      </c>
      <c r="M1442" s="1">
        <f t="shared" si="176"/>
        <v>42707</v>
      </c>
      <c r="N1442" s="1">
        <f t="shared" si="177"/>
        <v>42710</v>
      </c>
      <c r="O1442" t="b">
        <f t="shared" si="178"/>
        <v>0</v>
      </c>
      <c r="P1442" t="str">
        <f t="shared" si="179"/>
        <v>WHEN fk_mwh_warehouse = '3' AND id_city = '4310' AND shipped_date &gt;= '2016-12-03' AND shipped_date &lt; '2016-12-07' THEN unit_price</v>
      </c>
      <c r="Q1442" t="str">
        <f t="shared" si="180"/>
        <v>WHEN fk_mwh_warehouse = '3' AND id_city = '4310' AND shipped_date &gt;= '2016-12-03' AND shipped_date &lt; '2016-12-07' THEN paid_price</v>
      </c>
      <c r="R1442" t="str">
        <f t="shared" si="183"/>
        <v>WHEN fk_mwh_warehouse = '3' AND id_city = '4310' AND shipped_date &gt;= '2016-12-03' AND shipped_date &lt; '2016-12-07' THEN order_nr</v>
      </c>
      <c r="S1442" t="str">
        <f t="shared" si="181"/>
        <v>WHEN fk_mwh_warehouse = '3' AND id_city = '4310' AND shipped_date &gt;= '2016-12-03' AND shipped_date &lt; '2016-12-07' THEN 1</v>
      </c>
    </row>
    <row r="1443" spans="1:19" x14ac:dyDescent="0.25">
      <c r="A1443" t="str">
        <f t="shared" si="182"/>
        <v>43203</v>
      </c>
      <c r="B1443">
        <v>3</v>
      </c>
      <c r="C1443">
        <v>4320</v>
      </c>
      <c r="D1443">
        <v>0</v>
      </c>
      <c r="E1443">
        <v>0</v>
      </c>
      <c r="F1443">
        <v>0</v>
      </c>
      <c r="G1443">
        <v>0</v>
      </c>
      <c r="H1443" t="e">
        <f>VLOOKUP($A1443,'01 LEAD TIME'!$A$10:$K$1000000,8,FALSE)</f>
        <v>#N/A</v>
      </c>
      <c r="I1443" t="e">
        <f>VLOOKUP($A1443,'01 LEAD TIME'!$A$10:$K$1000000,9,FALSE)</f>
        <v>#N/A</v>
      </c>
      <c r="J1443" t="e">
        <f>VLOOKUP($A1443,'01 LEAD TIME'!$A$10:$K$1000000,10,FALSE)</f>
        <v>#N/A</v>
      </c>
      <c r="K1443" t="e">
        <f>VLOOKUP($A1443,'01 LEAD TIME'!$A$10:$K$1000000,11,FALSE)</f>
        <v>#N/A</v>
      </c>
      <c r="L1443" t="e">
        <v>#N/A</v>
      </c>
      <c r="M1443" s="1" t="e">
        <f t="shared" si="176"/>
        <v>#N/A</v>
      </c>
      <c r="N1443" s="1" t="e">
        <f t="shared" si="177"/>
        <v>#N/A</v>
      </c>
      <c r="O1443" t="e">
        <f t="shared" si="178"/>
        <v>#N/A</v>
      </c>
      <c r="P1443" t="e">
        <f t="shared" si="179"/>
        <v>#N/A</v>
      </c>
      <c r="Q1443" t="e">
        <f t="shared" si="180"/>
        <v>#N/A</v>
      </c>
      <c r="R1443" t="e">
        <f t="shared" si="183"/>
        <v>#N/A</v>
      </c>
      <c r="S1443" t="e">
        <f t="shared" si="181"/>
        <v>#N/A</v>
      </c>
    </row>
    <row r="1444" spans="1:19" x14ac:dyDescent="0.25">
      <c r="A1444" t="str">
        <f t="shared" si="182"/>
        <v>43833</v>
      </c>
      <c r="B1444">
        <v>3</v>
      </c>
      <c r="C1444">
        <v>4383</v>
      </c>
      <c r="D1444">
        <v>0</v>
      </c>
      <c r="E1444">
        <v>0</v>
      </c>
      <c r="F1444">
        <v>0</v>
      </c>
      <c r="G1444">
        <v>0</v>
      </c>
      <c r="H1444" t="e">
        <f>VLOOKUP($A1444,'01 LEAD TIME'!$A$10:$K$1000000,8,FALSE)</f>
        <v>#N/A</v>
      </c>
      <c r="I1444" t="e">
        <f>VLOOKUP($A1444,'01 LEAD TIME'!$A$10:$K$1000000,9,FALSE)</f>
        <v>#N/A</v>
      </c>
      <c r="J1444" t="e">
        <f>VLOOKUP($A1444,'01 LEAD TIME'!$A$10:$K$1000000,10,FALSE)</f>
        <v>#N/A</v>
      </c>
      <c r="K1444" t="e">
        <f>VLOOKUP($A1444,'01 LEAD TIME'!$A$10:$K$1000000,11,FALSE)</f>
        <v>#N/A</v>
      </c>
      <c r="L1444" t="e">
        <v>#N/A</v>
      </c>
      <c r="M1444" s="1" t="e">
        <f t="shared" si="176"/>
        <v>#N/A</v>
      </c>
      <c r="N1444" s="1" t="e">
        <f t="shared" si="177"/>
        <v>#N/A</v>
      </c>
      <c r="O1444" t="e">
        <f t="shared" si="178"/>
        <v>#N/A</v>
      </c>
      <c r="P1444" t="e">
        <f t="shared" si="179"/>
        <v>#N/A</v>
      </c>
      <c r="Q1444" t="e">
        <f t="shared" si="180"/>
        <v>#N/A</v>
      </c>
      <c r="R1444" t="e">
        <f t="shared" si="183"/>
        <v>#N/A</v>
      </c>
      <c r="S1444" t="e">
        <f t="shared" si="181"/>
        <v>#N/A</v>
      </c>
    </row>
    <row r="1445" spans="1:19" x14ac:dyDescent="0.25">
      <c r="A1445" t="str">
        <f t="shared" si="182"/>
        <v>44283</v>
      </c>
      <c r="B1445">
        <v>3</v>
      </c>
      <c r="C1445">
        <v>4428</v>
      </c>
      <c r="D1445">
        <v>84900</v>
      </c>
      <c r="E1445">
        <v>84900</v>
      </c>
      <c r="F1445">
        <v>1</v>
      </c>
      <c r="G1445">
        <v>1</v>
      </c>
      <c r="H1445">
        <f>VLOOKUP($A1445,'01 LEAD TIME'!$A$10:$K$1000000,8,FALSE)</f>
        <v>20161126161948</v>
      </c>
      <c r="I1445">
        <f>VLOOKUP($A1445,'01 LEAD TIME'!$A$10:$K$1000000,9,FALSE)</f>
        <v>20161207101318</v>
      </c>
      <c r="J1445">
        <f>VLOOKUP($A1445,'01 LEAD TIME'!$A$10:$K$1000000,10,FALSE)</f>
        <v>11</v>
      </c>
      <c r="K1445">
        <f>VLOOKUP($A1445,'01 LEAD TIME'!$A$10:$K$1000000,11,FALSE)</f>
        <v>0</v>
      </c>
      <c r="L1445" t="s">
        <v>35</v>
      </c>
      <c r="M1445" s="1">
        <f t="shared" si="176"/>
        <v>42702</v>
      </c>
      <c r="N1445" s="1">
        <f t="shared" si="177"/>
        <v>42705</v>
      </c>
      <c r="O1445" t="b">
        <f t="shared" si="178"/>
        <v>0</v>
      </c>
      <c r="P1445" t="str">
        <f t="shared" si="179"/>
        <v>WHEN fk_mwh_warehouse = '3' AND id_city = '4428' AND shipped_date &gt;= '2016-11-28' AND shipped_date &lt; '2016-12-02' THEN unit_price</v>
      </c>
      <c r="Q1445" t="str">
        <f t="shared" si="180"/>
        <v>WHEN fk_mwh_warehouse = '3' AND id_city = '4428' AND shipped_date &gt;= '2016-11-28' AND shipped_date &lt; '2016-12-02' THEN paid_price</v>
      </c>
      <c r="R1445" t="str">
        <f t="shared" si="183"/>
        <v>WHEN fk_mwh_warehouse = '3' AND id_city = '4428' AND shipped_date &gt;= '2016-11-28' AND shipped_date &lt; '2016-12-02' THEN order_nr</v>
      </c>
      <c r="S1445" t="str">
        <f t="shared" si="181"/>
        <v>WHEN fk_mwh_warehouse = '3' AND id_city = '4428' AND shipped_date &gt;= '2016-11-28' AND shipped_date &lt; '2016-12-02' THEN 1</v>
      </c>
    </row>
    <row r="1446" spans="1:19" x14ac:dyDescent="0.25">
      <c r="A1446" t="str">
        <f t="shared" si="182"/>
        <v>44343</v>
      </c>
      <c r="B1446">
        <v>3</v>
      </c>
      <c r="C1446">
        <v>4434</v>
      </c>
      <c r="D1446">
        <v>196000</v>
      </c>
      <c r="E1446">
        <v>196000</v>
      </c>
      <c r="F1446">
        <v>1</v>
      </c>
      <c r="G1446">
        <v>2</v>
      </c>
      <c r="H1446">
        <f>VLOOKUP($A1446,'01 LEAD TIME'!$A$10:$K$1000000,8,FALSE)</f>
        <v>20161204467259.602</v>
      </c>
      <c r="I1446">
        <f>VLOOKUP($A1446,'01 LEAD TIME'!$A$10:$K$1000000,9,FALSE)</f>
        <v>20161207454935.602</v>
      </c>
      <c r="J1446">
        <f>VLOOKUP($A1446,'01 LEAD TIME'!$A$10:$K$1000000,10,FALSE)</f>
        <v>3</v>
      </c>
      <c r="K1446">
        <f>VLOOKUP($A1446,'01 LEAD TIME'!$A$10:$K$1000000,11,FALSE)</f>
        <v>1</v>
      </c>
      <c r="L1446" t="s">
        <v>35</v>
      </c>
      <c r="M1446" s="1">
        <f t="shared" si="176"/>
        <v>42707</v>
      </c>
      <c r="N1446" s="1">
        <f t="shared" si="177"/>
        <v>42714</v>
      </c>
      <c r="O1446" t="b">
        <f t="shared" si="178"/>
        <v>0</v>
      </c>
      <c r="P1446" t="str">
        <f t="shared" si="179"/>
        <v>WHEN fk_mwh_warehouse = '3' AND id_city = '4434' AND shipped_date &gt;= '2016-12-03' AND shipped_date &lt; '2016-12-11' THEN unit_price</v>
      </c>
      <c r="Q1446" t="str">
        <f t="shared" si="180"/>
        <v>WHEN fk_mwh_warehouse = '3' AND id_city = '4434' AND shipped_date &gt;= '2016-12-03' AND shipped_date &lt; '2016-12-11' THEN paid_price</v>
      </c>
      <c r="R1446" t="str">
        <f t="shared" si="183"/>
        <v>WHEN fk_mwh_warehouse = '3' AND id_city = '4434' AND shipped_date &gt;= '2016-12-03' AND shipped_date &lt; '2016-12-11' THEN order_nr</v>
      </c>
      <c r="S1446" t="str">
        <f t="shared" si="181"/>
        <v>WHEN fk_mwh_warehouse = '3' AND id_city = '4434' AND shipped_date &gt;= '2016-12-03' AND shipped_date &lt; '2016-12-11' THEN 1</v>
      </c>
    </row>
    <row r="1447" spans="1:19" x14ac:dyDescent="0.25">
      <c r="A1447" t="str">
        <f t="shared" si="182"/>
        <v>44413</v>
      </c>
      <c r="B1447">
        <v>3</v>
      </c>
      <c r="C1447">
        <v>4441</v>
      </c>
      <c r="D1447">
        <v>0</v>
      </c>
      <c r="E1447">
        <v>0</v>
      </c>
      <c r="F1447">
        <v>0</v>
      </c>
      <c r="G1447">
        <v>0</v>
      </c>
      <c r="H1447" t="e">
        <f>VLOOKUP($A1447,'01 LEAD TIME'!$A$10:$K$1000000,8,FALSE)</f>
        <v>#N/A</v>
      </c>
      <c r="I1447" t="e">
        <f>VLOOKUP($A1447,'01 LEAD TIME'!$A$10:$K$1000000,9,FALSE)</f>
        <v>#N/A</v>
      </c>
      <c r="J1447" t="e">
        <f>VLOOKUP($A1447,'01 LEAD TIME'!$A$10:$K$1000000,10,FALSE)</f>
        <v>#N/A</v>
      </c>
      <c r="K1447" t="e">
        <f>VLOOKUP($A1447,'01 LEAD TIME'!$A$10:$K$1000000,11,FALSE)</f>
        <v>#N/A</v>
      </c>
      <c r="L1447" t="e">
        <v>#N/A</v>
      </c>
      <c r="M1447" s="1" t="e">
        <f t="shared" si="176"/>
        <v>#N/A</v>
      </c>
      <c r="N1447" s="1" t="e">
        <f t="shared" si="177"/>
        <v>#N/A</v>
      </c>
      <c r="O1447" t="e">
        <f t="shared" si="178"/>
        <v>#N/A</v>
      </c>
      <c r="P1447" t="e">
        <f t="shared" si="179"/>
        <v>#N/A</v>
      </c>
      <c r="Q1447" t="e">
        <f t="shared" si="180"/>
        <v>#N/A</v>
      </c>
      <c r="R1447" t="e">
        <f t="shared" si="183"/>
        <v>#N/A</v>
      </c>
      <c r="S1447" t="e">
        <f t="shared" si="181"/>
        <v>#N/A</v>
      </c>
    </row>
    <row r="1448" spans="1:19" x14ac:dyDescent="0.25">
      <c r="A1448" t="str">
        <f t="shared" si="182"/>
        <v>44613</v>
      </c>
      <c r="B1448">
        <v>3</v>
      </c>
      <c r="C1448">
        <v>4461</v>
      </c>
      <c r="D1448">
        <v>63200</v>
      </c>
      <c r="E1448">
        <v>63200</v>
      </c>
      <c r="F1448">
        <v>1</v>
      </c>
      <c r="G1448">
        <v>1</v>
      </c>
      <c r="H1448">
        <f>VLOOKUP($A1448,'01 LEAD TIME'!$A$10:$K$1000000,8,FALSE)</f>
        <v>20161127163832</v>
      </c>
      <c r="I1448">
        <f>VLOOKUP($A1448,'01 LEAD TIME'!$A$10:$K$1000000,9,FALSE)</f>
        <v>20161205151936</v>
      </c>
      <c r="J1448">
        <f>VLOOKUP($A1448,'01 LEAD TIME'!$A$10:$K$1000000,10,FALSE)</f>
        <v>8</v>
      </c>
      <c r="K1448">
        <f>VLOOKUP($A1448,'01 LEAD TIME'!$A$10:$K$1000000,11,FALSE)</f>
        <v>0</v>
      </c>
      <c r="L1448" t="s">
        <v>34</v>
      </c>
      <c r="M1448" s="1">
        <f t="shared" si="176"/>
        <v>42705</v>
      </c>
      <c r="N1448" s="1">
        <f t="shared" si="177"/>
        <v>42708</v>
      </c>
      <c r="O1448" t="b">
        <f t="shared" si="178"/>
        <v>0</v>
      </c>
      <c r="P1448" t="str">
        <f t="shared" si="179"/>
        <v>WHEN fk_mwh_warehouse = '3' AND id_city = '4461' AND shipped_date &gt;= '2016-12-01' AND shipped_date &lt; '2016-12-05' THEN unit_price</v>
      </c>
      <c r="Q1448" t="str">
        <f t="shared" si="180"/>
        <v>WHEN fk_mwh_warehouse = '3' AND id_city = '4461' AND shipped_date &gt;= '2016-12-01' AND shipped_date &lt; '2016-12-05' THEN paid_price</v>
      </c>
      <c r="R1448" t="str">
        <f t="shared" si="183"/>
        <v>WHEN fk_mwh_warehouse = '3' AND id_city = '4461' AND shipped_date &gt;= '2016-12-01' AND shipped_date &lt; '2016-12-05' THEN order_nr</v>
      </c>
      <c r="S1448" t="str">
        <f t="shared" si="181"/>
        <v>WHEN fk_mwh_warehouse = '3' AND id_city = '4461' AND shipped_date &gt;= '2016-12-01' AND shipped_date &lt; '2016-12-05' THEN 1</v>
      </c>
    </row>
    <row r="1449" spans="1:19" x14ac:dyDescent="0.25">
      <c r="A1449" t="str">
        <f t="shared" si="182"/>
        <v>44823</v>
      </c>
      <c r="B1449">
        <v>3</v>
      </c>
      <c r="C1449">
        <v>4482</v>
      </c>
      <c r="D1449">
        <v>1018800</v>
      </c>
      <c r="E1449">
        <v>970643.45</v>
      </c>
      <c r="F1449">
        <v>1</v>
      </c>
      <c r="G1449">
        <v>1</v>
      </c>
      <c r="H1449">
        <f>VLOOKUP($A1449,'01 LEAD TIME'!$A$10:$K$1000000,8,FALSE)</f>
        <v>20161124172247</v>
      </c>
      <c r="I1449">
        <f>VLOOKUP($A1449,'01 LEAD TIME'!$A$10:$K$1000000,9,FALSE)</f>
        <v>20161205151939</v>
      </c>
      <c r="J1449">
        <f>VLOOKUP($A1449,'01 LEAD TIME'!$A$10:$K$1000000,10,FALSE)</f>
        <v>11</v>
      </c>
      <c r="K1449">
        <f>VLOOKUP($A1449,'01 LEAD TIME'!$A$10:$K$1000000,11,FALSE)</f>
        <v>0</v>
      </c>
      <c r="L1449" t="s">
        <v>34</v>
      </c>
      <c r="M1449" s="1">
        <f t="shared" si="176"/>
        <v>42702</v>
      </c>
      <c r="N1449" s="1">
        <f t="shared" si="177"/>
        <v>42705</v>
      </c>
      <c r="O1449" t="b">
        <f t="shared" si="178"/>
        <v>0</v>
      </c>
      <c r="P1449" t="str">
        <f t="shared" si="179"/>
        <v>WHEN fk_mwh_warehouse = '3' AND id_city = '4482' AND shipped_date &gt;= '2016-11-28' AND shipped_date &lt; '2016-12-02' THEN unit_price</v>
      </c>
      <c r="Q1449" t="str">
        <f t="shared" si="180"/>
        <v>WHEN fk_mwh_warehouse = '3' AND id_city = '4482' AND shipped_date &gt;= '2016-11-28' AND shipped_date &lt; '2016-12-02' THEN paid_price</v>
      </c>
      <c r="R1449" t="str">
        <f t="shared" si="183"/>
        <v>WHEN fk_mwh_warehouse = '3' AND id_city = '4482' AND shipped_date &gt;= '2016-11-28' AND shipped_date &lt; '2016-12-02' THEN order_nr</v>
      </c>
      <c r="S1449" t="str">
        <f t="shared" si="181"/>
        <v>WHEN fk_mwh_warehouse = '3' AND id_city = '4482' AND shipped_date &gt;= '2016-11-28' AND shipped_date &lt; '2016-12-02' THEN 1</v>
      </c>
    </row>
    <row r="1450" spans="1:19" x14ac:dyDescent="0.25">
      <c r="A1450" t="str">
        <f t="shared" si="182"/>
        <v>45253</v>
      </c>
      <c r="B1450">
        <v>3</v>
      </c>
      <c r="C1450">
        <v>4525</v>
      </c>
      <c r="D1450">
        <v>0</v>
      </c>
      <c r="E1450">
        <v>0</v>
      </c>
      <c r="F1450">
        <v>0</v>
      </c>
      <c r="G1450">
        <v>0</v>
      </c>
      <c r="H1450" t="e">
        <f>VLOOKUP($A1450,'01 LEAD TIME'!$A$10:$K$1000000,8,FALSE)</f>
        <v>#N/A</v>
      </c>
      <c r="I1450" t="e">
        <f>VLOOKUP($A1450,'01 LEAD TIME'!$A$10:$K$1000000,9,FALSE)</f>
        <v>#N/A</v>
      </c>
      <c r="J1450" t="e">
        <f>VLOOKUP($A1450,'01 LEAD TIME'!$A$10:$K$1000000,10,FALSE)</f>
        <v>#N/A</v>
      </c>
      <c r="K1450" t="e">
        <f>VLOOKUP($A1450,'01 LEAD TIME'!$A$10:$K$1000000,11,FALSE)</f>
        <v>#N/A</v>
      </c>
      <c r="L1450" t="e">
        <v>#N/A</v>
      </c>
      <c r="M1450" s="1" t="e">
        <f t="shared" si="176"/>
        <v>#N/A</v>
      </c>
      <c r="N1450" s="1" t="e">
        <f t="shared" si="177"/>
        <v>#N/A</v>
      </c>
      <c r="O1450" t="e">
        <f t="shared" si="178"/>
        <v>#N/A</v>
      </c>
      <c r="P1450" t="e">
        <f t="shared" si="179"/>
        <v>#N/A</v>
      </c>
      <c r="Q1450" t="e">
        <f t="shared" si="180"/>
        <v>#N/A</v>
      </c>
      <c r="R1450" t="e">
        <f t="shared" si="183"/>
        <v>#N/A</v>
      </c>
      <c r="S1450" t="e">
        <f t="shared" si="181"/>
        <v>#N/A</v>
      </c>
    </row>
    <row r="1451" spans="1:19" x14ac:dyDescent="0.25">
      <c r="A1451" t="str">
        <f t="shared" si="182"/>
        <v>45433</v>
      </c>
      <c r="B1451">
        <v>3</v>
      </c>
      <c r="C1451">
        <v>4543</v>
      </c>
      <c r="D1451">
        <v>2620748</v>
      </c>
      <c r="E1451">
        <v>2562565.17</v>
      </c>
      <c r="F1451">
        <v>24</v>
      </c>
      <c r="G1451">
        <v>24</v>
      </c>
      <c r="H1451">
        <f>VLOOKUP($A1451,'01 LEAD TIME'!$A$10:$K$1000000,8,FALSE)</f>
        <v>20161140952741.5</v>
      </c>
      <c r="I1451">
        <f>VLOOKUP($A1451,'01 LEAD TIME'!$A$10:$K$1000000,9,FALSE)</f>
        <v>20161206324730.898</v>
      </c>
      <c r="J1451">
        <f>VLOOKUP($A1451,'01 LEAD TIME'!$A$10:$K$1000000,10,FALSE)</f>
        <v>9</v>
      </c>
      <c r="K1451">
        <f>VLOOKUP($A1451,'01 LEAD TIME'!$A$10:$K$1000000,11,FALSE)</f>
        <v>4</v>
      </c>
      <c r="L1451" t="s">
        <v>36</v>
      </c>
      <c r="M1451" s="1">
        <f t="shared" si="176"/>
        <v>42692</v>
      </c>
      <c r="N1451" s="1">
        <f t="shared" si="177"/>
        <v>42711</v>
      </c>
      <c r="O1451" t="b">
        <f t="shared" si="178"/>
        <v>0</v>
      </c>
      <c r="P1451" t="str">
        <f t="shared" si="179"/>
        <v>WHEN fk_mwh_warehouse = '3' AND id_city = '4543' AND shipped_date &gt;= '2016-11-18' AND shipped_date &lt; '2016-12-08' THEN unit_price</v>
      </c>
      <c r="Q1451" t="str">
        <f t="shared" si="180"/>
        <v>WHEN fk_mwh_warehouse = '3' AND id_city = '4543' AND shipped_date &gt;= '2016-11-18' AND shipped_date &lt; '2016-12-08' THEN paid_price</v>
      </c>
      <c r="R1451" t="str">
        <f t="shared" si="183"/>
        <v>WHEN fk_mwh_warehouse = '3' AND id_city = '4543' AND shipped_date &gt;= '2016-11-18' AND shipped_date &lt; '2016-12-08' THEN order_nr</v>
      </c>
      <c r="S1451" t="str">
        <f t="shared" si="181"/>
        <v>WHEN fk_mwh_warehouse = '3' AND id_city = '4543' AND shipped_date &gt;= '2016-11-18' AND shipped_date &lt; '2016-12-08' THEN 1</v>
      </c>
    </row>
    <row r="1452" spans="1:19" x14ac:dyDescent="0.25">
      <c r="A1452" t="str">
        <f t="shared" si="182"/>
        <v>45773</v>
      </c>
      <c r="B1452">
        <v>3</v>
      </c>
      <c r="C1452">
        <v>4577</v>
      </c>
      <c r="D1452">
        <v>0</v>
      </c>
      <c r="E1452">
        <v>0</v>
      </c>
      <c r="F1452">
        <v>0</v>
      </c>
      <c r="G1452">
        <v>0</v>
      </c>
      <c r="H1452" t="e">
        <f>VLOOKUP($A1452,'01 LEAD TIME'!$A$10:$K$1000000,8,FALSE)</f>
        <v>#N/A</v>
      </c>
      <c r="I1452" t="e">
        <f>VLOOKUP($A1452,'01 LEAD TIME'!$A$10:$K$1000000,9,FALSE)</f>
        <v>#N/A</v>
      </c>
      <c r="J1452" t="e">
        <f>VLOOKUP($A1452,'01 LEAD TIME'!$A$10:$K$1000000,10,FALSE)</f>
        <v>#N/A</v>
      </c>
      <c r="K1452" t="e">
        <f>VLOOKUP($A1452,'01 LEAD TIME'!$A$10:$K$1000000,11,FALSE)</f>
        <v>#N/A</v>
      </c>
      <c r="L1452" t="e">
        <v>#N/A</v>
      </c>
      <c r="M1452" s="1" t="e">
        <f t="shared" si="176"/>
        <v>#N/A</v>
      </c>
      <c r="N1452" s="1" t="e">
        <f t="shared" si="177"/>
        <v>#N/A</v>
      </c>
      <c r="O1452" t="e">
        <f t="shared" si="178"/>
        <v>#N/A</v>
      </c>
      <c r="P1452" t="e">
        <f t="shared" si="179"/>
        <v>#N/A</v>
      </c>
      <c r="Q1452" t="e">
        <f t="shared" si="180"/>
        <v>#N/A</v>
      </c>
      <c r="R1452" t="e">
        <f t="shared" si="183"/>
        <v>#N/A</v>
      </c>
      <c r="S1452" t="e">
        <f t="shared" si="181"/>
        <v>#N/A</v>
      </c>
    </row>
    <row r="1453" spans="1:19" x14ac:dyDescent="0.25">
      <c r="A1453" t="str">
        <f t="shared" si="182"/>
        <v>46023</v>
      </c>
      <c r="B1453">
        <v>3</v>
      </c>
      <c r="C1453">
        <v>4602</v>
      </c>
      <c r="D1453">
        <v>0</v>
      </c>
      <c r="E1453">
        <v>0</v>
      </c>
      <c r="F1453">
        <v>0</v>
      </c>
      <c r="G1453">
        <v>0</v>
      </c>
      <c r="H1453" t="e">
        <f>VLOOKUP($A1453,'01 LEAD TIME'!$A$10:$K$1000000,8,FALSE)</f>
        <v>#N/A</v>
      </c>
      <c r="I1453" t="e">
        <f>VLOOKUP($A1453,'01 LEAD TIME'!$A$10:$K$1000000,9,FALSE)</f>
        <v>#N/A</v>
      </c>
      <c r="J1453" t="e">
        <f>VLOOKUP($A1453,'01 LEAD TIME'!$A$10:$K$1000000,10,FALSE)</f>
        <v>#N/A</v>
      </c>
      <c r="K1453" t="e">
        <f>VLOOKUP($A1453,'01 LEAD TIME'!$A$10:$K$1000000,11,FALSE)</f>
        <v>#N/A</v>
      </c>
      <c r="L1453" t="e">
        <v>#N/A</v>
      </c>
      <c r="M1453" s="1" t="e">
        <f t="shared" si="176"/>
        <v>#N/A</v>
      </c>
      <c r="N1453" s="1" t="e">
        <f t="shared" si="177"/>
        <v>#N/A</v>
      </c>
      <c r="O1453" t="e">
        <f t="shared" si="178"/>
        <v>#N/A</v>
      </c>
      <c r="P1453" t="e">
        <f t="shared" si="179"/>
        <v>#N/A</v>
      </c>
      <c r="Q1453" t="e">
        <f t="shared" si="180"/>
        <v>#N/A</v>
      </c>
      <c r="R1453" t="e">
        <f t="shared" si="183"/>
        <v>#N/A</v>
      </c>
      <c r="S1453" t="e">
        <f t="shared" si="181"/>
        <v>#N/A</v>
      </c>
    </row>
    <row r="1454" spans="1:19" x14ac:dyDescent="0.25">
      <c r="A1454" t="str">
        <f t="shared" si="182"/>
        <v>46243</v>
      </c>
      <c r="B1454">
        <v>3</v>
      </c>
      <c r="C1454">
        <v>4624</v>
      </c>
      <c r="D1454">
        <v>99000</v>
      </c>
      <c r="E1454">
        <v>99000</v>
      </c>
      <c r="F1454">
        <v>1</v>
      </c>
      <c r="G1454">
        <v>1</v>
      </c>
      <c r="H1454">
        <f>VLOOKUP($A1454,'01 LEAD TIME'!$A$10:$K$1000000,8,FALSE)</f>
        <v>20161123184846</v>
      </c>
      <c r="I1454">
        <f>VLOOKUP($A1454,'01 LEAD TIME'!$A$10:$K$1000000,9,FALSE)</f>
        <v>20161205151939</v>
      </c>
      <c r="J1454">
        <f>VLOOKUP($A1454,'01 LEAD TIME'!$A$10:$K$1000000,10,FALSE)</f>
        <v>12</v>
      </c>
      <c r="K1454">
        <f>VLOOKUP($A1454,'01 LEAD TIME'!$A$10:$K$1000000,11,FALSE)</f>
        <v>0</v>
      </c>
      <c r="L1454" t="s">
        <v>34</v>
      </c>
      <c r="M1454" s="1">
        <f t="shared" si="176"/>
        <v>42701</v>
      </c>
      <c r="N1454" s="1">
        <f t="shared" si="177"/>
        <v>42704</v>
      </c>
      <c r="O1454" t="b">
        <f t="shared" si="178"/>
        <v>0</v>
      </c>
      <c r="P1454" t="str">
        <f t="shared" si="179"/>
        <v>WHEN fk_mwh_warehouse = '3' AND id_city = '4624' AND shipped_date &gt;= '2016-11-27' AND shipped_date &lt; '2016-12-01' THEN unit_price</v>
      </c>
      <c r="Q1454" t="str">
        <f t="shared" si="180"/>
        <v>WHEN fk_mwh_warehouse = '3' AND id_city = '4624' AND shipped_date &gt;= '2016-11-27' AND shipped_date &lt; '2016-12-01' THEN paid_price</v>
      </c>
      <c r="R1454" t="str">
        <f t="shared" si="183"/>
        <v>WHEN fk_mwh_warehouse = '3' AND id_city = '4624' AND shipped_date &gt;= '2016-11-27' AND shipped_date &lt; '2016-12-01' THEN order_nr</v>
      </c>
      <c r="S1454" t="str">
        <f t="shared" si="181"/>
        <v>WHEN fk_mwh_warehouse = '3' AND id_city = '4624' AND shipped_date &gt;= '2016-11-27' AND shipped_date &lt; '2016-12-01' THEN 1</v>
      </c>
    </row>
    <row r="1455" spans="1:19" x14ac:dyDescent="0.25">
      <c r="A1455" t="str">
        <f t="shared" si="182"/>
        <v>46493</v>
      </c>
      <c r="B1455">
        <v>3</v>
      </c>
      <c r="C1455">
        <v>4649</v>
      </c>
      <c r="D1455">
        <v>0</v>
      </c>
      <c r="E1455">
        <v>0</v>
      </c>
      <c r="F1455">
        <v>0</v>
      </c>
      <c r="G1455">
        <v>0</v>
      </c>
      <c r="H1455" t="e">
        <f>VLOOKUP($A1455,'01 LEAD TIME'!$A$10:$K$1000000,8,FALSE)</f>
        <v>#N/A</v>
      </c>
      <c r="I1455" t="e">
        <f>VLOOKUP($A1455,'01 LEAD TIME'!$A$10:$K$1000000,9,FALSE)</f>
        <v>#N/A</v>
      </c>
      <c r="J1455" t="e">
        <f>VLOOKUP($A1455,'01 LEAD TIME'!$A$10:$K$1000000,10,FALSE)</f>
        <v>#N/A</v>
      </c>
      <c r="K1455" t="e">
        <f>VLOOKUP($A1455,'01 LEAD TIME'!$A$10:$K$1000000,11,FALSE)</f>
        <v>#N/A</v>
      </c>
      <c r="L1455" t="e">
        <v>#N/A</v>
      </c>
      <c r="M1455" s="1" t="e">
        <f t="shared" si="176"/>
        <v>#N/A</v>
      </c>
      <c r="N1455" s="1" t="e">
        <f t="shared" si="177"/>
        <v>#N/A</v>
      </c>
      <c r="O1455" t="e">
        <f t="shared" si="178"/>
        <v>#N/A</v>
      </c>
      <c r="P1455" t="e">
        <f t="shared" si="179"/>
        <v>#N/A</v>
      </c>
      <c r="Q1455" t="e">
        <f t="shared" si="180"/>
        <v>#N/A</v>
      </c>
      <c r="R1455" t="e">
        <f t="shared" si="183"/>
        <v>#N/A</v>
      </c>
      <c r="S1455" t="e">
        <f t="shared" si="181"/>
        <v>#N/A</v>
      </c>
    </row>
    <row r="1456" spans="1:19" x14ac:dyDescent="0.25">
      <c r="A1456" t="str">
        <f t="shared" si="182"/>
        <v>46633</v>
      </c>
      <c r="B1456">
        <v>3</v>
      </c>
      <c r="C1456">
        <v>4663</v>
      </c>
      <c r="D1456">
        <v>137400</v>
      </c>
      <c r="E1456">
        <v>137400</v>
      </c>
      <c r="F1456">
        <v>1</v>
      </c>
      <c r="G1456">
        <v>1</v>
      </c>
      <c r="H1456">
        <f>VLOOKUP($A1456,'01 LEAD TIME'!$A$10:$K$1000000,8,FALSE)</f>
        <v>20161201214915</v>
      </c>
      <c r="I1456">
        <f>VLOOKUP($A1456,'01 LEAD TIME'!$A$10:$K$1000000,9,FALSE)</f>
        <v>20161206175426</v>
      </c>
      <c r="J1456">
        <f>VLOOKUP($A1456,'01 LEAD TIME'!$A$10:$K$1000000,10,FALSE)</f>
        <v>5</v>
      </c>
      <c r="K1456">
        <f>VLOOKUP($A1456,'01 LEAD TIME'!$A$10:$K$1000000,11,FALSE)</f>
        <v>0</v>
      </c>
      <c r="L1456" t="s">
        <v>36</v>
      </c>
      <c r="M1456" s="1">
        <f t="shared" si="176"/>
        <v>42708</v>
      </c>
      <c r="N1456" s="1">
        <f t="shared" si="177"/>
        <v>42711</v>
      </c>
      <c r="O1456" t="b">
        <f t="shared" si="178"/>
        <v>0</v>
      </c>
      <c r="P1456" t="str">
        <f t="shared" si="179"/>
        <v>WHEN fk_mwh_warehouse = '3' AND id_city = '4663' AND shipped_date &gt;= '2016-12-04' AND shipped_date &lt; '2016-12-08' THEN unit_price</v>
      </c>
      <c r="Q1456" t="str">
        <f t="shared" si="180"/>
        <v>WHEN fk_mwh_warehouse = '3' AND id_city = '4663' AND shipped_date &gt;= '2016-12-04' AND shipped_date &lt; '2016-12-08' THEN paid_price</v>
      </c>
      <c r="R1456" t="str">
        <f t="shared" si="183"/>
        <v>WHEN fk_mwh_warehouse = '3' AND id_city = '4663' AND shipped_date &gt;= '2016-12-04' AND shipped_date &lt; '2016-12-08' THEN order_nr</v>
      </c>
      <c r="S1456" t="str">
        <f t="shared" si="181"/>
        <v>WHEN fk_mwh_warehouse = '3' AND id_city = '4663' AND shipped_date &gt;= '2016-12-04' AND shipped_date &lt; '2016-12-08' THEN 1</v>
      </c>
    </row>
    <row r="1457" spans="1:19" x14ac:dyDescent="0.25">
      <c r="A1457" t="str">
        <f t="shared" si="182"/>
        <v>46963</v>
      </c>
      <c r="B1457">
        <v>3</v>
      </c>
      <c r="C1457">
        <v>4696</v>
      </c>
      <c r="D1457">
        <v>0</v>
      </c>
      <c r="E1457">
        <v>0</v>
      </c>
      <c r="F1457">
        <v>0</v>
      </c>
      <c r="G1457">
        <v>0</v>
      </c>
      <c r="H1457" t="e">
        <f>VLOOKUP($A1457,'01 LEAD TIME'!$A$10:$K$1000000,8,FALSE)</f>
        <v>#N/A</v>
      </c>
      <c r="I1457" t="e">
        <f>VLOOKUP($A1457,'01 LEAD TIME'!$A$10:$K$1000000,9,FALSE)</f>
        <v>#N/A</v>
      </c>
      <c r="J1457" t="e">
        <f>VLOOKUP($A1457,'01 LEAD TIME'!$A$10:$K$1000000,10,FALSE)</f>
        <v>#N/A</v>
      </c>
      <c r="K1457" t="e">
        <f>VLOOKUP($A1457,'01 LEAD TIME'!$A$10:$K$1000000,11,FALSE)</f>
        <v>#N/A</v>
      </c>
      <c r="L1457" t="e">
        <v>#N/A</v>
      </c>
      <c r="M1457" s="1" t="e">
        <f t="shared" si="176"/>
        <v>#N/A</v>
      </c>
      <c r="N1457" s="1" t="e">
        <f t="shared" si="177"/>
        <v>#N/A</v>
      </c>
      <c r="O1457" t="e">
        <f t="shared" si="178"/>
        <v>#N/A</v>
      </c>
      <c r="P1457" t="e">
        <f t="shared" si="179"/>
        <v>#N/A</v>
      </c>
      <c r="Q1457" t="e">
        <f t="shared" si="180"/>
        <v>#N/A</v>
      </c>
      <c r="R1457" t="e">
        <f t="shared" si="183"/>
        <v>#N/A</v>
      </c>
      <c r="S1457" t="e">
        <f t="shared" si="181"/>
        <v>#N/A</v>
      </c>
    </row>
    <row r="1458" spans="1:19" x14ac:dyDescent="0.25">
      <c r="A1458" t="str">
        <f t="shared" si="182"/>
        <v>47173</v>
      </c>
      <c r="B1458">
        <v>3</v>
      </c>
      <c r="C1458">
        <v>4717</v>
      </c>
      <c r="D1458">
        <v>84900</v>
      </c>
      <c r="E1458">
        <v>84900</v>
      </c>
      <c r="F1458">
        <v>1</v>
      </c>
      <c r="G1458">
        <v>1</v>
      </c>
      <c r="H1458">
        <f>VLOOKUP($A1458,'01 LEAD TIME'!$A$10:$K$1000000,8,FALSE)</f>
        <v>20161129185600</v>
      </c>
      <c r="I1458">
        <f>VLOOKUP($A1458,'01 LEAD TIME'!$A$10:$K$1000000,9,FALSE)</f>
        <v>20161207164422</v>
      </c>
      <c r="J1458">
        <f>VLOOKUP($A1458,'01 LEAD TIME'!$A$10:$K$1000000,10,FALSE)</f>
        <v>8</v>
      </c>
      <c r="K1458">
        <f>VLOOKUP($A1458,'01 LEAD TIME'!$A$10:$K$1000000,11,FALSE)</f>
        <v>0</v>
      </c>
      <c r="L1458" t="s">
        <v>35</v>
      </c>
      <c r="M1458" s="1">
        <f t="shared" si="176"/>
        <v>42705</v>
      </c>
      <c r="N1458" s="1">
        <f t="shared" si="177"/>
        <v>42708</v>
      </c>
      <c r="O1458" t="b">
        <f t="shared" si="178"/>
        <v>0</v>
      </c>
      <c r="P1458" t="str">
        <f t="shared" si="179"/>
        <v>WHEN fk_mwh_warehouse = '3' AND id_city = '4717' AND shipped_date &gt;= '2016-12-01' AND shipped_date &lt; '2016-12-05' THEN unit_price</v>
      </c>
      <c r="Q1458" t="str">
        <f t="shared" si="180"/>
        <v>WHEN fk_mwh_warehouse = '3' AND id_city = '4717' AND shipped_date &gt;= '2016-12-01' AND shipped_date &lt; '2016-12-05' THEN paid_price</v>
      </c>
      <c r="R1458" t="str">
        <f t="shared" si="183"/>
        <v>WHEN fk_mwh_warehouse = '3' AND id_city = '4717' AND shipped_date &gt;= '2016-12-01' AND shipped_date &lt; '2016-12-05' THEN order_nr</v>
      </c>
      <c r="S1458" t="str">
        <f t="shared" si="181"/>
        <v>WHEN fk_mwh_warehouse = '3' AND id_city = '4717' AND shipped_date &gt;= '2016-12-01' AND shipped_date &lt; '2016-12-05' THEN 1</v>
      </c>
    </row>
    <row r="1459" spans="1:19" x14ac:dyDescent="0.25">
      <c r="A1459" t="str">
        <f t="shared" si="182"/>
        <v>47363</v>
      </c>
      <c r="B1459">
        <v>3</v>
      </c>
      <c r="C1459">
        <v>4736</v>
      </c>
      <c r="D1459">
        <v>55000</v>
      </c>
      <c r="E1459">
        <v>55000</v>
      </c>
      <c r="F1459">
        <v>1</v>
      </c>
      <c r="G1459">
        <v>1</v>
      </c>
      <c r="H1459">
        <f>VLOOKUP($A1459,'01 LEAD TIME'!$A$10:$K$1000000,8,FALSE)</f>
        <v>20161203232259</v>
      </c>
      <c r="I1459">
        <f>VLOOKUP($A1459,'01 LEAD TIME'!$A$10:$K$1000000,9,FALSE)</f>
        <v>20161207021356</v>
      </c>
      <c r="J1459">
        <f>VLOOKUP($A1459,'01 LEAD TIME'!$A$10:$K$1000000,10,FALSE)</f>
        <v>4</v>
      </c>
      <c r="K1459">
        <f>VLOOKUP($A1459,'01 LEAD TIME'!$A$10:$K$1000000,11,FALSE)</f>
        <v>0</v>
      </c>
      <c r="L1459" t="s">
        <v>35</v>
      </c>
      <c r="M1459" s="1">
        <f t="shared" si="176"/>
        <v>42709</v>
      </c>
      <c r="N1459" s="1">
        <f t="shared" si="177"/>
        <v>42712</v>
      </c>
      <c r="O1459" t="b">
        <f t="shared" si="178"/>
        <v>0</v>
      </c>
      <c r="P1459" t="str">
        <f t="shared" si="179"/>
        <v>WHEN fk_mwh_warehouse = '3' AND id_city = '4736' AND shipped_date &gt;= '2016-12-05' AND shipped_date &lt; '2016-12-09' THEN unit_price</v>
      </c>
      <c r="Q1459" t="str">
        <f t="shared" si="180"/>
        <v>WHEN fk_mwh_warehouse = '3' AND id_city = '4736' AND shipped_date &gt;= '2016-12-05' AND shipped_date &lt; '2016-12-09' THEN paid_price</v>
      </c>
      <c r="R1459" t="str">
        <f t="shared" si="183"/>
        <v>WHEN fk_mwh_warehouse = '3' AND id_city = '4736' AND shipped_date &gt;= '2016-12-05' AND shipped_date &lt; '2016-12-09' THEN order_nr</v>
      </c>
      <c r="S1459" t="str">
        <f t="shared" si="181"/>
        <v>WHEN fk_mwh_warehouse = '3' AND id_city = '4736' AND shipped_date &gt;= '2016-12-05' AND shipped_date &lt; '2016-12-09' THEN 1</v>
      </c>
    </row>
    <row r="1460" spans="1:19" x14ac:dyDescent="0.25">
      <c r="A1460" t="str">
        <f t="shared" si="182"/>
        <v>47893</v>
      </c>
      <c r="B1460">
        <v>3</v>
      </c>
      <c r="C1460">
        <v>4789</v>
      </c>
      <c r="D1460">
        <v>0</v>
      </c>
      <c r="E1460">
        <v>0</v>
      </c>
      <c r="F1460">
        <v>0</v>
      </c>
      <c r="G1460">
        <v>0</v>
      </c>
      <c r="H1460" t="e">
        <f>VLOOKUP($A1460,'01 LEAD TIME'!$A$10:$K$1000000,8,FALSE)</f>
        <v>#N/A</v>
      </c>
      <c r="I1460" t="e">
        <f>VLOOKUP($A1460,'01 LEAD TIME'!$A$10:$K$1000000,9,FALSE)</f>
        <v>#N/A</v>
      </c>
      <c r="J1460" t="e">
        <f>VLOOKUP($A1460,'01 LEAD TIME'!$A$10:$K$1000000,10,FALSE)</f>
        <v>#N/A</v>
      </c>
      <c r="K1460" t="e">
        <f>VLOOKUP($A1460,'01 LEAD TIME'!$A$10:$K$1000000,11,FALSE)</f>
        <v>#N/A</v>
      </c>
      <c r="L1460" t="e">
        <v>#N/A</v>
      </c>
      <c r="M1460" s="1" t="e">
        <f t="shared" si="176"/>
        <v>#N/A</v>
      </c>
      <c r="N1460" s="1" t="e">
        <f t="shared" si="177"/>
        <v>#N/A</v>
      </c>
      <c r="O1460" t="e">
        <f t="shared" si="178"/>
        <v>#N/A</v>
      </c>
      <c r="P1460" t="e">
        <f t="shared" si="179"/>
        <v>#N/A</v>
      </c>
      <c r="Q1460" t="e">
        <f t="shared" si="180"/>
        <v>#N/A</v>
      </c>
      <c r="R1460" t="e">
        <f t="shared" si="183"/>
        <v>#N/A</v>
      </c>
      <c r="S1460" t="e">
        <f t="shared" si="181"/>
        <v>#N/A</v>
      </c>
    </row>
    <row r="1461" spans="1:19" x14ac:dyDescent="0.25">
      <c r="A1461" t="str">
        <f t="shared" si="182"/>
        <v>48053</v>
      </c>
      <c r="B1461">
        <v>3</v>
      </c>
      <c r="C1461">
        <v>4805</v>
      </c>
      <c r="D1461">
        <v>0</v>
      </c>
      <c r="E1461">
        <v>0</v>
      </c>
      <c r="F1461">
        <v>0</v>
      </c>
      <c r="G1461">
        <v>0</v>
      </c>
      <c r="H1461" t="e">
        <f>VLOOKUP($A1461,'01 LEAD TIME'!$A$10:$K$1000000,8,FALSE)</f>
        <v>#N/A</v>
      </c>
      <c r="I1461" t="e">
        <f>VLOOKUP($A1461,'01 LEAD TIME'!$A$10:$K$1000000,9,FALSE)</f>
        <v>#N/A</v>
      </c>
      <c r="J1461" t="e">
        <f>VLOOKUP($A1461,'01 LEAD TIME'!$A$10:$K$1000000,10,FALSE)</f>
        <v>#N/A</v>
      </c>
      <c r="K1461" t="e">
        <f>VLOOKUP($A1461,'01 LEAD TIME'!$A$10:$K$1000000,11,FALSE)</f>
        <v>#N/A</v>
      </c>
      <c r="L1461" t="e">
        <v>#N/A</v>
      </c>
      <c r="M1461" s="1" t="e">
        <f t="shared" si="176"/>
        <v>#N/A</v>
      </c>
      <c r="N1461" s="1" t="e">
        <f t="shared" si="177"/>
        <v>#N/A</v>
      </c>
      <c r="O1461" t="e">
        <f t="shared" si="178"/>
        <v>#N/A</v>
      </c>
      <c r="P1461" t="e">
        <f t="shared" si="179"/>
        <v>#N/A</v>
      </c>
      <c r="Q1461" t="e">
        <f t="shared" si="180"/>
        <v>#N/A</v>
      </c>
      <c r="R1461" t="e">
        <f t="shared" si="183"/>
        <v>#N/A</v>
      </c>
      <c r="S1461" t="e">
        <f t="shared" si="181"/>
        <v>#N/A</v>
      </c>
    </row>
    <row r="1462" spans="1:19" x14ac:dyDescent="0.25">
      <c r="A1462" t="str">
        <f t="shared" si="182"/>
        <v>48273</v>
      </c>
      <c r="B1462">
        <v>3</v>
      </c>
      <c r="C1462">
        <v>4827</v>
      </c>
      <c r="D1462">
        <v>0</v>
      </c>
      <c r="E1462">
        <v>0</v>
      </c>
      <c r="F1462">
        <v>0</v>
      </c>
      <c r="G1462">
        <v>0</v>
      </c>
      <c r="H1462" t="e">
        <f>VLOOKUP($A1462,'01 LEAD TIME'!$A$10:$K$1000000,8,FALSE)</f>
        <v>#N/A</v>
      </c>
      <c r="I1462" t="e">
        <f>VLOOKUP($A1462,'01 LEAD TIME'!$A$10:$K$1000000,9,FALSE)</f>
        <v>#N/A</v>
      </c>
      <c r="J1462" t="e">
        <f>VLOOKUP($A1462,'01 LEAD TIME'!$A$10:$K$1000000,10,FALSE)</f>
        <v>#N/A</v>
      </c>
      <c r="K1462" t="e">
        <f>VLOOKUP($A1462,'01 LEAD TIME'!$A$10:$K$1000000,11,FALSE)</f>
        <v>#N/A</v>
      </c>
      <c r="L1462" t="e">
        <v>#N/A</v>
      </c>
      <c r="M1462" s="1" t="e">
        <f t="shared" si="176"/>
        <v>#N/A</v>
      </c>
      <c r="N1462" s="1" t="e">
        <f t="shared" si="177"/>
        <v>#N/A</v>
      </c>
      <c r="O1462" t="e">
        <f t="shared" si="178"/>
        <v>#N/A</v>
      </c>
      <c r="P1462" t="e">
        <f t="shared" si="179"/>
        <v>#N/A</v>
      </c>
      <c r="Q1462" t="e">
        <f t="shared" si="180"/>
        <v>#N/A</v>
      </c>
      <c r="R1462" t="e">
        <f t="shared" si="183"/>
        <v>#N/A</v>
      </c>
      <c r="S1462" t="e">
        <f t="shared" si="181"/>
        <v>#N/A</v>
      </c>
    </row>
    <row r="1463" spans="1:19" x14ac:dyDescent="0.25">
      <c r="A1463" t="str">
        <f t="shared" si="182"/>
        <v>48553</v>
      </c>
      <c r="B1463">
        <v>3</v>
      </c>
      <c r="C1463">
        <v>4855</v>
      </c>
      <c r="D1463">
        <v>63200</v>
      </c>
      <c r="E1463">
        <v>63200</v>
      </c>
      <c r="F1463">
        <v>1</v>
      </c>
      <c r="G1463">
        <v>1</v>
      </c>
      <c r="H1463">
        <f>VLOOKUP($A1463,'01 LEAD TIME'!$A$10:$K$1000000,8,FALSE)</f>
        <v>20161130132935</v>
      </c>
      <c r="I1463">
        <f>VLOOKUP($A1463,'01 LEAD TIME'!$A$10:$K$1000000,9,FALSE)</f>
        <v>20161207100539</v>
      </c>
      <c r="J1463">
        <f>VLOOKUP($A1463,'01 LEAD TIME'!$A$10:$K$1000000,10,FALSE)</f>
        <v>7</v>
      </c>
      <c r="K1463">
        <f>VLOOKUP($A1463,'01 LEAD TIME'!$A$10:$K$1000000,11,FALSE)</f>
        <v>0</v>
      </c>
      <c r="L1463" t="s">
        <v>35</v>
      </c>
      <c r="M1463" s="1">
        <f t="shared" si="176"/>
        <v>42706</v>
      </c>
      <c r="N1463" s="1">
        <f t="shared" si="177"/>
        <v>42709</v>
      </c>
      <c r="O1463" t="b">
        <f t="shared" si="178"/>
        <v>0</v>
      </c>
      <c r="P1463" t="str">
        <f t="shared" si="179"/>
        <v>WHEN fk_mwh_warehouse = '3' AND id_city = '4855' AND shipped_date &gt;= '2016-12-02' AND shipped_date &lt; '2016-12-06' THEN unit_price</v>
      </c>
      <c r="Q1463" t="str">
        <f t="shared" si="180"/>
        <v>WHEN fk_mwh_warehouse = '3' AND id_city = '4855' AND shipped_date &gt;= '2016-12-02' AND shipped_date &lt; '2016-12-06' THEN paid_price</v>
      </c>
      <c r="R1463" t="str">
        <f t="shared" si="183"/>
        <v>WHEN fk_mwh_warehouse = '3' AND id_city = '4855' AND shipped_date &gt;= '2016-12-02' AND shipped_date &lt; '2016-12-06' THEN order_nr</v>
      </c>
      <c r="S1463" t="str">
        <f t="shared" si="181"/>
        <v>WHEN fk_mwh_warehouse = '3' AND id_city = '4855' AND shipped_date &gt;= '2016-12-02' AND shipped_date &lt; '2016-12-06' THEN 1</v>
      </c>
    </row>
    <row r="1464" spans="1:19" x14ac:dyDescent="0.25">
      <c r="A1464" t="str">
        <f t="shared" si="182"/>
        <v>48823</v>
      </c>
      <c r="B1464">
        <v>3</v>
      </c>
      <c r="C1464">
        <v>4882</v>
      </c>
      <c r="D1464">
        <v>0</v>
      </c>
      <c r="E1464">
        <v>0</v>
      </c>
      <c r="F1464">
        <v>0</v>
      </c>
      <c r="G1464">
        <v>0</v>
      </c>
      <c r="H1464" t="e">
        <f>VLOOKUP($A1464,'01 LEAD TIME'!$A$10:$K$1000000,8,FALSE)</f>
        <v>#N/A</v>
      </c>
      <c r="I1464" t="e">
        <f>VLOOKUP($A1464,'01 LEAD TIME'!$A$10:$K$1000000,9,FALSE)</f>
        <v>#N/A</v>
      </c>
      <c r="J1464" t="e">
        <f>VLOOKUP($A1464,'01 LEAD TIME'!$A$10:$K$1000000,10,FALSE)</f>
        <v>#N/A</v>
      </c>
      <c r="K1464" t="e">
        <f>VLOOKUP($A1464,'01 LEAD TIME'!$A$10:$K$1000000,11,FALSE)</f>
        <v>#N/A</v>
      </c>
      <c r="L1464" t="e">
        <v>#N/A</v>
      </c>
      <c r="M1464" s="1" t="e">
        <f t="shared" si="176"/>
        <v>#N/A</v>
      </c>
      <c r="N1464" s="1" t="e">
        <f t="shared" si="177"/>
        <v>#N/A</v>
      </c>
      <c r="O1464" t="e">
        <f t="shared" si="178"/>
        <v>#N/A</v>
      </c>
      <c r="P1464" t="e">
        <f t="shared" si="179"/>
        <v>#N/A</v>
      </c>
      <c r="Q1464" t="e">
        <f t="shared" si="180"/>
        <v>#N/A</v>
      </c>
      <c r="R1464" t="e">
        <f t="shared" si="183"/>
        <v>#N/A</v>
      </c>
      <c r="S1464" t="e">
        <f t="shared" si="181"/>
        <v>#N/A</v>
      </c>
    </row>
    <row r="1465" spans="1:19" x14ac:dyDescent="0.25">
      <c r="A1465" t="str">
        <f t="shared" si="182"/>
        <v>49043</v>
      </c>
      <c r="B1465">
        <v>3</v>
      </c>
      <c r="C1465">
        <v>4904</v>
      </c>
      <c r="D1465">
        <v>101700</v>
      </c>
      <c r="E1465">
        <v>101700</v>
      </c>
      <c r="F1465">
        <v>1</v>
      </c>
      <c r="G1465">
        <v>1</v>
      </c>
      <c r="H1465">
        <f>VLOOKUP($A1465,'01 LEAD TIME'!$A$10:$K$1000000,8,FALSE)</f>
        <v>20161165698137.5</v>
      </c>
      <c r="I1465">
        <f>VLOOKUP($A1465,'01 LEAD TIME'!$A$10:$K$1000000,9,FALSE)</f>
        <v>20161207553530</v>
      </c>
      <c r="J1465">
        <f>VLOOKUP($A1465,'01 LEAD TIME'!$A$10:$K$1000000,10,FALSE)</f>
        <v>7</v>
      </c>
      <c r="K1465">
        <f>VLOOKUP($A1465,'01 LEAD TIME'!$A$10:$K$1000000,11,FALSE)</f>
        <v>2</v>
      </c>
      <c r="L1465" t="s">
        <v>35</v>
      </c>
      <c r="M1465" s="1">
        <f t="shared" si="176"/>
        <v>42700</v>
      </c>
      <c r="N1465" s="1">
        <f t="shared" si="177"/>
        <v>42711</v>
      </c>
      <c r="O1465" t="b">
        <f t="shared" si="178"/>
        <v>0</v>
      </c>
      <c r="P1465" t="str">
        <f t="shared" si="179"/>
        <v>WHEN fk_mwh_warehouse = '3' AND id_city = '4904' AND shipped_date &gt;= '2016-11-26' AND shipped_date &lt; '2016-12-08' THEN unit_price</v>
      </c>
      <c r="Q1465" t="str">
        <f t="shared" si="180"/>
        <v>WHEN fk_mwh_warehouse = '3' AND id_city = '4904' AND shipped_date &gt;= '2016-11-26' AND shipped_date &lt; '2016-12-08' THEN paid_price</v>
      </c>
      <c r="R1465" t="str">
        <f t="shared" si="183"/>
        <v>WHEN fk_mwh_warehouse = '3' AND id_city = '4904' AND shipped_date &gt;= '2016-11-26' AND shipped_date &lt; '2016-12-08' THEN order_nr</v>
      </c>
      <c r="S1465" t="str">
        <f t="shared" si="181"/>
        <v>WHEN fk_mwh_warehouse = '3' AND id_city = '4904' AND shipped_date &gt;= '2016-11-26' AND shipped_date &lt; '2016-12-08' THEN 1</v>
      </c>
    </row>
    <row r="1466" spans="1:19" x14ac:dyDescent="0.25">
      <c r="A1466" t="str">
        <f t="shared" si="182"/>
        <v>49363</v>
      </c>
      <c r="B1466">
        <v>3</v>
      </c>
      <c r="C1466">
        <v>4936</v>
      </c>
      <c r="D1466">
        <v>90000</v>
      </c>
      <c r="E1466">
        <v>90000</v>
      </c>
      <c r="F1466">
        <v>1</v>
      </c>
      <c r="G1466">
        <v>1</v>
      </c>
      <c r="H1466">
        <f>VLOOKUP($A1466,'01 LEAD TIME'!$A$10:$K$1000000,8,FALSE)</f>
        <v>20161117165756</v>
      </c>
      <c r="I1466">
        <f>VLOOKUP($A1466,'01 LEAD TIME'!$A$10:$K$1000000,9,FALSE)</f>
        <v>20161205151958</v>
      </c>
      <c r="J1466">
        <f>VLOOKUP($A1466,'01 LEAD TIME'!$A$10:$K$1000000,10,FALSE)</f>
        <v>18</v>
      </c>
      <c r="K1466">
        <f>VLOOKUP($A1466,'01 LEAD TIME'!$A$10:$K$1000000,11,FALSE)</f>
        <v>0</v>
      </c>
      <c r="L1466" t="s">
        <v>34</v>
      </c>
      <c r="M1466" s="1">
        <f t="shared" si="176"/>
        <v>42695</v>
      </c>
      <c r="N1466" s="1">
        <f t="shared" si="177"/>
        <v>42698</v>
      </c>
      <c r="O1466" t="b">
        <f t="shared" si="178"/>
        <v>0</v>
      </c>
      <c r="P1466" t="str">
        <f t="shared" si="179"/>
        <v>WHEN fk_mwh_warehouse = '3' AND id_city = '4936' AND shipped_date &gt;= '2016-11-21' AND shipped_date &lt; '2016-11-25' THEN unit_price</v>
      </c>
      <c r="Q1466" t="str">
        <f t="shared" si="180"/>
        <v>WHEN fk_mwh_warehouse = '3' AND id_city = '4936' AND shipped_date &gt;= '2016-11-21' AND shipped_date &lt; '2016-11-25' THEN paid_price</v>
      </c>
      <c r="R1466" t="str">
        <f t="shared" si="183"/>
        <v>WHEN fk_mwh_warehouse = '3' AND id_city = '4936' AND shipped_date &gt;= '2016-11-21' AND shipped_date &lt; '2016-11-25' THEN order_nr</v>
      </c>
      <c r="S1466" t="str">
        <f t="shared" si="181"/>
        <v>WHEN fk_mwh_warehouse = '3' AND id_city = '4936' AND shipped_date &gt;= '2016-11-21' AND shipped_date &lt; '2016-11-25' THEN 1</v>
      </c>
    </row>
    <row r="1467" spans="1:19" x14ac:dyDescent="0.25">
      <c r="A1467" t="str">
        <f t="shared" si="182"/>
        <v>49553</v>
      </c>
      <c r="B1467">
        <v>3</v>
      </c>
      <c r="C1467">
        <v>4955</v>
      </c>
      <c r="D1467">
        <v>0</v>
      </c>
      <c r="E1467">
        <v>0</v>
      </c>
      <c r="F1467">
        <v>0</v>
      </c>
      <c r="G1467">
        <v>0</v>
      </c>
      <c r="H1467" t="e">
        <f>VLOOKUP($A1467,'01 LEAD TIME'!$A$10:$K$1000000,8,FALSE)</f>
        <v>#N/A</v>
      </c>
      <c r="I1467" t="e">
        <f>VLOOKUP($A1467,'01 LEAD TIME'!$A$10:$K$1000000,9,FALSE)</f>
        <v>#N/A</v>
      </c>
      <c r="J1467" t="e">
        <f>VLOOKUP($A1467,'01 LEAD TIME'!$A$10:$K$1000000,10,FALSE)</f>
        <v>#N/A</v>
      </c>
      <c r="K1467" t="e">
        <f>VLOOKUP($A1467,'01 LEAD TIME'!$A$10:$K$1000000,11,FALSE)</f>
        <v>#N/A</v>
      </c>
      <c r="L1467" t="e">
        <v>#N/A</v>
      </c>
      <c r="M1467" s="1" t="e">
        <f t="shared" si="176"/>
        <v>#N/A</v>
      </c>
      <c r="N1467" s="1" t="e">
        <f t="shared" si="177"/>
        <v>#N/A</v>
      </c>
      <c r="O1467" t="e">
        <f t="shared" si="178"/>
        <v>#N/A</v>
      </c>
      <c r="P1467" t="e">
        <f t="shared" si="179"/>
        <v>#N/A</v>
      </c>
      <c r="Q1467" t="e">
        <f t="shared" si="180"/>
        <v>#N/A</v>
      </c>
      <c r="R1467" t="e">
        <f t="shared" si="183"/>
        <v>#N/A</v>
      </c>
      <c r="S1467" t="e">
        <f t="shared" si="181"/>
        <v>#N/A</v>
      </c>
    </row>
    <row r="1468" spans="1:19" x14ac:dyDescent="0.25">
      <c r="A1468" t="str">
        <f t="shared" si="182"/>
        <v>49793</v>
      </c>
      <c r="B1468">
        <v>3</v>
      </c>
      <c r="C1468">
        <v>4979</v>
      </c>
      <c r="D1468">
        <v>0</v>
      </c>
      <c r="E1468">
        <v>0</v>
      </c>
      <c r="F1468">
        <v>0</v>
      </c>
      <c r="G1468">
        <v>0</v>
      </c>
      <c r="H1468" t="e">
        <f>VLOOKUP($A1468,'01 LEAD TIME'!$A$10:$K$1000000,8,FALSE)</f>
        <v>#N/A</v>
      </c>
      <c r="I1468" t="e">
        <f>VLOOKUP($A1468,'01 LEAD TIME'!$A$10:$K$1000000,9,FALSE)</f>
        <v>#N/A</v>
      </c>
      <c r="J1468" t="e">
        <f>VLOOKUP($A1468,'01 LEAD TIME'!$A$10:$K$1000000,10,FALSE)</f>
        <v>#N/A</v>
      </c>
      <c r="K1468" t="e">
        <f>VLOOKUP($A1468,'01 LEAD TIME'!$A$10:$K$1000000,11,FALSE)</f>
        <v>#N/A</v>
      </c>
      <c r="L1468" t="e">
        <v>#N/A</v>
      </c>
      <c r="M1468" s="1" t="e">
        <f t="shared" si="176"/>
        <v>#N/A</v>
      </c>
      <c r="N1468" s="1" t="e">
        <f t="shared" si="177"/>
        <v>#N/A</v>
      </c>
      <c r="O1468" t="e">
        <f t="shared" si="178"/>
        <v>#N/A</v>
      </c>
      <c r="P1468" t="e">
        <f t="shared" si="179"/>
        <v>#N/A</v>
      </c>
      <c r="Q1468" t="e">
        <f t="shared" si="180"/>
        <v>#N/A</v>
      </c>
      <c r="R1468" t="e">
        <f t="shared" si="183"/>
        <v>#N/A</v>
      </c>
      <c r="S1468" t="e">
        <f t="shared" si="181"/>
        <v>#N/A</v>
      </c>
    </row>
    <row r="1469" spans="1:19" x14ac:dyDescent="0.25">
      <c r="A1469" t="str">
        <f t="shared" si="182"/>
        <v>50073</v>
      </c>
      <c r="B1469">
        <v>3</v>
      </c>
      <c r="C1469">
        <v>5007</v>
      </c>
      <c r="D1469">
        <v>0</v>
      </c>
      <c r="E1469">
        <v>0</v>
      </c>
      <c r="F1469">
        <v>0</v>
      </c>
      <c r="G1469">
        <v>0</v>
      </c>
      <c r="H1469" t="e">
        <f>VLOOKUP($A1469,'01 LEAD TIME'!$A$10:$K$1000000,8,FALSE)</f>
        <v>#N/A</v>
      </c>
      <c r="I1469" t="e">
        <f>VLOOKUP($A1469,'01 LEAD TIME'!$A$10:$K$1000000,9,FALSE)</f>
        <v>#N/A</v>
      </c>
      <c r="J1469" t="e">
        <f>VLOOKUP($A1469,'01 LEAD TIME'!$A$10:$K$1000000,10,FALSE)</f>
        <v>#N/A</v>
      </c>
      <c r="K1469" t="e">
        <f>VLOOKUP($A1469,'01 LEAD TIME'!$A$10:$K$1000000,11,FALSE)</f>
        <v>#N/A</v>
      </c>
      <c r="L1469" t="e">
        <v>#N/A</v>
      </c>
      <c r="M1469" s="1" t="e">
        <f t="shared" si="176"/>
        <v>#N/A</v>
      </c>
      <c r="N1469" s="1" t="e">
        <f t="shared" si="177"/>
        <v>#N/A</v>
      </c>
      <c r="O1469" t="e">
        <f t="shared" si="178"/>
        <v>#N/A</v>
      </c>
      <c r="P1469" t="e">
        <f t="shared" si="179"/>
        <v>#N/A</v>
      </c>
      <c r="Q1469" t="e">
        <f t="shared" si="180"/>
        <v>#N/A</v>
      </c>
      <c r="R1469" t="e">
        <f t="shared" si="183"/>
        <v>#N/A</v>
      </c>
      <c r="S1469" t="e">
        <f t="shared" si="181"/>
        <v>#N/A</v>
      </c>
    </row>
    <row r="1470" spans="1:19" x14ac:dyDescent="0.25">
      <c r="A1470" t="str">
        <f t="shared" si="182"/>
        <v>50303</v>
      </c>
      <c r="B1470">
        <v>3</v>
      </c>
      <c r="C1470">
        <v>5030</v>
      </c>
      <c r="D1470">
        <v>0</v>
      </c>
      <c r="E1470">
        <v>0</v>
      </c>
      <c r="F1470">
        <v>0</v>
      </c>
      <c r="G1470">
        <v>0</v>
      </c>
      <c r="H1470" t="e">
        <f>VLOOKUP($A1470,'01 LEAD TIME'!$A$10:$K$1000000,8,FALSE)</f>
        <v>#N/A</v>
      </c>
      <c r="I1470" t="e">
        <f>VLOOKUP($A1470,'01 LEAD TIME'!$A$10:$K$1000000,9,FALSE)</f>
        <v>#N/A</v>
      </c>
      <c r="J1470" t="e">
        <f>VLOOKUP($A1470,'01 LEAD TIME'!$A$10:$K$1000000,10,FALSE)</f>
        <v>#N/A</v>
      </c>
      <c r="K1470" t="e">
        <f>VLOOKUP($A1470,'01 LEAD TIME'!$A$10:$K$1000000,11,FALSE)</f>
        <v>#N/A</v>
      </c>
      <c r="L1470" t="e">
        <v>#N/A</v>
      </c>
      <c r="M1470" s="1" t="e">
        <f t="shared" si="176"/>
        <v>#N/A</v>
      </c>
      <c r="N1470" s="1" t="e">
        <f t="shared" si="177"/>
        <v>#N/A</v>
      </c>
      <c r="O1470" t="e">
        <f t="shared" si="178"/>
        <v>#N/A</v>
      </c>
      <c r="P1470" t="e">
        <f t="shared" si="179"/>
        <v>#N/A</v>
      </c>
      <c r="Q1470" t="e">
        <f t="shared" si="180"/>
        <v>#N/A</v>
      </c>
      <c r="R1470" t="e">
        <f t="shared" si="183"/>
        <v>#N/A</v>
      </c>
      <c r="S1470" t="e">
        <f t="shared" si="181"/>
        <v>#N/A</v>
      </c>
    </row>
    <row r="1471" spans="1:19" x14ac:dyDescent="0.25">
      <c r="A1471" t="str">
        <f t="shared" si="182"/>
        <v>50553</v>
      </c>
      <c r="B1471">
        <v>3</v>
      </c>
      <c r="C1471">
        <v>5055</v>
      </c>
      <c r="D1471">
        <v>0</v>
      </c>
      <c r="E1471">
        <v>0</v>
      </c>
      <c r="F1471">
        <v>0</v>
      </c>
      <c r="G1471">
        <v>0</v>
      </c>
      <c r="H1471" t="e">
        <f>VLOOKUP($A1471,'01 LEAD TIME'!$A$10:$K$1000000,8,FALSE)</f>
        <v>#N/A</v>
      </c>
      <c r="I1471" t="e">
        <f>VLOOKUP($A1471,'01 LEAD TIME'!$A$10:$K$1000000,9,FALSE)</f>
        <v>#N/A</v>
      </c>
      <c r="J1471" t="e">
        <f>VLOOKUP($A1471,'01 LEAD TIME'!$A$10:$K$1000000,10,FALSE)</f>
        <v>#N/A</v>
      </c>
      <c r="K1471" t="e">
        <f>VLOOKUP($A1471,'01 LEAD TIME'!$A$10:$K$1000000,11,FALSE)</f>
        <v>#N/A</v>
      </c>
      <c r="L1471" t="e">
        <v>#N/A</v>
      </c>
      <c r="M1471" s="1" t="e">
        <f t="shared" si="176"/>
        <v>#N/A</v>
      </c>
      <c r="N1471" s="1" t="e">
        <f t="shared" si="177"/>
        <v>#N/A</v>
      </c>
      <c r="O1471" t="e">
        <f t="shared" si="178"/>
        <v>#N/A</v>
      </c>
      <c r="P1471" t="e">
        <f t="shared" si="179"/>
        <v>#N/A</v>
      </c>
      <c r="Q1471" t="e">
        <f t="shared" si="180"/>
        <v>#N/A</v>
      </c>
      <c r="R1471" t="e">
        <f t="shared" si="183"/>
        <v>#N/A</v>
      </c>
      <c r="S1471" t="e">
        <f t="shared" si="181"/>
        <v>#N/A</v>
      </c>
    </row>
    <row r="1472" spans="1:19" x14ac:dyDescent="0.25">
      <c r="A1472" t="str">
        <f t="shared" si="182"/>
        <v>50743</v>
      </c>
      <c r="B1472">
        <v>3</v>
      </c>
      <c r="C1472">
        <v>5074</v>
      </c>
      <c r="D1472">
        <v>6885043</v>
      </c>
      <c r="E1472">
        <v>6346994.75</v>
      </c>
      <c r="F1472">
        <v>46</v>
      </c>
      <c r="G1472">
        <v>50</v>
      </c>
      <c r="H1472">
        <f>VLOOKUP($A1472,'01 LEAD TIME'!$A$10:$K$1000000,8,FALSE)</f>
        <v>20161145201048.602</v>
      </c>
      <c r="I1472">
        <f>VLOOKUP($A1472,'01 LEAD TIME'!$A$10:$K$1000000,9,FALSE)</f>
        <v>20161206111244.602</v>
      </c>
      <c r="J1472">
        <f>VLOOKUP($A1472,'01 LEAD TIME'!$A$10:$K$1000000,10,FALSE)</f>
        <v>9</v>
      </c>
      <c r="K1472">
        <f>VLOOKUP($A1472,'01 LEAD TIME'!$A$10:$K$1000000,11,FALSE)</f>
        <v>3</v>
      </c>
      <c r="L1472" t="s">
        <v>36</v>
      </c>
      <c r="M1472" s="1">
        <f t="shared" si="176"/>
        <v>42695</v>
      </c>
      <c r="N1472" s="1">
        <f t="shared" si="177"/>
        <v>42710</v>
      </c>
      <c r="O1472" t="b">
        <f t="shared" si="178"/>
        <v>0</v>
      </c>
      <c r="P1472" t="str">
        <f t="shared" si="179"/>
        <v>WHEN fk_mwh_warehouse = '3' AND id_city = '5074' AND shipped_date &gt;= '2016-11-21' AND shipped_date &lt; '2016-12-07' THEN unit_price</v>
      </c>
      <c r="Q1472" t="str">
        <f t="shared" si="180"/>
        <v>WHEN fk_mwh_warehouse = '3' AND id_city = '5074' AND shipped_date &gt;= '2016-11-21' AND shipped_date &lt; '2016-12-07' THEN paid_price</v>
      </c>
      <c r="R1472" t="str">
        <f t="shared" si="183"/>
        <v>WHEN fk_mwh_warehouse = '3' AND id_city = '5074' AND shipped_date &gt;= '2016-11-21' AND shipped_date &lt; '2016-12-07' THEN order_nr</v>
      </c>
      <c r="S1472" t="str">
        <f t="shared" si="181"/>
        <v>WHEN fk_mwh_warehouse = '3' AND id_city = '5074' AND shipped_date &gt;= '2016-11-21' AND shipped_date &lt; '2016-12-07' THEN 1</v>
      </c>
    </row>
    <row r="1473" spans="1:19" x14ac:dyDescent="0.25">
      <c r="A1473" t="str">
        <f t="shared" si="182"/>
        <v>51063</v>
      </c>
      <c r="B1473">
        <v>3</v>
      </c>
      <c r="C1473">
        <v>5106</v>
      </c>
      <c r="D1473">
        <v>0</v>
      </c>
      <c r="E1473">
        <v>0</v>
      </c>
      <c r="F1473">
        <v>0</v>
      </c>
      <c r="G1473">
        <v>0</v>
      </c>
      <c r="H1473" t="e">
        <f>VLOOKUP($A1473,'01 LEAD TIME'!$A$10:$K$1000000,8,FALSE)</f>
        <v>#N/A</v>
      </c>
      <c r="I1473" t="e">
        <f>VLOOKUP($A1473,'01 LEAD TIME'!$A$10:$K$1000000,9,FALSE)</f>
        <v>#N/A</v>
      </c>
      <c r="J1473" t="e">
        <f>VLOOKUP($A1473,'01 LEAD TIME'!$A$10:$K$1000000,10,FALSE)</f>
        <v>#N/A</v>
      </c>
      <c r="K1473" t="e">
        <f>VLOOKUP($A1473,'01 LEAD TIME'!$A$10:$K$1000000,11,FALSE)</f>
        <v>#N/A</v>
      </c>
      <c r="L1473" t="e">
        <v>#N/A</v>
      </c>
      <c r="M1473" s="1" t="e">
        <f t="shared" ref="M1473:M1536" si="184">$N$2-J1473-($N$6*K1473)</f>
        <v>#N/A</v>
      </c>
      <c r="N1473" s="1" t="e">
        <f t="shared" ref="N1473:N1536" si="185">$N$3-J1473+($N$7*K1473)</f>
        <v>#N/A</v>
      </c>
      <c r="O1473" t="e">
        <f t="shared" ref="O1473:O1536" si="186">N1473&gt;$N$3</f>
        <v>#N/A</v>
      </c>
      <c r="P1473" t="e">
        <f t="shared" si="179"/>
        <v>#N/A</v>
      </c>
      <c r="Q1473" t="e">
        <f t="shared" si="180"/>
        <v>#N/A</v>
      </c>
      <c r="R1473" t="e">
        <f t="shared" si="183"/>
        <v>#N/A</v>
      </c>
      <c r="S1473" t="e">
        <f t="shared" si="181"/>
        <v>#N/A</v>
      </c>
    </row>
    <row r="1474" spans="1:19" x14ac:dyDescent="0.25">
      <c r="A1474" t="str">
        <f t="shared" si="182"/>
        <v>51103</v>
      </c>
      <c r="B1474">
        <v>3</v>
      </c>
      <c r="C1474">
        <v>5110</v>
      </c>
      <c r="D1474">
        <v>0</v>
      </c>
      <c r="E1474">
        <v>0</v>
      </c>
      <c r="F1474">
        <v>0</v>
      </c>
      <c r="G1474">
        <v>0</v>
      </c>
      <c r="H1474" t="e">
        <f>VLOOKUP($A1474,'01 LEAD TIME'!$A$10:$K$1000000,8,FALSE)</f>
        <v>#N/A</v>
      </c>
      <c r="I1474" t="e">
        <f>VLOOKUP($A1474,'01 LEAD TIME'!$A$10:$K$1000000,9,FALSE)</f>
        <v>#N/A</v>
      </c>
      <c r="J1474" t="e">
        <f>VLOOKUP($A1474,'01 LEAD TIME'!$A$10:$K$1000000,10,FALSE)</f>
        <v>#N/A</v>
      </c>
      <c r="K1474" t="e">
        <f>VLOOKUP($A1474,'01 LEAD TIME'!$A$10:$K$1000000,11,FALSE)</f>
        <v>#N/A</v>
      </c>
      <c r="L1474" t="e">
        <v>#N/A</v>
      </c>
      <c r="M1474" s="1" t="e">
        <f t="shared" si="184"/>
        <v>#N/A</v>
      </c>
      <c r="N1474" s="1" t="e">
        <f t="shared" si="185"/>
        <v>#N/A</v>
      </c>
      <c r="O1474" t="e">
        <f t="shared" si="186"/>
        <v>#N/A</v>
      </c>
      <c r="P1474" t="e">
        <f t="shared" si="179"/>
        <v>#N/A</v>
      </c>
      <c r="Q1474" t="e">
        <f t="shared" si="180"/>
        <v>#N/A</v>
      </c>
      <c r="R1474" t="e">
        <f t="shared" si="183"/>
        <v>#N/A</v>
      </c>
      <c r="S1474" t="e">
        <f t="shared" si="181"/>
        <v>#N/A</v>
      </c>
    </row>
    <row r="1475" spans="1:19" x14ac:dyDescent="0.25">
      <c r="A1475" t="str">
        <f t="shared" si="182"/>
        <v>51143</v>
      </c>
      <c r="B1475">
        <v>3</v>
      </c>
      <c r="C1475">
        <v>5114</v>
      </c>
      <c r="D1475">
        <v>688474</v>
      </c>
      <c r="E1475">
        <v>594375.06000000006</v>
      </c>
      <c r="F1475">
        <v>7</v>
      </c>
      <c r="G1475">
        <v>8</v>
      </c>
      <c r="H1475">
        <f>VLOOKUP($A1475,'01 LEAD TIME'!$A$10:$K$1000000,8,FALSE)</f>
        <v>20161124312020.5</v>
      </c>
      <c r="I1475">
        <f>VLOOKUP($A1475,'01 LEAD TIME'!$A$10:$K$1000000,9,FALSE)</f>
        <v>20161206302602</v>
      </c>
      <c r="J1475">
        <f>VLOOKUP($A1475,'01 LEAD TIME'!$A$10:$K$1000000,10,FALSE)</f>
        <v>12</v>
      </c>
      <c r="K1475">
        <f>VLOOKUP($A1475,'01 LEAD TIME'!$A$10:$K$1000000,11,FALSE)</f>
        <v>7</v>
      </c>
      <c r="L1475" t="s">
        <v>36</v>
      </c>
      <c r="M1475" s="1">
        <f t="shared" si="184"/>
        <v>42680</v>
      </c>
      <c r="N1475" s="1">
        <f t="shared" si="185"/>
        <v>42711</v>
      </c>
      <c r="O1475" t="b">
        <f t="shared" si="186"/>
        <v>0</v>
      </c>
      <c r="P1475" t="str">
        <f t="shared" si="179"/>
        <v>WHEN fk_mwh_warehouse = '3' AND id_city = '5114' AND shipped_date &gt;= '2016-11-06' AND shipped_date &lt; '2016-12-08' THEN unit_price</v>
      </c>
      <c r="Q1475" t="str">
        <f t="shared" si="180"/>
        <v>WHEN fk_mwh_warehouse = '3' AND id_city = '5114' AND shipped_date &gt;= '2016-11-06' AND shipped_date &lt; '2016-12-08' THEN paid_price</v>
      </c>
      <c r="R1475" t="str">
        <f t="shared" si="183"/>
        <v>WHEN fk_mwh_warehouse = '3' AND id_city = '5114' AND shipped_date &gt;= '2016-11-06' AND shipped_date &lt; '2016-12-08' THEN order_nr</v>
      </c>
      <c r="S1475" t="str">
        <f t="shared" si="181"/>
        <v>WHEN fk_mwh_warehouse = '3' AND id_city = '5114' AND shipped_date &gt;= '2016-11-06' AND shipped_date &lt; '2016-12-08' THEN 1</v>
      </c>
    </row>
    <row r="1476" spans="1:19" x14ac:dyDescent="0.25">
      <c r="A1476" t="str">
        <f t="shared" si="182"/>
        <v>51173</v>
      </c>
      <c r="B1476">
        <v>3</v>
      </c>
      <c r="C1476">
        <v>5117</v>
      </c>
      <c r="D1476">
        <v>1744208</v>
      </c>
      <c r="E1476">
        <v>1724213</v>
      </c>
      <c r="F1476">
        <v>11</v>
      </c>
      <c r="G1476">
        <v>11</v>
      </c>
      <c r="H1476">
        <f>VLOOKUP($A1476,'01 LEAD TIME'!$A$10:$K$1000000,8,FALSE)</f>
        <v>20161169295455.102</v>
      </c>
      <c r="I1476">
        <f>VLOOKUP($A1476,'01 LEAD TIME'!$A$10:$K$1000000,9,FALSE)</f>
        <v>20161206408983</v>
      </c>
      <c r="J1476">
        <f>VLOOKUP($A1476,'01 LEAD TIME'!$A$10:$K$1000000,10,FALSE)</f>
        <v>7</v>
      </c>
      <c r="K1476">
        <f>VLOOKUP($A1476,'01 LEAD TIME'!$A$10:$K$1000000,11,FALSE)</f>
        <v>5</v>
      </c>
      <c r="L1476" t="s">
        <v>36</v>
      </c>
      <c r="M1476" s="1">
        <f t="shared" si="184"/>
        <v>42691</v>
      </c>
      <c r="N1476" s="1">
        <f t="shared" si="185"/>
        <v>42714</v>
      </c>
      <c r="O1476" t="b">
        <f t="shared" si="186"/>
        <v>0</v>
      </c>
      <c r="P1476" t="str">
        <f t="shared" si="179"/>
        <v>WHEN fk_mwh_warehouse = '3' AND id_city = '5117' AND shipped_date &gt;= '2016-11-17' AND shipped_date &lt; '2016-12-11' THEN unit_price</v>
      </c>
      <c r="Q1476" t="str">
        <f t="shared" si="180"/>
        <v>WHEN fk_mwh_warehouse = '3' AND id_city = '5117' AND shipped_date &gt;= '2016-11-17' AND shipped_date &lt; '2016-12-11' THEN paid_price</v>
      </c>
      <c r="R1476" t="str">
        <f t="shared" si="183"/>
        <v>WHEN fk_mwh_warehouse = '3' AND id_city = '5117' AND shipped_date &gt;= '2016-11-17' AND shipped_date &lt; '2016-12-11' THEN order_nr</v>
      </c>
      <c r="S1476" t="str">
        <f t="shared" si="181"/>
        <v>WHEN fk_mwh_warehouse = '3' AND id_city = '5117' AND shipped_date &gt;= '2016-11-17' AND shipped_date &lt; '2016-12-11' THEN 1</v>
      </c>
    </row>
    <row r="1477" spans="1:19" x14ac:dyDescent="0.25">
      <c r="A1477" t="str">
        <f t="shared" si="182"/>
        <v>51233</v>
      </c>
      <c r="B1477">
        <v>3</v>
      </c>
      <c r="C1477">
        <v>5123</v>
      </c>
      <c r="D1477">
        <v>149600</v>
      </c>
      <c r="E1477">
        <v>149600</v>
      </c>
      <c r="F1477">
        <v>2</v>
      </c>
      <c r="G1477">
        <v>2</v>
      </c>
      <c r="H1477">
        <f>VLOOKUP($A1477,'01 LEAD TIME'!$A$10:$K$1000000,8,FALSE)</f>
        <v>20161128837807</v>
      </c>
      <c r="I1477">
        <f>VLOOKUP($A1477,'01 LEAD TIME'!$A$10:$K$1000000,9,FALSE)</f>
        <v>20161206450991.602</v>
      </c>
      <c r="J1477">
        <f>VLOOKUP($A1477,'01 LEAD TIME'!$A$10:$K$1000000,10,FALSE)</f>
        <v>8</v>
      </c>
      <c r="K1477">
        <f>VLOOKUP($A1477,'01 LEAD TIME'!$A$10:$K$1000000,11,FALSE)</f>
        <v>1</v>
      </c>
      <c r="L1477" t="s">
        <v>36</v>
      </c>
      <c r="M1477" s="1">
        <f t="shared" si="184"/>
        <v>42702</v>
      </c>
      <c r="N1477" s="1">
        <f t="shared" si="185"/>
        <v>42709</v>
      </c>
      <c r="O1477" t="b">
        <f t="shared" si="186"/>
        <v>0</v>
      </c>
      <c r="P1477" t="str">
        <f t="shared" si="179"/>
        <v>WHEN fk_mwh_warehouse = '3' AND id_city = '5123' AND shipped_date &gt;= '2016-11-28' AND shipped_date &lt; '2016-12-06' THEN unit_price</v>
      </c>
      <c r="Q1477" t="str">
        <f t="shared" si="180"/>
        <v>WHEN fk_mwh_warehouse = '3' AND id_city = '5123' AND shipped_date &gt;= '2016-11-28' AND shipped_date &lt; '2016-12-06' THEN paid_price</v>
      </c>
      <c r="R1477" t="str">
        <f t="shared" si="183"/>
        <v>WHEN fk_mwh_warehouse = '3' AND id_city = '5123' AND shipped_date &gt;= '2016-11-28' AND shipped_date &lt; '2016-12-06' THEN order_nr</v>
      </c>
      <c r="S1477" t="str">
        <f t="shared" si="181"/>
        <v>WHEN fk_mwh_warehouse = '3' AND id_city = '5123' AND shipped_date &gt;= '2016-11-28' AND shipped_date &lt; '2016-12-06' THEN 1</v>
      </c>
    </row>
    <row r="1478" spans="1:19" x14ac:dyDescent="0.25">
      <c r="A1478" t="str">
        <f t="shared" si="182"/>
        <v>51273</v>
      </c>
      <c r="B1478">
        <v>3</v>
      </c>
      <c r="C1478">
        <v>5127</v>
      </c>
      <c r="D1478">
        <v>310838</v>
      </c>
      <c r="E1478">
        <v>282038</v>
      </c>
      <c r="F1478">
        <v>5</v>
      </c>
      <c r="G1478">
        <v>6</v>
      </c>
      <c r="H1478">
        <f>VLOOKUP($A1478,'01 LEAD TIME'!$A$10:$K$1000000,8,FALSE)</f>
        <v>20161153781343</v>
      </c>
      <c r="I1478">
        <f>VLOOKUP($A1478,'01 LEAD TIME'!$A$10:$K$1000000,9,FALSE)</f>
        <v>20161206373288.199</v>
      </c>
      <c r="J1478">
        <f>VLOOKUP($A1478,'01 LEAD TIME'!$A$10:$K$1000000,10,FALSE)</f>
        <v>11</v>
      </c>
      <c r="K1478">
        <f>VLOOKUP($A1478,'01 LEAD TIME'!$A$10:$K$1000000,11,FALSE)</f>
        <v>6</v>
      </c>
      <c r="L1478" t="s">
        <v>36</v>
      </c>
      <c r="M1478" s="1">
        <f t="shared" si="184"/>
        <v>42684</v>
      </c>
      <c r="N1478" s="1">
        <f t="shared" si="185"/>
        <v>42711</v>
      </c>
      <c r="O1478" t="b">
        <f t="shared" si="186"/>
        <v>0</v>
      </c>
      <c r="P1478" t="str">
        <f t="shared" si="179"/>
        <v>WHEN fk_mwh_warehouse = '3' AND id_city = '5127' AND shipped_date &gt;= '2016-11-10' AND shipped_date &lt; '2016-12-08' THEN unit_price</v>
      </c>
      <c r="Q1478" t="str">
        <f t="shared" si="180"/>
        <v>WHEN fk_mwh_warehouse = '3' AND id_city = '5127' AND shipped_date &gt;= '2016-11-10' AND shipped_date &lt; '2016-12-08' THEN paid_price</v>
      </c>
      <c r="R1478" t="str">
        <f t="shared" si="183"/>
        <v>WHEN fk_mwh_warehouse = '3' AND id_city = '5127' AND shipped_date &gt;= '2016-11-10' AND shipped_date &lt; '2016-12-08' THEN order_nr</v>
      </c>
      <c r="S1478" t="str">
        <f t="shared" si="181"/>
        <v>WHEN fk_mwh_warehouse = '3' AND id_city = '5127' AND shipped_date &gt;= '2016-11-10' AND shipped_date &lt; '2016-12-08' THEN 1</v>
      </c>
    </row>
    <row r="1479" spans="1:19" x14ac:dyDescent="0.25">
      <c r="A1479" t="str">
        <f t="shared" si="182"/>
        <v>51353</v>
      </c>
      <c r="B1479">
        <v>3</v>
      </c>
      <c r="C1479">
        <v>5135</v>
      </c>
      <c r="D1479">
        <v>0</v>
      </c>
      <c r="E1479">
        <v>0</v>
      </c>
      <c r="F1479">
        <v>0</v>
      </c>
      <c r="G1479">
        <v>0</v>
      </c>
      <c r="H1479" t="e">
        <f>VLOOKUP($A1479,'01 LEAD TIME'!$A$10:$K$1000000,8,FALSE)</f>
        <v>#N/A</v>
      </c>
      <c r="I1479" t="e">
        <f>VLOOKUP($A1479,'01 LEAD TIME'!$A$10:$K$1000000,9,FALSE)</f>
        <v>#N/A</v>
      </c>
      <c r="J1479" t="e">
        <f>VLOOKUP($A1479,'01 LEAD TIME'!$A$10:$K$1000000,10,FALSE)</f>
        <v>#N/A</v>
      </c>
      <c r="K1479" t="e">
        <f>VLOOKUP($A1479,'01 LEAD TIME'!$A$10:$K$1000000,11,FALSE)</f>
        <v>#N/A</v>
      </c>
      <c r="L1479" t="e">
        <v>#N/A</v>
      </c>
      <c r="M1479" s="1" t="e">
        <f t="shared" si="184"/>
        <v>#N/A</v>
      </c>
      <c r="N1479" s="1" t="e">
        <f t="shared" si="185"/>
        <v>#N/A</v>
      </c>
      <c r="O1479" t="e">
        <f t="shared" si="186"/>
        <v>#N/A</v>
      </c>
      <c r="P1479" t="e">
        <f t="shared" si="179"/>
        <v>#N/A</v>
      </c>
      <c r="Q1479" t="e">
        <f t="shared" si="180"/>
        <v>#N/A</v>
      </c>
      <c r="R1479" t="e">
        <f t="shared" si="183"/>
        <v>#N/A</v>
      </c>
      <c r="S1479" t="e">
        <f t="shared" si="181"/>
        <v>#N/A</v>
      </c>
    </row>
    <row r="1480" spans="1:19" x14ac:dyDescent="0.25">
      <c r="A1480" t="str">
        <f t="shared" si="182"/>
        <v>51553</v>
      </c>
      <c r="B1480">
        <v>3</v>
      </c>
      <c r="C1480">
        <v>5155</v>
      </c>
      <c r="D1480">
        <v>0</v>
      </c>
      <c r="E1480">
        <v>0</v>
      </c>
      <c r="F1480">
        <v>0</v>
      </c>
      <c r="G1480">
        <v>0</v>
      </c>
      <c r="H1480" t="e">
        <f>VLOOKUP($A1480,'01 LEAD TIME'!$A$10:$K$1000000,8,FALSE)</f>
        <v>#N/A</v>
      </c>
      <c r="I1480" t="e">
        <f>VLOOKUP($A1480,'01 LEAD TIME'!$A$10:$K$1000000,9,FALSE)</f>
        <v>#N/A</v>
      </c>
      <c r="J1480" t="e">
        <f>VLOOKUP($A1480,'01 LEAD TIME'!$A$10:$K$1000000,10,FALSE)</f>
        <v>#N/A</v>
      </c>
      <c r="K1480" t="e">
        <f>VLOOKUP($A1480,'01 LEAD TIME'!$A$10:$K$1000000,11,FALSE)</f>
        <v>#N/A</v>
      </c>
      <c r="L1480" t="e">
        <v>#N/A</v>
      </c>
      <c r="M1480" s="1" t="e">
        <f t="shared" si="184"/>
        <v>#N/A</v>
      </c>
      <c r="N1480" s="1" t="e">
        <f t="shared" si="185"/>
        <v>#N/A</v>
      </c>
      <c r="O1480" t="e">
        <f t="shared" si="186"/>
        <v>#N/A</v>
      </c>
      <c r="P1480" t="e">
        <f t="shared" si="179"/>
        <v>#N/A</v>
      </c>
      <c r="Q1480" t="e">
        <f t="shared" si="180"/>
        <v>#N/A</v>
      </c>
      <c r="R1480" t="e">
        <f t="shared" si="183"/>
        <v>#N/A</v>
      </c>
      <c r="S1480" t="e">
        <f t="shared" si="181"/>
        <v>#N/A</v>
      </c>
    </row>
    <row r="1481" spans="1:19" x14ac:dyDescent="0.25">
      <c r="A1481" t="str">
        <f t="shared" si="182"/>
        <v>51813</v>
      </c>
      <c r="B1481">
        <v>3</v>
      </c>
      <c r="C1481">
        <v>5181</v>
      </c>
      <c r="D1481">
        <v>0</v>
      </c>
      <c r="E1481">
        <v>0</v>
      </c>
      <c r="F1481">
        <v>0</v>
      </c>
      <c r="G1481">
        <v>0</v>
      </c>
      <c r="H1481" t="e">
        <f>VLOOKUP($A1481,'01 LEAD TIME'!$A$10:$K$1000000,8,FALSE)</f>
        <v>#N/A</v>
      </c>
      <c r="I1481" t="e">
        <f>VLOOKUP($A1481,'01 LEAD TIME'!$A$10:$K$1000000,9,FALSE)</f>
        <v>#N/A</v>
      </c>
      <c r="J1481" t="e">
        <f>VLOOKUP($A1481,'01 LEAD TIME'!$A$10:$K$1000000,10,FALSE)</f>
        <v>#N/A</v>
      </c>
      <c r="K1481" t="e">
        <f>VLOOKUP($A1481,'01 LEAD TIME'!$A$10:$K$1000000,11,FALSE)</f>
        <v>#N/A</v>
      </c>
      <c r="L1481" t="e">
        <v>#N/A</v>
      </c>
      <c r="M1481" s="1" t="e">
        <f t="shared" si="184"/>
        <v>#N/A</v>
      </c>
      <c r="N1481" s="1" t="e">
        <f t="shared" si="185"/>
        <v>#N/A</v>
      </c>
      <c r="O1481" t="e">
        <f t="shared" si="186"/>
        <v>#N/A</v>
      </c>
      <c r="P1481" t="e">
        <f t="shared" si="179"/>
        <v>#N/A</v>
      </c>
      <c r="Q1481" t="e">
        <f t="shared" si="180"/>
        <v>#N/A</v>
      </c>
      <c r="R1481" t="e">
        <f t="shared" si="183"/>
        <v>#N/A</v>
      </c>
      <c r="S1481" t="e">
        <f t="shared" si="181"/>
        <v>#N/A</v>
      </c>
    </row>
    <row r="1482" spans="1:19" x14ac:dyDescent="0.25">
      <c r="A1482" t="str">
        <f t="shared" si="182"/>
        <v>52023</v>
      </c>
      <c r="B1482">
        <v>3</v>
      </c>
      <c r="C1482">
        <v>5202</v>
      </c>
      <c r="D1482">
        <v>0</v>
      </c>
      <c r="E1482">
        <v>0</v>
      </c>
      <c r="F1482">
        <v>0</v>
      </c>
      <c r="G1482">
        <v>0</v>
      </c>
      <c r="H1482" t="e">
        <f>VLOOKUP($A1482,'01 LEAD TIME'!$A$10:$K$1000000,8,FALSE)</f>
        <v>#N/A</v>
      </c>
      <c r="I1482" t="e">
        <f>VLOOKUP($A1482,'01 LEAD TIME'!$A$10:$K$1000000,9,FALSE)</f>
        <v>#N/A</v>
      </c>
      <c r="J1482" t="e">
        <f>VLOOKUP($A1482,'01 LEAD TIME'!$A$10:$K$1000000,10,FALSE)</f>
        <v>#N/A</v>
      </c>
      <c r="K1482" t="e">
        <f>VLOOKUP($A1482,'01 LEAD TIME'!$A$10:$K$1000000,11,FALSE)</f>
        <v>#N/A</v>
      </c>
      <c r="L1482" t="e">
        <v>#N/A</v>
      </c>
      <c r="M1482" s="1" t="e">
        <f t="shared" si="184"/>
        <v>#N/A</v>
      </c>
      <c r="N1482" s="1" t="e">
        <f t="shared" si="185"/>
        <v>#N/A</v>
      </c>
      <c r="O1482" t="e">
        <f t="shared" si="186"/>
        <v>#N/A</v>
      </c>
      <c r="P1482" t="e">
        <f t="shared" ref="P1482:P1545" si="187">"WHEN fk_mwh_warehouse = '"&amp;$B1482&amp;"' AND id_city = '"&amp;$C1482&amp;"' AND shipped_date &gt;= '"&amp;TEXT($M1482,"yyyy-mm-dd")&amp;"' AND shipped_date &lt; '"&amp;TEXT($N1482+1,"yyyy-mm-dd")&amp;"' THEN unit_price"</f>
        <v>#N/A</v>
      </c>
      <c r="Q1482" t="e">
        <f t="shared" ref="Q1482:Q1545" si="188">"WHEN fk_mwh_warehouse = '"&amp;$B1482&amp;"' AND id_city = '"&amp;$C1482&amp;"' AND shipped_date &gt;= '"&amp;TEXT($M1482,"yyyy-mm-dd")&amp;"' AND shipped_date &lt; '"&amp;TEXT($N1482+1,"yyyy-mm-dd")&amp;"' THEN paid_price"</f>
        <v>#N/A</v>
      </c>
      <c r="R1482" t="e">
        <f t="shared" si="183"/>
        <v>#N/A</v>
      </c>
      <c r="S1482" t="e">
        <f t="shared" ref="S1482:S1545" si="189">"WHEN fk_mwh_warehouse = '"&amp;$B1482&amp;"' AND id_city = '"&amp;$C1482&amp;"' AND shipped_date &gt;= '"&amp;TEXT($M1482,"yyyy-mm-dd")&amp;"' AND shipped_date &lt; '"&amp;TEXT($N1482+1,"yyyy-mm-dd")&amp;"' THEN 1"</f>
        <v>#N/A</v>
      </c>
    </row>
    <row r="1483" spans="1:19" x14ac:dyDescent="0.25">
      <c r="A1483" t="str">
        <f t="shared" ref="A1483:A1546" si="190">C1483&amp;B1483</f>
        <v>52213</v>
      </c>
      <c r="B1483">
        <v>3</v>
      </c>
      <c r="C1483">
        <v>5221</v>
      </c>
      <c r="D1483">
        <v>0</v>
      </c>
      <c r="E1483">
        <v>0</v>
      </c>
      <c r="F1483">
        <v>0</v>
      </c>
      <c r="G1483">
        <v>0</v>
      </c>
      <c r="H1483" t="e">
        <f>VLOOKUP($A1483,'01 LEAD TIME'!$A$10:$K$1000000,8,FALSE)</f>
        <v>#N/A</v>
      </c>
      <c r="I1483" t="e">
        <f>VLOOKUP($A1483,'01 LEAD TIME'!$A$10:$K$1000000,9,FALSE)</f>
        <v>#N/A</v>
      </c>
      <c r="J1483" t="e">
        <f>VLOOKUP($A1483,'01 LEAD TIME'!$A$10:$K$1000000,10,FALSE)</f>
        <v>#N/A</v>
      </c>
      <c r="K1483" t="e">
        <f>VLOOKUP($A1483,'01 LEAD TIME'!$A$10:$K$1000000,11,FALSE)</f>
        <v>#N/A</v>
      </c>
      <c r="L1483" t="e">
        <v>#N/A</v>
      </c>
      <c r="M1483" s="1" t="e">
        <f t="shared" si="184"/>
        <v>#N/A</v>
      </c>
      <c r="N1483" s="1" t="e">
        <f t="shared" si="185"/>
        <v>#N/A</v>
      </c>
      <c r="O1483" t="e">
        <f t="shared" si="186"/>
        <v>#N/A</v>
      </c>
      <c r="P1483" t="e">
        <f t="shared" si="187"/>
        <v>#N/A</v>
      </c>
      <c r="Q1483" t="e">
        <f t="shared" si="188"/>
        <v>#N/A</v>
      </c>
      <c r="R1483" t="e">
        <f t="shared" ref="R1483:R1546" si="191">"WHEN fk_mwh_warehouse = '"&amp;$B1483&amp;"' AND id_city = '"&amp;$C1483&amp;"' AND shipped_date &gt;= '"&amp;TEXT($M1483,"yyyy-mm-dd")&amp;"' AND shipped_date &lt; '"&amp;TEXT($N1483+1,"yyyy-mm-dd")&amp;"' THEN order_nr"</f>
        <v>#N/A</v>
      </c>
      <c r="S1483" t="e">
        <f t="shared" si="189"/>
        <v>#N/A</v>
      </c>
    </row>
    <row r="1484" spans="1:19" x14ac:dyDescent="0.25">
      <c r="A1484" t="str">
        <f t="shared" si="190"/>
        <v>52343</v>
      </c>
      <c r="B1484">
        <v>3</v>
      </c>
      <c r="C1484">
        <v>5234</v>
      </c>
      <c r="D1484">
        <v>0</v>
      </c>
      <c r="E1484">
        <v>0</v>
      </c>
      <c r="F1484">
        <v>0</v>
      </c>
      <c r="G1484">
        <v>0</v>
      </c>
      <c r="H1484" t="e">
        <f>VLOOKUP($A1484,'01 LEAD TIME'!$A$10:$K$1000000,8,FALSE)</f>
        <v>#N/A</v>
      </c>
      <c r="I1484" t="e">
        <f>VLOOKUP($A1484,'01 LEAD TIME'!$A$10:$K$1000000,9,FALSE)</f>
        <v>#N/A</v>
      </c>
      <c r="J1484" t="e">
        <f>VLOOKUP($A1484,'01 LEAD TIME'!$A$10:$K$1000000,10,FALSE)</f>
        <v>#N/A</v>
      </c>
      <c r="K1484" t="e">
        <f>VLOOKUP($A1484,'01 LEAD TIME'!$A$10:$K$1000000,11,FALSE)</f>
        <v>#N/A</v>
      </c>
      <c r="L1484" t="e">
        <v>#N/A</v>
      </c>
      <c r="M1484" s="1" t="e">
        <f t="shared" si="184"/>
        <v>#N/A</v>
      </c>
      <c r="N1484" s="1" t="e">
        <f t="shared" si="185"/>
        <v>#N/A</v>
      </c>
      <c r="O1484" t="e">
        <f t="shared" si="186"/>
        <v>#N/A</v>
      </c>
      <c r="P1484" t="e">
        <f t="shared" si="187"/>
        <v>#N/A</v>
      </c>
      <c r="Q1484" t="e">
        <f t="shared" si="188"/>
        <v>#N/A</v>
      </c>
      <c r="R1484" t="e">
        <f t="shared" si="191"/>
        <v>#N/A</v>
      </c>
      <c r="S1484" t="e">
        <f t="shared" si="189"/>
        <v>#N/A</v>
      </c>
    </row>
    <row r="1485" spans="1:19" x14ac:dyDescent="0.25">
      <c r="A1485" t="str">
        <f t="shared" si="190"/>
        <v>52553</v>
      </c>
      <c r="B1485">
        <v>3</v>
      </c>
      <c r="C1485">
        <v>5255</v>
      </c>
      <c r="D1485">
        <v>1051650</v>
      </c>
      <c r="E1485">
        <v>1051650</v>
      </c>
      <c r="F1485">
        <v>2</v>
      </c>
      <c r="G1485">
        <v>2</v>
      </c>
      <c r="H1485">
        <f>VLOOKUP($A1485,'01 LEAD TIME'!$A$10:$K$1000000,8,FALSE)</f>
        <v>20161164638007</v>
      </c>
      <c r="I1485">
        <f>VLOOKUP($A1485,'01 LEAD TIME'!$A$10:$K$1000000,9,FALSE)</f>
        <v>20161207612085</v>
      </c>
      <c r="J1485">
        <f>VLOOKUP($A1485,'01 LEAD TIME'!$A$10:$K$1000000,10,FALSE)</f>
        <v>8</v>
      </c>
      <c r="K1485">
        <f>VLOOKUP($A1485,'01 LEAD TIME'!$A$10:$K$1000000,11,FALSE)</f>
        <v>1</v>
      </c>
      <c r="L1485" t="s">
        <v>35</v>
      </c>
      <c r="M1485" s="1">
        <f t="shared" si="184"/>
        <v>42702</v>
      </c>
      <c r="N1485" s="1">
        <f t="shared" si="185"/>
        <v>42709</v>
      </c>
      <c r="O1485" t="b">
        <f t="shared" si="186"/>
        <v>0</v>
      </c>
      <c r="P1485" t="str">
        <f t="shared" si="187"/>
        <v>WHEN fk_mwh_warehouse = '3' AND id_city = '5255' AND shipped_date &gt;= '2016-11-28' AND shipped_date &lt; '2016-12-06' THEN unit_price</v>
      </c>
      <c r="Q1485" t="str">
        <f t="shared" si="188"/>
        <v>WHEN fk_mwh_warehouse = '3' AND id_city = '5255' AND shipped_date &gt;= '2016-11-28' AND shipped_date &lt; '2016-12-06' THEN paid_price</v>
      </c>
      <c r="R1485" t="str">
        <f t="shared" si="191"/>
        <v>WHEN fk_mwh_warehouse = '3' AND id_city = '5255' AND shipped_date &gt;= '2016-11-28' AND shipped_date &lt; '2016-12-06' THEN order_nr</v>
      </c>
      <c r="S1485" t="str">
        <f t="shared" si="189"/>
        <v>WHEN fk_mwh_warehouse = '3' AND id_city = '5255' AND shipped_date &gt;= '2016-11-28' AND shipped_date &lt; '2016-12-06' THEN 1</v>
      </c>
    </row>
    <row r="1486" spans="1:19" x14ac:dyDescent="0.25">
      <c r="A1486" t="str">
        <f t="shared" si="190"/>
        <v>52753</v>
      </c>
      <c r="B1486">
        <v>3</v>
      </c>
      <c r="C1486">
        <v>5275</v>
      </c>
      <c r="D1486">
        <v>0</v>
      </c>
      <c r="E1486">
        <v>0</v>
      </c>
      <c r="F1486">
        <v>0</v>
      </c>
      <c r="G1486">
        <v>0</v>
      </c>
      <c r="H1486" t="e">
        <f>VLOOKUP($A1486,'01 LEAD TIME'!$A$10:$K$1000000,8,FALSE)</f>
        <v>#N/A</v>
      </c>
      <c r="I1486" t="e">
        <f>VLOOKUP($A1486,'01 LEAD TIME'!$A$10:$K$1000000,9,FALSE)</f>
        <v>#N/A</v>
      </c>
      <c r="J1486" t="e">
        <f>VLOOKUP($A1486,'01 LEAD TIME'!$A$10:$K$1000000,10,FALSE)</f>
        <v>#N/A</v>
      </c>
      <c r="K1486" t="e">
        <f>VLOOKUP($A1486,'01 LEAD TIME'!$A$10:$K$1000000,11,FALSE)</f>
        <v>#N/A</v>
      </c>
      <c r="L1486" t="e">
        <v>#N/A</v>
      </c>
      <c r="M1486" s="1" t="e">
        <f t="shared" si="184"/>
        <v>#N/A</v>
      </c>
      <c r="N1486" s="1" t="e">
        <f t="shared" si="185"/>
        <v>#N/A</v>
      </c>
      <c r="O1486" t="e">
        <f t="shared" si="186"/>
        <v>#N/A</v>
      </c>
      <c r="P1486" t="e">
        <f t="shared" si="187"/>
        <v>#N/A</v>
      </c>
      <c r="Q1486" t="e">
        <f t="shared" si="188"/>
        <v>#N/A</v>
      </c>
      <c r="R1486" t="e">
        <f t="shared" si="191"/>
        <v>#N/A</v>
      </c>
      <c r="S1486" t="e">
        <f t="shared" si="189"/>
        <v>#N/A</v>
      </c>
    </row>
    <row r="1487" spans="1:19" x14ac:dyDescent="0.25">
      <c r="A1487" t="str">
        <f t="shared" si="190"/>
        <v>52903</v>
      </c>
      <c r="B1487">
        <v>3</v>
      </c>
      <c r="C1487">
        <v>5290</v>
      </c>
      <c r="D1487">
        <v>0</v>
      </c>
      <c r="E1487">
        <v>0</v>
      </c>
      <c r="F1487">
        <v>0</v>
      </c>
      <c r="G1487">
        <v>0</v>
      </c>
      <c r="H1487" t="e">
        <f>VLOOKUP($A1487,'01 LEAD TIME'!$A$10:$K$1000000,8,FALSE)</f>
        <v>#N/A</v>
      </c>
      <c r="I1487" t="e">
        <f>VLOOKUP($A1487,'01 LEAD TIME'!$A$10:$K$1000000,9,FALSE)</f>
        <v>#N/A</v>
      </c>
      <c r="J1487" t="e">
        <f>VLOOKUP($A1487,'01 LEAD TIME'!$A$10:$K$1000000,10,FALSE)</f>
        <v>#N/A</v>
      </c>
      <c r="K1487" t="e">
        <f>VLOOKUP($A1487,'01 LEAD TIME'!$A$10:$K$1000000,11,FALSE)</f>
        <v>#N/A</v>
      </c>
      <c r="L1487" t="e">
        <v>#N/A</v>
      </c>
      <c r="M1487" s="1" t="e">
        <f t="shared" si="184"/>
        <v>#N/A</v>
      </c>
      <c r="N1487" s="1" t="e">
        <f t="shared" si="185"/>
        <v>#N/A</v>
      </c>
      <c r="O1487" t="e">
        <f t="shared" si="186"/>
        <v>#N/A</v>
      </c>
      <c r="P1487" t="e">
        <f t="shared" si="187"/>
        <v>#N/A</v>
      </c>
      <c r="Q1487" t="e">
        <f t="shared" si="188"/>
        <v>#N/A</v>
      </c>
      <c r="R1487" t="e">
        <f t="shared" si="191"/>
        <v>#N/A</v>
      </c>
      <c r="S1487" t="e">
        <f t="shared" si="189"/>
        <v>#N/A</v>
      </c>
    </row>
    <row r="1488" spans="1:19" x14ac:dyDescent="0.25">
      <c r="A1488" t="str">
        <f t="shared" si="190"/>
        <v>53073</v>
      </c>
      <c r="B1488">
        <v>3</v>
      </c>
      <c r="C1488">
        <v>5307</v>
      </c>
      <c r="D1488">
        <v>0</v>
      </c>
      <c r="E1488">
        <v>0</v>
      </c>
      <c r="F1488">
        <v>0</v>
      </c>
      <c r="G1488">
        <v>0</v>
      </c>
      <c r="H1488" t="e">
        <f>VLOOKUP($A1488,'01 LEAD TIME'!$A$10:$K$1000000,8,FALSE)</f>
        <v>#N/A</v>
      </c>
      <c r="I1488" t="e">
        <f>VLOOKUP($A1488,'01 LEAD TIME'!$A$10:$K$1000000,9,FALSE)</f>
        <v>#N/A</v>
      </c>
      <c r="J1488" t="e">
        <f>VLOOKUP($A1488,'01 LEAD TIME'!$A$10:$K$1000000,10,FALSE)</f>
        <v>#N/A</v>
      </c>
      <c r="K1488" t="e">
        <f>VLOOKUP($A1488,'01 LEAD TIME'!$A$10:$K$1000000,11,FALSE)</f>
        <v>#N/A</v>
      </c>
      <c r="L1488" t="e">
        <v>#N/A</v>
      </c>
      <c r="M1488" s="1" t="e">
        <f t="shared" si="184"/>
        <v>#N/A</v>
      </c>
      <c r="N1488" s="1" t="e">
        <f t="shared" si="185"/>
        <v>#N/A</v>
      </c>
      <c r="O1488" t="e">
        <f t="shared" si="186"/>
        <v>#N/A</v>
      </c>
      <c r="P1488" t="e">
        <f t="shared" si="187"/>
        <v>#N/A</v>
      </c>
      <c r="Q1488" t="e">
        <f t="shared" si="188"/>
        <v>#N/A</v>
      </c>
      <c r="R1488" t="e">
        <f t="shared" si="191"/>
        <v>#N/A</v>
      </c>
      <c r="S1488" t="e">
        <f t="shared" si="189"/>
        <v>#N/A</v>
      </c>
    </row>
    <row r="1489" spans="1:19" x14ac:dyDescent="0.25">
      <c r="A1489" t="str">
        <f t="shared" si="190"/>
        <v>53263</v>
      </c>
      <c r="B1489">
        <v>3</v>
      </c>
      <c r="C1489">
        <v>5326</v>
      </c>
      <c r="D1489">
        <v>0</v>
      </c>
      <c r="E1489">
        <v>0</v>
      </c>
      <c r="F1489">
        <v>0</v>
      </c>
      <c r="G1489">
        <v>0</v>
      </c>
      <c r="H1489" t="e">
        <f>VLOOKUP($A1489,'01 LEAD TIME'!$A$10:$K$1000000,8,FALSE)</f>
        <v>#N/A</v>
      </c>
      <c r="I1489" t="e">
        <f>VLOOKUP($A1489,'01 LEAD TIME'!$A$10:$K$1000000,9,FALSE)</f>
        <v>#N/A</v>
      </c>
      <c r="J1489" t="e">
        <f>VLOOKUP($A1489,'01 LEAD TIME'!$A$10:$K$1000000,10,FALSE)</f>
        <v>#N/A</v>
      </c>
      <c r="K1489" t="e">
        <f>VLOOKUP($A1489,'01 LEAD TIME'!$A$10:$K$1000000,11,FALSE)</f>
        <v>#N/A</v>
      </c>
      <c r="L1489" t="e">
        <v>#N/A</v>
      </c>
      <c r="M1489" s="1" t="e">
        <f t="shared" si="184"/>
        <v>#N/A</v>
      </c>
      <c r="N1489" s="1" t="e">
        <f t="shared" si="185"/>
        <v>#N/A</v>
      </c>
      <c r="O1489" t="e">
        <f t="shared" si="186"/>
        <v>#N/A</v>
      </c>
      <c r="P1489" t="e">
        <f t="shared" si="187"/>
        <v>#N/A</v>
      </c>
      <c r="Q1489" t="e">
        <f t="shared" si="188"/>
        <v>#N/A</v>
      </c>
      <c r="R1489" t="e">
        <f t="shared" si="191"/>
        <v>#N/A</v>
      </c>
      <c r="S1489" t="e">
        <f t="shared" si="189"/>
        <v>#N/A</v>
      </c>
    </row>
    <row r="1490" spans="1:19" x14ac:dyDescent="0.25">
      <c r="A1490" t="str">
        <f t="shared" si="190"/>
        <v>53613</v>
      </c>
      <c r="B1490">
        <v>3</v>
      </c>
      <c r="C1490">
        <v>5361</v>
      </c>
      <c r="D1490">
        <v>1019000</v>
      </c>
      <c r="E1490">
        <v>969000</v>
      </c>
      <c r="F1490">
        <v>1</v>
      </c>
      <c r="G1490">
        <v>1</v>
      </c>
      <c r="H1490">
        <f>VLOOKUP($A1490,'01 LEAD TIME'!$A$10:$K$1000000,8,FALSE)</f>
        <v>20161123223150</v>
      </c>
      <c r="I1490">
        <f>VLOOKUP($A1490,'01 LEAD TIME'!$A$10:$K$1000000,9,FALSE)</f>
        <v>20161205151847</v>
      </c>
      <c r="J1490">
        <f>VLOOKUP($A1490,'01 LEAD TIME'!$A$10:$K$1000000,10,FALSE)</f>
        <v>12</v>
      </c>
      <c r="K1490">
        <f>VLOOKUP($A1490,'01 LEAD TIME'!$A$10:$K$1000000,11,FALSE)</f>
        <v>0</v>
      </c>
      <c r="L1490" t="s">
        <v>34</v>
      </c>
      <c r="M1490" s="1">
        <f t="shared" si="184"/>
        <v>42701</v>
      </c>
      <c r="N1490" s="1">
        <f t="shared" si="185"/>
        <v>42704</v>
      </c>
      <c r="O1490" t="b">
        <f t="shared" si="186"/>
        <v>0</v>
      </c>
      <c r="P1490" t="str">
        <f t="shared" si="187"/>
        <v>WHEN fk_mwh_warehouse = '3' AND id_city = '5361' AND shipped_date &gt;= '2016-11-27' AND shipped_date &lt; '2016-12-01' THEN unit_price</v>
      </c>
      <c r="Q1490" t="str">
        <f t="shared" si="188"/>
        <v>WHEN fk_mwh_warehouse = '3' AND id_city = '5361' AND shipped_date &gt;= '2016-11-27' AND shipped_date &lt; '2016-12-01' THEN paid_price</v>
      </c>
      <c r="R1490" t="str">
        <f t="shared" si="191"/>
        <v>WHEN fk_mwh_warehouse = '3' AND id_city = '5361' AND shipped_date &gt;= '2016-11-27' AND shipped_date &lt; '2016-12-01' THEN order_nr</v>
      </c>
      <c r="S1490" t="str">
        <f t="shared" si="189"/>
        <v>WHEN fk_mwh_warehouse = '3' AND id_city = '5361' AND shipped_date &gt;= '2016-11-27' AND shipped_date &lt; '2016-12-01' THEN 1</v>
      </c>
    </row>
    <row r="1491" spans="1:19" x14ac:dyDescent="0.25">
      <c r="A1491" t="str">
        <f t="shared" si="190"/>
        <v>53833</v>
      </c>
      <c r="B1491">
        <v>3</v>
      </c>
      <c r="C1491">
        <v>5383</v>
      </c>
      <c r="D1491">
        <v>1024000</v>
      </c>
      <c r="E1491">
        <v>972800</v>
      </c>
      <c r="F1491">
        <v>1</v>
      </c>
      <c r="G1491">
        <v>1</v>
      </c>
      <c r="H1491">
        <f>VLOOKUP($A1491,'01 LEAD TIME'!$A$10:$K$1000000,8,FALSE)</f>
        <v>20161119094552</v>
      </c>
      <c r="I1491">
        <f>VLOOKUP($A1491,'01 LEAD TIME'!$A$10:$K$1000000,9,FALSE)</f>
        <v>20161205151941</v>
      </c>
      <c r="J1491">
        <f>VLOOKUP($A1491,'01 LEAD TIME'!$A$10:$K$1000000,10,FALSE)</f>
        <v>16</v>
      </c>
      <c r="K1491">
        <f>VLOOKUP($A1491,'01 LEAD TIME'!$A$10:$K$1000000,11,FALSE)</f>
        <v>0</v>
      </c>
      <c r="L1491" t="s">
        <v>34</v>
      </c>
      <c r="M1491" s="1">
        <f t="shared" si="184"/>
        <v>42697</v>
      </c>
      <c r="N1491" s="1">
        <f t="shared" si="185"/>
        <v>42700</v>
      </c>
      <c r="O1491" t="b">
        <f t="shared" si="186"/>
        <v>0</v>
      </c>
      <c r="P1491" t="str">
        <f t="shared" si="187"/>
        <v>WHEN fk_mwh_warehouse = '3' AND id_city = '5383' AND shipped_date &gt;= '2016-11-23' AND shipped_date &lt; '2016-11-27' THEN unit_price</v>
      </c>
      <c r="Q1491" t="str">
        <f t="shared" si="188"/>
        <v>WHEN fk_mwh_warehouse = '3' AND id_city = '5383' AND shipped_date &gt;= '2016-11-23' AND shipped_date &lt; '2016-11-27' THEN paid_price</v>
      </c>
      <c r="R1491" t="str">
        <f t="shared" si="191"/>
        <v>WHEN fk_mwh_warehouse = '3' AND id_city = '5383' AND shipped_date &gt;= '2016-11-23' AND shipped_date &lt; '2016-11-27' THEN order_nr</v>
      </c>
      <c r="S1491" t="str">
        <f t="shared" si="189"/>
        <v>WHEN fk_mwh_warehouse = '3' AND id_city = '5383' AND shipped_date &gt;= '2016-11-23' AND shipped_date &lt; '2016-11-27' THEN 1</v>
      </c>
    </row>
    <row r="1492" spans="1:19" x14ac:dyDescent="0.25">
      <c r="A1492" t="str">
        <f t="shared" si="190"/>
        <v>54053</v>
      </c>
      <c r="B1492">
        <v>3</v>
      </c>
      <c r="C1492">
        <v>5405</v>
      </c>
      <c r="D1492">
        <v>0</v>
      </c>
      <c r="E1492">
        <v>0</v>
      </c>
      <c r="F1492">
        <v>0</v>
      </c>
      <c r="G1492">
        <v>0</v>
      </c>
      <c r="H1492" t="e">
        <f>VLOOKUP($A1492,'01 LEAD TIME'!$A$10:$K$1000000,8,FALSE)</f>
        <v>#N/A</v>
      </c>
      <c r="I1492" t="e">
        <f>VLOOKUP($A1492,'01 LEAD TIME'!$A$10:$K$1000000,9,FALSE)</f>
        <v>#N/A</v>
      </c>
      <c r="J1492" t="e">
        <f>VLOOKUP($A1492,'01 LEAD TIME'!$A$10:$K$1000000,10,FALSE)</f>
        <v>#N/A</v>
      </c>
      <c r="K1492" t="e">
        <f>VLOOKUP($A1492,'01 LEAD TIME'!$A$10:$K$1000000,11,FALSE)</f>
        <v>#N/A</v>
      </c>
      <c r="L1492" t="e">
        <v>#N/A</v>
      </c>
      <c r="M1492" s="1" t="e">
        <f t="shared" si="184"/>
        <v>#N/A</v>
      </c>
      <c r="N1492" s="1" t="e">
        <f t="shared" si="185"/>
        <v>#N/A</v>
      </c>
      <c r="O1492" t="e">
        <f t="shared" si="186"/>
        <v>#N/A</v>
      </c>
      <c r="P1492" t="e">
        <f t="shared" si="187"/>
        <v>#N/A</v>
      </c>
      <c r="Q1492" t="e">
        <f t="shared" si="188"/>
        <v>#N/A</v>
      </c>
      <c r="R1492" t="e">
        <f t="shared" si="191"/>
        <v>#N/A</v>
      </c>
      <c r="S1492" t="e">
        <f t="shared" si="189"/>
        <v>#N/A</v>
      </c>
    </row>
    <row r="1493" spans="1:19" x14ac:dyDescent="0.25">
      <c r="A1493" t="str">
        <f t="shared" si="190"/>
        <v>54153</v>
      </c>
      <c r="B1493">
        <v>3</v>
      </c>
      <c r="C1493">
        <v>5415</v>
      </c>
      <c r="D1493">
        <v>70000</v>
      </c>
      <c r="E1493">
        <v>70000</v>
      </c>
      <c r="F1493">
        <v>2</v>
      </c>
      <c r="G1493">
        <v>2</v>
      </c>
      <c r="H1493">
        <f>VLOOKUP($A1493,'01 LEAD TIME'!$A$10:$K$1000000,8,FALSE)</f>
        <v>20161129188297.5</v>
      </c>
      <c r="I1493">
        <f>VLOOKUP($A1493,'01 LEAD TIME'!$A$10:$K$1000000,9,FALSE)</f>
        <v>20161207132761.5</v>
      </c>
      <c r="J1493">
        <f>VLOOKUP($A1493,'01 LEAD TIME'!$A$10:$K$1000000,10,FALSE)</f>
        <v>8</v>
      </c>
      <c r="K1493">
        <f>VLOOKUP($A1493,'01 LEAD TIME'!$A$10:$K$1000000,11,FALSE)</f>
        <v>0</v>
      </c>
      <c r="L1493" t="s">
        <v>35</v>
      </c>
      <c r="M1493" s="1">
        <f t="shared" si="184"/>
        <v>42705</v>
      </c>
      <c r="N1493" s="1">
        <f t="shared" si="185"/>
        <v>42708</v>
      </c>
      <c r="O1493" t="b">
        <f t="shared" si="186"/>
        <v>0</v>
      </c>
      <c r="P1493" t="str">
        <f t="shared" si="187"/>
        <v>WHEN fk_mwh_warehouse = '3' AND id_city = '5415' AND shipped_date &gt;= '2016-12-01' AND shipped_date &lt; '2016-12-05' THEN unit_price</v>
      </c>
      <c r="Q1493" t="str">
        <f t="shared" si="188"/>
        <v>WHEN fk_mwh_warehouse = '3' AND id_city = '5415' AND shipped_date &gt;= '2016-12-01' AND shipped_date &lt; '2016-12-05' THEN paid_price</v>
      </c>
      <c r="R1493" t="str">
        <f t="shared" si="191"/>
        <v>WHEN fk_mwh_warehouse = '3' AND id_city = '5415' AND shipped_date &gt;= '2016-12-01' AND shipped_date &lt; '2016-12-05' THEN order_nr</v>
      </c>
      <c r="S1493" t="str">
        <f t="shared" si="189"/>
        <v>WHEN fk_mwh_warehouse = '3' AND id_city = '5415' AND shipped_date &gt;= '2016-12-01' AND shipped_date &lt; '2016-12-05' THEN 1</v>
      </c>
    </row>
    <row r="1494" spans="1:19" x14ac:dyDescent="0.25">
      <c r="A1494" t="str">
        <f t="shared" si="190"/>
        <v>54633</v>
      </c>
      <c r="B1494">
        <v>3</v>
      </c>
      <c r="C1494">
        <v>5463</v>
      </c>
      <c r="D1494">
        <v>33650</v>
      </c>
      <c r="E1494">
        <v>33650</v>
      </c>
      <c r="F1494">
        <v>1</v>
      </c>
      <c r="G1494">
        <v>1</v>
      </c>
      <c r="H1494">
        <f>VLOOKUP($A1494,'01 LEAD TIME'!$A$10:$K$1000000,8,FALSE)</f>
        <v>20161206110009</v>
      </c>
      <c r="I1494">
        <f>VLOOKUP($A1494,'01 LEAD TIME'!$A$10:$K$1000000,9,FALSE)</f>
        <v>20161208213621</v>
      </c>
      <c r="J1494">
        <f>VLOOKUP($A1494,'01 LEAD TIME'!$A$10:$K$1000000,10,FALSE)</f>
        <v>2</v>
      </c>
      <c r="K1494">
        <f>VLOOKUP($A1494,'01 LEAD TIME'!$A$10:$K$1000000,11,FALSE)</f>
        <v>0</v>
      </c>
      <c r="L1494" t="s">
        <v>37</v>
      </c>
      <c r="M1494" s="1">
        <f t="shared" si="184"/>
        <v>42711</v>
      </c>
      <c r="N1494" s="1">
        <f t="shared" si="185"/>
        <v>42714</v>
      </c>
      <c r="O1494" t="b">
        <f t="shared" si="186"/>
        <v>0</v>
      </c>
      <c r="P1494" t="str">
        <f t="shared" si="187"/>
        <v>WHEN fk_mwh_warehouse = '3' AND id_city = '5463' AND shipped_date &gt;= '2016-12-07' AND shipped_date &lt; '2016-12-11' THEN unit_price</v>
      </c>
      <c r="Q1494" t="str">
        <f t="shared" si="188"/>
        <v>WHEN fk_mwh_warehouse = '3' AND id_city = '5463' AND shipped_date &gt;= '2016-12-07' AND shipped_date &lt; '2016-12-11' THEN paid_price</v>
      </c>
      <c r="R1494" t="str">
        <f t="shared" si="191"/>
        <v>WHEN fk_mwh_warehouse = '3' AND id_city = '5463' AND shipped_date &gt;= '2016-12-07' AND shipped_date &lt; '2016-12-11' THEN order_nr</v>
      </c>
      <c r="S1494" t="str">
        <f t="shared" si="189"/>
        <v>WHEN fk_mwh_warehouse = '3' AND id_city = '5463' AND shipped_date &gt;= '2016-12-07' AND shipped_date &lt; '2016-12-11' THEN 1</v>
      </c>
    </row>
    <row r="1495" spans="1:19" x14ac:dyDescent="0.25">
      <c r="A1495" t="str">
        <f t="shared" si="190"/>
        <v>55083</v>
      </c>
      <c r="B1495">
        <v>3</v>
      </c>
      <c r="C1495">
        <v>5508</v>
      </c>
      <c r="D1495">
        <v>0</v>
      </c>
      <c r="E1495">
        <v>0</v>
      </c>
      <c r="F1495">
        <v>0</v>
      </c>
      <c r="G1495">
        <v>0</v>
      </c>
      <c r="H1495" t="e">
        <f>VLOOKUP($A1495,'01 LEAD TIME'!$A$10:$K$1000000,8,FALSE)</f>
        <v>#N/A</v>
      </c>
      <c r="I1495" t="e">
        <f>VLOOKUP($A1495,'01 LEAD TIME'!$A$10:$K$1000000,9,FALSE)</f>
        <v>#N/A</v>
      </c>
      <c r="J1495" t="e">
        <f>VLOOKUP($A1495,'01 LEAD TIME'!$A$10:$K$1000000,10,FALSE)</f>
        <v>#N/A</v>
      </c>
      <c r="K1495" t="e">
        <f>VLOOKUP($A1495,'01 LEAD TIME'!$A$10:$K$1000000,11,FALSE)</f>
        <v>#N/A</v>
      </c>
      <c r="L1495" t="e">
        <v>#N/A</v>
      </c>
      <c r="M1495" s="1" t="e">
        <f t="shared" si="184"/>
        <v>#N/A</v>
      </c>
      <c r="N1495" s="1" t="e">
        <f t="shared" si="185"/>
        <v>#N/A</v>
      </c>
      <c r="O1495" t="e">
        <f t="shared" si="186"/>
        <v>#N/A</v>
      </c>
      <c r="P1495" t="e">
        <f t="shared" si="187"/>
        <v>#N/A</v>
      </c>
      <c r="Q1495" t="e">
        <f t="shared" si="188"/>
        <v>#N/A</v>
      </c>
      <c r="R1495" t="e">
        <f t="shared" si="191"/>
        <v>#N/A</v>
      </c>
      <c r="S1495" t="e">
        <f t="shared" si="189"/>
        <v>#N/A</v>
      </c>
    </row>
    <row r="1496" spans="1:19" x14ac:dyDescent="0.25">
      <c r="A1496" t="str">
        <f t="shared" si="190"/>
        <v>55253</v>
      </c>
      <c r="B1496">
        <v>3</v>
      </c>
      <c r="C1496">
        <v>5525</v>
      </c>
      <c r="D1496">
        <v>0</v>
      </c>
      <c r="E1496">
        <v>0</v>
      </c>
      <c r="F1496">
        <v>0</v>
      </c>
      <c r="G1496">
        <v>0</v>
      </c>
      <c r="H1496" t="e">
        <f>VLOOKUP($A1496,'01 LEAD TIME'!$A$10:$K$1000000,8,FALSE)</f>
        <v>#N/A</v>
      </c>
      <c r="I1496" t="e">
        <f>VLOOKUP($A1496,'01 LEAD TIME'!$A$10:$K$1000000,9,FALSE)</f>
        <v>#N/A</v>
      </c>
      <c r="J1496" t="e">
        <f>VLOOKUP($A1496,'01 LEAD TIME'!$A$10:$K$1000000,10,FALSE)</f>
        <v>#N/A</v>
      </c>
      <c r="K1496" t="e">
        <f>VLOOKUP($A1496,'01 LEAD TIME'!$A$10:$K$1000000,11,FALSE)</f>
        <v>#N/A</v>
      </c>
      <c r="L1496" t="e">
        <v>#N/A</v>
      </c>
      <c r="M1496" s="1" t="e">
        <f t="shared" si="184"/>
        <v>#N/A</v>
      </c>
      <c r="N1496" s="1" t="e">
        <f t="shared" si="185"/>
        <v>#N/A</v>
      </c>
      <c r="O1496" t="e">
        <f t="shared" si="186"/>
        <v>#N/A</v>
      </c>
      <c r="P1496" t="e">
        <f t="shared" si="187"/>
        <v>#N/A</v>
      </c>
      <c r="Q1496" t="e">
        <f t="shared" si="188"/>
        <v>#N/A</v>
      </c>
      <c r="R1496" t="e">
        <f t="shared" si="191"/>
        <v>#N/A</v>
      </c>
      <c r="S1496" t="e">
        <f t="shared" si="189"/>
        <v>#N/A</v>
      </c>
    </row>
    <row r="1497" spans="1:19" x14ac:dyDescent="0.25">
      <c r="A1497" t="str">
        <f t="shared" si="190"/>
        <v>55453</v>
      </c>
      <c r="B1497">
        <v>3</v>
      </c>
      <c r="C1497">
        <v>5545</v>
      </c>
      <c r="D1497">
        <v>0</v>
      </c>
      <c r="E1497">
        <v>0</v>
      </c>
      <c r="F1497">
        <v>0</v>
      </c>
      <c r="G1497">
        <v>0</v>
      </c>
      <c r="H1497" t="e">
        <f>VLOOKUP($A1497,'01 LEAD TIME'!$A$10:$K$1000000,8,FALSE)</f>
        <v>#N/A</v>
      </c>
      <c r="I1497" t="e">
        <f>VLOOKUP($A1497,'01 LEAD TIME'!$A$10:$K$1000000,9,FALSE)</f>
        <v>#N/A</v>
      </c>
      <c r="J1497" t="e">
        <f>VLOOKUP($A1497,'01 LEAD TIME'!$A$10:$K$1000000,10,FALSE)</f>
        <v>#N/A</v>
      </c>
      <c r="K1497" t="e">
        <f>VLOOKUP($A1497,'01 LEAD TIME'!$A$10:$K$1000000,11,FALSE)</f>
        <v>#N/A</v>
      </c>
      <c r="L1497" t="e">
        <v>#N/A</v>
      </c>
      <c r="M1497" s="1" t="e">
        <f t="shared" si="184"/>
        <v>#N/A</v>
      </c>
      <c r="N1497" s="1" t="e">
        <f t="shared" si="185"/>
        <v>#N/A</v>
      </c>
      <c r="O1497" t="e">
        <f t="shared" si="186"/>
        <v>#N/A</v>
      </c>
      <c r="P1497" t="e">
        <f t="shared" si="187"/>
        <v>#N/A</v>
      </c>
      <c r="Q1497" t="e">
        <f t="shared" si="188"/>
        <v>#N/A</v>
      </c>
      <c r="R1497" t="e">
        <f t="shared" si="191"/>
        <v>#N/A</v>
      </c>
      <c r="S1497" t="e">
        <f t="shared" si="189"/>
        <v>#N/A</v>
      </c>
    </row>
    <row r="1498" spans="1:19" x14ac:dyDescent="0.25">
      <c r="A1498" t="str">
        <f t="shared" si="190"/>
        <v>55603</v>
      </c>
      <c r="B1498">
        <v>3</v>
      </c>
      <c r="C1498">
        <v>5560</v>
      </c>
      <c r="D1498">
        <v>0</v>
      </c>
      <c r="E1498">
        <v>0</v>
      </c>
      <c r="F1498">
        <v>0</v>
      </c>
      <c r="G1498">
        <v>0</v>
      </c>
      <c r="H1498" t="e">
        <f>VLOOKUP($A1498,'01 LEAD TIME'!$A$10:$K$1000000,8,FALSE)</f>
        <v>#N/A</v>
      </c>
      <c r="I1498" t="e">
        <f>VLOOKUP($A1498,'01 LEAD TIME'!$A$10:$K$1000000,9,FALSE)</f>
        <v>#N/A</v>
      </c>
      <c r="J1498" t="e">
        <f>VLOOKUP($A1498,'01 LEAD TIME'!$A$10:$K$1000000,10,FALSE)</f>
        <v>#N/A</v>
      </c>
      <c r="K1498" t="e">
        <f>VLOOKUP($A1498,'01 LEAD TIME'!$A$10:$K$1000000,11,FALSE)</f>
        <v>#N/A</v>
      </c>
      <c r="L1498" t="e">
        <v>#N/A</v>
      </c>
      <c r="M1498" s="1" t="e">
        <f t="shared" si="184"/>
        <v>#N/A</v>
      </c>
      <c r="N1498" s="1" t="e">
        <f t="shared" si="185"/>
        <v>#N/A</v>
      </c>
      <c r="O1498" t="e">
        <f t="shared" si="186"/>
        <v>#N/A</v>
      </c>
      <c r="P1498" t="e">
        <f t="shared" si="187"/>
        <v>#N/A</v>
      </c>
      <c r="Q1498" t="e">
        <f t="shared" si="188"/>
        <v>#N/A</v>
      </c>
      <c r="R1498" t="e">
        <f t="shared" si="191"/>
        <v>#N/A</v>
      </c>
      <c r="S1498" t="e">
        <f t="shared" si="189"/>
        <v>#N/A</v>
      </c>
    </row>
    <row r="1499" spans="1:19" x14ac:dyDescent="0.25">
      <c r="A1499" t="str">
        <f t="shared" si="190"/>
        <v>55853</v>
      </c>
      <c r="B1499">
        <v>3</v>
      </c>
      <c r="C1499">
        <v>5585</v>
      </c>
      <c r="D1499">
        <v>0</v>
      </c>
      <c r="E1499">
        <v>0</v>
      </c>
      <c r="F1499">
        <v>0</v>
      </c>
      <c r="G1499">
        <v>0</v>
      </c>
      <c r="H1499" t="e">
        <f>VLOOKUP($A1499,'01 LEAD TIME'!$A$10:$K$1000000,8,FALSE)</f>
        <v>#N/A</v>
      </c>
      <c r="I1499" t="e">
        <f>VLOOKUP($A1499,'01 LEAD TIME'!$A$10:$K$1000000,9,FALSE)</f>
        <v>#N/A</v>
      </c>
      <c r="J1499" t="e">
        <f>VLOOKUP($A1499,'01 LEAD TIME'!$A$10:$K$1000000,10,FALSE)</f>
        <v>#N/A</v>
      </c>
      <c r="K1499" t="e">
        <f>VLOOKUP($A1499,'01 LEAD TIME'!$A$10:$K$1000000,11,FALSE)</f>
        <v>#N/A</v>
      </c>
      <c r="L1499" t="e">
        <v>#N/A</v>
      </c>
      <c r="M1499" s="1" t="e">
        <f t="shared" si="184"/>
        <v>#N/A</v>
      </c>
      <c r="N1499" s="1" t="e">
        <f t="shared" si="185"/>
        <v>#N/A</v>
      </c>
      <c r="O1499" t="e">
        <f t="shared" si="186"/>
        <v>#N/A</v>
      </c>
      <c r="P1499" t="e">
        <f t="shared" si="187"/>
        <v>#N/A</v>
      </c>
      <c r="Q1499" t="e">
        <f t="shared" si="188"/>
        <v>#N/A</v>
      </c>
      <c r="R1499" t="e">
        <f t="shared" si="191"/>
        <v>#N/A</v>
      </c>
      <c r="S1499" t="e">
        <f t="shared" si="189"/>
        <v>#N/A</v>
      </c>
    </row>
    <row r="1500" spans="1:19" x14ac:dyDescent="0.25">
      <c r="A1500" t="str">
        <f t="shared" si="190"/>
        <v>56033</v>
      </c>
      <c r="B1500">
        <v>3</v>
      </c>
      <c r="C1500">
        <v>5603</v>
      </c>
      <c r="D1500">
        <v>0</v>
      </c>
      <c r="E1500">
        <v>0</v>
      </c>
      <c r="F1500">
        <v>0</v>
      </c>
      <c r="G1500">
        <v>0</v>
      </c>
      <c r="H1500" t="e">
        <f>VLOOKUP($A1500,'01 LEAD TIME'!$A$10:$K$1000000,8,FALSE)</f>
        <v>#N/A</v>
      </c>
      <c r="I1500" t="e">
        <f>VLOOKUP($A1500,'01 LEAD TIME'!$A$10:$K$1000000,9,FALSE)</f>
        <v>#N/A</v>
      </c>
      <c r="J1500" t="e">
        <f>VLOOKUP($A1500,'01 LEAD TIME'!$A$10:$K$1000000,10,FALSE)</f>
        <v>#N/A</v>
      </c>
      <c r="K1500" t="e">
        <f>VLOOKUP($A1500,'01 LEAD TIME'!$A$10:$K$1000000,11,FALSE)</f>
        <v>#N/A</v>
      </c>
      <c r="L1500" t="e">
        <v>#N/A</v>
      </c>
      <c r="M1500" s="1" t="e">
        <f t="shared" si="184"/>
        <v>#N/A</v>
      </c>
      <c r="N1500" s="1" t="e">
        <f t="shared" si="185"/>
        <v>#N/A</v>
      </c>
      <c r="O1500" t="e">
        <f t="shared" si="186"/>
        <v>#N/A</v>
      </c>
      <c r="P1500" t="e">
        <f t="shared" si="187"/>
        <v>#N/A</v>
      </c>
      <c r="Q1500" t="e">
        <f t="shared" si="188"/>
        <v>#N/A</v>
      </c>
      <c r="R1500" t="e">
        <f t="shared" si="191"/>
        <v>#N/A</v>
      </c>
      <c r="S1500" t="e">
        <f t="shared" si="189"/>
        <v>#N/A</v>
      </c>
    </row>
    <row r="1501" spans="1:19" x14ac:dyDescent="0.25">
      <c r="A1501" t="str">
        <f t="shared" si="190"/>
        <v>56233</v>
      </c>
      <c r="B1501">
        <v>3</v>
      </c>
      <c r="C1501">
        <v>5623</v>
      </c>
      <c r="D1501">
        <v>0</v>
      </c>
      <c r="E1501">
        <v>0</v>
      </c>
      <c r="F1501">
        <v>0</v>
      </c>
      <c r="G1501">
        <v>0</v>
      </c>
      <c r="H1501" t="e">
        <f>VLOOKUP($A1501,'01 LEAD TIME'!$A$10:$K$1000000,8,FALSE)</f>
        <v>#N/A</v>
      </c>
      <c r="I1501" t="e">
        <f>VLOOKUP($A1501,'01 LEAD TIME'!$A$10:$K$1000000,9,FALSE)</f>
        <v>#N/A</v>
      </c>
      <c r="J1501" t="e">
        <f>VLOOKUP($A1501,'01 LEAD TIME'!$A$10:$K$1000000,10,FALSE)</f>
        <v>#N/A</v>
      </c>
      <c r="K1501" t="e">
        <f>VLOOKUP($A1501,'01 LEAD TIME'!$A$10:$K$1000000,11,FALSE)</f>
        <v>#N/A</v>
      </c>
      <c r="L1501" t="e">
        <v>#N/A</v>
      </c>
      <c r="M1501" s="1" t="e">
        <f t="shared" si="184"/>
        <v>#N/A</v>
      </c>
      <c r="N1501" s="1" t="e">
        <f t="shared" si="185"/>
        <v>#N/A</v>
      </c>
      <c r="O1501" t="e">
        <f t="shared" si="186"/>
        <v>#N/A</v>
      </c>
      <c r="P1501" t="e">
        <f t="shared" si="187"/>
        <v>#N/A</v>
      </c>
      <c r="Q1501" t="e">
        <f t="shared" si="188"/>
        <v>#N/A</v>
      </c>
      <c r="R1501" t="e">
        <f t="shared" si="191"/>
        <v>#N/A</v>
      </c>
      <c r="S1501" t="e">
        <f t="shared" si="189"/>
        <v>#N/A</v>
      </c>
    </row>
    <row r="1502" spans="1:19" x14ac:dyDescent="0.25">
      <c r="A1502" t="str">
        <f t="shared" si="190"/>
        <v>56563</v>
      </c>
      <c r="B1502">
        <v>3</v>
      </c>
      <c r="C1502">
        <v>5656</v>
      </c>
      <c r="D1502">
        <v>0</v>
      </c>
      <c r="E1502">
        <v>0</v>
      </c>
      <c r="F1502">
        <v>0</v>
      </c>
      <c r="G1502">
        <v>0</v>
      </c>
      <c r="H1502" t="e">
        <f>VLOOKUP($A1502,'01 LEAD TIME'!$A$10:$K$1000000,8,FALSE)</f>
        <v>#N/A</v>
      </c>
      <c r="I1502" t="e">
        <f>VLOOKUP($A1502,'01 LEAD TIME'!$A$10:$K$1000000,9,FALSE)</f>
        <v>#N/A</v>
      </c>
      <c r="J1502" t="e">
        <f>VLOOKUP($A1502,'01 LEAD TIME'!$A$10:$K$1000000,10,FALSE)</f>
        <v>#N/A</v>
      </c>
      <c r="K1502" t="e">
        <f>VLOOKUP($A1502,'01 LEAD TIME'!$A$10:$K$1000000,11,FALSE)</f>
        <v>#N/A</v>
      </c>
      <c r="L1502" t="e">
        <v>#N/A</v>
      </c>
      <c r="M1502" s="1" t="e">
        <f t="shared" si="184"/>
        <v>#N/A</v>
      </c>
      <c r="N1502" s="1" t="e">
        <f t="shared" si="185"/>
        <v>#N/A</v>
      </c>
      <c r="O1502" t="e">
        <f t="shared" si="186"/>
        <v>#N/A</v>
      </c>
      <c r="P1502" t="e">
        <f t="shared" si="187"/>
        <v>#N/A</v>
      </c>
      <c r="Q1502" t="e">
        <f t="shared" si="188"/>
        <v>#N/A</v>
      </c>
      <c r="R1502" t="e">
        <f t="shared" si="191"/>
        <v>#N/A</v>
      </c>
      <c r="S1502" t="e">
        <f t="shared" si="189"/>
        <v>#N/A</v>
      </c>
    </row>
    <row r="1503" spans="1:19" x14ac:dyDescent="0.25">
      <c r="A1503" t="str">
        <f t="shared" si="190"/>
        <v>57053</v>
      </c>
      <c r="B1503">
        <v>3</v>
      </c>
      <c r="C1503">
        <v>5705</v>
      </c>
      <c r="D1503">
        <v>0</v>
      </c>
      <c r="E1503">
        <v>0</v>
      </c>
      <c r="F1503">
        <v>0</v>
      </c>
      <c r="G1503">
        <v>0</v>
      </c>
      <c r="H1503" t="e">
        <f>VLOOKUP($A1503,'01 LEAD TIME'!$A$10:$K$1000000,8,FALSE)</f>
        <v>#N/A</v>
      </c>
      <c r="I1503" t="e">
        <f>VLOOKUP($A1503,'01 LEAD TIME'!$A$10:$K$1000000,9,FALSE)</f>
        <v>#N/A</v>
      </c>
      <c r="J1503" t="e">
        <f>VLOOKUP($A1503,'01 LEAD TIME'!$A$10:$K$1000000,10,FALSE)</f>
        <v>#N/A</v>
      </c>
      <c r="K1503" t="e">
        <f>VLOOKUP($A1503,'01 LEAD TIME'!$A$10:$K$1000000,11,FALSE)</f>
        <v>#N/A</v>
      </c>
      <c r="L1503" t="e">
        <v>#N/A</v>
      </c>
      <c r="M1503" s="1" t="e">
        <f t="shared" si="184"/>
        <v>#N/A</v>
      </c>
      <c r="N1503" s="1" t="e">
        <f t="shared" si="185"/>
        <v>#N/A</v>
      </c>
      <c r="O1503" t="e">
        <f t="shared" si="186"/>
        <v>#N/A</v>
      </c>
      <c r="P1503" t="e">
        <f t="shared" si="187"/>
        <v>#N/A</v>
      </c>
      <c r="Q1503" t="e">
        <f t="shared" si="188"/>
        <v>#N/A</v>
      </c>
      <c r="R1503" t="e">
        <f t="shared" si="191"/>
        <v>#N/A</v>
      </c>
      <c r="S1503" t="e">
        <f t="shared" si="189"/>
        <v>#N/A</v>
      </c>
    </row>
    <row r="1504" spans="1:19" x14ac:dyDescent="0.25">
      <c r="A1504" t="str">
        <f t="shared" si="190"/>
        <v>57103</v>
      </c>
      <c r="B1504">
        <v>3</v>
      </c>
      <c r="C1504">
        <v>5710</v>
      </c>
      <c r="D1504">
        <v>157970</v>
      </c>
      <c r="E1504">
        <v>157970</v>
      </c>
      <c r="F1504">
        <v>3</v>
      </c>
      <c r="G1504">
        <v>7</v>
      </c>
      <c r="H1504">
        <f>VLOOKUP($A1504,'01 LEAD TIME'!$A$10:$K$1000000,8,FALSE)</f>
        <v>20161205085256</v>
      </c>
      <c r="I1504">
        <f>VLOOKUP($A1504,'01 LEAD TIME'!$A$10:$K$1000000,9,FALSE)</f>
        <v>20161208012515</v>
      </c>
      <c r="J1504">
        <f>VLOOKUP($A1504,'01 LEAD TIME'!$A$10:$K$1000000,10,FALSE)</f>
        <v>3</v>
      </c>
      <c r="K1504">
        <f>VLOOKUP($A1504,'01 LEAD TIME'!$A$10:$K$1000000,11,FALSE)</f>
        <v>0</v>
      </c>
      <c r="L1504" t="s">
        <v>37</v>
      </c>
      <c r="M1504" s="1">
        <f t="shared" si="184"/>
        <v>42710</v>
      </c>
      <c r="N1504" s="1">
        <f t="shared" si="185"/>
        <v>42713</v>
      </c>
      <c r="O1504" t="b">
        <f t="shared" si="186"/>
        <v>0</v>
      </c>
      <c r="P1504" t="str">
        <f t="shared" si="187"/>
        <v>WHEN fk_mwh_warehouse = '3' AND id_city = '5710' AND shipped_date &gt;= '2016-12-06' AND shipped_date &lt; '2016-12-10' THEN unit_price</v>
      </c>
      <c r="Q1504" t="str">
        <f t="shared" si="188"/>
        <v>WHEN fk_mwh_warehouse = '3' AND id_city = '5710' AND shipped_date &gt;= '2016-12-06' AND shipped_date &lt; '2016-12-10' THEN paid_price</v>
      </c>
      <c r="R1504" t="str">
        <f t="shared" si="191"/>
        <v>WHEN fk_mwh_warehouse = '3' AND id_city = '5710' AND shipped_date &gt;= '2016-12-06' AND shipped_date &lt; '2016-12-10' THEN order_nr</v>
      </c>
      <c r="S1504" t="str">
        <f t="shared" si="189"/>
        <v>WHEN fk_mwh_warehouse = '3' AND id_city = '5710' AND shipped_date &gt;= '2016-12-06' AND shipped_date &lt; '2016-12-10' THEN 1</v>
      </c>
    </row>
    <row r="1505" spans="1:19" x14ac:dyDescent="0.25">
      <c r="A1505" t="str">
        <f t="shared" si="190"/>
        <v>57163</v>
      </c>
      <c r="B1505">
        <v>3</v>
      </c>
      <c r="C1505">
        <v>5716</v>
      </c>
      <c r="D1505">
        <v>35514505</v>
      </c>
      <c r="E1505">
        <v>32474505</v>
      </c>
      <c r="F1505">
        <v>42</v>
      </c>
      <c r="G1505">
        <v>44</v>
      </c>
      <c r="H1505">
        <f>VLOOKUP($A1505,'01 LEAD TIME'!$A$10:$K$1000000,8,FALSE)</f>
        <v>20161132729713.5</v>
      </c>
      <c r="I1505">
        <f>VLOOKUP($A1505,'01 LEAD TIME'!$A$10:$K$1000000,9,FALSE)</f>
        <v>20161205953059.398</v>
      </c>
      <c r="J1505">
        <f>VLOOKUP($A1505,'01 LEAD TIME'!$A$10:$K$1000000,10,FALSE)</f>
        <v>9</v>
      </c>
      <c r="K1505">
        <f>VLOOKUP($A1505,'01 LEAD TIME'!$A$10:$K$1000000,11,FALSE)</f>
        <v>3</v>
      </c>
      <c r="L1505" t="s">
        <v>34</v>
      </c>
      <c r="M1505" s="1">
        <f t="shared" si="184"/>
        <v>42695</v>
      </c>
      <c r="N1505" s="1">
        <f t="shared" si="185"/>
        <v>42710</v>
      </c>
      <c r="O1505" t="b">
        <f t="shared" si="186"/>
        <v>0</v>
      </c>
      <c r="P1505" t="str">
        <f t="shared" si="187"/>
        <v>WHEN fk_mwh_warehouse = '3' AND id_city = '5716' AND shipped_date &gt;= '2016-11-21' AND shipped_date &lt; '2016-12-07' THEN unit_price</v>
      </c>
      <c r="Q1505" t="str">
        <f t="shared" si="188"/>
        <v>WHEN fk_mwh_warehouse = '3' AND id_city = '5716' AND shipped_date &gt;= '2016-11-21' AND shipped_date &lt; '2016-12-07' THEN paid_price</v>
      </c>
      <c r="R1505" t="str">
        <f t="shared" si="191"/>
        <v>WHEN fk_mwh_warehouse = '3' AND id_city = '5716' AND shipped_date &gt;= '2016-11-21' AND shipped_date &lt; '2016-12-07' THEN order_nr</v>
      </c>
      <c r="S1505" t="str">
        <f t="shared" si="189"/>
        <v>WHEN fk_mwh_warehouse = '3' AND id_city = '5716' AND shipped_date &gt;= '2016-11-21' AND shipped_date &lt; '2016-12-07' THEN 1</v>
      </c>
    </row>
    <row r="1506" spans="1:19" x14ac:dyDescent="0.25">
      <c r="A1506" t="str">
        <f t="shared" si="190"/>
        <v>57333</v>
      </c>
      <c r="B1506">
        <v>3</v>
      </c>
      <c r="C1506">
        <v>5733</v>
      </c>
      <c r="D1506">
        <v>56777</v>
      </c>
      <c r="E1506">
        <v>56777</v>
      </c>
      <c r="F1506">
        <v>1</v>
      </c>
      <c r="G1506">
        <v>1</v>
      </c>
      <c r="H1506">
        <f>VLOOKUP($A1506,'01 LEAD TIME'!$A$10:$K$1000000,8,FALSE)</f>
        <v>20161202190317</v>
      </c>
      <c r="I1506">
        <f>VLOOKUP($A1506,'01 LEAD TIME'!$A$10:$K$1000000,9,FALSE)</f>
        <v>20161207014101</v>
      </c>
      <c r="J1506">
        <f>VLOOKUP($A1506,'01 LEAD TIME'!$A$10:$K$1000000,10,FALSE)</f>
        <v>5</v>
      </c>
      <c r="K1506">
        <f>VLOOKUP($A1506,'01 LEAD TIME'!$A$10:$K$1000000,11,FALSE)</f>
        <v>0</v>
      </c>
      <c r="L1506" t="s">
        <v>35</v>
      </c>
      <c r="M1506" s="1">
        <f t="shared" si="184"/>
        <v>42708</v>
      </c>
      <c r="N1506" s="1">
        <f t="shared" si="185"/>
        <v>42711</v>
      </c>
      <c r="O1506" t="b">
        <f t="shared" si="186"/>
        <v>0</v>
      </c>
      <c r="P1506" t="str">
        <f t="shared" si="187"/>
        <v>WHEN fk_mwh_warehouse = '3' AND id_city = '5733' AND shipped_date &gt;= '2016-12-04' AND shipped_date &lt; '2016-12-08' THEN unit_price</v>
      </c>
      <c r="Q1506" t="str">
        <f t="shared" si="188"/>
        <v>WHEN fk_mwh_warehouse = '3' AND id_city = '5733' AND shipped_date &gt;= '2016-12-04' AND shipped_date &lt; '2016-12-08' THEN paid_price</v>
      </c>
      <c r="R1506" t="str">
        <f t="shared" si="191"/>
        <v>WHEN fk_mwh_warehouse = '3' AND id_city = '5733' AND shipped_date &gt;= '2016-12-04' AND shipped_date &lt; '2016-12-08' THEN order_nr</v>
      </c>
      <c r="S1506" t="str">
        <f t="shared" si="189"/>
        <v>WHEN fk_mwh_warehouse = '3' AND id_city = '5733' AND shipped_date &gt;= '2016-12-04' AND shipped_date &lt; '2016-12-08' THEN 1</v>
      </c>
    </row>
    <row r="1507" spans="1:19" x14ac:dyDescent="0.25">
      <c r="A1507" t="str">
        <f t="shared" si="190"/>
        <v>57383</v>
      </c>
      <c r="B1507">
        <v>3</v>
      </c>
      <c r="C1507">
        <v>5738</v>
      </c>
      <c r="D1507">
        <v>0</v>
      </c>
      <c r="E1507">
        <v>0</v>
      </c>
      <c r="F1507">
        <v>0</v>
      </c>
      <c r="G1507">
        <v>0</v>
      </c>
      <c r="H1507" t="e">
        <f>VLOOKUP($A1507,'01 LEAD TIME'!$A$10:$K$1000000,8,FALSE)</f>
        <v>#N/A</v>
      </c>
      <c r="I1507" t="e">
        <f>VLOOKUP($A1507,'01 LEAD TIME'!$A$10:$K$1000000,9,FALSE)</f>
        <v>#N/A</v>
      </c>
      <c r="J1507" t="e">
        <f>VLOOKUP($A1507,'01 LEAD TIME'!$A$10:$K$1000000,10,FALSE)</f>
        <v>#N/A</v>
      </c>
      <c r="K1507" t="e">
        <f>VLOOKUP($A1507,'01 LEAD TIME'!$A$10:$K$1000000,11,FALSE)</f>
        <v>#N/A</v>
      </c>
      <c r="L1507" t="e">
        <v>#N/A</v>
      </c>
      <c r="M1507" s="1" t="e">
        <f t="shared" si="184"/>
        <v>#N/A</v>
      </c>
      <c r="N1507" s="1" t="e">
        <f t="shared" si="185"/>
        <v>#N/A</v>
      </c>
      <c r="O1507" t="e">
        <f t="shared" si="186"/>
        <v>#N/A</v>
      </c>
      <c r="P1507" t="e">
        <f t="shared" si="187"/>
        <v>#N/A</v>
      </c>
      <c r="Q1507" t="e">
        <f t="shared" si="188"/>
        <v>#N/A</v>
      </c>
      <c r="R1507" t="e">
        <f t="shared" si="191"/>
        <v>#N/A</v>
      </c>
      <c r="S1507" t="e">
        <f t="shared" si="189"/>
        <v>#N/A</v>
      </c>
    </row>
    <row r="1508" spans="1:19" x14ac:dyDescent="0.25">
      <c r="A1508" t="str">
        <f t="shared" si="190"/>
        <v>57473</v>
      </c>
      <c r="B1508">
        <v>3</v>
      </c>
      <c r="C1508">
        <v>5747</v>
      </c>
      <c r="D1508">
        <v>0</v>
      </c>
      <c r="E1508">
        <v>0</v>
      </c>
      <c r="F1508">
        <v>0</v>
      </c>
      <c r="G1508">
        <v>0</v>
      </c>
      <c r="H1508" t="e">
        <f>VLOOKUP($A1508,'01 LEAD TIME'!$A$10:$K$1000000,8,FALSE)</f>
        <v>#N/A</v>
      </c>
      <c r="I1508" t="e">
        <f>VLOOKUP($A1508,'01 LEAD TIME'!$A$10:$K$1000000,9,FALSE)</f>
        <v>#N/A</v>
      </c>
      <c r="J1508" t="e">
        <f>VLOOKUP($A1508,'01 LEAD TIME'!$A$10:$K$1000000,10,FALSE)</f>
        <v>#N/A</v>
      </c>
      <c r="K1508" t="e">
        <f>VLOOKUP($A1508,'01 LEAD TIME'!$A$10:$K$1000000,11,FALSE)</f>
        <v>#N/A</v>
      </c>
      <c r="L1508" t="e">
        <v>#N/A</v>
      </c>
      <c r="M1508" s="1" t="e">
        <f t="shared" si="184"/>
        <v>#N/A</v>
      </c>
      <c r="N1508" s="1" t="e">
        <f t="shared" si="185"/>
        <v>#N/A</v>
      </c>
      <c r="O1508" t="e">
        <f t="shared" si="186"/>
        <v>#N/A</v>
      </c>
      <c r="P1508" t="e">
        <f t="shared" si="187"/>
        <v>#N/A</v>
      </c>
      <c r="Q1508" t="e">
        <f t="shared" si="188"/>
        <v>#N/A</v>
      </c>
      <c r="R1508" t="e">
        <f t="shared" si="191"/>
        <v>#N/A</v>
      </c>
      <c r="S1508" t="e">
        <f t="shared" si="189"/>
        <v>#N/A</v>
      </c>
    </row>
    <row r="1509" spans="1:19" x14ac:dyDescent="0.25">
      <c r="A1509" t="str">
        <f t="shared" si="190"/>
        <v>57873</v>
      </c>
      <c r="B1509">
        <v>3</v>
      </c>
      <c r="C1509">
        <v>5787</v>
      </c>
      <c r="D1509">
        <v>233650</v>
      </c>
      <c r="E1509">
        <v>233650</v>
      </c>
      <c r="F1509">
        <v>2</v>
      </c>
      <c r="G1509">
        <v>3</v>
      </c>
      <c r="H1509">
        <f>VLOOKUP($A1509,'01 LEAD TIME'!$A$10:$K$1000000,8,FALSE)</f>
        <v>20161125348744</v>
      </c>
      <c r="I1509">
        <f>VLOOKUP($A1509,'01 LEAD TIME'!$A$10:$K$1000000,9,FALSE)</f>
        <v>20161205541848.199</v>
      </c>
      <c r="J1509">
        <f>VLOOKUP($A1509,'01 LEAD TIME'!$A$10:$K$1000000,10,FALSE)</f>
        <v>10</v>
      </c>
      <c r="K1509">
        <f>VLOOKUP($A1509,'01 LEAD TIME'!$A$10:$K$1000000,11,FALSE)</f>
        <v>2</v>
      </c>
      <c r="L1509" t="s">
        <v>34</v>
      </c>
      <c r="M1509" s="1">
        <f t="shared" si="184"/>
        <v>42697</v>
      </c>
      <c r="N1509" s="1">
        <f t="shared" si="185"/>
        <v>42708</v>
      </c>
      <c r="O1509" t="b">
        <f t="shared" si="186"/>
        <v>0</v>
      </c>
      <c r="P1509" t="str">
        <f t="shared" si="187"/>
        <v>WHEN fk_mwh_warehouse = '3' AND id_city = '5787' AND shipped_date &gt;= '2016-11-23' AND shipped_date &lt; '2016-12-05' THEN unit_price</v>
      </c>
      <c r="Q1509" t="str">
        <f t="shared" si="188"/>
        <v>WHEN fk_mwh_warehouse = '3' AND id_city = '5787' AND shipped_date &gt;= '2016-11-23' AND shipped_date &lt; '2016-12-05' THEN paid_price</v>
      </c>
      <c r="R1509" t="str">
        <f t="shared" si="191"/>
        <v>WHEN fk_mwh_warehouse = '3' AND id_city = '5787' AND shipped_date &gt;= '2016-11-23' AND shipped_date &lt; '2016-12-05' THEN order_nr</v>
      </c>
      <c r="S1509" t="str">
        <f t="shared" si="189"/>
        <v>WHEN fk_mwh_warehouse = '3' AND id_city = '5787' AND shipped_date &gt;= '2016-11-23' AND shipped_date &lt; '2016-12-05' THEN 1</v>
      </c>
    </row>
    <row r="1510" spans="1:19" x14ac:dyDescent="0.25">
      <c r="A1510" t="str">
        <f t="shared" si="190"/>
        <v>58143</v>
      </c>
      <c r="B1510">
        <v>3</v>
      </c>
      <c r="C1510">
        <v>5814</v>
      </c>
      <c r="D1510">
        <v>221300</v>
      </c>
      <c r="E1510">
        <v>221300</v>
      </c>
      <c r="F1510">
        <v>3</v>
      </c>
      <c r="G1510">
        <v>4</v>
      </c>
      <c r="H1510">
        <f>VLOOKUP($A1510,'01 LEAD TIME'!$A$10:$K$1000000,8,FALSE)</f>
        <v>20161177447402.602</v>
      </c>
      <c r="I1510">
        <f>VLOOKUP($A1510,'01 LEAD TIME'!$A$10:$K$1000000,9,FALSE)</f>
        <v>20161205811215.301</v>
      </c>
      <c r="J1510">
        <f>VLOOKUP($A1510,'01 LEAD TIME'!$A$10:$K$1000000,10,FALSE)</f>
        <v>5</v>
      </c>
      <c r="K1510">
        <f>VLOOKUP($A1510,'01 LEAD TIME'!$A$10:$K$1000000,11,FALSE)</f>
        <v>3</v>
      </c>
      <c r="L1510" t="s">
        <v>34</v>
      </c>
      <c r="M1510" s="1">
        <f t="shared" si="184"/>
        <v>42699</v>
      </c>
      <c r="N1510" s="1">
        <f t="shared" si="185"/>
        <v>42714</v>
      </c>
      <c r="O1510" t="b">
        <f t="shared" si="186"/>
        <v>0</v>
      </c>
      <c r="P1510" t="str">
        <f t="shared" si="187"/>
        <v>WHEN fk_mwh_warehouse = '3' AND id_city = '5814' AND shipped_date &gt;= '2016-11-25' AND shipped_date &lt; '2016-12-11' THEN unit_price</v>
      </c>
      <c r="Q1510" t="str">
        <f t="shared" si="188"/>
        <v>WHEN fk_mwh_warehouse = '3' AND id_city = '5814' AND shipped_date &gt;= '2016-11-25' AND shipped_date &lt; '2016-12-11' THEN paid_price</v>
      </c>
      <c r="R1510" t="str">
        <f t="shared" si="191"/>
        <v>WHEN fk_mwh_warehouse = '3' AND id_city = '5814' AND shipped_date &gt;= '2016-11-25' AND shipped_date &lt; '2016-12-11' THEN order_nr</v>
      </c>
      <c r="S1510" t="str">
        <f t="shared" si="189"/>
        <v>WHEN fk_mwh_warehouse = '3' AND id_city = '5814' AND shipped_date &gt;= '2016-11-25' AND shipped_date &lt; '2016-12-11' THEN 1</v>
      </c>
    </row>
    <row r="1511" spans="1:19" x14ac:dyDescent="0.25">
      <c r="A1511" t="str">
        <f t="shared" si="190"/>
        <v>58623</v>
      </c>
      <c r="B1511">
        <v>3</v>
      </c>
      <c r="C1511">
        <v>5862</v>
      </c>
      <c r="D1511">
        <v>0</v>
      </c>
      <c r="E1511">
        <v>0</v>
      </c>
      <c r="F1511">
        <v>0</v>
      </c>
      <c r="G1511">
        <v>0</v>
      </c>
      <c r="H1511" t="e">
        <f>VLOOKUP($A1511,'01 LEAD TIME'!$A$10:$K$1000000,8,FALSE)</f>
        <v>#N/A</v>
      </c>
      <c r="I1511" t="e">
        <f>VLOOKUP($A1511,'01 LEAD TIME'!$A$10:$K$1000000,9,FALSE)</f>
        <v>#N/A</v>
      </c>
      <c r="J1511" t="e">
        <f>VLOOKUP($A1511,'01 LEAD TIME'!$A$10:$K$1000000,10,FALSE)</f>
        <v>#N/A</v>
      </c>
      <c r="K1511" t="e">
        <f>VLOOKUP($A1511,'01 LEAD TIME'!$A$10:$K$1000000,11,FALSE)</f>
        <v>#N/A</v>
      </c>
      <c r="L1511" t="e">
        <v>#N/A</v>
      </c>
      <c r="M1511" s="1" t="e">
        <f t="shared" si="184"/>
        <v>#N/A</v>
      </c>
      <c r="N1511" s="1" t="e">
        <f t="shared" si="185"/>
        <v>#N/A</v>
      </c>
      <c r="O1511" t="e">
        <f t="shared" si="186"/>
        <v>#N/A</v>
      </c>
      <c r="P1511" t="e">
        <f t="shared" si="187"/>
        <v>#N/A</v>
      </c>
      <c r="Q1511" t="e">
        <f t="shared" si="188"/>
        <v>#N/A</v>
      </c>
      <c r="R1511" t="e">
        <f t="shared" si="191"/>
        <v>#N/A</v>
      </c>
      <c r="S1511" t="e">
        <f t="shared" si="189"/>
        <v>#N/A</v>
      </c>
    </row>
    <row r="1512" spans="1:19" x14ac:dyDescent="0.25">
      <c r="A1512" t="str">
        <f t="shared" si="190"/>
        <v>58933</v>
      </c>
      <c r="B1512">
        <v>3</v>
      </c>
      <c r="C1512">
        <v>5893</v>
      </c>
      <c r="D1512">
        <v>60000</v>
      </c>
      <c r="E1512">
        <v>60000</v>
      </c>
      <c r="F1512">
        <v>1</v>
      </c>
      <c r="G1512">
        <v>1</v>
      </c>
      <c r="H1512">
        <f>VLOOKUP($A1512,'01 LEAD TIME'!$A$10:$K$1000000,8,FALSE)</f>
        <v>20161128210532</v>
      </c>
      <c r="I1512">
        <f>VLOOKUP($A1512,'01 LEAD TIME'!$A$10:$K$1000000,9,FALSE)</f>
        <v>20161207164422</v>
      </c>
      <c r="J1512">
        <f>VLOOKUP($A1512,'01 LEAD TIME'!$A$10:$K$1000000,10,FALSE)</f>
        <v>9</v>
      </c>
      <c r="K1512">
        <f>VLOOKUP($A1512,'01 LEAD TIME'!$A$10:$K$1000000,11,FALSE)</f>
        <v>0</v>
      </c>
      <c r="L1512" t="s">
        <v>35</v>
      </c>
      <c r="M1512" s="1">
        <f t="shared" si="184"/>
        <v>42704</v>
      </c>
      <c r="N1512" s="1">
        <f t="shared" si="185"/>
        <v>42707</v>
      </c>
      <c r="O1512" t="b">
        <f t="shared" si="186"/>
        <v>0</v>
      </c>
      <c r="P1512" t="str">
        <f t="shared" si="187"/>
        <v>WHEN fk_mwh_warehouse = '3' AND id_city = '5893' AND shipped_date &gt;= '2016-11-30' AND shipped_date &lt; '2016-12-04' THEN unit_price</v>
      </c>
      <c r="Q1512" t="str">
        <f t="shared" si="188"/>
        <v>WHEN fk_mwh_warehouse = '3' AND id_city = '5893' AND shipped_date &gt;= '2016-11-30' AND shipped_date &lt; '2016-12-04' THEN paid_price</v>
      </c>
      <c r="R1512" t="str">
        <f t="shared" si="191"/>
        <v>WHEN fk_mwh_warehouse = '3' AND id_city = '5893' AND shipped_date &gt;= '2016-11-30' AND shipped_date &lt; '2016-12-04' THEN order_nr</v>
      </c>
      <c r="S1512" t="str">
        <f t="shared" si="189"/>
        <v>WHEN fk_mwh_warehouse = '3' AND id_city = '5893' AND shipped_date &gt;= '2016-11-30' AND shipped_date &lt; '2016-12-04' THEN 1</v>
      </c>
    </row>
    <row r="1513" spans="1:19" x14ac:dyDescent="0.25">
      <c r="A1513" t="str">
        <f t="shared" si="190"/>
        <v>59113</v>
      </c>
      <c r="B1513">
        <v>3</v>
      </c>
      <c r="C1513">
        <v>5911</v>
      </c>
      <c r="D1513">
        <v>0</v>
      </c>
      <c r="E1513">
        <v>0</v>
      </c>
      <c r="F1513">
        <v>0</v>
      </c>
      <c r="G1513">
        <v>0</v>
      </c>
      <c r="H1513" t="e">
        <f>VLOOKUP($A1513,'01 LEAD TIME'!$A$10:$K$1000000,8,FALSE)</f>
        <v>#N/A</v>
      </c>
      <c r="I1513" t="e">
        <f>VLOOKUP($A1513,'01 LEAD TIME'!$A$10:$K$1000000,9,FALSE)</f>
        <v>#N/A</v>
      </c>
      <c r="J1513" t="e">
        <f>VLOOKUP($A1513,'01 LEAD TIME'!$A$10:$K$1000000,10,FALSE)</f>
        <v>#N/A</v>
      </c>
      <c r="K1513" t="e">
        <f>VLOOKUP($A1513,'01 LEAD TIME'!$A$10:$K$1000000,11,FALSE)</f>
        <v>#N/A</v>
      </c>
      <c r="L1513" t="e">
        <v>#N/A</v>
      </c>
      <c r="M1513" s="1" t="e">
        <f t="shared" si="184"/>
        <v>#N/A</v>
      </c>
      <c r="N1513" s="1" t="e">
        <f t="shared" si="185"/>
        <v>#N/A</v>
      </c>
      <c r="O1513" t="e">
        <f t="shared" si="186"/>
        <v>#N/A</v>
      </c>
      <c r="P1513" t="e">
        <f t="shared" si="187"/>
        <v>#N/A</v>
      </c>
      <c r="Q1513" t="e">
        <f t="shared" si="188"/>
        <v>#N/A</v>
      </c>
      <c r="R1513" t="e">
        <f t="shared" si="191"/>
        <v>#N/A</v>
      </c>
      <c r="S1513" t="e">
        <f t="shared" si="189"/>
        <v>#N/A</v>
      </c>
    </row>
    <row r="1514" spans="1:19" x14ac:dyDescent="0.25">
      <c r="A1514" t="str">
        <f t="shared" si="190"/>
        <v>59383</v>
      </c>
      <c r="B1514">
        <v>3</v>
      </c>
      <c r="C1514">
        <v>5938</v>
      </c>
      <c r="D1514">
        <v>29800</v>
      </c>
      <c r="E1514">
        <v>29800</v>
      </c>
      <c r="F1514">
        <v>1</v>
      </c>
      <c r="G1514">
        <v>1</v>
      </c>
      <c r="H1514">
        <f>VLOOKUP($A1514,'01 LEAD TIME'!$A$10:$K$1000000,8,FALSE)</f>
        <v>20161203160955</v>
      </c>
      <c r="I1514">
        <f>VLOOKUP($A1514,'01 LEAD TIME'!$A$10:$K$1000000,9,FALSE)</f>
        <v>20161206190107</v>
      </c>
      <c r="J1514">
        <f>VLOOKUP($A1514,'01 LEAD TIME'!$A$10:$K$1000000,10,FALSE)</f>
        <v>3</v>
      </c>
      <c r="K1514">
        <f>VLOOKUP($A1514,'01 LEAD TIME'!$A$10:$K$1000000,11,FALSE)</f>
        <v>0</v>
      </c>
      <c r="L1514" t="s">
        <v>36</v>
      </c>
      <c r="M1514" s="1">
        <f t="shared" si="184"/>
        <v>42710</v>
      </c>
      <c r="N1514" s="1">
        <f t="shared" si="185"/>
        <v>42713</v>
      </c>
      <c r="O1514" t="b">
        <f t="shared" si="186"/>
        <v>0</v>
      </c>
      <c r="P1514" t="str">
        <f t="shared" si="187"/>
        <v>WHEN fk_mwh_warehouse = '3' AND id_city = '5938' AND shipped_date &gt;= '2016-12-06' AND shipped_date &lt; '2016-12-10' THEN unit_price</v>
      </c>
      <c r="Q1514" t="str">
        <f t="shared" si="188"/>
        <v>WHEN fk_mwh_warehouse = '3' AND id_city = '5938' AND shipped_date &gt;= '2016-12-06' AND shipped_date &lt; '2016-12-10' THEN paid_price</v>
      </c>
      <c r="R1514" t="str">
        <f t="shared" si="191"/>
        <v>WHEN fk_mwh_warehouse = '3' AND id_city = '5938' AND shipped_date &gt;= '2016-12-06' AND shipped_date &lt; '2016-12-10' THEN order_nr</v>
      </c>
      <c r="S1514" t="str">
        <f t="shared" si="189"/>
        <v>WHEN fk_mwh_warehouse = '3' AND id_city = '5938' AND shipped_date &gt;= '2016-12-06' AND shipped_date &lt; '2016-12-10' THEN 1</v>
      </c>
    </row>
    <row r="1515" spans="1:19" x14ac:dyDescent="0.25">
      <c r="A1515" t="str">
        <f t="shared" si="190"/>
        <v>59713</v>
      </c>
      <c r="B1515">
        <v>3</v>
      </c>
      <c r="C1515">
        <v>5971</v>
      </c>
      <c r="D1515">
        <v>383300</v>
      </c>
      <c r="E1515">
        <v>383300</v>
      </c>
      <c r="F1515">
        <v>6</v>
      </c>
      <c r="G1515">
        <v>6</v>
      </c>
      <c r="H1515">
        <f>VLOOKUP($A1515,'01 LEAD TIME'!$A$10:$K$1000000,8,FALSE)</f>
        <v>20161144672769.5</v>
      </c>
      <c r="I1515">
        <f>VLOOKUP($A1515,'01 LEAD TIME'!$A$10:$K$1000000,9,FALSE)</f>
        <v>20161205867918</v>
      </c>
      <c r="J1515">
        <f>VLOOKUP($A1515,'01 LEAD TIME'!$A$10:$K$1000000,10,FALSE)</f>
        <v>9</v>
      </c>
      <c r="K1515">
        <f>VLOOKUP($A1515,'01 LEAD TIME'!$A$10:$K$1000000,11,FALSE)</f>
        <v>4</v>
      </c>
      <c r="L1515" t="s">
        <v>34</v>
      </c>
      <c r="M1515" s="1">
        <f t="shared" si="184"/>
        <v>42692</v>
      </c>
      <c r="N1515" s="1">
        <f t="shared" si="185"/>
        <v>42711</v>
      </c>
      <c r="O1515" t="b">
        <f t="shared" si="186"/>
        <v>0</v>
      </c>
      <c r="P1515" t="str">
        <f t="shared" si="187"/>
        <v>WHEN fk_mwh_warehouse = '3' AND id_city = '5971' AND shipped_date &gt;= '2016-11-18' AND shipped_date &lt; '2016-12-08' THEN unit_price</v>
      </c>
      <c r="Q1515" t="str">
        <f t="shared" si="188"/>
        <v>WHEN fk_mwh_warehouse = '3' AND id_city = '5971' AND shipped_date &gt;= '2016-11-18' AND shipped_date &lt; '2016-12-08' THEN paid_price</v>
      </c>
      <c r="R1515" t="str">
        <f t="shared" si="191"/>
        <v>WHEN fk_mwh_warehouse = '3' AND id_city = '5971' AND shipped_date &gt;= '2016-11-18' AND shipped_date &lt; '2016-12-08' THEN order_nr</v>
      </c>
      <c r="S1515" t="str">
        <f t="shared" si="189"/>
        <v>WHEN fk_mwh_warehouse = '3' AND id_city = '5971' AND shipped_date &gt;= '2016-11-18' AND shipped_date &lt; '2016-12-08' THEN 1</v>
      </c>
    </row>
    <row r="1516" spans="1:19" x14ac:dyDescent="0.25">
      <c r="A1516" t="str">
        <f t="shared" si="190"/>
        <v>60023</v>
      </c>
      <c r="B1516">
        <v>3</v>
      </c>
      <c r="C1516">
        <v>6002</v>
      </c>
      <c r="D1516">
        <v>0</v>
      </c>
      <c r="E1516">
        <v>0</v>
      </c>
      <c r="F1516">
        <v>0</v>
      </c>
      <c r="G1516">
        <v>0</v>
      </c>
      <c r="H1516" t="e">
        <f>VLOOKUP($A1516,'01 LEAD TIME'!$A$10:$K$1000000,8,FALSE)</f>
        <v>#N/A</v>
      </c>
      <c r="I1516" t="e">
        <f>VLOOKUP($A1516,'01 LEAD TIME'!$A$10:$K$1000000,9,FALSE)</f>
        <v>#N/A</v>
      </c>
      <c r="J1516" t="e">
        <f>VLOOKUP($A1516,'01 LEAD TIME'!$A$10:$K$1000000,10,FALSE)</f>
        <v>#N/A</v>
      </c>
      <c r="K1516" t="e">
        <f>VLOOKUP($A1516,'01 LEAD TIME'!$A$10:$K$1000000,11,FALSE)</f>
        <v>#N/A</v>
      </c>
      <c r="L1516" t="e">
        <v>#N/A</v>
      </c>
      <c r="M1516" s="1" t="e">
        <f t="shared" si="184"/>
        <v>#N/A</v>
      </c>
      <c r="N1516" s="1" t="e">
        <f t="shared" si="185"/>
        <v>#N/A</v>
      </c>
      <c r="O1516" t="e">
        <f t="shared" si="186"/>
        <v>#N/A</v>
      </c>
      <c r="P1516" t="e">
        <f t="shared" si="187"/>
        <v>#N/A</v>
      </c>
      <c r="Q1516" t="e">
        <f t="shared" si="188"/>
        <v>#N/A</v>
      </c>
      <c r="R1516" t="e">
        <f t="shared" si="191"/>
        <v>#N/A</v>
      </c>
      <c r="S1516" t="e">
        <f t="shared" si="189"/>
        <v>#N/A</v>
      </c>
    </row>
    <row r="1517" spans="1:19" x14ac:dyDescent="0.25">
      <c r="A1517" t="str">
        <f t="shared" si="190"/>
        <v>60343</v>
      </c>
      <c r="B1517">
        <v>3</v>
      </c>
      <c r="C1517">
        <v>6034</v>
      </c>
      <c r="D1517">
        <v>1018000</v>
      </c>
      <c r="E1517">
        <v>1018000</v>
      </c>
      <c r="F1517">
        <v>1</v>
      </c>
      <c r="G1517">
        <v>1</v>
      </c>
      <c r="H1517">
        <f>VLOOKUP($A1517,'01 LEAD TIME'!$A$10:$K$1000000,8,FALSE)</f>
        <v>20161127635077.5</v>
      </c>
      <c r="I1517">
        <f>VLOOKUP($A1517,'01 LEAD TIME'!$A$10:$K$1000000,9,FALSE)</f>
        <v>20161205151939.5</v>
      </c>
      <c r="J1517">
        <f>VLOOKUP($A1517,'01 LEAD TIME'!$A$10:$K$1000000,10,FALSE)</f>
        <v>8</v>
      </c>
      <c r="K1517">
        <f>VLOOKUP($A1517,'01 LEAD TIME'!$A$10:$K$1000000,11,FALSE)</f>
        <v>0</v>
      </c>
      <c r="L1517" t="s">
        <v>34</v>
      </c>
      <c r="M1517" s="1">
        <f t="shared" si="184"/>
        <v>42705</v>
      </c>
      <c r="N1517" s="1">
        <f t="shared" si="185"/>
        <v>42708</v>
      </c>
      <c r="O1517" t="b">
        <f t="shared" si="186"/>
        <v>0</v>
      </c>
      <c r="P1517" t="str">
        <f t="shared" si="187"/>
        <v>WHEN fk_mwh_warehouse = '3' AND id_city = '6034' AND shipped_date &gt;= '2016-12-01' AND shipped_date &lt; '2016-12-05' THEN unit_price</v>
      </c>
      <c r="Q1517" t="str">
        <f t="shared" si="188"/>
        <v>WHEN fk_mwh_warehouse = '3' AND id_city = '6034' AND shipped_date &gt;= '2016-12-01' AND shipped_date &lt; '2016-12-05' THEN paid_price</v>
      </c>
      <c r="R1517" t="str">
        <f t="shared" si="191"/>
        <v>WHEN fk_mwh_warehouse = '3' AND id_city = '6034' AND shipped_date &gt;= '2016-12-01' AND shipped_date &lt; '2016-12-05' THEN order_nr</v>
      </c>
      <c r="S1517" t="str">
        <f t="shared" si="189"/>
        <v>WHEN fk_mwh_warehouse = '3' AND id_city = '6034' AND shipped_date &gt;= '2016-12-01' AND shipped_date &lt; '2016-12-05' THEN 1</v>
      </c>
    </row>
    <row r="1518" spans="1:19" x14ac:dyDescent="0.25">
      <c r="A1518" t="str">
        <f t="shared" si="190"/>
        <v>60773</v>
      </c>
      <c r="B1518">
        <v>3</v>
      </c>
      <c r="C1518">
        <v>6077</v>
      </c>
      <c r="D1518">
        <v>436305</v>
      </c>
      <c r="E1518">
        <v>436305</v>
      </c>
      <c r="F1518">
        <v>4</v>
      </c>
      <c r="G1518">
        <v>5</v>
      </c>
      <c r="H1518">
        <f>VLOOKUP($A1518,'01 LEAD TIME'!$A$10:$K$1000000,8,FALSE)</f>
        <v>20161151515631.602</v>
      </c>
      <c r="I1518">
        <f>VLOOKUP($A1518,'01 LEAD TIME'!$A$10:$K$1000000,9,FALSE)</f>
        <v>20161206472247.602</v>
      </c>
      <c r="J1518">
        <f>VLOOKUP($A1518,'01 LEAD TIME'!$A$10:$K$1000000,10,FALSE)</f>
        <v>8</v>
      </c>
      <c r="K1518">
        <f>VLOOKUP($A1518,'01 LEAD TIME'!$A$10:$K$1000000,11,FALSE)</f>
        <v>3</v>
      </c>
      <c r="L1518" t="s">
        <v>36</v>
      </c>
      <c r="M1518" s="1">
        <f t="shared" si="184"/>
        <v>42696</v>
      </c>
      <c r="N1518" s="1">
        <f t="shared" si="185"/>
        <v>42711</v>
      </c>
      <c r="O1518" t="b">
        <f t="shared" si="186"/>
        <v>0</v>
      </c>
      <c r="P1518" t="str">
        <f t="shared" si="187"/>
        <v>WHEN fk_mwh_warehouse = '3' AND id_city = '6077' AND shipped_date &gt;= '2016-11-22' AND shipped_date &lt; '2016-12-08' THEN unit_price</v>
      </c>
      <c r="Q1518" t="str">
        <f t="shared" si="188"/>
        <v>WHEN fk_mwh_warehouse = '3' AND id_city = '6077' AND shipped_date &gt;= '2016-11-22' AND shipped_date &lt; '2016-12-08' THEN paid_price</v>
      </c>
      <c r="R1518" t="str">
        <f t="shared" si="191"/>
        <v>WHEN fk_mwh_warehouse = '3' AND id_city = '6077' AND shipped_date &gt;= '2016-11-22' AND shipped_date &lt; '2016-12-08' THEN order_nr</v>
      </c>
      <c r="S1518" t="str">
        <f t="shared" si="189"/>
        <v>WHEN fk_mwh_warehouse = '3' AND id_city = '6077' AND shipped_date &gt;= '2016-11-22' AND shipped_date &lt; '2016-12-08' THEN 1</v>
      </c>
    </row>
    <row r="1519" spans="1:19" x14ac:dyDescent="0.25">
      <c r="A1519" t="str">
        <f t="shared" si="190"/>
        <v>61183</v>
      </c>
      <c r="B1519">
        <v>3</v>
      </c>
      <c r="C1519">
        <v>6118</v>
      </c>
      <c r="D1519">
        <v>0</v>
      </c>
      <c r="E1519">
        <v>0</v>
      </c>
      <c r="F1519">
        <v>0</v>
      </c>
      <c r="G1519">
        <v>0</v>
      </c>
      <c r="H1519" t="e">
        <f>VLOOKUP($A1519,'01 LEAD TIME'!$A$10:$K$1000000,8,FALSE)</f>
        <v>#N/A</v>
      </c>
      <c r="I1519" t="e">
        <f>VLOOKUP($A1519,'01 LEAD TIME'!$A$10:$K$1000000,9,FALSE)</f>
        <v>#N/A</v>
      </c>
      <c r="J1519" t="e">
        <f>VLOOKUP($A1519,'01 LEAD TIME'!$A$10:$K$1000000,10,FALSE)</f>
        <v>#N/A</v>
      </c>
      <c r="K1519" t="e">
        <f>VLOOKUP($A1519,'01 LEAD TIME'!$A$10:$K$1000000,11,FALSE)</f>
        <v>#N/A</v>
      </c>
      <c r="L1519" t="e">
        <v>#N/A</v>
      </c>
      <c r="M1519" s="1" t="e">
        <f t="shared" si="184"/>
        <v>#N/A</v>
      </c>
      <c r="N1519" s="1" t="e">
        <f t="shared" si="185"/>
        <v>#N/A</v>
      </c>
      <c r="O1519" t="e">
        <f t="shared" si="186"/>
        <v>#N/A</v>
      </c>
      <c r="P1519" t="e">
        <f t="shared" si="187"/>
        <v>#N/A</v>
      </c>
      <c r="Q1519" t="e">
        <f t="shared" si="188"/>
        <v>#N/A</v>
      </c>
      <c r="R1519" t="e">
        <f t="shared" si="191"/>
        <v>#N/A</v>
      </c>
      <c r="S1519" t="e">
        <f t="shared" si="189"/>
        <v>#N/A</v>
      </c>
    </row>
    <row r="1520" spans="1:19" x14ac:dyDescent="0.25">
      <c r="A1520" t="str">
        <f t="shared" si="190"/>
        <v>61513</v>
      </c>
      <c r="B1520">
        <v>3</v>
      </c>
      <c r="C1520">
        <v>6151</v>
      </c>
      <c r="D1520">
        <v>47300</v>
      </c>
      <c r="E1520">
        <v>42570</v>
      </c>
      <c r="F1520">
        <v>1</v>
      </c>
      <c r="G1520">
        <v>1</v>
      </c>
      <c r="H1520">
        <f>VLOOKUP($A1520,'01 LEAD TIME'!$A$10:$K$1000000,8,FALSE)</f>
        <v>20161118221157</v>
      </c>
      <c r="I1520">
        <f>VLOOKUP($A1520,'01 LEAD TIME'!$A$10:$K$1000000,9,FALSE)</f>
        <v>20161205151941</v>
      </c>
      <c r="J1520">
        <f>VLOOKUP($A1520,'01 LEAD TIME'!$A$10:$K$1000000,10,FALSE)</f>
        <v>17</v>
      </c>
      <c r="K1520">
        <f>VLOOKUP($A1520,'01 LEAD TIME'!$A$10:$K$1000000,11,FALSE)</f>
        <v>0</v>
      </c>
      <c r="L1520" t="s">
        <v>34</v>
      </c>
      <c r="M1520" s="1">
        <f t="shared" si="184"/>
        <v>42696</v>
      </c>
      <c r="N1520" s="1">
        <f t="shared" si="185"/>
        <v>42699</v>
      </c>
      <c r="O1520" t="b">
        <f t="shared" si="186"/>
        <v>0</v>
      </c>
      <c r="P1520" t="str">
        <f t="shared" si="187"/>
        <v>WHEN fk_mwh_warehouse = '3' AND id_city = '6151' AND shipped_date &gt;= '2016-11-22' AND shipped_date &lt; '2016-11-26' THEN unit_price</v>
      </c>
      <c r="Q1520" t="str">
        <f t="shared" si="188"/>
        <v>WHEN fk_mwh_warehouse = '3' AND id_city = '6151' AND shipped_date &gt;= '2016-11-22' AND shipped_date &lt; '2016-11-26' THEN paid_price</v>
      </c>
      <c r="R1520" t="str">
        <f t="shared" si="191"/>
        <v>WHEN fk_mwh_warehouse = '3' AND id_city = '6151' AND shipped_date &gt;= '2016-11-22' AND shipped_date &lt; '2016-11-26' THEN order_nr</v>
      </c>
      <c r="S1520" t="str">
        <f t="shared" si="189"/>
        <v>WHEN fk_mwh_warehouse = '3' AND id_city = '6151' AND shipped_date &gt;= '2016-11-22' AND shipped_date &lt; '2016-11-26' THEN 1</v>
      </c>
    </row>
    <row r="1521" spans="1:19" x14ac:dyDescent="0.25">
      <c r="A1521" t="str">
        <f t="shared" si="190"/>
        <v>61893</v>
      </c>
      <c r="B1521">
        <v>3</v>
      </c>
      <c r="C1521">
        <v>6189</v>
      </c>
      <c r="D1521">
        <v>3296068</v>
      </c>
      <c r="E1521">
        <v>3250808</v>
      </c>
      <c r="F1521">
        <v>31</v>
      </c>
      <c r="G1521">
        <v>37</v>
      </c>
      <c r="H1521">
        <f>VLOOKUP($A1521,'01 LEAD TIME'!$A$10:$K$1000000,8,FALSE)</f>
        <v>20161167038714.199</v>
      </c>
      <c r="I1521">
        <f>VLOOKUP($A1521,'01 LEAD TIME'!$A$10:$K$1000000,9,FALSE)</f>
        <v>20161206331531</v>
      </c>
      <c r="J1521">
        <f>VLOOKUP($A1521,'01 LEAD TIME'!$A$10:$K$1000000,10,FALSE)</f>
        <v>6</v>
      </c>
      <c r="K1521">
        <f>VLOOKUP($A1521,'01 LEAD TIME'!$A$10:$K$1000000,11,FALSE)</f>
        <v>3</v>
      </c>
      <c r="L1521" t="s">
        <v>36</v>
      </c>
      <c r="M1521" s="1">
        <f t="shared" si="184"/>
        <v>42698</v>
      </c>
      <c r="N1521" s="1">
        <f t="shared" si="185"/>
        <v>42713</v>
      </c>
      <c r="O1521" t="b">
        <f t="shared" si="186"/>
        <v>0</v>
      </c>
      <c r="P1521" t="str">
        <f t="shared" si="187"/>
        <v>WHEN fk_mwh_warehouse = '3' AND id_city = '6189' AND shipped_date &gt;= '2016-11-24' AND shipped_date &lt; '2016-12-10' THEN unit_price</v>
      </c>
      <c r="Q1521" t="str">
        <f t="shared" si="188"/>
        <v>WHEN fk_mwh_warehouse = '3' AND id_city = '6189' AND shipped_date &gt;= '2016-11-24' AND shipped_date &lt; '2016-12-10' THEN paid_price</v>
      </c>
      <c r="R1521" t="str">
        <f t="shared" si="191"/>
        <v>WHEN fk_mwh_warehouse = '3' AND id_city = '6189' AND shipped_date &gt;= '2016-11-24' AND shipped_date &lt; '2016-12-10' THEN order_nr</v>
      </c>
      <c r="S1521" t="str">
        <f t="shared" si="189"/>
        <v>WHEN fk_mwh_warehouse = '3' AND id_city = '6189' AND shipped_date &gt;= '2016-11-24' AND shipped_date &lt; '2016-12-10' THEN 1</v>
      </c>
    </row>
    <row r="1522" spans="1:19" x14ac:dyDescent="0.25">
      <c r="A1522" t="str">
        <f t="shared" si="190"/>
        <v>62303</v>
      </c>
      <c r="B1522">
        <v>3</v>
      </c>
      <c r="C1522">
        <v>6230</v>
      </c>
      <c r="D1522">
        <v>3723642</v>
      </c>
      <c r="E1522">
        <v>3704408.85</v>
      </c>
      <c r="F1522">
        <v>37</v>
      </c>
      <c r="G1522">
        <v>48</v>
      </c>
      <c r="H1522">
        <f>VLOOKUP($A1522,'01 LEAD TIME'!$A$10:$K$1000000,8,FALSE)</f>
        <v>20161153213118.898</v>
      </c>
      <c r="I1522">
        <f>VLOOKUP($A1522,'01 LEAD TIME'!$A$10:$K$1000000,9,FALSE)</f>
        <v>20161206413719.898</v>
      </c>
      <c r="J1522">
        <f>VLOOKUP($A1522,'01 LEAD TIME'!$A$10:$K$1000000,10,FALSE)</f>
        <v>8</v>
      </c>
      <c r="K1522">
        <f>VLOOKUP($A1522,'01 LEAD TIME'!$A$10:$K$1000000,11,FALSE)</f>
        <v>5</v>
      </c>
      <c r="L1522" t="s">
        <v>36</v>
      </c>
      <c r="M1522" s="1">
        <f t="shared" si="184"/>
        <v>42690</v>
      </c>
      <c r="N1522" s="1">
        <f t="shared" si="185"/>
        <v>42713</v>
      </c>
      <c r="O1522" t="b">
        <f t="shared" si="186"/>
        <v>0</v>
      </c>
      <c r="P1522" t="str">
        <f t="shared" si="187"/>
        <v>WHEN fk_mwh_warehouse = '3' AND id_city = '6230' AND shipped_date &gt;= '2016-11-16' AND shipped_date &lt; '2016-12-10' THEN unit_price</v>
      </c>
      <c r="Q1522" t="str">
        <f t="shared" si="188"/>
        <v>WHEN fk_mwh_warehouse = '3' AND id_city = '6230' AND shipped_date &gt;= '2016-11-16' AND shipped_date &lt; '2016-12-10' THEN paid_price</v>
      </c>
      <c r="R1522" t="str">
        <f t="shared" si="191"/>
        <v>WHEN fk_mwh_warehouse = '3' AND id_city = '6230' AND shipped_date &gt;= '2016-11-16' AND shipped_date &lt; '2016-12-10' THEN order_nr</v>
      </c>
      <c r="S1522" t="str">
        <f t="shared" si="189"/>
        <v>WHEN fk_mwh_warehouse = '3' AND id_city = '6230' AND shipped_date &gt;= '2016-11-16' AND shipped_date &lt; '2016-12-10' THEN 1</v>
      </c>
    </row>
    <row r="1523" spans="1:19" x14ac:dyDescent="0.25">
      <c r="A1523" t="str">
        <f t="shared" si="190"/>
        <v>62543</v>
      </c>
      <c r="B1523">
        <v>3</v>
      </c>
      <c r="C1523">
        <v>6254</v>
      </c>
      <c r="D1523">
        <v>627358</v>
      </c>
      <c r="E1523">
        <v>627358</v>
      </c>
      <c r="F1523">
        <v>11</v>
      </c>
      <c r="G1523">
        <v>11</v>
      </c>
      <c r="H1523">
        <f>VLOOKUP($A1523,'01 LEAD TIME'!$A$10:$K$1000000,8,FALSE)</f>
        <v>20161160396785.801</v>
      </c>
      <c r="I1523">
        <f>VLOOKUP($A1523,'01 LEAD TIME'!$A$10:$K$1000000,9,FALSE)</f>
        <v>20161206900466.102</v>
      </c>
      <c r="J1523">
        <f>VLOOKUP($A1523,'01 LEAD TIME'!$A$10:$K$1000000,10,FALSE)</f>
        <v>8</v>
      </c>
      <c r="K1523">
        <f>VLOOKUP($A1523,'01 LEAD TIME'!$A$10:$K$1000000,11,FALSE)</f>
        <v>5</v>
      </c>
      <c r="L1523" t="s">
        <v>36</v>
      </c>
      <c r="M1523" s="1">
        <f t="shared" si="184"/>
        <v>42690</v>
      </c>
      <c r="N1523" s="1">
        <f t="shared" si="185"/>
        <v>42713</v>
      </c>
      <c r="O1523" t="b">
        <f t="shared" si="186"/>
        <v>0</v>
      </c>
      <c r="P1523" t="str">
        <f t="shared" si="187"/>
        <v>WHEN fk_mwh_warehouse = '3' AND id_city = '6254' AND shipped_date &gt;= '2016-11-16' AND shipped_date &lt; '2016-12-10' THEN unit_price</v>
      </c>
      <c r="Q1523" t="str">
        <f t="shared" si="188"/>
        <v>WHEN fk_mwh_warehouse = '3' AND id_city = '6254' AND shipped_date &gt;= '2016-11-16' AND shipped_date &lt; '2016-12-10' THEN paid_price</v>
      </c>
      <c r="R1523" t="str">
        <f t="shared" si="191"/>
        <v>WHEN fk_mwh_warehouse = '3' AND id_city = '6254' AND shipped_date &gt;= '2016-11-16' AND shipped_date &lt; '2016-12-10' THEN order_nr</v>
      </c>
      <c r="S1523" t="str">
        <f t="shared" si="189"/>
        <v>WHEN fk_mwh_warehouse = '3' AND id_city = '6254' AND shipped_date &gt;= '2016-11-16' AND shipped_date &lt; '2016-12-10' THEN 1</v>
      </c>
    </row>
    <row r="1524" spans="1:19" x14ac:dyDescent="0.25">
      <c r="A1524" t="str">
        <f t="shared" si="190"/>
        <v>62703</v>
      </c>
      <c r="B1524">
        <v>3</v>
      </c>
      <c r="C1524">
        <v>6270</v>
      </c>
      <c r="D1524">
        <v>938185</v>
      </c>
      <c r="E1524">
        <v>919435</v>
      </c>
      <c r="F1524">
        <v>17</v>
      </c>
      <c r="G1524">
        <v>19</v>
      </c>
      <c r="H1524">
        <f>VLOOKUP($A1524,'01 LEAD TIME'!$A$10:$K$1000000,8,FALSE)</f>
        <v>20161162874729</v>
      </c>
      <c r="I1524">
        <f>VLOOKUP($A1524,'01 LEAD TIME'!$A$10:$K$1000000,9,FALSE)</f>
        <v>20161206196968.398</v>
      </c>
      <c r="J1524">
        <f>VLOOKUP($A1524,'01 LEAD TIME'!$A$10:$K$1000000,10,FALSE)</f>
        <v>6</v>
      </c>
      <c r="K1524">
        <f>VLOOKUP($A1524,'01 LEAD TIME'!$A$10:$K$1000000,11,FALSE)</f>
        <v>3</v>
      </c>
      <c r="L1524" t="s">
        <v>36</v>
      </c>
      <c r="M1524" s="1">
        <f t="shared" si="184"/>
        <v>42698</v>
      </c>
      <c r="N1524" s="1">
        <f t="shared" si="185"/>
        <v>42713</v>
      </c>
      <c r="O1524" t="b">
        <f t="shared" si="186"/>
        <v>0</v>
      </c>
      <c r="P1524" t="str">
        <f t="shared" si="187"/>
        <v>WHEN fk_mwh_warehouse = '3' AND id_city = '6270' AND shipped_date &gt;= '2016-11-24' AND shipped_date &lt; '2016-12-10' THEN unit_price</v>
      </c>
      <c r="Q1524" t="str">
        <f t="shared" si="188"/>
        <v>WHEN fk_mwh_warehouse = '3' AND id_city = '6270' AND shipped_date &gt;= '2016-11-24' AND shipped_date &lt; '2016-12-10' THEN paid_price</v>
      </c>
      <c r="R1524" t="str">
        <f t="shared" si="191"/>
        <v>WHEN fk_mwh_warehouse = '3' AND id_city = '6270' AND shipped_date &gt;= '2016-11-24' AND shipped_date &lt; '2016-12-10' THEN order_nr</v>
      </c>
      <c r="S1524" t="str">
        <f t="shared" si="189"/>
        <v>WHEN fk_mwh_warehouse = '3' AND id_city = '6270' AND shipped_date &gt;= '2016-11-24' AND shipped_date &lt; '2016-12-10' THEN 1</v>
      </c>
    </row>
    <row r="1525" spans="1:19" x14ac:dyDescent="0.25">
      <c r="A1525" t="str">
        <f t="shared" si="190"/>
        <v>63023</v>
      </c>
      <c r="B1525">
        <v>3</v>
      </c>
      <c r="C1525">
        <v>6302</v>
      </c>
      <c r="D1525">
        <v>0</v>
      </c>
      <c r="E1525">
        <v>0</v>
      </c>
      <c r="F1525">
        <v>0</v>
      </c>
      <c r="G1525">
        <v>0</v>
      </c>
      <c r="H1525" t="e">
        <f>VLOOKUP($A1525,'01 LEAD TIME'!$A$10:$K$1000000,8,FALSE)</f>
        <v>#N/A</v>
      </c>
      <c r="I1525" t="e">
        <f>VLOOKUP($A1525,'01 LEAD TIME'!$A$10:$K$1000000,9,FALSE)</f>
        <v>#N/A</v>
      </c>
      <c r="J1525" t="e">
        <f>VLOOKUP($A1525,'01 LEAD TIME'!$A$10:$K$1000000,10,FALSE)</f>
        <v>#N/A</v>
      </c>
      <c r="K1525" t="e">
        <f>VLOOKUP($A1525,'01 LEAD TIME'!$A$10:$K$1000000,11,FALSE)</f>
        <v>#N/A</v>
      </c>
      <c r="L1525" t="e">
        <v>#N/A</v>
      </c>
      <c r="M1525" s="1" t="e">
        <f t="shared" si="184"/>
        <v>#N/A</v>
      </c>
      <c r="N1525" s="1" t="e">
        <f t="shared" si="185"/>
        <v>#N/A</v>
      </c>
      <c r="O1525" t="e">
        <f t="shared" si="186"/>
        <v>#N/A</v>
      </c>
      <c r="P1525" t="e">
        <f t="shared" si="187"/>
        <v>#N/A</v>
      </c>
      <c r="Q1525" t="e">
        <f t="shared" si="188"/>
        <v>#N/A</v>
      </c>
      <c r="R1525" t="e">
        <f t="shared" si="191"/>
        <v>#N/A</v>
      </c>
      <c r="S1525" t="e">
        <f t="shared" si="189"/>
        <v>#N/A</v>
      </c>
    </row>
    <row r="1526" spans="1:19" x14ac:dyDescent="0.25">
      <c r="A1526" t="str">
        <f t="shared" si="190"/>
        <v>63133</v>
      </c>
      <c r="B1526">
        <v>3</v>
      </c>
      <c r="C1526">
        <v>6313</v>
      </c>
      <c r="D1526">
        <v>0</v>
      </c>
      <c r="E1526">
        <v>0</v>
      </c>
      <c r="F1526">
        <v>0</v>
      </c>
      <c r="G1526">
        <v>0</v>
      </c>
      <c r="H1526" t="e">
        <f>VLOOKUP($A1526,'01 LEAD TIME'!$A$10:$K$1000000,8,FALSE)</f>
        <v>#N/A</v>
      </c>
      <c r="I1526" t="e">
        <f>VLOOKUP($A1526,'01 LEAD TIME'!$A$10:$K$1000000,9,FALSE)</f>
        <v>#N/A</v>
      </c>
      <c r="J1526" t="e">
        <f>VLOOKUP($A1526,'01 LEAD TIME'!$A$10:$K$1000000,10,FALSE)</f>
        <v>#N/A</v>
      </c>
      <c r="K1526" t="e">
        <f>VLOOKUP($A1526,'01 LEAD TIME'!$A$10:$K$1000000,11,FALSE)</f>
        <v>#N/A</v>
      </c>
      <c r="L1526" t="e">
        <v>#N/A</v>
      </c>
      <c r="M1526" s="1" t="e">
        <f t="shared" si="184"/>
        <v>#N/A</v>
      </c>
      <c r="N1526" s="1" t="e">
        <f t="shared" si="185"/>
        <v>#N/A</v>
      </c>
      <c r="O1526" t="e">
        <f t="shared" si="186"/>
        <v>#N/A</v>
      </c>
      <c r="P1526" t="e">
        <f t="shared" si="187"/>
        <v>#N/A</v>
      </c>
      <c r="Q1526" t="e">
        <f t="shared" si="188"/>
        <v>#N/A</v>
      </c>
      <c r="R1526" t="e">
        <f t="shared" si="191"/>
        <v>#N/A</v>
      </c>
      <c r="S1526" t="e">
        <f t="shared" si="189"/>
        <v>#N/A</v>
      </c>
    </row>
    <row r="1527" spans="1:19" x14ac:dyDescent="0.25">
      <c r="A1527" t="str">
        <f t="shared" si="190"/>
        <v>63213</v>
      </c>
      <c r="B1527">
        <v>3</v>
      </c>
      <c r="C1527">
        <v>6321</v>
      </c>
      <c r="D1527">
        <v>5954748</v>
      </c>
      <c r="E1527">
        <v>5900025.7699999996</v>
      </c>
      <c r="F1527">
        <v>41</v>
      </c>
      <c r="G1527">
        <v>47</v>
      </c>
      <c r="H1527">
        <f>VLOOKUP($A1527,'01 LEAD TIME'!$A$10:$K$1000000,8,FALSE)</f>
        <v>20161151171029.199</v>
      </c>
      <c r="I1527">
        <f>VLOOKUP($A1527,'01 LEAD TIME'!$A$10:$K$1000000,9,FALSE)</f>
        <v>20161206081005.199</v>
      </c>
      <c r="J1527">
        <f>VLOOKUP($A1527,'01 LEAD TIME'!$A$10:$K$1000000,10,FALSE)</f>
        <v>8</v>
      </c>
      <c r="K1527">
        <f>VLOOKUP($A1527,'01 LEAD TIME'!$A$10:$K$1000000,11,FALSE)</f>
        <v>4</v>
      </c>
      <c r="L1527" t="s">
        <v>36</v>
      </c>
      <c r="M1527" s="1">
        <f t="shared" si="184"/>
        <v>42693</v>
      </c>
      <c r="N1527" s="1">
        <f t="shared" si="185"/>
        <v>42712</v>
      </c>
      <c r="O1527" t="b">
        <f t="shared" si="186"/>
        <v>0</v>
      </c>
      <c r="P1527" t="str">
        <f t="shared" si="187"/>
        <v>WHEN fk_mwh_warehouse = '3' AND id_city = '6321' AND shipped_date &gt;= '2016-11-19' AND shipped_date &lt; '2016-12-09' THEN unit_price</v>
      </c>
      <c r="Q1527" t="str">
        <f t="shared" si="188"/>
        <v>WHEN fk_mwh_warehouse = '3' AND id_city = '6321' AND shipped_date &gt;= '2016-11-19' AND shipped_date &lt; '2016-12-09' THEN paid_price</v>
      </c>
      <c r="R1527" t="str">
        <f t="shared" si="191"/>
        <v>WHEN fk_mwh_warehouse = '3' AND id_city = '6321' AND shipped_date &gt;= '2016-11-19' AND shipped_date &lt; '2016-12-09' THEN order_nr</v>
      </c>
      <c r="S1527" t="str">
        <f t="shared" si="189"/>
        <v>WHEN fk_mwh_warehouse = '3' AND id_city = '6321' AND shipped_date &gt;= '2016-11-19' AND shipped_date &lt; '2016-12-09' THEN 1</v>
      </c>
    </row>
    <row r="1528" spans="1:19" x14ac:dyDescent="0.25">
      <c r="A1528" t="str">
        <f t="shared" si="190"/>
        <v>63283</v>
      </c>
      <c r="B1528">
        <v>3</v>
      </c>
      <c r="C1528">
        <v>6328</v>
      </c>
      <c r="D1528">
        <v>2096800</v>
      </c>
      <c r="E1528">
        <v>1946800</v>
      </c>
      <c r="F1528">
        <v>3</v>
      </c>
      <c r="G1528">
        <v>3</v>
      </c>
      <c r="H1528">
        <f>VLOOKUP($A1528,'01 LEAD TIME'!$A$10:$K$1000000,8,FALSE)</f>
        <v>20161125149320.5</v>
      </c>
      <c r="I1528">
        <f>VLOOKUP($A1528,'01 LEAD TIME'!$A$10:$K$1000000,9,FALSE)</f>
        <v>20161206126591.5</v>
      </c>
      <c r="J1528">
        <f>VLOOKUP($A1528,'01 LEAD TIME'!$A$10:$K$1000000,10,FALSE)</f>
        <v>11</v>
      </c>
      <c r="K1528">
        <f>VLOOKUP($A1528,'01 LEAD TIME'!$A$10:$K$1000000,11,FALSE)</f>
        <v>3</v>
      </c>
      <c r="L1528" t="s">
        <v>36</v>
      </c>
      <c r="M1528" s="1">
        <f t="shared" si="184"/>
        <v>42693</v>
      </c>
      <c r="N1528" s="1">
        <f t="shared" si="185"/>
        <v>42708</v>
      </c>
      <c r="O1528" t="b">
        <f t="shared" si="186"/>
        <v>0</v>
      </c>
      <c r="P1528" t="str">
        <f t="shared" si="187"/>
        <v>WHEN fk_mwh_warehouse = '3' AND id_city = '6328' AND shipped_date &gt;= '2016-11-19' AND shipped_date &lt; '2016-12-05' THEN unit_price</v>
      </c>
      <c r="Q1528" t="str">
        <f t="shared" si="188"/>
        <v>WHEN fk_mwh_warehouse = '3' AND id_city = '6328' AND shipped_date &gt;= '2016-11-19' AND shipped_date &lt; '2016-12-05' THEN paid_price</v>
      </c>
      <c r="R1528" t="str">
        <f t="shared" si="191"/>
        <v>WHEN fk_mwh_warehouse = '3' AND id_city = '6328' AND shipped_date &gt;= '2016-11-19' AND shipped_date &lt; '2016-12-05' THEN order_nr</v>
      </c>
      <c r="S1528" t="str">
        <f t="shared" si="189"/>
        <v>WHEN fk_mwh_warehouse = '3' AND id_city = '6328' AND shipped_date &gt;= '2016-11-19' AND shipped_date &lt; '2016-12-05' THEN 1</v>
      </c>
    </row>
    <row r="1529" spans="1:19" x14ac:dyDescent="0.25">
      <c r="A1529" t="str">
        <f t="shared" si="190"/>
        <v>63343</v>
      </c>
      <c r="B1529">
        <v>3</v>
      </c>
      <c r="C1529">
        <v>6334</v>
      </c>
      <c r="D1529">
        <v>313000</v>
      </c>
      <c r="E1529">
        <v>313000</v>
      </c>
      <c r="F1529">
        <v>2</v>
      </c>
      <c r="G1529">
        <v>3</v>
      </c>
      <c r="H1529">
        <f>VLOOKUP($A1529,'01 LEAD TIME'!$A$10:$K$1000000,8,FALSE)</f>
        <v>20161177134208.602</v>
      </c>
      <c r="I1529">
        <f>VLOOKUP($A1529,'01 LEAD TIME'!$A$10:$K$1000000,9,FALSE)</f>
        <v>20161207100542.602</v>
      </c>
      <c r="J1529">
        <f>VLOOKUP($A1529,'01 LEAD TIME'!$A$10:$K$1000000,10,FALSE)</f>
        <v>7</v>
      </c>
      <c r="K1529">
        <f>VLOOKUP($A1529,'01 LEAD TIME'!$A$10:$K$1000000,11,FALSE)</f>
        <v>1</v>
      </c>
      <c r="L1529" t="s">
        <v>35</v>
      </c>
      <c r="M1529" s="1">
        <f t="shared" si="184"/>
        <v>42703</v>
      </c>
      <c r="N1529" s="1">
        <f t="shared" si="185"/>
        <v>42710</v>
      </c>
      <c r="O1529" t="b">
        <f t="shared" si="186"/>
        <v>0</v>
      </c>
      <c r="P1529" t="str">
        <f t="shared" si="187"/>
        <v>WHEN fk_mwh_warehouse = '3' AND id_city = '6334' AND shipped_date &gt;= '2016-11-29' AND shipped_date &lt; '2016-12-07' THEN unit_price</v>
      </c>
      <c r="Q1529" t="str">
        <f t="shared" si="188"/>
        <v>WHEN fk_mwh_warehouse = '3' AND id_city = '6334' AND shipped_date &gt;= '2016-11-29' AND shipped_date &lt; '2016-12-07' THEN paid_price</v>
      </c>
      <c r="R1529" t="str">
        <f t="shared" si="191"/>
        <v>WHEN fk_mwh_warehouse = '3' AND id_city = '6334' AND shipped_date &gt;= '2016-11-29' AND shipped_date &lt; '2016-12-07' THEN order_nr</v>
      </c>
      <c r="S1529" t="str">
        <f t="shared" si="189"/>
        <v>WHEN fk_mwh_warehouse = '3' AND id_city = '6334' AND shipped_date &gt;= '2016-11-29' AND shipped_date &lt; '2016-12-07' THEN 1</v>
      </c>
    </row>
    <row r="1530" spans="1:19" x14ac:dyDescent="0.25">
      <c r="A1530" t="str">
        <f t="shared" si="190"/>
        <v>63383</v>
      </c>
      <c r="B1530">
        <v>3</v>
      </c>
      <c r="C1530">
        <v>6338</v>
      </c>
      <c r="D1530">
        <v>6205050</v>
      </c>
      <c r="E1530">
        <v>6105050</v>
      </c>
      <c r="F1530">
        <v>27</v>
      </c>
      <c r="G1530">
        <v>30</v>
      </c>
      <c r="H1530">
        <f>VLOOKUP($A1530,'01 LEAD TIME'!$A$10:$K$1000000,8,FALSE)</f>
        <v>20161158103733</v>
      </c>
      <c r="I1530">
        <f>VLOOKUP($A1530,'01 LEAD TIME'!$A$10:$K$1000000,9,FALSE)</f>
        <v>20161205933139.699</v>
      </c>
      <c r="J1530">
        <f>VLOOKUP($A1530,'01 LEAD TIME'!$A$10:$K$1000000,10,FALSE)</f>
        <v>7</v>
      </c>
      <c r="K1530">
        <f>VLOOKUP($A1530,'01 LEAD TIME'!$A$10:$K$1000000,11,FALSE)</f>
        <v>4</v>
      </c>
      <c r="L1530" t="s">
        <v>34</v>
      </c>
      <c r="M1530" s="1">
        <f t="shared" si="184"/>
        <v>42694</v>
      </c>
      <c r="N1530" s="1">
        <f t="shared" si="185"/>
        <v>42713</v>
      </c>
      <c r="O1530" t="b">
        <f t="shared" si="186"/>
        <v>0</v>
      </c>
      <c r="P1530" t="str">
        <f t="shared" si="187"/>
        <v>WHEN fk_mwh_warehouse = '3' AND id_city = '6338' AND shipped_date &gt;= '2016-11-20' AND shipped_date &lt; '2016-12-10' THEN unit_price</v>
      </c>
      <c r="Q1530" t="str">
        <f t="shared" si="188"/>
        <v>WHEN fk_mwh_warehouse = '3' AND id_city = '6338' AND shipped_date &gt;= '2016-11-20' AND shipped_date &lt; '2016-12-10' THEN paid_price</v>
      </c>
      <c r="R1530" t="str">
        <f t="shared" si="191"/>
        <v>WHEN fk_mwh_warehouse = '3' AND id_city = '6338' AND shipped_date &gt;= '2016-11-20' AND shipped_date &lt; '2016-12-10' THEN order_nr</v>
      </c>
      <c r="S1530" t="str">
        <f t="shared" si="189"/>
        <v>WHEN fk_mwh_warehouse = '3' AND id_city = '6338' AND shipped_date &gt;= '2016-11-20' AND shipped_date &lt; '2016-12-10' THEN 1</v>
      </c>
    </row>
    <row r="1531" spans="1:19" x14ac:dyDescent="0.25">
      <c r="A1531" t="str">
        <f t="shared" si="190"/>
        <v>63453</v>
      </c>
      <c r="B1531">
        <v>3</v>
      </c>
      <c r="C1531">
        <v>6345</v>
      </c>
      <c r="D1531">
        <v>5457610</v>
      </c>
      <c r="E1531">
        <v>5436760.29</v>
      </c>
      <c r="F1531">
        <v>34</v>
      </c>
      <c r="G1531">
        <v>35</v>
      </c>
      <c r="H1531">
        <f>VLOOKUP($A1531,'01 LEAD TIME'!$A$10:$K$1000000,8,FALSE)</f>
        <v>20161164586895.5</v>
      </c>
      <c r="I1531">
        <f>VLOOKUP($A1531,'01 LEAD TIME'!$A$10:$K$1000000,9,FALSE)</f>
        <v>20161206312514.801</v>
      </c>
      <c r="J1531">
        <f>VLOOKUP($A1531,'01 LEAD TIME'!$A$10:$K$1000000,10,FALSE)</f>
        <v>7</v>
      </c>
      <c r="K1531">
        <f>VLOOKUP($A1531,'01 LEAD TIME'!$A$10:$K$1000000,11,FALSE)</f>
        <v>3</v>
      </c>
      <c r="L1531" t="s">
        <v>36</v>
      </c>
      <c r="M1531" s="1">
        <f t="shared" si="184"/>
        <v>42697</v>
      </c>
      <c r="N1531" s="1">
        <f t="shared" si="185"/>
        <v>42712</v>
      </c>
      <c r="O1531" t="b">
        <f t="shared" si="186"/>
        <v>0</v>
      </c>
      <c r="P1531" t="str">
        <f t="shared" si="187"/>
        <v>WHEN fk_mwh_warehouse = '3' AND id_city = '6345' AND shipped_date &gt;= '2016-11-23' AND shipped_date &lt; '2016-12-09' THEN unit_price</v>
      </c>
      <c r="Q1531" t="str">
        <f t="shared" si="188"/>
        <v>WHEN fk_mwh_warehouse = '3' AND id_city = '6345' AND shipped_date &gt;= '2016-11-23' AND shipped_date &lt; '2016-12-09' THEN paid_price</v>
      </c>
      <c r="R1531" t="str">
        <f t="shared" si="191"/>
        <v>WHEN fk_mwh_warehouse = '3' AND id_city = '6345' AND shipped_date &gt;= '2016-11-23' AND shipped_date &lt; '2016-12-09' THEN order_nr</v>
      </c>
      <c r="S1531" t="str">
        <f t="shared" si="189"/>
        <v>WHEN fk_mwh_warehouse = '3' AND id_city = '6345' AND shipped_date &gt;= '2016-11-23' AND shipped_date &lt; '2016-12-09' THEN 1</v>
      </c>
    </row>
    <row r="1532" spans="1:19" x14ac:dyDescent="0.25">
      <c r="A1532" t="str">
        <f t="shared" si="190"/>
        <v>63633</v>
      </c>
      <c r="B1532">
        <v>3</v>
      </c>
      <c r="C1532">
        <v>6363</v>
      </c>
      <c r="D1532">
        <v>6826786</v>
      </c>
      <c r="E1532">
        <v>6805538</v>
      </c>
      <c r="F1532">
        <v>50</v>
      </c>
      <c r="G1532">
        <v>60</v>
      </c>
      <c r="H1532">
        <f>VLOOKUP($A1532,'01 LEAD TIME'!$A$10:$K$1000000,8,FALSE)</f>
        <v>20161167060365.301</v>
      </c>
      <c r="I1532">
        <f>VLOOKUP($A1532,'01 LEAD TIME'!$A$10:$K$1000000,9,FALSE)</f>
        <v>20161206510640.301</v>
      </c>
      <c r="J1532">
        <f>VLOOKUP($A1532,'01 LEAD TIME'!$A$10:$K$1000000,10,FALSE)</f>
        <v>7</v>
      </c>
      <c r="K1532">
        <f>VLOOKUP($A1532,'01 LEAD TIME'!$A$10:$K$1000000,11,FALSE)</f>
        <v>4</v>
      </c>
      <c r="L1532" t="s">
        <v>36</v>
      </c>
      <c r="M1532" s="1">
        <f t="shared" si="184"/>
        <v>42694</v>
      </c>
      <c r="N1532" s="1">
        <f t="shared" si="185"/>
        <v>42713</v>
      </c>
      <c r="O1532" t="b">
        <f t="shared" si="186"/>
        <v>0</v>
      </c>
      <c r="P1532" t="str">
        <f t="shared" si="187"/>
        <v>WHEN fk_mwh_warehouse = '3' AND id_city = '6363' AND shipped_date &gt;= '2016-11-20' AND shipped_date &lt; '2016-12-10' THEN unit_price</v>
      </c>
      <c r="Q1532" t="str">
        <f t="shared" si="188"/>
        <v>WHEN fk_mwh_warehouse = '3' AND id_city = '6363' AND shipped_date &gt;= '2016-11-20' AND shipped_date &lt; '2016-12-10' THEN paid_price</v>
      </c>
      <c r="R1532" t="str">
        <f t="shared" si="191"/>
        <v>WHEN fk_mwh_warehouse = '3' AND id_city = '6363' AND shipped_date &gt;= '2016-11-20' AND shipped_date &lt; '2016-12-10' THEN order_nr</v>
      </c>
      <c r="S1532" t="str">
        <f t="shared" si="189"/>
        <v>WHEN fk_mwh_warehouse = '3' AND id_city = '6363' AND shipped_date &gt;= '2016-11-20' AND shipped_date &lt; '2016-12-10' THEN 1</v>
      </c>
    </row>
    <row r="1533" spans="1:19" x14ac:dyDescent="0.25">
      <c r="A1533" t="str">
        <f t="shared" si="190"/>
        <v>65183</v>
      </c>
      <c r="B1533">
        <v>3</v>
      </c>
      <c r="C1533">
        <v>6518</v>
      </c>
      <c r="D1533">
        <v>0</v>
      </c>
      <c r="E1533">
        <v>0</v>
      </c>
      <c r="F1533">
        <v>0</v>
      </c>
      <c r="G1533">
        <v>0</v>
      </c>
      <c r="H1533" t="e">
        <f>VLOOKUP($A1533,'01 LEAD TIME'!$A$10:$K$1000000,8,FALSE)</f>
        <v>#N/A</v>
      </c>
      <c r="I1533" t="e">
        <f>VLOOKUP($A1533,'01 LEAD TIME'!$A$10:$K$1000000,9,FALSE)</f>
        <v>#N/A</v>
      </c>
      <c r="J1533" t="e">
        <f>VLOOKUP($A1533,'01 LEAD TIME'!$A$10:$K$1000000,10,FALSE)</f>
        <v>#N/A</v>
      </c>
      <c r="K1533" t="e">
        <f>VLOOKUP($A1533,'01 LEAD TIME'!$A$10:$K$1000000,11,FALSE)</f>
        <v>#N/A</v>
      </c>
      <c r="L1533" t="e">
        <v>#N/A</v>
      </c>
      <c r="M1533" s="1" t="e">
        <f t="shared" si="184"/>
        <v>#N/A</v>
      </c>
      <c r="N1533" s="1" t="e">
        <f t="shared" si="185"/>
        <v>#N/A</v>
      </c>
      <c r="O1533" t="e">
        <f t="shared" si="186"/>
        <v>#N/A</v>
      </c>
      <c r="P1533" t="e">
        <f t="shared" si="187"/>
        <v>#N/A</v>
      </c>
      <c r="Q1533" t="e">
        <f t="shared" si="188"/>
        <v>#N/A</v>
      </c>
      <c r="R1533" t="e">
        <f t="shared" si="191"/>
        <v>#N/A</v>
      </c>
      <c r="S1533" t="e">
        <f t="shared" si="189"/>
        <v>#N/A</v>
      </c>
    </row>
    <row r="1534" spans="1:19" x14ac:dyDescent="0.25">
      <c r="A1534" t="str">
        <f t="shared" si="190"/>
        <v>65243</v>
      </c>
      <c r="B1534">
        <v>3</v>
      </c>
      <c r="C1534">
        <v>6524</v>
      </c>
      <c r="D1534">
        <v>165000</v>
      </c>
      <c r="E1534">
        <v>165000</v>
      </c>
      <c r="F1534">
        <v>1</v>
      </c>
      <c r="G1534">
        <v>3</v>
      </c>
      <c r="H1534">
        <f>VLOOKUP($A1534,'01 LEAD TIME'!$A$10:$K$1000000,8,FALSE)</f>
        <v>20161120225434</v>
      </c>
      <c r="I1534">
        <f>VLOOKUP($A1534,'01 LEAD TIME'!$A$10:$K$1000000,9,FALSE)</f>
        <v>20161205151914</v>
      </c>
      <c r="J1534">
        <f>VLOOKUP($A1534,'01 LEAD TIME'!$A$10:$K$1000000,10,FALSE)</f>
        <v>15</v>
      </c>
      <c r="K1534">
        <f>VLOOKUP($A1534,'01 LEAD TIME'!$A$10:$K$1000000,11,FALSE)</f>
        <v>0</v>
      </c>
      <c r="L1534" t="s">
        <v>34</v>
      </c>
      <c r="M1534" s="1">
        <f t="shared" si="184"/>
        <v>42698</v>
      </c>
      <c r="N1534" s="1">
        <f t="shared" si="185"/>
        <v>42701</v>
      </c>
      <c r="O1534" t="b">
        <f t="shared" si="186"/>
        <v>0</v>
      </c>
      <c r="P1534" t="str">
        <f t="shared" si="187"/>
        <v>WHEN fk_mwh_warehouse = '3' AND id_city = '6524' AND shipped_date &gt;= '2016-11-24' AND shipped_date &lt; '2016-11-28' THEN unit_price</v>
      </c>
      <c r="Q1534" t="str">
        <f t="shared" si="188"/>
        <v>WHEN fk_mwh_warehouse = '3' AND id_city = '6524' AND shipped_date &gt;= '2016-11-24' AND shipped_date &lt; '2016-11-28' THEN paid_price</v>
      </c>
      <c r="R1534" t="str">
        <f t="shared" si="191"/>
        <v>WHEN fk_mwh_warehouse = '3' AND id_city = '6524' AND shipped_date &gt;= '2016-11-24' AND shipped_date &lt; '2016-11-28' THEN order_nr</v>
      </c>
      <c r="S1534" t="str">
        <f t="shared" si="189"/>
        <v>WHEN fk_mwh_warehouse = '3' AND id_city = '6524' AND shipped_date &gt;= '2016-11-24' AND shipped_date &lt; '2016-11-28' THEN 1</v>
      </c>
    </row>
    <row r="1535" spans="1:19" x14ac:dyDescent="0.25">
      <c r="A1535" t="str">
        <f t="shared" si="190"/>
        <v>65533</v>
      </c>
      <c r="B1535">
        <v>3</v>
      </c>
      <c r="C1535">
        <v>6553</v>
      </c>
      <c r="D1535">
        <v>0</v>
      </c>
      <c r="E1535">
        <v>0</v>
      </c>
      <c r="F1535">
        <v>0</v>
      </c>
      <c r="G1535">
        <v>0</v>
      </c>
      <c r="H1535" t="e">
        <f>VLOOKUP($A1535,'01 LEAD TIME'!$A$10:$K$1000000,8,FALSE)</f>
        <v>#N/A</v>
      </c>
      <c r="I1535" t="e">
        <f>VLOOKUP($A1535,'01 LEAD TIME'!$A$10:$K$1000000,9,FALSE)</f>
        <v>#N/A</v>
      </c>
      <c r="J1535" t="e">
        <f>VLOOKUP($A1535,'01 LEAD TIME'!$A$10:$K$1000000,10,FALSE)</f>
        <v>#N/A</v>
      </c>
      <c r="K1535" t="e">
        <f>VLOOKUP($A1535,'01 LEAD TIME'!$A$10:$K$1000000,11,FALSE)</f>
        <v>#N/A</v>
      </c>
      <c r="L1535" t="e">
        <v>#N/A</v>
      </c>
      <c r="M1535" s="1" t="e">
        <f t="shared" si="184"/>
        <v>#N/A</v>
      </c>
      <c r="N1535" s="1" t="e">
        <f t="shared" si="185"/>
        <v>#N/A</v>
      </c>
      <c r="O1535" t="e">
        <f t="shared" si="186"/>
        <v>#N/A</v>
      </c>
      <c r="P1535" t="e">
        <f t="shared" si="187"/>
        <v>#N/A</v>
      </c>
      <c r="Q1535" t="e">
        <f t="shared" si="188"/>
        <v>#N/A</v>
      </c>
      <c r="R1535" t="e">
        <f t="shared" si="191"/>
        <v>#N/A</v>
      </c>
      <c r="S1535" t="e">
        <f t="shared" si="189"/>
        <v>#N/A</v>
      </c>
    </row>
    <row r="1536" spans="1:19" x14ac:dyDescent="0.25">
      <c r="A1536" t="str">
        <f t="shared" si="190"/>
        <v>66043</v>
      </c>
      <c r="B1536">
        <v>3</v>
      </c>
      <c r="C1536">
        <v>6604</v>
      </c>
      <c r="D1536">
        <v>0</v>
      </c>
      <c r="E1536">
        <v>0</v>
      </c>
      <c r="F1536">
        <v>0</v>
      </c>
      <c r="G1536">
        <v>0</v>
      </c>
      <c r="H1536" t="e">
        <f>VLOOKUP($A1536,'01 LEAD TIME'!$A$10:$K$1000000,8,FALSE)</f>
        <v>#N/A</v>
      </c>
      <c r="I1536" t="e">
        <f>VLOOKUP($A1536,'01 LEAD TIME'!$A$10:$K$1000000,9,FALSE)</f>
        <v>#N/A</v>
      </c>
      <c r="J1536" t="e">
        <f>VLOOKUP($A1536,'01 LEAD TIME'!$A$10:$K$1000000,10,FALSE)</f>
        <v>#N/A</v>
      </c>
      <c r="K1536" t="e">
        <f>VLOOKUP($A1536,'01 LEAD TIME'!$A$10:$K$1000000,11,FALSE)</f>
        <v>#N/A</v>
      </c>
      <c r="L1536" t="e">
        <v>#N/A</v>
      </c>
      <c r="M1536" s="1" t="e">
        <f t="shared" si="184"/>
        <v>#N/A</v>
      </c>
      <c r="N1536" s="1" t="e">
        <f t="shared" si="185"/>
        <v>#N/A</v>
      </c>
      <c r="O1536" t="e">
        <f t="shared" si="186"/>
        <v>#N/A</v>
      </c>
      <c r="P1536" t="e">
        <f t="shared" si="187"/>
        <v>#N/A</v>
      </c>
      <c r="Q1536" t="e">
        <f t="shared" si="188"/>
        <v>#N/A</v>
      </c>
      <c r="R1536" t="e">
        <f t="shared" si="191"/>
        <v>#N/A</v>
      </c>
      <c r="S1536" t="e">
        <f t="shared" si="189"/>
        <v>#N/A</v>
      </c>
    </row>
    <row r="1537" spans="1:19" x14ac:dyDescent="0.25">
      <c r="A1537" t="str">
        <f t="shared" si="190"/>
        <v>66073</v>
      </c>
      <c r="B1537">
        <v>3</v>
      </c>
      <c r="C1537">
        <v>6607</v>
      </c>
      <c r="D1537">
        <v>12220140</v>
      </c>
      <c r="E1537">
        <v>11571359.609999999</v>
      </c>
      <c r="F1537">
        <v>52</v>
      </c>
      <c r="G1537">
        <v>58</v>
      </c>
      <c r="H1537">
        <f>VLOOKUP($A1537,'01 LEAD TIME'!$A$10:$K$1000000,8,FALSE)</f>
        <v>20161159821217.898</v>
      </c>
      <c r="I1537">
        <f>VLOOKUP($A1537,'01 LEAD TIME'!$A$10:$K$1000000,9,FALSE)</f>
        <v>20161206156887.199</v>
      </c>
      <c r="J1537">
        <f>VLOOKUP($A1537,'01 LEAD TIME'!$A$10:$K$1000000,10,FALSE)</f>
        <v>7</v>
      </c>
      <c r="K1537">
        <f>VLOOKUP($A1537,'01 LEAD TIME'!$A$10:$K$1000000,11,FALSE)</f>
        <v>3</v>
      </c>
      <c r="L1537" t="s">
        <v>36</v>
      </c>
      <c r="M1537" s="1">
        <f t="shared" ref="M1537:M1574" si="192">$N$2-J1537-($N$6*K1537)</f>
        <v>42697</v>
      </c>
      <c r="N1537" s="1">
        <f t="shared" ref="N1537:N1574" si="193">$N$3-J1537+($N$7*K1537)</f>
        <v>42712</v>
      </c>
      <c r="O1537" t="b">
        <f t="shared" ref="O1537:O1574" si="194">N1537&gt;$N$3</f>
        <v>0</v>
      </c>
      <c r="P1537" t="str">
        <f t="shared" si="187"/>
        <v>WHEN fk_mwh_warehouse = '3' AND id_city = '6607' AND shipped_date &gt;= '2016-11-23' AND shipped_date &lt; '2016-12-09' THEN unit_price</v>
      </c>
      <c r="Q1537" t="str">
        <f t="shared" si="188"/>
        <v>WHEN fk_mwh_warehouse = '3' AND id_city = '6607' AND shipped_date &gt;= '2016-11-23' AND shipped_date &lt; '2016-12-09' THEN paid_price</v>
      </c>
      <c r="R1537" t="str">
        <f t="shared" si="191"/>
        <v>WHEN fk_mwh_warehouse = '3' AND id_city = '6607' AND shipped_date &gt;= '2016-11-23' AND shipped_date &lt; '2016-12-09' THEN order_nr</v>
      </c>
      <c r="S1537" t="str">
        <f t="shared" si="189"/>
        <v>WHEN fk_mwh_warehouse = '3' AND id_city = '6607' AND shipped_date &gt;= '2016-11-23' AND shipped_date &lt; '2016-12-09' THEN 1</v>
      </c>
    </row>
    <row r="1538" spans="1:19" x14ac:dyDescent="0.25">
      <c r="A1538" t="str">
        <f t="shared" si="190"/>
        <v>66143</v>
      </c>
      <c r="B1538">
        <v>3</v>
      </c>
      <c r="C1538">
        <v>6614</v>
      </c>
      <c r="D1538">
        <v>17926530</v>
      </c>
      <c r="E1538">
        <v>17776792</v>
      </c>
      <c r="F1538">
        <v>68</v>
      </c>
      <c r="G1538">
        <v>80</v>
      </c>
      <c r="H1538">
        <f>VLOOKUP($A1538,'01 LEAD TIME'!$A$10:$K$1000000,8,FALSE)</f>
        <v>20161154020263</v>
      </c>
      <c r="I1538">
        <f>VLOOKUP($A1538,'01 LEAD TIME'!$A$10:$K$1000000,9,FALSE)</f>
        <v>20161206131259.301</v>
      </c>
      <c r="J1538">
        <f>VLOOKUP($A1538,'01 LEAD TIME'!$A$10:$K$1000000,10,FALSE)</f>
        <v>7</v>
      </c>
      <c r="K1538">
        <f>VLOOKUP($A1538,'01 LEAD TIME'!$A$10:$K$1000000,11,FALSE)</f>
        <v>4</v>
      </c>
      <c r="L1538" t="s">
        <v>36</v>
      </c>
      <c r="M1538" s="1">
        <f t="shared" si="192"/>
        <v>42694</v>
      </c>
      <c r="N1538" s="1">
        <f t="shared" si="193"/>
        <v>42713</v>
      </c>
      <c r="O1538" t="b">
        <f t="shared" si="194"/>
        <v>0</v>
      </c>
      <c r="P1538" t="str">
        <f t="shared" si="187"/>
        <v>WHEN fk_mwh_warehouse = '3' AND id_city = '6614' AND shipped_date &gt;= '2016-11-20' AND shipped_date &lt; '2016-12-10' THEN unit_price</v>
      </c>
      <c r="Q1538" t="str">
        <f t="shared" si="188"/>
        <v>WHEN fk_mwh_warehouse = '3' AND id_city = '6614' AND shipped_date &gt;= '2016-11-20' AND shipped_date &lt; '2016-12-10' THEN paid_price</v>
      </c>
      <c r="R1538" t="str">
        <f t="shared" si="191"/>
        <v>WHEN fk_mwh_warehouse = '3' AND id_city = '6614' AND shipped_date &gt;= '2016-11-20' AND shipped_date &lt; '2016-12-10' THEN order_nr</v>
      </c>
      <c r="S1538" t="str">
        <f t="shared" si="189"/>
        <v>WHEN fk_mwh_warehouse = '3' AND id_city = '6614' AND shipped_date &gt;= '2016-11-20' AND shipped_date &lt; '2016-12-10' THEN 1</v>
      </c>
    </row>
    <row r="1539" spans="1:19" x14ac:dyDescent="0.25">
      <c r="A1539" t="str">
        <f t="shared" si="190"/>
        <v>66253</v>
      </c>
      <c r="B1539">
        <v>3</v>
      </c>
      <c r="C1539">
        <v>6625</v>
      </c>
      <c r="D1539">
        <v>22019385.5</v>
      </c>
      <c r="E1539">
        <v>20979479.690000001</v>
      </c>
      <c r="F1539">
        <v>92</v>
      </c>
      <c r="G1539">
        <v>100</v>
      </c>
      <c r="H1539">
        <f>VLOOKUP($A1539,'01 LEAD TIME'!$A$10:$K$1000000,8,FALSE)</f>
        <v>20161152295242.398</v>
      </c>
      <c r="I1539">
        <f>VLOOKUP($A1539,'01 LEAD TIME'!$A$10:$K$1000000,9,FALSE)</f>
        <v>20161205927331.602</v>
      </c>
      <c r="J1539">
        <f>VLOOKUP($A1539,'01 LEAD TIME'!$A$10:$K$1000000,10,FALSE)</f>
        <v>8</v>
      </c>
      <c r="K1539">
        <f>VLOOKUP($A1539,'01 LEAD TIME'!$A$10:$K$1000000,11,FALSE)</f>
        <v>4</v>
      </c>
      <c r="L1539" t="s">
        <v>34</v>
      </c>
      <c r="M1539" s="1">
        <f t="shared" si="192"/>
        <v>42693</v>
      </c>
      <c r="N1539" s="1">
        <f t="shared" si="193"/>
        <v>42712</v>
      </c>
      <c r="O1539" t="b">
        <f t="shared" si="194"/>
        <v>0</v>
      </c>
      <c r="P1539" t="str">
        <f t="shared" si="187"/>
        <v>WHEN fk_mwh_warehouse = '3' AND id_city = '6625' AND shipped_date &gt;= '2016-11-19' AND shipped_date &lt; '2016-12-09' THEN unit_price</v>
      </c>
      <c r="Q1539" t="str">
        <f t="shared" si="188"/>
        <v>WHEN fk_mwh_warehouse = '3' AND id_city = '6625' AND shipped_date &gt;= '2016-11-19' AND shipped_date &lt; '2016-12-09' THEN paid_price</v>
      </c>
      <c r="R1539" t="str">
        <f t="shared" si="191"/>
        <v>WHEN fk_mwh_warehouse = '3' AND id_city = '6625' AND shipped_date &gt;= '2016-11-19' AND shipped_date &lt; '2016-12-09' THEN order_nr</v>
      </c>
      <c r="S1539" t="str">
        <f t="shared" si="189"/>
        <v>WHEN fk_mwh_warehouse = '3' AND id_city = '6625' AND shipped_date &gt;= '2016-11-19' AND shipped_date &lt; '2016-12-09' THEN 1</v>
      </c>
    </row>
    <row r="1540" spans="1:19" x14ac:dyDescent="0.25">
      <c r="A1540" t="str">
        <f t="shared" si="190"/>
        <v>66363</v>
      </c>
      <c r="B1540">
        <v>3</v>
      </c>
      <c r="C1540">
        <v>6636</v>
      </c>
      <c r="D1540">
        <v>17531407</v>
      </c>
      <c r="E1540">
        <v>16887239.920000002</v>
      </c>
      <c r="F1540">
        <v>85</v>
      </c>
      <c r="G1540">
        <v>101</v>
      </c>
      <c r="H1540">
        <f>VLOOKUP($A1540,'01 LEAD TIME'!$A$10:$K$1000000,8,FALSE)</f>
        <v>20161157598905.102</v>
      </c>
      <c r="I1540">
        <f>VLOOKUP($A1540,'01 LEAD TIME'!$A$10:$K$1000000,9,FALSE)</f>
        <v>20161206077645</v>
      </c>
      <c r="J1540">
        <f>VLOOKUP($A1540,'01 LEAD TIME'!$A$10:$K$1000000,10,FALSE)</f>
        <v>8</v>
      </c>
      <c r="K1540">
        <f>VLOOKUP($A1540,'01 LEAD TIME'!$A$10:$K$1000000,11,FALSE)</f>
        <v>6</v>
      </c>
      <c r="L1540" t="s">
        <v>36</v>
      </c>
      <c r="M1540" s="1">
        <f t="shared" si="192"/>
        <v>42687</v>
      </c>
      <c r="N1540" s="1">
        <f t="shared" si="193"/>
        <v>42714</v>
      </c>
      <c r="O1540" t="b">
        <f t="shared" si="194"/>
        <v>0</v>
      </c>
      <c r="P1540" t="str">
        <f t="shared" si="187"/>
        <v>WHEN fk_mwh_warehouse = '3' AND id_city = '6636' AND shipped_date &gt;= '2016-11-13' AND shipped_date &lt; '2016-12-11' THEN unit_price</v>
      </c>
      <c r="Q1540" t="str">
        <f t="shared" si="188"/>
        <v>WHEN fk_mwh_warehouse = '3' AND id_city = '6636' AND shipped_date &gt;= '2016-11-13' AND shipped_date &lt; '2016-12-11' THEN paid_price</v>
      </c>
      <c r="R1540" t="str">
        <f t="shared" si="191"/>
        <v>WHEN fk_mwh_warehouse = '3' AND id_city = '6636' AND shipped_date &gt;= '2016-11-13' AND shipped_date &lt; '2016-12-11' THEN order_nr</v>
      </c>
      <c r="S1540" t="str">
        <f t="shared" si="189"/>
        <v>WHEN fk_mwh_warehouse = '3' AND id_city = '6636' AND shipped_date &gt;= '2016-11-13' AND shipped_date &lt; '2016-12-11' THEN 1</v>
      </c>
    </row>
    <row r="1541" spans="1:19" x14ac:dyDescent="0.25">
      <c r="A1541" t="str">
        <f t="shared" si="190"/>
        <v>66453</v>
      </c>
      <c r="B1541">
        <v>3</v>
      </c>
      <c r="C1541">
        <v>6645</v>
      </c>
      <c r="D1541">
        <v>19151565</v>
      </c>
      <c r="E1541">
        <v>18770529.690000001</v>
      </c>
      <c r="F1541">
        <v>76</v>
      </c>
      <c r="G1541">
        <v>93</v>
      </c>
      <c r="H1541">
        <f>VLOOKUP($A1541,'01 LEAD TIME'!$A$10:$K$1000000,8,FALSE)</f>
        <v>20161152341846.398</v>
      </c>
      <c r="I1541">
        <f>VLOOKUP($A1541,'01 LEAD TIME'!$A$10:$K$1000000,9,FALSE)</f>
        <v>20161206110276.898</v>
      </c>
      <c r="J1541">
        <f>VLOOKUP($A1541,'01 LEAD TIME'!$A$10:$K$1000000,10,FALSE)</f>
        <v>8</v>
      </c>
      <c r="K1541">
        <f>VLOOKUP($A1541,'01 LEAD TIME'!$A$10:$K$1000000,11,FALSE)</f>
        <v>4</v>
      </c>
      <c r="L1541" t="s">
        <v>36</v>
      </c>
      <c r="M1541" s="1">
        <f t="shared" si="192"/>
        <v>42693</v>
      </c>
      <c r="N1541" s="1">
        <f t="shared" si="193"/>
        <v>42712</v>
      </c>
      <c r="O1541" t="b">
        <f t="shared" si="194"/>
        <v>0</v>
      </c>
      <c r="P1541" t="str">
        <f t="shared" si="187"/>
        <v>WHEN fk_mwh_warehouse = '3' AND id_city = '6645' AND shipped_date &gt;= '2016-11-19' AND shipped_date &lt; '2016-12-09' THEN unit_price</v>
      </c>
      <c r="Q1541" t="str">
        <f t="shared" si="188"/>
        <v>WHEN fk_mwh_warehouse = '3' AND id_city = '6645' AND shipped_date &gt;= '2016-11-19' AND shipped_date &lt; '2016-12-09' THEN paid_price</v>
      </c>
      <c r="R1541" t="str">
        <f t="shared" si="191"/>
        <v>WHEN fk_mwh_warehouse = '3' AND id_city = '6645' AND shipped_date &gt;= '2016-11-19' AND shipped_date &lt; '2016-12-09' THEN order_nr</v>
      </c>
      <c r="S1541" t="str">
        <f t="shared" si="189"/>
        <v>WHEN fk_mwh_warehouse = '3' AND id_city = '6645' AND shipped_date &gt;= '2016-11-19' AND shipped_date &lt; '2016-12-09' THEN 1</v>
      </c>
    </row>
    <row r="1542" spans="1:19" x14ac:dyDescent="0.25">
      <c r="A1542" t="str">
        <f t="shared" si="190"/>
        <v>66543</v>
      </c>
      <c r="B1542">
        <v>3</v>
      </c>
      <c r="C1542">
        <v>6654</v>
      </c>
      <c r="D1542">
        <v>3382340</v>
      </c>
      <c r="E1542">
        <v>3282187.2</v>
      </c>
      <c r="F1542">
        <v>22</v>
      </c>
      <c r="G1542">
        <v>24</v>
      </c>
      <c r="H1542">
        <f>VLOOKUP($A1542,'01 LEAD TIME'!$A$10:$K$1000000,8,FALSE)</f>
        <v>20161137328479.602</v>
      </c>
      <c r="I1542">
        <f>VLOOKUP($A1542,'01 LEAD TIME'!$A$10:$K$1000000,9,FALSE)</f>
        <v>20161205493990.602</v>
      </c>
      <c r="J1542">
        <f>VLOOKUP($A1542,'01 LEAD TIME'!$A$10:$K$1000000,10,FALSE)</f>
        <v>10</v>
      </c>
      <c r="K1542">
        <f>VLOOKUP($A1542,'01 LEAD TIME'!$A$10:$K$1000000,11,FALSE)</f>
        <v>5</v>
      </c>
      <c r="L1542" t="s">
        <v>34</v>
      </c>
      <c r="M1542" s="1">
        <f t="shared" si="192"/>
        <v>42688</v>
      </c>
      <c r="N1542" s="1">
        <f t="shared" si="193"/>
        <v>42711</v>
      </c>
      <c r="O1542" t="b">
        <f t="shared" si="194"/>
        <v>0</v>
      </c>
      <c r="P1542" t="str">
        <f t="shared" si="187"/>
        <v>WHEN fk_mwh_warehouse = '3' AND id_city = '6654' AND shipped_date &gt;= '2016-11-14' AND shipped_date &lt; '2016-12-08' THEN unit_price</v>
      </c>
      <c r="Q1542" t="str">
        <f t="shared" si="188"/>
        <v>WHEN fk_mwh_warehouse = '3' AND id_city = '6654' AND shipped_date &gt;= '2016-11-14' AND shipped_date &lt; '2016-12-08' THEN paid_price</v>
      </c>
      <c r="R1542" t="str">
        <f t="shared" si="191"/>
        <v>WHEN fk_mwh_warehouse = '3' AND id_city = '6654' AND shipped_date &gt;= '2016-11-14' AND shipped_date &lt; '2016-12-08' THEN order_nr</v>
      </c>
      <c r="S1542" t="str">
        <f t="shared" si="189"/>
        <v>WHEN fk_mwh_warehouse = '3' AND id_city = '6654' AND shipped_date &gt;= '2016-11-14' AND shipped_date &lt; '2016-12-08' THEN 1</v>
      </c>
    </row>
    <row r="1543" spans="1:19" x14ac:dyDescent="0.25">
      <c r="A1543" t="str">
        <f t="shared" si="190"/>
        <v>66723</v>
      </c>
      <c r="B1543">
        <v>3</v>
      </c>
      <c r="C1543">
        <v>6672</v>
      </c>
      <c r="D1543">
        <v>63200</v>
      </c>
      <c r="E1543">
        <v>63200</v>
      </c>
      <c r="F1543">
        <v>1</v>
      </c>
      <c r="G1543">
        <v>1</v>
      </c>
      <c r="H1543">
        <f>VLOOKUP($A1543,'01 LEAD TIME'!$A$10:$K$1000000,8,FALSE)</f>
        <v>20161128223222</v>
      </c>
      <c r="I1543">
        <f>VLOOKUP($A1543,'01 LEAD TIME'!$A$10:$K$1000000,9,FALSE)</f>
        <v>20161207100532</v>
      </c>
      <c r="J1543">
        <f>VLOOKUP($A1543,'01 LEAD TIME'!$A$10:$K$1000000,10,FALSE)</f>
        <v>9</v>
      </c>
      <c r="K1543">
        <f>VLOOKUP($A1543,'01 LEAD TIME'!$A$10:$K$1000000,11,FALSE)</f>
        <v>0</v>
      </c>
      <c r="L1543" t="s">
        <v>35</v>
      </c>
      <c r="M1543" s="1">
        <f t="shared" si="192"/>
        <v>42704</v>
      </c>
      <c r="N1543" s="1">
        <f t="shared" si="193"/>
        <v>42707</v>
      </c>
      <c r="O1543" t="b">
        <f t="shared" si="194"/>
        <v>0</v>
      </c>
      <c r="P1543" t="str">
        <f t="shared" si="187"/>
        <v>WHEN fk_mwh_warehouse = '3' AND id_city = '6672' AND shipped_date &gt;= '2016-11-30' AND shipped_date &lt; '2016-12-04' THEN unit_price</v>
      </c>
      <c r="Q1543" t="str">
        <f t="shared" si="188"/>
        <v>WHEN fk_mwh_warehouse = '3' AND id_city = '6672' AND shipped_date &gt;= '2016-11-30' AND shipped_date &lt; '2016-12-04' THEN paid_price</v>
      </c>
      <c r="R1543" t="str">
        <f t="shared" si="191"/>
        <v>WHEN fk_mwh_warehouse = '3' AND id_city = '6672' AND shipped_date &gt;= '2016-11-30' AND shipped_date &lt; '2016-12-04' THEN order_nr</v>
      </c>
      <c r="S1543" t="str">
        <f t="shared" si="189"/>
        <v>WHEN fk_mwh_warehouse = '3' AND id_city = '6672' AND shipped_date &gt;= '2016-11-30' AND shipped_date &lt; '2016-12-04' THEN 1</v>
      </c>
    </row>
    <row r="1544" spans="1:19" x14ac:dyDescent="0.25">
      <c r="A1544" t="str">
        <f t="shared" si="190"/>
        <v>66853</v>
      </c>
      <c r="B1544">
        <v>3</v>
      </c>
      <c r="C1544">
        <v>6685</v>
      </c>
      <c r="D1544">
        <v>0</v>
      </c>
      <c r="E1544">
        <v>0</v>
      </c>
      <c r="F1544">
        <v>0</v>
      </c>
      <c r="G1544">
        <v>0</v>
      </c>
      <c r="H1544" t="e">
        <f>VLOOKUP($A1544,'01 LEAD TIME'!$A$10:$K$1000000,8,FALSE)</f>
        <v>#N/A</v>
      </c>
      <c r="I1544" t="e">
        <f>VLOOKUP($A1544,'01 LEAD TIME'!$A$10:$K$1000000,9,FALSE)</f>
        <v>#N/A</v>
      </c>
      <c r="J1544" t="e">
        <f>VLOOKUP($A1544,'01 LEAD TIME'!$A$10:$K$1000000,10,FALSE)</f>
        <v>#N/A</v>
      </c>
      <c r="K1544" t="e">
        <f>VLOOKUP($A1544,'01 LEAD TIME'!$A$10:$K$1000000,11,FALSE)</f>
        <v>#N/A</v>
      </c>
      <c r="L1544" t="e">
        <v>#N/A</v>
      </c>
      <c r="M1544" s="1" t="e">
        <f t="shared" si="192"/>
        <v>#N/A</v>
      </c>
      <c r="N1544" s="1" t="e">
        <f t="shared" si="193"/>
        <v>#N/A</v>
      </c>
      <c r="O1544" t="e">
        <f t="shared" si="194"/>
        <v>#N/A</v>
      </c>
      <c r="P1544" t="e">
        <f t="shared" si="187"/>
        <v>#N/A</v>
      </c>
      <c r="Q1544" t="e">
        <f t="shared" si="188"/>
        <v>#N/A</v>
      </c>
      <c r="R1544" t="e">
        <f t="shared" si="191"/>
        <v>#N/A</v>
      </c>
      <c r="S1544" t="e">
        <f t="shared" si="189"/>
        <v>#N/A</v>
      </c>
    </row>
    <row r="1545" spans="1:19" x14ac:dyDescent="0.25">
      <c r="A1545" t="str">
        <f t="shared" si="190"/>
        <v>67043</v>
      </c>
      <c r="B1545">
        <v>3</v>
      </c>
      <c r="C1545">
        <v>6704</v>
      </c>
      <c r="D1545">
        <v>0</v>
      </c>
      <c r="E1545">
        <v>0</v>
      </c>
      <c r="F1545">
        <v>0</v>
      </c>
      <c r="G1545">
        <v>0</v>
      </c>
      <c r="H1545" t="e">
        <f>VLOOKUP($A1545,'01 LEAD TIME'!$A$10:$K$1000000,8,FALSE)</f>
        <v>#N/A</v>
      </c>
      <c r="I1545" t="e">
        <f>VLOOKUP($A1545,'01 LEAD TIME'!$A$10:$K$1000000,9,FALSE)</f>
        <v>#N/A</v>
      </c>
      <c r="J1545" t="e">
        <f>VLOOKUP($A1545,'01 LEAD TIME'!$A$10:$K$1000000,10,FALSE)</f>
        <v>#N/A</v>
      </c>
      <c r="K1545" t="e">
        <f>VLOOKUP($A1545,'01 LEAD TIME'!$A$10:$K$1000000,11,FALSE)</f>
        <v>#N/A</v>
      </c>
      <c r="L1545" t="e">
        <v>#N/A</v>
      </c>
      <c r="M1545" s="1" t="e">
        <f t="shared" si="192"/>
        <v>#N/A</v>
      </c>
      <c r="N1545" s="1" t="e">
        <f t="shared" si="193"/>
        <v>#N/A</v>
      </c>
      <c r="O1545" t="e">
        <f t="shared" si="194"/>
        <v>#N/A</v>
      </c>
      <c r="P1545" t="e">
        <f t="shared" si="187"/>
        <v>#N/A</v>
      </c>
      <c r="Q1545" t="e">
        <f t="shared" si="188"/>
        <v>#N/A</v>
      </c>
      <c r="R1545" t="e">
        <f t="shared" si="191"/>
        <v>#N/A</v>
      </c>
      <c r="S1545" t="e">
        <f t="shared" si="189"/>
        <v>#N/A</v>
      </c>
    </row>
    <row r="1546" spans="1:19" x14ac:dyDescent="0.25">
      <c r="A1546" t="str">
        <f t="shared" si="190"/>
        <v>67223</v>
      </c>
      <c r="B1546">
        <v>3</v>
      </c>
      <c r="C1546">
        <v>6722</v>
      </c>
      <c r="D1546">
        <v>89000</v>
      </c>
      <c r="E1546">
        <v>89000</v>
      </c>
      <c r="F1546">
        <v>1</v>
      </c>
      <c r="G1546">
        <v>1</v>
      </c>
      <c r="H1546">
        <f>VLOOKUP($A1546,'01 LEAD TIME'!$A$10:$K$1000000,8,FALSE)</f>
        <v>20161129144729</v>
      </c>
      <c r="I1546">
        <f>VLOOKUP($A1546,'01 LEAD TIME'!$A$10:$K$1000000,9,FALSE)</f>
        <v>20161207170148</v>
      </c>
      <c r="J1546">
        <f>VLOOKUP($A1546,'01 LEAD TIME'!$A$10:$K$1000000,10,FALSE)</f>
        <v>8</v>
      </c>
      <c r="K1546">
        <f>VLOOKUP($A1546,'01 LEAD TIME'!$A$10:$K$1000000,11,FALSE)</f>
        <v>0</v>
      </c>
      <c r="L1546" t="s">
        <v>35</v>
      </c>
      <c r="M1546" s="1">
        <f t="shared" si="192"/>
        <v>42705</v>
      </c>
      <c r="N1546" s="1">
        <f t="shared" si="193"/>
        <v>42708</v>
      </c>
      <c r="O1546" t="b">
        <f t="shared" si="194"/>
        <v>0</v>
      </c>
      <c r="P1546" t="str">
        <f t="shared" ref="P1546:P1574" si="195">"WHEN fk_mwh_warehouse = '"&amp;$B1546&amp;"' AND id_city = '"&amp;$C1546&amp;"' AND shipped_date &gt;= '"&amp;TEXT($M1546,"yyyy-mm-dd")&amp;"' AND shipped_date &lt; '"&amp;TEXT($N1546+1,"yyyy-mm-dd")&amp;"' THEN unit_price"</f>
        <v>WHEN fk_mwh_warehouse = '3' AND id_city = '6722' AND shipped_date &gt;= '2016-12-01' AND shipped_date &lt; '2016-12-05' THEN unit_price</v>
      </c>
      <c r="Q1546" t="str">
        <f t="shared" ref="Q1546:Q1574" si="196">"WHEN fk_mwh_warehouse = '"&amp;$B1546&amp;"' AND id_city = '"&amp;$C1546&amp;"' AND shipped_date &gt;= '"&amp;TEXT($M1546,"yyyy-mm-dd")&amp;"' AND shipped_date &lt; '"&amp;TEXT($N1546+1,"yyyy-mm-dd")&amp;"' THEN paid_price"</f>
        <v>WHEN fk_mwh_warehouse = '3' AND id_city = '6722' AND shipped_date &gt;= '2016-12-01' AND shipped_date &lt; '2016-12-05' THEN paid_price</v>
      </c>
      <c r="R1546" t="str">
        <f t="shared" si="191"/>
        <v>WHEN fk_mwh_warehouse = '3' AND id_city = '6722' AND shipped_date &gt;= '2016-12-01' AND shipped_date &lt; '2016-12-05' THEN order_nr</v>
      </c>
      <c r="S1546" t="str">
        <f t="shared" ref="S1546:S1574" si="197">"WHEN fk_mwh_warehouse = '"&amp;$B1546&amp;"' AND id_city = '"&amp;$C1546&amp;"' AND shipped_date &gt;= '"&amp;TEXT($M1546,"yyyy-mm-dd")&amp;"' AND shipped_date &lt; '"&amp;TEXT($N1546+1,"yyyy-mm-dd")&amp;"' THEN 1"</f>
        <v>WHEN fk_mwh_warehouse = '3' AND id_city = '6722' AND shipped_date &gt;= '2016-12-01' AND shipped_date &lt; '2016-12-05' THEN 1</v>
      </c>
    </row>
    <row r="1547" spans="1:19" x14ac:dyDescent="0.25">
      <c r="A1547" t="str">
        <f t="shared" ref="A1547:A1574" si="198">C1547&amp;B1547</f>
        <v>68153</v>
      </c>
      <c r="B1547">
        <v>3</v>
      </c>
      <c r="C1547">
        <v>6815</v>
      </c>
      <c r="D1547">
        <v>0</v>
      </c>
      <c r="E1547">
        <v>0</v>
      </c>
      <c r="F1547">
        <v>0</v>
      </c>
      <c r="G1547">
        <v>0</v>
      </c>
      <c r="H1547" t="e">
        <f>VLOOKUP($A1547,'01 LEAD TIME'!$A$10:$K$1000000,8,FALSE)</f>
        <v>#N/A</v>
      </c>
      <c r="I1547" t="e">
        <f>VLOOKUP($A1547,'01 LEAD TIME'!$A$10:$K$1000000,9,FALSE)</f>
        <v>#N/A</v>
      </c>
      <c r="J1547" t="e">
        <f>VLOOKUP($A1547,'01 LEAD TIME'!$A$10:$K$1000000,10,FALSE)</f>
        <v>#N/A</v>
      </c>
      <c r="K1547" t="e">
        <f>VLOOKUP($A1547,'01 LEAD TIME'!$A$10:$K$1000000,11,FALSE)</f>
        <v>#N/A</v>
      </c>
      <c r="L1547" t="e">
        <v>#N/A</v>
      </c>
      <c r="M1547" s="1" t="e">
        <f t="shared" si="192"/>
        <v>#N/A</v>
      </c>
      <c r="N1547" s="1" t="e">
        <f t="shared" si="193"/>
        <v>#N/A</v>
      </c>
      <c r="O1547" t="e">
        <f t="shared" si="194"/>
        <v>#N/A</v>
      </c>
      <c r="P1547" t="e">
        <f t="shared" si="195"/>
        <v>#N/A</v>
      </c>
      <c r="Q1547" t="e">
        <f t="shared" si="196"/>
        <v>#N/A</v>
      </c>
      <c r="R1547" t="e">
        <f t="shared" ref="R1547:R1574" si="199">"WHEN fk_mwh_warehouse = '"&amp;$B1547&amp;"' AND id_city = '"&amp;$C1547&amp;"' AND shipped_date &gt;= '"&amp;TEXT($M1547,"yyyy-mm-dd")&amp;"' AND shipped_date &lt; '"&amp;TEXT($N1547+1,"yyyy-mm-dd")&amp;"' THEN order_nr"</f>
        <v>#N/A</v>
      </c>
      <c r="S1547" t="e">
        <f t="shared" si="197"/>
        <v>#N/A</v>
      </c>
    </row>
    <row r="1548" spans="1:19" x14ac:dyDescent="0.25">
      <c r="A1548" t="str">
        <f t="shared" si="198"/>
        <v>68473</v>
      </c>
      <c r="B1548">
        <v>3</v>
      </c>
      <c r="C1548">
        <v>6847</v>
      </c>
      <c r="D1548">
        <v>33650</v>
      </c>
      <c r="E1548">
        <v>33650</v>
      </c>
      <c r="F1548">
        <v>1</v>
      </c>
      <c r="G1548">
        <v>1</v>
      </c>
      <c r="H1548">
        <f>VLOOKUP($A1548,'01 LEAD TIME'!$A$10:$K$1000000,8,FALSE)</f>
        <v>20161119094552</v>
      </c>
      <c r="I1548">
        <f>VLOOKUP($A1548,'01 LEAD TIME'!$A$10:$K$1000000,9,FALSE)</f>
        <v>20161205151908</v>
      </c>
      <c r="J1548">
        <f>VLOOKUP($A1548,'01 LEAD TIME'!$A$10:$K$1000000,10,FALSE)</f>
        <v>16</v>
      </c>
      <c r="K1548">
        <f>VLOOKUP($A1548,'01 LEAD TIME'!$A$10:$K$1000000,11,FALSE)</f>
        <v>0</v>
      </c>
      <c r="L1548" t="s">
        <v>34</v>
      </c>
      <c r="M1548" s="1">
        <f t="shared" si="192"/>
        <v>42697</v>
      </c>
      <c r="N1548" s="1">
        <f t="shared" si="193"/>
        <v>42700</v>
      </c>
      <c r="O1548" t="b">
        <f t="shared" si="194"/>
        <v>0</v>
      </c>
      <c r="P1548" t="str">
        <f t="shared" si="195"/>
        <v>WHEN fk_mwh_warehouse = '3' AND id_city = '6847' AND shipped_date &gt;= '2016-11-23' AND shipped_date &lt; '2016-11-27' THEN unit_price</v>
      </c>
      <c r="Q1548" t="str">
        <f t="shared" si="196"/>
        <v>WHEN fk_mwh_warehouse = '3' AND id_city = '6847' AND shipped_date &gt;= '2016-11-23' AND shipped_date &lt; '2016-11-27' THEN paid_price</v>
      </c>
      <c r="R1548" t="str">
        <f t="shared" si="199"/>
        <v>WHEN fk_mwh_warehouse = '3' AND id_city = '6847' AND shipped_date &gt;= '2016-11-23' AND shipped_date &lt; '2016-11-27' THEN order_nr</v>
      </c>
      <c r="S1548" t="str">
        <f t="shared" si="197"/>
        <v>WHEN fk_mwh_warehouse = '3' AND id_city = '6847' AND shipped_date &gt;= '2016-11-23' AND shipped_date &lt; '2016-11-27' THEN 1</v>
      </c>
    </row>
    <row r="1549" spans="1:19" x14ac:dyDescent="0.25">
      <c r="A1549" t="str">
        <f t="shared" si="198"/>
        <v>68563</v>
      </c>
      <c r="B1549">
        <v>3</v>
      </c>
      <c r="C1549">
        <v>6856</v>
      </c>
      <c r="D1549">
        <v>31573865</v>
      </c>
      <c r="E1549">
        <v>28260008.539999999</v>
      </c>
      <c r="F1549">
        <v>51</v>
      </c>
      <c r="G1549">
        <v>59</v>
      </c>
      <c r="H1549">
        <f>VLOOKUP($A1549,'01 LEAD TIME'!$A$10:$K$1000000,8,FALSE)</f>
        <v>20161139992684.602</v>
      </c>
      <c r="I1549">
        <f>VLOOKUP($A1549,'01 LEAD TIME'!$A$10:$K$1000000,9,FALSE)</f>
        <v>20161206231753</v>
      </c>
      <c r="J1549">
        <f>VLOOKUP($A1549,'01 LEAD TIME'!$A$10:$K$1000000,10,FALSE)</f>
        <v>7</v>
      </c>
      <c r="K1549">
        <f>VLOOKUP($A1549,'01 LEAD TIME'!$A$10:$K$1000000,11,FALSE)</f>
        <v>4</v>
      </c>
      <c r="L1549" t="s">
        <v>36</v>
      </c>
      <c r="M1549" s="1">
        <f t="shared" si="192"/>
        <v>42694</v>
      </c>
      <c r="N1549" s="1">
        <f t="shared" si="193"/>
        <v>42713</v>
      </c>
      <c r="O1549" t="b">
        <f t="shared" si="194"/>
        <v>0</v>
      </c>
      <c r="P1549" t="str">
        <f t="shared" si="195"/>
        <v>WHEN fk_mwh_warehouse = '3' AND id_city = '6856' AND shipped_date &gt;= '2016-11-20' AND shipped_date &lt; '2016-12-10' THEN unit_price</v>
      </c>
      <c r="Q1549" t="str">
        <f t="shared" si="196"/>
        <v>WHEN fk_mwh_warehouse = '3' AND id_city = '6856' AND shipped_date &gt;= '2016-11-20' AND shipped_date &lt; '2016-12-10' THEN paid_price</v>
      </c>
      <c r="R1549" t="str">
        <f t="shared" si="199"/>
        <v>WHEN fk_mwh_warehouse = '3' AND id_city = '6856' AND shipped_date &gt;= '2016-11-20' AND shipped_date &lt; '2016-12-10' THEN order_nr</v>
      </c>
      <c r="S1549" t="str">
        <f t="shared" si="197"/>
        <v>WHEN fk_mwh_warehouse = '3' AND id_city = '6856' AND shipped_date &gt;= '2016-11-20' AND shipped_date &lt; '2016-12-10' THEN 1</v>
      </c>
    </row>
    <row r="1550" spans="1:19" x14ac:dyDescent="0.25">
      <c r="A1550" t="str">
        <f t="shared" si="198"/>
        <v>68863</v>
      </c>
      <c r="B1550">
        <v>3</v>
      </c>
      <c r="C1550">
        <v>6886</v>
      </c>
      <c r="D1550">
        <v>392000</v>
      </c>
      <c r="E1550">
        <v>392000</v>
      </c>
      <c r="F1550">
        <v>2</v>
      </c>
      <c r="G1550">
        <v>5</v>
      </c>
      <c r="H1550">
        <f>VLOOKUP($A1550,'01 LEAD TIME'!$A$10:$K$1000000,8,FALSE)</f>
        <v>20161137817577.602</v>
      </c>
      <c r="I1550">
        <f>VLOOKUP($A1550,'01 LEAD TIME'!$A$10:$K$1000000,9,FALSE)</f>
        <v>20161205481842.102</v>
      </c>
      <c r="J1550">
        <f>VLOOKUP($A1550,'01 LEAD TIME'!$A$10:$K$1000000,10,FALSE)</f>
        <v>9</v>
      </c>
      <c r="K1550">
        <f>VLOOKUP($A1550,'01 LEAD TIME'!$A$10:$K$1000000,11,FALSE)</f>
        <v>4</v>
      </c>
      <c r="L1550" t="s">
        <v>34</v>
      </c>
      <c r="M1550" s="1">
        <f t="shared" si="192"/>
        <v>42692</v>
      </c>
      <c r="N1550" s="1">
        <f t="shared" si="193"/>
        <v>42711</v>
      </c>
      <c r="O1550" t="b">
        <f t="shared" si="194"/>
        <v>0</v>
      </c>
      <c r="P1550" t="str">
        <f t="shared" si="195"/>
        <v>WHEN fk_mwh_warehouse = '3' AND id_city = '6886' AND shipped_date &gt;= '2016-11-18' AND shipped_date &lt; '2016-12-08' THEN unit_price</v>
      </c>
      <c r="Q1550" t="str">
        <f t="shared" si="196"/>
        <v>WHEN fk_mwh_warehouse = '3' AND id_city = '6886' AND shipped_date &gt;= '2016-11-18' AND shipped_date &lt; '2016-12-08' THEN paid_price</v>
      </c>
      <c r="R1550" t="str">
        <f t="shared" si="199"/>
        <v>WHEN fk_mwh_warehouse = '3' AND id_city = '6886' AND shipped_date &gt;= '2016-11-18' AND shipped_date &lt; '2016-12-08' THEN order_nr</v>
      </c>
      <c r="S1550" t="str">
        <f t="shared" si="197"/>
        <v>WHEN fk_mwh_warehouse = '3' AND id_city = '6886' AND shipped_date &gt;= '2016-11-18' AND shipped_date &lt; '2016-12-08' THEN 1</v>
      </c>
    </row>
    <row r="1551" spans="1:19" x14ac:dyDescent="0.25">
      <c r="A1551" t="str">
        <f t="shared" si="198"/>
        <v>69153</v>
      </c>
      <c r="B1551">
        <v>3</v>
      </c>
      <c r="C1551">
        <v>6915</v>
      </c>
      <c r="D1551">
        <v>273600</v>
      </c>
      <c r="E1551">
        <v>273600</v>
      </c>
      <c r="F1551">
        <v>4</v>
      </c>
      <c r="G1551">
        <v>4</v>
      </c>
      <c r="H1551">
        <f>VLOOKUP($A1551,'01 LEAD TIME'!$A$10:$K$1000000,8,FALSE)</f>
        <v>20161125647782</v>
      </c>
      <c r="I1551">
        <f>VLOOKUP($A1551,'01 LEAD TIME'!$A$10:$K$1000000,9,FALSE)</f>
        <v>20161205152022</v>
      </c>
      <c r="J1551">
        <f>VLOOKUP($A1551,'01 LEAD TIME'!$A$10:$K$1000000,10,FALSE)</f>
        <v>10</v>
      </c>
      <c r="K1551">
        <f>VLOOKUP($A1551,'01 LEAD TIME'!$A$10:$K$1000000,11,FALSE)</f>
        <v>4</v>
      </c>
      <c r="L1551" t="s">
        <v>34</v>
      </c>
      <c r="M1551" s="1">
        <f t="shared" si="192"/>
        <v>42691</v>
      </c>
      <c r="N1551" s="1">
        <f t="shared" si="193"/>
        <v>42710</v>
      </c>
      <c r="O1551" t="b">
        <f t="shared" si="194"/>
        <v>0</v>
      </c>
      <c r="P1551" t="str">
        <f t="shared" si="195"/>
        <v>WHEN fk_mwh_warehouse = '3' AND id_city = '6915' AND shipped_date &gt;= '2016-11-17' AND shipped_date &lt; '2016-12-07' THEN unit_price</v>
      </c>
      <c r="Q1551" t="str">
        <f t="shared" si="196"/>
        <v>WHEN fk_mwh_warehouse = '3' AND id_city = '6915' AND shipped_date &gt;= '2016-11-17' AND shipped_date &lt; '2016-12-07' THEN paid_price</v>
      </c>
      <c r="R1551" t="str">
        <f t="shared" si="199"/>
        <v>WHEN fk_mwh_warehouse = '3' AND id_city = '6915' AND shipped_date &gt;= '2016-11-17' AND shipped_date &lt; '2016-12-07' THEN order_nr</v>
      </c>
      <c r="S1551" t="str">
        <f t="shared" si="197"/>
        <v>WHEN fk_mwh_warehouse = '3' AND id_city = '6915' AND shipped_date &gt;= '2016-11-17' AND shipped_date &lt; '2016-12-07' THEN 1</v>
      </c>
    </row>
    <row r="1552" spans="1:19" x14ac:dyDescent="0.25">
      <c r="A1552" t="str">
        <f t="shared" si="198"/>
        <v>69513</v>
      </c>
      <c r="B1552">
        <v>3</v>
      </c>
      <c r="C1552">
        <v>6951</v>
      </c>
      <c r="D1552">
        <v>0</v>
      </c>
      <c r="E1552">
        <v>0</v>
      </c>
      <c r="F1552">
        <v>0</v>
      </c>
      <c r="G1552">
        <v>0</v>
      </c>
      <c r="H1552" t="e">
        <f>VLOOKUP($A1552,'01 LEAD TIME'!$A$10:$K$1000000,8,FALSE)</f>
        <v>#N/A</v>
      </c>
      <c r="I1552" t="e">
        <f>VLOOKUP($A1552,'01 LEAD TIME'!$A$10:$K$1000000,9,FALSE)</f>
        <v>#N/A</v>
      </c>
      <c r="J1552" t="e">
        <f>VLOOKUP($A1552,'01 LEAD TIME'!$A$10:$K$1000000,10,FALSE)</f>
        <v>#N/A</v>
      </c>
      <c r="K1552" t="e">
        <f>VLOOKUP($A1552,'01 LEAD TIME'!$A$10:$K$1000000,11,FALSE)</f>
        <v>#N/A</v>
      </c>
      <c r="L1552" t="e">
        <v>#N/A</v>
      </c>
      <c r="M1552" s="1" t="e">
        <f t="shared" si="192"/>
        <v>#N/A</v>
      </c>
      <c r="N1552" s="1" t="e">
        <f t="shared" si="193"/>
        <v>#N/A</v>
      </c>
      <c r="O1552" t="e">
        <f t="shared" si="194"/>
        <v>#N/A</v>
      </c>
      <c r="P1552" t="e">
        <f t="shared" si="195"/>
        <v>#N/A</v>
      </c>
      <c r="Q1552" t="e">
        <f t="shared" si="196"/>
        <v>#N/A</v>
      </c>
      <c r="R1552" t="e">
        <f t="shared" si="199"/>
        <v>#N/A</v>
      </c>
      <c r="S1552" t="e">
        <f t="shared" si="197"/>
        <v>#N/A</v>
      </c>
    </row>
    <row r="1553" spans="1:19" x14ac:dyDescent="0.25">
      <c r="A1553" t="str">
        <f t="shared" si="198"/>
        <v>69803</v>
      </c>
      <c r="B1553">
        <v>3</v>
      </c>
      <c r="C1553">
        <v>6980</v>
      </c>
      <c r="D1553">
        <v>24497850</v>
      </c>
      <c r="E1553">
        <v>21892596.829999998</v>
      </c>
      <c r="F1553">
        <v>64</v>
      </c>
      <c r="G1553">
        <v>70</v>
      </c>
      <c r="H1553">
        <f>VLOOKUP($A1553,'01 LEAD TIME'!$A$10:$K$1000000,8,FALSE)</f>
        <v>20161156420338.199</v>
      </c>
      <c r="I1553">
        <f>VLOOKUP($A1553,'01 LEAD TIME'!$A$10:$K$1000000,9,FALSE)</f>
        <v>20161205982302.699</v>
      </c>
      <c r="J1553">
        <f>VLOOKUP($A1553,'01 LEAD TIME'!$A$10:$K$1000000,10,FALSE)</f>
        <v>8</v>
      </c>
      <c r="K1553">
        <f>VLOOKUP($A1553,'01 LEAD TIME'!$A$10:$K$1000000,11,FALSE)</f>
        <v>5</v>
      </c>
      <c r="L1553" t="s">
        <v>34</v>
      </c>
      <c r="M1553" s="1">
        <f t="shared" si="192"/>
        <v>42690</v>
      </c>
      <c r="N1553" s="1">
        <f t="shared" si="193"/>
        <v>42713</v>
      </c>
      <c r="O1553" t="b">
        <f t="shared" si="194"/>
        <v>0</v>
      </c>
      <c r="P1553" t="str">
        <f t="shared" si="195"/>
        <v>WHEN fk_mwh_warehouse = '3' AND id_city = '6980' AND shipped_date &gt;= '2016-11-16' AND shipped_date &lt; '2016-12-10' THEN unit_price</v>
      </c>
      <c r="Q1553" t="str">
        <f t="shared" si="196"/>
        <v>WHEN fk_mwh_warehouse = '3' AND id_city = '6980' AND shipped_date &gt;= '2016-11-16' AND shipped_date &lt; '2016-12-10' THEN paid_price</v>
      </c>
      <c r="R1553" t="str">
        <f t="shared" si="199"/>
        <v>WHEN fk_mwh_warehouse = '3' AND id_city = '6980' AND shipped_date &gt;= '2016-11-16' AND shipped_date &lt; '2016-12-10' THEN order_nr</v>
      </c>
      <c r="S1553" t="str">
        <f t="shared" si="197"/>
        <v>WHEN fk_mwh_warehouse = '3' AND id_city = '6980' AND shipped_date &gt;= '2016-11-16' AND shipped_date &lt; '2016-12-10' THEN 1</v>
      </c>
    </row>
    <row r="1554" spans="1:19" x14ac:dyDescent="0.25">
      <c r="A1554" t="str">
        <f t="shared" si="198"/>
        <v>69883</v>
      </c>
      <c r="B1554">
        <v>3</v>
      </c>
      <c r="C1554">
        <v>6988</v>
      </c>
      <c r="D1554">
        <v>22006766</v>
      </c>
      <c r="E1554">
        <v>20491016</v>
      </c>
      <c r="F1554">
        <v>47</v>
      </c>
      <c r="G1554">
        <v>56</v>
      </c>
      <c r="H1554">
        <f>VLOOKUP($A1554,'01 LEAD TIME'!$A$10:$K$1000000,8,FALSE)</f>
        <v>20161149624971.199</v>
      </c>
      <c r="I1554">
        <f>VLOOKUP($A1554,'01 LEAD TIME'!$A$10:$K$1000000,9,FALSE)</f>
        <v>20161205893591.398</v>
      </c>
      <c r="J1554">
        <f>VLOOKUP($A1554,'01 LEAD TIME'!$A$10:$K$1000000,10,FALSE)</f>
        <v>8</v>
      </c>
      <c r="K1554">
        <f>VLOOKUP($A1554,'01 LEAD TIME'!$A$10:$K$1000000,11,FALSE)</f>
        <v>4</v>
      </c>
      <c r="L1554" t="s">
        <v>34</v>
      </c>
      <c r="M1554" s="1">
        <f t="shared" si="192"/>
        <v>42693</v>
      </c>
      <c r="N1554" s="1">
        <f t="shared" si="193"/>
        <v>42712</v>
      </c>
      <c r="O1554" t="b">
        <f t="shared" si="194"/>
        <v>0</v>
      </c>
      <c r="P1554" t="str">
        <f t="shared" si="195"/>
        <v>WHEN fk_mwh_warehouse = '3' AND id_city = '6988' AND shipped_date &gt;= '2016-11-19' AND shipped_date &lt; '2016-12-09' THEN unit_price</v>
      </c>
      <c r="Q1554" t="str">
        <f t="shared" si="196"/>
        <v>WHEN fk_mwh_warehouse = '3' AND id_city = '6988' AND shipped_date &gt;= '2016-11-19' AND shipped_date &lt; '2016-12-09' THEN paid_price</v>
      </c>
      <c r="R1554" t="str">
        <f t="shared" si="199"/>
        <v>WHEN fk_mwh_warehouse = '3' AND id_city = '6988' AND shipped_date &gt;= '2016-11-19' AND shipped_date &lt; '2016-12-09' THEN order_nr</v>
      </c>
      <c r="S1554" t="str">
        <f t="shared" si="197"/>
        <v>WHEN fk_mwh_warehouse = '3' AND id_city = '6988' AND shipped_date &gt;= '2016-11-19' AND shipped_date &lt; '2016-12-09' THEN 1</v>
      </c>
    </row>
    <row r="1555" spans="1:19" x14ac:dyDescent="0.25">
      <c r="A1555" t="str">
        <f t="shared" si="198"/>
        <v>70023</v>
      </c>
      <c r="B1555">
        <v>3</v>
      </c>
      <c r="C1555">
        <v>7002</v>
      </c>
      <c r="D1555">
        <v>2137000</v>
      </c>
      <c r="E1555">
        <v>2137000</v>
      </c>
      <c r="F1555">
        <v>3</v>
      </c>
      <c r="G1555">
        <v>3</v>
      </c>
      <c r="H1555">
        <f>VLOOKUP($A1555,'01 LEAD TIME'!$A$10:$K$1000000,8,FALSE)</f>
        <v>20161148209316.602</v>
      </c>
      <c r="I1555">
        <f>VLOOKUP($A1555,'01 LEAD TIME'!$A$10:$K$1000000,9,FALSE)</f>
        <v>20161206104615.602</v>
      </c>
      <c r="J1555">
        <f>VLOOKUP($A1555,'01 LEAD TIME'!$A$10:$K$1000000,10,FALSE)</f>
        <v>11</v>
      </c>
      <c r="K1555">
        <f>VLOOKUP($A1555,'01 LEAD TIME'!$A$10:$K$1000000,11,FALSE)</f>
        <v>4</v>
      </c>
      <c r="L1555" t="s">
        <v>36</v>
      </c>
      <c r="M1555" s="1">
        <f t="shared" si="192"/>
        <v>42690</v>
      </c>
      <c r="N1555" s="1">
        <f t="shared" si="193"/>
        <v>42709</v>
      </c>
      <c r="O1555" t="b">
        <f t="shared" si="194"/>
        <v>0</v>
      </c>
      <c r="P1555" t="str">
        <f t="shared" si="195"/>
        <v>WHEN fk_mwh_warehouse = '3' AND id_city = '7002' AND shipped_date &gt;= '2016-11-16' AND shipped_date &lt; '2016-12-06' THEN unit_price</v>
      </c>
      <c r="Q1555" t="str">
        <f t="shared" si="196"/>
        <v>WHEN fk_mwh_warehouse = '3' AND id_city = '7002' AND shipped_date &gt;= '2016-11-16' AND shipped_date &lt; '2016-12-06' THEN paid_price</v>
      </c>
      <c r="R1555" t="str">
        <f t="shared" si="199"/>
        <v>WHEN fk_mwh_warehouse = '3' AND id_city = '7002' AND shipped_date &gt;= '2016-11-16' AND shipped_date &lt; '2016-12-06' THEN order_nr</v>
      </c>
      <c r="S1555" t="str">
        <f t="shared" si="197"/>
        <v>WHEN fk_mwh_warehouse = '3' AND id_city = '7002' AND shipped_date &gt;= '2016-11-16' AND shipped_date &lt; '2016-12-06' THEN 1</v>
      </c>
    </row>
    <row r="1556" spans="1:19" x14ac:dyDescent="0.25">
      <c r="A1556" t="str">
        <f t="shared" si="198"/>
        <v>70093</v>
      </c>
      <c r="B1556">
        <v>3</v>
      </c>
      <c r="C1556">
        <v>7009</v>
      </c>
      <c r="D1556">
        <v>0</v>
      </c>
      <c r="E1556">
        <v>0</v>
      </c>
      <c r="F1556">
        <v>0</v>
      </c>
      <c r="G1556">
        <v>0</v>
      </c>
      <c r="H1556" t="e">
        <f>VLOOKUP($A1556,'01 LEAD TIME'!$A$10:$K$1000000,8,FALSE)</f>
        <v>#N/A</v>
      </c>
      <c r="I1556" t="e">
        <f>VLOOKUP($A1556,'01 LEAD TIME'!$A$10:$K$1000000,9,FALSE)</f>
        <v>#N/A</v>
      </c>
      <c r="J1556" t="e">
        <f>VLOOKUP($A1556,'01 LEAD TIME'!$A$10:$K$1000000,10,FALSE)</f>
        <v>#N/A</v>
      </c>
      <c r="K1556" t="e">
        <f>VLOOKUP($A1556,'01 LEAD TIME'!$A$10:$K$1000000,11,FALSE)</f>
        <v>#N/A</v>
      </c>
      <c r="L1556" t="e">
        <v>#N/A</v>
      </c>
      <c r="M1556" s="1" t="e">
        <f t="shared" si="192"/>
        <v>#N/A</v>
      </c>
      <c r="N1556" s="1" t="e">
        <f t="shared" si="193"/>
        <v>#N/A</v>
      </c>
      <c r="O1556" t="e">
        <f t="shared" si="194"/>
        <v>#N/A</v>
      </c>
      <c r="P1556" t="e">
        <f t="shared" si="195"/>
        <v>#N/A</v>
      </c>
      <c r="Q1556" t="e">
        <f t="shared" si="196"/>
        <v>#N/A</v>
      </c>
      <c r="R1556" t="e">
        <f t="shared" si="199"/>
        <v>#N/A</v>
      </c>
      <c r="S1556" t="e">
        <f t="shared" si="197"/>
        <v>#N/A</v>
      </c>
    </row>
    <row r="1557" spans="1:19" x14ac:dyDescent="0.25">
      <c r="A1557" t="str">
        <f t="shared" si="198"/>
        <v>70233</v>
      </c>
      <c r="B1557">
        <v>3</v>
      </c>
      <c r="C1557">
        <v>7023</v>
      </c>
      <c r="D1557">
        <v>99000</v>
      </c>
      <c r="E1557">
        <v>99000</v>
      </c>
      <c r="F1557">
        <v>1</v>
      </c>
      <c r="G1557">
        <v>1</v>
      </c>
      <c r="H1557">
        <f>VLOOKUP($A1557,'01 LEAD TIME'!$A$10:$K$1000000,8,FALSE)</f>
        <v>20161164679913</v>
      </c>
      <c r="I1557">
        <f>VLOOKUP($A1557,'01 LEAD TIME'!$A$10:$K$1000000,9,FALSE)</f>
        <v>20161205667625.5</v>
      </c>
      <c r="J1557">
        <f>VLOOKUP($A1557,'01 LEAD TIME'!$A$10:$K$1000000,10,FALSE)</f>
        <v>6</v>
      </c>
      <c r="K1557">
        <f>VLOOKUP($A1557,'01 LEAD TIME'!$A$10:$K$1000000,11,FALSE)</f>
        <v>2</v>
      </c>
      <c r="L1557" t="s">
        <v>34</v>
      </c>
      <c r="M1557" s="1">
        <f t="shared" si="192"/>
        <v>42701</v>
      </c>
      <c r="N1557" s="1">
        <f t="shared" si="193"/>
        <v>42712</v>
      </c>
      <c r="O1557" t="b">
        <f t="shared" si="194"/>
        <v>0</v>
      </c>
      <c r="P1557" t="str">
        <f t="shared" si="195"/>
        <v>WHEN fk_mwh_warehouse = '3' AND id_city = '7023' AND shipped_date &gt;= '2016-11-27' AND shipped_date &lt; '2016-12-09' THEN unit_price</v>
      </c>
      <c r="Q1557" t="str">
        <f t="shared" si="196"/>
        <v>WHEN fk_mwh_warehouse = '3' AND id_city = '7023' AND shipped_date &gt;= '2016-11-27' AND shipped_date &lt; '2016-12-09' THEN paid_price</v>
      </c>
      <c r="R1557" t="str">
        <f t="shared" si="199"/>
        <v>WHEN fk_mwh_warehouse = '3' AND id_city = '7023' AND shipped_date &gt;= '2016-11-27' AND shipped_date &lt; '2016-12-09' THEN order_nr</v>
      </c>
      <c r="S1557" t="str">
        <f t="shared" si="197"/>
        <v>WHEN fk_mwh_warehouse = '3' AND id_city = '7023' AND shipped_date &gt;= '2016-11-27' AND shipped_date &lt; '2016-12-09' THEN 1</v>
      </c>
    </row>
    <row r="1558" spans="1:19" x14ac:dyDescent="0.25">
      <c r="A1558" t="str">
        <f t="shared" si="198"/>
        <v>70443</v>
      </c>
      <c r="B1558">
        <v>3</v>
      </c>
      <c r="C1558">
        <v>7044</v>
      </c>
      <c r="D1558">
        <v>0</v>
      </c>
      <c r="E1558">
        <v>0</v>
      </c>
      <c r="F1558">
        <v>0</v>
      </c>
      <c r="G1558">
        <v>0</v>
      </c>
      <c r="H1558" t="e">
        <f>VLOOKUP($A1558,'01 LEAD TIME'!$A$10:$K$1000000,8,FALSE)</f>
        <v>#N/A</v>
      </c>
      <c r="I1558" t="e">
        <f>VLOOKUP($A1558,'01 LEAD TIME'!$A$10:$K$1000000,9,FALSE)</f>
        <v>#N/A</v>
      </c>
      <c r="J1558" t="e">
        <f>VLOOKUP($A1558,'01 LEAD TIME'!$A$10:$K$1000000,10,FALSE)</f>
        <v>#N/A</v>
      </c>
      <c r="K1558" t="e">
        <f>VLOOKUP($A1558,'01 LEAD TIME'!$A$10:$K$1000000,11,FALSE)</f>
        <v>#N/A</v>
      </c>
      <c r="L1558" t="e">
        <v>#N/A</v>
      </c>
      <c r="M1558" s="1" t="e">
        <f t="shared" si="192"/>
        <v>#N/A</v>
      </c>
      <c r="N1558" s="1" t="e">
        <f t="shared" si="193"/>
        <v>#N/A</v>
      </c>
      <c r="O1558" t="e">
        <f t="shared" si="194"/>
        <v>#N/A</v>
      </c>
      <c r="P1558" t="e">
        <f t="shared" si="195"/>
        <v>#N/A</v>
      </c>
      <c r="Q1558" t="e">
        <f t="shared" si="196"/>
        <v>#N/A</v>
      </c>
      <c r="R1558" t="e">
        <f t="shared" si="199"/>
        <v>#N/A</v>
      </c>
      <c r="S1558" t="e">
        <f t="shared" si="197"/>
        <v>#N/A</v>
      </c>
    </row>
    <row r="1559" spans="1:19" x14ac:dyDescent="0.25">
      <c r="A1559" t="str">
        <f t="shared" si="198"/>
        <v>70593</v>
      </c>
      <c r="B1559">
        <v>3</v>
      </c>
      <c r="C1559">
        <v>7059</v>
      </c>
      <c r="D1559">
        <v>123650</v>
      </c>
      <c r="E1559">
        <v>123650</v>
      </c>
      <c r="F1559">
        <v>3</v>
      </c>
      <c r="G1559">
        <v>3</v>
      </c>
      <c r="H1559">
        <f>VLOOKUP($A1559,'01 LEAD TIME'!$A$10:$K$1000000,8,FALSE)</f>
        <v>20161146911937</v>
      </c>
      <c r="I1559">
        <f>VLOOKUP($A1559,'01 LEAD TIME'!$A$10:$K$1000000,9,FALSE)</f>
        <v>20161206397976.199</v>
      </c>
      <c r="J1559">
        <f>VLOOKUP($A1559,'01 LEAD TIME'!$A$10:$K$1000000,10,FALSE)</f>
        <v>7</v>
      </c>
      <c r="K1559">
        <f>VLOOKUP($A1559,'01 LEAD TIME'!$A$10:$K$1000000,11,FALSE)</f>
        <v>2</v>
      </c>
      <c r="L1559" t="s">
        <v>36</v>
      </c>
      <c r="M1559" s="1">
        <f t="shared" si="192"/>
        <v>42700</v>
      </c>
      <c r="N1559" s="1">
        <f t="shared" si="193"/>
        <v>42711</v>
      </c>
      <c r="O1559" t="b">
        <f t="shared" si="194"/>
        <v>0</v>
      </c>
      <c r="P1559" t="str">
        <f t="shared" si="195"/>
        <v>WHEN fk_mwh_warehouse = '3' AND id_city = '7059' AND shipped_date &gt;= '2016-11-26' AND shipped_date &lt; '2016-12-08' THEN unit_price</v>
      </c>
      <c r="Q1559" t="str">
        <f t="shared" si="196"/>
        <v>WHEN fk_mwh_warehouse = '3' AND id_city = '7059' AND shipped_date &gt;= '2016-11-26' AND shipped_date &lt; '2016-12-08' THEN paid_price</v>
      </c>
      <c r="R1559" t="str">
        <f t="shared" si="199"/>
        <v>WHEN fk_mwh_warehouse = '3' AND id_city = '7059' AND shipped_date &gt;= '2016-11-26' AND shipped_date &lt; '2016-12-08' THEN order_nr</v>
      </c>
      <c r="S1559" t="str">
        <f t="shared" si="197"/>
        <v>WHEN fk_mwh_warehouse = '3' AND id_city = '7059' AND shipped_date &gt;= '2016-11-26' AND shipped_date &lt; '2016-12-08' THEN 1</v>
      </c>
    </row>
    <row r="1560" spans="1:19" x14ac:dyDescent="0.25">
      <c r="A1560" t="str">
        <f t="shared" si="198"/>
        <v>70653</v>
      </c>
      <c r="B1560">
        <v>3</v>
      </c>
      <c r="C1560">
        <v>7065</v>
      </c>
      <c r="D1560">
        <v>0</v>
      </c>
      <c r="E1560">
        <v>0</v>
      </c>
      <c r="F1560">
        <v>0</v>
      </c>
      <c r="G1560">
        <v>0</v>
      </c>
      <c r="H1560" t="e">
        <f>VLOOKUP($A1560,'01 LEAD TIME'!$A$10:$K$1000000,8,FALSE)</f>
        <v>#N/A</v>
      </c>
      <c r="I1560" t="e">
        <f>VLOOKUP($A1560,'01 LEAD TIME'!$A$10:$K$1000000,9,FALSE)</f>
        <v>#N/A</v>
      </c>
      <c r="J1560" t="e">
        <f>VLOOKUP($A1560,'01 LEAD TIME'!$A$10:$K$1000000,10,FALSE)</f>
        <v>#N/A</v>
      </c>
      <c r="K1560" t="e">
        <f>VLOOKUP($A1560,'01 LEAD TIME'!$A$10:$K$1000000,11,FALSE)</f>
        <v>#N/A</v>
      </c>
      <c r="L1560" t="e">
        <v>#N/A</v>
      </c>
      <c r="M1560" s="1" t="e">
        <f t="shared" si="192"/>
        <v>#N/A</v>
      </c>
      <c r="N1560" s="1" t="e">
        <f t="shared" si="193"/>
        <v>#N/A</v>
      </c>
      <c r="O1560" t="e">
        <f t="shared" si="194"/>
        <v>#N/A</v>
      </c>
      <c r="P1560" t="e">
        <f t="shared" si="195"/>
        <v>#N/A</v>
      </c>
      <c r="Q1560" t="e">
        <f t="shared" si="196"/>
        <v>#N/A</v>
      </c>
      <c r="R1560" t="e">
        <f t="shared" si="199"/>
        <v>#N/A</v>
      </c>
      <c r="S1560" t="e">
        <f t="shared" si="197"/>
        <v>#N/A</v>
      </c>
    </row>
    <row r="1561" spans="1:19" x14ac:dyDescent="0.25">
      <c r="A1561" t="str">
        <f t="shared" si="198"/>
        <v>70763</v>
      </c>
      <c r="B1561">
        <v>3</v>
      </c>
      <c r="C1561">
        <v>7076</v>
      </c>
      <c r="D1561">
        <v>0</v>
      </c>
      <c r="E1561">
        <v>0</v>
      </c>
      <c r="F1561">
        <v>0</v>
      </c>
      <c r="G1561">
        <v>0</v>
      </c>
      <c r="H1561" t="e">
        <f>VLOOKUP($A1561,'01 LEAD TIME'!$A$10:$K$1000000,8,FALSE)</f>
        <v>#N/A</v>
      </c>
      <c r="I1561" t="e">
        <f>VLOOKUP($A1561,'01 LEAD TIME'!$A$10:$K$1000000,9,FALSE)</f>
        <v>#N/A</v>
      </c>
      <c r="J1561" t="e">
        <f>VLOOKUP($A1561,'01 LEAD TIME'!$A$10:$K$1000000,10,FALSE)</f>
        <v>#N/A</v>
      </c>
      <c r="K1561" t="e">
        <f>VLOOKUP($A1561,'01 LEAD TIME'!$A$10:$K$1000000,11,FALSE)</f>
        <v>#N/A</v>
      </c>
      <c r="L1561" t="e">
        <v>#N/A</v>
      </c>
      <c r="M1561" s="1" t="e">
        <f t="shared" si="192"/>
        <v>#N/A</v>
      </c>
      <c r="N1561" s="1" t="e">
        <f t="shared" si="193"/>
        <v>#N/A</v>
      </c>
      <c r="O1561" t="e">
        <f t="shared" si="194"/>
        <v>#N/A</v>
      </c>
      <c r="P1561" t="e">
        <f t="shared" si="195"/>
        <v>#N/A</v>
      </c>
      <c r="Q1561" t="e">
        <f t="shared" si="196"/>
        <v>#N/A</v>
      </c>
      <c r="R1561" t="e">
        <f t="shared" si="199"/>
        <v>#N/A</v>
      </c>
      <c r="S1561" t="e">
        <f t="shared" si="197"/>
        <v>#N/A</v>
      </c>
    </row>
    <row r="1562" spans="1:19" x14ac:dyDescent="0.25">
      <c r="A1562" t="str">
        <f t="shared" si="198"/>
        <v>70813</v>
      </c>
      <c r="B1562">
        <v>3</v>
      </c>
      <c r="C1562">
        <v>7081</v>
      </c>
      <c r="D1562">
        <v>0</v>
      </c>
      <c r="E1562">
        <v>0</v>
      </c>
      <c r="F1562">
        <v>0</v>
      </c>
      <c r="G1562">
        <v>0</v>
      </c>
      <c r="H1562" t="e">
        <f>VLOOKUP($A1562,'01 LEAD TIME'!$A$10:$K$1000000,8,FALSE)</f>
        <v>#N/A</v>
      </c>
      <c r="I1562" t="e">
        <f>VLOOKUP($A1562,'01 LEAD TIME'!$A$10:$K$1000000,9,FALSE)</f>
        <v>#N/A</v>
      </c>
      <c r="J1562" t="e">
        <f>VLOOKUP($A1562,'01 LEAD TIME'!$A$10:$K$1000000,10,FALSE)</f>
        <v>#N/A</v>
      </c>
      <c r="K1562" t="e">
        <f>VLOOKUP($A1562,'01 LEAD TIME'!$A$10:$K$1000000,11,FALSE)</f>
        <v>#N/A</v>
      </c>
      <c r="L1562" t="e">
        <v>#N/A</v>
      </c>
      <c r="M1562" s="1" t="e">
        <f t="shared" si="192"/>
        <v>#N/A</v>
      </c>
      <c r="N1562" s="1" t="e">
        <f t="shared" si="193"/>
        <v>#N/A</v>
      </c>
      <c r="O1562" t="e">
        <f t="shared" si="194"/>
        <v>#N/A</v>
      </c>
      <c r="P1562" t="e">
        <f t="shared" si="195"/>
        <v>#N/A</v>
      </c>
      <c r="Q1562" t="e">
        <f t="shared" si="196"/>
        <v>#N/A</v>
      </c>
      <c r="R1562" t="e">
        <f t="shared" si="199"/>
        <v>#N/A</v>
      </c>
      <c r="S1562" t="e">
        <f t="shared" si="197"/>
        <v>#N/A</v>
      </c>
    </row>
    <row r="1563" spans="1:19" x14ac:dyDescent="0.25">
      <c r="A1563" t="str">
        <f t="shared" si="198"/>
        <v>70903</v>
      </c>
      <c r="B1563">
        <v>3</v>
      </c>
      <c r="C1563">
        <v>7090</v>
      </c>
      <c r="D1563">
        <v>0</v>
      </c>
      <c r="E1563">
        <v>0</v>
      </c>
      <c r="F1563">
        <v>0</v>
      </c>
      <c r="G1563">
        <v>0</v>
      </c>
      <c r="H1563" t="e">
        <f>VLOOKUP($A1563,'01 LEAD TIME'!$A$10:$K$1000000,8,FALSE)</f>
        <v>#N/A</v>
      </c>
      <c r="I1563" t="e">
        <f>VLOOKUP($A1563,'01 LEAD TIME'!$A$10:$K$1000000,9,FALSE)</f>
        <v>#N/A</v>
      </c>
      <c r="J1563" t="e">
        <f>VLOOKUP($A1563,'01 LEAD TIME'!$A$10:$K$1000000,10,FALSE)</f>
        <v>#N/A</v>
      </c>
      <c r="K1563" t="e">
        <f>VLOOKUP($A1563,'01 LEAD TIME'!$A$10:$K$1000000,11,FALSE)</f>
        <v>#N/A</v>
      </c>
      <c r="L1563" t="e">
        <v>#N/A</v>
      </c>
      <c r="M1563" s="1" t="e">
        <f t="shared" si="192"/>
        <v>#N/A</v>
      </c>
      <c r="N1563" s="1" t="e">
        <f t="shared" si="193"/>
        <v>#N/A</v>
      </c>
      <c r="O1563" t="e">
        <f t="shared" si="194"/>
        <v>#N/A</v>
      </c>
      <c r="P1563" t="e">
        <f t="shared" si="195"/>
        <v>#N/A</v>
      </c>
      <c r="Q1563" t="e">
        <f t="shared" si="196"/>
        <v>#N/A</v>
      </c>
      <c r="R1563" t="e">
        <f t="shared" si="199"/>
        <v>#N/A</v>
      </c>
      <c r="S1563" t="e">
        <f t="shared" si="197"/>
        <v>#N/A</v>
      </c>
    </row>
    <row r="1564" spans="1:19" x14ac:dyDescent="0.25">
      <c r="A1564" t="str">
        <f t="shared" si="198"/>
        <v>70963</v>
      </c>
      <c r="B1564">
        <v>3</v>
      </c>
      <c r="C1564">
        <v>7096</v>
      </c>
      <c r="D1564">
        <v>0</v>
      </c>
      <c r="E1564">
        <v>0</v>
      </c>
      <c r="F1564">
        <v>0</v>
      </c>
      <c r="G1564">
        <v>0</v>
      </c>
      <c r="H1564" t="e">
        <f>VLOOKUP($A1564,'01 LEAD TIME'!$A$10:$K$1000000,8,FALSE)</f>
        <v>#N/A</v>
      </c>
      <c r="I1564" t="e">
        <f>VLOOKUP($A1564,'01 LEAD TIME'!$A$10:$K$1000000,9,FALSE)</f>
        <v>#N/A</v>
      </c>
      <c r="J1564" t="e">
        <f>VLOOKUP($A1564,'01 LEAD TIME'!$A$10:$K$1000000,10,FALSE)</f>
        <v>#N/A</v>
      </c>
      <c r="K1564" t="e">
        <f>VLOOKUP($A1564,'01 LEAD TIME'!$A$10:$K$1000000,11,FALSE)</f>
        <v>#N/A</v>
      </c>
      <c r="L1564" t="e">
        <v>#N/A</v>
      </c>
      <c r="M1564" s="1" t="e">
        <f t="shared" si="192"/>
        <v>#N/A</v>
      </c>
      <c r="N1564" s="1" t="e">
        <f t="shared" si="193"/>
        <v>#N/A</v>
      </c>
      <c r="O1564" t="e">
        <f t="shared" si="194"/>
        <v>#N/A</v>
      </c>
      <c r="P1564" t="e">
        <f t="shared" si="195"/>
        <v>#N/A</v>
      </c>
      <c r="Q1564" t="e">
        <f t="shared" si="196"/>
        <v>#N/A</v>
      </c>
      <c r="R1564" t="e">
        <f t="shared" si="199"/>
        <v>#N/A</v>
      </c>
      <c r="S1564" t="e">
        <f t="shared" si="197"/>
        <v>#N/A</v>
      </c>
    </row>
    <row r="1565" spans="1:19" x14ac:dyDescent="0.25">
      <c r="A1565" t="str">
        <f t="shared" si="198"/>
        <v>71043</v>
      </c>
      <c r="B1565">
        <v>3</v>
      </c>
      <c r="C1565">
        <v>7104</v>
      </c>
      <c r="D1565">
        <v>0</v>
      </c>
      <c r="E1565">
        <v>0</v>
      </c>
      <c r="F1565">
        <v>0</v>
      </c>
      <c r="G1565">
        <v>0</v>
      </c>
      <c r="H1565" t="e">
        <f>VLOOKUP($A1565,'01 LEAD TIME'!$A$10:$K$1000000,8,FALSE)</f>
        <v>#N/A</v>
      </c>
      <c r="I1565" t="e">
        <f>VLOOKUP($A1565,'01 LEAD TIME'!$A$10:$K$1000000,9,FALSE)</f>
        <v>#N/A</v>
      </c>
      <c r="J1565" t="e">
        <f>VLOOKUP($A1565,'01 LEAD TIME'!$A$10:$K$1000000,10,FALSE)</f>
        <v>#N/A</v>
      </c>
      <c r="K1565" t="e">
        <f>VLOOKUP($A1565,'01 LEAD TIME'!$A$10:$K$1000000,11,FALSE)</f>
        <v>#N/A</v>
      </c>
      <c r="L1565" t="e">
        <v>#N/A</v>
      </c>
      <c r="M1565" s="1" t="e">
        <f t="shared" si="192"/>
        <v>#N/A</v>
      </c>
      <c r="N1565" s="1" t="e">
        <f t="shared" si="193"/>
        <v>#N/A</v>
      </c>
      <c r="O1565" t="e">
        <f t="shared" si="194"/>
        <v>#N/A</v>
      </c>
      <c r="P1565" t="e">
        <f t="shared" si="195"/>
        <v>#N/A</v>
      </c>
      <c r="Q1565" t="e">
        <f t="shared" si="196"/>
        <v>#N/A</v>
      </c>
      <c r="R1565" t="e">
        <f t="shared" si="199"/>
        <v>#N/A</v>
      </c>
      <c r="S1565" t="e">
        <f t="shared" si="197"/>
        <v>#N/A</v>
      </c>
    </row>
    <row r="1566" spans="1:19" x14ac:dyDescent="0.25">
      <c r="A1566" t="str">
        <f t="shared" si="198"/>
        <v>71193</v>
      </c>
      <c r="B1566">
        <v>3</v>
      </c>
      <c r="C1566">
        <v>7119</v>
      </c>
      <c r="D1566">
        <v>0</v>
      </c>
      <c r="E1566">
        <v>0</v>
      </c>
      <c r="F1566">
        <v>0</v>
      </c>
      <c r="G1566">
        <v>0</v>
      </c>
      <c r="H1566">
        <f>VLOOKUP($A1566,'01 LEAD TIME'!$A$10:$K$1000000,8,FALSE)</f>
        <v>20161151846190.602</v>
      </c>
      <c r="I1566">
        <f>VLOOKUP($A1566,'01 LEAD TIME'!$A$10:$K$1000000,9,FALSE)</f>
        <v>20161206142573</v>
      </c>
      <c r="J1566">
        <f>VLOOKUP($A1566,'01 LEAD TIME'!$A$10:$K$1000000,10,FALSE)</f>
        <v>8</v>
      </c>
      <c r="K1566">
        <f>VLOOKUP($A1566,'01 LEAD TIME'!$A$10:$K$1000000,11,FALSE)</f>
        <v>0</v>
      </c>
      <c r="L1566" t="s">
        <v>36</v>
      </c>
      <c r="M1566" s="1">
        <f t="shared" si="192"/>
        <v>42705</v>
      </c>
      <c r="N1566" s="1">
        <f t="shared" si="193"/>
        <v>42708</v>
      </c>
      <c r="O1566" t="b">
        <f t="shared" si="194"/>
        <v>0</v>
      </c>
      <c r="P1566" t="str">
        <f t="shared" si="195"/>
        <v>WHEN fk_mwh_warehouse = '3' AND id_city = '7119' AND shipped_date &gt;= '2016-12-01' AND shipped_date &lt; '2016-12-05' THEN unit_price</v>
      </c>
      <c r="Q1566" t="str">
        <f t="shared" si="196"/>
        <v>WHEN fk_mwh_warehouse = '3' AND id_city = '7119' AND shipped_date &gt;= '2016-12-01' AND shipped_date &lt; '2016-12-05' THEN paid_price</v>
      </c>
      <c r="R1566" t="str">
        <f t="shared" si="199"/>
        <v>WHEN fk_mwh_warehouse = '3' AND id_city = '7119' AND shipped_date &gt;= '2016-12-01' AND shipped_date &lt; '2016-12-05' THEN order_nr</v>
      </c>
      <c r="S1566" t="str">
        <f t="shared" si="197"/>
        <v>WHEN fk_mwh_warehouse = '3' AND id_city = '7119' AND shipped_date &gt;= '2016-12-01' AND shipped_date &lt; '2016-12-05' THEN 1</v>
      </c>
    </row>
    <row r="1567" spans="1:19" x14ac:dyDescent="0.25">
      <c r="A1567" t="str">
        <f t="shared" si="198"/>
        <v>71263</v>
      </c>
      <c r="B1567">
        <v>3</v>
      </c>
      <c r="C1567">
        <v>7126</v>
      </c>
      <c r="D1567">
        <v>5849388</v>
      </c>
      <c r="E1567">
        <v>5721278</v>
      </c>
      <c r="F1567">
        <v>33</v>
      </c>
      <c r="G1567">
        <v>44</v>
      </c>
      <c r="H1567">
        <f>VLOOKUP($A1567,'01 LEAD TIME'!$A$10:$K$1000000,8,FALSE)</f>
        <v>20161139914082.602</v>
      </c>
      <c r="I1567">
        <f>VLOOKUP($A1567,'01 LEAD TIME'!$A$10:$K$1000000,9,FALSE)</f>
        <v>20161205684036.301</v>
      </c>
      <c r="J1567">
        <f>VLOOKUP($A1567,'01 LEAD TIME'!$A$10:$K$1000000,10,FALSE)</f>
        <v>10</v>
      </c>
      <c r="K1567">
        <f>VLOOKUP($A1567,'01 LEAD TIME'!$A$10:$K$1000000,11,FALSE)</f>
        <v>5</v>
      </c>
      <c r="L1567" t="s">
        <v>34</v>
      </c>
      <c r="M1567" s="1">
        <f t="shared" si="192"/>
        <v>42688</v>
      </c>
      <c r="N1567" s="1">
        <f t="shared" si="193"/>
        <v>42711</v>
      </c>
      <c r="O1567" t="b">
        <f t="shared" si="194"/>
        <v>0</v>
      </c>
      <c r="P1567" t="str">
        <f t="shared" si="195"/>
        <v>WHEN fk_mwh_warehouse = '3' AND id_city = '7126' AND shipped_date &gt;= '2016-11-14' AND shipped_date &lt; '2016-12-08' THEN unit_price</v>
      </c>
      <c r="Q1567" t="str">
        <f t="shared" si="196"/>
        <v>WHEN fk_mwh_warehouse = '3' AND id_city = '7126' AND shipped_date &gt;= '2016-11-14' AND shipped_date &lt; '2016-12-08' THEN paid_price</v>
      </c>
      <c r="R1567" t="str">
        <f t="shared" si="199"/>
        <v>WHEN fk_mwh_warehouse = '3' AND id_city = '7126' AND shipped_date &gt;= '2016-11-14' AND shipped_date &lt; '2016-12-08' THEN order_nr</v>
      </c>
      <c r="S1567" t="str">
        <f t="shared" si="197"/>
        <v>WHEN fk_mwh_warehouse = '3' AND id_city = '7126' AND shipped_date &gt;= '2016-11-14' AND shipped_date &lt; '2016-12-08' THEN 1</v>
      </c>
    </row>
    <row r="1568" spans="1:19" x14ac:dyDescent="0.25">
      <c r="A1568" t="str">
        <f t="shared" si="198"/>
        <v>176303</v>
      </c>
      <c r="B1568">
        <v>3</v>
      </c>
      <c r="C1568">
        <v>17630</v>
      </c>
      <c r="D1568">
        <v>0</v>
      </c>
      <c r="E1568">
        <v>0</v>
      </c>
      <c r="F1568">
        <v>0</v>
      </c>
      <c r="G1568">
        <v>0</v>
      </c>
      <c r="H1568" t="e">
        <f>VLOOKUP($A1568,'01 LEAD TIME'!$A$10:$K$1000000,8,FALSE)</f>
        <v>#N/A</v>
      </c>
      <c r="I1568" t="e">
        <f>VLOOKUP($A1568,'01 LEAD TIME'!$A$10:$K$1000000,9,FALSE)</f>
        <v>#N/A</v>
      </c>
      <c r="J1568" t="e">
        <f>VLOOKUP($A1568,'01 LEAD TIME'!$A$10:$K$1000000,10,FALSE)</f>
        <v>#N/A</v>
      </c>
      <c r="K1568" t="e">
        <f>VLOOKUP($A1568,'01 LEAD TIME'!$A$10:$K$1000000,11,FALSE)</f>
        <v>#N/A</v>
      </c>
      <c r="L1568" t="e">
        <v>#N/A</v>
      </c>
      <c r="M1568" s="1" t="e">
        <f t="shared" si="192"/>
        <v>#N/A</v>
      </c>
      <c r="N1568" s="1" t="e">
        <f t="shared" si="193"/>
        <v>#N/A</v>
      </c>
      <c r="O1568" t="e">
        <f t="shared" si="194"/>
        <v>#N/A</v>
      </c>
      <c r="P1568" t="e">
        <f t="shared" si="195"/>
        <v>#N/A</v>
      </c>
      <c r="Q1568" t="e">
        <f t="shared" si="196"/>
        <v>#N/A</v>
      </c>
      <c r="R1568" t="e">
        <f t="shared" si="199"/>
        <v>#N/A</v>
      </c>
      <c r="S1568" t="e">
        <f t="shared" si="197"/>
        <v>#N/A</v>
      </c>
    </row>
    <row r="1569" spans="1:19" x14ac:dyDescent="0.25">
      <c r="A1569" t="str">
        <f t="shared" si="198"/>
        <v>9704</v>
      </c>
      <c r="B1569">
        <v>4</v>
      </c>
      <c r="C1569">
        <v>970</v>
      </c>
      <c r="D1569">
        <v>0</v>
      </c>
      <c r="E1569">
        <v>0</v>
      </c>
      <c r="F1569">
        <v>0</v>
      </c>
      <c r="G1569">
        <v>0</v>
      </c>
      <c r="H1569" t="e">
        <f>VLOOKUP($A1569,'01 LEAD TIME'!$A$10:$K$1000000,8,FALSE)</f>
        <v>#N/A</v>
      </c>
      <c r="I1569" t="e">
        <f>VLOOKUP($A1569,'01 LEAD TIME'!$A$10:$K$1000000,9,FALSE)</f>
        <v>#N/A</v>
      </c>
      <c r="J1569" t="e">
        <f>VLOOKUP($A1569,'01 LEAD TIME'!$A$10:$K$1000000,10,FALSE)</f>
        <v>#N/A</v>
      </c>
      <c r="K1569" t="e">
        <f>VLOOKUP($A1569,'01 LEAD TIME'!$A$10:$K$1000000,11,FALSE)</f>
        <v>#N/A</v>
      </c>
      <c r="L1569" t="e">
        <v>#N/A</v>
      </c>
      <c r="M1569" s="1" t="e">
        <f t="shared" si="192"/>
        <v>#N/A</v>
      </c>
      <c r="N1569" s="1" t="e">
        <f t="shared" si="193"/>
        <v>#N/A</v>
      </c>
      <c r="O1569" t="e">
        <f t="shared" si="194"/>
        <v>#N/A</v>
      </c>
      <c r="P1569" t="e">
        <f t="shared" si="195"/>
        <v>#N/A</v>
      </c>
      <c r="Q1569" t="e">
        <f t="shared" si="196"/>
        <v>#N/A</v>
      </c>
      <c r="R1569" t="e">
        <f t="shared" si="199"/>
        <v>#N/A</v>
      </c>
      <c r="S1569" t="e">
        <f t="shared" si="197"/>
        <v>#N/A</v>
      </c>
    </row>
    <row r="1570" spans="1:19" x14ac:dyDescent="0.25">
      <c r="A1570" t="str">
        <f t="shared" si="198"/>
        <v>45434</v>
      </c>
      <c r="B1570">
        <v>4</v>
      </c>
      <c r="C1570">
        <v>4543</v>
      </c>
      <c r="D1570">
        <v>44900</v>
      </c>
      <c r="E1570">
        <v>44900</v>
      </c>
      <c r="F1570">
        <v>1</v>
      </c>
      <c r="G1570">
        <v>1</v>
      </c>
      <c r="H1570">
        <f>VLOOKUP($A1570,'01 LEAD TIME'!$A$10:$K$1000000,8,FALSE)</f>
        <v>20161202174722</v>
      </c>
      <c r="I1570">
        <f>VLOOKUP($A1570,'01 LEAD TIME'!$A$10:$K$1000000,9,FALSE)</f>
        <v>20161207200243</v>
      </c>
      <c r="J1570">
        <f>VLOOKUP($A1570,'01 LEAD TIME'!$A$10:$K$1000000,10,FALSE)</f>
        <v>5</v>
      </c>
      <c r="K1570">
        <f>VLOOKUP($A1570,'01 LEAD TIME'!$A$10:$K$1000000,11,FALSE)</f>
        <v>0</v>
      </c>
      <c r="L1570" t="s">
        <v>35</v>
      </c>
      <c r="M1570" s="1">
        <f t="shared" si="192"/>
        <v>42708</v>
      </c>
      <c r="N1570" s="1">
        <f t="shared" si="193"/>
        <v>42711</v>
      </c>
      <c r="O1570" t="b">
        <f t="shared" si="194"/>
        <v>0</v>
      </c>
      <c r="P1570" t="str">
        <f t="shared" si="195"/>
        <v>WHEN fk_mwh_warehouse = '4' AND id_city = '4543' AND shipped_date &gt;= '2016-12-04' AND shipped_date &lt; '2016-12-08' THEN unit_price</v>
      </c>
      <c r="Q1570" t="str">
        <f t="shared" si="196"/>
        <v>WHEN fk_mwh_warehouse = '4' AND id_city = '4543' AND shipped_date &gt;= '2016-12-04' AND shipped_date &lt; '2016-12-08' THEN paid_price</v>
      </c>
      <c r="R1570" t="str">
        <f t="shared" si="199"/>
        <v>WHEN fk_mwh_warehouse = '4' AND id_city = '4543' AND shipped_date &gt;= '2016-12-04' AND shipped_date &lt; '2016-12-08' THEN order_nr</v>
      </c>
      <c r="S1570" t="str">
        <f t="shared" si="197"/>
        <v>WHEN fk_mwh_warehouse = '4' AND id_city = '4543' AND shipped_date &gt;= '2016-12-04' AND shipped_date &lt; '2016-12-08' THEN 1</v>
      </c>
    </row>
    <row r="1571" spans="1:19" x14ac:dyDescent="0.25">
      <c r="A1571" t="str">
        <f t="shared" si="198"/>
        <v>50744</v>
      </c>
      <c r="B1571">
        <v>4</v>
      </c>
      <c r="C1571">
        <v>5074</v>
      </c>
      <c r="D1571">
        <v>0</v>
      </c>
      <c r="E1571">
        <v>0</v>
      </c>
      <c r="F1571">
        <v>0</v>
      </c>
      <c r="G1571">
        <v>0</v>
      </c>
      <c r="H1571" t="e">
        <f>VLOOKUP($A1571,'01 LEAD TIME'!$A$10:$K$1000000,8,FALSE)</f>
        <v>#N/A</v>
      </c>
      <c r="I1571" t="e">
        <f>VLOOKUP($A1571,'01 LEAD TIME'!$A$10:$K$1000000,9,FALSE)</f>
        <v>#N/A</v>
      </c>
      <c r="J1571" t="e">
        <f>VLOOKUP($A1571,'01 LEAD TIME'!$A$10:$K$1000000,10,FALSE)</f>
        <v>#N/A</v>
      </c>
      <c r="K1571" t="e">
        <f>VLOOKUP($A1571,'01 LEAD TIME'!$A$10:$K$1000000,11,FALSE)</f>
        <v>#N/A</v>
      </c>
      <c r="L1571" t="e">
        <v>#N/A</v>
      </c>
      <c r="M1571" s="1" t="e">
        <f t="shared" si="192"/>
        <v>#N/A</v>
      </c>
      <c r="N1571" s="1" t="e">
        <f t="shared" si="193"/>
        <v>#N/A</v>
      </c>
      <c r="O1571" t="e">
        <f t="shared" si="194"/>
        <v>#N/A</v>
      </c>
      <c r="P1571" t="e">
        <f t="shared" si="195"/>
        <v>#N/A</v>
      </c>
      <c r="Q1571" t="e">
        <f t="shared" si="196"/>
        <v>#N/A</v>
      </c>
      <c r="R1571" t="e">
        <f t="shared" si="199"/>
        <v>#N/A</v>
      </c>
      <c r="S1571" t="e">
        <f t="shared" si="197"/>
        <v>#N/A</v>
      </c>
    </row>
    <row r="1572" spans="1:19" x14ac:dyDescent="0.25">
      <c r="A1572" t="str">
        <f t="shared" si="198"/>
        <v>61894</v>
      </c>
      <c r="B1572">
        <v>4</v>
      </c>
      <c r="C1572">
        <v>6189</v>
      </c>
      <c r="D1572">
        <v>0</v>
      </c>
      <c r="E1572">
        <v>0</v>
      </c>
      <c r="F1572">
        <v>0</v>
      </c>
      <c r="G1572">
        <v>0</v>
      </c>
      <c r="H1572" t="e">
        <f>VLOOKUP($A1572,'01 LEAD TIME'!$A$10:$K$1000000,8,FALSE)</f>
        <v>#N/A</v>
      </c>
      <c r="I1572" t="e">
        <f>VLOOKUP($A1572,'01 LEAD TIME'!$A$10:$K$1000000,9,FALSE)</f>
        <v>#N/A</v>
      </c>
      <c r="J1572" t="e">
        <f>VLOOKUP($A1572,'01 LEAD TIME'!$A$10:$K$1000000,10,FALSE)</f>
        <v>#N/A</v>
      </c>
      <c r="K1572" t="e">
        <f>VLOOKUP($A1572,'01 LEAD TIME'!$A$10:$K$1000000,11,FALSE)</f>
        <v>#N/A</v>
      </c>
      <c r="L1572" t="e">
        <v>#N/A</v>
      </c>
      <c r="M1572" s="1" t="e">
        <f t="shared" si="192"/>
        <v>#N/A</v>
      </c>
      <c r="N1572" s="1" t="e">
        <f t="shared" si="193"/>
        <v>#N/A</v>
      </c>
      <c r="O1572" t="e">
        <f t="shared" si="194"/>
        <v>#N/A</v>
      </c>
      <c r="P1572" t="e">
        <f t="shared" si="195"/>
        <v>#N/A</v>
      </c>
      <c r="Q1572" t="e">
        <f t="shared" si="196"/>
        <v>#N/A</v>
      </c>
      <c r="R1572" t="e">
        <f t="shared" si="199"/>
        <v>#N/A</v>
      </c>
      <c r="S1572" t="e">
        <f t="shared" si="197"/>
        <v>#N/A</v>
      </c>
    </row>
    <row r="1573" spans="1:19" x14ac:dyDescent="0.25">
      <c r="A1573" t="str">
        <f t="shared" si="198"/>
        <v>66144</v>
      </c>
      <c r="B1573">
        <v>4</v>
      </c>
      <c r="C1573">
        <v>6614</v>
      </c>
      <c r="D1573">
        <v>44900</v>
      </c>
      <c r="E1573">
        <v>44900</v>
      </c>
      <c r="F1573">
        <v>1</v>
      </c>
      <c r="G1573">
        <v>1</v>
      </c>
      <c r="H1573">
        <f>VLOOKUP($A1573,'01 LEAD TIME'!$A$10:$K$1000000,8,FALSE)</f>
        <v>20161206030227</v>
      </c>
      <c r="I1573">
        <f>VLOOKUP($A1573,'01 LEAD TIME'!$A$10:$K$1000000,9,FALSE)</f>
        <v>20161206151524</v>
      </c>
      <c r="J1573">
        <f>VLOOKUP($A1573,'01 LEAD TIME'!$A$10:$K$1000000,10,FALSE)</f>
        <v>0</v>
      </c>
      <c r="K1573">
        <f>VLOOKUP($A1573,'01 LEAD TIME'!$A$10:$K$1000000,11,FALSE)</f>
        <v>0</v>
      </c>
      <c r="L1573" t="s">
        <v>36</v>
      </c>
      <c r="M1573" s="1">
        <f t="shared" si="192"/>
        <v>42713</v>
      </c>
      <c r="N1573" s="1">
        <f t="shared" si="193"/>
        <v>42716</v>
      </c>
      <c r="O1573" t="b">
        <f t="shared" si="194"/>
        <v>0</v>
      </c>
      <c r="P1573" t="str">
        <f t="shared" si="195"/>
        <v>WHEN fk_mwh_warehouse = '4' AND id_city = '6614' AND shipped_date &gt;= '2016-12-09' AND shipped_date &lt; '2016-12-13' THEN unit_price</v>
      </c>
      <c r="Q1573" t="str">
        <f t="shared" si="196"/>
        <v>WHEN fk_mwh_warehouse = '4' AND id_city = '6614' AND shipped_date &gt;= '2016-12-09' AND shipped_date &lt; '2016-12-13' THEN paid_price</v>
      </c>
      <c r="R1573" t="str">
        <f t="shared" si="199"/>
        <v>WHEN fk_mwh_warehouse = '4' AND id_city = '6614' AND shipped_date &gt;= '2016-12-09' AND shipped_date &lt; '2016-12-13' THEN order_nr</v>
      </c>
      <c r="S1573" t="str">
        <f t="shared" si="197"/>
        <v>WHEN fk_mwh_warehouse = '4' AND id_city = '6614' AND shipped_date &gt;= '2016-12-09' AND shipped_date &lt; '2016-12-13' THEN 1</v>
      </c>
    </row>
    <row r="1574" spans="1:19" x14ac:dyDescent="0.25">
      <c r="A1574" t="str">
        <f t="shared" si="198"/>
        <v>66454</v>
      </c>
      <c r="B1574">
        <v>4</v>
      </c>
      <c r="C1574">
        <v>6645</v>
      </c>
      <c r="D1574">
        <v>19000</v>
      </c>
      <c r="E1574">
        <v>19000</v>
      </c>
      <c r="F1574">
        <v>1</v>
      </c>
      <c r="G1574">
        <v>1</v>
      </c>
      <c r="H1574">
        <f>VLOOKUP($A1574,'01 LEAD TIME'!$A$10:$K$1000000,8,FALSE)</f>
        <v>20161204012447</v>
      </c>
      <c r="I1574">
        <f>VLOOKUP($A1574,'01 LEAD TIME'!$A$10:$K$1000000,9,FALSE)</f>
        <v>20161206141902</v>
      </c>
      <c r="J1574">
        <f>VLOOKUP($A1574,'01 LEAD TIME'!$A$10:$K$1000000,10,FALSE)</f>
        <v>2</v>
      </c>
      <c r="K1574">
        <f>VLOOKUP($A1574,'01 LEAD TIME'!$A$10:$K$1000000,11,FALSE)</f>
        <v>0</v>
      </c>
      <c r="L1574" t="s">
        <v>36</v>
      </c>
      <c r="M1574" s="1">
        <f t="shared" si="192"/>
        <v>42711</v>
      </c>
      <c r="N1574" s="1">
        <f t="shared" si="193"/>
        <v>42714</v>
      </c>
      <c r="O1574" t="b">
        <f t="shared" si="194"/>
        <v>0</v>
      </c>
      <c r="P1574" t="str">
        <f t="shared" si="195"/>
        <v>WHEN fk_mwh_warehouse = '4' AND id_city = '6645' AND shipped_date &gt;= '2016-12-07' AND shipped_date &lt; '2016-12-11' THEN unit_price</v>
      </c>
      <c r="Q1574" t="str">
        <f t="shared" si="196"/>
        <v>WHEN fk_mwh_warehouse = '4' AND id_city = '6645' AND shipped_date &gt;= '2016-12-07' AND shipped_date &lt; '2016-12-11' THEN paid_price</v>
      </c>
      <c r="R1574" t="str">
        <f t="shared" si="199"/>
        <v>WHEN fk_mwh_warehouse = '4' AND id_city = '6645' AND shipped_date &gt;= '2016-12-07' AND shipped_date &lt; '2016-12-11' THEN order_nr</v>
      </c>
      <c r="S1574" t="str">
        <f t="shared" si="197"/>
        <v>WHEN fk_mwh_warehouse = '4' AND id_city = '6645' AND shipped_date &gt;= '2016-12-07' AND shipped_date &lt; '2016-12-11' THEN 1</v>
      </c>
    </row>
  </sheetData>
  <autoFilter ref="A9:S157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8"/>
  <sheetViews>
    <sheetView workbookViewId="0"/>
  </sheetViews>
  <sheetFormatPr defaultRowHeight="15" x14ac:dyDescent="0.25"/>
  <cols>
    <col min="1" max="1" width="12.5703125" bestFit="1" customWidth="1"/>
    <col min="2" max="2" width="8.42578125" bestFit="1" customWidth="1"/>
    <col min="4" max="4" width="19" style="8" bestFit="1" customWidth="1"/>
    <col min="5" max="5" width="19.28515625" style="8" bestFit="1" customWidth="1"/>
    <col min="6" max="6" width="11.85546875" style="8" bestFit="1" customWidth="1"/>
    <col min="7" max="7" width="12.42578125" style="8" bestFit="1" customWidth="1"/>
  </cols>
  <sheetData>
    <row r="1" spans="1:8" x14ac:dyDescent="0.25">
      <c r="A1" t="s">
        <v>1206</v>
      </c>
      <c r="B1" t="s">
        <v>0</v>
      </c>
      <c r="C1" t="s">
        <v>1</v>
      </c>
      <c r="D1" s="8" t="s">
        <v>3</v>
      </c>
      <c r="E1" s="8" t="s">
        <v>2</v>
      </c>
      <c r="F1" s="8" t="s">
        <v>4</v>
      </c>
      <c r="G1" s="8" t="s">
        <v>5</v>
      </c>
    </row>
    <row r="2" spans="1:8" x14ac:dyDescent="0.25">
      <c r="A2" t="str">
        <f>C2&amp;B2</f>
        <v>NULL0</v>
      </c>
      <c r="B2">
        <v>0</v>
      </c>
      <c r="C2" t="s">
        <v>10</v>
      </c>
      <c r="D2">
        <v>0</v>
      </c>
      <c r="E2">
        <v>0</v>
      </c>
      <c r="F2">
        <v>0</v>
      </c>
      <c r="G2">
        <v>0</v>
      </c>
      <c r="H2" t="s">
        <v>10</v>
      </c>
    </row>
    <row r="3" spans="1:8" x14ac:dyDescent="0.25">
      <c r="A3" t="str">
        <f t="shared" ref="A3:A66" si="0">C3&amp;B3</f>
        <v>220</v>
      </c>
      <c r="B3">
        <v>0</v>
      </c>
      <c r="C3">
        <v>22</v>
      </c>
      <c r="D3">
        <v>0</v>
      </c>
      <c r="E3">
        <v>0</v>
      </c>
      <c r="F3">
        <v>0</v>
      </c>
      <c r="G3">
        <v>0</v>
      </c>
      <c r="H3" t="s">
        <v>10</v>
      </c>
    </row>
    <row r="4" spans="1:8" x14ac:dyDescent="0.25">
      <c r="A4" t="str">
        <f t="shared" si="0"/>
        <v>230</v>
      </c>
      <c r="B4">
        <v>0</v>
      </c>
      <c r="C4">
        <v>23</v>
      </c>
      <c r="D4">
        <v>0</v>
      </c>
      <c r="E4">
        <v>0</v>
      </c>
      <c r="F4">
        <v>0</v>
      </c>
      <c r="G4">
        <v>0</v>
      </c>
      <c r="H4" t="s">
        <v>10</v>
      </c>
    </row>
    <row r="5" spans="1:8" x14ac:dyDescent="0.25">
      <c r="A5" t="str">
        <f t="shared" si="0"/>
        <v>240</v>
      </c>
      <c r="B5">
        <v>0</v>
      </c>
      <c r="C5">
        <v>24</v>
      </c>
      <c r="D5">
        <v>0</v>
      </c>
      <c r="E5">
        <v>0</v>
      </c>
      <c r="F5">
        <v>0</v>
      </c>
      <c r="G5">
        <v>0</v>
      </c>
      <c r="H5" t="s">
        <v>10</v>
      </c>
    </row>
    <row r="6" spans="1:8" x14ac:dyDescent="0.25">
      <c r="A6" t="str">
        <f t="shared" si="0"/>
        <v>350</v>
      </c>
      <c r="B6">
        <v>0</v>
      </c>
      <c r="C6">
        <v>35</v>
      </c>
      <c r="D6">
        <v>405000</v>
      </c>
      <c r="E6">
        <v>405000</v>
      </c>
      <c r="F6">
        <v>2</v>
      </c>
      <c r="G6">
        <v>2</v>
      </c>
      <c r="H6" t="s">
        <v>10</v>
      </c>
    </row>
    <row r="7" spans="1:8" x14ac:dyDescent="0.25">
      <c r="A7" t="str">
        <f t="shared" si="0"/>
        <v>360</v>
      </c>
      <c r="B7">
        <v>0</v>
      </c>
      <c r="C7">
        <v>36</v>
      </c>
      <c r="D7">
        <v>0</v>
      </c>
      <c r="E7">
        <v>0</v>
      </c>
      <c r="F7">
        <v>0</v>
      </c>
      <c r="G7">
        <v>0</v>
      </c>
      <c r="H7" t="s">
        <v>10</v>
      </c>
    </row>
    <row r="8" spans="1:8" x14ac:dyDescent="0.25">
      <c r="A8" t="str">
        <f t="shared" si="0"/>
        <v>390</v>
      </c>
      <c r="B8">
        <v>0</v>
      </c>
      <c r="C8">
        <v>39</v>
      </c>
      <c r="D8">
        <v>0</v>
      </c>
      <c r="E8">
        <v>0</v>
      </c>
      <c r="F8">
        <v>0</v>
      </c>
      <c r="G8">
        <v>0</v>
      </c>
      <c r="H8" t="s">
        <v>10</v>
      </c>
    </row>
    <row r="9" spans="1:8" x14ac:dyDescent="0.25">
      <c r="A9" t="str">
        <f t="shared" si="0"/>
        <v>420</v>
      </c>
      <c r="B9">
        <v>0</v>
      </c>
      <c r="C9">
        <v>42</v>
      </c>
      <c r="D9">
        <v>0</v>
      </c>
      <c r="E9">
        <v>0</v>
      </c>
      <c r="F9">
        <v>0</v>
      </c>
      <c r="G9">
        <v>0</v>
      </c>
      <c r="H9" t="s">
        <v>10</v>
      </c>
    </row>
    <row r="10" spans="1:8" x14ac:dyDescent="0.25">
      <c r="A10" t="str">
        <f t="shared" si="0"/>
        <v>450</v>
      </c>
      <c r="B10">
        <v>0</v>
      </c>
      <c r="C10">
        <v>45</v>
      </c>
      <c r="D10">
        <v>240173</v>
      </c>
      <c r="E10">
        <v>240173</v>
      </c>
      <c r="F10">
        <v>1</v>
      </c>
      <c r="G10">
        <v>2</v>
      </c>
      <c r="H10" t="s">
        <v>10</v>
      </c>
    </row>
    <row r="11" spans="1:8" x14ac:dyDescent="0.25">
      <c r="A11" t="str">
        <f t="shared" si="0"/>
        <v>480</v>
      </c>
      <c r="B11">
        <v>0</v>
      </c>
      <c r="C11">
        <v>48</v>
      </c>
      <c r="D11">
        <v>0</v>
      </c>
      <c r="E11">
        <v>0</v>
      </c>
      <c r="F11">
        <v>0</v>
      </c>
      <c r="G11">
        <v>0</v>
      </c>
      <c r="H11" t="s">
        <v>10</v>
      </c>
    </row>
    <row r="12" spans="1:8" x14ac:dyDescent="0.25">
      <c r="A12" t="str">
        <f t="shared" si="0"/>
        <v>1440</v>
      </c>
      <c r="B12">
        <v>0</v>
      </c>
      <c r="C12">
        <v>144</v>
      </c>
      <c r="D12">
        <v>17251008.800000001</v>
      </c>
      <c r="E12">
        <v>16948730.329999998</v>
      </c>
      <c r="F12">
        <v>98</v>
      </c>
      <c r="G12">
        <v>137</v>
      </c>
      <c r="H12" t="s">
        <v>10</v>
      </c>
    </row>
    <row r="13" spans="1:8" x14ac:dyDescent="0.25">
      <c r="A13" t="str">
        <f t="shared" si="0"/>
        <v>1590</v>
      </c>
      <c r="B13">
        <v>0</v>
      </c>
      <c r="C13">
        <v>159</v>
      </c>
      <c r="D13">
        <v>19959164</v>
      </c>
      <c r="E13">
        <v>19763401.699999999</v>
      </c>
      <c r="F13">
        <v>99</v>
      </c>
      <c r="G13">
        <v>160</v>
      </c>
      <c r="H13" t="s">
        <v>10</v>
      </c>
    </row>
    <row r="14" spans="1:8" x14ac:dyDescent="0.25">
      <c r="A14" t="str">
        <f t="shared" si="0"/>
        <v>1750</v>
      </c>
      <c r="B14">
        <v>0</v>
      </c>
      <c r="C14">
        <v>175</v>
      </c>
      <c r="D14">
        <v>11909605</v>
      </c>
      <c r="E14">
        <v>11653316.98</v>
      </c>
      <c r="F14">
        <v>78</v>
      </c>
      <c r="G14">
        <v>108</v>
      </c>
      <c r="H14" t="s">
        <v>10</v>
      </c>
    </row>
    <row r="15" spans="1:8" x14ac:dyDescent="0.25">
      <c r="A15" t="str">
        <f t="shared" si="0"/>
        <v>1960</v>
      </c>
      <c r="B15">
        <v>0</v>
      </c>
      <c r="C15">
        <v>196</v>
      </c>
      <c r="D15">
        <v>2221838</v>
      </c>
      <c r="E15">
        <v>2188173</v>
      </c>
      <c r="F15">
        <v>15</v>
      </c>
      <c r="G15">
        <v>15</v>
      </c>
      <c r="H15" t="s">
        <v>10</v>
      </c>
    </row>
    <row r="16" spans="1:8" x14ac:dyDescent="0.25">
      <c r="A16" t="str">
        <f t="shared" si="0"/>
        <v>2080</v>
      </c>
      <c r="B16">
        <v>0</v>
      </c>
      <c r="C16">
        <v>208</v>
      </c>
      <c r="D16">
        <v>10926834</v>
      </c>
      <c r="E16">
        <v>10893949</v>
      </c>
      <c r="F16">
        <v>66</v>
      </c>
      <c r="G16">
        <v>88</v>
      </c>
      <c r="H16" t="s">
        <v>10</v>
      </c>
    </row>
    <row r="17" spans="1:8" x14ac:dyDescent="0.25">
      <c r="A17" t="str">
        <f t="shared" si="0"/>
        <v>2400</v>
      </c>
      <c r="B17">
        <v>0</v>
      </c>
      <c r="C17">
        <v>240</v>
      </c>
      <c r="D17">
        <v>11445084.550000001</v>
      </c>
      <c r="E17">
        <v>11270969.77</v>
      </c>
      <c r="F17">
        <v>82</v>
      </c>
      <c r="G17">
        <v>107</v>
      </c>
      <c r="H17" t="s">
        <v>10</v>
      </c>
    </row>
    <row r="18" spans="1:8" x14ac:dyDescent="0.25">
      <c r="A18" t="str">
        <f t="shared" si="0"/>
        <v>2580</v>
      </c>
      <c r="B18">
        <v>0</v>
      </c>
      <c r="C18">
        <v>258</v>
      </c>
      <c r="D18">
        <v>0</v>
      </c>
      <c r="E18">
        <v>0</v>
      </c>
      <c r="F18">
        <v>0</v>
      </c>
      <c r="G18">
        <v>0</v>
      </c>
      <c r="H18" t="s">
        <v>10</v>
      </c>
    </row>
    <row r="19" spans="1:8" x14ac:dyDescent="0.25">
      <c r="A19" t="str">
        <f t="shared" si="0"/>
        <v>2680</v>
      </c>
      <c r="B19">
        <v>0</v>
      </c>
      <c r="C19">
        <v>268</v>
      </c>
      <c r="D19">
        <v>0</v>
      </c>
      <c r="E19">
        <v>0</v>
      </c>
      <c r="F19">
        <v>0</v>
      </c>
      <c r="G19">
        <v>0</v>
      </c>
      <c r="H19" t="s">
        <v>10</v>
      </c>
    </row>
    <row r="20" spans="1:8" x14ac:dyDescent="0.25">
      <c r="A20" t="str">
        <f t="shared" si="0"/>
        <v>2770</v>
      </c>
      <c r="B20">
        <v>0</v>
      </c>
      <c r="C20">
        <v>277</v>
      </c>
      <c r="D20">
        <v>165000</v>
      </c>
      <c r="E20">
        <v>165000</v>
      </c>
      <c r="F20">
        <v>1</v>
      </c>
      <c r="G20">
        <v>2</v>
      </c>
      <c r="H20" t="s">
        <v>10</v>
      </c>
    </row>
    <row r="21" spans="1:8" x14ac:dyDescent="0.25">
      <c r="A21" t="str">
        <f t="shared" si="0"/>
        <v>2870</v>
      </c>
      <c r="B21">
        <v>0</v>
      </c>
      <c r="C21">
        <v>287</v>
      </c>
      <c r="D21">
        <v>0</v>
      </c>
      <c r="E21">
        <v>0</v>
      </c>
      <c r="F21">
        <v>0</v>
      </c>
      <c r="G21">
        <v>0</v>
      </c>
      <c r="H21" t="s">
        <v>10</v>
      </c>
    </row>
    <row r="22" spans="1:8" x14ac:dyDescent="0.25">
      <c r="A22" t="str">
        <f t="shared" si="0"/>
        <v>2970</v>
      </c>
      <c r="B22">
        <v>0</v>
      </c>
      <c r="C22">
        <v>297</v>
      </c>
      <c r="D22">
        <v>0</v>
      </c>
      <c r="E22">
        <v>0</v>
      </c>
      <c r="F22">
        <v>0</v>
      </c>
      <c r="G22">
        <v>0</v>
      </c>
      <c r="H22" t="s">
        <v>10</v>
      </c>
    </row>
    <row r="23" spans="1:8" x14ac:dyDescent="0.25">
      <c r="A23" t="str">
        <f t="shared" si="0"/>
        <v>3090</v>
      </c>
      <c r="B23">
        <v>0</v>
      </c>
      <c r="C23">
        <v>309</v>
      </c>
      <c r="D23">
        <v>0</v>
      </c>
      <c r="E23">
        <v>0</v>
      </c>
      <c r="F23">
        <v>0</v>
      </c>
      <c r="G23">
        <v>0</v>
      </c>
      <c r="H23" t="s">
        <v>10</v>
      </c>
    </row>
    <row r="24" spans="1:8" x14ac:dyDescent="0.25">
      <c r="A24" t="str">
        <f t="shared" si="0"/>
        <v>3180</v>
      </c>
      <c r="B24">
        <v>0</v>
      </c>
      <c r="C24">
        <v>318</v>
      </c>
      <c r="D24">
        <v>0</v>
      </c>
      <c r="E24">
        <v>0</v>
      </c>
      <c r="F24">
        <v>0</v>
      </c>
      <c r="G24">
        <v>0</v>
      </c>
      <c r="H24" t="s">
        <v>10</v>
      </c>
    </row>
    <row r="25" spans="1:8" x14ac:dyDescent="0.25">
      <c r="A25" t="str">
        <f t="shared" si="0"/>
        <v>3270</v>
      </c>
      <c r="B25">
        <v>0</v>
      </c>
      <c r="C25">
        <v>327</v>
      </c>
      <c r="D25">
        <v>0</v>
      </c>
      <c r="E25">
        <v>0</v>
      </c>
      <c r="F25">
        <v>0</v>
      </c>
      <c r="G25">
        <v>0</v>
      </c>
      <c r="H25" t="s">
        <v>10</v>
      </c>
    </row>
    <row r="26" spans="1:8" x14ac:dyDescent="0.25">
      <c r="A26" t="str">
        <f t="shared" si="0"/>
        <v>3370</v>
      </c>
      <c r="B26">
        <v>0</v>
      </c>
      <c r="C26">
        <v>337</v>
      </c>
      <c r="D26">
        <v>260000</v>
      </c>
      <c r="E26">
        <v>252600</v>
      </c>
      <c r="F26">
        <v>3</v>
      </c>
      <c r="G26">
        <v>3</v>
      </c>
      <c r="H26" t="s">
        <v>10</v>
      </c>
    </row>
    <row r="27" spans="1:8" x14ac:dyDescent="0.25">
      <c r="A27" t="str">
        <f t="shared" si="0"/>
        <v>3610</v>
      </c>
      <c r="B27">
        <v>0</v>
      </c>
      <c r="C27">
        <v>361</v>
      </c>
      <c r="D27">
        <v>8630350.9900000002</v>
      </c>
      <c r="E27">
        <v>8347278.3399999999</v>
      </c>
      <c r="F27">
        <v>49</v>
      </c>
      <c r="G27">
        <v>70</v>
      </c>
      <c r="H27" t="s">
        <v>10</v>
      </c>
    </row>
    <row r="28" spans="1:8" x14ac:dyDescent="0.25">
      <c r="A28" t="str">
        <f t="shared" si="0"/>
        <v>3850</v>
      </c>
      <c r="B28">
        <v>0</v>
      </c>
      <c r="C28">
        <v>385</v>
      </c>
      <c r="D28">
        <v>1851360</v>
      </c>
      <c r="E28">
        <v>1816410</v>
      </c>
      <c r="F28">
        <v>15</v>
      </c>
      <c r="G28">
        <v>18</v>
      </c>
      <c r="H28" t="s">
        <v>10</v>
      </c>
    </row>
    <row r="29" spans="1:8" x14ac:dyDescent="0.25">
      <c r="A29" t="str">
        <f t="shared" si="0"/>
        <v>3940</v>
      </c>
      <c r="B29">
        <v>0</v>
      </c>
      <c r="C29">
        <v>394</v>
      </c>
      <c r="D29">
        <v>2767366</v>
      </c>
      <c r="E29">
        <v>2726746</v>
      </c>
      <c r="F29">
        <v>13</v>
      </c>
      <c r="G29">
        <v>19</v>
      </c>
      <c r="H29" t="s">
        <v>10</v>
      </c>
    </row>
    <row r="30" spans="1:8" x14ac:dyDescent="0.25">
      <c r="A30" t="str">
        <f t="shared" si="0"/>
        <v>4000</v>
      </c>
      <c r="B30">
        <v>0</v>
      </c>
      <c r="C30">
        <v>400</v>
      </c>
      <c r="D30">
        <v>9436308.1699999999</v>
      </c>
      <c r="E30">
        <v>9363200.5999999996</v>
      </c>
      <c r="F30">
        <v>49</v>
      </c>
      <c r="G30">
        <v>72</v>
      </c>
      <c r="H30" t="s">
        <v>10</v>
      </c>
    </row>
    <row r="31" spans="1:8" x14ac:dyDescent="0.25">
      <c r="A31" t="str">
        <f t="shared" si="0"/>
        <v>4100</v>
      </c>
      <c r="B31">
        <v>0</v>
      </c>
      <c r="C31">
        <v>410</v>
      </c>
      <c r="D31">
        <v>13821464.789999999</v>
      </c>
      <c r="E31">
        <v>13688050.51</v>
      </c>
      <c r="F31">
        <v>88</v>
      </c>
      <c r="G31">
        <v>115</v>
      </c>
      <c r="H31" t="s">
        <v>10</v>
      </c>
    </row>
    <row r="32" spans="1:8" x14ac:dyDescent="0.25">
      <c r="A32" t="str">
        <f t="shared" si="0"/>
        <v>4280</v>
      </c>
      <c r="B32">
        <v>0</v>
      </c>
      <c r="C32">
        <v>428</v>
      </c>
      <c r="D32">
        <v>0</v>
      </c>
      <c r="E32">
        <v>0</v>
      </c>
      <c r="F32">
        <v>0</v>
      </c>
      <c r="G32">
        <v>0</v>
      </c>
      <c r="H32" t="s">
        <v>10</v>
      </c>
    </row>
    <row r="33" spans="1:8" x14ac:dyDescent="0.25">
      <c r="A33" t="str">
        <f t="shared" si="0"/>
        <v>4390</v>
      </c>
      <c r="B33">
        <v>0</v>
      </c>
      <c r="C33">
        <v>439</v>
      </c>
      <c r="D33">
        <v>72986570.890000001</v>
      </c>
      <c r="E33">
        <v>71499012.329999998</v>
      </c>
      <c r="F33">
        <v>442</v>
      </c>
      <c r="G33">
        <v>631</v>
      </c>
      <c r="H33" t="s">
        <v>10</v>
      </c>
    </row>
    <row r="34" spans="1:8" x14ac:dyDescent="0.25">
      <c r="A34" t="str">
        <f t="shared" si="0"/>
        <v>4620</v>
      </c>
      <c r="B34">
        <v>0</v>
      </c>
      <c r="C34">
        <v>462</v>
      </c>
      <c r="D34">
        <v>1012320</v>
      </c>
      <c r="E34">
        <v>1012320</v>
      </c>
      <c r="F34">
        <v>9</v>
      </c>
      <c r="G34">
        <v>9</v>
      </c>
      <c r="H34" t="s">
        <v>10</v>
      </c>
    </row>
    <row r="35" spans="1:8" x14ac:dyDescent="0.25">
      <c r="A35" t="str">
        <f t="shared" si="0"/>
        <v>4780</v>
      </c>
      <c r="B35">
        <v>0</v>
      </c>
      <c r="C35">
        <v>478</v>
      </c>
      <c r="D35">
        <v>4257967.91</v>
      </c>
      <c r="E35">
        <v>4169351.68</v>
      </c>
      <c r="F35">
        <v>29</v>
      </c>
      <c r="G35">
        <v>31</v>
      </c>
      <c r="H35" t="s">
        <v>10</v>
      </c>
    </row>
    <row r="36" spans="1:8" x14ac:dyDescent="0.25">
      <c r="A36" t="str">
        <f t="shared" si="0"/>
        <v>4860</v>
      </c>
      <c r="B36">
        <v>0</v>
      </c>
      <c r="C36">
        <v>486</v>
      </c>
      <c r="D36">
        <v>16710574.439999999</v>
      </c>
      <c r="E36">
        <v>16010498.949999999</v>
      </c>
      <c r="F36">
        <v>87</v>
      </c>
      <c r="G36">
        <v>143</v>
      </c>
      <c r="H36" t="s">
        <v>10</v>
      </c>
    </row>
    <row r="37" spans="1:8" x14ac:dyDescent="0.25">
      <c r="A37" t="str">
        <f t="shared" si="0"/>
        <v>5120</v>
      </c>
      <c r="B37">
        <v>0</v>
      </c>
      <c r="C37">
        <v>512</v>
      </c>
      <c r="D37">
        <v>8978213</v>
      </c>
      <c r="E37">
        <v>8938213</v>
      </c>
      <c r="F37">
        <v>70</v>
      </c>
      <c r="G37">
        <v>88</v>
      </c>
      <c r="H37" t="s">
        <v>10</v>
      </c>
    </row>
    <row r="38" spans="1:8" x14ac:dyDescent="0.25">
      <c r="A38" t="str">
        <f t="shared" si="0"/>
        <v>5180</v>
      </c>
      <c r="B38">
        <v>0</v>
      </c>
      <c r="C38">
        <v>518</v>
      </c>
      <c r="D38">
        <v>0</v>
      </c>
      <c r="E38">
        <v>0</v>
      </c>
      <c r="F38">
        <v>0</v>
      </c>
      <c r="G38">
        <v>0</v>
      </c>
      <c r="H38" t="s">
        <v>10</v>
      </c>
    </row>
    <row r="39" spans="1:8" x14ac:dyDescent="0.25">
      <c r="A39" t="str">
        <f t="shared" si="0"/>
        <v>5250</v>
      </c>
      <c r="B39">
        <v>0</v>
      </c>
      <c r="C39">
        <v>525</v>
      </c>
      <c r="D39">
        <v>0</v>
      </c>
      <c r="E39">
        <v>0</v>
      </c>
      <c r="F39">
        <v>0</v>
      </c>
      <c r="G39">
        <v>0</v>
      </c>
      <c r="H39" t="s">
        <v>10</v>
      </c>
    </row>
    <row r="40" spans="1:8" x14ac:dyDescent="0.25">
      <c r="A40" t="str">
        <f t="shared" si="0"/>
        <v>5300</v>
      </c>
      <c r="B40">
        <v>0</v>
      </c>
      <c r="C40">
        <v>530</v>
      </c>
      <c r="D40">
        <v>48895065.460000001</v>
      </c>
      <c r="E40">
        <v>48342991.329999998</v>
      </c>
      <c r="F40">
        <v>239</v>
      </c>
      <c r="G40">
        <v>375</v>
      </c>
      <c r="H40" t="s">
        <v>10</v>
      </c>
    </row>
    <row r="41" spans="1:8" x14ac:dyDescent="0.25">
      <c r="A41" t="str">
        <f t="shared" si="0"/>
        <v>5370</v>
      </c>
      <c r="B41">
        <v>0</v>
      </c>
      <c r="C41">
        <v>537</v>
      </c>
      <c r="D41">
        <v>11809224.060000001</v>
      </c>
      <c r="E41">
        <v>11607714.470000001</v>
      </c>
      <c r="F41">
        <v>68</v>
      </c>
      <c r="G41">
        <v>92</v>
      </c>
      <c r="H41" t="s">
        <v>10</v>
      </c>
    </row>
    <row r="42" spans="1:8" x14ac:dyDescent="0.25">
      <c r="A42" t="str">
        <f t="shared" si="0"/>
        <v>5440</v>
      </c>
      <c r="B42">
        <v>0</v>
      </c>
      <c r="C42">
        <v>544</v>
      </c>
      <c r="D42">
        <v>1045867883.83</v>
      </c>
      <c r="E42">
        <v>1032788336.5</v>
      </c>
      <c r="F42">
        <v>8804</v>
      </c>
      <c r="G42">
        <v>11045</v>
      </c>
      <c r="H42" t="s">
        <v>10</v>
      </c>
    </row>
    <row r="43" spans="1:8" x14ac:dyDescent="0.25">
      <c r="A43" t="str">
        <f t="shared" si="0"/>
        <v>5660</v>
      </c>
      <c r="B43">
        <v>0</v>
      </c>
      <c r="C43">
        <v>566</v>
      </c>
      <c r="D43">
        <v>4180873.64</v>
      </c>
      <c r="E43">
        <v>4158299.11</v>
      </c>
      <c r="F43">
        <v>31</v>
      </c>
      <c r="G43">
        <v>46</v>
      </c>
      <c r="H43" t="s">
        <v>10</v>
      </c>
    </row>
    <row r="44" spans="1:8" x14ac:dyDescent="0.25">
      <c r="A44" t="str">
        <f t="shared" si="0"/>
        <v>5730</v>
      </c>
      <c r="B44">
        <v>0</v>
      </c>
      <c r="C44">
        <v>573</v>
      </c>
      <c r="D44">
        <v>9333134</v>
      </c>
      <c r="E44">
        <v>9158434</v>
      </c>
      <c r="F44">
        <v>58</v>
      </c>
      <c r="G44">
        <v>76</v>
      </c>
      <c r="H44" t="s">
        <v>10</v>
      </c>
    </row>
    <row r="45" spans="1:8" x14ac:dyDescent="0.25">
      <c r="A45" t="str">
        <f t="shared" si="0"/>
        <v>5790</v>
      </c>
      <c r="B45">
        <v>0</v>
      </c>
      <c r="C45">
        <v>579</v>
      </c>
      <c r="D45">
        <v>5844320.9299999997</v>
      </c>
      <c r="E45">
        <v>5679937.9900000002</v>
      </c>
      <c r="F45">
        <v>25</v>
      </c>
      <c r="G45">
        <v>28</v>
      </c>
      <c r="H45" t="s">
        <v>10</v>
      </c>
    </row>
    <row r="46" spans="1:8" x14ac:dyDescent="0.25">
      <c r="A46" t="str">
        <f t="shared" si="0"/>
        <v>6000</v>
      </c>
      <c r="B46">
        <v>0</v>
      </c>
      <c r="C46">
        <v>600</v>
      </c>
      <c r="D46">
        <v>2241578</v>
      </c>
      <c r="E46">
        <v>2241578</v>
      </c>
      <c r="F46">
        <v>7</v>
      </c>
      <c r="G46">
        <v>8</v>
      </c>
      <c r="H46" t="s">
        <v>10</v>
      </c>
    </row>
    <row r="47" spans="1:8" x14ac:dyDescent="0.25">
      <c r="A47" t="str">
        <f t="shared" si="0"/>
        <v>6200</v>
      </c>
      <c r="B47">
        <v>0</v>
      </c>
      <c r="C47">
        <v>620</v>
      </c>
      <c r="D47">
        <v>8762725</v>
      </c>
      <c r="E47">
        <v>8647965</v>
      </c>
      <c r="F47">
        <v>46</v>
      </c>
      <c r="G47">
        <v>52</v>
      </c>
      <c r="H47" t="s">
        <v>10</v>
      </c>
    </row>
    <row r="48" spans="1:8" x14ac:dyDescent="0.25">
      <c r="A48" t="str">
        <f t="shared" si="0"/>
        <v>6320</v>
      </c>
      <c r="B48">
        <v>0</v>
      </c>
      <c r="C48">
        <v>632</v>
      </c>
      <c r="D48">
        <v>4353302</v>
      </c>
      <c r="E48">
        <v>4336102</v>
      </c>
      <c r="F48">
        <v>24</v>
      </c>
      <c r="G48">
        <v>27</v>
      </c>
      <c r="H48" t="s">
        <v>10</v>
      </c>
    </row>
    <row r="49" spans="1:8" x14ac:dyDescent="0.25">
      <c r="A49" t="str">
        <f t="shared" si="0"/>
        <v>6510</v>
      </c>
      <c r="B49">
        <v>0</v>
      </c>
      <c r="C49">
        <v>651</v>
      </c>
      <c r="D49">
        <v>11072081.470000001</v>
      </c>
      <c r="E49">
        <v>10939531.470000001</v>
      </c>
      <c r="F49">
        <v>92</v>
      </c>
      <c r="G49">
        <v>118</v>
      </c>
      <c r="H49" t="s">
        <v>10</v>
      </c>
    </row>
    <row r="50" spans="1:8" x14ac:dyDescent="0.25">
      <c r="A50" t="str">
        <f t="shared" si="0"/>
        <v>6680</v>
      </c>
      <c r="B50">
        <v>0</v>
      </c>
      <c r="C50">
        <v>668</v>
      </c>
      <c r="D50">
        <v>0</v>
      </c>
      <c r="E50">
        <v>0</v>
      </c>
      <c r="F50">
        <v>0</v>
      </c>
      <c r="G50">
        <v>0</v>
      </c>
      <c r="H50" t="s">
        <v>10</v>
      </c>
    </row>
    <row r="51" spans="1:8" x14ac:dyDescent="0.25">
      <c r="A51" t="str">
        <f t="shared" si="0"/>
        <v>6900</v>
      </c>
      <c r="B51">
        <v>0</v>
      </c>
      <c r="C51">
        <v>690</v>
      </c>
      <c r="D51">
        <v>14844210.91</v>
      </c>
      <c r="E51">
        <v>14540273.859999999</v>
      </c>
      <c r="F51">
        <v>80</v>
      </c>
      <c r="G51">
        <v>106</v>
      </c>
      <c r="H51" t="s">
        <v>10</v>
      </c>
    </row>
    <row r="52" spans="1:8" x14ac:dyDescent="0.25">
      <c r="A52" t="str">
        <f t="shared" si="0"/>
        <v>7020</v>
      </c>
      <c r="B52">
        <v>0</v>
      </c>
      <c r="C52">
        <v>702</v>
      </c>
      <c r="D52">
        <v>27055852.390000001</v>
      </c>
      <c r="E52">
        <v>26855426.219999999</v>
      </c>
      <c r="F52">
        <v>138</v>
      </c>
      <c r="G52">
        <v>199</v>
      </c>
      <c r="H52" t="s">
        <v>10</v>
      </c>
    </row>
    <row r="53" spans="1:8" x14ac:dyDescent="0.25">
      <c r="A53" t="str">
        <f t="shared" si="0"/>
        <v>7250</v>
      </c>
      <c r="B53">
        <v>0</v>
      </c>
      <c r="C53">
        <v>725</v>
      </c>
      <c r="D53">
        <v>1578181</v>
      </c>
      <c r="E53">
        <v>1543701</v>
      </c>
      <c r="F53">
        <v>16</v>
      </c>
      <c r="G53">
        <v>16</v>
      </c>
      <c r="H53" t="s">
        <v>10</v>
      </c>
    </row>
    <row r="54" spans="1:8" x14ac:dyDescent="0.25">
      <c r="A54" t="str">
        <f t="shared" si="0"/>
        <v>7430</v>
      </c>
      <c r="B54">
        <v>0</v>
      </c>
      <c r="C54">
        <v>743</v>
      </c>
      <c r="D54">
        <v>527058</v>
      </c>
      <c r="E54">
        <v>518732.04</v>
      </c>
      <c r="F54">
        <v>5</v>
      </c>
      <c r="G54">
        <v>8</v>
      </c>
      <c r="H54" t="s">
        <v>10</v>
      </c>
    </row>
    <row r="55" spans="1:8" x14ac:dyDescent="0.25">
      <c r="A55" t="str">
        <f t="shared" si="0"/>
        <v>7510</v>
      </c>
      <c r="B55">
        <v>0</v>
      </c>
      <c r="C55">
        <v>751</v>
      </c>
      <c r="D55">
        <v>13908862.300000001</v>
      </c>
      <c r="E55">
        <v>13766462.300000001</v>
      </c>
      <c r="F55">
        <v>89</v>
      </c>
      <c r="G55">
        <v>119</v>
      </c>
      <c r="H55" t="s">
        <v>10</v>
      </c>
    </row>
    <row r="56" spans="1:8" x14ac:dyDescent="0.25">
      <c r="A56" t="str">
        <f t="shared" si="0"/>
        <v>7670</v>
      </c>
      <c r="B56">
        <v>0</v>
      </c>
      <c r="C56">
        <v>767</v>
      </c>
      <c r="D56">
        <v>13705234.449999999</v>
      </c>
      <c r="E56">
        <v>13441907</v>
      </c>
      <c r="F56">
        <v>69</v>
      </c>
      <c r="G56">
        <v>92</v>
      </c>
      <c r="H56" t="s">
        <v>10</v>
      </c>
    </row>
    <row r="57" spans="1:8" x14ac:dyDescent="0.25">
      <c r="A57" t="str">
        <f t="shared" si="0"/>
        <v>7740</v>
      </c>
      <c r="B57">
        <v>0</v>
      </c>
      <c r="C57">
        <v>774</v>
      </c>
      <c r="D57">
        <v>777370288.45000005</v>
      </c>
      <c r="E57">
        <v>766118096.25</v>
      </c>
      <c r="F57">
        <v>6687</v>
      </c>
      <c r="G57">
        <v>8036</v>
      </c>
      <c r="H57" t="s">
        <v>10</v>
      </c>
    </row>
    <row r="58" spans="1:8" x14ac:dyDescent="0.25">
      <c r="A58" t="str">
        <f t="shared" si="0"/>
        <v>7910</v>
      </c>
      <c r="B58">
        <v>0</v>
      </c>
      <c r="C58">
        <v>791</v>
      </c>
      <c r="D58">
        <v>22482864</v>
      </c>
      <c r="E58">
        <v>22024467.170000002</v>
      </c>
      <c r="F58">
        <v>78</v>
      </c>
      <c r="G58">
        <v>115</v>
      </c>
      <c r="H58" t="s">
        <v>10</v>
      </c>
    </row>
    <row r="59" spans="1:8" x14ac:dyDescent="0.25">
      <c r="A59" t="str">
        <f t="shared" si="0"/>
        <v>7970</v>
      </c>
      <c r="B59">
        <v>0</v>
      </c>
      <c r="C59">
        <v>797</v>
      </c>
      <c r="D59">
        <v>9948159.6500000004</v>
      </c>
      <c r="E59">
        <v>9853111.7599999998</v>
      </c>
      <c r="F59">
        <v>60</v>
      </c>
      <c r="G59">
        <v>70</v>
      </c>
      <c r="H59" t="s">
        <v>10</v>
      </c>
    </row>
    <row r="60" spans="1:8" x14ac:dyDescent="0.25">
      <c r="A60" t="str">
        <f t="shared" si="0"/>
        <v>8060</v>
      </c>
      <c r="B60">
        <v>0</v>
      </c>
      <c r="C60">
        <v>806</v>
      </c>
      <c r="D60">
        <v>3754989</v>
      </c>
      <c r="E60">
        <v>3754989</v>
      </c>
      <c r="F60">
        <v>26</v>
      </c>
      <c r="G60">
        <v>32</v>
      </c>
      <c r="H60" t="s">
        <v>10</v>
      </c>
    </row>
    <row r="61" spans="1:8" x14ac:dyDescent="0.25">
      <c r="A61" t="str">
        <f t="shared" si="0"/>
        <v>8210</v>
      </c>
      <c r="B61">
        <v>0</v>
      </c>
      <c r="C61">
        <v>821</v>
      </c>
      <c r="D61">
        <v>0</v>
      </c>
      <c r="E61">
        <v>0</v>
      </c>
      <c r="F61">
        <v>0</v>
      </c>
      <c r="G61">
        <v>0</v>
      </c>
      <c r="H61" t="s">
        <v>10</v>
      </c>
    </row>
    <row r="62" spans="1:8" x14ac:dyDescent="0.25">
      <c r="A62" t="str">
        <f t="shared" si="0"/>
        <v>8290</v>
      </c>
      <c r="B62">
        <v>0</v>
      </c>
      <c r="C62">
        <v>829</v>
      </c>
      <c r="D62">
        <v>1767074</v>
      </c>
      <c r="E62">
        <v>1757537.36</v>
      </c>
      <c r="F62">
        <v>8</v>
      </c>
      <c r="G62">
        <v>14</v>
      </c>
      <c r="H62" t="s">
        <v>10</v>
      </c>
    </row>
    <row r="63" spans="1:8" x14ac:dyDescent="0.25">
      <c r="A63" t="str">
        <f t="shared" si="0"/>
        <v>8440</v>
      </c>
      <c r="B63">
        <v>0</v>
      </c>
      <c r="C63">
        <v>844</v>
      </c>
      <c r="D63">
        <v>613000</v>
      </c>
      <c r="E63">
        <v>613000</v>
      </c>
      <c r="F63">
        <v>3</v>
      </c>
      <c r="G63">
        <v>3</v>
      </c>
      <c r="H63" t="s">
        <v>10</v>
      </c>
    </row>
    <row r="64" spans="1:8" x14ac:dyDescent="0.25">
      <c r="A64" t="str">
        <f t="shared" si="0"/>
        <v>8530</v>
      </c>
      <c r="B64">
        <v>0</v>
      </c>
      <c r="C64">
        <v>853</v>
      </c>
      <c r="D64">
        <v>6671207</v>
      </c>
      <c r="E64">
        <v>6646707</v>
      </c>
      <c r="F64">
        <v>37</v>
      </c>
      <c r="G64">
        <v>56</v>
      </c>
      <c r="H64" t="s">
        <v>10</v>
      </c>
    </row>
    <row r="65" spans="1:8" x14ac:dyDescent="0.25">
      <c r="A65" t="str">
        <f t="shared" si="0"/>
        <v>8660</v>
      </c>
      <c r="B65">
        <v>0</v>
      </c>
      <c r="C65">
        <v>866</v>
      </c>
      <c r="D65">
        <v>11457690.699999999</v>
      </c>
      <c r="E65">
        <v>11425540.699999999</v>
      </c>
      <c r="F65">
        <v>59</v>
      </c>
      <c r="G65">
        <v>81</v>
      </c>
      <c r="H65" t="s">
        <v>10</v>
      </c>
    </row>
    <row r="66" spans="1:8" x14ac:dyDescent="0.25">
      <c r="A66" t="str">
        <f t="shared" si="0"/>
        <v>8780</v>
      </c>
      <c r="B66">
        <v>0</v>
      </c>
      <c r="C66">
        <v>878</v>
      </c>
      <c r="D66">
        <v>0</v>
      </c>
      <c r="E66">
        <v>0</v>
      </c>
      <c r="F66">
        <v>0</v>
      </c>
      <c r="G66">
        <v>0</v>
      </c>
      <c r="H66" t="s">
        <v>10</v>
      </c>
    </row>
    <row r="67" spans="1:8" x14ac:dyDescent="0.25">
      <c r="A67" t="str">
        <f t="shared" ref="A67:A130" si="1">C67&amp;B67</f>
        <v>8910</v>
      </c>
      <c r="B67">
        <v>0</v>
      </c>
      <c r="C67">
        <v>891</v>
      </c>
      <c r="D67">
        <v>7008823</v>
      </c>
      <c r="E67">
        <v>6824603</v>
      </c>
      <c r="F67">
        <v>52</v>
      </c>
      <c r="G67">
        <v>60</v>
      </c>
      <c r="H67" t="s">
        <v>10</v>
      </c>
    </row>
    <row r="68" spans="1:8" x14ac:dyDescent="0.25">
      <c r="A68" t="str">
        <f t="shared" si="1"/>
        <v>9090</v>
      </c>
      <c r="B68">
        <v>0</v>
      </c>
      <c r="C68">
        <v>909</v>
      </c>
      <c r="D68">
        <v>0</v>
      </c>
      <c r="E68">
        <v>0</v>
      </c>
      <c r="F68">
        <v>0</v>
      </c>
      <c r="G68">
        <v>0</v>
      </c>
      <c r="H68" t="s">
        <v>10</v>
      </c>
    </row>
    <row r="69" spans="1:8" x14ac:dyDescent="0.25">
      <c r="A69" t="str">
        <f t="shared" si="1"/>
        <v>9200</v>
      </c>
      <c r="B69">
        <v>0</v>
      </c>
      <c r="C69">
        <v>920</v>
      </c>
      <c r="D69">
        <v>343560</v>
      </c>
      <c r="E69">
        <v>343560</v>
      </c>
      <c r="F69">
        <v>3</v>
      </c>
      <c r="G69">
        <v>3</v>
      </c>
      <c r="H69" t="s">
        <v>10</v>
      </c>
    </row>
    <row r="70" spans="1:8" x14ac:dyDescent="0.25">
      <c r="A70" t="str">
        <f t="shared" si="1"/>
        <v>9320</v>
      </c>
      <c r="B70">
        <v>0</v>
      </c>
      <c r="C70">
        <v>932</v>
      </c>
      <c r="D70">
        <v>5004999.2699999996</v>
      </c>
      <c r="E70">
        <v>4985809.2699999996</v>
      </c>
      <c r="F70">
        <v>32</v>
      </c>
      <c r="G70">
        <v>40</v>
      </c>
      <c r="H70" t="s">
        <v>10</v>
      </c>
    </row>
    <row r="71" spans="1:8" x14ac:dyDescent="0.25">
      <c r="A71" t="str">
        <f t="shared" si="1"/>
        <v>9490</v>
      </c>
      <c r="B71">
        <v>0</v>
      </c>
      <c r="C71">
        <v>949</v>
      </c>
      <c r="D71">
        <v>0</v>
      </c>
      <c r="E71">
        <v>0</v>
      </c>
      <c r="F71">
        <v>0</v>
      </c>
      <c r="G71">
        <v>0</v>
      </c>
      <c r="H71" t="s">
        <v>10</v>
      </c>
    </row>
    <row r="72" spans="1:8" x14ac:dyDescent="0.25">
      <c r="A72" t="str">
        <f t="shared" si="1"/>
        <v>9520</v>
      </c>
      <c r="B72">
        <v>0</v>
      </c>
      <c r="C72">
        <v>952</v>
      </c>
      <c r="D72">
        <v>140000</v>
      </c>
      <c r="E72">
        <v>140000</v>
      </c>
      <c r="F72">
        <v>1</v>
      </c>
      <c r="G72">
        <v>2</v>
      </c>
      <c r="H72" t="s">
        <v>10</v>
      </c>
    </row>
    <row r="73" spans="1:8" x14ac:dyDescent="0.25">
      <c r="A73" t="str">
        <f t="shared" si="1"/>
        <v>9570</v>
      </c>
      <c r="B73">
        <v>0</v>
      </c>
      <c r="C73">
        <v>957</v>
      </c>
      <c r="D73">
        <v>10333345.99</v>
      </c>
      <c r="E73">
        <v>10333345.99</v>
      </c>
      <c r="F73">
        <v>67</v>
      </c>
      <c r="G73">
        <v>90</v>
      </c>
      <c r="H73" t="s">
        <v>10</v>
      </c>
    </row>
    <row r="74" spans="1:8" x14ac:dyDescent="0.25">
      <c r="A74" t="str">
        <f t="shared" si="1"/>
        <v>9630</v>
      </c>
      <c r="B74">
        <v>0</v>
      </c>
      <c r="C74">
        <v>963</v>
      </c>
      <c r="D74">
        <v>3417855</v>
      </c>
      <c r="E74">
        <v>3417855</v>
      </c>
      <c r="F74">
        <v>24</v>
      </c>
      <c r="G74">
        <v>25</v>
      </c>
      <c r="H74" t="s">
        <v>10</v>
      </c>
    </row>
    <row r="75" spans="1:8" x14ac:dyDescent="0.25">
      <c r="A75" t="str">
        <f t="shared" si="1"/>
        <v>9670</v>
      </c>
      <c r="B75">
        <v>0</v>
      </c>
      <c r="C75">
        <v>967</v>
      </c>
      <c r="D75">
        <v>9237688</v>
      </c>
      <c r="E75">
        <v>9237688</v>
      </c>
      <c r="F75">
        <v>33</v>
      </c>
      <c r="G75">
        <v>36</v>
      </c>
      <c r="H75" t="s">
        <v>10</v>
      </c>
    </row>
    <row r="76" spans="1:8" x14ac:dyDescent="0.25">
      <c r="A76" t="str">
        <f t="shared" si="1"/>
        <v>9700</v>
      </c>
      <c r="B76">
        <v>0</v>
      </c>
      <c r="C76">
        <v>970</v>
      </c>
      <c r="D76">
        <v>409371914.12</v>
      </c>
      <c r="E76">
        <v>405832357.56999999</v>
      </c>
      <c r="F76">
        <v>3703</v>
      </c>
      <c r="G76">
        <v>4400</v>
      </c>
      <c r="H76" t="s">
        <v>10</v>
      </c>
    </row>
    <row r="77" spans="1:8" x14ac:dyDescent="0.25">
      <c r="A77" t="str">
        <f t="shared" si="1"/>
        <v>9820</v>
      </c>
      <c r="B77">
        <v>0</v>
      </c>
      <c r="C77">
        <v>982</v>
      </c>
      <c r="D77">
        <v>10852177.41</v>
      </c>
      <c r="E77">
        <v>10802177.41</v>
      </c>
      <c r="F77">
        <v>57</v>
      </c>
      <c r="G77">
        <v>75</v>
      </c>
      <c r="H77" t="s">
        <v>10</v>
      </c>
    </row>
    <row r="78" spans="1:8" x14ac:dyDescent="0.25">
      <c r="A78" t="str">
        <f t="shared" si="1"/>
        <v>9860</v>
      </c>
      <c r="B78">
        <v>0</v>
      </c>
      <c r="C78">
        <v>986</v>
      </c>
      <c r="D78">
        <v>6385824</v>
      </c>
      <c r="E78">
        <v>6299374</v>
      </c>
      <c r="F78">
        <v>40</v>
      </c>
      <c r="G78">
        <v>52</v>
      </c>
      <c r="H78" t="s">
        <v>10</v>
      </c>
    </row>
    <row r="79" spans="1:8" x14ac:dyDescent="0.25">
      <c r="A79" t="str">
        <f t="shared" si="1"/>
        <v>10000</v>
      </c>
      <c r="B79">
        <v>0</v>
      </c>
      <c r="C79">
        <v>1000</v>
      </c>
      <c r="D79">
        <v>1522558</v>
      </c>
      <c r="E79">
        <v>1522558</v>
      </c>
      <c r="F79">
        <v>10</v>
      </c>
      <c r="G79">
        <v>12</v>
      </c>
      <c r="H79" t="s">
        <v>10</v>
      </c>
    </row>
    <row r="80" spans="1:8" x14ac:dyDescent="0.25">
      <c r="A80" t="str">
        <f t="shared" si="1"/>
        <v>10110</v>
      </c>
      <c r="B80">
        <v>0</v>
      </c>
      <c r="C80">
        <v>1011</v>
      </c>
      <c r="D80">
        <v>0</v>
      </c>
      <c r="E80">
        <v>0</v>
      </c>
      <c r="F80">
        <v>0</v>
      </c>
      <c r="G80">
        <v>0</v>
      </c>
      <c r="H80" t="s">
        <v>10</v>
      </c>
    </row>
    <row r="81" spans="1:8" x14ac:dyDescent="0.25">
      <c r="A81" t="str">
        <f t="shared" si="1"/>
        <v>10180</v>
      </c>
      <c r="B81">
        <v>0</v>
      </c>
      <c r="C81">
        <v>1018</v>
      </c>
      <c r="D81">
        <v>0</v>
      </c>
      <c r="E81">
        <v>0</v>
      </c>
      <c r="F81">
        <v>0</v>
      </c>
      <c r="G81">
        <v>0</v>
      </c>
      <c r="H81" t="s">
        <v>10</v>
      </c>
    </row>
    <row r="82" spans="1:8" x14ac:dyDescent="0.25">
      <c r="A82" t="str">
        <f t="shared" si="1"/>
        <v>10360</v>
      </c>
      <c r="B82">
        <v>0</v>
      </c>
      <c r="C82">
        <v>1036</v>
      </c>
      <c r="D82">
        <v>8117310.4000000004</v>
      </c>
      <c r="E82">
        <v>8052285.4000000004</v>
      </c>
      <c r="F82">
        <v>47</v>
      </c>
      <c r="G82">
        <v>72</v>
      </c>
      <c r="H82" t="s">
        <v>10</v>
      </c>
    </row>
    <row r="83" spans="1:8" x14ac:dyDescent="0.25">
      <c r="A83" t="str">
        <f t="shared" si="1"/>
        <v>10560</v>
      </c>
      <c r="B83">
        <v>0</v>
      </c>
      <c r="C83">
        <v>1056</v>
      </c>
      <c r="D83">
        <v>2347920</v>
      </c>
      <c r="E83">
        <v>2274312</v>
      </c>
      <c r="F83">
        <v>13</v>
      </c>
      <c r="G83">
        <v>20</v>
      </c>
      <c r="H83" t="s">
        <v>10</v>
      </c>
    </row>
    <row r="84" spans="1:8" x14ac:dyDescent="0.25">
      <c r="A84" t="str">
        <f t="shared" si="1"/>
        <v>10760</v>
      </c>
      <c r="B84">
        <v>0</v>
      </c>
      <c r="C84">
        <v>1076</v>
      </c>
      <c r="D84">
        <v>0</v>
      </c>
      <c r="E84">
        <v>0</v>
      </c>
      <c r="F84">
        <v>0</v>
      </c>
      <c r="G84">
        <v>0</v>
      </c>
      <c r="H84" t="s">
        <v>10</v>
      </c>
    </row>
    <row r="85" spans="1:8" x14ac:dyDescent="0.25">
      <c r="A85" t="str">
        <f t="shared" si="1"/>
        <v>10870</v>
      </c>
      <c r="B85">
        <v>0</v>
      </c>
      <c r="C85">
        <v>1087</v>
      </c>
      <c r="D85">
        <v>3711084</v>
      </c>
      <c r="E85">
        <v>3686859.86</v>
      </c>
      <c r="F85">
        <v>23</v>
      </c>
      <c r="G85">
        <v>34</v>
      </c>
      <c r="H85" t="s">
        <v>10</v>
      </c>
    </row>
    <row r="86" spans="1:8" x14ac:dyDescent="0.25">
      <c r="A86" t="str">
        <f t="shared" si="1"/>
        <v>11020</v>
      </c>
      <c r="B86">
        <v>0</v>
      </c>
      <c r="C86">
        <v>1102</v>
      </c>
      <c r="D86">
        <v>876000</v>
      </c>
      <c r="E86">
        <v>801000</v>
      </c>
      <c r="F86">
        <v>1</v>
      </c>
      <c r="G86">
        <v>4</v>
      </c>
      <c r="H86" t="s">
        <v>10</v>
      </c>
    </row>
    <row r="87" spans="1:8" x14ac:dyDescent="0.25">
      <c r="A87" t="str">
        <f t="shared" si="1"/>
        <v>11090</v>
      </c>
      <c r="B87">
        <v>0</v>
      </c>
      <c r="C87">
        <v>1109</v>
      </c>
      <c r="D87">
        <v>2023576</v>
      </c>
      <c r="E87">
        <v>2023576</v>
      </c>
      <c r="F87">
        <v>15</v>
      </c>
      <c r="G87">
        <v>15</v>
      </c>
      <c r="H87" t="s">
        <v>10</v>
      </c>
    </row>
    <row r="88" spans="1:8" x14ac:dyDescent="0.25">
      <c r="A88" t="str">
        <f t="shared" si="1"/>
        <v>11150</v>
      </c>
      <c r="B88">
        <v>0</v>
      </c>
      <c r="C88">
        <v>1115</v>
      </c>
      <c r="D88">
        <v>0</v>
      </c>
      <c r="E88">
        <v>0</v>
      </c>
      <c r="F88">
        <v>0</v>
      </c>
      <c r="G88">
        <v>0</v>
      </c>
      <c r="H88" t="s">
        <v>10</v>
      </c>
    </row>
    <row r="89" spans="1:8" x14ac:dyDescent="0.25">
      <c r="A89" t="str">
        <f t="shared" si="1"/>
        <v>11210</v>
      </c>
      <c r="B89">
        <v>0</v>
      </c>
      <c r="C89">
        <v>1121</v>
      </c>
      <c r="D89">
        <v>0</v>
      </c>
      <c r="E89">
        <v>0</v>
      </c>
      <c r="F89">
        <v>0</v>
      </c>
      <c r="G89">
        <v>0</v>
      </c>
      <c r="H89" t="s">
        <v>10</v>
      </c>
    </row>
    <row r="90" spans="1:8" x14ac:dyDescent="0.25">
      <c r="A90" t="str">
        <f t="shared" si="1"/>
        <v>11340</v>
      </c>
      <c r="B90">
        <v>0</v>
      </c>
      <c r="C90">
        <v>1134</v>
      </c>
      <c r="D90">
        <v>6033890.9900000002</v>
      </c>
      <c r="E90">
        <v>6033890.9900000002</v>
      </c>
      <c r="F90">
        <v>24</v>
      </c>
      <c r="G90">
        <v>44</v>
      </c>
      <c r="H90" t="s">
        <v>10</v>
      </c>
    </row>
    <row r="91" spans="1:8" x14ac:dyDescent="0.25">
      <c r="A91" t="str">
        <f t="shared" si="1"/>
        <v>11400</v>
      </c>
      <c r="B91">
        <v>0</v>
      </c>
      <c r="C91">
        <v>1140</v>
      </c>
      <c r="D91">
        <v>408622463.45999998</v>
      </c>
      <c r="E91">
        <v>406089598.63999999</v>
      </c>
      <c r="F91">
        <v>2492</v>
      </c>
      <c r="G91">
        <v>3557</v>
      </c>
      <c r="H91" t="s">
        <v>10</v>
      </c>
    </row>
    <row r="92" spans="1:8" x14ac:dyDescent="0.25">
      <c r="A92" t="str">
        <f t="shared" si="1"/>
        <v>11500</v>
      </c>
      <c r="B92">
        <v>0</v>
      </c>
      <c r="C92">
        <v>1150</v>
      </c>
      <c r="D92">
        <v>7777659</v>
      </c>
      <c r="E92">
        <v>7728659.7999999998</v>
      </c>
      <c r="F92">
        <v>46</v>
      </c>
      <c r="G92">
        <v>61</v>
      </c>
      <c r="H92" t="s">
        <v>10</v>
      </c>
    </row>
    <row r="93" spans="1:8" x14ac:dyDescent="0.25">
      <c r="A93" t="str">
        <f t="shared" si="1"/>
        <v>11550</v>
      </c>
      <c r="B93">
        <v>0</v>
      </c>
      <c r="C93">
        <v>1155</v>
      </c>
      <c r="D93">
        <v>22687760.98</v>
      </c>
      <c r="E93">
        <v>22607760.98</v>
      </c>
      <c r="F93">
        <v>77</v>
      </c>
      <c r="G93">
        <v>116</v>
      </c>
      <c r="H93" t="s">
        <v>10</v>
      </c>
    </row>
    <row r="94" spans="1:8" x14ac:dyDescent="0.25">
      <c r="A94" t="str">
        <f t="shared" si="1"/>
        <v>11640</v>
      </c>
      <c r="B94">
        <v>0</v>
      </c>
      <c r="C94">
        <v>1164</v>
      </c>
      <c r="D94">
        <v>0</v>
      </c>
      <c r="E94">
        <v>0</v>
      </c>
      <c r="F94">
        <v>0</v>
      </c>
      <c r="G94">
        <v>0</v>
      </c>
      <c r="H94" t="s">
        <v>10</v>
      </c>
    </row>
    <row r="95" spans="1:8" x14ac:dyDescent="0.25">
      <c r="A95" t="str">
        <f t="shared" si="1"/>
        <v>11730</v>
      </c>
      <c r="B95">
        <v>0</v>
      </c>
      <c r="C95">
        <v>1173</v>
      </c>
      <c r="D95">
        <v>0</v>
      </c>
      <c r="E95">
        <v>0</v>
      </c>
      <c r="F95">
        <v>0</v>
      </c>
      <c r="G95">
        <v>0</v>
      </c>
      <c r="H95" t="s">
        <v>10</v>
      </c>
    </row>
    <row r="96" spans="1:8" x14ac:dyDescent="0.25">
      <c r="A96" t="str">
        <f t="shared" si="1"/>
        <v>12060</v>
      </c>
      <c r="B96">
        <v>0</v>
      </c>
      <c r="C96">
        <v>1206</v>
      </c>
      <c r="D96">
        <v>0</v>
      </c>
      <c r="E96">
        <v>0</v>
      </c>
      <c r="F96">
        <v>0</v>
      </c>
      <c r="G96">
        <v>0</v>
      </c>
      <c r="H96" t="s">
        <v>10</v>
      </c>
    </row>
    <row r="97" spans="1:8" x14ac:dyDescent="0.25">
      <c r="A97" t="str">
        <f t="shared" si="1"/>
        <v>12290</v>
      </c>
      <c r="B97">
        <v>0</v>
      </c>
      <c r="C97">
        <v>1229</v>
      </c>
      <c r="D97">
        <v>170390</v>
      </c>
      <c r="E97">
        <v>170390</v>
      </c>
      <c r="F97">
        <v>2</v>
      </c>
      <c r="G97">
        <v>2</v>
      </c>
      <c r="H97" t="s">
        <v>10</v>
      </c>
    </row>
    <row r="98" spans="1:8" x14ac:dyDescent="0.25">
      <c r="A98" t="str">
        <f t="shared" si="1"/>
        <v>12560</v>
      </c>
      <c r="B98">
        <v>0</v>
      </c>
      <c r="C98">
        <v>1256</v>
      </c>
      <c r="D98">
        <v>0</v>
      </c>
      <c r="E98">
        <v>0</v>
      </c>
      <c r="F98">
        <v>0</v>
      </c>
      <c r="G98">
        <v>0</v>
      </c>
      <c r="H98" t="s">
        <v>10</v>
      </c>
    </row>
    <row r="99" spans="1:8" x14ac:dyDescent="0.25">
      <c r="A99" t="str">
        <f t="shared" si="1"/>
        <v>12700</v>
      </c>
      <c r="B99">
        <v>0</v>
      </c>
      <c r="C99">
        <v>1270</v>
      </c>
      <c r="D99">
        <v>16164673.1</v>
      </c>
      <c r="E99">
        <v>16141553.1</v>
      </c>
      <c r="F99">
        <v>65</v>
      </c>
      <c r="G99">
        <v>116</v>
      </c>
      <c r="H99" t="s">
        <v>10</v>
      </c>
    </row>
    <row r="100" spans="1:8" x14ac:dyDescent="0.25">
      <c r="A100" t="str">
        <f t="shared" si="1"/>
        <v>12910</v>
      </c>
      <c r="B100">
        <v>0</v>
      </c>
      <c r="C100">
        <v>1291</v>
      </c>
      <c r="D100">
        <v>0</v>
      </c>
      <c r="E100">
        <v>0</v>
      </c>
      <c r="F100">
        <v>0</v>
      </c>
      <c r="G100">
        <v>0</v>
      </c>
      <c r="H100" t="s">
        <v>10</v>
      </c>
    </row>
    <row r="101" spans="1:8" x14ac:dyDescent="0.25">
      <c r="A101" t="str">
        <f t="shared" si="1"/>
        <v>12980</v>
      </c>
      <c r="B101">
        <v>0</v>
      </c>
      <c r="C101">
        <v>1298</v>
      </c>
      <c r="D101">
        <v>0</v>
      </c>
      <c r="E101">
        <v>0</v>
      </c>
      <c r="F101">
        <v>0</v>
      </c>
      <c r="G101">
        <v>0</v>
      </c>
      <c r="H101" t="s">
        <v>10</v>
      </c>
    </row>
    <row r="102" spans="1:8" x14ac:dyDescent="0.25">
      <c r="A102" t="str">
        <f t="shared" si="1"/>
        <v>13200</v>
      </c>
      <c r="B102">
        <v>0</v>
      </c>
      <c r="C102">
        <v>1320</v>
      </c>
      <c r="D102">
        <v>1624128</v>
      </c>
      <c r="E102">
        <v>1624128</v>
      </c>
      <c r="F102">
        <v>10</v>
      </c>
      <c r="G102">
        <v>13</v>
      </c>
      <c r="H102" t="s">
        <v>10</v>
      </c>
    </row>
    <row r="103" spans="1:8" x14ac:dyDescent="0.25">
      <c r="A103" t="str">
        <f t="shared" si="1"/>
        <v>13430</v>
      </c>
      <c r="B103">
        <v>0</v>
      </c>
      <c r="C103">
        <v>1343</v>
      </c>
      <c r="D103">
        <v>34740721.299999997</v>
      </c>
      <c r="E103">
        <v>34409051.859999999</v>
      </c>
      <c r="F103">
        <v>192</v>
      </c>
      <c r="G103">
        <v>277</v>
      </c>
      <c r="H103" t="s">
        <v>10</v>
      </c>
    </row>
    <row r="104" spans="1:8" x14ac:dyDescent="0.25">
      <c r="A104" t="str">
        <f t="shared" si="1"/>
        <v>13540</v>
      </c>
      <c r="B104">
        <v>0</v>
      </c>
      <c r="C104">
        <v>1354</v>
      </c>
      <c r="D104">
        <v>2575334</v>
      </c>
      <c r="E104">
        <v>2475334</v>
      </c>
      <c r="F104">
        <v>9</v>
      </c>
      <c r="G104">
        <v>16</v>
      </c>
      <c r="H104" t="s">
        <v>10</v>
      </c>
    </row>
    <row r="105" spans="1:8" x14ac:dyDescent="0.25">
      <c r="A105" t="str">
        <f t="shared" si="1"/>
        <v>13610</v>
      </c>
      <c r="B105">
        <v>0</v>
      </c>
      <c r="C105">
        <v>1361</v>
      </c>
      <c r="D105">
        <v>7748892.4500000002</v>
      </c>
      <c r="E105">
        <v>7596327.3799999999</v>
      </c>
      <c r="F105">
        <v>27</v>
      </c>
      <c r="G105">
        <v>55</v>
      </c>
      <c r="H105" t="s">
        <v>10</v>
      </c>
    </row>
    <row r="106" spans="1:8" x14ac:dyDescent="0.25">
      <c r="A106" t="str">
        <f t="shared" si="1"/>
        <v>13720</v>
      </c>
      <c r="B106">
        <v>0</v>
      </c>
      <c r="C106">
        <v>1372</v>
      </c>
      <c r="D106">
        <v>2657100</v>
      </c>
      <c r="E106">
        <v>2657100</v>
      </c>
      <c r="F106">
        <v>14</v>
      </c>
      <c r="G106">
        <v>17</v>
      </c>
      <c r="H106" t="s">
        <v>10</v>
      </c>
    </row>
    <row r="107" spans="1:8" x14ac:dyDescent="0.25">
      <c r="A107" t="str">
        <f t="shared" si="1"/>
        <v>13820</v>
      </c>
      <c r="B107">
        <v>0</v>
      </c>
      <c r="C107">
        <v>1382</v>
      </c>
      <c r="D107">
        <v>81000</v>
      </c>
      <c r="E107">
        <v>81000</v>
      </c>
      <c r="F107">
        <v>1</v>
      </c>
      <c r="G107">
        <v>1</v>
      </c>
      <c r="H107" t="s">
        <v>10</v>
      </c>
    </row>
    <row r="108" spans="1:8" x14ac:dyDescent="0.25">
      <c r="A108" t="str">
        <f t="shared" si="1"/>
        <v>13980</v>
      </c>
      <c r="B108">
        <v>0</v>
      </c>
      <c r="C108">
        <v>1398</v>
      </c>
      <c r="D108">
        <v>1609000</v>
      </c>
      <c r="E108">
        <v>1609000</v>
      </c>
      <c r="F108">
        <v>5</v>
      </c>
      <c r="G108">
        <v>7</v>
      </c>
      <c r="H108" t="s">
        <v>10</v>
      </c>
    </row>
    <row r="109" spans="1:8" x14ac:dyDescent="0.25">
      <c r="A109" t="str">
        <f t="shared" si="1"/>
        <v>14170</v>
      </c>
      <c r="B109">
        <v>0</v>
      </c>
      <c r="C109">
        <v>1417</v>
      </c>
      <c r="D109">
        <v>5715298</v>
      </c>
      <c r="E109">
        <v>5715298</v>
      </c>
      <c r="F109">
        <v>27</v>
      </c>
      <c r="G109">
        <v>52</v>
      </c>
      <c r="H109" t="s">
        <v>10</v>
      </c>
    </row>
    <row r="110" spans="1:8" x14ac:dyDescent="0.25">
      <c r="A110" t="str">
        <f t="shared" si="1"/>
        <v>14380</v>
      </c>
      <c r="B110">
        <v>0</v>
      </c>
      <c r="C110">
        <v>1438</v>
      </c>
      <c r="D110">
        <v>1218150</v>
      </c>
      <c r="E110">
        <v>1194313.44</v>
      </c>
      <c r="F110">
        <v>6</v>
      </c>
      <c r="G110">
        <v>12</v>
      </c>
      <c r="H110" t="s">
        <v>10</v>
      </c>
    </row>
    <row r="111" spans="1:8" x14ac:dyDescent="0.25">
      <c r="A111" t="str">
        <f t="shared" si="1"/>
        <v>14520</v>
      </c>
      <c r="B111">
        <v>0</v>
      </c>
      <c r="C111">
        <v>1452</v>
      </c>
      <c r="D111">
        <v>1370396</v>
      </c>
      <c r="E111">
        <v>1354996</v>
      </c>
      <c r="F111">
        <v>15</v>
      </c>
      <c r="G111">
        <v>17</v>
      </c>
      <c r="H111" t="s">
        <v>10</v>
      </c>
    </row>
    <row r="112" spans="1:8" x14ac:dyDescent="0.25">
      <c r="A112" t="str">
        <f t="shared" si="1"/>
        <v>14680</v>
      </c>
      <c r="B112">
        <v>0</v>
      </c>
      <c r="C112">
        <v>1468</v>
      </c>
      <c r="D112">
        <v>0</v>
      </c>
      <c r="E112">
        <v>0</v>
      </c>
      <c r="F112">
        <v>0</v>
      </c>
      <c r="G112">
        <v>0</v>
      </c>
      <c r="H112" t="s">
        <v>10</v>
      </c>
    </row>
    <row r="113" spans="1:8" x14ac:dyDescent="0.25">
      <c r="A113" t="str">
        <f t="shared" si="1"/>
        <v>14800</v>
      </c>
      <c r="B113">
        <v>0</v>
      </c>
      <c r="C113">
        <v>1480</v>
      </c>
      <c r="D113">
        <v>0</v>
      </c>
      <c r="E113">
        <v>0</v>
      </c>
      <c r="F113">
        <v>0</v>
      </c>
      <c r="G113">
        <v>0</v>
      </c>
      <c r="H113" t="s">
        <v>10</v>
      </c>
    </row>
    <row r="114" spans="1:8" x14ac:dyDescent="0.25">
      <c r="A114" t="str">
        <f t="shared" si="1"/>
        <v>15000</v>
      </c>
      <c r="B114">
        <v>0</v>
      </c>
      <c r="C114">
        <v>1500</v>
      </c>
      <c r="D114">
        <v>18689508</v>
      </c>
      <c r="E114">
        <v>18426508</v>
      </c>
      <c r="F114">
        <v>89</v>
      </c>
      <c r="G114">
        <v>132</v>
      </c>
      <c r="H114" t="s">
        <v>10</v>
      </c>
    </row>
    <row r="115" spans="1:8" x14ac:dyDescent="0.25">
      <c r="A115" t="str">
        <f t="shared" si="1"/>
        <v>15140</v>
      </c>
      <c r="B115">
        <v>0</v>
      </c>
      <c r="C115">
        <v>1514</v>
      </c>
      <c r="D115">
        <v>88651924.950000003</v>
      </c>
      <c r="E115">
        <v>88044503.700000003</v>
      </c>
      <c r="F115">
        <v>491</v>
      </c>
      <c r="G115">
        <v>679</v>
      </c>
      <c r="H115" t="s">
        <v>10</v>
      </c>
    </row>
    <row r="116" spans="1:8" x14ac:dyDescent="0.25">
      <c r="A116" t="str">
        <f t="shared" si="1"/>
        <v>15190</v>
      </c>
      <c r="B116">
        <v>0</v>
      </c>
      <c r="C116">
        <v>1519</v>
      </c>
      <c r="D116">
        <v>8259489.21</v>
      </c>
      <c r="E116">
        <v>8184292.6100000003</v>
      </c>
      <c r="F116">
        <v>54</v>
      </c>
      <c r="G116">
        <v>75</v>
      </c>
      <c r="H116" t="s">
        <v>10</v>
      </c>
    </row>
    <row r="117" spans="1:8" x14ac:dyDescent="0.25">
      <c r="A117" t="str">
        <f t="shared" si="1"/>
        <v>15340</v>
      </c>
      <c r="B117">
        <v>0</v>
      </c>
      <c r="C117">
        <v>1534</v>
      </c>
      <c r="D117">
        <v>14063697.49</v>
      </c>
      <c r="E117">
        <v>14035402.49</v>
      </c>
      <c r="F117">
        <v>46</v>
      </c>
      <c r="G117">
        <v>90</v>
      </c>
      <c r="H117" t="s">
        <v>10</v>
      </c>
    </row>
    <row r="118" spans="1:8" x14ac:dyDescent="0.25">
      <c r="A118" t="str">
        <f t="shared" si="1"/>
        <v>15570</v>
      </c>
      <c r="B118">
        <v>0</v>
      </c>
      <c r="C118">
        <v>1557</v>
      </c>
      <c r="D118">
        <v>6278634</v>
      </c>
      <c r="E118">
        <v>6067680.6399999997</v>
      </c>
      <c r="F118">
        <v>20</v>
      </c>
      <c r="G118">
        <v>43</v>
      </c>
      <c r="H118" t="s">
        <v>10</v>
      </c>
    </row>
    <row r="119" spans="1:8" x14ac:dyDescent="0.25">
      <c r="A119" t="str">
        <f t="shared" si="1"/>
        <v>15760</v>
      </c>
      <c r="B119">
        <v>0</v>
      </c>
      <c r="C119">
        <v>1576</v>
      </c>
      <c r="D119">
        <v>127000</v>
      </c>
      <c r="E119">
        <v>127000</v>
      </c>
      <c r="F119">
        <v>1</v>
      </c>
      <c r="G119">
        <v>1</v>
      </c>
      <c r="H119" t="s">
        <v>10</v>
      </c>
    </row>
    <row r="120" spans="1:8" x14ac:dyDescent="0.25">
      <c r="A120" t="str">
        <f t="shared" si="1"/>
        <v>15860</v>
      </c>
      <c r="B120">
        <v>0</v>
      </c>
      <c r="C120">
        <v>1586</v>
      </c>
      <c r="D120">
        <v>3492317.8</v>
      </c>
      <c r="E120">
        <v>3492317.8</v>
      </c>
      <c r="F120">
        <v>29</v>
      </c>
      <c r="G120">
        <v>36</v>
      </c>
      <c r="H120" t="s">
        <v>10</v>
      </c>
    </row>
    <row r="121" spans="1:8" x14ac:dyDescent="0.25">
      <c r="A121" t="str">
        <f t="shared" si="1"/>
        <v>15950</v>
      </c>
      <c r="B121">
        <v>0</v>
      </c>
      <c r="C121">
        <v>1595</v>
      </c>
      <c r="D121">
        <v>2029999</v>
      </c>
      <c r="E121">
        <v>2029999</v>
      </c>
      <c r="F121">
        <v>6</v>
      </c>
      <c r="G121">
        <v>7</v>
      </c>
      <c r="H121" t="s">
        <v>10</v>
      </c>
    </row>
    <row r="122" spans="1:8" x14ac:dyDescent="0.25">
      <c r="A122" t="str">
        <f t="shared" si="1"/>
        <v>16050</v>
      </c>
      <c r="B122">
        <v>0</v>
      </c>
      <c r="C122">
        <v>1605</v>
      </c>
      <c r="D122">
        <v>4734247</v>
      </c>
      <c r="E122">
        <v>4479797.75</v>
      </c>
      <c r="F122">
        <v>29</v>
      </c>
      <c r="G122">
        <v>43</v>
      </c>
      <c r="H122" t="s">
        <v>10</v>
      </c>
    </row>
    <row r="123" spans="1:8" x14ac:dyDescent="0.25">
      <c r="A123" t="str">
        <f t="shared" si="1"/>
        <v>16170</v>
      </c>
      <c r="B123">
        <v>0</v>
      </c>
      <c r="C123">
        <v>1617</v>
      </c>
      <c r="D123">
        <v>2366080</v>
      </c>
      <c r="E123">
        <v>2349480</v>
      </c>
      <c r="F123">
        <v>15</v>
      </c>
      <c r="G123">
        <v>20</v>
      </c>
      <c r="H123" t="s">
        <v>10</v>
      </c>
    </row>
    <row r="124" spans="1:8" x14ac:dyDescent="0.25">
      <c r="A124" t="str">
        <f t="shared" si="1"/>
        <v>16290</v>
      </c>
      <c r="B124">
        <v>0</v>
      </c>
      <c r="C124">
        <v>1629</v>
      </c>
      <c r="D124">
        <v>16987309.210000001</v>
      </c>
      <c r="E124">
        <v>16714276.109999999</v>
      </c>
      <c r="F124">
        <v>67</v>
      </c>
      <c r="G124">
        <v>133</v>
      </c>
      <c r="H124" t="s">
        <v>10</v>
      </c>
    </row>
    <row r="125" spans="1:8" x14ac:dyDescent="0.25">
      <c r="A125" t="str">
        <f t="shared" si="1"/>
        <v>16420</v>
      </c>
      <c r="B125">
        <v>0</v>
      </c>
      <c r="C125">
        <v>1642</v>
      </c>
      <c r="D125">
        <v>4206342.0999999996</v>
      </c>
      <c r="E125">
        <v>4206342.0999999996</v>
      </c>
      <c r="F125">
        <v>21</v>
      </c>
      <c r="G125">
        <v>25</v>
      </c>
      <c r="H125" t="s">
        <v>10</v>
      </c>
    </row>
    <row r="126" spans="1:8" x14ac:dyDescent="0.25">
      <c r="A126" t="str">
        <f t="shared" si="1"/>
        <v>16550</v>
      </c>
      <c r="B126">
        <v>0</v>
      </c>
      <c r="C126">
        <v>1655</v>
      </c>
      <c r="D126">
        <v>19349890.120000001</v>
      </c>
      <c r="E126">
        <v>19252550.399999999</v>
      </c>
      <c r="F126">
        <v>151</v>
      </c>
      <c r="G126">
        <v>190</v>
      </c>
      <c r="H126" t="s">
        <v>10</v>
      </c>
    </row>
    <row r="127" spans="1:8" x14ac:dyDescent="0.25">
      <c r="A127" t="str">
        <f t="shared" si="1"/>
        <v>16700</v>
      </c>
      <c r="B127">
        <v>0</v>
      </c>
      <c r="C127">
        <v>1670</v>
      </c>
      <c r="D127">
        <v>2589826</v>
      </c>
      <c r="E127">
        <v>2589826</v>
      </c>
      <c r="F127">
        <v>20</v>
      </c>
      <c r="G127">
        <v>20</v>
      </c>
      <c r="H127" t="s">
        <v>10</v>
      </c>
    </row>
    <row r="128" spans="1:8" x14ac:dyDescent="0.25">
      <c r="A128" t="str">
        <f t="shared" si="1"/>
        <v>16820</v>
      </c>
      <c r="B128">
        <v>0</v>
      </c>
      <c r="C128">
        <v>1682</v>
      </c>
      <c r="D128">
        <v>24405922.890000001</v>
      </c>
      <c r="E128">
        <v>24178551.699999999</v>
      </c>
      <c r="F128">
        <v>111</v>
      </c>
      <c r="G128">
        <v>189</v>
      </c>
      <c r="H128" t="s">
        <v>10</v>
      </c>
    </row>
    <row r="129" spans="1:8" x14ac:dyDescent="0.25">
      <c r="A129" t="str">
        <f t="shared" si="1"/>
        <v>16940</v>
      </c>
      <c r="B129">
        <v>0</v>
      </c>
      <c r="C129">
        <v>1694</v>
      </c>
      <c r="D129">
        <v>4481094.33</v>
      </c>
      <c r="E129">
        <v>4481094.33</v>
      </c>
      <c r="F129">
        <v>23</v>
      </c>
      <c r="G129">
        <v>26</v>
      </c>
      <c r="H129" t="s">
        <v>10</v>
      </c>
    </row>
    <row r="130" spans="1:8" x14ac:dyDescent="0.25">
      <c r="A130" t="str">
        <f t="shared" si="1"/>
        <v>17160</v>
      </c>
      <c r="B130">
        <v>0</v>
      </c>
      <c r="C130">
        <v>1716</v>
      </c>
      <c r="D130">
        <v>8880092.2200000007</v>
      </c>
      <c r="E130">
        <v>8866842.2200000007</v>
      </c>
      <c r="F130">
        <v>47</v>
      </c>
      <c r="G130">
        <v>58</v>
      </c>
      <c r="H130" t="s">
        <v>10</v>
      </c>
    </row>
    <row r="131" spans="1:8" x14ac:dyDescent="0.25">
      <c r="A131" t="str">
        <f t="shared" ref="A131:A194" si="2">C131&amp;B131</f>
        <v>17280</v>
      </c>
      <c r="B131">
        <v>0</v>
      </c>
      <c r="C131">
        <v>1728</v>
      </c>
      <c r="D131">
        <v>43993390.770000003</v>
      </c>
      <c r="E131">
        <v>43328410.590000004</v>
      </c>
      <c r="F131">
        <v>238</v>
      </c>
      <c r="G131">
        <v>334</v>
      </c>
      <c r="H131" t="s">
        <v>10</v>
      </c>
    </row>
    <row r="132" spans="1:8" x14ac:dyDescent="0.25">
      <c r="A132" t="str">
        <f t="shared" si="2"/>
        <v>17470</v>
      </c>
      <c r="B132">
        <v>0</v>
      </c>
      <c r="C132">
        <v>1747</v>
      </c>
      <c r="D132">
        <v>4329364</v>
      </c>
      <c r="E132">
        <v>4329364</v>
      </c>
      <c r="F132">
        <v>12</v>
      </c>
      <c r="G132">
        <v>15</v>
      </c>
      <c r="H132" t="s">
        <v>10</v>
      </c>
    </row>
    <row r="133" spans="1:8" x14ac:dyDescent="0.25">
      <c r="A133" t="str">
        <f t="shared" si="2"/>
        <v>17600</v>
      </c>
      <c r="B133">
        <v>0</v>
      </c>
      <c r="C133">
        <v>1760</v>
      </c>
      <c r="D133">
        <v>0</v>
      </c>
      <c r="E133">
        <v>0</v>
      </c>
      <c r="F133">
        <v>0</v>
      </c>
      <c r="G133">
        <v>0</v>
      </c>
      <c r="H133" t="s">
        <v>10</v>
      </c>
    </row>
    <row r="134" spans="1:8" x14ac:dyDescent="0.25">
      <c r="A134" t="str">
        <f t="shared" si="2"/>
        <v>17710</v>
      </c>
      <c r="B134">
        <v>0</v>
      </c>
      <c r="C134">
        <v>1771</v>
      </c>
      <c r="D134">
        <v>6656546.7999999998</v>
      </c>
      <c r="E134">
        <v>6656546.7999999998</v>
      </c>
      <c r="F134">
        <v>27</v>
      </c>
      <c r="G134">
        <v>43</v>
      </c>
      <c r="H134" t="s">
        <v>10</v>
      </c>
    </row>
    <row r="135" spans="1:8" x14ac:dyDescent="0.25">
      <c r="A135" t="str">
        <f t="shared" si="2"/>
        <v>17990</v>
      </c>
      <c r="B135">
        <v>0</v>
      </c>
      <c r="C135">
        <v>1799</v>
      </c>
      <c r="D135">
        <v>177000</v>
      </c>
      <c r="E135">
        <v>177000</v>
      </c>
      <c r="F135">
        <v>2</v>
      </c>
      <c r="G135">
        <v>2</v>
      </c>
      <c r="H135" t="s">
        <v>10</v>
      </c>
    </row>
    <row r="136" spans="1:8" x14ac:dyDescent="0.25">
      <c r="A136" t="str">
        <f t="shared" si="2"/>
        <v>18070</v>
      </c>
      <c r="B136">
        <v>0</v>
      </c>
      <c r="C136">
        <v>1807</v>
      </c>
      <c r="D136">
        <v>0</v>
      </c>
      <c r="E136">
        <v>0</v>
      </c>
      <c r="F136">
        <v>0</v>
      </c>
      <c r="G136">
        <v>0</v>
      </c>
      <c r="H136" t="s">
        <v>10</v>
      </c>
    </row>
    <row r="137" spans="1:8" x14ac:dyDescent="0.25">
      <c r="A137" t="str">
        <f t="shared" si="2"/>
        <v>18160</v>
      </c>
      <c r="B137">
        <v>0</v>
      </c>
      <c r="C137">
        <v>1816</v>
      </c>
      <c r="D137">
        <v>11708936.800000001</v>
      </c>
      <c r="E137">
        <v>11708936.800000001</v>
      </c>
      <c r="F137">
        <v>68</v>
      </c>
      <c r="G137">
        <v>91</v>
      </c>
      <c r="H137" t="s">
        <v>10</v>
      </c>
    </row>
    <row r="138" spans="1:8" x14ac:dyDescent="0.25">
      <c r="A138" t="str">
        <f t="shared" si="2"/>
        <v>18210</v>
      </c>
      <c r="B138">
        <v>0</v>
      </c>
      <c r="C138">
        <v>1821</v>
      </c>
      <c r="D138">
        <v>9008725.6799999997</v>
      </c>
      <c r="E138">
        <v>8983725.6799999997</v>
      </c>
      <c r="F138">
        <v>44</v>
      </c>
      <c r="G138">
        <v>70</v>
      </c>
      <c r="H138" t="s">
        <v>10</v>
      </c>
    </row>
    <row r="139" spans="1:8" x14ac:dyDescent="0.25">
      <c r="A139" t="str">
        <f t="shared" si="2"/>
        <v>18310</v>
      </c>
      <c r="B139">
        <v>0</v>
      </c>
      <c r="C139">
        <v>1831</v>
      </c>
      <c r="D139">
        <v>735750041.97000003</v>
      </c>
      <c r="E139">
        <v>728240054.13999999</v>
      </c>
      <c r="F139">
        <v>5696</v>
      </c>
      <c r="G139">
        <v>7302</v>
      </c>
      <c r="H139" t="s">
        <v>10</v>
      </c>
    </row>
    <row r="140" spans="1:8" x14ac:dyDescent="0.25">
      <c r="A140" t="str">
        <f t="shared" si="2"/>
        <v>18460</v>
      </c>
      <c r="B140">
        <v>0</v>
      </c>
      <c r="C140">
        <v>1846</v>
      </c>
      <c r="D140">
        <v>12620478</v>
      </c>
      <c r="E140">
        <v>12552994</v>
      </c>
      <c r="F140">
        <v>53</v>
      </c>
      <c r="G140">
        <v>80</v>
      </c>
      <c r="H140" t="s">
        <v>10</v>
      </c>
    </row>
    <row r="141" spans="1:8" x14ac:dyDescent="0.25">
      <c r="A141" t="str">
        <f t="shared" si="2"/>
        <v>18630</v>
      </c>
      <c r="B141">
        <v>0</v>
      </c>
      <c r="C141">
        <v>1863</v>
      </c>
      <c r="D141">
        <v>0</v>
      </c>
      <c r="E141">
        <v>0</v>
      </c>
      <c r="F141">
        <v>0</v>
      </c>
      <c r="G141">
        <v>0</v>
      </c>
      <c r="H141" t="s">
        <v>10</v>
      </c>
    </row>
    <row r="142" spans="1:8" x14ac:dyDescent="0.25">
      <c r="A142" t="str">
        <f t="shared" si="2"/>
        <v>18750</v>
      </c>
      <c r="B142">
        <v>0</v>
      </c>
      <c r="C142">
        <v>1875</v>
      </c>
      <c r="D142">
        <v>11362384.779999999</v>
      </c>
      <c r="E142">
        <v>11337384.779999999</v>
      </c>
      <c r="F142">
        <v>36</v>
      </c>
      <c r="G142">
        <v>54</v>
      </c>
      <c r="H142" t="s">
        <v>10</v>
      </c>
    </row>
    <row r="143" spans="1:8" x14ac:dyDescent="0.25">
      <c r="A143" t="str">
        <f t="shared" si="2"/>
        <v>18910</v>
      </c>
      <c r="B143">
        <v>0</v>
      </c>
      <c r="C143">
        <v>1891</v>
      </c>
      <c r="D143">
        <v>2320200</v>
      </c>
      <c r="E143">
        <v>2320200</v>
      </c>
      <c r="F143">
        <v>8</v>
      </c>
      <c r="G143">
        <v>13</v>
      </c>
      <c r="H143" t="s">
        <v>10</v>
      </c>
    </row>
    <row r="144" spans="1:8" x14ac:dyDescent="0.25">
      <c r="A144" t="str">
        <f t="shared" si="2"/>
        <v>19070</v>
      </c>
      <c r="B144">
        <v>0</v>
      </c>
      <c r="C144">
        <v>1907</v>
      </c>
      <c r="D144">
        <v>3361322.33</v>
      </c>
      <c r="E144">
        <v>3311322.33</v>
      </c>
      <c r="F144">
        <v>17</v>
      </c>
      <c r="G144">
        <v>23</v>
      </c>
      <c r="H144" t="s">
        <v>10</v>
      </c>
    </row>
    <row r="145" spans="1:8" x14ac:dyDescent="0.25">
      <c r="A145" t="str">
        <f t="shared" si="2"/>
        <v>19160</v>
      </c>
      <c r="B145">
        <v>0</v>
      </c>
      <c r="C145">
        <v>1916</v>
      </c>
      <c r="D145">
        <v>10829737</v>
      </c>
      <c r="E145">
        <v>10756973.73</v>
      </c>
      <c r="F145">
        <v>55</v>
      </c>
      <c r="G145">
        <v>65</v>
      </c>
      <c r="H145" t="s">
        <v>10</v>
      </c>
    </row>
    <row r="146" spans="1:8" x14ac:dyDescent="0.25">
      <c r="A146" t="str">
        <f t="shared" si="2"/>
        <v>19310</v>
      </c>
      <c r="B146">
        <v>0</v>
      </c>
      <c r="C146">
        <v>1931</v>
      </c>
      <c r="D146">
        <v>11920336.449999999</v>
      </c>
      <c r="E146">
        <v>11877636.449999999</v>
      </c>
      <c r="F146">
        <v>58</v>
      </c>
      <c r="G146">
        <v>83</v>
      </c>
      <c r="H146" t="s">
        <v>10</v>
      </c>
    </row>
    <row r="147" spans="1:8" x14ac:dyDescent="0.25">
      <c r="A147" t="str">
        <f t="shared" si="2"/>
        <v>19480</v>
      </c>
      <c r="B147">
        <v>0</v>
      </c>
      <c r="C147">
        <v>1948</v>
      </c>
      <c r="D147">
        <v>16887658.739999998</v>
      </c>
      <c r="E147">
        <v>16732984.74</v>
      </c>
      <c r="F147">
        <v>79</v>
      </c>
      <c r="G147">
        <v>102</v>
      </c>
      <c r="H147" t="s">
        <v>10</v>
      </c>
    </row>
    <row r="148" spans="1:8" x14ac:dyDescent="0.25">
      <c r="A148" t="str">
        <f t="shared" si="2"/>
        <v>19620</v>
      </c>
      <c r="B148">
        <v>0</v>
      </c>
      <c r="C148">
        <v>1962</v>
      </c>
      <c r="D148">
        <v>19794958.5</v>
      </c>
      <c r="E148">
        <v>19669958.5</v>
      </c>
      <c r="F148">
        <v>96</v>
      </c>
      <c r="G148">
        <v>145</v>
      </c>
      <c r="H148" t="s">
        <v>10</v>
      </c>
    </row>
    <row r="149" spans="1:8" x14ac:dyDescent="0.25">
      <c r="A149" t="str">
        <f t="shared" si="2"/>
        <v>19750</v>
      </c>
      <c r="B149">
        <v>0</v>
      </c>
      <c r="C149">
        <v>1975</v>
      </c>
      <c r="D149">
        <v>4083649.8</v>
      </c>
      <c r="E149">
        <v>4040753.95</v>
      </c>
      <c r="F149">
        <v>26</v>
      </c>
      <c r="G149">
        <v>34</v>
      </c>
      <c r="H149" t="s">
        <v>10</v>
      </c>
    </row>
    <row r="150" spans="1:8" x14ac:dyDescent="0.25">
      <c r="A150" t="str">
        <f t="shared" si="2"/>
        <v>19880</v>
      </c>
      <c r="B150">
        <v>0</v>
      </c>
      <c r="C150">
        <v>1988</v>
      </c>
      <c r="D150">
        <v>4335609</v>
      </c>
      <c r="E150">
        <v>4335609</v>
      </c>
      <c r="F150">
        <v>17</v>
      </c>
      <c r="G150">
        <v>21</v>
      </c>
      <c r="H150" t="s">
        <v>10</v>
      </c>
    </row>
    <row r="151" spans="1:8" x14ac:dyDescent="0.25">
      <c r="A151" t="str">
        <f t="shared" si="2"/>
        <v>19940</v>
      </c>
      <c r="B151">
        <v>0</v>
      </c>
      <c r="C151">
        <v>1994</v>
      </c>
      <c r="D151">
        <v>18416299.149999999</v>
      </c>
      <c r="E151">
        <v>18385326.149999999</v>
      </c>
      <c r="F151">
        <v>119</v>
      </c>
      <c r="G151">
        <v>158</v>
      </c>
      <c r="H151" t="s">
        <v>10</v>
      </c>
    </row>
    <row r="152" spans="1:8" x14ac:dyDescent="0.25">
      <c r="A152" t="str">
        <f t="shared" si="2"/>
        <v>20150</v>
      </c>
      <c r="B152">
        <v>0</v>
      </c>
      <c r="C152">
        <v>2015</v>
      </c>
      <c r="D152">
        <v>13517492</v>
      </c>
      <c r="E152">
        <v>13517492</v>
      </c>
      <c r="F152">
        <v>79</v>
      </c>
      <c r="G152">
        <v>120</v>
      </c>
      <c r="H152" t="s">
        <v>10</v>
      </c>
    </row>
    <row r="153" spans="1:8" x14ac:dyDescent="0.25">
      <c r="A153" t="str">
        <f t="shared" si="2"/>
        <v>20300</v>
      </c>
      <c r="B153">
        <v>0</v>
      </c>
      <c r="C153">
        <v>2030</v>
      </c>
      <c r="D153">
        <v>7337093</v>
      </c>
      <c r="E153">
        <v>7244973</v>
      </c>
      <c r="F153">
        <v>34</v>
      </c>
      <c r="G153">
        <v>53</v>
      </c>
      <c r="H153" t="s">
        <v>10</v>
      </c>
    </row>
    <row r="154" spans="1:8" x14ac:dyDescent="0.25">
      <c r="A154" t="str">
        <f t="shared" si="2"/>
        <v>20510</v>
      </c>
      <c r="B154">
        <v>0</v>
      </c>
      <c r="C154">
        <v>2051</v>
      </c>
      <c r="D154">
        <v>48178909.729999997</v>
      </c>
      <c r="E154">
        <v>47749131.649999999</v>
      </c>
      <c r="F154">
        <v>252</v>
      </c>
      <c r="G154">
        <v>359</v>
      </c>
      <c r="H154" t="s">
        <v>10</v>
      </c>
    </row>
    <row r="155" spans="1:8" x14ac:dyDescent="0.25">
      <c r="A155" t="str">
        <f t="shared" si="2"/>
        <v>20600</v>
      </c>
      <c r="B155">
        <v>0</v>
      </c>
      <c r="C155">
        <v>2060</v>
      </c>
      <c r="D155">
        <v>594332852.58000004</v>
      </c>
      <c r="E155">
        <v>587635485.54999995</v>
      </c>
      <c r="F155">
        <v>4982</v>
      </c>
      <c r="G155">
        <v>6017</v>
      </c>
      <c r="H155" t="s">
        <v>10</v>
      </c>
    </row>
    <row r="156" spans="1:8" x14ac:dyDescent="0.25">
      <c r="A156" t="str">
        <f t="shared" si="2"/>
        <v>20730</v>
      </c>
      <c r="B156">
        <v>0</v>
      </c>
      <c r="C156">
        <v>2073</v>
      </c>
      <c r="D156">
        <v>13844134.49</v>
      </c>
      <c r="E156">
        <v>13627173.810000001</v>
      </c>
      <c r="F156">
        <v>69</v>
      </c>
      <c r="G156">
        <v>89</v>
      </c>
      <c r="H156" t="s">
        <v>10</v>
      </c>
    </row>
    <row r="157" spans="1:8" x14ac:dyDescent="0.25">
      <c r="A157" t="str">
        <f t="shared" si="2"/>
        <v>20790</v>
      </c>
      <c r="B157">
        <v>0</v>
      </c>
      <c r="C157">
        <v>2079</v>
      </c>
      <c r="D157">
        <v>0</v>
      </c>
      <c r="E157">
        <v>0</v>
      </c>
      <c r="F157">
        <v>0</v>
      </c>
      <c r="G157">
        <v>0</v>
      </c>
      <c r="H157" t="s">
        <v>10</v>
      </c>
    </row>
    <row r="158" spans="1:8" x14ac:dyDescent="0.25">
      <c r="A158" t="str">
        <f t="shared" si="2"/>
        <v>20870</v>
      </c>
      <c r="B158">
        <v>0</v>
      </c>
      <c r="C158">
        <v>2087</v>
      </c>
      <c r="D158">
        <v>1153300.6200000001</v>
      </c>
      <c r="E158">
        <v>1153300.6200000001</v>
      </c>
      <c r="F158">
        <v>3</v>
      </c>
      <c r="G158">
        <v>6</v>
      </c>
      <c r="H158" t="s">
        <v>10</v>
      </c>
    </row>
    <row r="159" spans="1:8" x14ac:dyDescent="0.25">
      <c r="A159" t="str">
        <f t="shared" si="2"/>
        <v>21230</v>
      </c>
      <c r="B159">
        <v>0</v>
      </c>
      <c r="C159">
        <v>2123</v>
      </c>
      <c r="D159">
        <v>0</v>
      </c>
      <c r="E159">
        <v>0</v>
      </c>
      <c r="F159">
        <v>0</v>
      </c>
      <c r="G159">
        <v>0</v>
      </c>
      <c r="H159" t="s">
        <v>10</v>
      </c>
    </row>
    <row r="160" spans="1:8" x14ac:dyDescent="0.25">
      <c r="A160" t="str">
        <f t="shared" si="2"/>
        <v>21320</v>
      </c>
      <c r="B160">
        <v>0</v>
      </c>
      <c r="C160">
        <v>2132</v>
      </c>
      <c r="D160">
        <v>1714192</v>
      </c>
      <c r="E160">
        <v>1706692.25</v>
      </c>
      <c r="F160">
        <v>13</v>
      </c>
      <c r="G160">
        <v>19</v>
      </c>
      <c r="H160" t="s">
        <v>10</v>
      </c>
    </row>
    <row r="161" spans="1:8" x14ac:dyDescent="0.25">
      <c r="A161" t="str">
        <f t="shared" si="2"/>
        <v>21430</v>
      </c>
      <c r="B161">
        <v>0</v>
      </c>
      <c r="C161">
        <v>2143</v>
      </c>
      <c r="D161">
        <v>1095859.3500000001</v>
      </c>
      <c r="E161">
        <v>1086881.22</v>
      </c>
      <c r="F161">
        <v>9</v>
      </c>
      <c r="G161">
        <v>14</v>
      </c>
      <c r="H161" t="s">
        <v>10</v>
      </c>
    </row>
    <row r="162" spans="1:8" x14ac:dyDescent="0.25">
      <c r="A162" t="str">
        <f t="shared" si="2"/>
        <v>21670</v>
      </c>
      <c r="B162">
        <v>0</v>
      </c>
      <c r="C162">
        <v>2167</v>
      </c>
      <c r="D162">
        <v>33620712.299999997</v>
      </c>
      <c r="E162">
        <v>33451482.300000001</v>
      </c>
      <c r="F162">
        <v>129</v>
      </c>
      <c r="G162">
        <v>260</v>
      </c>
      <c r="H162" t="s">
        <v>10</v>
      </c>
    </row>
    <row r="163" spans="1:8" x14ac:dyDescent="0.25">
      <c r="A163" t="str">
        <f t="shared" si="2"/>
        <v>21930</v>
      </c>
      <c r="B163">
        <v>0</v>
      </c>
      <c r="C163">
        <v>2193</v>
      </c>
      <c r="D163">
        <v>2976421</v>
      </c>
      <c r="E163">
        <v>2976421</v>
      </c>
      <c r="F163">
        <v>11</v>
      </c>
      <c r="G163">
        <v>23</v>
      </c>
      <c r="H163" t="s">
        <v>10</v>
      </c>
    </row>
    <row r="164" spans="1:8" x14ac:dyDescent="0.25">
      <c r="A164" t="str">
        <f t="shared" si="2"/>
        <v>22010</v>
      </c>
      <c r="B164">
        <v>0</v>
      </c>
      <c r="C164">
        <v>2201</v>
      </c>
      <c r="D164">
        <v>3772276</v>
      </c>
      <c r="E164">
        <v>3714741</v>
      </c>
      <c r="F164">
        <v>18</v>
      </c>
      <c r="G164">
        <v>38</v>
      </c>
      <c r="H164" t="s">
        <v>10</v>
      </c>
    </row>
    <row r="165" spans="1:8" x14ac:dyDescent="0.25">
      <c r="A165" t="str">
        <f t="shared" si="2"/>
        <v>22110</v>
      </c>
      <c r="B165">
        <v>0</v>
      </c>
      <c r="C165">
        <v>2211</v>
      </c>
      <c r="D165">
        <v>91806784.019999996</v>
      </c>
      <c r="E165">
        <v>90794241.980000004</v>
      </c>
      <c r="F165">
        <v>458</v>
      </c>
      <c r="G165">
        <v>712</v>
      </c>
      <c r="H165" t="s">
        <v>10</v>
      </c>
    </row>
    <row r="166" spans="1:8" x14ac:dyDescent="0.25">
      <c r="A166" t="str">
        <f t="shared" si="2"/>
        <v>22750</v>
      </c>
      <c r="B166">
        <v>0</v>
      </c>
      <c r="C166">
        <v>2275</v>
      </c>
      <c r="D166">
        <v>0</v>
      </c>
      <c r="E166">
        <v>0</v>
      </c>
      <c r="F166">
        <v>0</v>
      </c>
      <c r="G166">
        <v>0</v>
      </c>
      <c r="H166" t="s">
        <v>10</v>
      </c>
    </row>
    <row r="167" spans="1:8" x14ac:dyDescent="0.25">
      <c r="A167" t="str">
        <f t="shared" si="2"/>
        <v>22820</v>
      </c>
      <c r="B167">
        <v>0</v>
      </c>
      <c r="C167">
        <v>2282</v>
      </c>
      <c r="D167">
        <v>0</v>
      </c>
      <c r="E167">
        <v>0</v>
      </c>
      <c r="F167">
        <v>0</v>
      </c>
      <c r="G167">
        <v>0</v>
      </c>
      <c r="H167" t="s">
        <v>10</v>
      </c>
    </row>
    <row r="168" spans="1:8" x14ac:dyDescent="0.25">
      <c r="A168" t="str">
        <f t="shared" si="2"/>
        <v>23230</v>
      </c>
      <c r="B168">
        <v>0</v>
      </c>
      <c r="C168">
        <v>2323</v>
      </c>
      <c r="D168">
        <v>0</v>
      </c>
      <c r="E168">
        <v>0</v>
      </c>
      <c r="F168">
        <v>0</v>
      </c>
      <c r="G168">
        <v>0</v>
      </c>
      <c r="H168" t="s">
        <v>10</v>
      </c>
    </row>
    <row r="169" spans="1:8" x14ac:dyDescent="0.25">
      <c r="A169" t="str">
        <f t="shared" si="2"/>
        <v>23340</v>
      </c>
      <c r="B169">
        <v>0</v>
      </c>
      <c r="C169">
        <v>2334</v>
      </c>
      <c r="D169">
        <v>0</v>
      </c>
      <c r="E169">
        <v>0</v>
      </c>
      <c r="F169">
        <v>0</v>
      </c>
      <c r="G169">
        <v>0</v>
      </c>
      <c r="H169" t="s">
        <v>10</v>
      </c>
    </row>
    <row r="170" spans="1:8" x14ac:dyDescent="0.25">
      <c r="A170" t="str">
        <f t="shared" si="2"/>
        <v>23520</v>
      </c>
      <c r="B170">
        <v>0</v>
      </c>
      <c r="C170">
        <v>2352</v>
      </c>
      <c r="D170">
        <v>0</v>
      </c>
      <c r="E170">
        <v>0</v>
      </c>
      <c r="F170">
        <v>0</v>
      </c>
      <c r="G170">
        <v>0</v>
      </c>
      <c r="H170" t="s">
        <v>10</v>
      </c>
    </row>
    <row r="171" spans="1:8" x14ac:dyDescent="0.25">
      <c r="A171" t="str">
        <f t="shared" si="2"/>
        <v>23630</v>
      </c>
      <c r="B171">
        <v>0</v>
      </c>
      <c r="C171">
        <v>2363</v>
      </c>
      <c r="D171">
        <v>122200</v>
      </c>
      <c r="E171">
        <v>122200</v>
      </c>
      <c r="F171">
        <v>1</v>
      </c>
      <c r="G171">
        <v>1</v>
      </c>
      <c r="H171" t="s">
        <v>10</v>
      </c>
    </row>
    <row r="172" spans="1:8" x14ac:dyDescent="0.25">
      <c r="A172" t="str">
        <f t="shared" si="2"/>
        <v>23830</v>
      </c>
      <c r="B172">
        <v>0</v>
      </c>
      <c r="C172">
        <v>2383</v>
      </c>
      <c r="D172">
        <v>18374105.129999999</v>
      </c>
      <c r="E172">
        <v>17994095.129999999</v>
      </c>
      <c r="F172">
        <v>75</v>
      </c>
      <c r="G172">
        <v>133</v>
      </c>
      <c r="H172" t="s">
        <v>10</v>
      </c>
    </row>
    <row r="173" spans="1:8" x14ac:dyDescent="0.25">
      <c r="A173" t="str">
        <f t="shared" si="2"/>
        <v>23960</v>
      </c>
      <c r="B173">
        <v>0</v>
      </c>
      <c r="C173">
        <v>2396</v>
      </c>
      <c r="D173">
        <v>62680836.140000001</v>
      </c>
      <c r="E173">
        <v>62155597.640000001</v>
      </c>
      <c r="F173">
        <v>218</v>
      </c>
      <c r="G173">
        <v>421</v>
      </c>
      <c r="H173" t="s">
        <v>10</v>
      </c>
    </row>
    <row r="174" spans="1:8" x14ac:dyDescent="0.25">
      <c r="A174" t="str">
        <f t="shared" si="2"/>
        <v>24090</v>
      </c>
      <c r="B174">
        <v>0</v>
      </c>
      <c r="C174">
        <v>2409</v>
      </c>
      <c r="D174">
        <v>19513249.109999999</v>
      </c>
      <c r="E174">
        <v>19269343.43</v>
      </c>
      <c r="F174">
        <v>85</v>
      </c>
      <c r="G174">
        <v>144</v>
      </c>
      <c r="H174" t="s">
        <v>10</v>
      </c>
    </row>
    <row r="175" spans="1:8" x14ac:dyDescent="0.25">
      <c r="A175" t="str">
        <f t="shared" si="2"/>
        <v>24620</v>
      </c>
      <c r="B175">
        <v>0</v>
      </c>
      <c r="C175">
        <v>2462</v>
      </c>
      <c r="D175">
        <v>0</v>
      </c>
      <c r="E175">
        <v>0</v>
      </c>
      <c r="F175">
        <v>0</v>
      </c>
      <c r="G175">
        <v>0</v>
      </c>
      <c r="H175" t="s">
        <v>10</v>
      </c>
    </row>
    <row r="176" spans="1:8" x14ac:dyDescent="0.25">
      <c r="A176" t="str">
        <f t="shared" si="2"/>
        <v>24750</v>
      </c>
      <c r="B176">
        <v>0</v>
      </c>
      <c r="C176">
        <v>2475</v>
      </c>
      <c r="D176">
        <v>0</v>
      </c>
      <c r="E176">
        <v>0</v>
      </c>
      <c r="F176">
        <v>0</v>
      </c>
      <c r="G176">
        <v>0</v>
      </c>
      <c r="H176" t="s">
        <v>10</v>
      </c>
    </row>
    <row r="177" spans="1:8" x14ac:dyDescent="0.25">
      <c r="A177" t="str">
        <f t="shared" si="2"/>
        <v>24830</v>
      </c>
      <c r="B177">
        <v>0</v>
      </c>
      <c r="C177">
        <v>2483</v>
      </c>
      <c r="D177">
        <v>10157478</v>
      </c>
      <c r="E177">
        <v>10147090.15</v>
      </c>
      <c r="F177">
        <v>23</v>
      </c>
      <c r="G177">
        <v>59</v>
      </c>
      <c r="H177" t="s">
        <v>10</v>
      </c>
    </row>
    <row r="178" spans="1:8" x14ac:dyDescent="0.25">
      <c r="A178" t="str">
        <f t="shared" si="2"/>
        <v>24960</v>
      </c>
      <c r="B178">
        <v>0</v>
      </c>
      <c r="C178">
        <v>2496</v>
      </c>
      <c r="D178">
        <v>9187357.7699999996</v>
      </c>
      <c r="E178">
        <v>9187357.7699999996</v>
      </c>
      <c r="F178">
        <v>47</v>
      </c>
      <c r="G178">
        <v>67</v>
      </c>
      <c r="H178" t="s">
        <v>10</v>
      </c>
    </row>
    <row r="179" spans="1:8" x14ac:dyDescent="0.25">
      <c r="A179" t="str">
        <f t="shared" si="2"/>
        <v>25400</v>
      </c>
      <c r="B179">
        <v>0</v>
      </c>
      <c r="C179">
        <v>2540</v>
      </c>
      <c r="D179">
        <v>3399446.2</v>
      </c>
      <c r="E179">
        <v>3390646.2</v>
      </c>
      <c r="F179">
        <v>14</v>
      </c>
      <c r="G179">
        <v>24</v>
      </c>
      <c r="H179" t="s">
        <v>10</v>
      </c>
    </row>
    <row r="180" spans="1:8" x14ac:dyDescent="0.25">
      <c r="A180" t="str">
        <f t="shared" si="2"/>
        <v>25560</v>
      </c>
      <c r="B180">
        <v>0</v>
      </c>
      <c r="C180">
        <v>2556</v>
      </c>
      <c r="D180">
        <v>6417325</v>
      </c>
      <c r="E180">
        <v>6364403.9800000004</v>
      </c>
      <c r="F180">
        <v>29</v>
      </c>
      <c r="G180">
        <v>68</v>
      </c>
      <c r="H180" t="s">
        <v>10</v>
      </c>
    </row>
    <row r="181" spans="1:8" x14ac:dyDescent="0.25">
      <c r="A181" t="str">
        <f t="shared" si="2"/>
        <v>25840</v>
      </c>
      <c r="B181">
        <v>0</v>
      </c>
      <c r="C181">
        <v>2584</v>
      </c>
      <c r="D181">
        <v>77012146.140000001</v>
      </c>
      <c r="E181">
        <v>73043350.950000003</v>
      </c>
      <c r="F181">
        <v>353</v>
      </c>
      <c r="G181">
        <v>524</v>
      </c>
      <c r="H181" t="s">
        <v>10</v>
      </c>
    </row>
    <row r="182" spans="1:8" x14ac:dyDescent="0.25">
      <c r="A182" t="str">
        <f t="shared" si="2"/>
        <v>25910</v>
      </c>
      <c r="B182">
        <v>0</v>
      </c>
      <c r="C182">
        <v>2591</v>
      </c>
      <c r="D182">
        <v>0</v>
      </c>
      <c r="E182">
        <v>0</v>
      </c>
      <c r="F182">
        <v>0</v>
      </c>
      <c r="G182">
        <v>0</v>
      </c>
      <c r="H182" t="s">
        <v>10</v>
      </c>
    </row>
    <row r="183" spans="1:8" x14ac:dyDescent="0.25">
      <c r="A183" t="str">
        <f t="shared" si="2"/>
        <v>26160</v>
      </c>
      <c r="B183">
        <v>0</v>
      </c>
      <c r="C183">
        <v>2616</v>
      </c>
      <c r="D183">
        <v>784000</v>
      </c>
      <c r="E183">
        <v>784000</v>
      </c>
      <c r="F183">
        <v>7</v>
      </c>
      <c r="G183">
        <v>7</v>
      </c>
      <c r="H183" t="s">
        <v>10</v>
      </c>
    </row>
    <row r="184" spans="1:8" x14ac:dyDescent="0.25">
      <c r="A184" t="str">
        <f t="shared" si="2"/>
        <v>26490</v>
      </c>
      <c r="B184">
        <v>0</v>
      </c>
      <c r="C184">
        <v>2649</v>
      </c>
      <c r="D184">
        <v>1513900</v>
      </c>
      <c r="E184">
        <v>1463900</v>
      </c>
      <c r="F184">
        <v>12</v>
      </c>
      <c r="G184">
        <v>15</v>
      </c>
      <c r="H184" t="s">
        <v>10</v>
      </c>
    </row>
    <row r="185" spans="1:8" x14ac:dyDescent="0.25">
      <c r="A185" t="str">
        <f t="shared" si="2"/>
        <v>26710</v>
      </c>
      <c r="B185">
        <v>0</v>
      </c>
      <c r="C185">
        <v>2671</v>
      </c>
      <c r="D185">
        <v>0</v>
      </c>
      <c r="E185">
        <v>0</v>
      </c>
      <c r="F185">
        <v>0</v>
      </c>
      <c r="G185">
        <v>0</v>
      </c>
      <c r="H185" t="s">
        <v>10</v>
      </c>
    </row>
    <row r="186" spans="1:8" x14ac:dyDescent="0.25">
      <c r="A186" t="str">
        <f t="shared" si="2"/>
        <v>26770</v>
      </c>
      <c r="B186">
        <v>0</v>
      </c>
      <c r="C186">
        <v>2677</v>
      </c>
      <c r="D186">
        <v>0</v>
      </c>
      <c r="E186">
        <v>0</v>
      </c>
      <c r="F186">
        <v>0</v>
      </c>
      <c r="G186">
        <v>0</v>
      </c>
      <c r="H186" t="s">
        <v>10</v>
      </c>
    </row>
    <row r="187" spans="1:8" x14ac:dyDescent="0.25">
      <c r="A187" t="str">
        <f t="shared" si="2"/>
        <v>26860</v>
      </c>
      <c r="B187">
        <v>0</v>
      </c>
      <c r="C187">
        <v>2686</v>
      </c>
      <c r="D187">
        <v>4202680</v>
      </c>
      <c r="E187">
        <v>4202680</v>
      </c>
      <c r="F187">
        <v>12</v>
      </c>
      <c r="G187">
        <v>25</v>
      </c>
      <c r="H187" t="s">
        <v>10</v>
      </c>
    </row>
    <row r="188" spans="1:8" x14ac:dyDescent="0.25">
      <c r="A188" t="str">
        <f t="shared" si="2"/>
        <v>26930</v>
      </c>
      <c r="B188">
        <v>0</v>
      </c>
      <c r="C188">
        <v>2693</v>
      </c>
      <c r="D188">
        <v>5507009.0499999998</v>
      </c>
      <c r="E188">
        <v>4782332.49</v>
      </c>
      <c r="F188">
        <v>24</v>
      </c>
      <c r="G188">
        <v>54</v>
      </c>
      <c r="H188" t="s">
        <v>10</v>
      </c>
    </row>
    <row r="189" spans="1:8" x14ac:dyDescent="0.25">
      <c r="A189" t="str">
        <f t="shared" si="2"/>
        <v>27150</v>
      </c>
      <c r="B189">
        <v>0</v>
      </c>
      <c r="C189">
        <v>2715</v>
      </c>
      <c r="D189">
        <v>0</v>
      </c>
      <c r="E189">
        <v>0</v>
      </c>
      <c r="F189">
        <v>0</v>
      </c>
      <c r="G189">
        <v>0</v>
      </c>
      <c r="H189" t="s">
        <v>10</v>
      </c>
    </row>
    <row r="190" spans="1:8" x14ac:dyDescent="0.25">
      <c r="A190" t="str">
        <f t="shared" si="2"/>
        <v>27220</v>
      </c>
      <c r="B190">
        <v>0</v>
      </c>
      <c r="C190">
        <v>2722</v>
      </c>
      <c r="D190">
        <v>1515972</v>
      </c>
      <c r="E190">
        <v>1500072</v>
      </c>
      <c r="F190">
        <v>10</v>
      </c>
      <c r="G190">
        <v>17</v>
      </c>
      <c r="H190" t="s">
        <v>10</v>
      </c>
    </row>
    <row r="191" spans="1:8" x14ac:dyDescent="0.25">
      <c r="A191" t="str">
        <f t="shared" si="2"/>
        <v>27310</v>
      </c>
      <c r="B191">
        <v>0</v>
      </c>
      <c r="C191">
        <v>2731</v>
      </c>
      <c r="D191">
        <v>428300</v>
      </c>
      <c r="E191">
        <v>428300</v>
      </c>
      <c r="F191">
        <v>2</v>
      </c>
      <c r="G191">
        <v>2</v>
      </c>
      <c r="H191" t="s">
        <v>10</v>
      </c>
    </row>
    <row r="192" spans="1:8" x14ac:dyDescent="0.25">
      <c r="A192" t="str">
        <f t="shared" si="2"/>
        <v>27410</v>
      </c>
      <c r="B192">
        <v>0</v>
      </c>
      <c r="C192">
        <v>2741</v>
      </c>
      <c r="D192">
        <v>0</v>
      </c>
      <c r="E192">
        <v>0</v>
      </c>
      <c r="F192">
        <v>0</v>
      </c>
      <c r="G192">
        <v>0</v>
      </c>
      <c r="H192" t="s">
        <v>10</v>
      </c>
    </row>
    <row r="193" spans="1:8" x14ac:dyDescent="0.25">
      <c r="A193" t="str">
        <f t="shared" si="2"/>
        <v>27490</v>
      </c>
      <c r="B193">
        <v>0</v>
      </c>
      <c r="C193">
        <v>2749</v>
      </c>
      <c r="D193">
        <v>0</v>
      </c>
      <c r="E193">
        <v>0</v>
      </c>
      <c r="F193">
        <v>0</v>
      </c>
      <c r="G193">
        <v>0</v>
      </c>
      <c r="H193" t="s">
        <v>10</v>
      </c>
    </row>
    <row r="194" spans="1:8" x14ac:dyDescent="0.25">
      <c r="A194" t="str">
        <f t="shared" si="2"/>
        <v>27560</v>
      </c>
      <c r="B194">
        <v>0</v>
      </c>
      <c r="C194">
        <v>2756</v>
      </c>
      <c r="D194">
        <v>3955799</v>
      </c>
      <c r="E194">
        <v>3855799</v>
      </c>
      <c r="F194">
        <v>16</v>
      </c>
      <c r="G194">
        <v>25</v>
      </c>
      <c r="H194" t="s">
        <v>10</v>
      </c>
    </row>
    <row r="195" spans="1:8" x14ac:dyDescent="0.25">
      <c r="A195" t="str">
        <f t="shared" ref="A195:A258" si="3">C195&amp;B195</f>
        <v>27640</v>
      </c>
      <c r="B195">
        <v>0</v>
      </c>
      <c r="C195">
        <v>2764</v>
      </c>
      <c r="D195">
        <v>3840861</v>
      </c>
      <c r="E195">
        <v>3740861</v>
      </c>
      <c r="F195">
        <v>7</v>
      </c>
      <c r="G195">
        <v>9</v>
      </c>
      <c r="H195" t="s">
        <v>10</v>
      </c>
    </row>
    <row r="196" spans="1:8" x14ac:dyDescent="0.25">
      <c r="A196" t="str">
        <f t="shared" si="3"/>
        <v>27740</v>
      </c>
      <c r="B196">
        <v>0</v>
      </c>
      <c r="C196">
        <v>2774</v>
      </c>
      <c r="D196">
        <v>920495.8</v>
      </c>
      <c r="E196">
        <v>904695.8</v>
      </c>
      <c r="F196">
        <v>5</v>
      </c>
      <c r="G196">
        <v>7</v>
      </c>
      <c r="H196" t="s">
        <v>10</v>
      </c>
    </row>
    <row r="197" spans="1:8" x14ac:dyDescent="0.25">
      <c r="A197" t="str">
        <f t="shared" si="3"/>
        <v>27840</v>
      </c>
      <c r="B197">
        <v>0</v>
      </c>
      <c r="C197">
        <v>2784</v>
      </c>
      <c r="D197">
        <v>0</v>
      </c>
      <c r="E197">
        <v>0</v>
      </c>
      <c r="F197">
        <v>0</v>
      </c>
      <c r="G197">
        <v>0</v>
      </c>
      <c r="H197" t="s">
        <v>10</v>
      </c>
    </row>
    <row r="198" spans="1:8" x14ac:dyDescent="0.25">
      <c r="A198" t="str">
        <f t="shared" si="3"/>
        <v>28080</v>
      </c>
      <c r="B198">
        <v>0</v>
      </c>
      <c r="C198">
        <v>2808</v>
      </c>
      <c r="D198">
        <v>3047525.76</v>
      </c>
      <c r="E198">
        <v>3047525.76</v>
      </c>
      <c r="F198">
        <v>12</v>
      </c>
      <c r="G198">
        <v>24</v>
      </c>
      <c r="H198" t="s">
        <v>10</v>
      </c>
    </row>
    <row r="199" spans="1:8" x14ac:dyDescent="0.25">
      <c r="A199" t="str">
        <f t="shared" si="3"/>
        <v>28270</v>
      </c>
      <c r="B199">
        <v>0</v>
      </c>
      <c r="C199">
        <v>2827</v>
      </c>
      <c r="D199">
        <v>2966320</v>
      </c>
      <c r="E199">
        <v>2966320</v>
      </c>
      <c r="F199">
        <v>13</v>
      </c>
      <c r="G199">
        <v>26</v>
      </c>
      <c r="H199" t="s">
        <v>10</v>
      </c>
    </row>
    <row r="200" spans="1:8" x14ac:dyDescent="0.25">
      <c r="A200" t="str">
        <f t="shared" si="3"/>
        <v>28480</v>
      </c>
      <c r="B200">
        <v>0</v>
      </c>
      <c r="C200">
        <v>2848</v>
      </c>
      <c r="D200">
        <v>6321855.3099999996</v>
      </c>
      <c r="E200">
        <v>6244255.3099999996</v>
      </c>
      <c r="F200">
        <v>29</v>
      </c>
      <c r="G200">
        <v>42</v>
      </c>
      <c r="H200" t="s">
        <v>10</v>
      </c>
    </row>
    <row r="201" spans="1:8" x14ac:dyDescent="0.25">
      <c r="A201" t="str">
        <f t="shared" si="3"/>
        <v>28730</v>
      </c>
      <c r="B201">
        <v>0</v>
      </c>
      <c r="C201">
        <v>2873</v>
      </c>
      <c r="D201">
        <v>3582400</v>
      </c>
      <c r="E201">
        <v>3582400</v>
      </c>
      <c r="F201">
        <v>13</v>
      </c>
      <c r="G201">
        <v>20</v>
      </c>
      <c r="H201" t="s">
        <v>10</v>
      </c>
    </row>
    <row r="202" spans="1:8" x14ac:dyDescent="0.25">
      <c r="A202" t="str">
        <f t="shared" si="3"/>
        <v>28910</v>
      </c>
      <c r="B202">
        <v>0</v>
      </c>
      <c r="C202">
        <v>2891</v>
      </c>
      <c r="D202">
        <v>46277692.939999998</v>
      </c>
      <c r="E202">
        <v>46119762.939999998</v>
      </c>
      <c r="F202">
        <v>268</v>
      </c>
      <c r="G202">
        <v>412</v>
      </c>
      <c r="H202" t="s">
        <v>10</v>
      </c>
    </row>
    <row r="203" spans="1:8" x14ac:dyDescent="0.25">
      <c r="A203" t="str">
        <f t="shared" si="3"/>
        <v>28970</v>
      </c>
      <c r="B203">
        <v>0</v>
      </c>
      <c r="C203">
        <v>2897</v>
      </c>
      <c r="D203">
        <v>13684614.890000001</v>
      </c>
      <c r="E203">
        <v>13684614.890000001</v>
      </c>
      <c r="F203">
        <v>48</v>
      </c>
      <c r="G203">
        <v>69</v>
      </c>
      <c r="H203" t="s">
        <v>10</v>
      </c>
    </row>
    <row r="204" spans="1:8" x14ac:dyDescent="0.25">
      <c r="A204" t="str">
        <f t="shared" si="3"/>
        <v>29060</v>
      </c>
      <c r="B204">
        <v>0</v>
      </c>
      <c r="C204">
        <v>2906</v>
      </c>
      <c r="D204">
        <v>7379984</v>
      </c>
      <c r="E204">
        <v>7335044</v>
      </c>
      <c r="F204">
        <v>40</v>
      </c>
      <c r="G204">
        <v>52</v>
      </c>
      <c r="H204" t="s">
        <v>10</v>
      </c>
    </row>
    <row r="205" spans="1:8" x14ac:dyDescent="0.25">
      <c r="A205" t="str">
        <f t="shared" si="3"/>
        <v>29310</v>
      </c>
      <c r="B205">
        <v>0</v>
      </c>
      <c r="C205">
        <v>2931</v>
      </c>
      <c r="D205">
        <v>1033000</v>
      </c>
      <c r="E205">
        <v>1033000</v>
      </c>
      <c r="F205">
        <v>4</v>
      </c>
      <c r="G205">
        <v>15</v>
      </c>
      <c r="H205" t="s">
        <v>10</v>
      </c>
    </row>
    <row r="206" spans="1:8" x14ac:dyDescent="0.25">
      <c r="A206" t="str">
        <f t="shared" si="3"/>
        <v>29370</v>
      </c>
      <c r="B206">
        <v>0</v>
      </c>
      <c r="C206">
        <v>2937</v>
      </c>
      <c r="D206">
        <v>3442826</v>
      </c>
      <c r="E206">
        <v>3405576</v>
      </c>
      <c r="F206">
        <v>20</v>
      </c>
      <c r="G206">
        <v>31</v>
      </c>
      <c r="H206" t="s">
        <v>10</v>
      </c>
    </row>
    <row r="207" spans="1:8" x14ac:dyDescent="0.25">
      <c r="A207" t="str">
        <f t="shared" si="3"/>
        <v>29580</v>
      </c>
      <c r="B207">
        <v>0</v>
      </c>
      <c r="C207">
        <v>2958</v>
      </c>
      <c r="D207">
        <v>8046743</v>
      </c>
      <c r="E207">
        <v>8035223</v>
      </c>
      <c r="F207">
        <v>52</v>
      </c>
      <c r="G207">
        <v>66</v>
      </c>
      <c r="H207" t="s">
        <v>10</v>
      </c>
    </row>
    <row r="208" spans="1:8" x14ac:dyDescent="0.25">
      <c r="A208" t="str">
        <f t="shared" si="3"/>
        <v>29710</v>
      </c>
      <c r="B208">
        <v>0</v>
      </c>
      <c r="C208">
        <v>2971</v>
      </c>
      <c r="D208">
        <v>13956219.800000001</v>
      </c>
      <c r="E208">
        <v>13843486.35</v>
      </c>
      <c r="F208">
        <v>74</v>
      </c>
      <c r="G208">
        <v>90</v>
      </c>
      <c r="H208" t="s">
        <v>10</v>
      </c>
    </row>
    <row r="209" spans="1:8" x14ac:dyDescent="0.25">
      <c r="A209" t="str">
        <f t="shared" si="3"/>
        <v>29820</v>
      </c>
      <c r="B209">
        <v>0</v>
      </c>
      <c r="C209">
        <v>2982</v>
      </c>
      <c r="D209">
        <v>6151830.1299999999</v>
      </c>
      <c r="E209">
        <v>6131770.1299999999</v>
      </c>
      <c r="F209">
        <v>32</v>
      </c>
      <c r="G209">
        <v>39</v>
      </c>
      <c r="H209" t="s">
        <v>10</v>
      </c>
    </row>
    <row r="210" spans="1:8" x14ac:dyDescent="0.25">
      <c r="A210" t="str">
        <f t="shared" si="3"/>
        <v>29910</v>
      </c>
      <c r="B210">
        <v>0</v>
      </c>
      <c r="C210">
        <v>2991</v>
      </c>
      <c r="D210">
        <v>2048000</v>
      </c>
      <c r="E210">
        <v>2027600</v>
      </c>
      <c r="F210">
        <v>15</v>
      </c>
      <c r="G210">
        <v>16</v>
      </c>
      <c r="H210" t="s">
        <v>10</v>
      </c>
    </row>
    <row r="211" spans="1:8" x14ac:dyDescent="0.25">
      <c r="A211" t="str">
        <f t="shared" si="3"/>
        <v>30100</v>
      </c>
      <c r="B211">
        <v>0</v>
      </c>
      <c r="C211">
        <v>3010</v>
      </c>
      <c r="D211">
        <v>117030622.66</v>
      </c>
      <c r="E211">
        <v>116360264.04000001</v>
      </c>
      <c r="F211">
        <v>706</v>
      </c>
      <c r="G211">
        <v>886</v>
      </c>
      <c r="H211" t="s">
        <v>10</v>
      </c>
    </row>
    <row r="212" spans="1:8" x14ac:dyDescent="0.25">
      <c r="A212" t="str">
        <f t="shared" si="3"/>
        <v>30170</v>
      </c>
      <c r="B212">
        <v>0</v>
      </c>
      <c r="C212">
        <v>3017</v>
      </c>
      <c r="D212">
        <v>10226327.939999999</v>
      </c>
      <c r="E212">
        <v>10182407.279999999</v>
      </c>
      <c r="F212">
        <v>56</v>
      </c>
      <c r="G212">
        <v>68</v>
      </c>
      <c r="H212" t="s">
        <v>10</v>
      </c>
    </row>
    <row r="213" spans="1:8" x14ac:dyDescent="0.25">
      <c r="A213" t="str">
        <f t="shared" si="3"/>
        <v>30240</v>
      </c>
      <c r="B213">
        <v>0</v>
      </c>
      <c r="C213">
        <v>3024</v>
      </c>
      <c r="D213">
        <v>399000</v>
      </c>
      <c r="E213">
        <v>386192.65</v>
      </c>
      <c r="F213">
        <v>3</v>
      </c>
      <c r="G213">
        <v>6</v>
      </c>
      <c r="H213" t="s">
        <v>10</v>
      </c>
    </row>
    <row r="214" spans="1:8" x14ac:dyDescent="0.25">
      <c r="A214" t="str">
        <f t="shared" si="3"/>
        <v>30330</v>
      </c>
      <c r="B214">
        <v>0</v>
      </c>
      <c r="C214">
        <v>3033</v>
      </c>
      <c r="D214">
        <v>143000</v>
      </c>
      <c r="E214">
        <v>143000</v>
      </c>
      <c r="F214">
        <v>2</v>
      </c>
      <c r="G214">
        <v>3</v>
      </c>
      <c r="H214" t="s">
        <v>10</v>
      </c>
    </row>
    <row r="215" spans="1:8" x14ac:dyDescent="0.25">
      <c r="A215" t="str">
        <f t="shared" si="3"/>
        <v>30420</v>
      </c>
      <c r="B215">
        <v>0</v>
      </c>
      <c r="C215">
        <v>3042</v>
      </c>
      <c r="D215">
        <v>0</v>
      </c>
      <c r="E215">
        <v>0</v>
      </c>
      <c r="F215">
        <v>0</v>
      </c>
      <c r="G215">
        <v>0</v>
      </c>
      <c r="H215" t="s">
        <v>10</v>
      </c>
    </row>
    <row r="216" spans="1:8" x14ac:dyDescent="0.25">
      <c r="A216" t="str">
        <f t="shared" si="3"/>
        <v>30660</v>
      </c>
      <c r="B216">
        <v>0</v>
      </c>
      <c r="C216">
        <v>3066</v>
      </c>
      <c r="D216">
        <v>0</v>
      </c>
      <c r="E216">
        <v>0</v>
      </c>
      <c r="F216">
        <v>0</v>
      </c>
      <c r="G216">
        <v>0</v>
      </c>
      <c r="H216" t="s">
        <v>10</v>
      </c>
    </row>
    <row r="217" spans="1:8" x14ac:dyDescent="0.25">
      <c r="A217" t="str">
        <f t="shared" si="3"/>
        <v>30750</v>
      </c>
      <c r="B217">
        <v>0</v>
      </c>
      <c r="C217">
        <v>3075</v>
      </c>
      <c r="D217">
        <v>0</v>
      </c>
      <c r="E217">
        <v>0</v>
      </c>
      <c r="F217">
        <v>0</v>
      </c>
      <c r="G217">
        <v>0</v>
      </c>
      <c r="H217" t="s">
        <v>10</v>
      </c>
    </row>
    <row r="218" spans="1:8" x14ac:dyDescent="0.25">
      <c r="A218" t="str">
        <f t="shared" si="3"/>
        <v>30870</v>
      </c>
      <c r="B218">
        <v>0</v>
      </c>
      <c r="C218">
        <v>3087</v>
      </c>
      <c r="D218">
        <v>17995268.989999998</v>
      </c>
      <c r="E218">
        <v>17749565.890000001</v>
      </c>
      <c r="F218">
        <v>79</v>
      </c>
      <c r="G218">
        <v>103</v>
      </c>
      <c r="H218" t="s">
        <v>10</v>
      </c>
    </row>
    <row r="219" spans="1:8" x14ac:dyDescent="0.25">
      <c r="A219" t="str">
        <f t="shared" si="3"/>
        <v>31050</v>
      </c>
      <c r="B219">
        <v>0</v>
      </c>
      <c r="C219">
        <v>3105</v>
      </c>
      <c r="D219">
        <v>344000</v>
      </c>
      <c r="E219">
        <v>344000</v>
      </c>
      <c r="F219">
        <v>3</v>
      </c>
      <c r="G219">
        <v>5</v>
      </c>
      <c r="H219" t="s">
        <v>10</v>
      </c>
    </row>
    <row r="220" spans="1:8" x14ac:dyDescent="0.25">
      <c r="A220" t="str">
        <f t="shared" si="3"/>
        <v>31130</v>
      </c>
      <c r="B220">
        <v>0</v>
      </c>
      <c r="C220">
        <v>3113</v>
      </c>
      <c r="D220">
        <v>9494171.9600000009</v>
      </c>
      <c r="E220">
        <v>9427573.9600000009</v>
      </c>
      <c r="F220">
        <v>50</v>
      </c>
      <c r="G220">
        <v>68</v>
      </c>
      <c r="H220" t="s">
        <v>10</v>
      </c>
    </row>
    <row r="221" spans="1:8" x14ac:dyDescent="0.25">
      <c r="A221" t="str">
        <f t="shared" si="3"/>
        <v>31410</v>
      </c>
      <c r="B221">
        <v>0</v>
      </c>
      <c r="C221">
        <v>3141</v>
      </c>
      <c r="D221">
        <v>290250</v>
      </c>
      <c r="E221">
        <v>290250</v>
      </c>
      <c r="F221">
        <v>2</v>
      </c>
      <c r="G221">
        <v>3</v>
      </c>
      <c r="H221" t="s">
        <v>10</v>
      </c>
    </row>
    <row r="222" spans="1:8" x14ac:dyDescent="0.25">
      <c r="A222" t="str">
        <f t="shared" si="3"/>
        <v>31660</v>
      </c>
      <c r="B222">
        <v>0</v>
      </c>
      <c r="C222">
        <v>3166</v>
      </c>
      <c r="D222">
        <v>0</v>
      </c>
      <c r="E222">
        <v>0</v>
      </c>
      <c r="F222">
        <v>0</v>
      </c>
      <c r="G222">
        <v>0</v>
      </c>
      <c r="H222" t="s">
        <v>10</v>
      </c>
    </row>
    <row r="223" spans="1:8" x14ac:dyDescent="0.25">
      <c r="A223" t="str">
        <f t="shared" si="3"/>
        <v>31830</v>
      </c>
      <c r="B223">
        <v>0</v>
      </c>
      <c r="C223">
        <v>3183</v>
      </c>
      <c r="D223">
        <v>4183758</v>
      </c>
      <c r="E223">
        <v>4158758</v>
      </c>
      <c r="F223">
        <v>16</v>
      </c>
      <c r="G223">
        <v>21</v>
      </c>
      <c r="H223" t="s">
        <v>10</v>
      </c>
    </row>
    <row r="224" spans="1:8" x14ac:dyDescent="0.25">
      <c r="A224" t="str">
        <f t="shared" si="3"/>
        <v>31980</v>
      </c>
      <c r="B224">
        <v>0</v>
      </c>
      <c r="C224">
        <v>3198</v>
      </c>
      <c r="D224">
        <v>6692150</v>
      </c>
      <c r="E224">
        <v>6199760</v>
      </c>
      <c r="F224">
        <v>35</v>
      </c>
      <c r="G224">
        <v>44</v>
      </c>
      <c r="H224" t="s">
        <v>10</v>
      </c>
    </row>
    <row r="225" spans="1:8" x14ac:dyDescent="0.25">
      <c r="A225" t="str">
        <f t="shared" si="3"/>
        <v>32110</v>
      </c>
      <c r="B225">
        <v>0</v>
      </c>
      <c r="C225">
        <v>3211</v>
      </c>
      <c r="D225">
        <v>0</v>
      </c>
      <c r="E225">
        <v>0</v>
      </c>
      <c r="F225">
        <v>0</v>
      </c>
      <c r="G225">
        <v>0</v>
      </c>
      <c r="H225" t="s">
        <v>10</v>
      </c>
    </row>
    <row r="226" spans="1:8" x14ac:dyDescent="0.25">
      <c r="A226" t="str">
        <f t="shared" si="3"/>
        <v>32220</v>
      </c>
      <c r="B226">
        <v>0</v>
      </c>
      <c r="C226">
        <v>3222</v>
      </c>
      <c r="D226">
        <v>4798075</v>
      </c>
      <c r="E226">
        <v>4798075</v>
      </c>
      <c r="F226">
        <v>34</v>
      </c>
      <c r="G226">
        <v>41</v>
      </c>
      <c r="H226" t="s">
        <v>10</v>
      </c>
    </row>
    <row r="227" spans="1:8" x14ac:dyDescent="0.25">
      <c r="A227" t="str">
        <f t="shared" si="3"/>
        <v>32390</v>
      </c>
      <c r="B227">
        <v>0</v>
      </c>
      <c r="C227">
        <v>3239</v>
      </c>
      <c r="D227">
        <v>0</v>
      </c>
      <c r="E227">
        <v>0</v>
      </c>
      <c r="F227">
        <v>0</v>
      </c>
      <c r="G227">
        <v>0</v>
      </c>
      <c r="H227" t="s">
        <v>10</v>
      </c>
    </row>
    <row r="228" spans="1:8" x14ac:dyDescent="0.25">
      <c r="A228" t="str">
        <f t="shared" si="3"/>
        <v>32460</v>
      </c>
      <c r="B228">
        <v>0</v>
      </c>
      <c r="C228">
        <v>3246</v>
      </c>
      <c r="D228">
        <v>12763463</v>
      </c>
      <c r="E228">
        <v>12713463</v>
      </c>
      <c r="F228">
        <v>75</v>
      </c>
      <c r="G228">
        <v>100</v>
      </c>
      <c r="H228" t="s">
        <v>10</v>
      </c>
    </row>
    <row r="229" spans="1:8" x14ac:dyDescent="0.25">
      <c r="A229" t="str">
        <f t="shared" si="3"/>
        <v>32700</v>
      </c>
      <c r="B229">
        <v>0</v>
      </c>
      <c r="C229">
        <v>3270</v>
      </c>
      <c r="D229">
        <v>1168947</v>
      </c>
      <c r="E229">
        <v>1168947</v>
      </c>
      <c r="F229">
        <v>9</v>
      </c>
      <c r="G229">
        <v>10</v>
      </c>
      <c r="H229" t="s">
        <v>10</v>
      </c>
    </row>
    <row r="230" spans="1:8" x14ac:dyDescent="0.25">
      <c r="A230" t="str">
        <f t="shared" si="3"/>
        <v>32800</v>
      </c>
      <c r="B230">
        <v>0</v>
      </c>
      <c r="C230">
        <v>3280</v>
      </c>
      <c r="D230">
        <v>9703593.8499999996</v>
      </c>
      <c r="E230">
        <v>9471191.8499999996</v>
      </c>
      <c r="F230">
        <v>49</v>
      </c>
      <c r="G230">
        <v>78</v>
      </c>
      <c r="H230" t="s">
        <v>10</v>
      </c>
    </row>
    <row r="231" spans="1:8" x14ac:dyDescent="0.25">
      <c r="A231" t="str">
        <f t="shared" si="3"/>
        <v>32930</v>
      </c>
      <c r="B231">
        <v>0</v>
      </c>
      <c r="C231">
        <v>3293</v>
      </c>
      <c r="D231">
        <v>323000</v>
      </c>
      <c r="E231">
        <v>323000</v>
      </c>
      <c r="F231">
        <v>3</v>
      </c>
      <c r="G231">
        <v>3</v>
      </c>
      <c r="H231" t="s">
        <v>10</v>
      </c>
    </row>
    <row r="232" spans="1:8" x14ac:dyDescent="0.25">
      <c r="A232" t="str">
        <f t="shared" si="3"/>
        <v>32990</v>
      </c>
      <c r="B232">
        <v>0</v>
      </c>
      <c r="C232">
        <v>3299</v>
      </c>
      <c r="D232">
        <v>56000</v>
      </c>
      <c r="E232">
        <v>56000</v>
      </c>
      <c r="F232">
        <v>1</v>
      </c>
      <c r="G232">
        <v>1</v>
      </c>
      <c r="H232" t="s">
        <v>10</v>
      </c>
    </row>
    <row r="233" spans="1:8" x14ac:dyDescent="0.25">
      <c r="A233" t="str">
        <f t="shared" si="3"/>
        <v>33020</v>
      </c>
      <c r="B233">
        <v>0</v>
      </c>
      <c r="C233">
        <v>3302</v>
      </c>
      <c r="D233">
        <v>25388217.75</v>
      </c>
      <c r="E233">
        <v>24932395.469999999</v>
      </c>
      <c r="F233">
        <v>139</v>
      </c>
      <c r="G233">
        <v>191</v>
      </c>
      <c r="H233" t="s">
        <v>10</v>
      </c>
    </row>
    <row r="234" spans="1:8" x14ac:dyDescent="0.25">
      <c r="A234" t="str">
        <f t="shared" si="3"/>
        <v>33070</v>
      </c>
      <c r="B234">
        <v>0</v>
      </c>
      <c r="C234">
        <v>3307</v>
      </c>
      <c r="D234">
        <v>1841600</v>
      </c>
      <c r="E234">
        <v>1820820.78</v>
      </c>
      <c r="F234">
        <v>10</v>
      </c>
      <c r="G234">
        <v>14</v>
      </c>
      <c r="H234" t="s">
        <v>10</v>
      </c>
    </row>
    <row r="235" spans="1:8" x14ac:dyDescent="0.25">
      <c r="A235" t="str">
        <f t="shared" si="3"/>
        <v>33130</v>
      </c>
      <c r="B235">
        <v>0</v>
      </c>
      <c r="C235">
        <v>3313</v>
      </c>
      <c r="D235">
        <v>116037489.04000001</v>
      </c>
      <c r="E235">
        <v>115040988.04000001</v>
      </c>
      <c r="F235">
        <v>691</v>
      </c>
      <c r="G235">
        <v>1004</v>
      </c>
      <c r="H235" t="s">
        <v>10</v>
      </c>
    </row>
    <row r="236" spans="1:8" x14ac:dyDescent="0.25">
      <c r="A236" t="str">
        <f t="shared" si="3"/>
        <v>33230</v>
      </c>
      <c r="B236">
        <v>0</v>
      </c>
      <c r="C236">
        <v>3323</v>
      </c>
      <c r="D236">
        <v>0</v>
      </c>
      <c r="E236">
        <v>0</v>
      </c>
      <c r="F236">
        <v>0</v>
      </c>
      <c r="G236">
        <v>0</v>
      </c>
      <c r="H236" t="s">
        <v>10</v>
      </c>
    </row>
    <row r="237" spans="1:8" x14ac:dyDescent="0.25">
      <c r="A237" t="str">
        <f t="shared" si="3"/>
        <v>33290</v>
      </c>
      <c r="B237">
        <v>0</v>
      </c>
      <c r="C237">
        <v>3329</v>
      </c>
      <c r="D237">
        <v>0</v>
      </c>
      <c r="E237">
        <v>0</v>
      </c>
      <c r="F237">
        <v>0</v>
      </c>
      <c r="G237">
        <v>0</v>
      </c>
      <c r="H237" t="s">
        <v>10</v>
      </c>
    </row>
    <row r="238" spans="1:8" x14ac:dyDescent="0.25">
      <c r="A238" t="str">
        <f t="shared" si="3"/>
        <v>33490</v>
      </c>
      <c r="B238">
        <v>0</v>
      </c>
      <c r="C238">
        <v>3349</v>
      </c>
      <c r="D238">
        <v>6253596.4500000002</v>
      </c>
      <c r="E238">
        <v>6106119.6500000004</v>
      </c>
      <c r="F238">
        <v>36</v>
      </c>
      <c r="G238">
        <v>50</v>
      </c>
      <c r="H238" t="s">
        <v>10</v>
      </c>
    </row>
    <row r="239" spans="1:8" x14ac:dyDescent="0.25">
      <c r="A239" t="str">
        <f t="shared" si="3"/>
        <v>33670</v>
      </c>
      <c r="B239">
        <v>0</v>
      </c>
      <c r="C239">
        <v>3367</v>
      </c>
      <c r="D239">
        <v>2043594.17</v>
      </c>
      <c r="E239">
        <v>2016994.17</v>
      </c>
      <c r="F239">
        <v>12</v>
      </c>
      <c r="G239">
        <v>13</v>
      </c>
      <c r="H239" t="s">
        <v>10</v>
      </c>
    </row>
    <row r="240" spans="1:8" x14ac:dyDescent="0.25">
      <c r="A240" t="str">
        <f t="shared" si="3"/>
        <v>33780</v>
      </c>
      <c r="B240">
        <v>0</v>
      </c>
      <c r="C240">
        <v>3378</v>
      </c>
      <c r="D240">
        <v>0</v>
      </c>
      <c r="E240">
        <v>0</v>
      </c>
      <c r="F240">
        <v>0</v>
      </c>
      <c r="G240">
        <v>0</v>
      </c>
      <c r="H240" t="s">
        <v>10</v>
      </c>
    </row>
    <row r="241" spans="1:8" x14ac:dyDescent="0.25">
      <c r="A241" t="str">
        <f t="shared" si="3"/>
        <v>33850</v>
      </c>
      <c r="B241">
        <v>0</v>
      </c>
      <c r="C241">
        <v>3385</v>
      </c>
      <c r="D241">
        <v>0</v>
      </c>
      <c r="E241">
        <v>0</v>
      </c>
      <c r="F241">
        <v>0</v>
      </c>
      <c r="G241">
        <v>0</v>
      </c>
      <c r="H241" t="s">
        <v>10</v>
      </c>
    </row>
    <row r="242" spans="1:8" x14ac:dyDescent="0.25">
      <c r="A242" t="str">
        <f t="shared" si="3"/>
        <v>34160</v>
      </c>
      <c r="B242">
        <v>0</v>
      </c>
      <c r="C242">
        <v>3416</v>
      </c>
      <c r="D242">
        <v>0</v>
      </c>
      <c r="E242">
        <v>0</v>
      </c>
      <c r="F242">
        <v>0</v>
      </c>
      <c r="G242">
        <v>0</v>
      </c>
      <c r="H242" t="s">
        <v>10</v>
      </c>
    </row>
    <row r="243" spans="1:8" x14ac:dyDescent="0.25">
      <c r="A243" t="str">
        <f t="shared" si="3"/>
        <v>34260</v>
      </c>
      <c r="B243">
        <v>0</v>
      </c>
      <c r="C243">
        <v>3426</v>
      </c>
      <c r="D243">
        <v>0</v>
      </c>
      <c r="E243">
        <v>0</v>
      </c>
      <c r="F243">
        <v>0</v>
      </c>
      <c r="G243">
        <v>0</v>
      </c>
      <c r="H243" t="s">
        <v>10</v>
      </c>
    </row>
    <row r="244" spans="1:8" x14ac:dyDescent="0.25">
      <c r="A244" t="str">
        <f t="shared" si="3"/>
        <v>34350</v>
      </c>
      <c r="B244">
        <v>0</v>
      </c>
      <c r="C244">
        <v>3435</v>
      </c>
      <c r="D244">
        <v>47551630.340000004</v>
      </c>
      <c r="E244">
        <v>47169157.140000001</v>
      </c>
      <c r="F244">
        <v>187</v>
      </c>
      <c r="G244">
        <v>279</v>
      </c>
      <c r="H244" t="s">
        <v>10</v>
      </c>
    </row>
    <row r="245" spans="1:8" x14ac:dyDescent="0.25">
      <c r="A245" t="str">
        <f t="shared" si="3"/>
        <v>34420</v>
      </c>
      <c r="B245">
        <v>0</v>
      </c>
      <c r="C245">
        <v>3442</v>
      </c>
      <c r="D245">
        <v>0</v>
      </c>
      <c r="E245">
        <v>0</v>
      </c>
      <c r="F245">
        <v>0</v>
      </c>
      <c r="G245">
        <v>0</v>
      </c>
      <c r="H245" t="s">
        <v>10</v>
      </c>
    </row>
    <row r="246" spans="1:8" x14ac:dyDescent="0.25">
      <c r="A246" t="str">
        <f t="shared" si="3"/>
        <v>34480</v>
      </c>
      <c r="B246">
        <v>0</v>
      </c>
      <c r="C246">
        <v>3448</v>
      </c>
      <c r="D246">
        <v>0</v>
      </c>
      <c r="E246">
        <v>0</v>
      </c>
      <c r="F246">
        <v>0</v>
      </c>
      <c r="G246">
        <v>0</v>
      </c>
      <c r="H246" t="s">
        <v>10</v>
      </c>
    </row>
    <row r="247" spans="1:8" x14ac:dyDescent="0.25">
      <c r="A247" t="str">
        <f t="shared" si="3"/>
        <v>34530</v>
      </c>
      <c r="B247">
        <v>0</v>
      </c>
      <c r="C247">
        <v>3453</v>
      </c>
      <c r="D247">
        <v>116000</v>
      </c>
      <c r="E247">
        <v>116000</v>
      </c>
      <c r="F247">
        <v>1</v>
      </c>
      <c r="G247">
        <v>1</v>
      </c>
      <c r="H247" t="s">
        <v>10</v>
      </c>
    </row>
    <row r="248" spans="1:8" x14ac:dyDescent="0.25">
      <c r="A248" t="str">
        <f t="shared" si="3"/>
        <v>34640</v>
      </c>
      <c r="B248">
        <v>0</v>
      </c>
      <c r="C248">
        <v>3464</v>
      </c>
      <c r="D248">
        <v>123600</v>
      </c>
      <c r="E248">
        <v>123600</v>
      </c>
      <c r="F248">
        <v>1</v>
      </c>
      <c r="G248">
        <v>3</v>
      </c>
      <c r="H248" t="s">
        <v>10</v>
      </c>
    </row>
    <row r="249" spans="1:8" x14ac:dyDescent="0.25">
      <c r="A249" t="str">
        <f t="shared" si="3"/>
        <v>34710</v>
      </c>
      <c r="B249">
        <v>0</v>
      </c>
      <c r="C249">
        <v>3471</v>
      </c>
      <c r="D249">
        <v>3224548</v>
      </c>
      <c r="E249">
        <v>3206308</v>
      </c>
      <c r="F249">
        <v>18</v>
      </c>
      <c r="G249">
        <v>27</v>
      </c>
      <c r="H249" t="s">
        <v>10</v>
      </c>
    </row>
    <row r="250" spans="1:8" x14ac:dyDescent="0.25">
      <c r="A250" t="str">
        <f t="shared" si="3"/>
        <v>34860</v>
      </c>
      <c r="B250">
        <v>0</v>
      </c>
      <c r="C250">
        <v>3486</v>
      </c>
      <c r="D250">
        <v>0</v>
      </c>
      <c r="E250">
        <v>0</v>
      </c>
      <c r="F250">
        <v>0</v>
      </c>
      <c r="G250">
        <v>0</v>
      </c>
      <c r="H250" t="s">
        <v>10</v>
      </c>
    </row>
    <row r="251" spans="1:8" x14ac:dyDescent="0.25">
      <c r="A251" t="str">
        <f t="shared" si="3"/>
        <v>34940</v>
      </c>
      <c r="B251">
        <v>0</v>
      </c>
      <c r="C251">
        <v>3494</v>
      </c>
      <c r="D251">
        <v>0</v>
      </c>
      <c r="E251">
        <v>0</v>
      </c>
      <c r="F251">
        <v>0</v>
      </c>
      <c r="G251">
        <v>0</v>
      </c>
      <c r="H251" t="s">
        <v>10</v>
      </c>
    </row>
    <row r="252" spans="1:8" x14ac:dyDescent="0.25">
      <c r="A252" t="str">
        <f t="shared" si="3"/>
        <v>35080</v>
      </c>
      <c r="B252">
        <v>0</v>
      </c>
      <c r="C252">
        <v>3508</v>
      </c>
      <c r="D252">
        <v>0</v>
      </c>
      <c r="E252">
        <v>0</v>
      </c>
      <c r="F252">
        <v>0</v>
      </c>
      <c r="G252">
        <v>0</v>
      </c>
      <c r="H252" t="s">
        <v>10</v>
      </c>
    </row>
    <row r="253" spans="1:8" x14ac:dyDescent="0.25">
      <c r="A253" t="str">
        <f t="shared" si="3"/>
        <v>35140</v>
      </c>
      <c r="B253">
        <v>0</v>
      </c>
      <c r="C253">
        <v>3514</v>
      </c>
      <c r="D253">
        <v>2576160</v>
      </c>
      <c r="E253">
        <v>2576160</v>
      </c>
      <c r="F253">
        <v>13</v>
      </c>
      <c r="G253">
        <v>25</v>
      </c>
      <c r="H253" t="s">
        <v>10</v>
      </c>
    </row>
    <row r="254" spans="1:8" x14ac:dyDescent="0.25">
      <c r="A254" t="str">
        <f t="shared" si="3"/>
        <v>35190</v>
      </c>
      <c r="B254">
        <v>0</v>
      </c>
      <c r="C254">
        <v>3519</v>
      </c>
      <c r="D254">
        <v>77380837.310000002</v>
      </c>
      <c r="E254">
        <v>77028879.930000007</v>
      </c>
      <c r="F254">
        <v>295</v>
      </c>
      <c r="G254">
        <v>452</v>
      </c>
      <c r="H254" t="s">
        <v>10</v>
      </c>
    </row>
    <row r="255" spans="1:8" x14ac:dyDescent="0.25">
      <c r="A255" t="str">
        <f t="shared" si="3"/>
        <v>35250</v>
      </c>
      <c r="B255">
        <v>0</v>
      </c>
      <c r="C255">
        <v>3525</v>
      </c>
      <c r="D255">
        <v>0</v>
      </c>
      <c r="E255">
        <v>0</v>
      </c>
      <c r="F255">
        <v>0</v>
      </c>
      <c r="G255">
        <v>0</v>
      </c>
      <c r="H255" t="s">
        <v>10</v>
      </c>
    </row>
    <row r="256" spans="1:8" x14ac:dyDescent="0.25">
      <c r="A256" t="str">
        <f t="shared" si="3"/>
        <v>35400</v>
      </c>
      <c r="B256">
        <v>0</v>
      </c>
      <c r="C256">
        <v>3540</v>
      </c>
      <c r="D256">
        <v>0</v>
      </c>
      <c r="E256">
        <v>0</v>
      </c>
      <c r="F256">
        <v>0</v>
      </c>
      <c r="G256">
        <v>0</v>
      </c>
      <c r="H256" t="s">
        <v>10</v>
      </c>
    </row>
    <row r="257" spans="1:8" x14ac:dyDescent="0.25">
      <c r="A257" t="str">
        <f t="shared" si="3"/>
        <v>35490</v>
      </c>
      <c r="B257">
        <v>0</v>
      </c>
      <c r="C257">
        <v>3549</v>
      </c>
      <c r="D257">
        <v>2609130</v>
      </c>
      <c r="E257">
        <v>2609130</v>
      </c>
      <c r="F257">
        <v>8</v>
      </c>
      <c r="G257">
        <v>10</v>
      </c>
      <c r="H257" t="s">
        <v>10</v>
      </c>
    </row>
    <row r="258" spans="1:8" x14ac:dyDescent="0.25">
      <c r="A258" t="str">
        <f t="shared" si="3"/>
        <v>35640</v>
      </c>
      <c r="B258">
        <v>0</v>
      </c>
      <c r="C258">
        <v>3564</v>
      </c>
      <c r="D258">
        <v>3331649</v>
      </c>
      <c r="E258">
        <v>3187399</v>
      </c>
      <c r="F258">
        <v>14</v>
      </c>
      <c r="G258">
        <v>15</v>
      </c>
      <c r="H258" t="s">
        <v>10</v>
      </c>
    </row>
    <row r="259" spans="1:8" x14ac:dyDescent="0.25">
      <c r="A259" t="str">
        <f t="shared" ref="A259:A322" si="4">C259&amp;B259</f>
        <v>35850</v>
      </c>
      <c r="B259">
        <v>0</v>
      </c>
      <c r="C259">
        <v>3585</v>
      </c>
      <c r="D259">
        <v>3976931.2</v>
      </c>
      <c r="E259">
        <v>3793115.2</v>
      </c>
      <c r="F259">
        <v>31</v>
      </c>
      <c r="G259">
        <v>37</v>
      </c>
      <c r="H259" t="s">
        <v>10</v>
      </c>
    </row>
    <row r="260" spans="1:8" x14ac:dyDescent="0.25">
      <c r="A260" t="str">
        <f t="shared" si="4"/>
        <v>35940</v>
      </c>
      <c r="B260">
        <v>0</v>
      </c>
      <c r="C260">
        <v>3594</v>
      </c>
      <c r="D260">
        <v>189000</v>
      </c>
      <c r="E260">
        <v>189000</v>
      </c>
      <c r="F260">
        <v>2</v>
      </c>
      <c r="G260">
        <v>3</v>
      </c>
      <c r="H260" t="s">
        <v>10</v>
      </c>
    </row>
    <row r="261" spans="1:8" x14ac:dyDescent="0.25">
      <c r="A261" t="str">
        <f t="shared" si="4"/>
        <v>36020</v>
      </c>
      <c r="B261">
        <v>0</v>
      </c>
      <c r="C261">
        <v>3602</v>
      </c>
      <c r="D261">
        <v>1296936</v>
      </c>
      <c r="E261">
        <v>1296936</v>
      </c>
      <c r="F261">
        <v>11</v>
      </c>
      <c r="G261">
        <v>12</v>
      </c>
      <c r="H261" t="s">
        <v>10</v>
      </c>
    </row>
    <row r="262" spans="1:8" x14ac:dyDescent="0.25">
      <c r="A262" t="str">
        <f t="shared" si="4"/>
        <v>36090</v>
      </c>
      <c r="B262">
        <v>0</v>
      </c>
      <c r="C262">
        <v>3609</v>
      </c>
      <c r="D262">
        <v>13348190.699999999</v>
      </c>
      <c r="E262">
        <v>13218925.960000001</v>
      </c>
      <c r="F262">
        <v>95</v>
      </c>
      <c r="G262">
        <v>113</v>
      </c>
      <c r="H262" t="s">
        <v>10</v>
      </c>
    </row>
    <row r="263" spans="1:8" x14ac:dyDescent="0.25">
      <c r="A263" t="str">
        <f t="shared" si="4"/>
        <v>36330</v>
      </c>
      <c r="B263">
        <v>0</v>
      </c>
      <c r="C263">
        <v>3633</v>
      </c>
      <c r="D263">
        <v>4805965</v>
      </c>
      <c r="E263">
        <v>4805965</v>
      </c>
      <c r="F263">
        <v>28</v>
      </c>
      <c r="G263">
        <v>38</v>
      </c>
      <c r="H263" t="s">
        <v>10</v>
      </c>
    </row>
    <row r="264" spans="1:8" x14ac:dyDescent="0.25">
      <c r="A264" t="str">
        <f t="shared" si="4"/>
        <v>36580</v>
      </c>
      <c r="B264">
        <v>0</v>
      </c>
      <c r="C264">
        <v>3658</v>
      </c>
      <c r="D264">
        <v>18931797.16</v>
      </c>
      <c r="E264">
        <v>18582910.16</v>
      </c>
      <c r="F264">
        <v>113</v>
      </c>
      <c r="G264">
        <v>149</v>
      </c>
      <c r="H264" t="s">
        <v>10</v>
      </c>
    </row>
    <row r="265" spans="1:8" x14ac:dyDescent="0.25">
      <c r="A265" t="str">
        <f t="shared" si="4"/>
        <v>36870</v>
      </c>
      <c r="B265">
        <v>0</v>
      </c>
      <c r="C265">
        <v>3687</v>
      </c>
      <c r="D265">
        <v>17094671</v>
      </c>
      <c r="E265">
        <v>16648870.25</v>
      </c>
      <c r="F265">
        <v>115</v>
      </c>
      <c r="G265">
        <v>139</v>
      </c>
      <c r="H265" t="s">
        <v>10</v>
      </c>
    </row>
    <row r="266" spans="1:8" x14ac:dyDescent="0.25">
      <c r="A266" t="str">
        <f t="shared" si="4"/>
        <v>37050</v>
      </c>
      <c r="B266">
        <v>0</v>
      </c>
      <c r="C266">
        <v>3705</v>
      </c>
      <c r="D266">
        <v>7992750.3600000003</v>
      </c>
      <c r="E266">
        <v>7881050.3600000003</v>
      </c>
      <c r="F266">
        <v>42</v>
      </c>
      <c r="G266">
        <v>63</v>
      </c>
      <c r="H266" t="s">
        <v>10</v>
      </c>
    </row>
    <row r="267" spans="1:8" x14ac:dyDescent="0.25">
      <c r="A267" t="str">
        <f t="shared" si="4"/>
        <v>37230</v>
      </c>
      <c r="B267">
        <v>0</v>
      </c>
      <c r="C267">
        <v>3723</v>
      </c>
      <c r="D267">
        <v>14305773.32</v>
      </c>
      <c r="E267">
        <v>14192901.32</v>
      </c>
      <c r="F267">
        <v>93</v>
      </c>
      <c r="G267">
        <v>121</v>
      </c>
      <c r="H267" t="s">
        <v>10</v>
      </c>
    </row>
    <row r="268" spans="1:8" x14ac:dyDescent="0.25">
      <c r="A268" t="str">
        <f t="shared" si="4"/>
        <v>37290</v>
      </c>
      <c r="B268">
        <v>0</v>
      </c>
      <c r="C268">
        <v>3729</v>
      </c>
      <c r="D268">
        <v>229975857.72999999</v>
      </c>
      <c r="E268">
        <v>226647295.49000001</v>
      </c>
      <c r="F268">
        <v>1862</v>
      </c>
      <c r="G268">
        <v>2265</v>
      </c>
      <c r="H268" t="s">
        <v>10</v>
      </c>
    </row>
    <row r="269" spans="1:8" x14ac:dyDescent="0.25">
      <c r="A269" t="str">
        <f t="shared" si="4"/>
        <v>37430</v>
      </c>
      <c r="B269">
        <v>0</v>
      </c>
      <c r="C269">
        <v>3743</v>
      </c>
      <c r="D269">
        <v>0</v>
      </c>
      <c r="E269">
        <v>0</v>
      </c>
      <c r="F269">
        <v>0</v>
      </c>
      <c r="G269">
        <v>0</v>
      </c>
      <c r="H269" t="s">
        <v>10</v>
      </c>
    </row>
    <row r="270" spans="1:8" x14ac:dyDescent="0.25">
      <c r="A270" t="str">
        <f t="shared" si="4"/>
        <v>37540</v>
      </c>
      <c r="B270">
        <v>0</v>
      </c>
      <c r="C270">
        <v>3754</v>
      </c>
      <c r="D270">
        <v>569980</v>
      </c>
      <c r="E270">
        <v>569980</v>
      </c>
      <c r="F270">
        <v>3</v>
      </c>
      <c r="G270">
        <v>6</v>
      </c>
      <c r="H270" t="s">
        <v>10</v>
      </c>
    </row>
    <row r="271" spans="1:8" x14ac:dyDescent="0.25">
      <c r="A271" t="str">
        <f t="shared" si="4"/>
        <v>37600</v>
      </c>
      <c r="B271">
        <v>0</v>
      </c>
      <c r="C271">
        <v>3760</v>
      </c>
      <c r="D271">
        <v>0</v>
      </c>
      <c r="E271">
        <v>0</v>
      </c>
      <c r="F271">
        <v>0</v>
      </c>
      <c r="G271">
        <v>0</v>
      </c>
      <c r="H271" t="s">
        <v>10</v>
      </c>
    </row>
    <row r="272" spans="1:8" x14ac:dyDescent="0.25">
      <c r="A272" t="str">
        <f t="shared" si="4"/>
        <v>37680</v>
      </c>
      <c r="B272">
        <v>0</v>
      </c>
      <c r="C272">
        <v>3768</v>
      </c>
      <c r="D272">
        <v>22953602.210000001</v>
      </c>
      <c r="E272">
        <v>22218175.629999999</v>
      </c>
      <c r="F272">
        <v>110</v>
      </c>
      <c r="G272">
        <v>170</v>
      </c>
      <c r="H272" t="s">
        <v>10</v>
      </c>
    </row>
    <row r="273" spans="1:8" x14ac:dyDescent="0.25">
      <c r="A273" t="str">
        <f t="shared" si="4"/>
        <v>37780</v>
      </c>
      <c r="B273">
        <v>0</v>
      </c>
      <c r="C273">
        <v>3778</v>
      </c>
      <c r="D273">
        <v>4531068</v>
      </c>
      <c r="E273">
        <v>4481068</v>
      </c>
      <c r="F273">
        <v>20</v>
      </c>
      <c r="G273">
        <v>29</v>
      </c>
      <c r="H273" t="s">
        <v>10</v>
      </c>
    </row>
    <row r="274" spans="1:8" x14ac:dyDescent="0.25">
      <c r="A274" t="str">
        <f t="shared" si="4"/>
        <v>37890</v>
      </c>
      <c r="B274">
        <v>0</v>
      </c>
      <c r="C274">
        <v>3789</v>
      </c>
      <c r="D274">
        <v>53054063.840000004</v>
      </c>
      <c r="E274">
        <v>52822265.390000001</v>
      </c>
      <c r="F274">
        <v>325</v>
      </c>
      <c r="G274">
        <v>461</v>
      </c>
      <c r="H274" t="s">
        <v>10</v>
      </c>
    </row>
    <row r="275" spans="1:8" x14ac:dyDescent="0.25">
      <c r="A275" t="str">
        <f t="shared" si="4"/>
        <v>37940</v>
      </c>
      <c r="B275">
        <v>0</v>
      </c>
      <c r="C275">
        <v>3794</v>
      </c>
      <c r="D275">
        <v>168340276.44999999</v>
      </c>
      <c r="E275">
        <v>167036627.72999999</v>
      </c>
      <c r="F275">
        <v>937</v>
      </c>
      <c r="G275">
        <v>1216</v>
      </c>
      <c r="H275" t="s">
        <v>10</v>
      </c>
    </row>
    <row r="276" spans="1:8" x14ac:dyDescent="0.25">
      <c r="A276" t="str">
        <f t="shared" si="4"/>
        <v>38070</v>
      </c>
      <c r="B276">
        <v>0</v>
      </c>
      <c r="C276">
        <v>3807</v>
      </c>
      <c r="D276">
        <v>0</v>
      </c>
      <c r="E276">
        <v>0</v>
      </c>
      <c r="F276">
        <v>0</v>
      </c>
      <c r="G276">
        <v>0</v>
      </c>
      <c r="H276" t="s">
        <v>10</v>
      </c>
    </row>
    <row r="277" spans="1:8" x14ac:dyDescent="0.25">
      <c r="A277" t="str">
        <f t="shared" si="4"/>
        <v>38110</v>
      </c>
      <c r="B277">
        <v>0</v>
      </c>
      <c r="C277">
        <v>3811</v>
      </c>
      <c r="D277">
        <v>5917554</v>
      </c>
      <c r="E277">
        <v>5917554</v>
      </c>
      <c r="F277">
        <v>40</v>
      </c>
      <c r="G277">
        <v>45</v>
      </c>
      <c r="H277" t="s">
        <v>10</v>
      </c>
    </row>
    <row r="278" spans="1:8" x14ac:dyDescent="0.25">
      <c r="A278" t="str">
        <f t="shared" si="4"/>
        <v>38160</v>
      </c>
      <c r="B278">
        <v>0</v>
      </c>
      <c r="C278">
        <v>3816</v>
      </c>
      <c r="D278">
        <v>27326031.93</v>
      </c>
      <c r="E278">
        <v>26889431.739999998</v>
      </c>
      <c r="F278">
        <v>138</v>
      </c>
      <c r="G278">
        <v>191</v>
      </c>
      <c r="H278" t="s">
        <v>10</v>
      </c>
    </row>
    <row r="279" spans="1:8" x14ac:dyDescent="0.25">
      <c r="A279" t="str">
        <f t="shared" si="4"/>
        <v>38270</v>
      </c>
      <c r="B279">
        <v>0</v>
      </c>
      <c r="C279">
        <v>3827</v>
      </c>
      <c r="D279">
        <v>0</v>
      </c>
      <c r="E279">
        <v>0</v>
      </c>
      <c r="F279">
        <v>0</v>
      </c>
      <c r="G279">
        <v>0</v>
      </c>
      <c r="H279" t="s">
        <v>10</v>
      </c>
    </row>
    <row r="280" spans="1:8" x14ac:dyDescent="0.25">
      <c r="A280" t="str">
        <f t="shared" si="4"/>
        <v>38360</v>
      </c>
      <c r="B280">
        <v>0</v>
      </c>
      <c r="C280">
        <v>3836</v>
      </c>
      <c r="D280">
        <v>0</v>
      </c>
      <c r="E280">
        <v>0</v>
      </c>
      <c r="F280">
        <v>0</v>
      </c>
      <c r="G280">
        <v>0</v>
      </c>
      <c r="H280" t="s">
        <v>10</v>
      </c>
    </row>
    <row r="281" spans="1:8" x14ac:dyDescent="0.25">
      <c r="A281" t="str">
        <f t="shared" si="4"/>
        <v>38490</v>
      </c>
      <c r="B281">
        <v>0</v>
      </c>
      <c r="C281">
        <v>3849</v>
      </c>
      <c r="D281">
        <v>59017135.210000001</v>
      </c>
      <c r="E281">
        <v>58498756.219999999</v>
      </c>
      <c r="F281">
        <v>256</v>
      </c>
      <c r="G281">
        <v>386</v>
      </c>
      <c r="H281" t="s">
        <v>10</v>
      </c>
    </row>
    <row r="282" spans="1:8" x14ac:dyDescent="0.25">
      <c r="A282" t="str">
        <f t="shared" si="4"/>
        <v>38680</v>
      </c>
      <c r="B282">
        <v>0</v>
      </c>
      <c r="C282">
        <v>3868</v>
      </c>
      <c r="D282">
        <v>31509814.039999999</v>
      </c>
      <c r="E282">
        <v>31128164.710000001</v>
      </c>
      <c r="F282">
        <v>157</v>
      </c>
      <c r="G282">
        <v>273</v>
      </c>
      <c r="H282" t="s">
        <v>10</v>
      </c>
    </row>
    <row r="283" spans="1:8" x14ac:dyDescent="0.25">
      <c r="A283" t="str">
        <f t="shared" si="4"/>
        <v>38870</v>
      </c>
      <c r="B283">
        <v>0</v>
      </c>
      <c r="C283">
        <v>3887</v>
      </c>
      <c r="D283">
        <v>16373256.779999999</v>
      </c>
      <c r="E283">
        <v>16057746.779999999</v>
      </c>
      <c r="F283">
        <v>85</v>
      </c>
      <c r="G283">
        <v>112</v>
      </c>
      <c r="H283" t="s">
        <v>10</v>
      </c>
    </row>
    <row r="284" spans="1:8" x14ac:dyDescent="0.25">
      <c r="A284" t="str">
        <f t="shared" si="4"/>
        <v>39090</v>
      </c>
      <c r="B284">
        <v>0</v>
      </c>
      <c r="C284">
        <v>3909</v>
      </c>
      <c r="D284">
        <v>17569032.57</v>
      </c>
      <c r="E284">
        <v>17448763.199999999</v>
      </c>
      <c r="F284">
        <v>79</v>
      </c>
      <c r="G284">
        <v>151</v>
      </c>
      <c r="H284" t="s">
        <v>10</v>
      </c>
    </row>
    <row r="285" spans="1:8" x14ac:dyDescent="0.25">
      <c r="A285" t="str">
        <f t="shared" si="4"/>
        <v>39200</v>
      </c>
      <c r="B285">
        <v>0</v>
      </c>
      <c r="C285">
        <v>3920</v>
      </c>
      <c r="D285">
        <v>25574180</v>
      </c>
      <c r="E285">
        <v>25450002.629999999</v>
      </c>
      <c r="F285">
        <v>99</v>
      </c>
      <c r="G285">
        <v>146</v>
      </c>
      <c r="H285" t="s">
        <v>10</v>
      </c>
    </row>
    <row r="286" spans="1:8" x14ac:dyDescent="0.25">
      <c r="A286" t="str">
        <f t="shared" si="4"/>
        <v>39340</v>
      </c>
      <c r="B286">
        <v>0</v>
      </c>
      <c r="C286">
        <v>3934</v>
      </c>
      <c r="D286">
        <v>46366017.82</v>
      </c>
      <c r="E286">
        <v>46035452.079999998</v>
      </c>
      <c r="F286">
        <v>193</v>
      </c>
      <c r="G286">
        <v>343</v>
      </c>
      <c r="H286" t="s">
        <v>10</v>
      </c>
    </row>
    <row r="287" spans="1:8" x14ac:dyDescent="0.25">
      <c r="A287" t="str">
        <f t="shared" si="4"/>
        <v>39390</v>
      </c>
      <c r="B287">
        <v>0</v>
      </c>
      <c r="C287">
        <v>3939</v>
      </c>
      <c r="D287">
        <v>499740208.5</v>
      </c>
      <c r="E287">
        <v>493318890.06</v>
      </c>
      <c r="F287">
        <v>3846</v>
      </c>
      <c r="G287">
        <v>4809</v>
      </c>
      <c r="H287" t="s">
        <v>10</v>
      </c>
    </row>
    <row r="288" spans="1:8" x14ac:dyDescent="0.25">
      <c r="A288" t="str">
        <f t="shared" si="4"/>
        <v>39460</v>
      </c>
      <c r="B288">
        <v>0</v>
      </c>
      <c r="C288">
        <v>3946</v>
      </c>
      <c r="D288">
        <v>32848713.32</v>
      </c>
      <c r="E288">
        <v>32702224.370000001</v>
      </c>
      <c r="F288">
        <v>186</v>
      </c>
      <c r="G288">
        <v>242</v>
      </c>
      <c r="H288" t="s">
        <v>10</v>
      </c>
    </row>
    <row r="289" spans="1:8" x14ac:dyDescent="0.25">
      <c r="A289" t="str">
        <f t="shared" si="4"/>
        <v>39500</v>
      </c>
      <c r="B289">
        <v>0</v>
      </c>
      <c r="C289">
        <v>3950</v>
      </c>
      <c r="D289">
        <v>403161132.57999998</v>
      </c>
      <c r="E289">
        <v>398836524.83999997</v>
      </c>
      <c r="F289">
        <v>3175</v>
      </c>
      <c r="G289">
        <v>3994</v>
      </c>
      <c r="H289" t="s">
        <v>10</v>
      </c>
    </row>
    <row r="290" spans="1:8" x14ac:dyDescent="0.25">
      <c r="A290" t="str">
        <f t="shared" si="4"/>
        <v>39560</v>
      </c>
      <c r="B290">
        <v>0</v>
      </c>
      <c r="C290">
        <v>3956</v>
      </c>
      <c r="D290">
        <v>0</v>
      </c>
      <c r="E290">
        <v>0</v>
      </c>
      <c r="F290">
        <v>0</v>
      </c>
      <c r="G290">
        <v>0</v>
      </c>
      <c r="H290" t="s">
        <v>10</v>
      </c>
    </row>
    <row r="291" spans="1:8" x14ac:dyDescent="0.25">
      <c r="A291" t="str">
        <f t="shared" si="4"/>
        <v>39620</v>
      </c>
      <c r="B291">
        <v>0</v>
      </c>
      <c r="C291">
        <v>3962</v>
      </c>
      <c r="D291">
        <v>0</v>
      </c>
      <c r="E291">
        <v>0</v>
      </c>
      <c r="F291">
        <v>0</v>
      </c>
      <c r="G291">
        <v>0</v>
      </c>
      <c r="H291" t="s">
        <v>10</v>
      </c>
    </row>
    <row r="292" spans="1:8" x14ac:dyDescent="0.25">
      <c r="A292" t="str">
        <f t="shared" si="4"/>
        <v>39680</v>
      </c>
      <c r="B292">
        <v>0</v>
      </c>
      <c r="C292">
        <v>3968</v>
      </c>
      <c r="D292">
        <v>94000</v>
      </c>
      <c r="E292">
        <v>82720</v>
      </c>
      <c r="F292">
        <v>1</v>
      </c>
      <c r="G292">
        <v>2</v>
      </c>
      <c r="H292" t="s">
        <v>10</v>
      </c>
    </row>
    <row r="293" spans="1:8" x14ac:dyDescent="0.25">
      <c r="A293" t="str">
        <f t="shared" si="4"/>
        <v>39770</v>
      </c>
      <c r="B293">
        <v>0</v>
      </c>
      <c r="C293">
        <v>3977</v>
      </c>
      <c r="D293">
        <v>1120000</v>
      </c>
      <c r="E293">
        <v>1090240</v>
      </c>
      <c r="F293">
        <v>4</v>
      </c>
      <c r="G293">
        <v>5</v>
      </c>
      <c r="H293" t="s">
        <v>10</v>
      </c>
    </row>
    <row r="294" spans="1:8" x14ac:dyDescent="0.25">
      <c r="A294" t="str">
        <f t="shared" si="4"/>
        <v>39880</v>
      </c>
      <c r="B294">
        <v>0</v>
      </c>
      <c r="C294">
        <v>3988</v>
      </c>
      <c r="D294">
        <v>0</v>
      </c>
      <c r="E294">
        <v>0</v>
      </c>
      <c r="F294">
        <v>0</v>
      </c>
      <c r="G294">
        <v>0</v>
      </c>
      <c r="H294" t="s">
        <v>10</v>
      </c>
    </row>
    <row r="295" spans="1:8" x14ac:dyDescent="0.25">
      <c r="A295" t="str">
        <f t="shared" si="4"/>
        <v>39970</v>
      </c>
      <c r="B295">
        <v>0</v>
      </c>
      <c r="C295">
        <v>3997</v>
      </c>
      <c r="D295">
        <v>1121400</v>
      </c>
      <c r="E295">
        <v>1121400</v>
      </c>
      <c r="F295">
        <v>6</v>
      </c>
      <c r="G295">
        <v>11</v>
      </c>
      <c r="H295" t="s">
        <v>10</v>
      </c>
    </row>
    <row r="296" spans="1:8" x14ac:dyDescent="0.25">
      <c r="A296" t="str">
        <f t="shared" si="4"/>
        <v>40110</v>
      </c>
      <c r="B296">
        <v>0</v>
      </c>
      <c r="C296">
        <v>4011</v>
      </c>
      <c r="D296">
        <v>288000</v>
      </c>
      <c r="E296">
        <v>288000</v>
      </c>
      <c r="F296">
        <v>2</v>
      </c>
      <c r="G296">
        <v>2</v>
      </c>
      <c r="H296" t="s">
        <v>10</v>
      </c>
    </row>
    <row r="297" spans="1:8" x14ac:dyDescent="0.25">
      <c r="A297" t="str">
        <f t="shared" si="4"/>
        <v>40240</v>
      </c>
      <c r="B297">
        <v>0</v>
      </c>
      <c r="C297">
        <v>4024</v>
      </c>
      <c r="D297">
        <v>0</v>
      </c>
      <c r="E297">
        <v>0</v>
      </c>
      <c r="F297">
        <v>0</v>
      </c>
      <c r="G297">
        <v>0</v>
      </c>
      <c r="H297" t="s">
        <v>10</v>
      </c>
    </row>
    <row r="298" spans="1:8" x14ac:dyDescent="0.25">
      <c r="A298" t="str">
        <f t="shared" si="4"/>
        <v>40360</v>
      </c>
      <c r="B298">
        <v>0</v>
      </c>
      <c r="C298">
        <v>4036</v>
      </c>
      <c r="D298">
        <v>12008559.060000001</v>
      </c>
      <c r="E298">
        <v>12008559.060000001</v>
      </c>
      <c r="F298">
        <v>52</v>
      </c>
      <c r="G298">
        <v>86</v>
      </c>
      <c r="H298" t="s">
        <v>10</v>
      </c>
    </row>
    <row r="299" spans="1:8" x14ac:dyDescent="0.25">
      <c r="A299" t="str">
        <f t="shared" si="4"/>
        <v>40430</v>
      </c>
      <c r="B299">
        <v>0</v>
      </c>
      <c r="C299">
        <v>4043</v>
      </c>
      <c r="D299">
        <v>716000</v>
      </c>
      <c r="E299">
        <v>704720</v>
      </c>
      <c r="F299">
        <v>4</v>
      </c>
      <c r="G299">
        <v>6</v>
      </c>
      <c r="H299" t="s">
        <v>10</v>
      </c>
    </row>
    <row r="300" spans="1:8" x14ac:dyDescent="0.25">
      <c r="A300" t="str">
        <f t="shared" si="4"/>
        <v>40530</v>
      </c>
      <c r="B300">
        <v>0</v>
      </c>
      <c r="C300">
        <v>4053</v>
      </c>
      <c r="D300">
        <v>7951971.0999999996</v>
      </c>
      <c r="E300">
        <v>7811002.25</v>
      </c>
      <c r="F300">
        <v>40</v>
      </c>
      <c r="G300">
        <v>69</v>
      </c>
      <c r="H300" t="s">
        <v>10</v>
      </c>
    </row>
    <row r="301" spans="1:8" x14ac:dyDescent="0.25">
      <c r="A301" t="str">
        <f t="shared" si="4"/>
        <v>40600</v>
      </c>
      <c r="B301">
        <v>0</v>
      </c>
      <c r="C301">
        <v>4060</v>
      </c>
      <c r="D301">
        <v>63637405.850000001</v>
      </c>
      <c r="E301">
        <v>63380902.780000001</v>
      </c>
      <c r="F301">
        <v>259</v>
      </c>
      <c r="G301">
        <v>381</v>
      </c>
      <c r="H301" t="s">
        <v>10</v>
      </c>
    </row>
    <row r="302" spans="1:8" x14ac:dyDescent="0.25">
      <c r="A302" t="str">
        <f t="shared" si="4"/>
        <v>40660</v>
      </c>
      <c r="B302">
        <v>0</v>
      </c>
      <c r="C302">
        <v>4066</v>
      </c>
      <c r="D302">
        <v>36809497.899999999</v>
      </c>
      <c r="E302">
        <v>36134752.700000003</v>
      </c>
      <c r="F302">
        <v>169</v>
      </c>
      <c r="G302">
        <v>257</v>
      </c>
      <c r="H302" t="s">
        <v>10</v>
      </c>
    </row>
    <row r="303" spans="1:8" x14ac:dyDescent="0.25">
      <c r="A303" t="str">
        <f t="shared" si="4"/>
        <v>40820</v>
      </c>
      <c r="B303">
        <v>0</v>
      </c>
      <c r="C303">
        <v>4082</v>
      </c>
      <c r="D303">
        <v>28595882.199999999</v>
      </c>
      <c r="E303">
        <v>28520068.530000001</v>
      </c>
      <c r="F303">
        <v>116</v>
      </c>
      <c r="G303">
        <v>175</v>
      </c>
      <c r="H303" t="s">
        <v>10</v>
      </c>
    </row>
    <row r="304" spans="1:8" x14ac:dyDescent="0.25">
      <c r="A304" t="str">
        <f t="shared" si="4"/>
        <v>40890</v>
      </c>
      <c r="B304">
        <v>0</v>
      </c>
      <c r="C304">
        <v>4089</v>
      </c>
      <c r="D304">
        <v>1560440</v>
      </c>
      <c r="E304">
        <v>1510440</v>
      </c>
      <c r="F304">
        <v>3</v>
      </c>
      <c r="G304">
        <v>4</v>
      </c>
      <c r="H304" t="s">
        <v>10</v>
      </c>
    </row>
    <row r="305" spans="1:8" x14ac:dyDescent="0.25">
      <c r="A305" t="str">
        <f t="shared" si="4"/>
        <v>41020</v>
      </c>
      <c r="B305">
        <v>0</v>
      </c>
      <c r="C305">
        <v>4102</v>
      </c>
      <c r="D305">
        <v>13572261.9</v>
      </c>
      <c r="E305">
        <v>13179856.68</v>
      </c>
      <c r="F305">
        <v>72</v>
      </c>
      <c r="G305">
        <v>110</v>
      </c>
      <c r="H305" t="s">
        <v>10</v>
      </c>
    </row>
    <row r="306" spans="1:8" x14ac:dyDescent="0.25">
      <c r="A306" t="str">
        <f t="shared" si="4"/>
        <v>41120</v>
      </c>
      <c r="B306">
        <v>0</v>
      </c>
      <c r="C306">
        <v>4112</v>
      </c>
      <c r="D306">
        <v>27232282.449999999</v>
      </c>
      <c r="E306">
        <v>27129872.449999999</v>
      </c>
      <c r="F306">
        <v>111</v>
      </c>
      <c r="G306">
        <v>149</v>
      </c>
      <c r="H306" t="s">
        <v>10</v>
      </c>
    </row>
    <row r="307" spans="1:8" x14ac:dyDescent="0.25">
      <c r="A307" t="str">
        <f t="shared" si="4"/>
        <v>41230</v>
      </c>
      <c r="B307">
        <v>0</v>
      </c>
      <c r="C307">
        <v>4123</v>
      </c>
      <c r="D307">
        <v>27218218.09</v>
      </c>
      <c r="E307">
        <v>26431028.829999998</v>
      </c>
      <c r="F307">
        <v>113</v>
      </c>
      <c r="G307">
        <v>160</v>
      </c>
      <c r="H307" t="s">
        <v>10</v>
      </c>
    </row>
    <row r="308" spans="1:8" x14ac:dyDescent="0.25">
      <c r="A308" t="str">
        <f t="shared" si="4"/>
        <v>41360</v>
      </c>
      <c r="B308">
        <v>0</v>
      </c>
      <c r="C308">
        <v>4136</v>
      </c>
      <c r="D308">
        <v>12872119.98</v>
      </c>
      <c r="E308">
        <v>11118014.43</v>
      </c>
      <c r="F308">
        <v>55</v>
      </c>
      <c r="G308">
        <v>71</v>
      </c>
      <c r="H308" t="s">
        <v>10</v>
      </c>
    </row>
    <row r="309" spans="1:8" x14ac:dyDescent="0.25">
      <c r="A309" t="str">
        <f t="shared" si="4"/>
        <v>41470</v>
      </c>
      <c r="B309">
        <v>0</v>
      </c>
      <c r="C309">
        <v>4147</v>
      </c>
      <c r="D309">
        <v>5563698</v>
      </c>
      <c r="E309">
        <v>5469829.54</v>
      </c>
      <c r="F309">
        <v>31</v>
      </c>
      <c r="G309">
        <v>46</v>
      </c>
      <c r="H309" t="s">
        <v>10</v>
      </c>
    </row>
    <row r="310" spans="1:8" x14ac:dyDescent="0.25">
      <c r="A310" t="str">
        <f t="shared" si="4"/>
        <v>41590</v>
      </c>
      <c r="B310">
        <v>0</v>
      </c>
      <c r="C310">
        <v>4159</v>
      </c>
      <c r="D310">
        <v>0</v>
      </c>
      <c r="E310">
        <v>0</v>
      </c>
      <c r="F310">
        <v>0</v>
      </c>
      <c r="G310">
        <v>0</v>
      </c>
      <c r="H310" t="s">
        <v>10</v>
      </c>
    </row>
    <row r="311" spans="1:8" x14ac:dyDescent="0.25">
      <c r="A311" t="str">
        <f t="shared" si="4"/>
        <v>41710</v>
      </c>
      <c r="B311">
        <v>0</v>
      </c>
      <c r="C311">
        <v>4171</v>
      </c>
      <c r="D311">
        <v>378000</v>
      </c>
      <c r="E311">
        <v>378000</v>
      </c>
      <c r="F311">
        <v>1</v>
      </c>
      <c r="G311">
        <v>1</v>
      </c>
      <c r="H311" t="s">
        <v>10</v>
      </c>
    </row>
    <row r="312" spans="1:8" x14ac:dyDescent="0.25">
      <c r="A312" t="str">
        <f t="shared" si="4"/>
        <v>41890</v>
      </c>
      <c r="B312">
        <v>0</v>
      </c>
      <c r="C312">
        <v>4189</v>
      </c>
      <c r="D312">
        <v>28237675.850000001</v>
      </c>
      <c r="E312">
        <v>27571634.329999998</v>
      </c>
      <c r="F312">
        <v>148</v>
      </c>
      <c r="G312">
        <v>214</v>
      </c>
      <c r="H312" t="s">
        <v>10</v>
      </c>
    </row>
    <row r="313" spans="1:8" x14ac:dyDescent="0.25">
      <c r="A313" t="str">
        <f t="shared" si="4"/>
        <v>42090</v>
      </c>
      <c r="B313">
        <v>0</v>
      </c>
      <c r="C313">
        <v>4209</v>
      </c>
      <c r="D313">
        <v>4387120</v>
      </c>
      <c r="E313">
        <v>4366870</v>
      </c>
      <c r="F313">
        <v>12</v>
      </c>
      <c r="G313">
        <v>16</v>
      </c>
      <c r="H313" t="s">
        <v>10</v>
      </c>
    </row>
    <row r="314" spans="1:8" x14ac:dyDescent="0.25">
      <c r="A314" t="str">
        <f t="shared" si="4"/>
        <v>42180</v>
      </c>
      <c r="B314">
        <v>0</v>
      </c>
      <c r="C314">
        <v>4218</v>
      </c>
      <c r="D314">
        <v>142930956.55000001</v>
      </c>
      <c r="E314">
        <v>141711755.55000001</v>
      </c>
      <c r="F314">
        <v>888</v>
      </c>
      <c r="G314">
        <v>1152</v>
      </c>
      <c r="H314" t="s">
        <v>10</v>
      </c>
    </row>
    <row r="315" spans="1:8" x14ac:dyDescent="0.25">
      <c r="A315" t="str">
        <f t="shared" si="4"/>
        <v>42240</v>
      </c>
      <c r="B315">
        <v>0</v>
      </c>
      <c r="C315">
        <v>4224</v>
      </c>
      <c r="D315">
        <v>45726064.659999996</v>
      </c>
      <c r="E315">
        <v>45276476.939999998</v>
      </c>
      <c r="F315">
        <v>288</v>
      </c>
      <c r="G315">
        <v>382</v>
      </c>
      <c r="H315" t="s">
        <v>10</v>
      </c>
    </row>
    <row r="316" spans="1:8" x14ac:dyDescent="0.25">
      <c r="A316" t="str">
        <f t="shared" si="4"/>
        <v>42300</v>
      </c>
      <c r="B316">
        <v>0</v>
      </c>
      <c r="C316">
        <v>4230</v>
      </c>
      <c r="D316">
        <v>16945919</v>
      </c>
      <c r="E316">
        <v>16751213.439999999</v>
      </c>
      <c r="F316">
        <v>84</v>
      </c>
      <c r="G316">
        <v>139</v>
      </c>
      <c r="H316" t="s">
        <v>10</v>
      </c>
    </row>
    <row r="317" spans="1:8" x14ac:dyDescent="0.25">
      <c r="A317" t="str">
        <f t="shared" si="4"/>
        <v>42510</v>
      </c>
      <c r="B317">
        <v>0</v>
      </c>
      <c r="C317">
        <v>4251</v>
      </c>
      <c r="D317">
        <v>8996107</v>
      </c>
      <c r="E317">
        <v>8982107</v>
      </c>
      <c r="F317">
        <v>30</v>
      </c>
      <c r="G317">
        <v>61</v>
      </c>
      <c r="H317" t="s">
        <v>10</v>
      </c>
    </row>
    <row r="318" spans="1:8" x14ac:dyDescent="0.25">
      <c r="A318" t="str">
        <f t="shared" si="4"/>
        <v>42660</v>
      </c>
      <c r="B318">
        <v>0</v>
      </c>
      <c r="C318">
        <v>4266</v>
      </c>
      <c r="D318">
        <v>4858494.9000000004</v>
      </c>
      <c r="E318">
        <v>4831794.9000000004</v>
      </c>
      <c r="F318">
        <v>25</v>
      </c>
      <c r="G318">
        <v>27</v>
      </c>
      <c r="H318" t="s">
        <v>10</v>
      </c>
    </row>
    <row r="319" spans="1:8" x14ac:dyDescent="0.25">
      <c r="A319" t="str">
        <f t="shared" si="4"/>
        <v>42740</v>
      </c>
      <c r="B319">
        <v>0</v>
      </c>
      <c r="C319">
        <v>4274</v>
      </c>
      <c r="D319">
        <v>17102278</v>
      </c>
      <c r="E319">
        <v>16951882.190000001</v>
      </c>
      <c r="F319">
        <v>97</v>
      </c>
      <c r="G319">
        <v>136</v>
      </c>
      <c r="H319" t="s">
        <v>10</v>
      </c>
    </row>
    <row r="320" spans="1:8" x14ac:dyDescent="0.25">
      <c r="A320" t="str">
        <f t="shared" si="4"/>
        <v>42900</v>
      </c>
      <c r="B320">
        <v>0</v>
      </c>
      <c r="C320">
        <v>4290</v>
      </c>
      <c r="D320">
        <v>9356308.75</v>
      </c>
      <c r="E320">
        <v>9110935.0999999996</v>
      </c>
      <c r="F320">
        <v>52</v>
      </c>
      <c r="G320">
        <v>88</v>
      </c>
      <c r="H320" t="s">
        <v>10</v>
      </c>
    </row>
    <row r="321" spans="1:8" x14ac:dyDescent="0.25">
      <c r="A321" t="str">
        <f t="shared" si="4"/>
        <v>43100</v>
      </c>
      <c r="B321">
        <v>0</v>
      </c>
      <c r="C321">
        <v>4310</v>
      </c>
      <c r="D321">
        <v>8265042</v>
      </c>
      <c r="E321">
        <v>8108692</v>
      </c>
      <c r="F321">
        <v>62</v>
      </c>
      <c r="G321">
        <v>72</v>
      </c>
      <c r="H321" t="s">
        <v>10</v>
      </c>
    </row>
    <row r="322" spans="1:8" x14ac:dyDescent="0.25">
      <c r="A322" t="str">
        <f t="shared" si="4"/>
        <v>43200</v>
      </c>
      <c r="B322">
        <v>0</v>
      </c>
      <c r="C322">
        <v>4320</v>
      </c>
      <c r="D322">
        <v>0</v>
      </c>
      <c r="E322">
        <v>0</v>
      </c>
      <c r="F322">
        <v>0</v>
      </c>
      <c r="G322">
        <v>0</v>
      </c>
      <c r="H322" t="s">
        <v>10</v>
      </c>
    </row>
    <row r="323" spans="1:8" x14ac:dyDescent="0.25">
      <c r="A323" t="str">
        <f t="shared" ref="A323:A386" si="5">C323&amp;B323</f>
        <v>43320</v>
      </c>
      <c r="B323">
        <v>0</v>
      </c>
      <c r="C323">
        <v>4332</v>
      </c>
      <c r="D323">
        <v>0</v>
      </c>
      <c r="E323">
        <v>0</v>
      </c>
      <c r="F323">
        <v>0</v>
      </c>
      <c r="G323">
        <v>0</v>
      </c>
      <c r="H323" t="s">
        <v>10</v>
      </c>
    </row>
    <row r="324" spans="1:8" x14ac:dyDescent="0.25">
      <c r="A324" t="str">
        <f t="shared" si="5"/>
        <v>43460</v>
      </c>
      <c r="B324">
        <v>0</v>
      </c>
      <c r="C324">
        <v>4346</v>
      </c>
      <c r="D324">
        <v>8382123.2999999998</v>
      </c>
      <c r="E324">
        <v>8357566.8799999999</v>
      </c>
      <c r="F324">
        <v>43</v>
      </c>
      <c r="G324">
        <v>54</v>
      </c>
      <c r="H324" t="s">
        <v>10</v>
      </c>
    </row>
    <row r="325" spans="1:8" x14ac:dyDescent="0.25">
      <c r="A325" t="str">
        <f t="shared" si="5"/>
        <v>43560</v>
      </c>
      <c r="B325">
        <v>0</v>
      </c>
      <c r="C325">
        <v>4356</v>
      </c>
      <c r="D325">
        <v>23268110.16</v>
      </c>
      <c r="E325">
        <v>22866978.789999999</v>
      </c>
      <c r="F325">
        <v>97</v>
      </c>
      <c r="G325">
        <v>151</v>
      </c>
      <c r="H325" t="s">
        <v>10</v>
      </c>
    </row>
    <row r="326" spans="1:8" x14ac:dyDescent="0.25">
      <c r="A326" t="str">
        <f t="shared" si="5"/>
        <v>43770</v>
      </c>
      <c r="B326">
        <v>0</v>
      </c>
      <c r="C326">
        <v>4377</v>
      </c>
      <c r="D326">
        <v>0</v>
      </c>
      <c r="E326">
        <v>0</v>
      </c>
      <c r="F326">
        <v>0</v>
      </c>
      <c r="G326">
        <v>0</v>
      </c>
      <c r="H326" t="s">
        <v>10</v>
      </c>
    </row>
    <row r="327" spans="1:8" x14ac:dyDescent="0.25">
      <c r="A327" t="str">
        <f t="shared" si="5"/>
        <v>43830</v>
      </c>
      <c r="B327">
        <v>0</v>
      </c>
      <c r="C327">
        <v>4383</v>
      </c>
      <c r="D327">
        <v>9462212.2899999991</v>
      </c>
      <c r="E327">
        <v>9319091.1699999999</v>
      </c>
      <c r="F327">
        <v>32</v>
      </c>
      <c r="G327">
        <v>42</v>
      </c>
      <c r="H327" t="s">
        <v>10</v>
      </c>
    </row>
    <row r="328" spans="1:8" x14ac:dyDescent="0.25">
      <c r="A328" t="str">
        <f t="shared" si="5"/>
        <v>44100</v>
      </c>
      <c r="B328">
        <v>0</v>
      </c>
      <c r="C328">
        <v>4410</v>
      </c>
      <c r="D328">
        <v>3424590</v>
      </c>
      <c r="E328">
        <v>3424590</v>
      </c>
      <c r="F328">
        <v>19</v>
      </c>
      <c r="G328">
        <v>27</v>
      </c>
      <c r="H328" t="s">
        <v>10</v>
      </c>
    </row>
    <row r="329" spans="1:8" x14ac:dyDescent="0.25">
      <c r="A329" t="str">
        <f t="shared" si="5"/>
        <v>44280</v>
      </c>
      <c r="B329">
        <v>0</v>
      </c>
      <c r="C329">
        <v>4428</v>
      </c>
      <c r="D329">
        <v>2915978</v>
      </c>
      <c r="E329">
        <v>2880978</v>
      </c>
      <c r="F329">
        <v>22</v>
      </c>
      <c r="G329">
        <v>29</v>
      </c>
      <c r="H329" t="s">
        <v>10</v>
      </c>
    </row>
    <row r="330" spans="1:8" x14ac:dyDescent="0.25">
      <c r="A330" t="str">
        <f t="shared" si="5"/>
        <v>44340</v>
      </c>
      <c r="B330">
        <v>0</v>
      </c>
      <c r="C330">
        <v>4434</v>
      </c>
      <c r="D330">
        <v>148173587.00999999</v>
      </c>
      <c r="E330">
        <v>147698368.31</v>
      </c>
      <c r="F330">
        <v>879</v>
      </c>
      <c r="G330">
        <v>1127</v>
      </c>
      <c r="H330" t="s">
        <v>10</v>
      </c>
    </row>
    <row r="331" spans="1:8" x14ac:dyDescent="0.25">
      <c r="A331" t="str">
        <f t="shared" si="5"/>
        <v>44410</v>
      </c>
      <c r="B331">
        <v>0</v>
      </c>
      <c r="C331">
        <v>4441</v>
      </c>
      <c r="D331">
        <v>40329659.340000004</v>
      </c>
      <c r="E331">
        <v>39423172.229999997</v>
      </c>
      <c r="F331">
        <v>303</v>
      </c>
      <c r="G331">
        <v>362</v>
      </c>
      <c r="H331" t="s">
        <v>10</v>
      </c>
    </row>
    <row r="332" spans="1:8" x14ac:dyDescent="0.25">
      <c r="A332" t="str">
        <f t="shared" si="5"/>
        <v>44610</v>
      </c>
      <c r="B332">
        <v>0</v>
      </c>
      <c r="C332">
        <v>4461</v>
      </c>
      <c r="D332">
        <v>55887045.090000004</v>
      </c>
      <c r="E332">
        <v>54496067.060000002</v>
      </c>
      <c r="F332">
        <v>378</v>
      </c>
      <c r="G332">
        <v>470</v>
      </c>
      <c r="H332" t="s">
        <v>10</v>
      </c>
    </row>
    <row r="333" spans="1:8" x14ac:dyDescent="0.25">
      <c r="A333" t="str">
        <f t="shared" si="5"/>
        <v>44820</v>
      </c>
      <c r="B333">
        <v>0</v>
      </c>
      <c r="C333">
        <v>4482</v>
      </c>
      <c r="D333">
        <v>13995300.92</v>
      </c>
      <c r="E333">
        <v>13708802.07</v>
      </c>
      <c r="F333">
        <v>115</v>
      </c>
      <c r="G333">
        <v>135</v>
      </c>
      <c r="H333" t="s">
        <v>10</v>
      </c>
    </row>
    <row r="334" spans="1:8" x14ac:dyDescent="0.25">
      <c r="A334" t="str">
        <f t="shared" si="5"/>
        <v>44970</v>
      </c>
      <c r="B334">
        <v>0</v>
      </c>
      <c r="C334">
        <v>4497</v>
      </c>
      <c r="D334">
        <v>14375208.199999999</v>
      </c>
      <c r="E334">
        <v>14156236.380000001</v>
      </c>
      <c r="F334">
        <v>67</v>
      </c>
      <c r="G334">
        <v>87</v>
      </c>
      <c r="H334" t="s">
        <v>10</v>
      </c>
    </row>
    <row r="335" spans="1:8" x14ac:dyDescent="0.25">
      <c r="A335" t="str">
        <f t="shared" si="5"/>
        <v>45250</v>
      </c>
      <c r="B335">
        <v>0</v>
      </c>
      <c r="C335">
        <v>4525</v>
      </c>
      <c r="D335">
        <v>6960558.2999999998</v>
      </c>
      <c r="E335">
        <v>6938558.2999999998</v>
      </c>
      <c r="F335">
        <v>47</v>
      </c>
      <c r="G335">
        <v>58</v>
      </c>
      <c r="H335" t="s">
        <v>10</v>
      </c>
    </row>
    <row r="336" spans="1:8" x14ac:dyDescent="0.25">
      <c r="A336" t="str">
        <f t="shared" si="5"/>
        <v>45430</v>
      </c>
      <c r="B336">
        <v>0</v>
      </c>
      <c r="C336">
        <v>4543</v>
      </c>
      <c r="D336">
        <v>316439962.27999997</v>
      </c>
      <c r="E336">
        <v>312375684.33999997</v>
      </c>
      <c r="F336">
        <v>2489</v>
      </c>
      <c r="G336">
        <v>2998</v>
      </c>
      <c r="H336" t="s">
        <v>10</v>
      </c>
    </row>
    <row r="337" spans="1:8" x14ac:dyDescent="0.25">
      <c r="A337" t="str">
        <f t="shared" si="5"/>
        <v>45620</v>
      </c>
      <c r="B337">
        <v>0</v>
      </c>
      <c r="C337">
        <v>4562</v>
      </c>
      <c r="D337">
        <v>14357405.310000001</v>
      </c>
      <c r="E337">
        <v>14119984.960000001</v>
      </c>
      <c r="F337">
        <v>113</v>
      </c>
      <c r="G337">
        <v>140</v>
      </c>
      <c r="H337" t="s">
        <v>10</v>
      </c>
    </row>
    <row r="338" spans="1:8" x14ac:dyDescent="0.25">
      <c r="A338" t="str">
        <f t="shared" si="5"/>
        <v>45770</v>
      </c>
      <c r="B338">
        <v>0</v>
      </c>
      <c r="C338">
        <v>4577</v>
      </c>
      <c r="D338">
        <v>11713396.539999999</v>
      </c>
      <c r="E338">
        <v>11713396.539999999</v>
      </c>
      <c r="F338">
        <v>89</v>
      </c>
      <c r="G338">
        <v>103</v>
      </c>
      <c r="H338" t="s">
        <v>10</v>
      </c>
    </row>
    <row r="339" spans="1:8" x14ac:dyDescent="0.25">
      <c r="A339" t="str">
        <f t="shared" si="5"/>
        <v>46020</v>
      </c>
      <c r="B339">
        <v>0</v>
      </c>
      <c r="C339">
        <v>4602</v>
      </c>
      <c r="D339">
        <v>30655589.699999999</v>
      </c>
      <c r="E339">
        <v>30204708.699999999</v>
      </c>
      <c r="F339">
        <v>197</v>
      </c>
      <c r="G339">
        <v>249</v>
      </c>
      <c r="H339" t="s">
        <v>10</v>
      </c>
    </row>
    <row r="340" spans="1:8" x14ac:dyDescent="0.25">
      <c r="A340" t="str">
        <f t="shared" si="5"/>
        <v>46240</v>
      </c>
      <c r="B340">
        <v>0</v>
      </c>
      <c r="C340">
        <v>4624</v>
      </c>
      <c r="D340">
        <v>75195380.159999996</v>
      </c>
      <c r="E340">
        <v>73346442.819999993</v>
      </c>
      <c r="F340">
        <v>567</v>
      </c>
      <c r="G340">
        <v>709</v>
      </c>
      <c r="H340" t="s">
        <v>10</v>
      </c>
    </row>
    <row r="341" spans="1:8" x14ac:dyDescent="0.25">
      <c r="A341" t="str">
        <f t="shared" si="5"/>
        <v>46490</v>
      </c>
      <c r="B341">
        <v>0</v>
      </c>
      <c r="C341">
        <v>4649</v>
      </c>
      <c r="D341">
        <v>8063557.0800000001</v>
      </c>
      <c r="E341">
        <v>7978536.5999999996</v>
      </c>
      <c r="F341">
        <v>52</v>
      </c>
      <c r="G341">
        <v>65</v>
      </c>
      <c r="H341" t="s">
        <v>10</v>
      </c>
    </row>
    <row r="342" spans="1:8" x14ac:dyDescent="0.25">
      <c r="A342" t="str">
        <f t="shared" si="5"/>
        <v>46630</v>
      </c>
      <c r="B342">
        <v>0</v>
      </c>
      <c r="C342">
        <v>4663</v>
      </c>
      <c r="D342">
        <v>9418759</v>
      </c>
      <c r="E342">
        <v>9328167.8100000005</v>
      </c>
      <c r="F342">
        <v>65</v>
      </c>
      <c r="G342">
        <v>77</v>
      </c>
      <c r="H342" t="s">
        <v>10</v>
      </c>
    </row>
    <row r="343" spans="1:8" x14ac:dyDescent="0.25">
      <c r="A343" t="str">
        <f t="shared" si="5"/>
        <v>46760</v>
      </c>
      <c r="B343">
        <v>0</v>
      </c>
      <c r="C343">
        <v>4676</v>
      </c>
      <c r="D343">
        <v>18283717.280000001</v>
      </c>
      <c r="E343">
        <v>17566482.77</v>
      </c>
      <c r="F343">
        <v>127</v>
      </c>
      <c r="G343">
        <v>159</v>
      </c>
      <c r="H343" t="s">
        <v>10</v>
      </c>
    </row>
    <row r="344" spans="1:8" x14ac:dyDescent="0.25">
      <c r="A344" t="str">
        <f t="shared" si="5"/>
        <v>46960</v>
      </c>
      <c r="B344">
        <v>0</v>
      </c>
      <c r="C344">
        <v>4696</v>
      </c>
      <c r="D344">
        <v>32107496.73</v>
      </c>
      <c r="E344">
        <v>31715589.579999998</v>
      </c>
      <c r="F344">
        <v>266</v>
      </c>
      <c r="G344">
        <v>330</v>
      </c>
      <c r="H344" t="s">
        <v>10</v>
      </c>
    </row>
    <row r="345" spans="1:8" x14ac:dyDescent="0.25">
      <c r="A345" t="str">
        <f t="shared" si="5"/>
        <v>47170</v>
      </c>
      <c r="B345">
        <v>0</v>
      </c>
      <c r="C345">
        <v>4717</v>
      </c>
      <c r="D345">
        <v>165740602.19999999</v>
      </c>
      <c r="E345">
        <v>163168426.44</v>
      </c>
      <c r="F345">
        <v>1368</v>
      </c>
      <c r="G345">
        <v>1670</v>
      </c>
      <c r="H345" t="s">
        <v>10</v>
      </c>
    </row>
    <row r="346" spans="1:8" x14ac:dyDescent="0.25">
      <c r="A346" t="str">
        <f t="shared" si="5"/>
        <v>47360</v>
      </c>
      <c r="B346">
        <v>0</v>
      </c>
      <c r="C346">
        <v>4736</v>
      </c>
      <c r="D346">
        <v>112990863.69</v>
      </c>
      <c r="E346">
        <v>109192760.11</v>
      </c>
      <c r="F346">
        <v>719</v>
      </c>
      <c r="G346">
        <v>915</v>
      </c>
      <c r="H346" t="s">
        <v>10</v>
      </c>
    </row>
    <row r="347" spans="1:8" x14ac:dyDescent="0.25">
      <c r="A347" t="str">
        <f t="shared" si="5"/>
        <v>47700</v>
      </c>
      <c r="B347">
        <v>0</v>
      </c>
      <c r="C347">
        <v>4770</v>
      </c>
      <c r="D347">
        <v>35177571.100000001</v>
      </c>
      <c r="E347">
        <v>34743248.479999997</v>
      </c>
      <c r="F347">
        <v>172</v>
      </c>
      <c r="G347">
        <v>240</v>
      </c>
      <c r="H347" t="s">
        <v>10</v>
      </c>
    </row>
    <row r="348" spans="1:8" x14ac:dyDescent="0.25">
      <c r="A348" t="str">
        <f t="shared" si="5"/>
        <v>47890</v>
      </c>
      <c r="B348">
        <v>0</v>
      </c>
      <c r="C348">
        <v>4789</v>
      </c>
      <c r="D348">
        <v>12469537.369999999</v>
      </c>
      <c r="E348">
        <v>12385307.369999999</v>
      </c>
      <c r="F348">
        <v>83</v>
      </c>
      <c r="G348">
        <v>93</v>
      </c>
      <c r="H348" t="s">
        <v>10</v>
      </c>
    </row>
    <row r="349" spans="1:8" x14ac:dyDescent="0.25">
      <c r="A349" t="str">
        <f t="shared" si="5"/>
        <v>48050</v>
      </c>
      <c r="B349">
        <v>0</v>
      </c>
      <c r="C349">
        <v>4805</v>
      </c>
      <c r="D349">
        <v>11071214</v>
      </c>
      <c r="E349">
        <v>10923824</v>
      </c>
      <c r="F349">
        <v>81</v>
      </c>
      <c r="G349">
        <v>102</v>
      </c>
      <c r="H349" t="s">
        <v>10</v>
      </c>
    </row>
    <row r="350" spans="1:8" x14ac:dyDescent="0.25">
      <c r="A350" t="str">
        <f t="shared" si="5"/>
        <v>48270</v>
      </c>
      <c r="B350">
        <v>0</v>
      </c>
      <c r="C350">
        <v>4827</v>
      </c>
      <c r="D350">
        <v>34972523.399999999</v>
      </c>
      <c r="E350">
        <v>34182956.670000002</v>
      </c>
      <c r="F350">
        <v>259</v>
      </c>
      <c r="G350">
        <v>309</v>
      </c>
      <c r="H350" t="s">
        <v>10</v>
      </c>
    </row>
    <row r="351" spans="1:8" x14ac:dyDescent="0.25">
      <c r="A351" t="str">
        <f t="shared" si="5"/>
        <v>48550</v>
      </c>
      <c r="B351">
        <v>0</v>
      </c>
      <c r="C351">
        <v>4855</v>
      </c>
      <c r="D351">
        <v>57354050.200000003</v>
      </c>
      <c r="E351">
        <v>56155211.509999998</v>
      </c>
      <c r="F351">
        <v>468</v>
      </c>
      <c r="G351">
        <v>568</v>
      </c>
      <c r="H351" t="s">
        <v>10</v>
      </c>
    </row>
    <row r="352" spans="1:8" x14ac:dyDescent="0.25">
      <c r="A352" t="str">
        <f t="shared" si="5"/>
        <v>48820</v>
      </c>
      <c r="B352">
        <v>0</v>
      </c>
      <c r="C352">
        <v>4882</v>
      </c>
      <c r="D352">
        <v>75263290.540000007</v>
      </c>
      <c r="E352">
        <v>73730279.890000001</v>
      </c>
      <c r="F352">
        <v>542</v>
      </c>
      <c r="G352">
        <v>664</v>
      </c>
      <c r="H352" t="s">
        <v>10</v>
      </c>
    </row>
    <row r="353" spans="1:8" x14ac:dyDescent="0.25">
      <c r="A353" t="str">
        <f t="shared" si="5"/>
        <v>49040</v>
      </c>
      <c r="B353">
        <v>0</v>
      </c>
      <c r="C353">
        <v>4904</v>
      </c>
      <c r="D353">
        <v>39515884.509999998</v>
      </c>
      <c r="E353">
        <v>39049532.880000003</v>
      </c>
      <c r="F353">
        <v>282</v>
      </c>
      <c r="G353">
        <v>330</v>
      </c>
      <c r="H353" t="s">
        <v>10</v>
      </c>
    </row>
    <row r="354" spans="1:8" x14ac:dyDescent="0.25">
      <c r="A354" t="str">
        <f t="shared" si="5"/>
        <v>49360</v>
      </c>
      <c r="B354">
        <v>0</v>
      </c>
      <c r="C354">
        <v>4936</v>
      </c>
      <c r="D354">
        <v>98359853.140000001</v>
      </c>
      <c r="E354">
        <v>97443429.420000002</v>
      </c>
      <c r="F354">
        <v>666</v>
      </c>
      <c r="G354">
        <v>851</v>
      </c>
      <c r="H354" t="s">
        <v>10</v>
      </c>
    </row>
    <row r="355" spans="1:8" x14ac:dyDescent="0.25">
      <c r="A355" t="str">
        <f t="shared" si="5"/>
        <v>49550</v>
      </c>
      <c r="B355">
        <v>0</v>
      </c>
      <c r="C355">
        <v>4955</v>
      </c>
      <c r="D355">
        <v>5858747</v>
      </c>
      <c r="E355">
        <v>5808047</v>
      </c>
      <c r="F355">
        <v>49</v>
      </c>
      <c r="G355">
        <v>56</v>
      </c>
      <c r="H355" t="s">
        <v>10</v>
      </c>
    </row>
    <row r="356" spans="1:8" x14ac:dyDescent="0.25">
      <c r="A356" t="str">
        <f t="shared" si="5"/>
        <v>49790</v>
      </c>
      <c r="B356">
        <v>0</v>
      </c>
      <c r="C356">
        <v>4979</v>
      </c>
      <c r="D356">
        <v>56415174.719999999</v>
      </c>
      <c r="E356">
        <v>55226070.469999999</v>
      </c>
      <c r="F356">
        <v>390</v>
      </c>
      <c r="G356">
        <v>510</v>
      </c>
      <c r="H356" t="s">
        <v>10</v>
      </c>
    </row>
    <row r="357" spans="1:8" x14ac:dyDescent="0.25">
      <c r="A357" t="str">
        <f t="shared" si="5"/>
        <v>50070</v>
      </c>
      <c r="B357">
        <v>0</v>
      </c>
      <c r="C357">
        <v>5007</v>
      </c>
      <c r="D357">
        <v>27120826.050000001</v>
      </c>
      <c r="E357">
        <v>26903641.629999999</v>
      </c>
      <c r="F357">
        <v>199</v>
      </c>
      <c r="G357">
        <v>243</v>
      </c>
      <c r="H357" t="s">
        <v>10</v>
      </c>
    </row>
    <row r="358" spans="1:8" x14ac:dyDescent="0.25">
      <c r="A358" t="str">
        <f t="shared" si="5"/>
        <v>50300</v>
      </c>
      <c r="B358">
        <v>0</v>
      </c>
      <c r="C358">
        <v>5030</v>
      </c>
      <c r="D358">
        <v>47981963.280000001</v>
      </c>
      <c r="E358">
        <v>47124705.490000002</v>
      </c>
      <c r="F358">
        <v>320</v>
      </c>
      <c r="G358">
        <v>413</v>
      </c>
      <c r="H358" t="s">
        <v>10</v>
      </c>
    </row>
    <row r="359" spans="1:8" x14ac:dyDescent="0.25">
      <c r="A359" t="str">
        <f t="shared" si="5"/>
        <v>50550</v>
      </c>
      <c r="B359">
        <v>0</v>
      </c>
      <c r="C359">
        <v>5055</v>
      </c>
      <c r="D359">
        <v>38061928.07</v>
      </c>
      <c r="E359">
        <v>36999277.850000001</v>
      </c>
      <c r="F359">
        <v>286</v>
      </c>
      <c r="G359">
        <v>362</v>
      </c>
      <c r="H359" t="s">
        <v>10</v>
      </c>
    </row>
    <row r="360" spans="1:8" x14ac:dyDescent="0.25">
      <c r="A360" t="str">
        <f t="shared" si="5"/>
        <v>50740</v>
      </c>
      <c r="B360">
        <v>0</v>
      </c>
      <c r="C360">
        <v>5074</v>
      </c>
      <c r="D360">
        <v>819423747.08000004</v>
      </c>
      <c r="E360">
        <v>809581978.91999996</v>
      </c>
      <c r="F360">
        <v>5940</v>
      </c>
      <c r="G360">
        <v>7384</v>
      </c>
      <c r="H360" t="s">
        <v>10</v>
      </c>
    </row>
    <row r="361" spans="1:8" x14ac:dyDescent="0.25">
      <c r="A361" t="str">
        <f t="shared" si="5"/>
        <v>51060</v>
      </c>
      <c r="B361">
        <v>0</v>
      </c>
      <c r="C361">
        <v>5106</v>
      </c>
      <c r="D361">
        <v>11315975.58</v>
      </c>
      <c r="E361">
        <v>11153352.880000001</v>
      </c>
      <c r="F361">
        <v>97</v>
      </c>
      <c r="G361">
        <v>118</v>
      </c>
      <c r="H361" t="s">
        <v>10</v>
      </c>
    </row>
    <row r="362" spans="1:8" x14ac:dyDescent="0.25">
      <c r="A362" t="str">
        <f t="shared" si="5"/>
        <v>51100</v>
      </c>
      <c r="B362">
        <v>0</v>
      </c>
      <c r="C362">
        <v>5110</v>
      </c>
      <c r="D362">
        <v>30939752.329999998</v>
      </c>
      <c r="E362">
        <v>30868398.469999999</v>
      </c>
      <c r="F362">
        <v>246</v>
      </c>
      <c r="G362">
        <v>290</v>
      </c>
      <c r="H362" t="s">
        <v>10</v>
      </c>
    </row>
    <row r="363" spans="1:8" x14ac:dyDescent="0.25">
      <c r="A363" t="str">
        <f t="shared" si="5"/>
        <v>51140</v>
      </c>
      <c r="B363">
        <v>0</v>
      </c>
      <c r="C363">
        <v>5114</v>
      </c>
      <c r="D363">
        <v>46460656.549999997</v>
      </c>
      <c r="E363">
        <v>45880730.840000004</v>
      </c>
      <c r="F363">
        <v>377</v>
      </c>
      <c r="G363">
        <v>440</v>
      </c>
      <c r="H363" t="s">
        <v>10</v>
      </c>
    </row>
    <row r="364" spans="1:8" x14ac:dyDescent="0.25">
      <c r="A364" t="str">
        <f t="shared" si="5"/>
        <v>51170</v>
      </c>
      <c r="B364">
        <v>0</v>
      </c>
      <c r="C364">
        <v>5117</v>
      </c>
      <c r="D364">
        <v>194230626.46000001</v>
      </c>
      <c r="E364">
        <v>189818079.96000001</v>
      </c>
      <c r="F364">
        <v>1448</v>
      </c>
      <c r="G364">
        <v>1749</v>
      </c>
      <c r="H364" t="s">
        <v>10</v>
      </c>
    </row>
    <row r="365" spans="1:8" x14ac:dyDescent="0.25">
      <c r="A365" t="str">
        <f t="shared" si="5"/>
        <v>51230</v>
      </c>
      <c r="B365">
        <v>0</v>
      </c>
      <c r="C365">
        <v>5123</v>
      </c>
      <c r="D365">
        <v>27526334.710000001</v>
      </c>
      <c r="E365">
        <v>27321650.489999998</v>
      </c>
      <c r="F365">
        <v>242</v>
      </c>
      <c r="G365">
        <v>282</v>
      </c>
      <c r="H365" t="s">
        <v>10</v>
      </c>
    </row>
    <row r="366" spans="1:8" x14ac:dyDescent="0.25">
      <c r="A366" t="str">
        <f t="shared" si="5"/>
        <v>51270</v>
      </c>
      <c r="B366">
        <v>0</v>
      </c>
      <c r="C366">
        <v>5127</v>
      </c>
      <c r="D366">
        <v>82356996</v>
      </c>
      <c r="E366">
        <v>80811972.140000001</v>
      </c>
      <c r="F366">
        <v>573</v>
      </c>
      <c r="G366">
        <v>770</v>
      </c>
      <c r="H366" t="s">
        <v>10</v>
      </c>
    </row>
    <row r="367" spans="1:8" x14ac:dyDescent="0.25">
      <c r="A367" t="str">
        <f t="shared" si="5"/>
        <v>51310</v>
      </c>
      <c r="B367">
        <v>0</v>
      </c>
      <c r="C367">
        <v>5131</v>
      </c>
      <c r="D367">
        <v>12182484.24</v>
      </c>
      <c r="E367">
        <v>11926574.24</v>
      </c>
      <c r="F367">
        <v>111</v>
      </c>
      <c r="G367">
        <v>128</v>
      </c>
      <c r="H367" t="s">
        <v>10</v>
      </c>
    </row>
    <row r="368" spans="1:8" x14ac:dyDescent="0.25">
      <c r="A368" t="str">
        <f t="shared" si="5"/>
        <v>51350</v>
      </c>
      <c r="B368">
        <v>0</v>
      </c>
      <c r="C368">
        <v>5135</v>
      </c>
      <c r="D368">
        <v>14564404.6</v>
      </c>
      <c r="E368">
        <v>14487674.1</v>
      </c>
      <c r="F368">
        <v>99</v>
      </c>
      <c r="G368">
        <v>128</v>
      </c>
      <c r="H368" t="s">
        <v>10</v>
      </c>
    </row>
    <row r="369" spans="1:8" x14ac:dyDescent="0.25">
      <c r="A369" t="str">
        <f t="shared" si="5"/>
        <v>51390</v>
      </c>
      <c r="B369">
        <v>0</v>
      </c>
      <c r="C369">
        <v>5139</v>
      </c>
      <c r="D369">
        <v>24154911.120000001</v>
      </c>
      <c r="E369">
        <v>23721127.66</v>
      </c>
      <c r="F369">
        <v>146</v>
      </c>
      <c r="G369">
        <v>181</v>
      </c>
      <c r="H369" t="s">
        <v>10</v>
      </c>
    </row>
    <row r="370" spans="1:8" x14ac:dyDescent="0.25">
      <c r="A370" t="str">
        <f t="shared" si="5"/>
        <v>51550</v>
      </c>
      <c r="B370">
        <v>0</v>
      </c>
      <c r="C370">
        <v>5155</v>
      </c>
      <c r="D370">
        <v>10742048.539999999</v>
      </c>
      <c r="E370">
        <v>10635048.539999999</v>
      </c>
      <c r="F370">
        <v>85</v>
      </c>
      <c r="G370">
        <v>98</v>
      </c>
      <c r="H370" t="s">
        <v>10</v>
      </c>
    </row>
    <row r="371" spans="1:8" x14ac:dyDescent="0.25">
      <c r="A371" t="str">
        <f t="shared" si="5"/>
        <v>51810</v>
      </c>
      <c r="B371">
        <v>0</v>
      </c>
      <c r="C371">
        <v>5181</v>
      </c>
      <c r="D371">
        <v>13268293.039999999</v>
      </c>
      <c r="E371">
        <v>13205897.560000001</v>
      </c>
      <c r="F371">
        <v>91</v>
      </c>
      <c r="G371">
        <v>113</v>
      </c>
      <c r="H371" t="s">
        <v>10</v>
      </c>
    </row>
    <row r="372" spans="1:8" x14ac:dyDescent="0.25">
      <c r="A372" t="str">
        <f t="shared" si="5"/>
        <v>52020</v>
      </c>
      <c r="B372">
        <v>0</v>
      </c>
      <c r="C372">
        <v>5202</v>
      </c>
      <c r="D372">
        <v>20421825.600000001</v>
      </c>
      <c r="E372">
        <v>20185492.289999999</v>
      </c>
      <c r="F372">
        <v>145</v>
      </c>
      <c r="G372">
        <v>190</v>
      </c>
      <c r="H372" t="s">
        <v>10</v>
      </c>
    </row>
    <row r="373" spans="1:8" x14ac:dyDescent="0.25">
      <c r="A373" t="str">
        <f t="shared" si="5"/>
        <v>52210</v>
      </c>
      <c r="B373">
        <v>0</v>
      </c>
      <c r="C373">
        <v>5221</v>
      </c>
      <c r="D373">
        <v>31725496.620000001</v>
      </c>
      <c r="E373">
        <v>31459082.949999999</v>
      </c>
      <c r="F373">
        <v>271</v>
      </c>
      <c r="G373">
        <v>323</v>
      </c>
      <c r="H373" t="s">
        <v>10</v>
      </c>
    </row>
    <row r="374" spans="1:8" x14ac:dyDescent="0.25">
      <c r="A374" t="str">
        <f t="shared" si="5"/>
        <v>52340</v>
      </c>
      <c r="B374">
        <v>0</v>
      </c>
      <c r="C374">
        <v>5234</v>
      </c>
      <c r="D374">
        <v>9745206</v>
      </c>
      <c r="E374">
        <v>9660594.5800000001</v>
      </c>
      <c r="F374">
        <v>67</v>
      </c>
      <c r="G374">
        <v>82</v>
      </c>
      <c r="H374" t="s">
        <v>10</v>
      </c>
    </row>
    <row r="375" spans="1:8" x14ac:dyDescent="0.25">
      <c r="A375" t="str">
        <f t="shared" si="5"/>
        <v>52550</v>
      </c>
      <c r="B375">
        <v>0</v>
      </c>
      <c r="C375">
        <v>5255</v>
      </c>
      <c r="D375">
        <v>70756925.340000004</v>
      </c>
      <c r="E375">
        <v>70016535.170000002</v>
      </c>
      <c r="F375">
        <v>561</v>
      </c>
      <c r="G375">
        <v>661</v>
      </c>
      <c r="H375" t="s">
        <v>10</v>
      </c>
    </row>
    <row r="376" spans="1:8" x14ac:dyDescent="0.25">
      <c r="A376" t="str">
        <f t="shared" si="5"/>
        <v>52750</v>
      </c>
      <c r="B376">
        <v>0</v>
      </c>
      <c r="C376">
        <v>5275</v>
      </c>
      <c r="D376">
        <v>6490710.3399999999</v>
      </c>
      <c r="E376">
        <v>6460350.3399999999</v>
      </c>
      <c r="F376">
        <v>51</v>
      </c>
      <c r="G376">
        <v>60</v>
      </c>
      <c r="H376" t="s">
        <v>10</v>
      </c>
    </row>
    <row r="377" spans="1:8" x14ac:dyDescent="0.25">
      <c r="A377" t="str">
        <f t="shared" si="5"/>
        <v>52900</v>
      </c>
      <c r="B377">
        <v>0</v>
      </c>
      <c r="C377">
        <v>5290</v>
      </c>
      <c r="D377">
        <v>19029273.170000002</v>
      </c>
      <c r="E377">
        <v>18751755.190000001</v>
      </c>
      <c r="F377">
        <v>150</v>
      </c>
      <c r="G377">
        <v>177</v>
      </c>
      <c r="H377" t="s">
        <v>10</v>
      </c>
    </row>
    <row r="378" spans="1:8" x14ac:dyDescent="0.25">
      <c r="A378" t="str">
        <f t="shared" si="5"/>
        <v>53070</v>
      </c>
      <c r="B378">
        <v>0</v>
      </c>
      <c r="C378">
        <v>5307</v>
      </c>
      <c r="D378">
        <v>9433425.6999999993</v>
      </c>
      <c r="E378">
        <v>9175453.8100000005</v>
      </c>
      <c r="F378">
        <v>78</v>
      </c>
      <c r="G378">
        <v>97</v>
      </c>
      <c r="H378" t="s">
        <v>10</v>
      </c>
    </row>
    <row r="379" spans="1:8" x14ac:dyDescent="0.25">
      <c r="A379" t="str">
        <f t="shared" si="5"/>
        <v>53260</v>
      </c>
      <c r="B379">
        <v>0</v>
      </c>
      <c r="C379">
        <v>5326</v>
      </c>
      <c r="D379">
        <v>14408969.199999999</v>
      </c>
      <c r="E379">
        <v>14234664.970000001</v>
      </c>
      <c r="F379">
        <v>106</v>
      </c>
      <c r="G379">
        <v>136</v>
      </c>
      <c r="H379" t="s">
        <v>10</v>
      </c>
    </row>
    <row r="380" spans="1:8" x14ac:dyDescent="0.25">
      <c r="A380" t="str">
        <f t="shared" si="5"/>
        <v>53410</v>
      </c>
      <c r="B380">
        <v>0</v>
      </c>
      <c r="C380">
        <v>5341</v>
      </c>
      <c r="D380">
        <v>9130895.4399999995</v>
      </c>
      <c r="E380">
        <v>9114145.4399999995</v>
      </c>
      <c r="F380">
        <v>75</v>
      </c>
      <c r="G380">
        <v>91</v>
      </c>
      <c r="H380" t="s">
        <v>10</v>
      </c>
    </row>
    <row r="381" spans="1:8" x14ac:dyDescent="0.25">
      <c r="A381" t="str">
        <f t="shared" si="5"/>
        <v>53610</v>
      </c>
      <c r="B381">
        <v>0</v>
      </c>
      <c r="C381">
        <v>5361</v>
      </c>
      <c r="D381">
        <v>45464733.100000001</v>
      </c>
      <c r="E381">
        <v>44620550.549999997</v>
      </c>
      <c r="F381">
        <v>357</v>
      </c>
      <c r="G381">
        <v>445</v>
      </c>
      <c r="H381" t="s">
        <v>10</v>
      </c>
    </row>
    <row r="382" spans="1:8" x14ac:dyDescent="0.25">
      <c r="A382" t="str">
        <f t="shared" si="5"/>
        <v>53830</v>
      </c>
      <c r="B382">
        <v>0</v>
      </c>
      <c r="C382">
        <v>5383</v>
      </c>
      <c r="D382">
        <v>53809965.149999999</v>
      </c>
      <c r="E382">
        <v>52834352.630000003</v>
      </c>
      <c r="F382">
        <v>369</v>
      </c>
      <c r="G382">
        <v>455</v>
      </c>
      <c r="H382" t="s">
        <v>10</v>
      </c>
    </row>
    <row r="383" spans="1:8" x14ac:dyDescent="0.25">
      <c r="A383" t="str">
        <f t="shared" si="5"/>
        <v>54050</v>
      </c>
      <c r="B383">
        <v>0</v>
      </c>
      <c r="C383">
        <v>5405</v>
      </c>
      <c r="D383">
        <v>19169476.420000002</v>
      </c>
      <c r="E383">
        <v>18986751.420000002</v>
      </c>
      <c r="F383">
        <v>138</v>
      </c>
      <c r="G383">
        <v>182</v>
      </c>
      <c r="H383" t="s">
        <v>10</v>
      </c>
    </row>
    <row r="384" spans="1:8" x14ac:dyDescent="0.25">
      <c r="A384" t="str">
        <f t="shared" si="5"/>
        <v>54150</v>
      </c>
      <c r="B384">
        <v>0</v>
      </c>
      <c r="C384">
        <v>5415</v>
      </c>
      <c r="D384">
        <v>42380652.100000001</v>
      </c>
      <c r="E384">
        <v>41828988.850000001</v>
      </c>
      <c r="F384">
        <v>358</v>
      </c>
      <c r="G384">
        <v>427</v>
      </c>
      <c r="H384" t="s">
        <v>10</v>
      </c>
    </row>
    <row r="385" spans="1:8" x14ac:dyDescent="0.25">
      <c r="A385" t="str">
        <f t="shared" si="5"/>
        <v>54420</v>
      </c>
      <c r="B385">
        <v>0</v>
      </c>
      <c r="C385">
        <v>5442</v>
      </c>
      <c r="D385">
        <v>15360410.800000001</v>
      </c>
      <c r="E385">
        <v>15308510.800000001</v>
      </c>
      <c r="F385">
        <v>107</v>
      </c>
      <c r="G385">
        <v>125</v>
      </c>
      <c r="H385" t="s">
        <v>10</v>
      </c>
    </row>
    <row r="386" spans="1:8" x14ac:dyDescent="0.25">
      <c r="A386" t="str">
        <f t="shared" si="5"/>
        <v>54630</v>
      </c>
      <c r="B386">
        <v>0</v>
      </c>
      <c r="C386">
        <v>5463</v>
      </c>
      <c r="D386">
        <v>13442828.1</v>
      </c>
      <c r="E386">
        <v>13407578.1</v>
      </c>
      <c r="F386">
        <v>86</v>
      </c>
      <c r="G386">
        <v>112</v>
      </c>
      <c r="H386" t="s">
        <v>10</v>
      </c>
    </row>
    <row r="387" spans="1:8" x14ac:dyDescent="0.25">
      <c r="A387" t="str">
        <f t="shared" ref="A387:A450" si="6">C387&amp;B387</f>
        <v>54900</v>
      </c>
      <c r="B387">
        <v>0</v>
      </c>
      <c r="C387">
        <v>5490</v>
      </c>
      <c r="D387">
        <v>26385194.100000001</v>
      </c>
      <c r="E387">
        <v>25922157.289999999</v>
      </c>
      <c r="F387">
        <v>169</v>
      </c>
      <c r="G387">
        <v>207</v>
      </c>
      <c r="H387" t="s">
        <v>10</v>
      </c>
    </row>
    <row r="388" spans="1:8" x14ac:dyDescent="0.25">
      <c r="A388" t="str">
        <f t="shared" si="6"/>
        <v>55080</v>
      </c>
      <c r="B388">
        <v>0</v>
      </c>
      <c r="C388">
        <v>5508</v>
      </c>
      <c r="D388">
        <v>35720392.030000001</v>
      </c>
      <c r="E388">
        <v>34919301.549999997</v>
      </c>
      <c r="F388">
        <v>239</v>
      </c>
      <c r="G388">
        <v>291</v>
      </c>
      <c r="H388" t="s">
        <v>10</v>
      </c>
    </row>
    <row r="389" spans="1:8" x14ac:dyDescent="0.25">
      <c r="A389" t="str">
        <f t="shared" si="6"/>
        <v>55250</v>
      </c>
      <c r="B389">
        <v>0</v>
      </c>
      <c r="C389">
        <v>5525</v>
      </c>
      <c r="D389">
        <v>27927413.199999999</v>
      </c>
      <c r="E389">
        <v>27729263.199999999</v>
      </c>
      <c r="F389">
        <v>116</v>
      </c>
      <c r="G389">
        <v>148</v>
      </c>
      <c r="H389" t="s">
        <v>10</v>
      </c>
    </row>
    <row r="390" spans="1:8" x14ac:dyDescent="0.25">
      <c r="A390" t="str">
        <f t="shared" si="6"/>
        <v>55450</v>
      </c>
      <c r="B390">
        <v>0</v>
      </c>
      <c r="C390">
        <v>5545</v>
      </c>
      <c r="D390">
        <v>33154389.600000001</v>
      </c>
      <c r="E390">
        <v>32852832.800000001</v>
      </c>
      <c r="F390">
        <v>259</v>
      </c>
      <c r="G390">
        <v>300</v>
      </c>
      <c r="H390" t="s">
        <v>10</v>
      </c>
    </row>
    <row r="391" spans="1:8" x14ac:dyDescent="0.25">
      <c r="A391" t="str">
        <f t="shared" si="6"/>
        <v>55600</v>
      </c>
      <c r="B391">
        <v>0</v>
      </c>
      <c r="C391">
        <v>5560</v>
      </c>
      <c r="D391">
        <v>53380547.579999998</v>
      </c>
      <c r="E391">
        <v>53098985.729999997</v>
      </c>
      <c r="F391">
        <v>346</v>
      </c>
      <c r="G391">
        <v>436</v>
      </c>
      <c r="H391" t="s">
        <v>10</v>
      </c>
    </row>
    <row r="392" spans="1:8" x14ac:dyDescent="0.25">
      <c r="A392" t="str">
        <f t="shared" si="6"/>
        <v>55850</v>
      </c>
      <c r="B392">
        <v>0</v>
      </c>
      <c r="C392">
        <v>5585</v>
      </c>
      <c r="D392">
        <v>25204786.219999999</v>
      </c>
      <c r="E392">
        <v>25116273.100000001</v>
      </c>
      <c r="F392">
        <v>122</v>
      </c>
      <c r="G392">
        <v>161</v>
      </c>
      <c r="H392" t="s">
        <v>10</v>
      </c>
    </row>
    <row r="393" spans="1:8" x14ac:dyDescent="0.25">
      <c r="A393" t="str">
        <f t="shared" si="6"/>
        <v>56030</v>
      </c>
      <c r="B393">
        <v>0</v>
      </c>
      <c r="C393">
        <v>5603</v>
      </c>
      <c r="D393">
        <v>19196014.710000001</v>
      </c>
      <c r="E393">
        <v>19077039.199999999</v>
      </c>
      <c r="F393">
        <v>161</v>
      </c>
      <c r="G393">
        <v>184</v>
      </c>
      <c r="H393" t="s">
        <v>10</v>
      </c>
    </row>
    <row r="394" spans="1:8" x14ac:dyDescent="0.25">
      <c r="A394" t="str">
        <f t="shared" si="6"/>
        <v>56230</v>
      </c>
      <c r="B394">
        <v>0</v>
      </c>
      <c r="C394">
        <v>5623</v>
      </c>
      <c r="D394">
        <v>10969255</v>
      </c>
      <c r="E394">
        <v>10855986.210000001</v>
      </c>
      <c r="F394">
        <v>72</v>
      </c>
      <c r="G394">
        <v>95</v>
      </c>
      <c r="H394" t="s">
        <v>10</v>
      </c>
    </row>
    <row r="395" spans="1:8" x14ac:dyDescent="0.25">
      <c r="A395" t="str">
        <f t="shared" si="6"/>
        <v>56400</v>
      </c>
      <c r="B395">
        <v>0</v>
      </c>
      <c r="C395">
        <v>5640</v>
      </c>
      <c r="D395">
        <v>21376961.210000001</v>
      </c>
      <c r="E395">
        <v>21230766.469999999</v>
      </c>
      <c r="F395">
        <v>150</v>
      </c>
      <c r="G395">
        <v>181</v>
      </c>
      <c r="H395" t="s">
        <v>10</v>
      </c>
    </row>
    <row r="396" spans="1:8" x14ac:dyDescent="0.25">
      <c r="A396" t="str">
        <f t="shared" si="6"/>
        <v>56560</v>
      </c>
      <c r="B396">
        <v>0</v>
      </c>
      <c r="C396">
        <v>5656</v>
      </c>
      <c r="D396">
        <v>58199697.280000001</v>
      </c>
      <c r="E396">
        <v>57583034.5</v>
      </c>
      <c r="F396">
        <v>415</v>
      </c>
      <c r="G396">
        <v>517</v>
      </c>
      <c r="H396" t="s">
        <v>10</v>
      </c>
    </row>
    <row r="397" spans="1:8" x14ac:dyDescent="0.25">
      <c r="A397" t="str">
        <f t="shared" si="6"/>
        <v>56840</v>
      </c>
      <c r="B397">
        <v>0</v>
      </c>
      <c r="C397">
        <v>5684</v>
      </c>
      <c r="D397">
        <v>25242006.84</v>
      </c>
      <c r="E397">
        <v>24963394.370000001</v>
      </c>
      <c r="F397">
        <v>157</v>
      </c>
      <c r="G397">
        <v>183</v>
      </c>
      <c r="H397" t="s">
        <v>10</v>
      </c>
    </row>
    <row r="398" spans="1:8" x14ac:dyDescent="0.25">
      <c r="A398" t="str">
        <f t="shared" si="6"/>
        <v>57050</v>
      </c>
      <c r="B398">
        <v>0</v>
      </c>
      <c r="C398">
        <v>5705</v>
      </c>
      <c r="D398">
        <v>10644888.359999999</v>
      </c>
      <c r="E398">
        <v>10527572.48</v>
      </c>
      <c r="F398">
        <v>55</v>
      </c>
      <c r="G398">
        <v>120</v>
      </c>
      <c r="H398" t="s">
        <v>10</v>
      </c>
    </row>
    <row r="399" spans="1:8" x14ac:dyDescent="0.25">
      <c r="A399" t="str">
        <f t="shared" si="6"/>
        <v>57100</v>
      </c>
      <c r="B399">
        <v>0</v>
      </c>
      <c r="C399">
        <v>5710</v>
      </c>
      <c r="D399">
        <v>93147208.219999999</v>
      </c>
      <c r="E399">
        <v>92145211.109999999</v>
      </c>
      <c r="F399">
        <v>659</v>
      </c>
      <c r="G399">
        <v>797</v>
      </c>
      <c r="H399" t="s">
        <v>10</v>
      </c>
    </row>
    <row r="400" spans="1:8" x14ac:dyDescent="0.25">
      <c r="A400" t="str">
        <f t="shared" si="6"/>
        <v>57160</v>
      </c>
      <c r="B400">
        <v>0</v>
      </c>
      <c r="C400">
        <v>5716</v>
      </c>
      <c r="D400">
        <v>316377505.56</v>
      </c>
      <c r="E400">
        <v>312337054.39999998</v>
      </c>
      <c r="F400">
        <v>2218</v>
      </c>
      <c r="G400">
        <v>2734</v>
      </c>
      <c r="H400" t="s">
        <v>10</v>
      </c>
    </row>
    <row r="401" spans="1:8" x14ac:dyDescent="0.25">
      <c r="A401" t="str">
        <f t="shared" si="6"/>
        <v>57330</v>
      </c>
      <c r="B401">
        <v>0</v>
      </c>
      <c r="C401">
        <v>5733</v>
      </c>
      <c r="D401">
        <v>20875186.98</v>
      </c>
      <c r="E401">
        <v>20820685.969999999</v>
      </c>
      <c r="F401">
        <v>139</v>
      </c>
      <c r="G401">
        <v>175</v>
      </c>
      <c r="H401" t="s">
        <v>10</v>
      </c>
    </row>
    <row r="402" spans="1:8" x14ac:dyDescent="0.25">
      <c r="A402" t="str">
        <f t="shared" si="6"/>
        <v>57380</v>
      </c>
      <c r="B402">
        <v>0</v>
      </c>
      <c r="C402">
        <v>5738</v>
      </c>
      <c r="D402">
        <v>13692938</v>
      </c>
      <c r="E402">
        <v>13576552.539999999</v>
      </c>
      <c r="F402">
        <v>80</v>
      </c>
      <c r="G402">
        <v>110</v>
      </c>
      <c r="H402" t="s">
        <v>10</v>
      </c>
    </row>
    <row r="403" spans="1:8" x14ac:dyDescent="0.25">
      <c r="A403" t="str">
        <f t="shared" si="6"/>
        <v>57430</v>
      </c>
      <c r="B403">
        <v>0</v>
      </c>
      <c r="C403">
        <v>5743</v>
      </c>
      <c r="D403">
        <v>52629717.740000002</v>
      </c>
      <c r="E403">
        <v>52079629.579999998</v>
      </c>
      <c r="F403">
        <v>310</v>
      </c>
      <c r="G403">
        <v>418</v>
      </c>
      <c r="H403" t="s">
        <v>10</v>
      </c>
    </row>
    <row r="404" spans="1:8" x14ac:dyDescent="0.25">
      <c r="A404" t="str">
        <f t="shared" si="6"/>
        <v>57470</v>
      </c>
      <c r="B404">
        <v>0</v>
      </c>
      <c r="C404">
        <v>5747</v>
      </c>
      <c r="D404">
        <v>40447915.170000002</v>
      </c>
      <c r="E404">
        <v>39773937.560000002</v>
      </c>
      <c r="F404">
        <v>308</v>
      </c>
      <c r="G404">
        <v>394</v>
      </c>
      <c r="H404" t="s">
        <v>10</v>
      </c>
    </row>
    <row r="405" spans="1:8" x14ac:dyDescent="0.25">
      <c r="A405" t="str">
        <f t="shared" si="6"/>
        <v>57870</v>
      </c>
      <c r="B405">
        <v>0</v>
      </c>
      <c r="C405">
        <v>5787</v>
      </c>
      <c r="D405">
        <v>38567614.490000002</v>
      </c>
      <c r="E405">
        <v>38345936.670000002</v>
      </c>
      <c r="F405">
        <v>278</v>
      </c>
      <c r="G405">
        <v>338</v>
      </c>
      <c r="H405" t="s">
        <v>10</v>
      </c>
    </row>
    <row r="406" spans="1:8" x14ac:dyDescent="0.25">
      <c r="A406" t="str">
        <f t="shared" si="6"/>
        <v>58140</v>
      </c>
      <c r="B406">
        <v>0</v>
      </c>
      <c r="C406">
        <v>5814</v>
      </c>
      <c r="D406">
        <v>115414752.8</v>
      </c>
      <c r="E406">
        <v>113952017.81999999</v>
      </c>
      <c r="F406">
        <v>851</v>
      </c>
      <c r="G406">
        <v>1072</v>
      </c>
      <c r="H406" t="s">
        <v>10</v>
      </c>
    </row>
    <row r="407" spans="1:8" x14ac:dyDescent="0.25">
      <c r="A407" t="str">
        <f t="shared" si="6"/>
        <v>58620</v>
      </c>
      <c r="B407">
        <v>0</v>
      </c>
      <c r="C407">
        <v>5862</v>
      </c>
      <c r="D407">
        <v>35928682.689999998</v>
      </c>
      <c r="E407">
        <v>35593111.689999998</v>
      </c>
      <c r="F407">
        <v>261</v>
      </c>
      <c r="G407">
        <v>322</v>
      </c>
      <c r="H407" t="s">
        <v>10</v>
      </c>
    </row>
    <row r="408" spans="1:8" x14ac:dyDescent="0.25">
      <c r="A408" t="str">
        <f t="shared" si="6"/>
        <v>58930</v>
      </c>
      <c r="B408">
        <v>0</v>
      </c>
      <c r="C408">
        <v>5893</v>
      </c>
      <c r="D408">
        <v>41309172.25</v>
      </c>
      <c r="E408">
        <v>40600780.579999998</v>
      </c>
      <c r="F408">
        <v>292</v>
      </c>
      <c r="G408">
        <v>351</v>
      </c>
      <c r="H408" t="s">
        <v>10</v>
      </c>
    </row>
    <row r="409" spans="1:8" x14ac:dyDescent="0.25">
      <c r="A409" t="str">
        <f t="shared" si="6"/>
        <v>59110</v>
      </c>
      <c r="B409">
        <v>0</v>
      </c>
      <c r="C409">
        <v>5911</v>
      </c>
      <c r="D409">
        <v>21512579.859999999</v>
      </c>
      <c r="E409">
        <v>21454399.309999999</v>
      </c>
      <c r="F409">
        <v>172</v>
      </c>
      <c r="G409">
        <v>215</v>
      </c>
      <c r="H409" t="s">
        <v>10</v>
      </c>
    </row>
    <row r="410" spans="1:8" x14ac:dyDescent="0.25">
      <c r="A410" t="str">
        <f t="shared" si="6"/>
        <v>59380</v>
      </c>
      <c r="B410">
        <v>0</v>
      </c>
      <c r="C410">
        <v>5938</v>
      </c>
      <c r="D410">
        <v>40260103.590000004</v>
      </c>
      <c r="E410">
        <v>39633282.25</v>
      </c>
      <c r="F410">
        <v>299</v>
      </c>
      <c r="G410">
        <v>374</v>
      </c>
      <c r="H410" t="s">
        <v>10</v>
      </c>
    </row>
    <row r="411" spans="1:8" x14ac:dyDescent="0.25">
      <c r="A411" t="str">
        <f t="shared" si="6"/>
        <v>59710</v>
      </c>
      <c r="B411">
        <v>0</v>
      </c>
      <c r="C411">
        <v>5971</v>
      </c>
      <c r="D411">
        <v>145512427.53999999</v>
      </c>
      <c r="E411">
        <v>144076969.28999999</v>
      </c>
      <c r="F411">
        <v>1004</v>
      </c>
      <c r="G411">
        <v>1226</v>
      </c>
      <c r="H411" t="s">
        <v>10</v>
      </c>
    </row>
    <row r="412" spans="1:8" x14ac:dyDescent="0.25">
      <c r="A412" t="str">
        <f t="shared" si="6"/>
        <v>60020</v>
      </c>
      <c r="B412">
        <v>0</v>
      </c>
      <c r="C412">
        <v>6002</v>
      </c>
      <c r="D412">
        <v>45958185.539999999</v>
      </c>
      <c r="E412">
        <v>45573140.549999997</v>
      </c>
      <c r="F412">
        <v>342</v>
      </c>
      <c r="G412">
        <v>425</v>
      </c>
      <c r="H412" t="s">
        <v>10</v>
      </c>
    </row>
    <row r="413" spans="1:8" x14ac:dyDescent="0.25">
      <c r="A413" t="str">
        <f t="shared" si="6"/>
        <v>60340</v>
      </c>
      <c r="B413">
        <v>0</v>
      </c>
      <c r="C413">
        <v>6034</v>
      </c>
      <c r="D413">
        <v>56912845.329999998</v>
      </c>
      <c r="E413">
        <v>56485287.719999999</v>
      </c>
      <c r="F413">
        <v>372</v>
      </c>
      <c r="G413">
        <v>476</v>
      </c>
      <c r="H413" t="s">
        <v>10</v>
      </c>
    </row>
    <row r="414" spans="1:8" x14ac:dyDescent="0.25">
      <c r="A414" t="str">
        <f t="shared" si="6"/>
        <v>60770</v>
      </c>
      <c r="B414">
        <v>0</v>
      </c>
      <c r="C414">
        <v>6077</v>
      </c>
      <c r="D414">
        <v>71275703.150000006</v>
      </c>
      <c r="E414">
        <v>70433469.799999997</v>
      </c>
      <c r="F414">
        <v>550</v>
      </c>
      <c r="G414">
        <v>669</v>
      </c>
      <c r="H414" t="s">
        <v>10</v>
      </c>
    </row>
    <row r="415" spans="1:8" x14ac:dyDescent="0.25">
      <c r="A415" t="str">
        <f t="shared" si="6"/>
        <v>61180</v>
      </c>
      <c r="B415">
        <v>0</v>
      </c>
      <c r="C415">
        <v>6118</v>
      </c>
      <c r="D415">
        <v>81541055.109999999</v>
      </c>
      <c r="E415">
        <v>80922829.010000005</v>
      </c>
      <c r="F415">
        <v>430</v>
      </c>
      <c r="G415">
        <v>594</v>
      </c>
      <c r="H415" t="s">
        <v>10</v>
      </c>
    </row>
    <row r="416" spans="1:8" x14ac:dyDescent="0.25">
      <c r="A416" t="str">
        <f t="shared" si="6"/>
        <v>61510</v>
      </c>
      <c r="B416">
        <v>0</v>
      </c>
      <c r="C416">
        <v>6151</v>
      </c>
      <c r="D416">
        <v>17892395.989999998</v>
      </c>
      <c r="E416">
        <v>17592895.48</v>
      </c>
      <c r="F416">
        <v>144</v>
      </c>
      <c r="G416">
        <v>164</v>
      </c>
      <c r="H416" t="s">
        <v>10</v>
      </c>
    </row>
    <row r="417" spans="1:8" x14ac:dyDescent="0.25">
      <c r="A417" t="str">
        <f t="shared" si="6"/>
        <v>61890</v>
      </c>
      <c r="B417">
        <v>0</v>
      </c>
      <c r="C417">
        <v>6189</v>
      </c>
      <c r="D417">
        <v>711646926.95000005</v>
      </c>
      <c r="E417">
        <v>703555230.80999994</v>
      </c>
      <c r="F417">
        <v>5906</v>
      </c>
      <c r="G417">
        <v>6961</v>
      </c>
      <c r="H417" t="s">
        <v>10</v>
      </c>
    </row>
    <row r="418" spans="1:8" x14ac:dyDescent="0.25">
      <c r="A418" t="str">
        <f t="shared" si="6"/>
        <v>62300</v>
      </c>
      <c r="B418">
        <v>0</v>
      </c>
      <c r="C418">
        <v>6230</v>
      </c>
      <c r="D418">
        <v>420531274.50999999</v>
      </c>
      <c r="E418">
        <v>415837972.5</v>
      </c>
      <c r="F418">
        <v>3216</v>
      </c>
      <c r="G418">
        <v>3845</v>
      </c>
      <c r="H418" t="s">
        <v>10</v>
      </c>
    </row>
    <row r="419" spans="1:8" x14ac:dyDescent="0.25">
      <c r="A419" t="str">
        <f t="shared" si="6"/>
        <v>62540</v>
      </c>
      <c r="B419">
        <v>0</v>
      </c>
      <c r="C419">
        <v>6254</v>
      </c>
      <c r="D419">
        <v>103577636.31</v>
      </c>
      <c r="E419">
        <v>102733075.92</v>
      </c>
      <c r="F419">
        <v>846</v>
      </c>
      <c r="G419">
        <v>1059</v>
      </c>
      <c r="H419" t="s">
        <v>10</v>
      </c>
    </row>
    <row r="420" spans="1:8" x14ac:dyDescent="0.25">
      <c r="A420" t="str">
        <f t="shared" si="6"/>
        <v>62700</v>
      </c>
      <c r="B420">
        <v>0</v>
      </c>
      <c r="C420">
        <v>6270</v>
      </c>
      <c r="D420">
        <v>235700835.53999999</v>
      </c>
      <c r="E420">
        <v>233195227.81999999</v>
      </c>
      <c r="F420">
        <v>1907</v>
      </c>
      <c r="G420">
        <v>2318</v>
      </c>
      <c r="H420" t="s">
        <v>10</v>
      </c>
    </row>
    <row r="421" spans="1:8" x14ac:dyDescent="0.25">
      <c r="A421" t="str">
        <f t="shared" si="6"/>
        <v>63020</v>
      </c>
      <c r="B421">
        <v>0</v>
      </c>
      <c r="C421">
        <v>6302</v>
      </c>
      <c r="D421">
        <v>27170561.91</v>
      </c>
      <c r="E421">
        <v>26711485.629999999</v>
      </c>
      <c r="F421">
        <v>197</v>
      </c>
      <c r="G421">
        <v>225</v>
      </c>
      <c r="H421" t="s">
        <v>10</v>
      </c>
    </row>
    <row r="422" spans="1:8" x14ac:dyDescent="0.25">
      <c r="A422" t="str">
        <f t="shared" si="6"/>
        <v>63130</v>
      </c>
      <c r="B422">
        <v>0</v>
      </c>
      <c r="C422">
        <v>6313</v>
      </c>
      <c r="D422">
        <v>35466259.969999999</v>
      </c>
      <c r="E422">
        <v>34916800.57</v>
      </c>
      <c r="F422">
        <v>262</v>
      </c>
      <c r="G422">
        <v>321</v>
      </c>
      <c r="H422" t="s">
        <v>10</v>
      </c>
    </row>
    <row r="423" spans="1:8" x14ac:dyDescent="0.25">
      <c r="A423" t="str">
        <f t="shared" si="6"/>
        <v>63210</v>
      </c>
      <c r="B423">
        <v>0</v>
      </c>
      <c r="C423">
        <v>6321</v>
      </c>
      <c r="D423">
        <v>384570167.22000003</v>
      </c>
      <c r="E423">
        <v>380489725.39999998</v>
      </c>
      <c r="F423">
        <v>3047</v>
      </c>
      <c r="G423">
        <v>3766</v>
      </c>
      <c r="H423" t="s">
        <v>10</v>
      </c>
    </row>
    <row r="424" spans="1:8" x14ac:dyDescent="0.25">
      <c r="A424" t="str">
        <f t="shared" si="6"/>
        <v>63280</v>
      </c>
      <c r="B424">
        <v>0</v>
      </c>
      <c r="C424">
        <v>6328</v>
      </c>
      <c r="D424">
        <v>62398055.520000003</v>
      </c>
      <c r="E424">
        <v>61782281.609999999</v>
      </c>
      <c r="F424">
        <v>408</v>
      </c>
      <c r="G424">
        <v>530</v>
      </c>
      <c r="H424" t="s">
        <v>10</v>
      </c>
    </row>
    <row r="425" spans="1:8" x14ac:dyDescent="0.25">
      <c r="A425" t="str">
        <f t="shared" si="6"/>
        <v>63340</v>
      </c>
      <c r="B425">
        <v>0</v>
      </c>
      <c r="C425">
        <v>6334</v>
      </c>
      <c r="D425">
        <v>42361071.579999998</v>
      </c>
      <c r="E425">
        <v>41803560.840000004</v>
      </c>
      <c r="F425">
        <v>326</v>
      </c>
      <c r="G425">
        <v>389</v>
      </c>
      <c r="H425" t="s">
        <v>10</v>
      </c>
    </row>
    <row r="426" spans="1:8" x14ac:dyDescent="0.25">
      <c r="A426" t="str">
        <f t="shared" si="6"/>
        <v>63380</v>
      </c>
      <c r="B426">
        <v>0</v>
      </c>
      <c r="C426">
        <v>6338</v>
      </c>
      <c r="D426">
        <v>265631618.90000001</v>
      </c>
      <c r="E426">
        <v>262334542.38999999</v>
      </c>
      <c r="F426">
        <v>2117</v>
      </c>
      <c r="G426">
        <v>2503</v>
      </c>
      <c r="H426" t="s">
        <v>10</v>
      </c>
    </row>
    <row r="427" spans="1:8" x14ac:dyDescent="0.25">
      <c r="A427" t="str">
        <f t="shared" si="6"/>
        <v>63450</v>
      </c>
      <c r="B427">
        <v>0</v>
      </c>
      <c r="C427">
        <v>6345</v>
      </c>
      <c r="D427">
        <v>312389712.81999999</v>
      </c>
      <c r="E427">
        <v>308984274.48000002</v>
      </c>
      <c r="F427">
        <v>2267</v>
      </c>
      <c r="G427">
        <v>2774</v>
      </c>
      <c r="H427" t="s">
        <v>10</v>
      </c>
    </row>
    <row r="428" spans="1:8" x14ac:dyDescent="0.25">
      <c r="A428" t="str">
        <f t="shared" si="6"/>
        <v>63580</v>
      </c>
      <c r="B428">
        <v>0</v>
      </c>
      <c r="C428">
        <v>6358</v>
      </c>
      <c r="D428">
        <v>5356419</v>
      </c>
      <c r="E428">
        <v>5313769</v>
      </c>
      <c r="F428">
        <v>55</v>
      </c>
      <c r="G428">
        <v>59</v>
      </c>
      <c r="H428" t="s">
        <v>10</v>
      </c>
    </row>
    <row r="429" spans="1:8" x14ac:dyDescent="0.25">
      <c r="A429" t="str">
        <f t="shared" si="6"/>
        <v>63630</v>
      </c>
      <c r="B429">
        <v>0</v>
      </c>
      <c r="C429">
        <v>6363</v>
      </c>
      <c r="D429">
        <v>595599856.98000002</v>
      </c>
      <c r="E429">
        <v>586694435.64999998</v>
      </c>
      <c r="F429">
        <v>4209</v>
      </c>
      <c r="G429">
        <v>5265</v>
      </c>
      <c r="H429" t="s">
        <v>10</v>
      </c>
    </row>
    <row r="430" spans="1:8" x14ac:dyDescent="0.25">
      <c r="A430" t="str">
        <f t="shared" si="6"/>
        <v>63940</v>
      </c>
      <c r="B430">
        <v>0</v>
      </c>
      <c r="C430">
        <v>6394</v>
      </c>
      <c r="D430">
        <v>5079397.87</v>
      </c>
      <c r="E430">
        <v>4990321.3</v>
      </c>
      <c r="F430">
        <v>30</v>
      </c>
      <c r="G430">
        <v>44</v>
      </c>
      <c r="H430" t="s">
        <v>10</v>
      </c>
    </row>
    <row r="431" spans="1:8" x14ac:dyDescent="0.25">
      <c r="A431" t="str">
        <f t="shared" si="6"/>
        <v>64070</v>
      </c>
      <c r="B431">
        <v>0</v>
      </c>
      <c r="C431">
        <v>6407</v>
      </c>
      <c r="D431">
        <v>2393727</v>
      </c>
      <c r="E431">
        <v>2023551.04</v>
      </c>
      <c r="F431">
        <v>10</v>
      </c>
      <c r="G431">
        <v>21</v>
      </c>
      <c r="H431" t="s">
        <v>10</v>
      </c>
    </row>
    <row r="432" spans="1:8" x14ac:dyDescent="0.25">
      <c r="A432" t="str">
        <f t="shared" si="6"/>
        <v>64190</v>
      </c>
      <c r="B432">
        <v>0</v>
      </c>
      <c r="C432">
        <v>6419</v>
      </c>
      <c r="D432">
        <v>4907065</v>
      </c>
      <c r="E432">
        <v>4849356.2</v>
      </c>
      <c r="F432">
        <v>32</v>
      </c>
      <c r="G432">
        <v>48</v>
      </c>
      <c r="H432" t="s">
        <v>10</v>
      </c>
    </row>
    <row r="433" spans="1:8" x14ac:dyDescent="0.25">
      <c r="A433" t="str">
        <f t="shared" si="6"/>
        <v>64330</v>
      </c>
      <c r="B433">
        <v>0</v>
      </c>
      <c r="C433">
        <v>6433</v>
      </c>
      <c r="D433">
        <v>2071557</v>
      </c>
      <c r="E433">
        <v>1995997</v>
      </c>
      <c r="F433">
        <v>16</v>
      </c>
      <c r="G433">
        <v>18</v>
      </c>
      <c r="H433" t="s">
        <v>10</v>
      </c>
    </row>
    <row r="434" spans="1:8" x14ac:dyDescent="0.25">
      <c r="A434" t="str">
        <f t="shared" si="6"/>
        <v>64440</v>
      </c>
      <c r="B434">
        <v>0</v>
      </c>
      <c r="C434">
        <v>6444</v>
      </c>
      <c r="D434">
        <v>280205</v>
      </c>
      <c r="E434">
        <v>280205</v>
      </c>
      <c r="F434">
        <v>3</v>
      </c>
      <c r="G434">
        <v>3</v>
      </c>
      <c r="H434" t="s">
        <v>10</v>
      </c>
    </row>
    <row r="435" spans="1:8" x14ac:dyDescent="0.25">
      <c r="A435" t="str">
        <f t="shared" si="6"/>
        <v>64530</v>
      </c>
      <c r="B435">
        <v>0</v>
      </c>
      <c r="C435">
        <v>6453</v>
      </c>
      <c r="D435">
        <v>252000</v>
      </c>
      <c r="E435">
        <v>216000</v>
      </c>
      <c r="F435">
        <v>2</v>
      </c>
      <c r="G435">
        <v>2</v>
      </c>
      <c r="H435" t="s">
        <v>10</v>
      </c>
    </row>
    <row r="436" spans="1:8" x14ac:dyDescent="0.25">
      <c r="A436" t="str">
        <f t="shared" si="6"/>
        <v>64780</v>
      </c>
      <c r="B436">
        <v>0</v>
      </c>
      <c r="C436">
        <v>6478</v>
      </c>
      <c r="D436">
        <v>830779</v>
      </c>
      <c r="E436">
        <v>780779</v>
      </c>
      <c r="F436">
        <v>4</v>
      </c>
      <c r="G436">
        <v>5</v>
      </c>
      <c r="H436" t="s">
        <v>10</v>
      </c>
    </row>
    <row r="437" spans="1:8" x14ac:dyDescent="0.25">
      <c r="A437" t="str">
        <f t="shared" si="6"/>
        <v>64910</v>
      </c>
      <c r="B437">
        <v>0</v>
      </c>
      <c r="C437">
        <v>6491</v>
      </c>
      <c r="D437">
        <v>8341945</v>
      </c>
      <c r="E437">
        <v>8185645</v>
      </c>
      <c r="F437">
        <v>51</v>
      </c>
      <c r="G437">
        <v>67</v>
      </c>
      <c r="H437" t="s">
        <v>10</v>
      </c>
    </row>
    <row r="438" spans="1:8" x14ac:dyDescent="0.25">
      <c r="A438" t="str">
        <f t="shared" si="6"/>
        <v>65090</v>
      </c>
      <c r="B438">
        <v>0</v>
      </c>
      <c r="C438">
        <v>6509</v>
      </c>
      <c r="D438">
        <v>2194554</v>
      </c>
      <c r="E438">
        <v>2184954</v>
      </c>
      <c r="F438">
        <v>20</v>
      </c>
      <c r="G438">
        <v>28</v>
      </c>
      <c r="H438" t="s">
        <v>10</v>
      </c>
    </row>
    <row r="439" spans="1:8" x14ac:dyDescent="0.25">
      <c r="A439" t="str">
        <f t="shared" si="6"/>
        <v>65180</v>
      </c>
      <c r="B439">
        <v>0</v>
      </c>
      <c r="C439">
        <v>6518</v>
      </c>
      <c r="D439">
        <v>8810265</v>
      </c>
      <c r="E439">
        <v>8717310.4600000009</v>
      </c>
      <c r="F439">
        <v>35</v>
      </c>
      <c r="G439">
        <v>55</v>
      </c>
      <c r="H439" t="s">
        <v>10</v>
      </c>
    </row>
    <row r="440" spans="1:8" x14ac:dyDescent="0.25">
      <c r="A440" t="str">
        <f t="shared" si="6"/>
        <v>65240</v>
      </c>
      <c r="B440">
        <v>0</v>
      </c>
      <c r="C440">
        <v>6524</v>
      </c>
      <c r="D440">
        <v>148123795.84</v>
      </c>
      <c r="E440">
        <v>146328785.93000001</v>
      </c>
      <c r="F440">
        <v>952</v>
      </c>
      <c r="G440">
        <v>1230</v>
      </c>
      <c r="H440" t="s">
        <v>10</v>
      </c>
    </row>
    <row r="441" spans="1:8" x14ac:dyDescent="0.25">
      <c r="A441" t="str">
        <f t="shared" si="6"/>
        <v>65330</v>
      </c>
      <c r="B441">
        <v>0</v>
      </c>
      <c r="C441">
        <v>6533</v>
      </c>
      <c r="D441">
        <v>3393400</v>
      </c>
      <c r="E441">
        <v>3323400</v>
      </c>
      <c r="F441">
        <v>14</v>
      </c>
      <c r="G441">
        <v>23</v>
      </c>
      <c r="H441" t="s">
        <v>10</v>
      </c>
    </row>
    <row r="442" spans="1:8" x14ac:dyDescent="0.25">
      <c r="A442" t="str">
        <f t="shared" si="6"/>
        <v>65470</v>
      </c>
      <c r="B442">
        <v>0</v>
      </c>
      <c r="C442">
        <v>6547</v>
      </c>
      <c r="D442">
        <v>0</v>
      </c>
      <c r="E442">
        <v>0</v>
      </c>
      <c r="F442">
        <v>0</v>
      </c>
      <c r="G442">
        <v>0</v>
      </c>
      <c r="H442" t="s">
        <v>10</v>
      </c>
    </row>
    <row r="443" spans="1:8" x14ac:dyDescent="0.25">
      <c r="A443" t="str">
        <f t="shared" si="6"/>
        <v>65530</v>
      </c>
      <c r="B443">
        <v>0</v>
      </c>
      <c r="C443">
        <v>6553</v>
      </c>
      <c r="D443">
        <v>3208848</v>
      </c>
      <c r="E443">
        <v>3208848</v>
      </c>
      <c r="F443">
        <v>23</v>
      </c>
      <c r="G443">
        <v>28</v>
      </c>
      <c r="H443" t="s">
        <v>10</v>
      </c>
    </row>
    <row r="444" spans="1:8" x14ac:dyDescent="0.25">
      <c r="A444" t="str">
        <f t="shared" si="6"/>
        <v>65710</v>
      </c>
      <c r="B444">
        <v>0</v>
      </c>
      <c r="C444">
        <v>6571</v>
      </c>
      <c r="D444">
        <v>2708618</v>
      </c>
      <c r="E444">
        <v>2708618</v>
      </c>
      <c r="F444">
        <v>12</v>
      </c>
      <c r="G444">
        <v>17</v>
      </c>
      <c r="H444" t="s">
        <v>10</v>
      </c>
    </row>
    <row r="445" spans="1:8" x14ac:dyDescent="0.25">
      <c r="A445" t="str">
        <f t="shared" si="6"/>
        <v>65890</v>
      </c>
      <c r="B445">
        <v>0</v>
      </c>
      <c r="C445">
        <v>6589</v>
      </c>
      <c r="D445">
        <v>0</v>
      </c>
      <c r="E445">
        <v>0</v>
      </c>
      <c r="F445">
        <v>0</v>
      </c>
      <c r="G445">
        <v>0</v>
      </c>
      <c r="H445" t="s">
        <v>10</v>
      </c>
    </row>
    <row r="446" spans="1:8" x14ac:dyDescent="0.25">
      <c r="A446" t="str">
        <f t="shared" si="6"/>
        <v>65970</v>
      </c>
      <c r="B446">
        <v>0</v>
      </c>
      <c r="C446">
        <v>6597</v>
      </c>
      <c r="D446">
        <v>43214980.460000001</v>
      </c>
      <c r="E446">
        <v>42689515.390000001</v>
      </c>
      <c r="F446">
        <v>243</v>
      </c>
      <c r="G446">
        <v>398</v>
      </c>
      <c r="H446" t="s">
        <v>10</v>
      </c>
    </row>
    <row r="447" spans="1:8" x14ac:dyDescent="0.25">
      <c r="A447" t="str">
        <f t="shared" si="6"/>
        <v>66040</v>
      </c>
      <c r="B447">
        <v>0</v>
      </c>
      <c r="C447">
        <v>6604</v>
      </c>
      <c r="D447">
        <v>3510740</v>
      </c>
      <c r="E447">
        <v>3510740</v>
      </c>
      <c r="F447">
        <v>35</v>
      </c>
      <c r="G447">
        <v>41</v>
      </c>
      <c r="H447" t="s">
        <v>10</v>
      </c>
    </row>
    <row r="448" spans="1:8" x14ac:dyDescent="0.25">
      <c r="A448" t="str">
        <f t="shared" si="6"/>
        <v>66070</v>
      </c>
      <c r="B448">
        <v>0</v>
      </c>
      <c r="C448">
        <v>6607</v>
      </c>
      <c r="D448">
        <v>662436899.88</v>
      </c>
      <c r="E448">
        <v>654736295.38</v>
      </c>
      <c r="F448">
        <v>4664</v>
      </c>
      <c r="G448">
        <v>5690</v>
      </c>
      <c r="H448" t="s">
        <v>10</v>
      </c>
    </row>
    <row r="449" spans="1:8" x14ac:dyDescent="0.25">
      <c r="A449" t="str">
        <f t="shared" si="6"/>
        <v>66140</v>
      </c>
      <c r="B449">
        <v>0</v>
      </c>
      <c r="C449">
        <v>6614</v>
      </c>
      <c r="D449">
        <v>760295358.42999995</v>
      </c>
      <c r="E449">
        <v>751827892.25</v>
      </c>
      <c r="F449">
        <v>5728</v>
      </c>
      <c r="G449">
        <v>6944</v>
      </c>
      <c r="H449" t="s">
        <v>10</v>
      </c>
    </row>
    <row r="450" spans="1:8" x14ac:dyDescent="0.25">
      <c r="A450" t="str">
        <f t="shared" si="6"/>
        <v>66250</v>
      </c>
      <c r="B450">
        <v>0</v>
      </c>
      <c r="C450">
        <v>6625</v>
      </c>
      <c r="D450">
        <v>1199484188.75</v>
      </c>
      <c r="E450">
        <v>1186702752.2</v>
      </c>
      <c r="F450">
        <v>8469</v>
      </c>
      <c r="G450">
        <v>10619</v>
      </c>
      <c r="H450" t="s">
        <v>10</v>
      </c>
    </row>
    <row r="451" spans="1:8" x14ac:dyDescent="0.25">
      <c r="A451" t="str">
        <f t="shared" ref="A451:A514" si="7">C451&amp;B451</f>
        <v>66360</v>
      </c>
      <c r="B451">
        <v>0</v>
      </c>
      <c r="C451">
        <v>6636</v>
      </c>
      <c r="D451">
        <v>839685444.82000005</v>
      </c>
      <c r="E451">
        <v>832070794.15999997</v>
      </c>
      <c r="F451">
        <v>5901</v>
      </c>
      <c r="G451">
        <v>7263</v>
      </c>
      <c r="H451" t="s">
        <v>10</v>
      </c>
    </row>
    <row r="452" spans="1:8" x14ac:dyDescent="0.25">
      <c r="A452" t="str">
        <f t="shared" si="7"/>
        <v>66450</v>
      </c>
      <c r="B452">
        <v>0</v>
      </c>
      <c r="C452">
        <v>6645</v>
      </c>
      <c r="D452">
        <v>776939204.08000004</v>
      </c>
      <c r="E452">
        <v>767902021.41999996</v>
      </c>
      <c r="F452">
        <v>5820</v>
      </c>
      <c r="G452">
        <v>7103</v>
      </c>
      <c r="H452" t="s">
        <v>10</v>
      </c>
    </row>
    <row r="453" spans="1:8" x14ac:dyDescent="0.25">
      <c r="A453" t="str">
        <f t="shared" si="7"/>
        <v>66540</v>
      </c>
      <c r="B453">
        <v>0</v>
      </c>
      <c r="C453">
        <v>6654</v>
      </c>
      <c r="D453">
        <v>209746689.97</v>
      </c>
      <c r="E453">
        <v>206062660.19999999</v>
      </c>
      <c r="F453">
        <v>1454</v>
      </c>
      <c r="G453">
        <v>1786</v>
      </c>
      <c r="H453" t="s">
        <v>10</v>
      </c>
    </row>
    <row r="454" spans="1:8" x14ac:dyDescent="0.25">
      <c r="A454" t="str">
        <f t="shared" si="7"/>
        <v>66720</v>
      </c>
      <c r="B454">
        <v>0</v>
      </c>
      <c r="C454">
        <v>6672</v>
      </c>
      <c r="D454">
        <v>14170099</v>
      </c>
      <c r="E454">
        <v>14014169</v>
      </c>
      <c r="F454">
        <v>141</v>
      </c>
      <c r="G454">
        <v>159</v>
      </c>
      <c r="H454" t="s">
        <v>10</v>
      </c>
    </row>
    <row r="455" spans="1:8" x14ac:dyDescent="0.25">
      <c r="A455" t="str">
        <f t="shared" si="7"/>
        <v>66850</v>
      </c>
      <c r="B455">
        <v>0</v>
      </c>
      <c r="C455">
        <v>6685</v>
      </c>
      <c r="D455">
        <v>20127197.109999999</v>
      </c>
      <c r="E455">
        <v>19784158.899999999</v>
      </c>
      <c r="F455">
        <v>147</v>
      </c>
      <c r="G455">
        <v>194</v>
      </c>
      <c r="H455" t="s">
        <v>10</v>
      </c>
    </row>
    <row r="456" spans="1:8" x14ac:dyDescent="0.25">
      <c r="A456" t="str">
        <f t="shared" si="7"/>
        <v>67040</v>
      </c>
      <c r="B456">
        <v>0</v>
      </c>
      <c r="C456">
        <v>6704</v>
      </c>
      <c r="D456">
        <v>93579787.879999995</v>
      </c>
      <c r="E456">
        <v>92757610.209999993</v>
      </c>
      <c r="F456">
        <v>688</v>
      </c>
      <c r="G456">
        <v>829</v>
      </c>
      <c r="H456" t="s">
        <v>10</v>
      </c>
    </row>
    <row r="457" spans="1:8" x14ac:dyDescent="0.25">
      <c r="A457" t="str">
        <f t="shared" si="7"/>
        <v>67220</v>
      </c>
      <c r="B457">
        <v>0</v>
      </c>
      <c r="C457">
        <v>6722</v>
      </c>
      <c r="D457">
        <v>101526062.69</v>
      </c>
      <c r="E457">
        <v>100686399.69</v>
      </c>
      <c r="F457">
        <v>801</v>
      </c>
      <c r="G457">
        <v>945</v>
      </c>
      <c r="H457" t="s">
        <v>10</v>
      </c>
    </row>
    <row r="458" spans="1:8" x14ac:dyDescent="0.25">
      <c r="A458" t="str">
        <f t="shared" si="7"/>
        <v>67370</v>
      </c>
      <c r="B458">
        <v>0</v>
      </c>
      <c r="C458">
        <v>6737</v>
      </c>
      <c r="D458">
        <v>0</v>
      </c>
      <c r="E458">
        <v>0</v>
      </c>
      <c r="F458">
        <v>0</v>
      </c>
      <c r="G458">
        <v>0</v>
      </c>
      <c r="H458" t="s">
        <v>10</v>
      </c>
    </row>
    <row r="459" spans="1:8" x14ac:dyDescent="0.25">
      <c r="A459" t="str">
        <f t="shared" si="7"/>
        <v>67520</v>
      </c>
      <c r="B459">
        <v>0</v>
      </c>
      <c r="C459">
        <v>6752</v>
      </c>
      <c r="D459">
        <v>5130790.4000000004</v>
      </c>
      <c r="E459">
        <v>5104466.82</v>
      </c>
      <c r="F459">
        <v>22</v>
      </c>
      <c r="G459">
        <v>43</v>
      </c>
      <c r="H459" t="s">
        <v>10</v>
      </c>
    </row>
    <row r="460" spans="1:8" x14ac:dyDescent="0.25">
      <c r="A460" t="str">
        <f t="shared" si="7"/>
        <v>67680</v>
      </c>
      <c r="B460">
        <v>0</v>
      </c>
      <c r="C460">
        <v>6768</v>
      </c>
      <c r="D460">
        <v>4980890</v>
      </c>
      <c r="E460">
        <v>4965890</v>
      </c>
      <c r="F460">
        <v>27</v>
      </c>
      <c r="G460">
        <v>36</v>
      </c>
      <c r="H460" t="s">
        <v>10</v>
      </c>
    </row>
    <row r="461" spans="1:8" x14ac:dyDescent="0.25">
      <c r="A461" t="str">
        <f t="shared" si="7"/>
        <v>67840</v>
      </c>
      <c r="B461">
        <v>0</v>
      </c>
      <c r="C461">
        <v>6784</v>
      </c>
      <c r="D461">
        <v>1688992.63</v>
      </c>
      <c r="E461">
        <v>1646733.74</v>
      </c>
      <c r="F461">
        <v>10</v>
      </c>
      <c r="G461">
        <v>11</v>
      </c>
      <c r="H461" t="s">
        <v>10</v>
      </c>
    </row>
    <row r="462" spans="1:8" x14ac:dyDescent="0.25">
      <c r="A462" t="str">
        <f t="shared" si="7"/>
        <v>67900</v>
      </c>
      <c r="B462">
        <v>0</v>
      </c>
      <c r="C462">
        <v>6790</v>
      </c>
      <c r="D462">
        <v>3783602</v>
      </c>
      <c r="E462">
        <v>3665960.27</v>
      </c>
      <c r="F462">
        <v>28</v>
      </c>
      <c r="G462">
        <v>38</v>
      </c>
      <c r="H462" t="s">
        <v>10</v>
      </c>
    </row>
    <row r="463" spans="1:8" x14ac:dyDescent="0.25">
      <c r="A463" t="str">
        <f t="shared" si="7"/>
        <v>67990</v>
      </c>
      <c r="B463">
        <v>0</v>
      </c>
      <c r="C463">
        <v>6799</v>
      </c>
      <c r="D463">
        <v>685402</v>
      </c>
      <c r="E463">
        <v>685402</v>
      </c>
      <c r="F463">
        <v>4</v>
      </c>
      <c r="G463">
        <v>5</v>
      </c>
      <c r="H463" t="s">
        <v>10</v>
      </c>
    </row>
    <row r="464" spans="1:8" x14ac:dyDescent="0.25">
      <c r="A464" t="str">
        <f t="shared" si="7"/>
        <v>68150</v>
      </c>
      <c r="B464">
        <v>0</v>
      </c>
      <c r="C464">
        <v>6815</v>
      </c>
      <c r="D464">
        <v>1998059</v>
      </c>
      <c r="E464">
        <v>1998059</v>
      </c>
      <c r="F464">
        <v>10</v>
      </c>
      <c r="G464">
        <v>14</v>
      </c>
      <c r="H464" t="s">
        <v>10</v>
      </c>
    </row>
    <row r="465" spans="1:8" x14ac:dyDescent="0.25">
      <c r="A465" t="str">
        <f t="shared" si="7"/>
        <v>68280</v>
      </c>
      <c r="B465">
        <v>0</v>
      </c>
      <c r="C465">
        <v>6828</v>
      </c>
      <c r="D465">
        <v>0</v>
      </c>
      <c r="E465">
        <v>0</v>
      </c>
      <c r="F465">
        <v>0</v>
      </c>
      <c r="G465">
        <v>0</v>
      </c>
      <c r="H465" t="s">
        <v>10</v>
      </c>
    </row>
    <row r="466" spans="1:8" x14ac:dyDescent="0.25">
      <c r="A466" t="str">
        <f t="shared" si="7"/>
        <v>68350</v>
      </c>
      <c r="B466">
        <v>0</v>
      </c>
      <c r="C466">
        <v>6835</v>
      </c>
      <c r="D466">
        <v>2693038.3</v>
      </c>
      <c r="E466">
        <v>2693038.3</v>
      </c>
      <c r="F466">
        <v>21</v>
      </c>
      <c r="G466">
        <v>27</v>
      </c>
      <c r="H466" t="s">
        <v>10</v>
      </c>
    </row>
    <row r="467" spans="1:8" x14ac:dyDescent="0.25">
      <c r="A467" t="str">
        <f t="shared" si="7"/>
        <v>68470</v>
      </c>
      <c r="B467">
        <v>0</v>
      </c>
      <c r="C467">
        <v>6847</v>
      </c>
      <c r="D467">
        <v>104569624.84999999</v>
      </c>
      <c r="E467">
        <v>103373422.19</v>
      </c>
      <c r="F467">
        <v>759</v>
      </c>
      <c r="G467">
        <v>955</v>
      </c>
      <c r="H467" t="s">
        <v>10</v>
      </c>
    </row>
    <row r="468" spans="1:8" x14ac:dyDescent="0.25">
      <c r="A468" t="str">
        <f t="shared" si="7"/>
        <v>68560</v>
      </c>
      <c r="B468">
        <v>0</v>
      </c>
      <c r="C468">
        <v>6856</v>
      </c>
      <c r="D468">
        <v>458727551.14999998</v>
      </c>
      <c r="E468">
        <v>454350070.77999997</v>
      </c>
      <c r="F468">
        <v>3918</v>
      </c>
      <c r="G468">
        <v>4704</v>
      </c>
      <c r="H468" t="s">
        <v>10</v>
      </c>
    </row>
    <row r="469" spans="1:8" x14ac:dyDescent="0.25">
      <c r="A469" t="str">
        <f t="shared" si="7"/>
        <v>68860</v>
      </c>
      <c r="B469">
        <v>0</v>
      </c>
      <c r="C469">
        <v>6886</v>
      </c>
      <c r="D469">
        <v>51116787.380000003</v>
      </c>
      <c r="E469">
        <v>50576302.450000003</v>
      </c>
      <c r="F469">
        <v>435</v>
      </c>
      <c r="G469">
        <v>489</v>
      </c>
      <c r="H469" t="s">
        <v>10</v>
      </c>
    </row>
    <row r="470" spans="1:8" x14ac:dyDescent="0.25">
      <c r="A470" t="str">
        <f t="shared" si="7"/>
        <v>69150</v>
      </c>
      <c r="B470">
        <v>0</v>
      </c>
      <c r="C470">
        <v>6915</v>
      </c>
      <c r="D470">
        <v>34950745.590000004</v>
      </c>
      <c r="E470">
        <v>34710946.170000002</v>
      </c>
      <c r="F470">
        <v>273</v>
      </c>
      <c r="G470">
        <v>345</v>
      </c>
      <c r="H470" t="s">
        <v>10</v>
      </c>
    </row>
    <row r="471" spans="1:8" x14ac:dyDescent="0.25">
      <c r="A471" t="str">
        <f t="shared" si="7"/>
        <v>69510</v>
      </c>
      <c r="B471">
        <v>0</v>
      </c>
      <c r="C471">
        <v>6951</v>
      </c>
      <c r="D471">
        <v>27089436.23</v>
      </c>
      <c r="E471">
        <v>26786809.629999999</v>
      </c>
      <c r="F471">
        <v>208</v>
      </c>
      <c r="G471">
        <v>255</v>
      </c>
      <c r="H471" t="s">
        <v>10</v>
      </c>
    </row>
    <row r="472" spans="1:8" x14ac:dyDescent="0.25">
      <c r="A472" t="str">
        <f t="shared" si="7"/>
        <v>69800</v>
      </c>
      <c r="B472">
        <v>0</v>
      </c>
      <c r="C472">
        <v>6980</v>
      </c>
      <c r="D472">
        <v>475062506.61000001</v>
      </c>
      <c r="E472">
        <v>469337708</v>
      </c>
      <c r="F472">
        <v>3465</v>
      </c>
      <c r="G472">
        <v>4163</v>
      </c>
      <c r="H472" t="s">
        <v>10</v>
      </c>
    </row>
    <row r="473" spans="1:8" x14ac:dyDescent="0.25">
      <c r="A473" t="str">
        <f t="shared" si="7"/>
        <v>69880</v>
      </c>
      <c r="B473">
        <v>0</v>
      </c>
      <c r="C473">
        <v>6988</v>
      </c>
      <c r="D473">
        <v>564585641.69000006</v>
      </c>
      <c r="E473">
        <v>558214840.5</v>
      </c>
      <c r="F473">
        <v>4738</v>
      </c>
      <c r="G473">
        <v>5702</v>
      </c>
      <c r="H473" t="s">
        <v>10</v>
      </c>
    </row>
    <row r="474" spans="1:8" x14ac:dyDescent="0.25">
      <c r="A474" t="str">
        <f t="shared" si="7"/>
        <v>70020</v>
      </c>
      <c r="B474">
        <v>0</v>
      </c>
      <c r="C474">
        <v>7002</v>
      </c>
      <c r="D474">
        <v>108166711.09999999</v>
      </c>
      <c r="E474">
        <v>106641192.3</v>
      </c>
      <c r="F474">
        <v>849</v>
      </c>
      <c r="G474">
        <v>1021</v>
      </c>
      <c r="H474" t="s">
        <v>10</v>
      </c>
    </row>
    <row r="475" spans="1:8" x14ac:dyDescent="0.25">
      <c r="A475" t="str">
        <f t="shared" si="7"/>
        <v>70090</v>
      </c>
      <c r="B475">
        <v>0</v>
      </c>
      <c r="C475">
        <v>7009</v>
      </c>
      <c r="D475">
        <v>89601279.75</v>
      </c>
      <c r="E475">
        <v>88681793.640000001</v>
      </c>
      <c r="F475">
        <v>659</v>
      </c>
      <c r="G475">
        <v>807</v>
      </c>
      <c r="H475" t="s">
        <v>10</v>
      </c>
    </row>
    <row r="476" spans="1:8" x14ac:dyDescent="0.25">
      <c r="A476" t="str">
        <f t="shared" si="7"/>
        <v>70180</v>
      </c>
      <c r="B476">
        <v>0</v>
      </c>
      <c r="C476">
        <v>7018</v>
      </c>
      <c r="D476">
        <v>1021405</v>
      </c>
      <c r="E476">
        <v>1021405</v>
      </c>
      <c r="F476">
        <v>7</v>
      </c>
      <c r="G476">
        <v>12</v>
      </c>
      <c r="H476" t="s">
        <v>10</v>
      </c>
    </row>
    <row r="477" spans="1:8" x14ac:dyDescent="0.25">
      <c r="A477" t="str">
        <f t="shared" si="7"/>
        <v>70230</v>
      </c>
      <c r="B477">
        <v>0</v>
      </c>
      <c r="C477">
        <v>7023</v>
      </c>
      <c r="D477">
        <v>19944609.890000001</v>
      </c>
      <c r="E477">
        <v>19803747.98</v>
      </c>
      <c r="F477">
        <v>108</v>
      </c>
      <c r="G477">
        <v>155</v>
      </c>
      <c r="H477" t="s">
        <v>10</v>
      </c>
    </row>
    <row r="478" spans="1:8" x14ac:dyDescent="0.25">
      <c r="A478" t="str">
        <f t="shared" si="7"/>
        <v>70290</v>
      </c>
      <c r="B478">
        <v>0</v>
      </c>
      <c r="C478">
        <v>7029</v>
      </c>
      <c r="D478">
        <v>3976977</v>
      </c>
      <c r="E478">
        <v>3976977</v>
      </c>
      <c r="F478">
        <v>24</v>
      </c>
      <c r="G478">
        <v>35</v>
      </c>
      <c r="H478" t="s">
        <v>10</v>
      </c>
    </row>
    <row r="479" spans="1:8" x14ac:dyDescent="0.25">
      <c r="A479" t="str">
        <f t="shared" si="7"/>
        <v>70360</v>
      </c>
      <c r="B479">
        <v>0</v>
      </c>
      <c r="C479">
        <v>7036</v>
      </c>
      <c r="D479">
        <v>958200</v>
      </c>
      <c r="E479">
        <v>958200</v>
      </c>
      <c r="F479">
        <v>4</v>
      </c>
      <c r="G479">
        <v>4</v>
      </c>
      <c r="H479" t="s">
        <v>10</v>
      </c>
    </row>
    <row r="480" spans="1:8" x14ac:dyDescent="0.25">
      <c r="A480" t="str">
        <f t="shared" si="7"/>
        <v>70440</v>
      </c>
      <c r="B480">
        <v>0</v>
      </c>
      <c r="C480">
        <v>7044</v>
      </c>
      <c r="D480">
        <v>6493200.0499999998</v>
      </c>
      <c r="E480">
        <v>6293850.0499999998</v>
      </c>
      <c r="F480">
        <v>34</v>
      </c>
      <c r="G480">
        <v>41</v>
      </c>
      <c r="H480" t="s">
        <v>10</v>
      </c>
    </row>
    <row r="481" spans="1:8" x14ac:dyDescent="0.25">
      <c r="A481" t="str">
        <f t="shared" si="7"/>
        <v>70500</v>
      </c>
      <c r="B481">
        <v>0</v>
      </c>
      <c r="C481">
        <v>7050</v>
      </c>
      <c r="D481">
        <v>25736715.640000001</v>
      </c>
      <c r="E481">
        <v>25546110.170000002</v>
      </c>
      <c r="F481">
        <v>127</v>
      </c>
      <c r="G481">
        <v>198</v>
      </c>
      <c r="H481" t="s">
        <v>10</v>
      </c>
    </row>
    <row r="482" spans="1:8" x14ac:dyDescent="0.25">
      <c r="A482" t="str">
        <f t="shared" si="7"/>
        <v>70590</v>
      </c>
      <c r="B482">
        <v>0</v>
      </c>
      <c r="C482">
        <v>7059</v>
      </c>
      <c r="D482">
        <v>90359031.709999993</v>
      </c>
      <c r="E482">
        <v>89577517.150000006</v>
      </c>
      <c r="F482">
        <v>694</v>
      </c>
      <c r="G482">
        <v>856</v>
      </c>
      <c r="H482" t="s">
        <v>10</v>
      </c>
    </row>
    <row r="483" spans="1:8" x14ac:dyDescent="0.25">
      <c r="A483" t="str">
        <f t="shared" si="7"/>
        <v>70650</v>
      </c>
      <c r="B483">
        <v>0</v>
      </c>
      <c r="C483">
        <v>7065</v>
      </c>
      <c r="D483">
        <v>26566794.98</v>
      </c>
      <c r="E483">
        <v>26314173.600000001</v>
      </c>
      <c r="F483">
        <v>208</v>
      </c>
      <c r="G483">
        <v>273</v>
      </c>
      <c r="H483" t="s">
        <v>10</v>
      </c>
    </row>
    <row r="484" spans="1:8" x14ac:dyDescent="0.25">
      <c r="A484" t="str">
        <f t="shared" si="7"/>
        <v>70760</v>
      </c>
      <c r="B484">
        <v>0</v>
      </c>
      <c r="C484">
        <v>7076</v>
      </c>
      <c r="D484">
        <v>2986586</v>
      </c>
      <c r="E484">
        <v>2986586</v>
      </c>
      <c r="F484">
        <v>24</v>
      </c>
      <c r="G484">
        <v>29</v>
      </c>
      <c r="H484" t="s">
        <v>10</v>
      </c>
    </row>
    <row r="485" spans="1:8" x14ac:dyDescent="0.25">
      <c r="A485" t="str">
        <f t="shared" si="7"/>
        <v>70810</v>
      </c>
      <c r="B485">
        <v>0</v>
      </c>
      <c r="C485">
        <v>7081</v>
      </c>
      <c r="D485">
        <v>11691486.15</v>
      </c>
      <c r="E485">
        <v>11599644.609999999</v>
      </c>
      <c r="F485">
        <v>63</v>
      </c>
      <c r="G485">
        <v>89</v>
      </c>
      <c r="H485" t="s">
        <v>10</v>
      </c>
    </row>
    <row r="486" spans="1:8" x14ac:dyDescent="0.25">
      <c r="A486" t="str">
        <f t="shared" si="7"/>
        <v>70900</v>
      </c>
      <c r="B486">
        <v>0</v>
      </c>
      <c r="C486">
        <v>7090</v>
      </c>
      <c r="D486">
        <v>539100</v>
      </c>
      <c r="E486">
        <v>539100</v>
      </c>
      <c r="F486">
        <v>4</v>
      </c>
      <c r="G486">
        <v>5</v>
      </c>
      <c r="H486" t="s">
        <v>10</v>
      </c>
    </row>
    <row r="487" spans="1:8" x14ac:dyDescent="0.25">
      <c r="A487" t="str">
        <f t="shared" si="7"/>
        <v>70960</v>
      </c>
      <c r="B487">
        <v>0</v>
      </c>
      <c r="C487">
        <v>7096</v>
      </c>
      <c r="D487">
        <v>58635906.729999997</v>
      </c>
      <c r="E487">
        <v>58312753.079999998</v>
      </c>
      <c r="F487">
        <v>357</v>
      </c>
      <c r="G487">
        <v>515</v>
      </c>
      <c r="H487" t="s">
        <v>10</v>
      </c>
    </row>
    <row r="488" spans="1:8" x14ac:dyDescent="0.25">
      <c r="A488" t="str">
        <f t="shared" si="7"/>
        <v>71040</v>
      </c>
      <c r="B488">
        <v>0</v>
      </c>
      <c r="C488">
        <v>7104</v>
      </c>
      <c r="D488">
        <v>56517979.210000001</v>
      </c>
      <c r="E488">
        <v>56189232.359999999</v>
      </c>
      <c r="F488">
        <v>281</v>
      </c>
      <c r="G488">
        <v>410</v>
      </c>
      <c r="H488" t="s">
        <v>10</v>
      </c>
    </row>
    <row r="489" spans="1:8" x14ac:dyDescent="0.25">
      <c r="A489" t="str">
        <f t="shared" si="7"/>
        <v>71140</v>
      </c>
      <c r="B489">
        <v>0</v>
      </c>
      <c r="C489">
        <v>7114</v>
      </c>
      <c r="D489">
        <v>3250175</v>
      </c>
      <c r="E489">
        <v>3242325</v>
      </c>
      <c r="F489">
        <v>24</v>
      </c>
      <c r="G489">
        <v>29</v>
      </c>
      <c r="H489" t="s">
        <v>10</v>
      </c>
    </row>
    <row r="490" spans="1:8" x14ac:dyDescent="0.25">
      <c r="A490" t="str">
        <f t="shared" si="7"/>
        <v>71190</v>
      </c>
      <c r="B490">
        <v>0</v>
      </c>
      <c r="C490">
        <v>7119</v>
      </c>
      <c r="D490">
        <v>258288807.55000001</v>
      </c>
      <c r="E490">
        <v>256641557.41</v>
      </c>
      <c r="F490">
        <v>1891</v>
      </c>
      <c r="G490">
        <v>2466</v>
      </c>
      <c r="H490" t="s">
        <v>10</v>
      </c>
    </row>
    <row r="491" spans="1:8" x14ac:dyDescent="0.25">
      <c r="A491" t="str">
        <f t="shared" si="7"/>
        <v>71260</v>
      </c>
      <c r="B491">
        <v>0</v>
      </c>
      <c r="C491">
        <v>7126</v>
      </c>
      <c r="D491">
        <v>396778106.60000002</v>
      </c>
      <c r="E491">
        <v>394937147.56999999</v>
      </c>
      <c r="F491">
        <v>2794</v>
      </c>
      <c r="G491">
        <v>3489</v>
      </c>
      <c r="H491" t="s">
        <v>10</v>
      </c>
    </row>
    <row r="492" spans="1:8" x14ac:dyDescent="0.25">
      <c r="A492" t="str">
        <f t="shared" si="7"/>
        <v>176300</v>
      </c>
      <c r="B492">
        <v>0</v>
      </c>
      <c r="C492">
        <v>17630</v>
      </c>
      <c r="D492">
        <v>1667076.4</v>
      </c>
      <c r="E492">
        <v>1667076.4</v>
      </c>
      <c r="F492">
        <v>8</v>
      </c>
      <c r="G492">
        <v>11</v>
      </c>
      <c r="H492" t="s">
        <v>10</v>
      </c>
    </row>
    <row r="493" spans="1:8" x14ac:dyDescent="0.25">
      <c r="A493" t="str">
        <f t="shared" si="7"/>
        <v>176370</v>
      </c>
      <c r="B493">
        <v>0</v>
      </c>
      <c r="C493">
        <v>17637</v>
      </c>
      <c r="D493">
        <v>120640</v>
      </c>
      <c r="E493">
        <v>120640</v>
      </c>
      <c r="F493">
        <v>1</v>
      </c>
      <c r="G493">
        <v>2</v>
      </c>
      <c r="H493" t="s">
        <v>10</v>
      </c>
    </row>
    <row r="494" spans="1:8" x14ac:dyDescent="0.25">
      <c r="A494" t="str">
        <f t="shared" si="7"/>
        <v>176710</v>
      </c>
      <c r="B494">
        <v>0</v>
      </c>
      <c r="C494">
        <v>17671</v>
      </c>
      <c r="D494">
        <v>0</v>
      </c>
      <c r="E494">
        <v>0</v>
      </c>
      <c r="F494">
        <v>0</v>
      </c>
      <c r="G494">
        <v>0</v>
      </c>
      <c r="H494" t="s">
        <v>10</v>
      </c>
    </row>
    <row r="495" spans="1:8" x14ac:dyDescent="0.25">
      <c r="A495" t="str">
        <f t="shared" si="7"/>
        <v>NULL1</v>
      </c>
      <c r="B495">
        <v>1</v>
      </c>
      <c r="C495" t="s">
        <v>10</v>
      </c>
      <c r="D495">
        <v>0</v>
      </c>
      <c r="E495">
        <v>0</v>
      </c>
      <c r="F495">
        <v>0</v>
      </c>
      <c r="G495">
        <v>0</v>
      </c>
      <c r="H495" t="s">
        <v>10</v>
      </c>
    </row>
    <row r="496" spans="1:8" x14ac:dyDescent="0.25">
      <c r="A496" t="str">
        <f t="shared" si="7"/>
        <v>181</v>
      </c>
      <c r="B496">
        <v>1</v>
      </c>
      <c r="C496">
        <v>18</v>
      </c>
      <c r="D496">
        <v>0</v>
      </c>
      <c r="E496">
        <v>0</v>
      </c>
      <c r="F496">
        <v>0</v>
      </c>
      <c r="G496">
        <v>0</v>
      </c>
      <c r="H496" t="s">
        <v>10</v>
      </c>
    </row>
    <row r="497" spans="1:8" x14ac:dyDescent="0.25">
      <c r="A497" t="str">
        <f t="shared" si="7"/>
        <v>191</v>
      </c>
      <c r="B497">
        <v>1</v>
      </c>
      <c r="C497">
        <v>19</v>
      </c>
      <c r="D497">
        <v>0</v>
      </c>
      <c r="E497">
        <v>0</v>
      </c>
      <c r="F497">
        <v>0</v>
      </c>
      <c r="G497">
        <v>0</v>
      </c>
      <c r="H497" t="s">
        <v>10</v>
      </c>
    </row>
    <row r="498" spans="1:8" x14ac:dyDescent="0.25">
      <c r="A498" t="str">
        <f t="shared" si="7"/>
        <v>201</v>
      </c>
      <c r="B498">
        <v>1</v>
      </c>
      <c r="C498">
        <v>20</v>
      </c>
      <c r="D498">
        <v>0</v>
      </c>
      <c r="E498">
        <v>0</v>
      </c>
      <c r="F498">
        <v>0</v>
      </c>
      <c r="G498">
        <v>0</v>
      </c>
      <c r="H498" t="s">
        <v>10</v>
      </c>
    </row>
    <row r="499" spans="1:8" x14ac:dyDescent="0.25">
      <c r="A499" t="str">
        <f t="shared" si="7"/>
        <v>211</v>
      </c>
      <c r="B499">
        <v>1</v>
      </c>
      <c r="C499">
        <v>21</v>
      </c>
      <c r="D499">
        <v>0</v>
      </c>
      <c r="E499">
        <v>0</v>
      </c>
      <c r="F499">
        <v>0</v>
      </c>
      <c r="G499">
        <v>0</v>
      </c>
      <c r="H499" t="s">
        <v>10</v>
      </c>
    </row>
    <row r="500" spans="1:8" x14ac:dyDescent="0.25">
      <c r="A500" t="str">
        <f t="shared" si="7"/>
        <v>221</v>
      </c>
      <c r="B500">
        <v>1</v>
      </c>
      <c r="C500">
        <v>22</v>
      </c>
      <c r="D500">
        <v>3075325</v>
      </c>
      <c r="E500">
        <v>3075325</v>
      </c>
      <c r="F500">
        <v>10</v>
      </c>
      <c r="G500">
        <v>16</v>
      </c>
      <c r="H500" t="s">
        <v>10</v>
      </c>
    </row>
    <row r="501" spans="1:8" x14ac:dyDescent="0.25">
      <c r="A501" t="str">
        <f t="shared" si="7"/>
        <v>231</v>
      </c>
      <c r="B501">
        <v>1</v>
      </c>
      <c r="C501">
        <v>23</v>
      </c>
      <c r="D501">
        <v>3047588</v>
      </c>
      <c r="E501">
        <v>3047588</v>
      </c>
      <c r="F501">
        <v>11</v>
      </c>
      <c r="G501">
        <v>14</v>
      </c>
      <c r="H501" t="s">
        <v>10</v>
      </c>
    </row>
    <row r="502" spans="1:8" x14ac:dyDescent="0.25">
      <c r="A502" t="str">
        <f t="shared" si="7"/>
        <v>241</v>
      </c>
      <c r="B502">
        <v>1</v>
      </c>
      <c r="C502">
        <v>24</v>
      </c>
      <c r="D502">
        <v>1141180</v>
      </c>
      <c r="E502">
        <v>1079404</v>
      </c>
      <c r="F502">
        <v>7</v>
      </c>
      <c r="G502">
        <v>27</v>
      </c>
      <c r="H502" t="s">
        <v>10</v>
      </c>
    </row>
    <row r="503" spans="1:8" x14ac:dyDescent="0.25">
      <c r="A503" t="str">
        <f t="shared" si="7"/>
        <v>271</v>
      </c>
      <c r="B503">
        <v>1</v>
      </c>
      <c r="C503">
        <v>27</v>
      </c>
      <c r="D503">
        <v>0</v>
      </c>
      <c r="E503">
        <v>0</v>
      </c>
      <c r="F503">
        <v>0</v>
      </c>
      <c r="G503">
        <v>0</v>
      </c>
      <c r="H503" t="s">
        <v>10</v>
      </c>
    </row>
    <row r="504" spans="1:8" x14ac:dyDescent="0.25">
      <c r="A504" t="str">
        <f t="shared" si="7"/>
        <v>291</v>
      </c>
      <c r="B504">
        <v>1</v>
      </c>
      <c r="C504">
        <v>29</v>
      </c>
      <c r="D504">
        <v>0</v>
      </c>
      <c r="E504">
        <v>0</v>
      </c>
      <c r="F504">
        <v>0</v>
      </c>
      <c r="G504">
        <v>0</v>
      </c>
      <c r="H504" t="s">
        <v>10</v>
      </c>
    </row>
    <row r="505" spans="1:8" x14ac:dyDescent="0.25">
      <c r="A505" t="str">
        <f t="shared" si="7"/>
        <v>311</v>
      </c>
      <c r="B505">
        <v>1</v>
      </c>
      <c r="C505">
        <v>31</v>
      </c>
      <c r="D505">
        <v>0</v>
      </c>
      <c r="E505">
        <v>0</v>
      </c>
      <c r="F505">
        <v>0</v>
      </c>
      <c r="G505">
        <v>0</v>
      </c>
      <c r="H505" t="s">
        <v>10</v>
      </c>
    </row>
    <row r="506" spans="1:8" x14ac:dyDescent="0.25">
      <c r="A506" t="str">
        <f t="shared" si="7"/>
        <v>341</v>
      </c>
      <c r="B506">
        <v>1</v>
      </c>
      <c r="C506">
        <v>34</v>
      </c>
      <c r="D506">
        <v>0</v>
      </c>
      <c r="E506">
        <v>0</v>
      </c>
      <c r="F506">
        <v>0</v>
      </c>
      <c r="G506">
        <v>0</v>
      </c>
      <c r="H506" t="s">
        <v>10</v>
      </c>
    </row>
    <row r="507" spans="1:8" x14ac:dyDescent="0.25">
      <c r="A507" t="str">
        <f t="shared" si="7"/>
        <v>351</v>
      </c>
      <c r="B507">
        <v>1</v>
      </c>
      <c r="C507">
        <v>35</v>
      </c>
      <c r="D507">
        <v>11720249.16</v>
      </c>
      <c r="E507">
        <v>11541674.369999999</v>
      </c>
      <c r="F507">
        <v>18</v>
      </c>
      <c r="G507">
        <v>24</v>
      </c>
      <c r="H507" t="s">
        <v>10</v>
      </c>
    </row>
    <row r="508" spans="1:8" x14ac:dyDescent="0.25">
      <c r="A508" t="str">
        <f t="shared" si="7"/>
        <v>361</v>
      </c>
      <c r="B508">
        <v>1</v>
      </c>
      <c r="C508">
        <v>36</v>
      </c>
      <c r="D508">
        <v>7797162</v>
      </c>
      <c r="E508">
        <v>7600984</v>
      </c>
      <c r="F508">
        <v>22</v>
      </c>
      <c r="G508">
        <v>29</v>
      </c>
      <c r="H508" t="s">
        <v>10</v>
      </c>
    </row>
    <row r="509" spans="1:8" x14ac:dyDescent="0.25">
      <c r="A509" t="str">
        <f t="shared" si="7"/>
        <v>371</v>
      </c>
      <c r="B509">
        <v>1</v>
      </c>
      <c r="C509">
        <v>37</v>
      </c>
      <c r="D509">
        <v>0</v>
      </c>
      <c r="E509">
        <v>0</v>
      </c>
      <c r="F509">
        <v>0</v>
      </c>
      <c r="G509">
        <v>0</v>
      </c>
      <c r="H509" t="s">
        <v>10</v>
      </c>
    </row>
    <row r="510" spans="1:8" x14ac:dyDescent="0.25">
      <c r="A510" t="str">
        <f t="shared" si="7"/>
        <v>391</v>
      </c>
      <c r="B510">
        <v>1</v>
      </c>
      <c r="C510">
        <v>39</v>
      </c>
      <c r="D510">
        <v>0</v>
      </c>
      <c r="E510">
        <v>0</v>
      </c>
      <c r="F510">
        <v>0</v>
      </c>
      <c r="G510">
        <v>0</v>
      </c>
      <c r="H510" t="s">
        <v>10</v>
      </c>
    </row>
    <row r="511" spans="1:8" x14ac:dyDescent="0.25">
      <c r="A511" t="str">
        <f t="shared" si="7"/>
        <v>421</v>
      </c>
      <c r="B511">
        <v>1</v>
      </c>
      <c r="C511">
        <v>42</v>
      </c>
      <c r="D511">
        <v>0</v>
      </c>
      <c r="E511">
        <v>0</v>
      </c>
      <c r="F511">
        <v>0</v>
      </c>
      <c r="G511">
        <v>0</v>
      </c>
      <c r="H511" t="s">
        <v>10</v>
      </c>
    </row>
    <row r="512" spans="1:8" x14ac:dyDescent="0.25">
      <c r="A512" t="str">
        <f t="shared" si="7"/>
        <v>451</v>
      </c>
      <c r="B512">
        <v>1</v>
      </c>
      <c r="C512">
        <v>45</v>
      </c>
      <c r="D512">
        <v>569964</v>
      </c>
      <c r="E512">
        <v>569964</v>
      </c>
      <c r="F512">
        <v>1</v>
      </c>
      <c r="G512">
        <v>3</v>
      </c>
      <c r="H512" t="s">
        <v>10</v>
      </c>
    </row>
    <row r="513" spans="1:8" x14ac:dyDescent="0.25">
      <c r="A513" t="str">
        <f t="shared" si="7"/>
        <v>461</v>
      </c>
      <c r="B513">
        <v>1</v>
      </c>
      <c r="C513">
        <v>46</v>
      </c>
      <c r="D513">
        <v>577899</v>
      </c>
      <c r="E513">
        <v>501674</v>
      </c>
      <c r="F513">
        <v>6</v>
      </c>
      <c r="G513">
        <v>7</v>
      </c>
      <c r="H513" t="s">
        <v>10</v>
      </c>
    </row>
    <row r="514" spans="1:8" x14ac:dyDescent="0.25">
      <c r="A514" t="str">
        <f t="shared" si="7"/>
        <v>1441</v>
      </c>
      <c r="B514">
        <v>1</v>
      </c>
      <c r="C514">
        <v>144</v>
      </c>
      <c r="D514">
        <v>49713988.18</v>
      </c>
      <c r="E514">
        <v>47844758.18</v>
      </c>
      <c r="F514">
        <v>93</v>
      </c>
      <c r="G514">
        <v>132</v>
      </c>
      <c r="H514" t="s">
        <v>10</v>
      </c>
    </row>
    <row r="515" spans="1:8" x14ac:dyDescent="0.25">
      <c r="A515" t="str">
        <f t="shared" ref="A515:A578" si="8">C515&amp;B515</f>
        <v>1591</v>
      </c>
      <c r="B515">
        <v>1</v>
      </c>
      <c r="C515">
        <v>159</v>
      </c>
      <c r="D515">
        <v>43907797.600000001</v>
      </c>
      <c r="E515">
        <v>43778754.18</v>
      </c>
      <c r="F515">
        <v>107</v>
      </c>
      <c r="G515">
        <v>165</v>
      </c>
      <c r="H515" t="s">
        <v>10</v>
      </c>
    </row>
    <row r="516" spans="1:8" x14ac:dyDescent="0.25">
      <c r="A516" t="str">
        <f t="shared" si="8"/>
        <v>1751</v>
      </c>
      <c r="B516">
        <v>1</v>
      </c>
      <c r="C516">
        <v>175</v>
      </c>
      <c r="D516">
        <v>46535352.799999997</v>
      </c>
      <c r="E516">
        <v>45923959.719999999</v>
      </c>
      <c r="F516">
        <v>134</v>
      </c>
      <c r="G516">
        <v>198</v>
      </c>
      <c r="H516" t="s">
        <v>10</v>
      </c>
    </row>
    <row r="517" spans="1:8" x14ac:dyDescent="0.25">
      <c r="A517" t="str">
        <f t="shared" si="8"/>
        <v>1961</v>
      </c>
      <c r="B517">
        <v>1</v>
      </c>
      <c r="C517">
        <v>196</v>
      </c>
      <c r="D517">
        <v>21846396.5</v>
      </c>
      <c r="E517">
        <v>21579861.420000002</v>
      </c>
      <c r="F517">
        <v>47</v>
      </c>
      <c r="G517">
        <v>59</v>
      </c>
      <c r="H517" t="s">
        <v>10</v>
      </c>
    </row>
    <row r="518" spans="1:8" x14ac:dyDescent="0.25">
      <c r="A518" t="str">
        <f t="shared" si="8"/>
        <v>2081</v>
      </c>
      <c r="B518">
        <v>1</v>
      </c>
      <c r="C518">
        <v>208</v>
      </c>
      <c r="D518">
        <v>24592529.100000001</v>
      </c>
      <c r="E518">
        <v>23730029.100000001</v>
      </c>
      <c r="F518">
        <v>69</v>
      </c>
      <c r="G518">
        <v>97</v>
      </c>
      <c r="H518" t="s">
        <v>10</v>
      </c>
    </row>
    <row r="519" spans="1:8" x14ac:dyDescent="0.25">
      <c r="A519" t="str">
        <f t="shared" si="8"/>
        <v>2401</v>
      </c>
      <c r="B519">
        <v>1</v>
      </c>
      <c r="C519">
        <v>240</v>
      </c>
      <c r="D519">
        <v>26031925.489999998</v>
      </c>
      <c r="E519">
        <v>25980663.949999999</v>
      </c>
      <c r="F519">
        <v>62</v>
      </c>
      <c r="G519">
        <v>86</v>
      </c>
      <c r="H519" t="s">
        <v>10</v>
      </c>
    </row>
    <row r="520" spans="1:8" x14ac:dyDescent="0.25">
      <c r="A520" t="str">
        <f t="shared" si="8"/>
        <v>2581</v>
      </c>
      <c r="B520">
        <v>1</v>
      </c>
      <c r="C520">
        <v>258</v>
      </c>
      <c r="D520">
        <v>5779808.25</v>
      </c>
      <c r="E520">
        <v>5757297.9400000004</v>
      </c>
      <c r="F520">
        <v>16</v>
      </c>
      <c r="G520">
        <v>28</v>
      </c>
      <c r="H520" t="s">
        <v>10</v>
      </c>
    </row>
    <row r="521" spans="1:8" x14ac:dyDescent="0.25">
      <c r="A521" t="str">
        <f t="shared" si="8"/>
        <v>2681</v>
      </c>
      <c r="B521">
        <v>1</v>
      </c>
      <c r="C521">
        <v>268</v>
      </c>
      <c r="D521">
        <v>185000</v>
      </c>
      <c r="E521">
        <v>185000</v>
      </c>
      <c r="F521">
        <v>1</v>
      </c>
      <c r="G521">
        <v>1</v>
      </c>
      <c r="H521" t="s">
        <v>10</v>
      </c>
    </row>
    <row r="522" spans="1:8" x14ac:dyDescent="0.25">
      <c r="A522" t="str">
        <f t="shared" si="8"/>
        <v>2771</v>
      </c>
      <c r="B522">
        <v>1</v>
      </c>
      <c r="C522">
        <v>277</v>
      </c>
      <c r="D522">
        <v>2374535.2000000002</v>
      </c>
      <c r="E522">
        <v>2353304.44</v>
      </c>
      <c r="F522">
        <v>8</v>
      </c>
      <c r="G522">
        <v>9</v>
      </c>
      <c r="H522" t="s">
        <v>10</v>
      </c>
    </row>
    <row r="523" spans="1:8" x14ac:dyDescent="0.25">
      <c r="A523" t="str">
        <f t="shared" si="8"/>
        <v>2871</v>
      </c>
      <c r="B523">
        <v>1</v>
      </c>
      <c r="C523">
        <v>287</v>
      </c>
      <c r="D523">
        <v>18037821</v>
      </c>
      <c r="E523">
        <v>17996426.199999999</v>
      </c>
      <c r="F523">
        <v>30</v>
      </c>
      <c r="G523">
        <v>52</v>
      </c>
      <c r="H523" t="s">
        <v>10</v>
      </c>
    </row>
    <row r="524" spans="1:8" x14ac:dyDescent="0.25">
      <c r="A524" t="str">
        <f t="shared" si="8"/>
        <v>2971</v>
      </c>
      <c r="B524">
        <v>1</v>
      </c>
      <c r="C524">
        <v>297</v>
      </c>
      <c r="D524">
        <v>0</v>
      </c>
      <c r="E524">
        <v>0</v>
      </c>
      <c r="F524">
        <v>0</v>
      </c>
      <c r="G524">
        <v>0</v>
      </c>
      <c r="H524" t="s">
        <v>10</v>
      </c>
    </row>
    <row r="525" spans="1:8" x14ac:dyDescent="0.25">
      <c r="A525" t="str">
        <f t="shared" si="8"/>
        <v>3091</v>
      </c>
      <c r="B525">
        <v>1</v>
      </c>
      <c r="C525">
        <v>309</v>
      </c>
      <c r="D525">
        <v>11675765</v>
      </c>
      <c r="E525">
        <v>11575765</v>
      </c>
      <c r="F525">
        <v>25</v>
      </c>
      <c r="G525">
        <v>41</v>
      </c>
      <c r="H525" t="s">
        <v>10</v>
      </c>
    </row>
    <row r="526" spans="1:8" x14ac:dyDescent="0.25">
      <c r="A526" t="str">
        <f t="shared" si="8"/>
        <v>3181</v>
      </c>
      <c r="B526">
        <v>1</v>
      </c>
      <c r="C526">
        <v>318</v>
      </c>
      <c r="D526">
        <v>0</v>
      </c>
      <c r="E526">
        <v>0</v>
      </c>
      <c r="F526">
        <v>0</v>
      </c>
      <c r="G526">
        <v>0</v>
      </c>
      <c r="H526" t="s">
        <v>10</v>
      </c>
    </row>
    <row r="527" spans="1:8" x14ac:dyDescent="0.25">
      <c r="A527" t="str">
        <f t="shared" si="8"/>
        <v>3271</v>
      </c>
      <c r="B527">
        <v>1</v>
      </c>
      <c r="C527">
        <v>327</v>
      </c>
      <c r="D527">
        <v>0</v>
      </c>
      <c r="E527">
        <v>0</v>
      </c>
      <c r="F527">
        <v>0</v>
      </c>
      <c r="G527">
        <v>0</v>
      </c>
      <c r="H527" t="s">
        <v>10</v>
      </c>
    </row>
    <row r="528" spans="1:8" x14ac:dyDescent="0.25">
      <c r="A528" t="str">
        <f t="shared" si="8"/>
        <v>3371</v>
      </c>
      <c r="B528">
        <v>1</v>
      </c>
      <c r="C528">
        <v>337</v>
      </c>
      <c r="D528">
        <v>2064879</v>
      </c>
      <c r="E528">
        <v>2064879</v>
      </c>
      <c r="F528">
        <v>9</v>
      </c>
      <c r="G528">
        <v>11</v>
      </c>
      <c r="H528" t="s">
        <v>10</v>
      </c>
    </row>
    <row r="529" spans="1:8" x14ac:dyDescent="0.25">
      <c r="A529" t="str">
        <f t="shared" si="8"/>
        <v>3611</v>
      </c>
      <c r="B529">
        <v>1</v>
      </c>
      <c r="C529">
        <v>361</v>
      </c>
      <c r="D529">
        <v>39136015.960000001</v>
      </c>
      <c r="E529">
        <v>38642395.159999996</v>
      </c>
      <c r="F529">
        <v>125</v>
      </c>
      <c r="G529">
        <v>165</v>
      </c>
      <c r="H529" t="s">
        <v>10</v>
      </c>
    </row>
    <row r="530" spans="1:8" x14ac:dyDescent="0.25">
      <c r="A530" t="str">
        <f t="shared" si="8"/>
        <v>3851</v>
      </c>
      <c r="B530">
        <v>1</v>
      </c>
      <c r="C530">
        <v>385</v>
      </c>
      <c r="D530">
        <v>32214491</v>
      </c>
      <c r="E530">
        <v>30250064</v>
      </c>
      <c r="F530">
        <v>67</v>
      </c>
      <c r="G530">
        <v>92</v>
      </c>
      <c r="H530" t="s">
        <v>10</v>
      </c>
    </row>
    <row r="531" spans="1:8" x14ac:dyDescent="0.25">
      <c r="A531" t="str">
        <f t="shared" si="8"/>
        <v>3941</v>
      </c>
      <c r="B531">
        <v>1</v>
      </c>
      <c r="C531">
        <v>394</v>
      </c>
      <c r="D531">
        <v>20538199.199999999</v>
      </c>
      <c r="E531">
        <v>20412144.199999999</v>
      </c>
      <c r="F531">
        <v>52</v>
      </c>
      <c r="G531">
        <v>68</v>
      </c>
      <c r="H531" t="s">
        <v>10</v>
      </c>
    </row>
    <row r="532" spans="1:8" x14ac:dyDescent="0.25">
      <c r="A532" t="str">
        <f t="shared" si="8"/>
        <v>4001</v>
      </c>
      <c r="B532">
        <v>1</v>
      </c>
      <c r="C532">
        <v>400</v>
      </c>
      <c r="D532">
        <v>48615454</v>
      </c>
      <c r="E532">
        <v>48597454</v>
      </c>
      <c r="F532">
        <v>103</v>
      </c>
      <c r="G532">
        <v>144</v>
      </c>
      <c r="H532" t="s">
        <v>10</v>
      </c>
    </row>
    <row r="533" spans="1:8" x14ac:dyDescent="0.25">
      <c r="A533" t="str">
        <f t="shared" si="8"/>
        <v>4101</v>
      </c>
      <c r="B533">
        <v>1</v>
      </c>
      <c r="C533">
        <v>410</v>
      </c>
      <c r="D533">
        <v>53034634.5</v>
      </c>
      <c r="E533">
        <v>52559150.18</v>
      </c>
      <c r="F533">
        <v>147</v>
      </c>
      <c r="G533">
        <v>217</v>
      </c>
      <c r="H533" t="s">
        <v>10</v>
      </c>
    </row>
    <row r="534" spans="1:8" x14ac:dyDescent="0.25">
      <c r="A534" t="str">
        <f t="shared" si="8"/>
        <v>4281</v>
      </c>
      <c r="B534">
        <v>1</v>
      </c>
      <c r="C534">
        <v>428</v>
      </c>
      <c r="D534">
        <v>44125582.920000002</v>
      </c>
      <c r="E534">
        <v>44093650.119999997</v>
      </c>
      <c r="F534">
        <v>51</v>
      </c>
      <c r="G534">
        <v>66</v>
      </c>
      <c r="H534" t="s">
        <v>10</v>
      </c>
    </row>
    <row r="535" spans="1:8" x14ac:dyDescent="0.25">
      <c r="A535" t="str">
        <f t="shared" si="8"/>
        <v>4391</v>
      </c>
      <c r="B535">
        <v>1</v>
      </c>
      <c r="C535">
        <v>439</v>
      </c>
      <c r="D535">
        <v>212282554.27000001</v>
      </c>
      <c r="E535">
        <v>209864206.25999999</v>
      </c>
      <c r="F535">
        <v>631</v>
      </c>
      <c r="G535">
        <v>777</v>
      </c>
      <c r="H535" t="s">
        <v>10</v>
      </c>
    </row>
    <row r="536" spans="1:8" x14ac:dyDescent="0.25">
      <c r="A536" t="str">
        <f t="shared" si="8"/>
        <v>4621</v>
      </c>
      <c r="B536">
        <v>1</v>
      </c>
      <c r="C536">
        <v>462</v>
      </c>
      <c r="D536">
        <v>32464480.280000001</v>
      </c>
      <c r="E536">
        <v>32278654.27</v>
      </c>
      <c r="F536">
        <v>103</v>
      </c>
      <c r="G536">
        <v>154</v>
      </c>
      <c r="H536" t="s">
        <v>10</v>
      </c>
    </row>
    <row r="537" spans="1:8" x14ac:dyDescent="0.25">
      <c r="A537" t="str">
        <f t="shared" si="8"/>
        <v>4781</v>
      </c>
      <c r="B537">
        <v>1</v>
      </c>
      <c r="C537">
        <v>478</v>
      </c>
      <c r="D537">
        <v>28730214.199999999</v>
      </c>
      <c r="E537">
        <v>28657901.16</v>
      </c>
      <c r="F537">
        <v>74</v>
      </c>
      <c r="G537">
        <v>98</v>
      </c>
      <c r="H537" t="s">
        <v>10</v>
      </c>
    </row>
    <row r="538" spans="1:8" x14ac:dyDescent="0.25">
      <c r="A538" t="str">
        <f t="shared" si="8"/>
        <v>4861</v>
      </c>
      <c r="B538">
        <v>1</v>
      </c>
      <c r="C538">
        <v>486</v>
      </c>
      <c r="D538">
        <v>53300637</v>
      </c>
      <c r="E538">
        <v>51554753.049999997</v>
      </c>
      <c r="F538">
        <v>192</v>
      </c>
      <c r="G538">
        <v>252</v>
      </c>
      <c r="H538" t="s">
        <v>10</v>
      </c>
    </row>
    <row r="539" spans="1:8" x14ac:dyDescent="0.25">
      <c r="A539" t="str">
        <f t="shared" si="8"/>
        <v>5121</v>
      </c>
      <c r="B539">
        <v>1</v>
      </c>
      <c r="C539">
        <v>512</v>
      </c>
      <c r="D539">
        <v>23216788.699999999</v>
      </c>
      <c r="E539">
        <v>23061298.699999999</v>
      </c>
      <c r="F539">
        <v>97</v>
      </c>
      <c r="G539">
        <v>126</v>
      </c>
      <c r="H539" t="s">
        <v>10</v>
      </c>
    </row>
    <row r="540" spans="1:8" x14ac:dyDescent="0.25">
      <c r="A540" t="str">
        <f t="shared" si="8"/>
        <v>5181</v>
      </c>
      <c r="B540">
        <v>1</v>
      </c>
      <c r="C540">
        <v>518</v>
      </c>
      <c r="D540">
        <v>13544897.699999999</v>
      </c>
      <c r="E540">
        <v>13508567.9</v>
      </c>
      <c r="F540">
        <v>40</v>
      </c>
      <c r="G540">
        <v>56</v>
      </c>
      <c r="H540" t="s">
        <v>10</v>
      </c>
    </row>
    <row r="541" spans="1:8" x14ac:dyDescent="0.25">
      <c r="A541" t="str">
        <f t="shared" si="8"/>
        <v>5251</v>
      </c>
      <c r="B541">
        <v>1</v>
      </c>
      <c r="C541">
        <v>525</v>
      </c>
      <c r="D541">
        <v>41823615</v>
      </c>
      <c r="E541">
        <v>41553615</v>
      </c>
      <c r="F541">
        <v>80</v>
      </c>
      <c r="G541">
        <v>102</v>
      </c>
      <c r="H541" t="s">
        <v>10</v>
      </c>
    </row>
    <row r="542" spans="1:8" x14ac:dyDescent="0.25">
      <c r="A542" t="str">
        <f t="shared" si="8"/>
        <v>5301</v>
      </c>
      <c r="B542">
        <v>1</v>
      </c>
      <c r="C542">
        <v>530</v>
      </c>
      <c r="D542">
        <v>102356015.31999999</v>
      </c>
      <c r="E542">
        <v>101591530.70999999</v>
      </c>
      <c r="F542">
        <v>337</v>
      </c>
      <c r="G542">
        <v>470</v>
      </c>
      <c r="H542" t="s">
        <v>10</v>
      </c>
    </row>
    <row r="543" spans="1:8" x14ac:dyDescent="0.25">
      <c r="A543" t="str">
        <f t="shared" si="8"/>
        <v>5371</v>
      </c>
      <c r="B543">
        <v>1</v>
      </c>
      <c r="C543">
        <v>537</v>
      </c>
      <c r="D543">
        <v>104031298.52</v>
      </c>
      <c r="E543">
        <v>100360256.52</v>
      </c>
      <c r="F543">
        <v>181</v>
      </c>
      <c r="G543">
        <v>271</v>
      </c>
      <c r="H543" t="s">
        <v>10</v>
      </c>
    </row>
    <row r="544" spans="1:8" x14ac:dyDescent="0.25">
      <c r="A544" t="str">
        <f t="shared" si="8"/>
        <v>5441</v>
      </c>
      <c r="B544">
        <v>1</v>
      </c>
      <c r="C544">
        <v>544</v>
      </c>
      <c r="D544">
        <v>7215935748.9700003</v>
      </c>
      <c r="E544">
        <v>7096600691.1499996</v>
      </c>
      <c r="F544">
        <v>55001</v>
      </c>
      <c r="G544">
        <v>85585</v>
      </c>
      <c r="H544" t="s">
        <v>10</v>
      </c>
    </row>
    <row r="545" spans="1:8" x14ac:dyDescent="0.25">
      <c r="A545" t="str">
        <f t="shared" si="8"/>
        <v>5661</v>
      </c>
      <c r="B545">
        <v>1</v>
      </c>
      <c r="C545">
        <v>566</v>
      </c>
      <c r="D545">
        <v>62418148.200000003</v>
      </c>
      <c r="E545">
        <v>62070016.82</v>
      </c>
      <c r="F545">
        <v>145</v>
      </c>
      <c r="G545">
        <v>240</v>
      </c>
      <c r="H545" t="s">
        <v>10</v>
      </c>
    </row>
    <row r="546" spans="1:8" x14ac:dyDescent="0.25">
      <c r="A546" t="str">
        <f t="shared" si="8"/>
        <v>5731</v>
      </c>
      <c r="B546">
        <v>1</v>
      </c>
      <c r="C546">
        <v>573</v>
      </c>
      <c r="D546">
        <v>33599135.880000003</v>
      </c>
      <c r="E546">
        <v>32679492.260000002</v>
      </c>
      <c r="F546">
        <v>113</v>
      </c>
      <c r="G546">
        <v>150</v>
      </c>
      <c r="H546" t="s">
        <v>10</v>
      </c>
    </row>
    <row r="547" spans="1:8" x14ac:dyDescent="0.25">
      <c r="A547" t="str">
        <f t="shared" si="8"/>
        <v>5791</v>
      </c>
      <c r="B547">
        <v>1</v>
      </c>
      <c r="C547">
        <v>579</v>
      </c>
      <c r="D547">
        <v>27058502.010000002</v>
      </c>
      <c r="E547">
        <v>26876602.010000002</v>
      </c>
      <c r="F547">
        <v>67</v>
      </c>
      <c r="G547">
        <v>97</v>
      </c>
      <c r="H547" t="s">
        <v>10</v>
      </c>
    </row>
    <row r="548" spans="1:8" x14ac:dyDescent="0.25">
      <c r="A548" t="str">
        <f t="shared" si="8"/>
        <v>6001</v>
      </c>
      <c r="B548">
        <v>1</v>
      </c>
      <c r="C548">
        <v>600</v>
      </c>
      <c r="D548">
        <v>13528257.119999999</v>
      </c>
      <c r="E548">
        <v>13420007.119999999</v>
      </c>
      <c r="F548">
        <v>41</v>
      </c>
      <c r="G548">
        <v>52</v>
      </c>
      <c r="H548" t="s">
        <v>10</v>
      </c>
    </row>
    <row r="549" spans="1:8" x14ac:dyDescent="0.25">
      <c r="A549" t="str">
        <f t="shared" si="8"/>
        <v>6201</v>
      </c>
      <c r="B549">
        <v>1</v>
      </c>
      <c r="C549">
        <v>620</v>
      </c>
      <c r="D549">
        <v>33458277.34</v>
      </c>
      <c r="E549">
        <v>33396546.34</v>
      </c>
      <c r="F549">
        <v>115</v>
      </c>
      <c r="G549">
        <v>152</v>
      </c>
      <c r="H549" t="s">
        <v>10</v>
      </c>
    </row>
    <row r="550" spans="1:8" x14ac:dyDescent="0.25">
      <c r="A550" t="str">
        <f t="shared" si="8"/>
        <v>6321</v>
      </c>
      <c r="B550">
        <v>1</v>
      </c>
      <c r="C550">
        <v>632</v>
      </c>
      <c r="D550">
        <v>28209004</v>
      </c>
      <c r="E550">
        <v>27666624.399999999</v>
      </c>
      <c r="F550">
        <v>86</v>
      </c>
      <c r="G550">
        <v>117</v>
      </c>
      <c r="H550" t="s">
        <v>10</v>
      </c>
    </row>
    <row r="551" spans="1:8" x14ac:dyDescent="0.25">
      <c r="A551" t="str">
        <f t="shared" si="8"/>
        <v>6511</v>
      </c>
      <c r="B551">
        <v>1</v>
      </c>
      <c r="C551">
        <v>651</v>
      </c>
      <c r="D551">
        <v>42597094.399999999</v>
      </c>
      <c r="E551">
        <v>42077043.899999999</v>
      </c>
      <c r="F551">
        <v>115</v>
      </c>
      <c r="G551">
        <v>138</v>
      </c>
      <c r="H551" t="s">
        <v>10</v>
      </c>
    </row>
    <row r="552" spans="1:8" x14ac:dyDescent="0.25">
      <c r="A552" t="str">
        <f t="shared" si="8"/>
        <v>6681</v>
      </c>
      <c r="B552">
        <v>1</v>
      </c>
      <c r="C552">
        <v>668</v>
      </c>
      <c r="D552">
        <v>7591016</v>
      </c>
      <c r="E552">
        <v>7591016</v>
      </c>
      <c r="F552">
        <v>19</v>
      </c>
      <c r="G552">
        <v>24</v>
      </c>
      <c r="H552" t="s">
        <v>10</v>
      </c>
    </row>
    <row r="553" spans="1:8" x14ac:dyDescent="0.25">
      <c r="A553" t="str">
        <f t="shared" si="8"/>
        <v>6901</v>
      </c>
      <c r="B553">
        <v>1</v>
      </c>
      <c r="C553">
        <v>690</v>
      </c>
      <c r="D553">
        <v>66882966.119999997</v>
      </c>
      <c r="E553">
        <v>66308392.380000003</v>
      </c>
      <c r="F553">
        <v>215</v>
      </c>
      <c r="G553">
        <v>331</v>
      </c>
      <c r="H553" t="s">
        <v>10</v>
      </c>
    </row>
    <row r="554" spans="1:8" x14ac:dyDescent="0.25">
      <c r="A554" t="str">
        <f t="shared" si="8"/>
        <v>7021</v>
      </c>
      <c r="B554">
        <v>1</v>
      </c>
      <c r="C554">
        <v>702</v>
      </c>
      <c r="D554">
        <v>107696288.41</v>
      </c>
      <c r="E554">
        <v>106762109.70999999</v>
      </c>
      <c r="F554">
        <v>319</v>
      </c>
      <c r="G554">
        <v>436</v>
      </c>
      <c r="H554" t="s">
        <v>10</v>
      </c>
    </row>
    <row r="555" spans="1:8" x14ac:dyDescent="0.25">
      <c r="A555" t="str">
        <f t="shared" si="8"/>
        <v>7251</v>
      </c>
      <c r="B555">
        <v>1</v>
      </c>
      <c r="C555">
        <v>725</v>
      </c>
      <c r="D555">
        <v>80027411.560000002</v>
      </c>
      <c r="E555">
        <v>79820686.560000002</v>
      </c>
      <c r="F555">
        <v>213</v>
      </c>
      <c r="G555">
        <v>288</v>
      </c>
      <c r="H555" t="s">
        <v>10</v>
      </c>
    </row>
    <row r="556" spans="1:8" x14ac:dyDescent="0.25">
      <c r="A556" t="str">
        <f t="shared" si="8"/>
        <v>7431</v>
      </c>
      <c r="B556">
        <v>1</v>
      </c>
      <c r="C556">
        <v>743</v>
      </c>
      <c r="D556">
        <v>6947329.5</v>
      </c>
      <c r="E556">
        <v>6879770.2599999998</v>
      </c>
      <c r="F556">
        <v>28</v>
      </c>
      <c r="G556">
        <v>41</v>
      </c>
      <c r="H556" t="s">
        <v>10</v>
      </c>
    </row>
    <row r="557" spans="1:8" x14ac:dyDescent="0.25">
      <c r="A557" t="str">
        <f t="shared" si="8"/>
        <v>7511</v>
      </c>
      <c r="B557">
        <v>1</v>
      </c>
      <c r="C557">
        <v>751</v>
      </c>
      <c r="D557">
        <v>32124686.02</v>
      </c>
      <c r="E557">
        <v>31827656.02</v>
      </c>
      <c r="F557">
        <v>113</v>
      </c>
      <c r="G557">
        <v>148</v>
      </c>
      <c r="H557" t="s">
        <v>10</v>
      </c>
    </row>
    <row r="558" spans="1:8" x14ac:dyDescent="0.25">
      <c r="A558" t="str">
        <f t="shared" si="8"/>
        <v>7671</v>
      </c>
      <c r="B558">
        <v>1</v>
      </c>
      <c r="C558">
        <v>767</v>
      </c>
      <c r="D558">
        <v>63954997.799999997</v>
      </c>
      <c r="E558">
        <v>62758151.57</v>
      </c>
      <c r="F558">
        <v>208</v>
      </c>
      <c r="G558">
        <v>260</v>
      </c>
      <c r="H558" t="s">
        <v>10</v>
      </c>
    </row>
    <row r="559" spans="1:8" x14ac:dyDescent="0.25">
      <c r="A559" t="str">
        <f t="shared" si="8"/>
        <v>7741</v>
      </c>
      <c r="B559">
        <v>1</v>
      </c>
      <c r="C559">
        <v>774</v>
      </c>
      <c r="D559">
        <v>3760256748.23</v>
      </c>
      <c r="E559">
        <v>3711339938.6900001</v>
      </c>
      <c r="F559">
        <v>27522</v>
      </c>
      <c r="G559">
        <v>43241</v>
      </c>
      <c r="H559" t="s">
        <v>10</v>
      </c>
    </row>
    <row r="560" spans="1:8" x14ac:dyDescent="0.25">
      <c r="A560" t="str">
        <f t="shared" si="8"/>
        <v>7911</v>
      </c>
      <c r="B560">
        <v>1</v>
      </c>
      <c r="C560">
        <v>791</v>
      </c>
      <c r="D560">
        <v>33150177</v>
      </c>
      <c r="E560">
        <v>32852882.02</v>
      </c>
      <c r="F560">
        <v>86</v>
      </c>
      <c r="G560">
        <v>151</v>
      </c>
      <c r="H560" t="s">
        <v>10</v>
      </c>
    </row>
    <row r="561" spans="1:8" x14ac:dyDescent="0.25">
      <c r="A561" t="str">
        <f t="shared" si="8"/>
        <v>7971</v>
      </c>
      <c r="B561">
        <v>1</v>
      </c>
      <c r="C561">
        <v>797</v>
      </c>
      <c r="D561">
        <v>75978252.200000003</v>
      </c>
      <c r="E561">
        <v>75488436.599999994</v>
      </c>
      <c r="F561">
        <v>172</v>
      </c>
      <c r="G561">
        <v>224</v>
      </c>
      <c r="H561" t="s">
        <v>10</v>
      </c>
    </row>
    <row r="562" spans="1:8" x14ac:dyDescent="0.25">
      <c r="A562" t="str">
        <f t="shared" si="8"/>
        <v>8061</v>
      </c>
      <c r="B562">
        <v>1</v>
      </c>
      <c r="C562">
        <v>806</v>
      </c>
      <c r="D562">
        <v>24798441.100000001</v>
      </c>
      <c r="E562">
        <v>24697361.359999999</v>
      </c>
      <c r="F562">
        <v>63</v>
      </c>
      <c r="G562">
        <v>88</v>
      </c>
      <c r="H562" t="s">
        <v>10</v>
      </c>
    </row>
    <row r="563" spans="1:8" x14ac:dyDescent="0.25">
      <c r="A563" t="str">
        <f t="shared" si="8"/>
        <v>8211</v>
      </c>
      <c r="B563">
        <v>1</v>
      </c>
      <c r="C563">
        <v>821</v>
      </c>
      <c r="D563">
        <v>7849190</v>
      </c>
      <c r="E563">
        <v>7836190</v>
      </c>
      <c r="F563">
        <v>21</v>
      </c>
      <c r="G563">
        <v>26</v>
      </c>
      <c r="H563" t="s">
        <v>10</v>
      </c>
    </row>
    <row r="564" spans="1:8" x14ac:dyDescent="0.25">
      <c r="A564" t="str">
        <f t="shared" si="8"/>
        <v>8291</v>
      </c>
      <c r="B564">
        <v>1</v>
      </c>
      <c r="C564">
        <v>829</v>
      </c>
      <c r="D564">
        <v>25522955.100000001</v>
      </c>
      <c r="E564">
        <v>25172614.399999999</v>
      </c>
      <c r="F564">
        <v>86</v>
      </c>
      <c r="G564">
        <v>133</v>
      </c>
      <c r="H564" t="s">
        <v>10</v>
      </c>
    </row>
    <row r="565" spans="1:8" x14ac:dyDescent="0.25">
      <c r="A565" t="str">
        <f t="shared" si="8"/>
        <v>8441</v>
      </c>
      <c r="B565">
        <v>1</v>
      </c>
      <c r="C565">
        <v>844</v>
      </c>
      <c r="D565">
        <v>16433670.1</v>
      </c>
      <c r="E565">
        <v>16049270.1</v>
      </c>
      <c r="F565">
        <v>38</v>
      </c>
      <c r="G565">
        <v>44</v>
      </c>
      <c r="H565" t="s">
        <v>10</v>
      </c>
    </row>
    <row r="566" spans="1:8" x14ac:dyDescent="0.25">
      <c r="A566" t="str">
        <f t="shared" si="8"/>
        <v>8531</v>
      </c>
      <c r="B566">
        <v>1</v>
      </c>
      <c r="C566">
        <v>853</v>
      </c>
      <c r="D566">
        <v>24083563</v>
      </c>
      <c r="E566">
        <v>23969917</v>
      </c>
      <c r="F566">
        <v>66</v>
      </c>
      <c r="G566">
        <v>89</v>
      </c>
      <c r="H566" t="s">
        <v>10</v>
      </c>
    </row>
    <row r="567" spans="1:8" x14ac:dyDescent="0.25">
      <c r="A567" t="str">
        <f t="shared" si="8"/>
        <v>8661</v>
      </c>
      <c r="B567">
        <v>1</v>
      </c>
      <c r="C567">
        <v>866</v>
      </c>
      <c r="D567">
        <v>36524812.200000003</v>
      </c>
      <c r="E567">
        <v>36498412.200000003</v>
      </c>
      <c r="F567">
        <v>101</v>
      </c>
      <c r="G567">
        <v>135</v>
      </c>
      <c r="H567" t="s">
        <v>10</v>
      </c>
    </row>
    <row r="568" spans="1:8" x14ac:dyDescent="0.25">
      <c r="A568" t="str">
        <f t="shared" si="8"/>
        <v>8781</v>
      </c>
      <c r="B568">
        <v>1</v>
      </c>
      <c r="C568">
        <v>878</v>
      </c>
      <c r="D568">
        <v>12556281</v>
      </c>
      <c r="E568">
        <v>12550896</v>
      </c>
      <c r="F568">
        <v>24</v>
      </c>
      <c r="G568">
        <v>35</v>
      </c>
      <c r="H568" t="s">
        <v>10</v>
      </c>
    </row>
    <row r="569" spans="1:8" x14ac:dyDescent="0.25">
      <c r="A569" t="str">
        <f t="shared" si="8"/>
        <v>8911</v>
      </c>
      <c r="B569">
        <v>1</v>
      </c>
      <c r="C569">
        <v>891</v>
      </c>
      <c r="D569">
        <v>38633577</v>
      </c>
      <c r="E569">
        <v>38468627</v>
      </c>
      <c r="F569">
        <v>69</v>
      </c>
      <c r="G569">
        <v>98</v>
      </c>
      <c r="H569" t="s">
        <v>10</v>
      </c>
    </row>
    <row r="570" spans="1:8" x14ac:dyDescent="0.25">
      <c r="A570" t="str">
        <f t="shared" si="8"/>
        <v>9091</v>
      </c>
      <c r="B570">
        <v>1</v>
      </c>
      <c r="C570">
        <v>909</v>
      </c>
      <c r="D570">
        <v>6160259</v>
      </c>
      <c r="E570">
        <v>6160259</v>
      </c>
      <c r="F570">
        <v>24</v>
      </c>
      <c r="G570">
        <v>33</v>
      </c>
      <c r="H570" t="s">
        <v>10</v>
      </c>
    </row>
    <row r="571" spans="1:8" x14ac:dyDescent="0.25">
      <c r="A571" t="str">
        <f t="shared" si="8"/>
        <v>9201</v>
      </c>
      <c r="B571">
        <v>1</v>
      </c>
      <c r="C571">
        <v>920</v>
      </c>
      <c r="D571">
        <v>28914118.699999999</v>
      </c>
      <c r="E571">
        <v>28813481.949999999</v>
      </c>
      <c r="F571">
        <v>100</v>
      </c>
      <c r="G571">
        <v>129</v>
      </c>
      <c r="H571" t="s">
        <v>10</v>
      </c>
    </row>
    <row r="572" spans="1:8" x14ac:dyDescent="0.25">
      <c r="A572" t="str">
        <f t="shared" si="8"/>
        <v>9321</v>
      </c>
      <c r="B572">
        <v>1</v>
      </c>
      <c r="C572">
        <v>932</v>
      </c>
      <c r="D572">
        <v>24078531.100000001</v>
      </c>
      <c r="E572">
        <v>23656356.100000001</v>
      </c>
      <c r="F572">
        <v>75</v>
      </c>
      <c r="G572">
        <v>105</v>
      </c>
      <c r="H572" t="s">
        <v>10</v>
      </c>
    </row>
    <row r="573" spans="1:8" x14ac:dyDescent="0.25">
      <c r="A573" t="str">
        <f t="shared" si="8"/>
        <v>9491</v>
      </c>
      <c r="B573">
        <v>1</v>
      </c>
      <c r="C573">
        <v>949</v>
      </c>
      <c r="D573">
        <v>41770187.100000001</v>
      </c>
      <c r="E573">
        <v>41770187.100000001</v>
      </c>
      <c r="F573">
        <v>33</v>
      </c>
      <c r="G573">
        <v>61</v>
      </c>
      <c r="H573" t="s">
        <v>10</v>
      </c>
    </row>
    <row r="574" spans="1:8" x14ac:dyDescent="0.25">
      <c r="A574" t="str">
        <f t="shared" si="8"/>
        <v>9521</v>
      </c>
      <c r="B574">
        <v>1</v>
      </c>
      <c r="C574">
        <v>952</v>
      </c>
      <c r="D574">
        <v>9802523</v>
      </c>
      <c r="E574">
        <v>9802523</v>
      </c>
      <c r="F574">
        <v>16</v>
      </c>
      <c r="G574">
        <v>21</v>
      </c>
      <c r="H574" t="s">
        <v>10</v>
      </c>
    </row>
    <row r="575" spans="1:8" x14ac:dyDescent="0.25">
      <c r="A575" t="str">
        <f t="shared" si="8"/>
        <v>9571</v>
      </c>
      <c r="B575">
        <v>1</v>
      </c>
      <c r="C575">
        <v>957</v>
      </c>
      <c r="D575">
        <v>49300921.5</v>
      </c>
      <c r="E575">
        <v>49060921.5</v>
      </c>
      <c r="F575">
        <v>134</v>
      </c>
      <c r="G575">
        <v>189</v>
      </c>
      <c r="H575" t="s">
        <v>10</v>
      </c>
    </row>
    <row r="576" spans="1:8" x14ac:dyDescent="0.25">
      <c r="A576" t="str">
        <f t="shared" si="8"/>
        <v>9631</v>
      </c>
      <c r="B576">
        <v>1</v>
      </c>
      <c r="C576">
        <v>963</v>
      </c>
      <c r="D576">
        <v>17050093</v>
      </c>
      <c r="E576">
        <v>16968868</v>
      </c>
      <c r="F576">
        <v>78</v>
      </c>
      <c r="G576">
        <v>95</v>
      </c>
      <c r="H576" t="s">
        <v>10</v>
      </c>
    </row>
    <row r="577" spans="1:8" x14ac:dyDescent="0.25">
      <c r="A577" t="str">
        <f t="shared" si="8"/>
        <v>9671</v>
      </c>
      <c r="B577">
        <v>1</v>
      </c>
      <c r="C577">
        <v>967</v>
      </c>
      <c r="D577">
        <v>15357406.119999999</v>
      </c>
      <c r="E577">
        <v>15227416.119999999</v>
      </c>
      <c r="F577">
        <v>79</v>
      </c>
      <c r="G577">
        <v>107</v>
      </c>
      <c r="H577" t="s">
        <v>10</v>
      </c>
    </row>
    <row r="578" spans="1:8" x14ac:dyDescent="0.25">
      <c r="A578" t="str">
        <f t="shared" si="8"/>
        <v>9701</v>
      </c>
      <c r="B578">
        <v>1</v>
      </c>
      <c r="C578">
        <v>970</v>
      </c>
      <c r="D578">
        <v>2727089228.4699998</v>
      </c>
      <c r="E578">
        <v>2693006062.4000001</v>
      </c>
      <c r="F578">
        <v>20772</v>
      </c>
      <c r="G578">
        <v>31852</v>
      </c>
      <c r="H578" t="s">
        <v>10</v>
      </c>
    </row>
    <row r="579" spans="1:8" x14ac:dyDescent="0.25">
      <c r="A579" t="str">
        <f t="shared" ref="A579:A642" si="9">C579&amp;B579</f>
        <v>9821</v>
      </c>
      <c r="B579">
        <v>1</v>
      </c>
      <c r="C579">
        <v>982</v>
      </c>
      <c r="D579">
        <v>117672551.3</v>
      </c>
      <c r="E579">
        <v>116702561.90000001</v>
      </c>
      <c r="F579">
        <v>245</v>
      </c>
      <c r="G579">
        <v>325</v>
      </c>
      <c r="H579" t="s">
        <v>10</v>
      </c>
    </row>
    <row r="580" spans="1:8" x14ac:dyDescent="0.25">
      <c r="A580" t="str">
        <f t="shared" si="9"/>
        <v>9861</v>
      </c>
      <c r="B580">
        <v>1</v>
      </c>
      <c r="C580">
        <v>986</v>
      </c>
      <c r="D580">
        <v>737900</v>
      </c>
      <c r="E580">
        <v>737900</v>
      </c>
      <c r="F580">
        <v>6</v>
      </c>
      <c r="G580">
        <v>7</v>
      </c>
      <c r="H580" t="s">
        <v>10</v>
      </c>
    </row>
    <row r="581" spans="1:8" x14ac:dyDescent="0.25">
      <c r="A581" t="str">
        <f t="shared" si="9"/>
        <v>10001</v>
      </c>
      <c r="B581">
        <v>1</v>
      </c>
      <c r="C581">
        <v>1000</v>
      </c>
      <c r="D581">
        <v>13731787</v>
      </c>
      <c r="E581">
        <v>13731787</v>
      </c>
      <c r="F581">
        <v>36</v>
      </c>
      <c r="G581">
        <v>43</v>
      </c>
      <c r="H581" t="s">
        <v>10</v>
      </c>
    </row>
    <row r="582" spans="1:8" x14ac:dyDescent="0.25">
      <c r="A582" t="str">
        <f t="shared" si="9"/>
        <v>10111</v>
      </c>
      <c r="B582">
        <v>1</v>
      </c>
      <c r="C582">
        <v>1011</v>
      </c>
      <c r="D582">
        <v>0</v>
      </c>
      <c r="E582">
        <v>0</v>
      </c>
      <c r="F582">
        <v>0</v>
      </c>
      <c r="G582">
        <v>0</v>
      </c>
      <c r="H582" t="s">
        <v>10</v>
      </c>
    </row>
    <row r="583" spans="1:8" x14ac:dyDescent="0.25">
      <c r="A583" t="str">
        <f t="shared" si="9"/>
        <v>10181</v>
      </c>
      <c r="B583">
        <v>1</v>
      </c>
      <c r="C583">
        <v>1018</v>
      </c>
      <c r="D583">
        <v>5526397</v>
      </c>
      <c r="E583">
        <v>5505997.2000000002</v>
      </c>
      <c r="F583">
        <v>18</v>
      </c>
      <c r="G583">
        <v>23</v>
      </c>
      <c r="H583" t="s">
        <v>10</v>
      </c>
    </row>
    <row r="584" spans="1:8" x14ac:dyDescent="0.25">
      <c r="A584" t="str">
        <f t="shared" si="9"/>
        <v>10361</v>
      </c>
      <c r="B584">
        <v>1</v>
      </c>
      <c r="C584">
        <v>1036</v>
      </c>
      <c r="D584">
        <v>15142170.1</v>
      </c>
      <c r="E584">
        <v>15025570.1</v>
      </c>
      <c r="F584">
        <v>47</v>
      </c>
      <c r="G584">
        <v>58</v>
      </c>
      <c r="H584" t="s">
        <v>10</v>
      </c>
    </row>
    <row r="585" spans="1:8" x14ac:dyDescent="0.25">
      <c r="A585" t="str">
        <f t="shared" si="9"/>
        <v>10561</v>
      </c>
      <c r="B585">
        <v>1</v>
      </c>
      <c r="C585">
        <v>1056</v>
      </c>
      <c r="D585">
        <v>4830272.82</v>
      </c>
      <c r="E585">
        <v>4830272.82</v>
      </c>
      <c r="F585">
        <v>10</v>
      </c>
      <c r="G585">
        <v>17</v>
      </c>
      <c r="H585" t="s">
        <v>10</v>
      </c>
    </row>
    <row r="586" spans="1:8" x14ac:dyDescent="0.25">
      <c r="A586" t="str">
        <f t="shared" si="9"/>
        <v>10761</v>
      </c>
      <c r="B586">
        <v>1</v>
      </c>
      <c r="C586">
        <v>1076</v>
      </c>
      <c r="D586">
        <v>0</v>
      </c>
      <c r="E586">
        <v>0</v>
      </c>
      <c r="F586">
        <v>0</v>
      </c>
      <c r="G586">
        <v>0</v>
      </c>
      <c r="H586" t="s">
        <v>10</v>
      </c>
    </row>
    <row r="587" spans="1:8" x14ac:dyDescent="0.25">
      <c r="A587" t="str">
        <f t="shared" si="9"/>
        <v>10871</v>
      </c>
      <c r="B587">
        <v>1</v>
      </c>
      <c r="C587">
        <v>1087</v>
      </c>
      <c r="D587">
        <v>23998429</v>
      </c>
      <c r="E587">
        <v>23728753.140000001</v>
      </c>
      <c r="F587">
        <v>46</v>
      </c>
      <c r="G587">
        <v>68</v>
      </c>
      <c r="H587" t="s">
        <v>10</v>
      </c>
    </row>
    <row r="588" spans="1:8" x14ac:dyDescent="0.25">
      <c r="A588" t="str">
        <f t="shared" si="9"/>
        <v>11021</v>
      </c>
      <c r="B588">
        <v>1</v>
      </c>
      <c r="C588">
        <v>1102</v>
      </c>
      <c r="D588">
        <v>1625940</v>
      </c>
      <c r="E588">
        <v>1625940</v>
      </c>
      <c r="F588">
        <v>10</v>
      </c>
      <c r="G588">
        <v>12</v>
      </c>
      <c r="H588" t="s">
        <v>10</v>
      </c>
    </row>
    <row r="589" spans="1:8" x14ac:dyDescent="0.25">
      <c r="A589" t="str">
        <f t="shared" si="9"/>
        <v>11091</v>
      </c>
      <c r="B589">
        <v>1</v>
      </c>
      <c r="C589">
        <v>1109</v>
      </c>
      <c r="D589">
        <v>736800</v>
      </c>
      <c r="E589">
        <v>736800</v>
      </c>
      <c r="F589">
        <v>7</v>
      </c>
      <c r="G589">
        <v>9</v>
      </c>
      <c r="H589" t="s">
        <v>10</v>
      </c>
    </row>
    <row r="590" spans="1:8" x14ac:dyDescent="0.25">
      <c r="A590" t="str">
        <f t="shared" si="9"/>
        <v>11151</v>
      </c>
      <c r="B590">
        <v>1</v>
      </c>
      <c r="C590">
        <v>1115</v>
      </c>
      <c r="D590">
        <v>80376</v>
      </c>
      <c r="E590">
        <v>80376</v>
      </c>
      <c r="F590">
        <v>2</v>
      </c>
      <c r="G590">
        <v>2</v>
      </c>
      <c r="H590" t="s">
        <v>10</v>
      </c>
    </row>
    <row r="591" spans="1:8" x14ac:dyDescent="0.25">
      <c r="A591" t="str">
        <f t="shared" si="9"/>
        <v>11211</v>
      </c>
      <c r="B591">
        <v>1</v>
      </c>
      <c r="C591">
        <v>1121</v>
      </c>
      <c r="D591">
        <v>0</v>
      </c>
      <c r="E591">
        <v>0</v>
      </c>
      <c r="F591">
        <v>0</v>
      </c>
      <c r="G591">
        <v>0</v>
      </c>
      <c r="H591" t="s">
        <v>10</v>
      </c>
    </row>
    <row r="592" spans="1:8" x14ac:dyDescent="0.25">
      <c r="A592" t="str">
        <f t="shared" si="9"/>
        <v>11341</v>
      </c>
      <c r="B592">
        <v>1</v>
      </c>
      <c r="C592">
        <v>1134</v>
      </c>
      <c r="D592">
        <v>20239714</v>
      </c>
      <c r="E592">
        <v>20212427.859999999</v>
      </c>
      <c r="F592">
        <v>30</v>
      </c>
      <c r="G592">
        <v>46</v>
      </c>
      <c r="H592" t="s">
        <v>10</v>
      </c>
    </row>
    <row r="593" spans="1:8" x14ac:dyDescent="0.25">
      <c r="A593" t="str">
        <f t="shared" si="9"/>
        <v>11401</v>
      </c>
      <c r="B593">
        <v>1</v>
      </c>
      <c r="C593">
        <v>1140</v>
      </c>
      <c r="D593">
        <v>581296168.97000003</v>
      </c>
      <c r="E593">
        <v>579406737.01999998</v>
      </c>
      <c r="F593">
        <v>1746</v>
      </c>
      <c r="G593">
        <v>2302</v>
      </c>
      <c r="H593" t="s">
        <v>10</v>
      </c>
    </row>
    <row r="594" spans="1:8" x14ac:dyDescent="0.25">
      <c r="A594" t="str">
        <f t="shared" si="9"/>
        <v>11501</v>
      </c>
      <c r="B594">
        <v>1</v>
      </c>
      <c r="C594">
        <v>1150</v>
      </c>
      <c r="D594">
        <v>50920342</v>
      </c>
      <c r="E594">
        <v>48521030.460000001</v>
      </c>
      <c r="F594">
        <v>88</v>
      </c>
      <c r="G594">
        <v>120</v>
      </c>
      <c r="H594" t="s">
        <v>10</v>
      </c>
    </row>
    <row r="595" spans="1:8" x14ac:dyDescent="0.25">
      <c r="A595" t="str">
        <f t="shared" si="9"/>
        <v>11551</v>
      </c>
      <c r="B595">
        <v>1</v>
      </c>
      <c r="C595">
        <v>1155</v>
      </c>
      <c r="D595">
        <v>60876199.200000003</v>
      </c>
      <c r="E595">
        <v>60378049.200000003</v>
      </c>
      <c r="F595">
        <v>107</v>
      </c>
      <c r="G595">
        <v>143</v>
      </c>
      <c r="H595" t="s">
        <v>10</v>
      </c>
    </row>
    <row r="596" spans="1:8" x14ac:dyDescent="0.25">
      <c r="A596" t="str">
        <f t="shared" si="9"/>
        <v>11641</v>
      </c>
      <c r="B596">
        <v>1</v>
      </c>
      <c r="C596">
        <v>1164</v>
      </c>
      <c r="D596">
        <v>99900</v>
      </c>
      <c r="E596">
        <v>99900</v>
      </c>
      <c r="F596">
        <v>1</v>
      </c>
      <c r="G596">
        <v>1</v>
      </c>
      <c r="H596" t="s">
        <v>10</v>
      </c>
    </row>
    <row r="597" spans="1:8" x14ac:dyDescent="0.25">
      <c r="A597" t="str">
        <f t="shared" si="9"/>
        <v>11731</v>
      </c>
      <c r="B597">
        <v>1</v>
      </c>
      <c r="C597">
        <v>1173</v>
      </c>
      <c r="D597">
        <v>2871866</v>
      </c>
      <c r="E597">
        <v>2846866</v>
      </c>
      <c r="F597">
        <v>6</v>
      </c>
      <c r="G597">
        <v>7</v>
      </c>
      <c r="H597" t="s">
        <v>10</v>
      </c>
    </row>
    <row r="598" spans="1:8" x14ac:dyDescent="0.25">
      <c r="A598" t="str">
        <f t="shared" si="9"/>
        <v>11981</v>
      </c>
      <c r="B598">
        <v>1</v>
      </c>
      <c r="C598">
        <v>1198</v>
      </c>
      <c r="D598">
        <v>0</v>
      </c>
      <c r="E598">
        <v>0</v>
      </c>
      <c r="F598">
        <v>0</v>
      </c>
      <c r="G598">
        <v>0</v>
      </c>
      <c r="H598" t="s">
        <v>10</v>
      </c>
    </row>
    <row r="599" spans="1:8" x14ac:dyDescent="0.25">
      <c r="A599" t="str">
        <f t="shared" si="9"/>
        <v>12061</v>
      </c>
      <c r="B599">
        <v>1</v>
      </c>
      <c r="C599">
        <v>1206</v>
      </c>
      <c r="D599">
        <v>2269306</v>
      </c>
      <c r="E599">
        <v>2269306</v>
      </c>
      <c r="F599">
        <v>15</v>
      </c>
      <c r="G599">
        <v>26</v>
      </c>
      <c r="H599" t="s">
        <v>10</v>
      </c>
    </row>
    <row r="600" spans="1:8" x14ac:dyDescent="0.25">
      <c r="A600" t="str">
        <f t="shared" si="9"/>
        <v>12291</v>
      </c>
      <c r="B600">
        <v>1</v>
      </c>
      <c r="C600">
        <v>1229</v>
      </c>
      <c r="D600">
        <v>3590900</v>
      </c>
      <c r="E600">
        <v>3590900</v>
      </c>
      <c r="F600">
        <v>6</v>
      </c>
      <c r="G600">
        <v>6</v>
      </c>
      <c r="H600" t="s">
        <v>10</v>
      </c>
    </row>
    <row r="601" spans="1:8" x14ac:dyDescent="0.25">
      <c r="A601" t="str">
        <f t="shared" si="9"/>
        <v>12561</v>
      </c>
      <c r="B601">
        <v>1</v>
      </c>
      <c r="C601">
        <v>1256</v>
      </c>
      <c r="D601">
        <v>1573229</v>
      </c>
      <c r="E601">
        <v>1573229</v>
      </c>
      <c r="F601">
        <v>6</v>
      </c>
      <c r="G601">
        <v>22</v>
      </c>
      <c r="H601" t="s">
        <v>10</v>
      </c>
    </row>
    <row r="602" spans="1:8" x14ac:dyDescent="0.25">
      <c r="A602" t="str">
        <f t="shared" si="9"/>
        <v>12701</v>
      </c>
      <c r="B602">
        <v>1</v>
      </c>
      <c r="C602">
        <v>1270</v>
      </c>
      <c r="D602">
        <v>10728699</v>
      </c>
      <c r="E602">
        <v>10678606.23</v>
      </c>
      <c r="F602">
        <v>35</v>
      </c>
      <c r="G602">
        <v>48</v>
      </c>
      <c r="H602" t="s">
        <v>10</v>
      </c>
    </row>
    <row r="603" spans="1:8" x14ac:dyDescent="0.25">
      <c r="A603" t="str">
        <f t="shared" si="9"/>
        <v>12911</v>
      </c>
      <c r="B603">
        <v>1</v>
      </c>
      <c r="C603">
        <v>1291</v>
      </c>
      <c r="D603">
        <v>5691500</v>
      </c>
      <c r="E603">
        <v>5691500</v>
      </c>
      <c r="F603">
        <v>3</v>
      </c>
      <c r="G603">
        <v>3</v>
      </c>
      <c r="H603" t="s">
        <v>10</v>
      </c>
    </row>
    <row r="604" spans="1:8" x14ac:dyDescent="0.25">
      <c r="A604" t="str">
        <f t="shared" si="9"/>
        <v>12981</v>
      </c>
      <c r="B604">
        <v>1</v>
      </c>
      <c r="C604">
        <v>1298</v>
      </c>
      <c r="D604">
        <v>0</v>
      </c>
      <c r="E604">
        <v>0</v>
      </c>
      <c r="F604">
        <v>0</v>
      </c>
      <c r="G604">
        <v>0</v>
      </c>
      <c r="H604" t="s">
        <v>10</v>
      </c>
    </row>
    <row r="605" spans="1:8" x14ac:dyDescent="0.25">
      <c r="A605" t="str">
        <f t="shared" si="9"/>
        <v>13201</v>
      </c>
      <c r="B605">
        <v>1</v>
      </c>
      <c r="C605">
        <v>1320</v>
      </c>
      <c r="D605">
        <v>10836940</v>
      </c>
      <c r="E605">
        <v>10825815</v>
      </c>
      <c r="F605">
        <v>10</v>
      </c>
      <c r="G605">
        <v>10</v>
      </c>
      <c r="H605" t="s">
        <v>10</v>
      </c>
    </row>
    <row r="606" spans="1:8" x14ac:dyDescent="0.25">
      <c r="A606" t="str">
        <f t="shared" si="9"/>
        <v>13431</v>
      </c>
      <c r="B606">
        <v>1</v>
      </c>
      <c r="C606">
        <v>1343</v>
      </c>
      <c r="D606">
        <v>212135168.93000001</v>
      </c>
      <c r="E606">
        <v>208845036.97999999</v>
      </c>
      <c r="F606">
        <v>489</v>
      </c>
      <c r="G606">
        <v>670</v>
      </c>
      <c r="H606" t="s">
        <v>10</v>
      </c>
    </row>
    <row r="607" spans="1:8" x14ac:dyDescent="0.25">
      <c r="A607" t="str">
        <f t="shared" si="9"/>
        <v>13541</v>
      </c>
      <c r="B607">
        <v>1</v>
      </c>
      <c r="C607">
        <v>1354</v>
      </c>
      <c r="D607">
        <v>82480149</v>
      </c>
      <c r="E607">
        <v>82466349</v>
      </c>
      <c r="F607">
        <v>78</v>
      </c>
      <c r="G607">
        <v>95</v>
      </c>
      <c r="H607" t="s">
        <v>10</v>
      </c>
    </row>
    <row r="608" spans="1:8" x14ac:dyDescent="0.25">
      <c r="A608" t="str">
        <f t="shared" si="9"/>
        <v>13611</v>
      </c>
      <c r="B608">
        <v>1</v>
      </c>
      <c r="C608">
        <v>1361</v>
      </c>
      <c r="D608">
        <v>22945298.800000001</v>
      </c>
      <c r="E608">
        <v>22634544.800000001</v>
      </c>
      <c r="F608">
        <v>59</v>
      </c>
      <c r="G608">
        <v>128</v>
      </c>
      <c r="H608" t="s">
        <v>10</v>
      </c>
    </row>
    <row r="609" spans="1:8" x14ac:dyDescent="0.25">
      <c r="A609" t="str">
        <f t="shared" si="9"/>
        <v>13721</v>
      </c>
      <c r="B609">
        <v>1</v>
      </c>
      <c r="C609">
        <v>1372</v>
      </c>
      <c r="D609">
        <v>15428380.5</v>
      </c>
      <c r="E609">
        <v>14505549.189999999</v>
      </c>
      <c r="F609">
        <v>31</v>
      </c>
      <c r="G609">
        <v>44</v>
      </c>
      <c r="H609" t="s">
        <v>10</v>
      </c>
    </row>
    <row r="610" spans="1:8" x14ac:dyDescent="0.25">
      <c r="A610" t="str">
        <f t="shared" si="9"/>
        <v>13821</v>
      </c>
      <c r="B610">
        <v>1</v>
      </c>
      <c r="C610">
        <v>1382</v>
      </c>
      <c r="D610">
        <v>0</v>
      </c>
      <c r="E610">
        <v>0</v>
      </c>
      <c r="F610">
        <v>0</v>
      </c>
      <c r="G610">
        <v>0</v>
      </c>
      <c r="H610" t="s">
        <v>10</v>
      </c>
    </row>
    <row r="611" spans="1:8" x14ac:dyDescent="0.25">
      <c r="A611" t="str">
        <f t="shared" si="9"/>
        <v>13981</v>
      </c>
      <c r="B611">
        <v>1</v>
      </c>
      <c r="C611">
        <v>1398</v>
      </c>
      <c r="D611">
        <v>7140561.0999999996</v>
      </c>
      <c r="E611">
        <v>7030321.0999999996</v>
      </c>
      <c r="F611">
        <v>34</v>
      </c>
      <c r="G611">
        <v>55</v>
      </c>
      <c r="H611" t="s">
        <v>10</v>
      </c>
    </row>
    <row r="612" spans="1:8" x14ac:dyDescent="0.25">
      <c r="A612" t="str">
        <f t="shared" si="9"/>
        <v>14171</v>
      </c>
      <c r="B612">
        <v>1</v>
      </c>
      <c r="C612">
        <v>1417</v>
      </c>
      <c r="D612">
        <v>8453767</v>
      </c>
      <c r="E612">
        <v>8453767</v>
      </c>
      <c r="F612">
        <v>23</v>
      </c>
      <c r="G612">
        <v>29</v>
      </c>
      <c r="H612" t="s">
        <v>10</v>
      </c>
    </row>
    <row r="613" spans="1:8" x14ac:dyDescent="0.25">
      <c r="A613" t="str">
        <f t="shared" si="9"/>
        <v>14381</v>
      </c>
      <c r="B613">
        <v>1</v>
      </c>
      <c r="C613">
        <v>1438</v>
      </c>
      <c r="D613">
        <v>23730899</v>
      </c>
      <c r="E613">
        <v>23405899</v>
      </c>
      <c r="F613">
        <v>17</v>
      </c>
      <c r="G613">
        <v>20</v>
      </c>
      <c r="H613" t="s">
        <v>10</v>
      </c>
    </row>
    <row r="614" spans="1:8" x14ac:dyDescent="0.25">
      <c r="A614" t="str">
        <f t="shared" si="9"/>
        <v>14521</v>
      </c>
      <c r="B614">
        <v>1</v>
      </c>
      <c r="C614">
        <v>1452</v>
      </c>
      <c r="D614">
        <v>2837512.5</v>
      </c>
      <c r="E614">
        <v>2837512.5</v>
      </c>
      <c r="F614">
        <v>3</v>
      </c>
      <c r="G614">
        <v>4</v>
      </c>
      <c r="H614" t="s">
        <v>10</v>
      </c>
    </row>
    <row r="615" spans="1:8" x14ac:dyDescent="0.25">
      <c r="A615" t="str">
        <f t="shared" si="9"/>
        <v>14681</v>
      </c>
      <c r="B615">
        <v>1</v>
      </c>
      <c r="C615">
        <v>1468</v>
      </c>
      <c r="D615">
        <v>13307800</v>
      </c>
      <c r="E615">
        <v>13307800</v>
      </c>
      <c r="F615">
        <v>16</v>
      </c>
      <c r="G615">
        <v>22</v>
      </c>
      <c r="H615" t="s">
        <v>10</v>
      </c>
    </row>
    <row r="616" spans="1:8" x14ac:dyDescent="0.25">
      <c r="A616" t="str">
        <f t="shared" si="9"/>
        <v>14801</v>
      </c>
      <c r="B616">
        <v>1</v>
      </c>
      <c r="C616">
        <v>1480</v>
      </c>
      <c r="D616">
        <v>249000</v>
      </c>
      <c r="E616">
        <v>249000</v>
      </c>
      <c r="F616">
        <v>1</v>
      </c>
      <c r="G616">
        <v>2</v>
      </c>
      <c r="H616" t="s">
        <v>10</v>
      </c>
    </row>
    <row r="617" spans="1:8" x14ac:dyDescent="0.25">
      <c r="A617" t="str">
        <f t="shared" si="9"/>
        <v>15001</v>
      </c>
      <c r="B617">
        <v>1</v>
      </c>
      <c r="C617">
        <v>1500</v>
      </c>
      <c r="D617">
        <v>31421599</v>
      </c>
      <c r="E617">
        <v>31247199</v>
      </c>
      <c r="F617">
        <v>59</v>
      </c>
      <c r="G617">
        <v>83</v>
      </c>
      <c r="H617" t="s">
        <v>10</v>
      </c>
    </row>
    <row r="618" spans="1:8" x14ac:dyDescent="0.25">
      <c r="A618" t="str">
        <f t="shared" si="9"/>
        <v>15141</v>
      </c>
      <c r="B618">
        <v>1</v>
      </c>
      <c r="C618">
        <v>1514</v>
      </c>
      <c r="D618">
        <v>354780422.89999998</v>
      </c>
      <c r="E618">
        <v>353324096.19999999</v>
      </c>
      <c r="F618">
        <v>1108</v>
      </c>
      <c r="G618">
        <v>1471</v>
      </c>
      <c r="H618" t="s">
        <v>10</v>
      </c>
    </row>
    <row r="619" spans="1:8" x14ac:dyDescent="0.25">
      <c r="A619" t="str">
        <f t="shared" si="9"/>
        <v>15191</v>
      </c>
      <c r="B619">
        <v>1</v>
      </c>
      <c r="C619">
        <v>1519</v>
      </c>
      <c r="D619">
        <v>12068314.300000001</v>
      </c>
      <c r="E619">
        <v>12068314.300000001</v>
      </c>
      <c r="F619">
        <v>35</v>
      </c>
      <c r="G619">
        <v>49</v>
      </c>
      <c r="H619" t="s">
        <v>10</v>
      </c>
    </row>
    <row r="620" spans="1:8" x14ac:dyDescent="0.25">
      <c r="A620" t="str">
        <f t="shared" si="9"/>
        <v>15341</v>
      </c>
      <c r="B620">
        <v>1</v>
      </c>
      <c r="C620">
        <v>1534</v>
      </c>
      <c r="D620">
        <v>30726449</v>
      </c>
      <c r="E620">
        <v>30704416.5</v>
      </c>
      <c r="F620">
        <v>78</v>
      </c>
      <c r="G620">
        <v>115</v>
      </c>
      <c r="H620" t="s">
        <v>10</v>
      </c>
    </row>
    <row r="621" spans="1:8" x14ac:dyDescent="0.25">
      <c r="A621" t="str">
        <f t="shared" si="9"/>
        <v>15571</v>
      </c>
      <c r="B621">
        <v>1</v>
      </c>
      <c r="C621">
        <v>1557</v>
      </c>
      <c r="D621">
        <v>23527503.5</v>
      </c>
      <c r="E621">
        <v>23502503.5</v>
      </c>
      <c r="F621">
        <v>52</v>
      </c>
      <c r="G621">
        <v>68</v>
      </c>
      <c r="H621" t="s">
        <v>10</v>
      </c>
    </row>
    <row r="622" spans="1:8" x14ac:dyDescent="0.25">
      <c r="A622" t="str">
        <f t="shared" si="9"/>
        <v>15761</v>
      </c>
      <c r="B622">
        <v>1</v>
      </c>
      <c r="C622">
        <v>1576</v>
      </c>
      <c r="D622">
        <v>1061109.1000000001</v>
      </c>
      <c r="E622">
        <v>1061109.1000000001</v>
      </c>
      <c r="F622">
        <v>12</v>
      </c>
      <c r="G622">
        <v>12</v>
      </c>
      <c r="H622" t="s">
        <v>10</v>
      </c>
    </row>
    <row r="623" spans="1:8" x14ac:dyDescent="0.25">
      <c r="A623" t="str">
        <f t="shared" si="9"/>
        <v>15861</v>
      </c>
      <c r="B623">
        <v>1</v>
      </c>
      <c r="C623">
        <v>1586</v>
      </c>
      <c r="D623">
        <v>7670153</v>
      </c>
      <c r="E623">
        <v>7640153</v>
      </c>
      <c r="F623">
        <v>23</v>
      </c>
      <c r="G623">
        <v>45</v>
      </c>
      <c r="H623" t="s">
        <v>10</v>
      </c>
    </row>
    <row r="624" spans="1:8" x14ac:dyDescent="0.25">
      <c r="A624" t="str">
        <f t="shared" si="9"/>
        <v>15951</v>
      </c>
      <c r="B624">
        <v>1</v>
      </c>
      <c r="C624">
        <v>1595</v>
      </c>
      <c r="D624">
        <v>9583462</v>
      </c>
      <c r="E624">
        <v>9575562</v>
      </c>
      <c r="F624">
        <v>22</v>
      </c>
      <c r="G624">
        <v>24</v>
      </c>
      <c r="H624" t="s">
        <v>10</v>
      </c>
    </row>
    <row r="625" spans="1:8" x14ac:dyDescent="0.25">
      <c r="A625" t="str">
        <f t="shared" si="9"/>
        <v>16051</v>
      </c>
      <c r="B625">
        <v>1</v>
      </c>
      <c r="C625">
        <v>1605</v>
      </c>
      <c r="D625">
        <v>20588503</v>
      </c>
      <c r="E625">
        <v>20493168.66</v>
      </c>
      <c r="F625">
        <v>34</v>
      </c>
      <c r="G625">
        <v>45</v>
      </c>
      <c r="H625" t="s">
        <v>10</v>
      </c>
    </row>
    <row r="626" spans="1:8" x14ac:dyDescent="0.25">
      <c r="A626" t="str">
        <f t="shared" si="9"/>
        <v>16171</v>
      </c>
      <c r="B626">
        <v>1</v>
      </c>
      <c r="C626">
        <v>1617</v>
      </c>
      <c r="D626">
        <v>8431808.5</v>
      </c>
      <c r="E626">
        <v>8431808.5</v>
      </c>
      <c r="F626">
        <v>25</v>
      </c>
      <c r="G626">
        <v>31</v>
      </c>
      <c r="H626" t="s">
        <v>10</v>
      </c>
    </row>
    <row r="627" spans="1:8" x14ac:dyDescent="0.25">
      <c r="A627" t="str">
        <f t="shared" si="9"/>
        <v>16291</v>
      </c>
      <c r="B627">
        <v>1</v>
      </c>
      <c r="C627">
        <v>1629</v>
      </c>
      <c r="D627">
        <v>15074948</v>
      </c>
      <c r="E627">
        <v>15074948</v>
      </c>
      <c r="F627">
        <v>26</v>
      </c>
      <c r="G627">
        <v>43</v>
      </c>
      <c r="H627" t="s">
        <v>10</v>
      </c>
    </row>
    <row r="628" spans="1:8" x14ac:dyDescent="0.25">
      <c r="A628" t="str">
        <f t="shared" si="9"/>
        <v>16421</v>
      </c>
      <c r="B628">
        <v>1</v>
      </c>
      <c r="C628">
        <v>1642</v>
      </c>
      <c r="D628">
        <v>22251879</v>
      </c>
      <c r="E628">
        <v>22251879</v>
      </c>
      <c r="F628">
        <v>19</v>
      </c>
      <c r="G628">
        <v>23</v>
      </c>
      <c r="H628" t="s">
        <v>10</v>
      </c>
    </row>
    <row r="629" spans="1:8" x14ac:dyDescent="0.25">
      <c r="A629" t="str">
        <f t="shared" si="9"/>
        <v>16551</v>
      </c>
      <c r="B629">
        <v>1</v>
      </c>
      <c r="C629">
        <v>1655</v>
      </c>
      <c r="D629">
        <v>46486016.799999997</v>
      </c>
      <c r="E629">
        <v>46205045.969999999</v>
      </c>
      <c r="F629">
        <v>240</v>
      </c>
      <c r="G629">
        <v>351</v>
      </c>
      <c r="H629" t="s">
        <v>10</v>
      </c>
    </row>
    <row r="630" spans="1:8" x14ac:dyDescent="0.25">
      <c r="A630" t="str">
        <f t="shared" si="9"/>
        <v>16701</v>
      </c>
      <c r="B630">
        <v>1</v>
      </c>
      <c r="C630">
        <v>1670</v>
      </c>
      <c r="D630">
        <v>1280900</v>
      </c>
      <c r="E630">
        <v>1280900</v>
      </c>
      <c r="F630">
        <v>5</v>
      </c>
      <c r="G630">
        <v>6</v>
      </c>
      <c r="H630" t="s">
        <v>10</v>
      </c>
    </row>
    <row r="631" spans="1:8" x14ac:dyDescent="0.25">
      <c r="A631" t="str">
        <f t="shared" si="9"/>
        <v>16821</v>
      </c>
      <c r="B631">
        <v>1</v>
      </c>
      <c r="C631">
        <v>1682</v>
      </c>
      <c r="D631">
        <v>92031674.530000001</v>
      </c>
      <c r="E631">
        <v>91260430.230000004</v>
      </c>
      <c r="F631">
        <v>160</v>
      </c>
      <c r="G631">
        <v>237</v>
      </c>
      <c r="H631" t="s">
        <v>10</v>
      </c>
    </row>
    <row r="632" spans="1:8" x14ac:dyDescent="0.25">
      <c r="A632" t="str">
        <f t="shared" si="9"/>
        <v>16941</v>
      </c>
      <c r="B632">
        <v>1</v>
      </c>
      <c r="C632">
        <v>1694</v>
      </c>
      <c r="D632">
        <v>7148759.8499999996</v>
      </c>
      <c r="E632">
        <v>7013009.8499999996</v>
      </c>
      <c r="F632">
        <v>27</v>
      </c>
      <c r="G632">
        <v>41</v>
      </c>
      <c r="H632" t="s">
        <v>10</v>
      </c>
    </row>
    <row r="633" spans="1:8" x14ac:dyDescent="0.25">
      <c r="A633" t="str">
        <f t="shared" si="9"/>
        <v>17161</v>
      </c>
      <c r="B633">
        <v>1</v>
      </c>
      <c r="C633">
        <v>1716</v>
      </c>
      <c r="D633">
        <v>5064556</v>
      </c>
      <c r="E633">
        <v>5064556</v>
      </c>
      <c r="F633">
        <v>15</v>
      </c>
      <c r="G633">
        <v>19</v>
      </c>
      <c r="H633" t="s">
        <v>10</v>
      </c>
    </row>
    <row r="634" spans="1:8" x14ac:dyDescent="0.25">
      <c r="A634" t="str">
        <f t="shared" si="9"/>
        <v>17281</v>
      </c>
      <c r="B634">
        <v>1</v>
      </c>
      <c r="C634">
        <v>1728</v>
      </c>
      <c r="D634">
        <v>77453107.019999996</v>
      </c>
      <c r="E634">
        <v>76568220.590000004</v>
      </c>
      <c r="F634">
        <v>393</v>
      </c>
      <c r="G634">
        <v>757</v>
      </c>
      <c r="H634" t="s">
        <v>10</v>
      </c>
    </row>
    <row r="635" spans="1:8" x14ac:dyDescent="0.25">
      <c r="A635" t="str">
        <f t="shared" si="9"/>
        <v>17471</v>
      </c>
      <c r="B635">
        <v>1</v>
      </c>
      <c r="C635">
        <v>1747</v>
      </c>
      <c r="D635">
        <v>11388307.119999999</v>
      </c>
      <c r="E635">
        <v>11388307.119999999</v>
      </c>
      <c r="F635">
        <v>26</v>
      </c>
      <c r="G635">
        <v>36</v>
      </c>
      <c r="H635" t="s">
        <v>10</v>
      </c>
    </row>
    <row r="636" spans="1:8" x14ac:dyDescent="0.25">
      <c r="A636" t="str">
        <f t="shared" si="9"/>
        <v>17601</v>
      </c>
      <c r="B636">
        <v>1</v>
      </c>
      <c r="C636">
        <v>1760</v>
      </c>
      <c r="D636">
        <v>20829768</v>
      </c>
      <c r="E636">
        <v>20697302.41</v>
      </c>
      <c r="F636">
        <v>57</v>
      </c>
      <c r="G636">
        <v>73</v>
      </c>
      <c r="H636" t="s">
        <v>10</v>
      </c>
    </row>
    <row r="637" spans="1:8" x14ac:dyDescent="0.25">
      <c r="A637" t="str">
        <f t="shared" si="9"/>
        <v>17711</v>
      </c>
      <c r="B637">
        <v>1</v>
      </c>
      <c r="C637">
        <v>1771</v>
      </c>
      <c r="D637">
        <v>26367868.199999999</v>
      </c>
      <c r="E637">
        <v>26236856.390000001</v>
      </c>
      <c r="F637">
        <v>55</v>
      </c>
      <c r="G637">
        <v>68</v>
      </c>
      <c r="H637" t="s">
        <v>10</v>
      </c>
    </row>
    <row r="638" spans="1:8" x14ac:dyDescent="0.25">
      <c r="A638" t="str">
        <f t="shared" si="9"/>
        <v>17991</v>
      </c>
      <c r="B638">
        <v>1</v>
      </c>
      <c r="C638">
        <v>1799</v>
      </c>
      <c r="D638">
        <v>6700499</v>
      </c>
      <c r="E638">
        <v>6700499</v>
      </c>
      <c r="F638">
        <v>9</v>
      </c>
      <c r="G638">
        <v>12</v>
      </c>
      <c r="H638" t="s">
        <v>10</v>
      </c>
    </row>
    <row r="639" spans="1:8" x14ac:dyDescent="0.25">
      <c r="A639" t="str">
        <f t="shared" si="9"/>
        <v>18071</v>
      </c>
      <c r="B639">
        <v>1</v>
      </c>
      <c r="C639">
        <v>1807</v>
      </c>
      <c r="D639">
        <v>10620971</v>
      </c>
      <c r="E639">
        <v>10604191</v>
      </c>
      <c r="F639">
        <v>13</v>
      </c>
      <c r="G639">
        <v>31</v>
      </c>
      <c r="H639" t="s">
        <v>10</v>
      </c>
    </row>
    <row r="640" spans="1:8" x14ac:dyDescent="0.25">
      <c r="A640" t="str">
        <f t="shared" si="9"/>
        <v>18161</v>
      </c>
      <c r="B640">
        <v>1</v>
      </c>
      <c r="C640">
        <v>1816</v>
      </c>
      <c r="D640">
        <v>25450584</v>
      </c>
      <c r="E640">
        <v>25450584</v>
      </c>
      <c r="F640">
        <v>48</v>
      </c>
      <c r="G640">
        <v>64</v>
      </c>
      <c r="H640" t="s">
        <v>10</v>
      </c>
    </row>
    <row r="641" spans="1:8" x14ac:dyDescent="0.25">
      <c r="A641" t="str">
        <f t="shared" si="9"/>
        <v>18211</v>
      </c>
      <c r="B641">
        <v>1</v>
      </c>
      <c r="C641">
        <v>1821</v>
      </c>
      <c r="D641">
        <v>61379789.18</v>
      </c>
      <c r="E641">
        <v>60881364.18</v>
      </c>
      <c r="F641">
        <v>118</v>
      </c>
      <c r="G641">
        <v>171</v>
      </c>
      <c r="H641" t="s">
        <v>10</v>
      </c>
    </row>
    <row r="642" spans="1:8" x14ac:dyDescent="0.25">
      <c r="A642" t="str">
        <f t="shared" si="9"/>
        <v>18311</v>
      </c>
      <c r="B642">
        <v>1</v>
      </c>
      <c r="C642">
        <v>1831</v>
      </c>
      <c r="D642">
        <v>4573987605.5</v>
      </c>
      <c r="E642">
        <v>4527318498.9300003</v>
      </c>
      <c r="F642">
        <v>31107</v>
      </c>
      <c r="G642">
        <v>49827</v>
      </c>
      <c r="H642" t="s">
        <v>10</v>
      </c>
    </row>
    <row r="643" spans="1:8" x14ac:dyDescent="0.25">
      <c r="A643" t="str">
        <f t="shared" ref="A643:A706" si="10">C643&amp;B643</f>
        <v>18461</v>
      </c>
      <c r="B643">
        <v>1</v>
      </c>
      <c r="C643">
        <v>1846</v>
      </c>
      <c r="D643">
        <v>9429706</v>
      </c>
      <c r="E643">
        <v>9429706</v>
      </c>
      <c r="F643">
        <v>36</v>
      </c>
      <c r="G643">
        <v>50</v>
      </c>
      <c r="H643" t="s">
        <v>10</v>
      </c>
    </row>
    <row r="644" spans="1:8" x14ac:dyDescent="0.25">
      <c r="A644" t="str">
        <f t="shared" si="10"/>
        <v>18631</v>
      </c>
      <c r="B644">
        <v>1</v>
      </c>
      <c r="C644">
        <v>1863</v>
      </c>
      <c r="D644">
        <v>1904202</v>
      </c>
      <c r="E644">
        <v>1904202</v>
      </c>
      <c r="F644">
        <v>7</v>
      </c>
      <c r="G644">
        <v>10</v>
      </c>
      <c r="H644" t="s">
        <v>10</v>
      </c>
    </row>
    <row r="645" spans="1:8" x14ac:dyDescent="0.25">
      <c r="A645" t="str">
        <f t="shared" si="10"/>
        <v>18751</v>
      </c>
      <c r="B645">
        <v>1</v>
      </c>
      <c r="C645">
        <v>1875</v>
      </c>
      <c r="D645">
        <v>39055446.100000001</v>
      </c>
      <c r="E645">
        <v>39023446.100000001</v>
      </c>
      <c r="F645">
        <v>69</v>
      </c>
      <c r="G645">
        <v>116</v>
      </c>
      <c r="H645" t="s">
        <v>10</v>
      </c>
    </row>
    <row r="646" spans="1:8" x14ac:dyDescent="0.25">
      <c r="A646" t="str">
        <f t="shared" si="10"/>
        <v>18911</v>
      </c>
      <c r="B646">
        <v>1</v>
      </c>
      <c r="C646">
        <v>1891</v>
      </c>
      <c r="D646">
        <v>0</v>
      </c>
      <c r="E646">
        <v>0</v>
      </c>
      <c r="F646">
        <v>0</v>
      </c>
      <c r="G646">
        <v>0</v>
      </c>
      <c r="H646" t="s">
        <v>10</v>
      </c>
    </row>
    <row r="647" spans="1:8" x14ac:dyDescent="0.25">
      <c r="A647" t="str">
        <f t="shared" si="10"/>
        <v>19071</v>
      </c>
      <c r="B647">
        <v>1</v>
      </c>
      <c r="C647">
        <v>1907</v>
      </c>
      <c r="D647">
        <v>1499390</v>
      </c>
      <c r="E647">
        <v>1499390</v>
      </c>
      <c r="F647">
        <v>4</v>
      </c>
      <c r="G647">
        <v>9</v>
      </c>
      <c r="H647" t="s">
        <v>10</v>
      </c>
    </row>
    <row r="648" spans="1:8" x14ac:dyDescent="0.25">
      <c r="A648" t="str">
        <f t="shared" si="10"/>
        <v>19161</v>
      </c>
      <c r="B648">
        <v>1</v>
      </c>
      <c r="C648">
        <v>1916</v>
      </c>
      <c r="D648">
        <v>58895972.700000003</v>
      </c>
      <c r="E648">
        <v>58320727.689999998</v>
      </c>
      <c r="F648">
        <v>164</v>
      </c>
      <c r="G648">
        <v>216</v>
      </c>
      <c r="H648" t="s">
        <v>10</v>
      </c>
    </row>
    <row r="649" spans="1:8" x14ac:dyDescent="0.25">
      <c r="A649" t="str">
        <f t="shared" si="10"/>
        <v>19311</v>
      </c>
      <c r="B649">
        <v>1</v>
      </c>
      <c r="C649">
        <v>1931</v>
      </c>
      <c r="D649">
        <v>28388681</v>
      </c>
      <c r="E649">
        <v>28131817.800000001</v>
      </c>
      <c r="F649">
        <v>73</v>
      </c>
      <c r="G649">
        <v>97</v>
      </c>
      <c r="H649" t="s">
        <v>10</v>
      </c>
    </row>
    <row r="650" spans="1:8" x14ac:dyDescent="0.25">
      <c r="A650" t="str">
        <f t="shared" si="10"/>
        <v>19481</v>
      </c>
      <c r="B650">
        <v>1</v>
      </c>
      <c r="C650">
        <v>1948</v>
      </c>
      <c r="D650">
        <v>31586333</v>
      </c>
      <c r="E650">
        <v>31445725</v>
      </c>
      <c r="F650">
        <v>117</v>
      </c>
      <c r="G650">
        <v>163</v>
      </c>
      <c r="H650" t="s">
        <v>10</v>
      </c>
    </row>
    <row r="651" spans="1:8" x14ac:dyDescent="0.25">
      <c r="A651" t="str">
        <f t="shared" si="10"/>
        <v>19621</v>
      </c>
      <c r="B651">
        <v>1</v>
      </c>
      <c r="C651">
        <v>1962</v>
      </c>
      <c r="D651">
        <v>47916708.799999997</v>
      </c>
      <c r="E651">
        <v>47399017.390000001</v>
      </c>
      <c r="F651">
        <v>168</v>
      </c>
      <c r="G651">
        <v>236</v>
      </c>
      <c r="H651" t="s">
        <v>10</v>
      </c>
    </row>
    <row r="652" spans="1:8" x14ac:dyDescent="0.25">
      <c r="A652" t="str">
        <f t="shared" si="10"/>
        <v>19751</v>
      </c>
      <c r="B652">
        <v>1</v>
      </c>
      <c r="C652">
        <v>1975</v>
      </c>
      <c r="D652">
        <v>32392202.82</v>
      </c>
      <c r="E652">
        <v>32202222.82</v>
      </c>
      <c r="F652">
        <v>74</v>
      </c>
      <c r="G652">
        <v>111</v>
      </c>
      <c r="H652" t="s">
        <v>10</v>
      </c>
    </row>
    <row r="653" spans="1:8" x14ac:dyDescent="0.25">
      <c r="A653" t="str">
        <f t="shared" si="10"/>
        <v>19881</v>
      </c>
      <c r="B653">
        <v>1</v>
      </c>
      <c r="C653">
        <v>1988</v>
      </c>
      <c r="D653">
        <v>22879267</v>
      </c>
      <c r="E653">
        <v>22835267</v>
      </c>
      <c r="F653">
        <v>25</v>
      </c>
      <c r="G653">
        <v>35</v>
      </c>
      <c r="H653" t="s">
        <v>10</v>
      </c>
    </row>
    <row r="654" spans="1:8" x14ac:dyDescent="0.25">
      <c r="A654" t="str">
        <f t="shared" si="10"/>
        <v>19941</v>
      </c>
      <c r="B654">
        <v>1</v>
      </c>
      <c r="C654">
        <v>1994</v>
      </c>
      <c r="D654">
        <v>36378249.140000001</v>
      </c>
      <c r="E654">
        <v>36176844.189999998</v>
      </c>
      <c r="F654">
        <v>137</v>
      </c>
      <c r="G654">
        <v>177</v>
      </c>
      <c r="H654" t="s">
        <v>10</v>
      </c>
    </row>
    <row r="655" spans="1:8" x14ac:dyDescent="0.25">
      <c r="A655" t="str">
        <f t="shared" si="10"/>
        <v>20151</v>
      </c>
      <c r="B655">
        <v>1</v>
      </c>
      <c r="C655">
        <v>2015</v>
      </c>
      <c r="D655">
        <v>41472727.100000001</v>
      </c>
      <c r="E655">
        <v>40906825.539999999</v>
      </c>
      <c r="F655">
        <v>92</v>
      </c>
      <c r="G655">
        <v>118</v>
      </c>
      <c r="H655" t="s">
        <v>10</v>
      </c>
    </row>
    <row r="656" spans="1:8" x14ac:dyDescent="0.25">
      <c r="A656" t="str">
        <f t="shared" si="10"/>
        <v>20301</v>
      </c>
      <c r="B656">
        <v>1</v>
      </c>
      <c r="C656">
        <v>2030</v>
      </c>
      <c r="D656">
        <v>23898573</v>
      </c>
      <c r="E656">
        <v>23773006.890000001</v>
      </c>
      <c r="F656">
        <v>72</v>
      </c>
      <c r="G656">
        <v>115</v>
      </c>
      <c r="H656" t="s">
        <v>10</v>
      </c>
    </row>
    <row r="657" spans="1:8" x14ac:dyDescent="0.25">
      <c r="A657" t="str">
        <f t="shared" si="10"/>
        <v>20511</v>
      </c>
      <c r="B657">
        <v>1</v>
      </c>
      <c r="C657">
        <v>2051</v>
      </c>
      <c r="D657">
        <v>89977120.989999995</v>
      </c>
      <c r="E657">
        <v>88681280.519999996</v>
      </c>
      <c r="F657">
        <v>207</v>
      </c>
      <c r="G657">
        <v>268</v>
      </c>
      <c r="H657" t="s">
        <v>10</v>
      </c>
    </row>
    <row r="658" spans="1:8" x14ac:dyDescent="0.25">
      <c r="A658" t="str">
        <f t="shared" si="10"/>
        <v>20601</v>
      </c>
      <c r="B658">
        <v>1</v>
      </c>
      <c r="C658">
        <v>2060</v>
      </c>
      <c r="D658">
        <v>3256580714.29</v>
      </c>
      <c r="E658">
        <v>3209365427.73</v>
      </c>
      <c r="F658">
        <v>23410</v>
      </c>
      <c r="G658">
        <v>36407</v>
      </c>
      <c r="H658" t="s">
        <v>10</v>
      </c>
    </row>
    <row r="659" spans="1:8" x14ac:dyDescent="0.25">
      <c r="A659" t="str">
        <f t="shared" si="10"/>
        <v>20731</v>
      </c>
      <c r="B659">
        <v>1</v>
      </c>
      <c r="C659">
        <v>2073</v>
      </c>
      <c r="D659">
        <v>44169064.100000001</v>
      </c>
      <c r="E659">
        <v>43835608.399999999</v>
      </c>
      <c r="F659">
        <v>121</v>
      </c>
      <c r="G659">
        <v>205</v>
      </c>
      <c r="H659" t="s">
        <v>10</v>
      </c>
    </row>
    <row r="660" spans="1:8" x14ac:dyDescent="0.25">
      <c r="A660" t="str">
        <f t="shared" si="10"/>
        <v>20791</v>
      </c>
      <c r="B660">
        <v>1</v>
      </c>
      <c r="C660">
        <v>2079</v>
      </c>
      <c r="D660">
        <v>0</v>
      </c>
      <c r="E660">
        <v>0</v>
      </c>
      <c r="F660">
        <v>0</v>
      </c>
      <c r="G660">
        <v>0</v>
      </c>
      <c r="H660" t="s">
        <v>10</v>
      </c>
    </row>
    <row r="661" spans="1:8" x14ac:dyDescent="0.25">
      <c r="A661" t="str">
        <f t="shared" si="10"/>
        <v>20871</v>
      </c>
      <c r="B661">
        <v>1</v>
      </c>
      <c r="C661">
        <v>2087</v>
      </c>
      <c r="D661">
        <v>0</v>
      </c>
      <c r="E661">
        <v>0</v>
      </c>
      <c r="F661">
        <v>0</v>
      </c>
      <c r="G661">
        <v>0</v>
      </c>
      <c r="H661" t="s">
        <v>10</v>
      </c>
    </row>
    <row r="662" spans="1:8" x14ac:dyDescent="0.25">
      <c r="A662" t="str">
        <f t="shared" si="10"/>
        <v>21231</v>
      </c>
      <c r="B662">
        <v>1</v>
      </c>
      <c r="C662">
        <v>2123</v>
      </c>
      <c r="D662">
        <v>0</v>
      </c>
      <c r="E662">
        <v>0</v>
      </c>
      <c r="F662">
        <v>0</v>
      </c>
      <c r="G662">
        <v>0</v>
      </c>
      <c r="H662" t="s">
        <v>10</v>
      </c>
    </row>
    <row r="663" spans="1:8" x14ac:dyDescent="0.25">
      <c r="A663" t="str">
        <f t="shared" si="10"/>
        <v>21321</v>
      </c>
      <c r="B663">
        <v>1</v>
      </c>
      <c r="C663">
        <v>2132</v>
      </c>
      <c r="D663">
        <v>25000</v>
      </c>
      <c r="E663">
        <v>22500</v>
      </c>
      <c r="F663">
        <v>1</v>
      </c>
      <c r="G663">
        <v>1</v>
      </c>
      <c r="H663" t="s">
        <v>10</v>
      </c>
    </row>
    <row r="664" spans="1:8" x14ac:dyDescent="0.25">
      <c r="A664" t="str">
        <f t="shared" si="10"/>
        <v>21431</v>
      </c>
      <c r="B664">
        <v>1</v>
      </c>
      <c r="C664">
        <v>2143</v>
      </c>
      <c r="D664">
        <v>551500</v>
      </c>
      <c r="E664">
        <v>551500</v>
      </c>
      <c r="F664">
        <v>3</v>
      </c>
      <c r="G664">
        <v>4</v>
      </c>
      <c r="H664" t="s">
        <v>10</v>
      </c>
    </row>
    <row r="665" spans="1:8" x14ac:dyDescent="0.25">
      <c r="A665" t="str">
        <f t="shared" si="10"/>
        <v>21671</v>
      </c>
      <c r="B665">
        <v>1</v>
      </c>
      <c r="C665">
        <v>2167</v>
      </c>
      <c r="D665">
        <v>16461863.4</v>
      </c>
      <c r="E665">
        <v>16461863.4</v>
      </c>
      <c r="F665">
        <v>36</v>
      </c>
      <c r="G665">
        <v>45</v>
      </c>
      <c r="H665" t="s">
        <v>10</v>
      </c>
    </row>
    <row r="666" spans="1:8" x14ac:dyDescent="0.25">
      <c r="A666" t="str">
        <f t="shared" si="10"/>
        <v>21931</v>
      </c>
      <c r="B666">
        <v>1</v>
      </c>
      <c r="C666">
        <v>2193</v>
      </c>
      <c r="D666">
        <v>1475000</v>
      </c>
      <c r="E666">
        <v>1475000</v>
      </c>
      <c r="F666">
        <v>2</v>
      </c>
      <c r="G666">
        <v>2</v>
      </c>
      <c r="H666" t="s">
        <v>10</v>
      </c>
    </row>
    <row r="667" spans="1:8" x14ac:dyDescent="0.25">
      <c r="A667" t="str">
        <f t="shared" si="10"/>
        <v>22011</v>
      </c>
      <c r="B667">
        <v>1</v>
      </c>
      <c r="C667">
        <v>2201</v>
      </c>
      <c r="D667">
        <v>8953773</v>
      </c>
      <c r="E667">
        <v>7012212.4500000002</v>
      </c>
      <c r="F667">
        <v>11</v>
      </c>
      <c r="G667">
        <v>17</v>
      </c>
      <c r="H667" t="s">
        <v>10</v>
      </c>
    </row>
    <row r="668" spans="1:8" x14ac:dyDescent="0.25">
      <c r="A668" t="str">
        <f t="shared" si="10"/>
        <v>22111</v>
      </c>
      <c r="B668">
        <v>1</v>
      </c>
      <c r="C668">
        <v>2211</v>
      </c>
      <c r="D668">
        <v>91245669.379999995</v>
      </c>
      <c r="E668">
        <v>91103059.609999999</v>
      </c>
      <c r="F668">
        <v>256</v>
      </c>
      <c r="G668">
        <v>357</v>
      </c>
      <c r="H668" t="s">
        <v>10</v>
      </c>
    </row>
    <row r="669" spans="1:8" x14ac:dyDescent="0.25">
      <c r="A669" t="str">
        <f t="shared" si="10"/>
        <v>22751</v>
      </c>
      <c r="B669">
        <v>1</v>
      </c>
      <c r="C669">
        <v>2275</v>
      </c>
      <c r="D669">
        <v>0</v>
      </c>
      <c r="E669">
        <v>0</v>
      </c>
      <c r="F669">
        <v>0</v>
      </c>
      <c r="G669">
        <v>0</v>
      </c>
      <c r="H669" t="s">
        <v>10</v>
      </c>
    </row>
    <row r="670" spans="1:8" x14ac:dyDescent="0.25">
      <c r="A670" t="str">
        <f t="shared" si="10"/>
        <v>22821</v>
      </c>
      <c r="B670">
        <v>1</v>
      </c>
      <c r="C670">
        <v>2282</v>
      </c>
      <c r="D670">
        <v>0</v>
      </c>
      <c r="E670">
        <v>0</v>
      </c>
      <c r="F670">
        <v>0</v>
      </c>
      <c r="G670">
        <v>0</v>
      </c>
      <c r="H670" t="s">
        <v>10</v>
      </c>
    </row>
    <row r="671" spans="1:8" x14ac:dyDescent="0.25">
      <c r="A671" t="str">
        <f t="shared" si="10"/>
        <v>23231</v>
      </c>
      <c r="B671">
        <v>1</v>
      </c>
      <c r="C671">
        <v>2323</v>
      </c>
      <c r="D671">
        <v>0</v>
      </c>
      <c r="E671">
        <v>0</v>
      </c>
      <c r="F671">
        <v>0</v>
      </c>
      <c r="G671">
        <v>0</v>
      </c>
      <c r="H671" t="s">
        <v>10</v>
      </c>
    </row>
    <row r="672" spans="1:8" x14ac:dyDescent="0.25">
      <c r="A672" t="str">
        <f t="shared" si="10"/>
        <v>23431</v>
      </c>
      <c r="B672">
        <v>1</v>
      </c>
      <c r="C672">
        <v>2343</v>
      </c>
      <c r="D672">
        <v>0</v>
      </c>
      <c r="E672">
        <v>0</v>
      </c>
      <c r="F672">
        <v>0</v>
      </c>
      <c r="G672">
        <v>0</v>
      </c>
      <c r="H672" t="s">
        <v>10</v>
      </c>
    </row>
    <row r="673" spans="1:8" x14ac:dyDescent="0.25">
      <c r="A673" t="str">
        <f t="shared" si="10"/>
        <v>23631</v>
      </c>
      <c r="B673">
        <v>1</v>
      </c>
      <c r="C673">
        <v>2363</v>
      </c>
      <c r="D673">
        <v>0</v>
      </c>
      <c r="E673">
        <v>0</v>
      </c>
      <c r="F673">
        <v>0</v>
      </c>
      <c r="G673">
        <v>0</v>
      </c>
      <c r="H673" t="s">
        <v>10</v>
      </c>
    </row>
    <row r="674" spans="1:8" x14ac:dyDescent="0.25">
      <c r="A674" t="str">
        <f t="shared" si="10"/>
        <v>23831</v>
      </c>
      <c r="B674">
        <v>1</v>
      </c>
      <c r="C674">
        <v>2383</v>
      </c>
      <c r="D674">
        <v>42100397.200000003</v>
      </c>
      <c r="E674">
        <v>42100397.200000003</v>
      </c>
      <c r="F674">
        <v>48</v>
      </c>
      <c r="G674">
        <v>57</v>
      </c>
      <c r="H674" t="s">
        <v>10</v>
      </c>
    </row>
    <row r="675" spans="1:8" x14ac:dyDescent="0.25">
      <c r="A675" t="str">
        <f t="shared" si="10"/>
        <v>23961</v>
      </c>
      <c r="B675">
        <v>1</v>
      </c>
      <c r="C675">
        <v>2396</v>
      </c>
      <c r="D675">
        <v>56508076.420000002</v>
      </c>
      <c r="E675">
        <v>56318463.009999998</v>
      </c>
      <c r="F675">
        <v>138</v>
      </c>
      <c r="G675">
        <v>172</v>
      </c>
      <c r="H675" t="s">
        <v>10</v>
      </c>
    </row>
    <row r="676" spans="1:8" x14ac:dyDescent="0.25">
      <c r="A676" t="str">
        <f t="shared" si="10"/>
        <v>24091</v>
      </c>
      <c r="B676">
        <v>1</v>
      </c>
      <c r="C676">
        <v>2409</v>
      </c>
      <c r="D676">
        <v>29094229</v>
      </c>
      <c r="E676">
        <v>29068977.440000001</v>
      </c>
      <c r="F676">
        <v>53</v>
      </c>
      <c r="G676">
        <v>97</v>
      </c>
      <c r="H676" t="s">
        <v>10</v>
      </c>
    </row>
    <row r="677" spans="1:8" x14ac:dyDescent="0.25">
      <c r="A677" t="str">
        <f t="shared" si="10"/>
        <v>24521</v>
      </c>
      <c r="B677">
        <v>1</v>
      </c>
      <c r="C677">
        <v>2452</v>
      </c>
      <c r="D677">
        <v>0</v>
      </c>
      <c r="E677">
        <v>0</v>
      </c>
      <c r="F677">
        <v>0</v>
      </c>
      <c r="G677">
        <v>0</v>
      </c>
      <c r="H677" t="s">
        <v>10</v>
      </c>
    </row>
    <row r="678" spans="1:8" x14ac:dyDescent="0.25">
      <c r="A678" t="str">
        <f t="shared" si="10"/>
        <v>24621</v>
      </c>
      <c r="B678">
        <v>1</v>
      </c>
      <c r="C678">
        <v>2462</v>
      </c>
      <c r="D678">
        <v>954000</v>
      </c>
      <c r="E678">
        <v>891410</v>
      </c>
      <c r="F678">
        <v>2</v>
      </c>
      <c r="G678">
        <v>2</v>
      </c>
      <c r="H678" t="s">
        <v>10</v>
      </c>
    </row>
    <row r="679" spans="1:8" x14ac:dyDescent="0.25">
      <c r="A679" t="str">
        <f t="shared" si="10"/>
        <v>24751</v>
      </c>
      <c r="B679">
        <v>1</v>
      </c>
      <c r="C679">
        <v>2475</v>
      </c>
      <c r="D679">
        <v>0</v>
      </c>
      <c r="E679">
        <v>0</v>
      </c>
      <c r="F679">
        <v>0</v>
      </c>
      <c r="G679">
        <v>0</v>
      </c>
      <c r="H679" t="s">
        <v>10</v>
      </c>
    </row>
    <row r="680" spans="1:8" x14ac:dyDescent="0.25">
      <c r="A680" t="str">
        <f t="shared" si="10"/>
        <v>24831</v>
      </c>
      <c r="B680">
        <v>1</v>
      </c>
      <c r="C680">
        <v>2483</v>
      </c>
      <c r="D680">
        <v>18995223</v>
      </c>
      <c r="E680">
        <v>18945223</v>
      </c>
      <c r="F680">
        <v>33</v>
      </c>
      <c r="G680">
        <v>51</v>
      </c>
      <c r="H680" t="s">
        <v>10</v>
      </c>
    </row>
    <row r="681" spans="1:8" x14ac:dyDescent="0.25">
      <c r="A681" t="str">
        <f t="shared" si="10"/>
        <v>24961</v>
      </c>
      <c r="B681">
        <v>1</v>
      </c>
      <c r="C681">
        <v>2496</v>
      </c>
      <c r="D681">
        <v>12787931</v>
      </c>
      <c r="E681">
        <v>12687931</v>
      </c>
      <c r="F681">
        <v>53</v>
      </c>
      <c r="G681">
        <v>68</v>
      </c>
      <c r="H681" t="s">
        <v>10</v>
      </c>
    </row>
    <row r="682" spans="1:8" x14ac:dyDescent="0.25">
      <c r="A682" t="str">
        <f t="shared" si="10"/>
        <v>25401</v>
      </c>
      <c r="B682">
        <v>1</v>
      </c>
      <c r="C682">
        <v>2540</v>
      </c>
      <c r="D682">
        <v>2398948</v>
      </c>
      <c r="E682">
        <v>2398948</v>
      </c>
      <c r="F682">
        <v>6</v>
      </c>
      <c r="G682">
        <v>14</v>
      </c>
      <c r="H682" t="s">
        <v>10</v>
      </c>
    </row>
    <row r="683" spans="1:8" x14ac:dyDescent="0.25">
      <c r="A683" t="str">
        <f t="shared" si="10"/>
        <v>25561</v>
      </c>
      <c r="B683">
        <v>1</v>
      </c>
      <c r="C683">
        <v>2556</v>
      </c>
      <c r="D683">
        <v>18401213</v>
      </c>
      <c r="E683">
        <v>18401213</v>
      </c>
      <c r="F683">
        <v>26</v>
      </c>
      <c r="G683">
        <v>30</v>
      </c>
      <c r="H683" t="s">
        <v>10</v>
      </c>
    </row>
    <row r="684" spans="1:8" x14ac:dyDescent="0.25">
      <c r="A684" t="str">
        <f t="shared" si="10"/>
        <v>25761</v>
      </c>
      <c r="B684">
        <v>1</v>
      </c>
      <c r="C684">
        <v>2576</v>
      </c>
      <c r="D684">
        <v>0</v>
      </c>
      <c r="E684">
        <v>0</v>
      </c>
      <c r="F684">
        <v>0</v>
      </c>
      <c r="G684">
        <v>0</v>
      </c>
      <c r="H684" t="s">
        <v>10</v>
      </c>
    </row>
    <row r="685" spans="1:8" x14ac:dyDescent="0.25">
      <c r="A685" t="str">
        <f t="shared" si="10"/>
        <v>25841</v>
      </c>
      <c r="B685">
        <v>1</v>
      </c>
      <c r="C685">
        <v>2584</v>
      </c>
      <c r="D685">
        <v>127206149.02</v>
      </c>
      <c r="E685">
        <v>126410007.70999999</v>
      </c>
      <c r="F685">
        <v>296</v>
      </c>
      <c r="G685">
        <v>394</v>
      </c>
      <c r="H685" t="s">
        <v>10</v>
      </c>
    </row>
    <row r="686" spans="1:8" x14ac:dyDescent="0.25">
      <c r="A686" t="str">
        <f t="shared" si="10"/>
        <v>25901</v>
      </c>
      <c r="B686">
        <v>1</v>
      </c>
      <c r="C686">
        <v>2590</v>
      </c>
      <c r="D686">
        <v>0</v>
      </c>
      <c r="E686">
        <v>0</v>
      </c>
      <c r="F686">
        <v>0</v>
      </c>
      <c r="G686">
        <v>0</v>
      </c>
      <c r="H686" t="s">
        <v>10</v>
      </c>
    </row>
    <row r="687" spans="1:8" x14ac:dyDescent="0.25">
      <c r="A687" t="str">
        <f t="shared" si="10"/>
        <v>25911</v>
      </c>
      <c r="B687">
        <v>1</v>
      </c>
      <c r="C687">
        <v>2591</v>
      </c>
      <c r="D687">
        <v>3405204</v>
      </c>
      <c r="E687">
        <v>3355204</v>
      </c>
      <c r="F687">
        <v>11</v>
      </c>
      <c r="G687">
        <v>24</v>
      </c>
      <c r="H687" t="s">
        <v>10</v>
      </c>
    </row>
    <row r="688" spans="1:8" x14ac:dyDescent="0.25">
      <c r="A688" t="str">
        <f t="shared" si="10"/>
        <v>26161</v>
      </c>
      <c r="B688">
        <v>1</v>
      </c>
      <c r="C688">
        <v>2616</v>
      </c>
      <c r="D688">
        <v>3351675</v>
      </c>
      <c r="E688">
        <v>3351675</v>
      </c>
      <c r="F688">
        <v>6</v>
      </c>
      <c r="G688">
        <v>7</v>
      </c>
      <c r="H688" t="s">
        <v>10</v>
      </c>
    </row>
    <row r="689" spans="1:8" x14ac:dyDescent="0.25">
      <c r="A689" t="str">
        <f t="shared" si="10"/>
        <v>26491</v>
      </c>
      <c r="B689">
        <v>1</v>
      </c>
      <c r="C689">
        <v>2649</v>
      </c>
      <c r="D689">
        <v>18760561</v>
      </c>
      <c r="E689">
        <v>18693731</v>
      </c>
      <c r="F689">
        <v>21</v>
      </c>
      <c r="G689">
        <v>29</v>
      </c>
      <c r="H689" t="s">
        <v>10</v>
      </c>
    </row>
    <row r="690" spans="1:8" x14ac:dyDescent="0.25">
      <c r="A690" t="str">
        <f t="shared" si="10"/>
        <v>26711</v>
      </c>
      <c r="B690">
        <v>1</v>
      </c>
      <c r="C690">
        <v>2671</v>
      </c>
      <c r="D690">
        <v>0</v>
      </c>
      <c r="E690">
        <v>0</v>
      </c>
      <c r="F690">
        <v>0</v>
      </c>
      <c r="G690">
        <v>0</v>
      </c>
      <c r="H690" t="s">
        <v>10</v>
      </c>
    </row>
    <row r="691" spans="1:8" x14ac:dyDescent="0.25">
      <c r="A691" t="str">
        <f t="shared" si="10"/>
        <v>26771</v>
      </c>
      <c r="B691">
        <v>1</v>
      </c>
      <c r="C691">
        <v>2677</v>
      </c>
      <c r="D691">
        <v>1499000</v>
      </c>
      <c r="E691">
        <v>1499000</v>
      </c>
      <c r="F691">
        <v>1</v>
      </c>
      <c r="G691">
        <v>1</v>
      </c>
      <c r="H691" t="s">
        <v>10</v>
      </c>
    </row>
    <row r="692" spans="1:8" x14ac:dyDescent="0.25">
      <c r="A692" t="str">
        <f t="shared" si="10"/>
        <v>26861</v>
      </c>
      <c r="B692">
        <v>1</v>
      </c>
      <c r="C692">
        <v>2686</v>
      </c>
      <c r="D692">
        <v>6880500</v>
      </c>
      <c r="E692">
        <v>6880500</v>
      </c>
      <c r="F692">
        <v>5</v>
      </c>
      <c r="G692">
        <v>5</v>
      </c>
      <c r="H692" t="s">
        <v>10</v>
      </c>
    </row>
    <row r="693" spans="1:8" x14ac:dyDescent="0.25">
      <c r="A693" t="str">
        <f t="shared" si="10"/>
        <v>26931</v>
      </c>
      <c r="B693">
        <v>1</v>
      </c>
      <c r="C693">
        <v>2693</v>
      </c>
      <c r="D693">
        <v>16162244.039999999</v>
      </c>
      <c r="E693">
        <v>16055845.939999999</v>
      </c>
      <c r="F693">
        <v>24</v>
      </c>
      <c r="G693">
        <v>39</v>
      </c>
      <c r="H693" t="s">
        <v>10</v>
      </c>
    </row>
    <row r="694" spans="1:8" x14ac:dyDescent="0.25">
      <c r="A694" t="str">
        <f t="shared" si="10"/>
        <v>27151</v>
      </c>
      <c r="B694">
        <v>1</v>
      </c>
      <c r="C694">
        <v>2715</v>
      </c>
      <c r="D694">
        <v>0</v>
      </c>
      <c r="E694">
        <v>0</v>
      </c>
      <c r="F694">
        <v>0</v>
      </c>
      <c r="G694">
        <v>0</v>
      </c>
      <c r="H694" t="s">
        <v>10</v>
      </c>
    </row>
    <row r="695" spans="1:8" x14ac:dyDescent="0.25">
      <c r="A695" t="str">
        <f t="shared" si="10"/>
        <v>27221</v>
      </c>
      <c r="B695">
        <v>1</v>
      </c>
      <c r="C695">
        <v>2722</v>
      </c>
      <c r="D695">
        <v>298469</v>
      </c>
      <c r="E695">
        <v>298469</v>
      </c>
      <c r="F695">
        <v>3</v>
      </c>
      <c r="G695">
        <v>3</v>
      </c>
      <c r="H695" t="s">
        <v>10</v>
      </c>
    </row>
    <row r="696" spans="1:8" x14ac:dyDescent="0.25">
      <c r="A696" t="str">
        <f t="shared" si="10"/>
        <v>27311</v>
      </c>
      <c r="B696">
        <v>1</v>
      </c>
      <c r="C696">
        <v>2731</v>
      </c>
      <c r="D696">
        <v>0</v>
      </c>
      <c r="E696">
        <v>0</v>
      </c>
      <c r="F696">
        <v>0</v>
      </c>
      <c r="G696">
        <v>0</v>
      </c>
      <c r="H696" t="s">
        <v>10</v>
      </c>
    </row>
    <row r="697" spans="1:8" x14ac:dyDescent="0.25">
      <c r="A697" t="str">
        <f t="shared" si="10"/>
        <v>27411</v>
      </c>
      <c r="B697">
        <v>1</v>
      </c>
      <c r="C697">
        <v>2741</v>
      </c>
      <c r="D697">
        <v>15000</v>
      </c>
      <c r="E697">
        <v>15000</v>
      </c>
      <c r="F697">
        <v>1</v>
      </c>
      <c r="G697">
        <v>1</v>
      </c>
      <c r="H697" t="s">
        <v>10</v>
      </c>
    </row>
    <row r="698" spans="1:8" x14ac:dyDescent="0.25">
      <c r="A698" t="str">
        <f t="shared" si="10"/>
        <v>27491</v>
      </c>
      <c r="B698">
        <v>1</v>
      </c>
      <c r="C698">
        <v>2749</v>
      </c>
      <c r="D698">
        <v>0</v>
      </c>
      <c r="E698">
        <v>0</v>
      </c>
      <c r="F698">
        <v>0</v>
      </c>
      <c r="G698">
        <v>0</v>
      </c>
      <c r="H698" t="s">
        <v>10</v>
      </c>
    </row>
    <row r="699" spans="1:8" x14ac:dyDescent="0.25">
      <c r="A699" t="str">
        <f t="shared" si="10"/>
        <v>27561</v>
      </c>
      <c r="B699">
        <v>1</v>
      </c>
      <c r="C699">
        <v>2756</v>
      </c>
      <c r="D699">
        <v>10032009</v>
      </c>
      <c r="E699">
        <v>10032009</v>
      </c>
      <c r="F699">
        <v>14</v>
      </c>
      <c r="G699">
        <v>15</v>
      </c>
      <c r="H699" t="s">
        <v>10</v>
      </c>
    </row>
    <row r="700" spans="1:8" x14ac:dyDescent="0.25">
      <c r="A700" t="str">
        <f t="shared" si="10"/>
        <v>27641</v>
      </c>
      <c r="B700">
        <v>1</v>
      </c>
      <c r="C700">
        <v>2764</v>
      </c>
      <c r="D700">
        <v>29110184</v>
      </c>
      <c r="E700">
        <v>28845967.18</v>
      </c>
      <c r="F700">
        <v>44</v>
      </c>
      <c r="G700">
        <v>79</v>
      </c>
      <c r="H700" t="s">
        <v>10</v>
      </c>
    </row>
    <row r="701" spans="1:8" x14ac:dyDescent="0.25">
      <c r="A701" t="str">
        <f t="shared" si="10"/>
        <v>27741</v>
      </c>
      <c r="B701">
        <v>1</v>
      </c>
      <c r="C701">
        <v>2774</v>
      </c>
      <c r="D701">
        <v>0</v>
      </c>
      <c r="E701">
        <v>0</v>
      </c>
      <c r="F701">
        <v>0</v>
      </c>
      <c r="G701">
        <v>0</v>
      </c>
      <c r="H701" t="s">
        <v>10</v>
      </c>
    </row>
    <row r="702" spans="1:8" x14ac:dyDescent="0.25">
      <c r="A702" t="str">
        <f t="shared" si="10"/>
        <v>27841</v>
      </c>
      <c r="B702">
        <v>1</v>
      </c>
      <c r="C702">
        <v>2784</v>
      </c>
      <c r="D702">
        <v>1586000</v>
      </c>
      <c r="E702">
        <v>1586000</v>
      </c>
      <c r="F702">
        <v>1</v>
      </c>
      <c r="G702">
        <v>1</v>
      </c>
      <c r="H702" t="s">
        <v>10</v>
      </c>
    </row>
    <row r="703" spans="1:8" x14ac:dyDescent="0.25">
      <c r="A703" t="str">
        <f t="shared" si="10"/>
        <v>28081</v>
      </c>
      <c r="B703">
        <v>1</v>
      </c>
      <c r="C703">
        <v>2808</v>
      </c>
      <c r="D703">
        <v>5323710</v>
      </c>
      <c r="E703">
        <v>5323710</v>
      </c>
      <c r="F703">
        <v>8</v>
      </c>
      <c r="G703">
        <v>14</v>
      </c>
      <c r="H703" t="s">
        <v>10</v>
      </c>
    </row>
    <row r="704" spans="1:8" x14ac:dyDescent="0.25">
      <c r="A704" t="str">
        <f t="shared" si="10"/>
        <v>28271</v>
      </c>
      <c r="B704">
        <v>1</v>
      </c>
      <c r="C704">
        <v>2827</v>
      </c>
      <c r="D704">
        <v>30916397.98</v>
      </c>
      <c r="E704">
        <v>30866397.98</v>
      </c>
      <c r="F704">
        <v>55</v>
      </c>
      <c r="G704">
        <v>67</v>
      </c>
      <c r="H704" t="s">
        <v>10</v>
      </c>
    </row>
    <row r="705" spans="1:8" x14ac:dyDescent="0.25">
      <c r="A705" t="str">
        <f t="shared" si="10"/>
        <v>28481</v>
      </c>
      <c r="B705">
        <v>1</v>
      </c>
      <c r="C705">
        <v>2848</v>
      </c>
      <c r="D705">
        <v>11626208</v>
      </c>
      <c r="E705">
        <v>11626208</v>
      </c>
      <c r="F705">
        <v>23</v>
      </c>
      <c r="G705">
        <v>35</v>
      </c>
      <c r="H705" t="s">
        <v>10</v>
      </c>
    </row>
    <row r="706" spans="1:8" x14ac:dyDescent="0.25">
      <c r="A706" t="str">
        <f t="shared" si="10"/>
        <v>28731</v>
      </c>
      <c r="B706">
        <v>1</v>
      </c>
      <c r="C706">
        <v>2873</v>
      </c>
      <c r="D706">
        <v>9660099</v>
      </c>
      <c r="E706">
        <v>9660099</v>
      </c>
      <c r="F706">
        <v>10</v>
      </c>
      <c r="G706">
        <v>14</v>
      </c>
      <c r="H706" t="s">
        <v>10</v>
      </c>
    </row>
    <row r="707" spans="1:8" x14ac:dyDescent="0.25">
      <c r="A707" t="str">
        <f t="shared" ref="A707:A770" si="11">C707&amp;B707</f>
        <v>28911</v>
      </c>
      <c r="B707">
        <v>1</v>
      </c>
      <c r="C707">
        <v>2891</v>
      </c>
      <c r="D707">
        <v>212865664.03999999</v>
      </c>
      <c r="E707">
        <v>212262350.50999999</v>
      </c>
      <c r="F707">
        <v>411</v>
      </c>
      <c r="G707">
        <v>526</v>
      </c>
      <c r="H707" t="s">
        <v>10</v>
      </c>
    </row>
    <row r="708" spans="1:8" x14ac:dyDescent="0.25">
      <c r="A708" t="str">
        <f t="shared" si="11"/>
        <v>28971</v>
      </c>
      <c r="B708">
        <v>1</v>
      </c>
      <c r="C708">
        <v>2897</v>
      </c>
      <c r="D708">
        <v>57879614.200000003</v>
      </c>
      <c r="E708">
        <v>57427308.920000002</v>
      </c>
      <c r="F708">
        <v>146</v>
      </c>
      <c r="G708">
        <v>214</v>
      </c>
      <c r="H708" t="s">
        <v>10</v>
      </c>
    </row>
    <row r="709" spans="1:8" x14ac:dyDescent="0.25">
      <c r="A709" t="str">
        <f t="shared" si="11"/>
        <v>29061</v>
      </c>
      <c r="B709">
        <v>1</v>
      </c>
      <c r="C709">
        <v>2906</v>
      </c>
      <c r="D709">
        <v>119663865.89</v>
      </c>
      <c r="E709">
        <v>119169734.13</v>
      </c>
      <c r="F709">
        <v>199</v>
      </c>
      <c r="G709">
        <v>273</v>
      </c>
      <c r="H709" t="s">
        <v>10</v>
      </c>
    </row>
    <row r="710" spans="1:8" x14ac:dyDescent="0.25">
      <c r="A710" t="str">
        <f t="shared" si="11"/>
        <v>29311</v>
      </c>
      <c r="B710">
        <v>1</v>
      </c>
      <c r="C710">
        <v>2931</v>
      </c>
      <c r="D710">
        <v>48807614</v>
      </c>
      <c r="E710">
        <v>48680904</v>
      </c>
      <c r="F710">
        <v>41</v>
      </c>
      <c r="G710">
        <v>78</v>
      </c>
      <c r="H710" t="s">
        <v>10</v>
      </c>
    </row>
    <row r="711" spans="1:8" x14ac:dyDescent="0.25">
      <c r="A711" t="str">
        <f t="shared" si="11"/>
        <v>29371</v>
      </c>
      <c r="B711">
        <v>1</v>
      </c>
      <c r="C711">
        <v>2937</v>
      </c>
      <c r="D711">
        <v>62344919.200000003</v>
      </c>
      <c r="E711">
        <v>60274394.740000002</v>
      </c>
      <c r="F711">
        <v>112</v>
      </c>
      <c r="G711">
        <v>152</v>
      </c>
      <c r="H711" t="s">
        <v>10</v>
      </c>
    </row>
    <row r="712" spans="1:8" x14ac:dyDescent="0.25">
      <c r="A712" t="str">
        <f t="shared" si="11"/>
        <v>29581</v>
      </c>
      <c r="B712">
        <v>1</v>
      </c>
      <c r="C712">
        <v>2958</v>
      </c>
      <c r="D712">
        <v>55576248.619999997</v>
      </c>
      <c r="E712">
        <v>55315171.119999997</v>
      </c>
      <c r="F712">
        <v>131</v>
      </c>
      <c r="G712">
        <v>178</v>
      </c>
      <c r="H712" t="s">
        <v>10</v>
      </c>
    </row>
    <row r="713" spans="1:8" x14ac:dyDescent="0.25">
      <c r="A713" t="str">
        <f t="shared" si="11"/>
        <v>29711</v>
      </c>
      <c r="B713">
        <v>1</v>
      </c>
      <c r="C713">
        <v>2971</v>
      </c>
      <c r="D713">
        <v>29238964</v>
      </c>
      <c r="E713">
        <v>29188964</v>
      </c>
      <c r="F713">
        <v>64</v>
      </c>
      <c r="G713">
        <v>82</v>
      </c>
      <c r="H713" t="s">
        <v>10</v>
      </c>
    </row>
    <row r="714" spans="1:8" x14ac:dyDescent="0.25">
      <c r="A714" t="str">
        <f t="shared" si="11"/>
        <v>29821</v>
      </c>
      <c r="B714">
        <v>1</v>
      </c>
      <c r="C714">
        <v>2982</v>
      </c>
      <c r="D714">
        <v>29916994</v>
      </c>
      <c r="E714">
        <v>29703394</v>
      </c>
      <c r="F714">
        <v>55</v>
      </c>
      <c r="G714">
        <v>87</v>
      </c>
      <c r="H714" t="s">
        <v>10</v>
      </c>
    </row>
    <row r="715" spans="1:8" x14ac:dyDescent="0.25">
      <c r="A715" t="str">
        <f t="shared" si="11"/>
        <v>29911</v>
      </c>
      <c r="B715">
        <v>1</v>
      </c>
      <c r="C715">
        <v>2991</v>
      </c>
      <c r="D715">
        <v>8500282</v>
      </c>
      <c r="E715">
        <v>8500282</v>
      </c>
      <c r="F715">
        <v>30</v>
      </c>
      <c r="G715">
        <v>45</v>
      </c>
      <c r="H715" t="s">
        <v>10</v>
      </c>
    </row>
    <row r="716" spans="1:8" x14ac:dyDescent="0.25">
      <c r="A716" t="str">
        <f t="shared" si="11"/>
        <v>30101</v>
      </c>
      <c r="B716">
        <v>1</v>
      </c>
      <c r="C716">
        <v>3010</v>
      </c>
      <c r="D716">
        <v>458766270.69999999</v>
      </c>
      <c r="E716">
        <v>456306509.17000002</v>
      </c>
      <c r="F716">
        <v>1507</v>
      </c>
      <c r="G716">
        <v>2121</v>
      </c>
      <c r="H716" t="s">
        <v>10</v>
      </c>
    </row>
    <row r="717" spans="1:8" x14ac:dyDescent="0.25">
      <c r="A717" t="str">
        <f t="shared" si="11"/>
        <v>30171</v>
      </c>
      <c r="B717">
        <v>1</v>
      </c>
      <c r="C717">
        <v>3017</v>
      </c>
      <c r="D717">
        <v>84003117.019999996</v>
      </c>
      <c r="E717">
        <v>83824827.700000003</v>
      </c>
      <c r="F717">
        <v>166</v>
      </c>
      <c r="G717">
        <v>247</v>
      </c>
      <c r="H717" t="s">
        <v>10</v>
      </c>
    </row>
    <row r="718" spans="1:8" x14ac:dyDescent="0.25">
      <c r="A718" t="str">
        <f t="shared" si="11"/>
        <v>30241</v>
      </c>
      <c r="B718">
        <v>1</v>
      </c>
      <c r="C718">
        <v>3024</v>
      </c>
      <c r="D718">
        <v>1540659.02</v>
      </c>
      <c r="E718">
        <v>1500659.02</v>
      </c>
      <c r="F718">
        <v>5</v>
      </c>
      <c r="G718">
        <v>7</v>
      </c>
      <c r="H718" t="s">
        <v>10</v>
      </c>
    </row>
    <row r="719" spans="1:8" x14ac:dyDescent="0.25">
      <c r="A719" t="str">
        <f t="shared" si="11"/>
        <v>30331</v>
      </c>
      <c r="B719">
        <v>1</v>
      </c>
      <c r="C719">
        <v>3033</v>
      </c>
      <c r="D719">
        <v>283800</v>
      </c>
      <c r="E719">
        <v>273120</v>
      </c>
      <c r="F719">
        <v>3</v>
      </c>
      <c r="G719">
        <v>3</v>
      </c>
      <c r="H719" t="s">
        <v>10</v>
      </c>
    </row>
    <row r="720" spans="1:8" x14ac:dyDescent="0.25">
      <c r="A720" t="str">
        <f t="shared" si="11"/>
        <v>30421</v>
      </c>
      <c r="B720">
        <v>1</v>
      </c>
      <c r="C720">
        <v>3042</v>
      </c>
      <c r="D720">
        <v>24055512.120000001</v>
      </c>
      <c r="E720">
        <v>23954476.870000001</v>
      </c>
      <c r="F720">
        <v>49</v>
      </c>
      <c r="G720">
        <v>76</v>
      </c>
      <c r="H720" t="s">
        <v>10</v>
      </c>
    </row>
    <row r="721" spans="1:8" x14ac:dyDescent="0.25">
      <c r="A721" t="str">
        <f t="shared" si="11"/>
        <v>30661</v>
      </c>
      <c r="B721">
        <v>1</v>
      </c>
      <c r="C721">
        <v>3066</v>
      </c>
      <c r="D721">
        <v>7249300</v>
      </c>
      <c r="E721">
        <v>7249300</v>
      </c>
      <c r="F721">
        <v>6</v>
      </c>
      <c r="G721">
        <v>12</v>
      </c>
      <c r="H721" t="s">
        <v>10</v>
      </c>
    </row>
    <row r="722" spans="1:8" x14ac:dyDescent="0.25">
      <c r="A722" t="str">
        <f t="shared" si="11"/>
        <v>30751</v>
      </c>
      <c r="B722">
        <v>1</v>
      </c>
      <c r="C722">
        <v>3075</v>
      </c>
      <c r="D722">
        <v>4602700</v>
      </c>
      <c r="E722">
        <v>4602700</v>
      </c>
      <c r="F722">
        <v>7</v>
      </c>
      <c r="G722">
        <v>11</v>
      </c>
      <c r="H722" t="s">
        <v>10</v>
      </c>
    </row>
    <row r="723" spans="1:8" x14ac:dyDescent="0.25">
      <c r="A723" t="str">
        <f t="shared" si="11"/>
        <v>30871</v>
      </c>
      <c r="B723">
        <v>1</v>
      </c>
      <c r="C723">
        <v>3087</v>
      </c>
      <c r="D723">
        <v>45459348.200000003</v>
      </c>
      <c r="E723">
        <v>45171428.909999996</v>
      </c>
      <c r="F723">
        <v>94</v>
      </c>
      <c r="G723">
        <v>113</v>
      </c>
      <c r="H723" t="s">
        <v>10</v>
      </c>
    </row>
    <row r="724" spans="1:8" x14ac:dyDescent="0.25">
      <c r="A724" t="str">
        <f t="shared" si="11"/>
        <v>31051</v>
      </c>
      <c r="B724">
        <v>1</v>
      </c>
      <c r="C724">
        <v>3105</v>
      </c>
      <c r="D724">
        <v>7407044</v>
      </c>
      <c r="E724">
        <v>7327044</v>
      </c>
      <c r="F724">
        <v>22</v>
      </c>
      <c r="G724">
        <v>36</v>
      </c>
      <c r="H724" t="s">
        <v>10</v>
      </c>
    </row>
    <row r="725" spans="1:8" x14ac:dyDescent="0.25">
      <c r="A725" t="str">
        <f t="shared" si="11"/>
        <v>31131</v>
      </c>
      <c r="B725">
        <v>1</v>
      </c>
      <c r="C725">
        <v>3113</v>
      </c>
      <c r="D725">
        <v>15074949</v>
      </c>
      <c r="E725">
        <v>14753469</v>
      </c>
      <c r="F725">
        <v>63</v>
      </c>
      <c r="G725">
        <v>78</v>
      </c>
      <c r="H725" t="s">
        <v>10</v>
      </c>
    </row>
    <row r="726" spans="1:8" x14ac:dyDescent="0.25">
      <c r="A726" t="str">
        <f t="shared" si="11"/>
        <v>31411</v>
      </c>
      <c r="B726">
        <v>1</v>
      </c>
      <c r="C726">
        <v>3141</v>
      </c>
      <c r="D726">
        <v>12746413.1</v>
      </c>
      <c r="E726">
        <v>12618472.5</v>
      </c>
      <c r="F726">
        <v>41</v>
      </c>
      <c r="G726">
        <v>62</v>
      </c>
      <c r="H726" t="s">
        <v>10</v>
      </c>
    </row>
    <row r="727" spans="1:8" x14ac:dyDescent="0.25">
      <c r="A727" t="str">
        <f t="shared" si="11"/>
        <v>31661</v>
      </c>
      <c r="B727">
        <v>1</v>
      </c>
      <c r="C727">
        <v>3166</v>
      </c>
      <c r="D727">
        <v>11023537</v>
      </c>
      <c r="E727">
        <v>10968037</v>
      </c>
      <c r="F727">
        <v>16</v>
      </c>
      <c r="G727">
        <v>23</v>
      </c>
      <c r="H727" t="s">
        <v>10</v>
      </c>
    </row>
    <row r="728" spans="1:8" x14ac:dyDescent="0.25">
      <c r="A728" t="str">
        <f t="shared" si="11"/>
        <v>31831</v>
      </c>
      <c r="B728">
        <v>1</v>
      </c>
      <c r="C728">
        <v>3183</v>
      </c>
      <c r="D728">
        <v>11726035</v>
      </c>
      <c r="E728">
        <v>11687105.529999999</v>
      </c>
      <c r="F728">
        <v>26</v>
      </c>
      <c r="G728">
        <v>40</v>
      </c>
      <c r="H728" t="s">
        <v>10</v>
      </c>
    </row>
    <row r="729" spans="1:8" x14ac:dyDescent="0.25">
      <c r="A729" t="str">
        <f t="shared" si="11"/>
        <v>31981</v>
      </c>
      <c r="B729">
        <v>1</v>
      </c>
      <c r="C729">
        <v>3198</v>
      </c>
      <c r="D729">
        <v>6601953</v>
      </c>
      <c r="E729">
        <v>6527251.0800000001</v>
      </c>
      <c r="F729">
        <v>28</v>
      </c>
      <c r="G729">
        <v>41</v>
      </c>
      <c r="H729" t="s">
        <v>10</v>
      </c>
    </row>
    <row r="730" spans="1:8" x14ac:dyDescent="0.25">
      <c r="A730" t="str">
        <f t="shared" si="11"/>
        <v>32111</v>
      </c>
      <c r="B730">
        <v>1</v>
      </c>
      <c r="C730">
        <v>3211</v>
      </c>
      <c r="D730">
        <v>1202900</v>
      </c>
      <c r="E730">
        <v>1202900</v>
      </c>
      <c r="F730">
        <v>2</v>
      </c>
      <c r="G730">
        <v>3</v>
      </c>
      <c r="H730" t="s">
        <v>10</v>
      </c>
    </row>
    <row r="731" spans="1:8" x14ac:dyDescent="0.25">
      <c r="A731" t="str">
        <f t="shared" si="11"/>
        <v>32221</v>
      </c>
      <c r="B731">
        <v>1</v>
      </c>
      <c r="C731">
        <v>3222</v>
      </c>
      <c r="D731">
        <v>10831617.1</v>
      </c>
      <c r="E731">
        <v>10813617.1</v>
      </c>
      <c r="F731">
        <v>41</v>
      </c>
      <c r="G731">
        <v>47</v>
      </c>
      <c r="H731" t="s">
        <v>10</v>
      </c>
    </row>
    <row r="732" spans="1:8" x14ac:dyDescent="0.25">
      <c r="A732" t="str">
        <f t="shared" si="11"/>
        <v>32391</v>
      </c>
      <c r="B732">
        <v>1</v>
      </c>
      <c r="C732">
        <v>3239</v>
      </c>
      <c r="D732">
        <v>1235000</v>
      </c>
      <c r="E732">
        <v>1235000</v>
      </c>
      <c r="F732">
        <v>1</v>
      </c>
      <c r="G732">
        <v>1</v>
      </c>
      <c r="H732" t="s">
        <v>10</v>
      </c>
    </row>
    <row r="733" spans="1:8" x14ac:dyDescent="0.25">
      <c r="A733" t="str">
        <f t="shared" si="11"/>
        <v>32461</v>
      </c>
      <c r="B733">
        <v>1</v>
      </c>
      <c r="C733">
        <v>3246</v>
      </c>
      <c r="D733">
        <v>28436216</v>
      </c>
      <c r="E733">
        <v>27955030</v>
      </c>
      <c r="F733">
        <v>52</v>
      </c>
      <c r="G733">
        <v>65</v>
      </c>
      <c r="H733" t="s">
        <v>10</v>
      </c>
    </row>
    <row r="734" spans="1:8" x14ac:dyDescent="0.25">
      <c r="A734" t="str">
        <f t="shared" si="11"/>
        <v>32701</v>
      </c>
      <c r="B734">
        <v>1</v>
      </c>
      <c r="C734">
        <v>3270</v>
      </c>
      <c r="D734">
        <v>9457695.3399999999</v>
      </c>
      <c r="E734">
        <v>9402698.1400000006</v>
      </c>
      <c r="F734">
        <v>45</v>
      </c>
      <c r="G734">
        <v>57</v>
      </c>
      <c r="H734" t="s">
        <v>10</v>
      </c>
    </row>
    <row r="735" spans="1:8" x14ac:dyDescent="0.25">
      <c r="A735" t="str">
        <f t="shared" si="11"/>
        <v>32801</v>
      </c>
      <c r="B735">
        <v>1</v>
      </c>
      <c r="C735">
        <v>3280</v>
      </c>
      <c r="D735">
        <v>51412323</v>
      </c>
      <c r="E735">
        <v>51340363</v>
      </c>
      <c r="F735">
        <v>45</v>
      </c>
      <c r="G735">
        <v>57</v>
      </c>
      <c r="H735" t="s">
        <v>10</v>
      </c>
    </row>
    <row r="736" spans="1:8" x14ac:dyDescent="0.25">
      <c r="A736" t="str">
        <f t="shared" si="11"/>
        <v>32931</v>
      </c>
      <c r="B736">
        <v>1</v>
      </c>
      <c r="C736">
        <v>3293</v>
      </c>
      <c r="D736">
        <v>10714238</v>
      </c>
      <c r="E736">
        <v>10714238</v>
      </c>
      <c r="F736">
        <v>26</v>
      </c>
      <c r="G736">
        <v>41</v>
      </c>
      <c r="H736" t="s">
        <v>10</v>
      </c>
    </row>
    <row r="737" spans="1:8" x14ac:dyDescent="0.25">
      <c r="A737" t="str">
        <f t="shared" si="11"/>
        <v>32991</v>
      </c>
      <c r="B737">
        <v>1</v>
      </c>
      <c r="C737">
        <v>3299</v>
      </c>
      <c r="D737">
        <v>6859608</v>
      </c>
      <c r="E737">
        <v>6846528</v>
      </c>
      <c r="F737">
        <v>22</v>
      </c>
      <c r="G737">
        <v>32</v>
      </c>
      <c r="H737" t="s">
        <v>10</v>
      </c>
    </row>
    <row r="738" spans="1:8" x14ac:dyDescent="0.25">
      <c r="A738" t="str">
        <f t="shared" si="11"/>
        <v>33021</v>
      </c>
      <c r="B738">
        <v>1</v>
      </c>
      <c r="C738">
        <v>3302</v>
      </c>
      <c r="D738">
        <v>42218607.399999999</v>
      </c>
      <c r="E738">
        <v>41195948.130000003</v>
      </c>
      <c r="F738">
        <v>128</v>
      </c>
      <c r="G738">
        <v>170</v>
      </c>
      <c r="H738" t="s">
        <v>10</v>
      </c>
    </row>
    <row r="739" spans="1:8" x14ac:dyDescent="0.25">
      <c r="A739" t="str">
        <f t="shared" si="11"/>
        <v>33071</v>
      </c>
      <c r="B739">
        <v>1</v>
      </c>
      <c r="C739">
        <v>3307</v>
      </c>
      <c r="D739">
        <v>22689215</v>
      </c>
      <c r="E739">
        <v>22629215</v>
      </c>
      <c r="F739">
        <v>84</v>
      </c>
      <c r="G739">
        <v>100</v>
      </c>
      <c r="H739" t="s">
        <v>10</v>
      </c>
    </row>
    <row r="740" spans="1:8" x14ac:dyDescent="0.25">
      <c r="A740" t="str">
        <f t="shared" si="11"/>
        <v>33131</v>
      </c>
      <c r="B740">
        <v>1</v>
      </c>
      <c r="C740">
        <v>3313</v>
      </c>
      <c r="D740">
        <v>448927201.52999997</v>
      </c>
      <c r="E740">
        <v>446773116.97000003</v>
      </c>
      <c r="F740">
        <v>1343</v>
      </c>
      <c r="G740">
        <v>1816</v>
      </c>
      <c r="H740" t="s">
        <v>10</v>
      </c>
    </row>
    <row r="741" spans="1:8" x14ac:dyDescent="0.25">
      <c r="A741" t="str">
        <f t="shared" si="11"/>
        <v>33231</v>
      </c>
      <c r="B741">
        <v>1</v>
      </c>
      <c r="C741">
        <v>3323</v>
      </c>
      <c r="D741">
        <v>0</v>
      </c>
      <c r="E741">
        <v>0</v>
      </c>
      <c r="F741">
        <v>0</v>
      </c>
      <c r="G741">
        <v>0</v>
      </c>
      <c r="H741" t="s">
        <v>10</v>
      </c>
    </row>
    <row r="742" spans="1:8" x14ac:dyDescent="0.25">
      <c r="A742" t="str">
        <f t="shared" si="11"/>
        <v>33291</v>
      </c>
      <c r="B742">
        <v>1</v>
      </c>
      <c r="C742">
        <v>3329</v>
      </c>
      <c r="D742">
        <v>0</v>
      </c>
      <c r="E742">
        <v>0</v>
      </c>
      <c r="F742">
        <v>0</v>
      </c>
      <c r="G742">
        <v>0</v>
      </c>
      <c r="H742" t="s">
        <v>10</v>
      </c>
    </row>
    <row r="743" spans="1:8" x14ac:dyDescent="0.25">
      <c r="A743" t="str">
        <f t="shared" si="11"/>
        <v>33491</v>
      </c>
      <c r="B743">
        <v>1</v>
      </c>
      <c r="C743">
        <v>3349</v>
      </c>
      <c r="D743">
        <v>28762256.329999998</v>
      </c>
      <c r="E743">
        <v>28614492.359999999</v>
      </c>
      <c r="F743">
        <v>41</v>
      </c>
      <c r="G743">
        <v>76</v>
      </c>
      <c r="H743" t="s">
        <v>10</v>
      </c>
    </row>
    <row r="744" spans="1:8" x14ac:dyDescent="0.25">
      <c r="A744" t="str">
        <f t="shared" si="11"/>
        <v>33671</v>
      </c>
      <c r="B744">
        <v>1</v>
      </c>
      <c r="C744">
        <v>3367</v>
      </c>
      <c r="D744">
        <v>15299859</v>
      </c>
      <c r="E744">
        <v>15249859</v>
      </c>
      <c r="F744">
        <v>17</v>
      </c>
      <c r="G744">
        <v>27</v>
      </c>
      <c r="H744" t="s">
        <v>10</v>
      </c>
    </row>
    <row r="745" spans="1:8" x14ac:dyDescent="0.25">
      <c r="A745" t="str">
        <f t="shared" si="11"/>
        <v>33781</v>
      </c>
      <c r="B745">
        <v>1</v>
      </c>
      <c r="C745">
        <v>3378</v>
      </c>
      <c r="D745">
        <v>0</v>
      </c>
      <c r="E745">
        <v>0</v>
      </c>
      <c r="F745">
        <v>0</v>
      </c>
      <c r="G745">
        <v>0</v>
      </c>
      <c r="H745" t="s">
        <v>10</v>
      </c>
    </row>
    <row r="746" spans="1:8" x14ac:dyDescent="0.25">
      <c r="A746" t="str">
        <f t="shared" si="11"/>
        <v>33851</v>
      </c>
      <c r="B746">
        <v>1</v>
      </c>
      <c r="C746">
        <v>3385</v>
      </c>
      <c r="D746">
        <v>1232749</v>
      </c>
      <c r="E746">
        <v>1232749</v>
      </c>
      <c r="F746">
        <v>10</v>
      </c>
      <c r="G746">
        <v>11</v>
      </c>
      <c r="H746" t="s">
        <v>10</v>
      </c>
    </row>
    <row r="747" spans="1:8" x14ac:dyDescent="0.25">
      <c r="A747" t="str">
        <f t="shared" si="11"/>
        <v>34161</v>
      </c>
      <c r="B747">
        <v>1</v>
      </c>
      <c r="C747">
        <v>3416</v>
      </c>
      <c r="D747">
        <v>38500</v>
      </c>
      <c r="E747">
        <v>38500</v>
      </c>
      <c r="F747">
        <v>1</v>
      </c>
      <c r="G747">
        <v>1</v>
      </c>
      <c r="H747" t="s">
        <v>10</v>
      </c>
    </row>
    <row r="748" spans="1:8" x14ac:dyDescent="0.25">
      <c r="A748" t="str">
        <f t="shared" si="11"/>
        <v>34261</v>
      </c>
      <c r="B748">
        <v>1</v>
      </c>
      <c r="C748">
        <v>3426</v>
      </c>
      <c r="D748">
        <v>9367822.4000000004</v>
      </c>
      <c r="E748">
        <v>9367822.4000000004</v>
      </c>
      <c r="F748">
        <v>4</v>
      </c>
      <c r="G748">
        <v>4</v>
      </c>
      <c r="H748" t="s">
        <v>10</v>
      </c>
    </row>
    <row r="749" spans="1:8" x14ac:dyDescent="0.25">
      <c r="A749" t="str">
        <f t="shared" si="11"/>
        <v>34351</v>
      </c>
      <c r="B749">
        <v>1</v>
      </c>
      <c r="C749">
        <v>3435</v>
      </c>
      <c r="D749">
        <v>92272144.700000003</v>
      </c>
      <c r="E749">
        <v>91949794.700000003</v>
      </c>
      <c r="F749">
        <v>157</v>
      </c>
      <c r="G749">
        <v>216</v>
      </c>
      <c r="H749" t="s">
        <v>10</v>
      </c>
    </row>
    <row r="750" spans="1:8" x14ac:dyDescent="0.25">
      <c r="A750" t="str">
        <f t="shared" si="11"/>
        <v>34421</v>
      </c>
      <c r="B750">
        <v>1</v>
      </c>
      <c r="C750">
        <v>3442</v>
      </c>
      <c r="D750">
        <v>0</v>
      </c>
      <c r="E750">
        <v>0</v>
      </c>
      <c r="F750">
        <v>0</v>
      </c>
      <c r="G750">
        <v>0</v>
      </c>
      <c r="H750" t="s">
        <v>10</v>
      </c>
    </row>
    <row r="751" spans="1:8" x14ac:dyDescent="0.25">
      <c r="A751" t="str">
        <f t="shared" si="11"/>
        <v>34481</v>
      </c>
      <c r="B751">
        <v>1</v>
      </c>
      <c r="C751">
        <v>3448</v>
      </c>
      <c r="D751">
        <v>0</v>
      </c>
      <c r="E751">
        <v>0</v>
      </c>
      <c r="F751">
        <v>0</v>
      </c>
      <c r="G751">
        <v>0</v>
      </c>
      <c r="H751" t="s">
        <v>10</v>
      </c>
    </row>
    <row r="752" spans="1:8" x14ac:dyDescent="0.25">
      <c r="A752" t="str">
        <f t="shared" si="11"/>
        <v>34531</v>
      </c>
      <c r="B752">
        <v>1</v>
      </c>
      <c r="C752">
        <v>3453</v>
      </c>
      <c r="D752">
        <v>0</v>
      </c>
      <c r="E752">
        <v>0</v>
      </c>
      <c r="F752">
        <v>0</v>
      </c>
      <c r="G752">
        <v>0</v>
      </c>
      <c r="H752" t="s">
        <v>10</v>
      </c>
    </row>
    <row r="753" spans="1:8" x14ac:dyDescent="0.25">
      <c r="A753" t="str">
        <f t="shared" si="11"/>
        <v>34641</v>
      </c>
      <c r="B753">
        <v>1</v>
      </c>
      <c r="C753">
        <v>3464</v>
      </c>
      <c r="D753">
        <v>2572000</v>
      </c>
      <c r="E753">
        <v>2472000</v>
      </c>
      <c r="F753">
        <v>3</v>
      </c>
      <c r="G753">
        <v>4</v>
      </c>
      <c r="H753" t="s">
        <v>10</v>
      </c>
    </row>
    <row r="754" spans="1:8" x14ac:dyDescent="0.25">
      <c r="A754" t="str">
        <f t="shared" si="11"/>
        <v>34711</v>
      </c>
      <c r="B754">
        <v>1</v>
      </c>
      <c r="C754">
        <v>3471</v>
      </c>
      <c r="D754">
        <v>0</v>
      </c>
      <c r="E754">
        <v>0</v>
      </c>
      <c r="F754">
        <v>0</v>
      </c>
      <c r="G754">
        <v>0</v>
      </c>
      <c r="H754" t="s">
        <v>10</v>
      </c>
    </row>
    <row r="755" spans="1:8" x14ac:dyDescent="0.25">
      <c r="A755" t="str">
        <f t="shared" si="11"/>
        <v>34861</v>
      </c>
      <c r="B755">
        <v>1</v>
      </c>
      <c r="C755">
        <v>3486</v>
      </c>
      <c r="D755">
        <v>0</v>
      </c>
      <c r="E755">
        <v>0</v>
      </c>
      <c r="F755">
        <v>0</v>
      </c>
      <c r="G755">
        <v>0</v>
      </c>
      <c r="H755" t="s">
        <v>10</v>
      </c>
    </row>
    <row r="756" spans="1:8" x14ac:dyDescent="0.25">
      <c r="A756" t="str">
        <f t="shared" si="11"/>
        <v>34941</v>
      </c>
      <c r="B756">
        <v>1</v>
      </c>
      <c r="C756">
        <v>3494</v>
      </c>
      <c r="D756">
        <v>0</v>
      </c>
      <c r="E756">
        <v>0</v>
      </c>
      <c r="F756">
        <v>0</v>
      </c>
      <c r="G756">
        <v>0</v>
      </c>
      <c r="H756" t="s">
        <v>10</v>
      </c>
    </row>
    <row r="757" spans="1:8" x14ac:dyDescent="0.25">
      <c r="A757" t="str">
        <f t="shared" si="11"/>
        <v>35081</v>
      </c>
      <c r="B757">
        <v>1</v>
      </c>
      <c r="C757">
        <v>3508</v>
      </c>
      <c r="D757">
        <v>0</v>
      </c>
      <c r="E757">
        <v>0</v>
      </c>
      <c r="F757">
        <v>0</v>
      </c>
      <c r="G757">
        <v>0</v>
      </c>
      <c r="H757" t="s">
        <v>10</v>
      </c>
    </row>
    <row r="758" spans="1:8" x14ac:dyDescent="0.25">
      <c r="A758" t="str">
        <f t="shared" si="11"/>
        <v>35141</v>
      </c>
      <c r="B758">
        <v>1</v>
      </c>
      <c r="C758">
        <v>3514</v>
      </c>
      <c r="D758">
        <v>0</v>
      </c>
      <c r="E758">
        <v>0</v>
      </c>
      <c r="F758">
        <v>0</v>
      </c>
      <c r="G758">
        <v>0</v>
      </c>
      <c r="H758" t="s">
        <v>10</v>
      </c>
    </row>
    <row r="759" spans="1:8" x14ac:dyDescent="0.25">
      <c r="A759" t="str">
        <f t="shared" si="11"/>
        <v>35191</v>
      </c>
      <c r="B759">
        <v>1</v>
      </c>
      <c r="C759">
        <v>3519</v>
      </c>
      <c r="D759">
        <v>129866973.2</v>
      </c>
      <c r="E759">
        <v>126336883.91</v>
      </c>
      <c r="F759">
        <v>572</v>
      </c>
      <c r="G759">
        <v>692</v>
      </c>
      <c r="H759" t="s">
        <v>10</v>
      </c>
    </row>
    <row r="760" spans="1:8" x14ac:dyDescent="0.25">
      <c r="A760" t="str">
        <f t="shared" si="11"/>
        <v>35251</v>
      </c>
      <c r="B760">
        <v>1</v>
      </c>
      <c r="C760">
        <v>3525</v>
      </c>
      <c r="D760">
        <v>7079597.2000000002</v>
      </c>
      <c r="E760">
        <v>6735302.2000000002</v>
      </c>
      <c r="F760">
        <v>24</v>
      </c>
      <c r="G760">
        <v>32</v>
      </c>
      <c r="H760" t="s">
        <v>10</v>
      </c>
    </row>
    <row r="761" spans="1:8" x14ac:dyDescent="0.25">
      <c r="A761" t="str">
        <f t="shared" si="11"/>
        <v>35401</v>
      </c>
      <c r="B761">
        <v>1</v>
      </c>
      <c r="C761">
        <v>3540</v>
      </c>
      <c r="D761">
        <v>4528538</v>
      </c>
      <c r="E761">
        <v>4528538</v>
      </c>
      <c r="F761">
        <v>9</v>
      </c>
      <c r="G761">
        <v>9</v>
      </c>
      <c r="H761" t="s">
        <v>10</v>
      </c>
    </row>
    <row r="762" spans="1:8" x14ac:dyDescent="0.25">
      <c r="A762" t="str">
        <f t="shared" si="11"/>
        <v>35491</v>
      </c>
      <c r="B762">
        <v>1</v>
      </c>
      <c r="C762">
        <v>3549</v>
      </c>
      <c r="D762">
        <v>20936582.100000001</v>
      </c>
      <c r="E762">
        <v>20737067</v>
      </c>
      <c r="F762">
        <v>74</v>
      </c>
      <c r="G762">
        <v>109</v>
      </c>
      <c r="H762" t="s">
        <v>10</v>
      </c>
    </row>
    <row r="763" spans="1:8" x14ac:dyDescent="0.25">
      <c r="A763" t="str">
        <f t="shared" si="11"/>
        <v>35641</v>
      </c>
      <c r="B763">
        <v>1</v>
      </c>
      <c r="C763">
        <v>3564</v>
      </c>
      <c r="D763">
        <v>21704201</v>
      </c>
      <c r="E763">
        <v>21541951</v>
      </c>
      <c r="F763">
        <v>36</v>
      </c>
      <c r="G763">
        <v>41</v>
      </c>
      <c r="H763" t="s">
        <v>10</v>
      </c>
    </row>
    <row r="764" spans="1:8" x14ac:dyDescent="0.25">
      <c r="A764" t="str">
        <f t="shared" si="11"/>
        <v>35851</v>
      </c>
      <c r="B764">
        <v>1</v>
      </c>
      <c r="C764">
        <v>3585</v>
      </c>
      <c r="D764">
        <v>21084543.199999999</v>
      </c>
      <c r="E764">
        <v>20958459.27</v>
      </c>
      <c r="F764">
        <v>60</v>
      </c>
      <c r="G764">
        <v>75</v>
      </c>
      <c r="H764" t="s">
        <v>10</v>
      </c>
    </row>
    <row r="765" spans="1:8" x14ac:dyDescent="0.25">
      <c r="A765" t="str">
        <f t="shared" si="11"/>
        <v>35941</v>
      </c>
      <c r="B765">
        <v>1</v>
      </c>
      <c r="C765">
        <v>3594</v>
      </c>
      <c r="D765">
        <v>8676973.1999999993</v>
      </c>
      <c r="E765">
        <v>8676973.1999999993</v>
      </c>
      <c r="F765">
        <v>41</v>
      </c>
      <c r="G765">
        <v>46</v>
      </c>
      <c r="H765" t="s">
        <v>10</v>
      </c>
    </row>
    <row r="766" spans="1:8" x14ac:dyDescent="0.25">
      <c r="A766" t="str">
        <f t="shared" si="11"/>
        <v>36021</v>
      </c>
      <c r="B766">
        <v>1</v>
      </c>
      <c r="C766">
        <v>3602</v>
      </c>
      <c r="D766">
        <v>13456883</v>
      </c>
      <c r="E766">
        <v>13456883</v>
      </c>
      <c r="F766">
        <v>17</v>
      </c>
      <c r="G766">
        <v>20</v>
      </c>
      <c r="H766" t="s">
        <v>10</v>
      </c>
    </row>
    <row r="767" spans="1:8" x14ac:dyDescent="0.25">
      <c r="A767" t="str">
        <f t="shared" si="11"/>
        <v>36091</v>
      </c>
      <c r="B767">
        <v>1</v>
      </c>
      <c r="C767">
        <v>3609</v>
      </c>
      <c r="D767">
        <v>23643706.5</v>
      </c>
      <c r="E767">
        <v>23250278.550000001</v>
      </c>
      <c r="F767">
        <v>109</v>
      </c>
      <c r="G767">
        <v>147</v>
      </c>
      <c r="H767" t="s">
        <v>10</v>
      </c>
    </row>
    <row r="768" spans="1:8" x14ac:dyDescent="0.25">
      <c r="A768" t="str">
        <f t="shared" si="11"/>
        <v>36331</v>
      </c>
      <c r="B768">
        <v>1</v>
      </c>
      <c r="C768">
        <v>3633</v>
      </c>
      <c r="D768">
        <v>35528992.280000001</v>
      </c>
      <c r="E768">
        <v>35419004.280000001</v>
      </c>
      <c r="F768">
        <v>99</v>
      </c>
      <c r="G768">
        <v>139</v>
      </c>
      <c r="H768" t="s">
        <v>10</v>
      </c>
    </row>
    <row r="769" spans="1:8" x14ac:dyDescent="0.25">
      <c r="A769" t="str">
        <f t="shared" si="11"/>
        <v>36581</v>
      </c>
      <c r="B769">
        <v>1</v>
      </c>
      <c r="C769">
        <v>3658</v>
      </c>
      <c r="D769">
        <v>49085861.689999998</v>
      </c>
      <c r="E769">
        <v>45869353.369999997</v>
      </c>
      <c r="F769">
        <v>151</v>
      </c>
      <c r="G769">
        <v>195</v>
      </c>
      <c r="H769" t="s">
        <v>10</v>
      </c>
    </row>
    <row r="770" spans="1:8" x14ac:dyDescent="0.25">
      <c r="A770" t="str">
        <f t="shared" si="11"/>
        <v>36871</v>
      </c>
      <c r="B770">
        <v>1</v>
      </c>
      <c r="C770">
        <v>3687</v>
      </c>
      <c r="D770">
        <v>80794283.620000005</v>
      </c>
      <c r="E770">
        <v>78932736.980000004</v>
      </c>
      <c r="F770">
        <v>394</v>
      </c>
      <c r="G770">
        <v>593</v>
      </c>
      <c r="H770" t="s">
        <v>10</v>
      </c>
    </row>
    <row r="771" spans="1:8" x14ac:dyDescent="0.25">
      <c r="A771" t="str">
        <f t="shared" ref="A771:A834" si="12">C771&amp;B771</f>
        <v>37051</v>
      </c>
      <c r="B771">
        <v>1</v>
      </c>
      <c r="C771">
        <v>3705</v>
      </c>
      <c r="D771">
        <v>20251837</v>
      </c>
      <c r="E771">
        <v>20213137</v>
      </c>
      <c r="F771">
        <v>49</v>
      </c>
      <c r="G771">
        <v>71</v>
      </c>
      <c r="H771" t="s">
        <v>10</v>
      </c>
    </row>
    <row r="772" spans="1:8" x14ac:dyDescent="0.25">
      <c r="A772" t="str">
        <f t="shared" si="12"/>
        <v>37231</v>
      </c>
      <c r="B772">
        <v>1</v>
      </c>
      <c r="C772">
        <v>3723</v>
      </c>
      <c r="D772">
        <v>33929124.700000003</v>
      </c>
      <c r="E772">
        <v>33634750.399999999</v>
      </c>
      <c r="F772">
        <v>119</v>
      </c>
      <c r="G772">
        <v>151</v>
      </c>
      <c r="H772" t="s">
        <v>10</v>
      </c>
    </row>
    <row r="773" spans="1:8" x14ac:dyDescent="0.25">
      <c r="A773" t="str">
        <f t="shared" si="12"/>
        <v>37291</v>
      </c>
      <c r="B773">
        <v>1</v>
      </c>
      <c r="C773">
        <v>3729</v>
      </c>
      <c r="D773">
        <v>1697667901.0599999</v>
      </c>
      <c r="E773">
        <v>1673953449.8499999</v>
      </c>
      <c r="F773">
        <v>10680</v>
      </c>
      <c r="G773">
        <v>15998</v>
      </c>
      <c r="H773" t="s">
        <v>10</v>
      </c>
    </row>
    <row r="774" spans="1:8" x14ac:dyDescent="0.25">
      <c r="A774" t="str">
        <f t="shared" si="12"/>
        <v>37431</v>
      </c>
      <c r="B774">
        <v>1</v>
      </c>
      <c r="C774">
        <v>3743</v>
      </c>
      <c r="D774">
        <v>13376020</v>
      </c>
      <c r="E774">
        <v>13274895</v>
      </c>
      <c r="F774">
        <v>25</v>
      </c>
      <c r="G774">
        <v>33</v>
      </c>
      <c r="H774" t="s">
        <v>10</v>
      </c>
    </row>
    <row r="775" spans="1:8" x14ac:dyDescent="0.25">
      <c r="A775" t="str">
        <f t="shared" si="12"/>
        <v>37541</v>
      </c>
      <c r="B775">
        <v>1</v>
      </c>
      <c r="C775">
        <v>3754</v>
      </c>
      <c r="D775">
        <v>633810</v>
      </c>
      <c r="E775">
        <v>633810</v>
      </c>
      <c r="F775">
        <v>17</v>
      </c>
      <c r="G775">
        <v>17</v>
      </c>
      <c r="H775" t="s">
        <v>10</v>
      </c>
    </row>
    <row r="776" spans="1:8" x14ac:dyDescent="0.25">
      <c r="A776" t="str">
        <f t="shared" si="12"/>
        <v>37601</v>
      </c>
      <c r="B776">
        <v>1</v>
      </c>
      <c r="C776">
        <v>3760</v>
      </c>
      <c r="D776">
        <v>0</v>
      </c>
      <c r="E776">
        <v>0</v>
      </c>
      <c r="F776">
        <v>0</v>
      </c>
      <c r="G776">
        <v>0</v>
      </c>
      <c r="H776" t="s">
        <v>10</v>
      </c>
    </row>
    <row r="777" spans="1:8" x14ac:dyDescent="0.25">
      <c r="A777" t="str">
        <f t="shared" si="12"/>
        <v>37681</v>
      </c>
      <c r="B777">
        <v>1</v>
      </c>
      <c r="C777">
        <v>3768</v>
      </c>
      <c r="D777">
        <v>39392727.450000003</v>
      </c>
      <c r="E777">
        <v>39107277.450000003</v>
      </c>
      <c r="F777">
        <v>141</v>
      </c>
      <c r="G777">
        <v>169</v>
      </c>
      <c r="H777" t="s">
        <v>10</v>
      </c>
    </row>
    <row r="778" spans="1:8" x14ac:dyDescent="0.25">
      <c r="A778" t="str">
        <f t="shared" si="12"/>
        <v>37781</v>
      </c>
      <c r="B778">
        <v>1</v>
      </c>
      <c r="C778">
        <v>3778</v>
      </c>
      <c r="D778">
        <v>10647475</v>
      </c>
      <c r="E778">
        <v>10647475</v>
      </c>
      <c r="F778">
        <v>32</v>
      </c>
      <c r="G778">
        <v>39</v>
      </c>
      <c r="H778" t="s">
        <v>10</v>
      </c>
    </row>
    <row r="779" spans="1:8" x14ac:dyDescent="0.25">
      <c r="A779" t="str">
        <f t="shared" si="12"/>
        <v>37891</v>
      </c>
      <c r="B779">
        <v>1</v>
      </c>
      <c r="C779">
        <v>3789</v>
      </c>
      <c r="D779">
        <v>90057686.599999994</v>
      </c>
      <c r="E779">
        <v>89717418.599999994</v>
      </c>
      <c r="F779">
        <v>455</v>
      </c>
      <c r="G779">
        <v>591</v>
      </c>
      <c r="H779" t="s">
        <v>10</v>
      </c>
    </row>
    <row r="780" spans="1:8" x14ac:dyDescent="0.25">
      <c r="A780" t="str">
        <f t="shared" si="12"/>
        <v>37941</v>
      </c>
      <c r="B780">
        <v>1</v>
      </c>
      <c r="C780">
        <v>3794</v>
      </c>
      <c r="D780">
        <v>371332452.64999998</v>
      </c>
      <c r="E780">
        <v>368368359.88999999</v>
      </c>
      <c r="F780">
        <v>1714</v>
      </c>
      <c r="G780">
        <v>2215</v>
      </c>
      <c r="H780" t="s">
        <v>10</v>
      </c>
    </row>
    <row r="781" spans="1:8" x14ac:dyDescent="0.25">
      <c r="A781" t="str">
        <f t="shared" si="12"/>
        <v>38071</v>
      </c>
      <c r="B781">
        <v>1</v>
      </c>
      <c r="C781">
        <v>3807</v>
      </c>
      <c r="D781">
        <v>7390025</v>
      </c>
      <c r="E781">
        <v>7390025</v>
      </c>
      <c r="F781">
        <v>10</v>
      </c>
      <c r="G781">
        <v>13</v>
      </c>
      <c r="H781" t="s">
        <v>10</v>
      </c>
    </row>
    <row r="782" spans="1:8" x14ac:dyDescent="0.25">
      <c r="A782" t="str">
        <f t="shared" si="12"/>
        <v>38111</v>
      </c>
      <c r="B782">
        <v>1</v>
      </c>
      <c r="C782">
        <v>3811</v>
      </c>
      <c r="D782">
        <v>14401364</v>
      </c>
      <c r="E782">
        <v>14401364</v>
      </c>
      <c r="F782">
        <v>24</v>
      </c>
      <c r="G782">
        <v>33</v>
      </c>
      <c r="H782" t="s">
        <v>10</v>
      </c>
    </row>
    <row r="783" spans="1:8" x14ac:dyDescent="0.25">
      <c r="A783" t="str">
        <f t="shared" si="12"/>
        <v>38161</v>
      </c>
      <c r="B783">
        <v>1</v>
      </c>
      <c r="C783">
        <v>3816</v>
      </c>
      <c r="D783">
        <v>34964572.700000003</v>
      </c>
      <c r="E783">
        <v>34855322.700000003</v>
      </c>
      <c r="F783">
        <v>63</v>
      </c>
      <c r="G783">
        <v>91</v>
      </c>
      <c r="H783" t="s">
        <v>10</v>
      </c>
    </row>
    <row r="784" spans="1:8" x14ac:dyDescent="0.25">
      <c r="A784" t="str">
        <f t="shared" si="12"/>
        <v>38271</v>
      </c>
      <c r="B784">
        <v>1</v>
      </c>
      <c r="C784">
        <v>3827</v>
      </c>
      <c r="D784">
        <v>21588037.100000001</v>
      </c>
      <c r="E784">
        <v>21510037.300000001</v>
      </c>
      <c r="F784">
        <v>73</v>
      </c>
      <c r="G784">
        <v>92</v>
      </c>
      <c r="H784" t="s">
        <v>10</v>
      </c>
    </row>
    <row r="785" spans="1:8" x14ac:dyDescent="0.25">
      <c r="A785" t="str">
        <f t="shared" si="12"/>
        <v>38361</v>
      </c>
      <c r="B785">
        <v>1</v>
      </c>
      <c r="C785">
        <v>3836</v>
      </c>
      <c r="D785">
        <v>17760149</v>
      </c>
      <c r="E785">
        <v>17760149</v>
      </c>
      <c r="F785">
        <v>61</v>
      </c>
      <c r="G785">
        <v>64</v>
      </c>
      <c r="H785" t="s">
        <v>10</v>
      </c>
    </row>
    <row r="786" spans="1:8" x14ac:dyDescent="0.25">
      <c r="A786" t="str">
        <f t="shared" si="12"/>
        <v>38491</v>
      </c>
      <c r="B786">
        <v>1</v>
      </c>
      <c r="C786">
        <v>3849</v>
      </c>
      <c r="D786">
        <v>68641844.799999997</v>
      </c>
      <c r="E786">
        <v>68230219.180000007</v>
      </c>
      <c r="F786">
        <v>197</v>
      </c>
      <c r="G786">
        <v>248</v>
      </c>
      <c r="H786" t="s">
        <v>10</v>
      </c>
    </row>
    <row r="787" spans="1:8" x14ac:dyDescent="0.25">
      <c r="A787" t="str">
        <f t="shared" si="12"/>
        <v>38681</v>
      </c>
      <c r="B787">
        <v>1</v>
      </c>
      <c r="C787">
        <v>3868</v>
      </c>
      <c r="D787">
        <v>51481039.700000003</v>
      </c>
      <c r="E787">
        <v>51210098.5</v>
      </c>
      <c r="F787">
        <v>146</v>
      </c>
      <c r="G787">
        <v>216</v>
      </c>
      <c r="H787" t="s">
        <v>10</v>
      </c>
    </row>
    <row r="788" spans="1:8" x14ac:dyDescent="0.25">
      <c r="A788" t="str">
        <f t="shared" si="12"/>
        <v>38871</v>
      </c>
      <c r="B788">
        <v>1</v>
      </c>
      <c r="C788">
        <v>3887</v>
      </c>
      <c r="D788">
        <v>25581483</v>
      </c>
      <c r="E788">
        <v>25402777.440000001</v>
      </c>
      <c r="F788">
        <v>33</v>
      </c>
      <c r="G788">
        <v>39</v>
      </c>
      <c r="H788" t="s">
        <v>10</v>
      </c>
    </row>
    <row r="789" spans="1:8" x14ac:dyDescent="0.25">
      <c r="A789" t="str">
        <f t="shared" si="12"/>
        <v>39091</v>
      </c>
      <c r="B789">
        <v>1</v>
      </c>
      <c r="C789">
        <v>3909</v>
      </c>
      <c r="D789">
        <v>59123178.299999997</v>
      </c>
      <c r="E789">
        <v>59097778.299999997</v>
      </c>
      <c r="F789">
        <v>107</v>
      </c>
      <c r="G789">
        <v>136</v>
      </c>
      <c r="H789" t="s">
        <v>10</v>
      </c>
    </row>
    <row r="790" spans="1:8" x14ac:dyDescent="0.25">
      <c r="A790" t="str">
        <f t="shared" si="12"/>
        <v>39201</v>
      </c>
      <c r="B790">
        <v>1</v>
      </c>
      <c r="C790">
        <v>3920</v>
      </c>
      <c r="D790">
        <v>62408256.5</v>
      </c>
      <c r="E790">
        <v>62153056.5</v>
      </c>
      <c r="F790">
        <v>117</v>
      </c>
      <c r="G790">
        <v>169</v>
      </c>
      <c r="H790" t="s">
        <v>10</v>
      </c>
    </row>
    <row r="791" spans="1:8" x14ac:dyDescent="0.25">
      <c r="A791" t="str">
        <f t="shared" si="12"/>
        <v>39341</v>
      </c>
      <c r="B791">
        <v>1</v>
      </c>
      <c r="C791">
        <v>3934</v>
      </c>
      <c r="D791">
        <v>114273998.7</v>
      </c>
      <c r="E791">
        <v>114156671.33</v>
      </c>
      <c r="F791">
        <v>136</v>
      </c>
      <c r="G791">
        <v>211</v>
      </c>
      <c r="H791" t="s">
        <v>10</v>
      </c>
    </row>
    <row r="792" spans="1:8" x14ac:dyDescent="0.25">
      <c r="A792" t="str">
        <f t="shared" si="12"/>
        <v>39391</v>
      </c>
      <c r="B792">
        <v>1</v>
      </c>
      <c r="C792">
        <v>3939</v>
      </c>
      <c r="D792">
        <v>2380432306.1399999</v>
      </c>
      <c r="E792">
        <v>2355840233.5500002</v>
      </c>
      <c r="F792">
        <v>14748</v>
      </c>
      <c r="G792">
        <v>26016</v>
      </c>
      <c r="H792" t="s">
        <v>10</v>
      </c>
    </row>
    <row r="793" spans="1:8" x14ac:dyDescent="0.25">
      <c r="A793" t="str">
        <f t="shared" si="12"/>
        <v>39461</v>
      </c>
      <c r="B793">
        <v>1</v>
      </c>
      <c r="C793">
        <v>3946</v>
      </c>
      <c r="D793">
        <v>91305369.599999994</v>
      </c>
      <c r="E793">
        <v>90973423.549999997</v>
      </c>
      <c r="F793">
        <v>195</v>
      </c>
      <c r="G793">
        <v>248</v>
      </c>
      <c r="H793" t="s">
        <v>10</v>
      </c>
    </row>
    <row r="794" spans="1:8" x14ac:dyDescent="0.25">
      <c r="A794" t="str">
        <f t="shared" si="12"/>
        <v>39501</v>
      </c>
      <c r="B794">
        <v>1</v>
      </c>
      <c r="C794">
        <v>3950</v>
      </c>
      <c r="D794">
        <v>2035623225.99</v>
      </c>
      <c r="E794">
        <v>2013269724.23</v>
      </c>
      <c r="F794">
        <v>15234</v>
      </c>
      <c r="G794">
        <v>24099</v>
      </c>
      <c r="H794" t="s">
        <v>10</v>
      </c>
    </row>
    <row r="795" spans="1:8" x14ac:dyDescent="0.25">
      <c r="A795" t="str">
        <f t="shared" si="12"/>
        <v>39561</v>
      </c>
      <c r="B795">
        <v>1</v>
      </c>
      <c r="C795">
        <v>3956</v>
      </c>
      <c r="D795">
        <v>15905988</v>
      </c>
      <c r="E795">
        <v>15855988</v>
      </c>
      <c r="F795">
        <v>21</v>
      </c>
      <c r="G795">
        <v>29</v>
      </c>
      <c r="H795" t="s">
        <v>10</v>
      </c>
    </row>
    <row r="796" spans="1:8" x14ac:dyDescent="0.25">
      <c r="A796" t="str">
        <f t="shared" si="12"/>
        <v>39621</v>
      </c>
      <c r="B796">
        <v>1</v>
      </c>
      <c r="C796">
        <v>3962</v>
      </c>
      <c r="D796">
        <v>8763649</v>
      </c>
      <c r="E796">
        <v>8763649</v>
      </c>
      <c r="F796">
        <v>17</v>
      </c>
      <c r="G796">
        <v>31</v>
      </c>
      <c r="H796" t="s">
        <v>10</v>
      </c>
    </row>
    <row r="797" spans="1:8" x14ac:dyDescent="0.25">
      <c r="A797" t="str">
        <f t="shared" si="12"/>
        <v>39681</v>
      </c>
      <c r="B797">
        <v>1</v>
      </c>
      <c r="C797">
        <v>3968</v>
      </c>
      <c r="D797">
        <v>2705709</v>
      </c>
      <c r="E797">
        <v>2705709</v>
      </c>
      <c r="F797">
        <v>7</v>
      </c>
      <c r="G797">
        <v>8</v>
      </c>
      <c r="H797" t="s">
        <v>10</v>
      </c>
    </row>
    <row r="798" spans="1:8" x14ac:dyDescent="0.25">
      <c r="A798" t="str">
        <f t="shared" si="12"/>
        <v>39771</v>
      </c>
      <c r="B798">
        <v>1</v>
      </c>
      <c r="C798">
        <v>3977</v>
      </c>
      <c r="D798">
        <v>16347646</v>
      </c>
      <c r="E798">
        <v>16247646</v>
      </c>
      <c r="F798">
        <v>31</v>
      </c>
      <c r="G798">
        <v>47</v>
      </c>
      <c r="H798" t="s">
        <v>10</v>
      </c>
    </row>
    <row r="799" spans="1:8" x14ac:dyDescent="0.25">
      <c r="A799" t="str">
        <f t="shared" si="12"/>
        <v>39881</v>
      </c>
      <c r="B799">
        <v>1</v>
      </c>
      <c r="C799">
        <v>3988</v>
      </c>
      <c r="D799">
        <v>22413599.989999998</v>
      </c>
      <c r="E799">
        <v>22296724.989999998</v>
      </c>
      <c r="F799">
        <v>26</v>
      </c>
      <c r="G799">
        <v>39</v>
      </c>
      <c r="H799" t="s">
        <v>10</v>
      </c>
    </row>
    <row r="800" spans="1:8" x14ac:dyDescent="0.25">
      <c r="A800" t="str">
        <f t="shared" si="12"/>
        <v>39971</v>
      </c>
      <c r="B800">
        <v>1</v>
      </c>
      <c r="C800">
        <v>3997</v>
      </c>
      <c r="D800">
        <v>1874483</v>
      </c>
      <c r="E800">
        <v>1862424.28</v>
      </c>
      <c r="F800">
        <v>14</v>
      </c>
      <c r="G800">
        <v>17</v>
      </c>
      <c r="H800" t="s">
        <v>10</v>
      </c>
    </row>
    <row r="801" spans="1:8" x14ac:dyDescent="0.25">
      <c r="A801" t="str">
        <f t="shared" si="12"/>
        <v>40111</v>
      </c>
      <c r="B801">
        <v>1</v>
      </c>
      <c r="C801">
        <v>4011</v>
      </c>
      <c r="D801">
        <v>17042773.02</v>
      </c>
      <c r="E801">
        <v>16993803.219999999</v>
      </c>
      <c r="F801">
        <v>47</v>
      </c>
      <c r="G801">
        <v>62</v>
      </c>
      <c r="H801" t="s">
        <v>10</v>
      </c>
    </row>
    <row r="802" spans="1:8" x14ac:dyDescent="0.25">
      <c r="A802" t="str">
        <f t="shared" si="12"/>
        <v>40241</v>
      </c>
      <c r="B802">
        <v>1</v>
      </c>
      <c r="C802">
        <v>4024</v>
      </c>
      <c r="D802">
        <v>3984555</v>
      </c>
      <c r="E802">
        <v>3984555</v>
      </c>
      <c r="F802">
        <v>31</v>
      </c>
      <c r="G802">
        <v>36</v>
      </c>
      <c r="H802" t="s">
        <v>10</v>
      </c>
    </row>
    <row r="803" spans="1:8" x14ac:dyDescent="0.25">
      <c r="A803" t="str">
        <f t="shared" si="12"/>
        <v>40361</v>
      </c>
      <c r="B803">
        <v>1</v>
      </c>
      <c r="C803">
        <v>4036</v>
      </c>
      <c r="D803">
        <v>18582377</v>
      </c>
      <c r="E803">
        <v>18532377</v>
      </c>
      <c r="F803">
        <v>38</v>
      </c>
      <c r="G803">
        <v>45</v>
      </c>
      <c r="H803" t="s">
        <v>10</v>
      </c>
    </row>
    <row r="804" spans="1:8" x14ac:dyDescent="0.25">
      <c r="A804" t="str">
        <f t="shared" si="12"/>
        <v>40431</v>
      </c>
      <c r="B804">
        <v>1</v>
      </c>
      <c r="C804">
        <v>4043</v>
      </c>
      <c r="D804">
        <v>16622048.1</v>
      </c>
      <c r="E804">
        <v>16559848.1</v>
      </c>
      <c r="F804">
        <v>45</v>
      </c>
      <c r="G804">
        <v>61</v>
      </c>
      <c r="H804" t="s">
        <v>10</v>
      </c>
    </row>
    <row r="805" spans="1:8" x14ac:dyDescent="0.25">
      <c r="A805" t="str">
        <f t="shared" si="12"/>
        <v>40531</v>
      </c>
      <c r="B805">
        <v>1</v>
      </c>
      <c r="C805">
        <v>4053</v>
      </c>
      <c r="D805">
        <v>30137300</v>
      </c>
      <c r="E805">
        <v>30137300</v>
      </c>
      <c r="F805">
        <v>1125</v>
      </c>
      <c r="G805">
        <v>1125</v>
      </c>
      <c r="H805" t="s">
        <v>10</v>
      </c>
    </row>
    <row r="806" spans="1:8" x14ac:dyDescent="0.25">
      <c r="A806" t="str">
        <f t="shared" si="12"/>
        <v>40601</v>
      </c>
      <c r="B806">
        <v>1</v>
      </c>
      <c r="C806">
        <v>4060</v>
      </c>
      <c r="D806">
        <v>187450902.80000001</v>
      </c>
      <c r="E806">
        <v>184300289.72999999</v>
      </c>
      <c r="F806">
        <v>846</v>
      </c>
      <c r="G806">
        <v>954</v>
      </c>
      <c r="H806" t="s">
        <v>10</v>
      </c>
    </row>
    <row r="807" spans="1:8" x14ac:dyDescent="0.25">
      <c r="A807" t="str">
        <f t="shared" si="12"/>
        <v>40661</v>
      </c>
      <c r="B807">
        <v>1</v>
      </c>
      <c r="C807">
        <v>4066</v>
      </c>
      <c r="D807">
        <v>92998872.819999993</v>
      </c>
      <c r="E807">
        <v>92470545.420000002</v>
      </c>
      <c r="F807">
        <v>168</v>
      </c>
      <c r="G807">
        <v>242</v>
      </c>
      <c r="H807" t="s">
        <v>10</v>
      </c>
    </row>
    <row r="808" spans="1:8" x14ac:dyDescent="0.25">
      <c r="A808" t="str">
        <f t="shared" si="12"/>
        <v>40821</v>
      </c>
      <c r="B808">
        <v>1</v>
      </c>
      <c r="C808">
        <v>4082</v>
      </c>
      <c r="D808">
        <v>58064309</v>
      </c>
      <c r="E808">
        <v>57871557.670000002</v>
      </c>
      <c r="F808">
        <v>132</v>
      </c>
      <c r="G808">
        <v>161</v>
      </c>
      <c r="H808" t="s">
        <v>10</v>
      </c>
    </row>
    <row r="809" spans="1:8" x14ac:dyDescent="0.25">
      <c r="A809" t="str">
        <f t="shared" si="12"/>
        <v>40891</v>
      </c>
      <c r="B809">
        <v>1</v>
      </c>
      <c r="C809">
        <v>4089</v>
      </c>
      <c r="D809">
        <v>25539423.199999999</v>
      </c>
      <c r="E809">
        <v>25407130.699999999</v>
      </c>
      <c r="F809">
        <v>49</v>
      </c>
      <c r="G809">
        <v>71</v>
      </c>
      <c r="H809" t="s">
        <v>10</v>
      </c>
    </row>
    <row r="810" spans="1:8" x14ac:dyDescent="0.25">
      <c r="A810" t="str">
        <f t="shared" si="12"/>
        <v>41021</v>
      </c>
      <c r="B810">
        <v>1</v>
      </c>
      <c r="C810">
        <v>4102</v>
      </c>
      <c r="D810">
        <v>26010819.5</v>
      </c>
      <c r="E810">
        <v>25815775.02</v>
      </c>
      <c r="F810">
        <v>91</v>
      </c>
      <c r="G810">
        <v>140</v>
      </c>
      <c r="H810" t="s">
        <v>10</v>
      </c>
    </row>
    <row r="811" spans="1:8" x14ac:dyDescent="0.25">
      <c r="A811" t="str">
        <f t="shared" si="12"/>
        <v>41121</v>
      </c>
      <c r="B811">
        <v>1</v>
      </c>
      <c r="C811">
        <v>4112</v>
      </c>
      <c r="D811">
        <v>59616891.18</v>
      </c>
      <c r="E811">
        <v>59525211.18</v>
      </c>
      <c r="F811">
        <v>128</v>
      </c>
      <c r="G811">
        <v>194</v>
      </c>
      <c r="H811" t="s">
        <v>10</v>
      </c>
    </row>
    <row r="812" spans="1:8" x14ac:dyDescent="0.25">
      <c r="A812" t="str">
        <f t="shared" si="12"/>
        <v>41231</v>
      </c>
      <c r="B812">
        <v>1</v>
      </c>
      <c r="C812">
        <v>4123</v>
      </c>
      <c r="D812">
        <v>47690397</v>
      </c>
      <c r="E812">
        <v>47612517</v>
      </c>
      <c r="F812">
        <v>93</v>
      </c>
      <c r="G812">
        <v>130</v>
      </c>
      <c r="H812" t="s">
        <v>10</v>
      </c>
    </row>
    <row r="813" spans="1:8" x14ac:dyDescent="0.25">
      <c r="A813" t="str">
        <f t="shared" si="12"/>
        <v>41361</v>
      </c>
      <c r="B813">
        <v>1</v>
      </c>
      <c r="C813">
        <v>4136</v>
      </c>
      <c r="D813">
        <v>9373340</v>
      </c>
      <c r="E813">
        <v>9359340</v>
      </c>
      <c r="F813">
        <v>38</v>
      </c>
      <c r="G813">
        <v>50</v>
      </c>
      <c r="H813" t="s">
        <v>10</v>
      </c>
    </row>
    <row r="814" spans="1:8" x14ac:dyDescent="0.25">
      <c r="A814" t="str">
        <f t="shared" si="12"/>
        <v>41471</v>
      </c>
      <c r="B814">
        <v>1</v>
      </c>
      <c r="C814">
        <v>4147</v>
      </c>
      <c r="D814">
        <v>7077470</v>
      </c>
      <c r="E814">
        <v>6981345</v>
      </c>
      <c r="F814">
        <v>29</v>
      </c>
      <c r="G814">
        <v>46</v>
      </c>
      <c r="H814" t="s">
        <v>10</v>
      </c>
    </row>
    <row r="815" spans="1:8" x14ac:dyDescent="0.25">
      <c r="A815" t="str">
        <f t="shared" si="12"/>
        <v>41591</v>
      </c>
      <c r="B815">
        <v>1</v>
      </c>
      <c r="C815">
        <v>4159</v>
      </c>
      <c r="D815">
        <v>20048244.199999999</v>
      </c>
      <c r="E815">
        <v>19959728.850000001</v>
      </c>
      <c r="F815">
        <v>42</v>
      </c>
      <c r="G815">
        <v>61</v>
      </c>
      <c r="H815" t="s">
        <v>10</v>
      </c>
    </row>
    <row r="816" spans="1:8" x14ac:dyDescent="0.25">
      <c r="A816" t="str">
        <f t="shared" si="12"/>
        <v>41711</v>
      </c>
      <c r="B816">
        <v>1</v>
      </c>
      <c r="C816">
        <v>4171</v>
      </c>
      <c r="D816">
        <v>14346028</v>
      </c>
      <c r="E816">
        <v>14346028</v>
      </c>
      <c r="F816">
        <v>23</v>
      </c>
      <c r="G816">
        <v>34</v>
      </c>
      <c r="H816" t="s">
        <v>10</v>
      </c>
    </row>
    <row r="817" spans="1:8" x14ac:dyDescent="0.25">
      <c r="A817" t="str">
        <f t="shared" si="12"/>
        <v>41891</v>
      </c>
      <c r="B817">
        <v>1</v>
      </c>
      <c r="C817">
        <v>4189</v>
      </c>
      <c r="D817">
        <v>25054968</v>
      </c>
      <c r="E817">
        <v>25008868.25</v>
      </c>
      <c r="F817">
        <v>619</v>
      </c>
      <c r="G817">
        <v>621</v>
      </c>
      <c r="H817" t="s">
        <v>10</v>
      </c>
    </row>
    <row r="818" spans="1:8" x14ac:dyDescent="0.25">
      <c r="A818" t="str">
        <f t="shared" si="12"/>
        <v>42091</v>
      </c>
      <c r="B818">
        <v>1</v>
      </c>
      <c r="C818">
        <v>4209</v>
      </c>
      <c r="D818">
        <v>8298999</v>
      </c>
      <c r="E818">
        <v>8298999</v>
      </c>
      <c r="F818">
        <v>20</v>
      </c>
      <c r="G818">
        <v>32</v>
      </c>
      <c r="H818" t="s">
        <v>10</v>
      </c>
    </row>
    <row r="819" spans="1:8" x14ac:dyDescent="0.25">
      <c r="A819" t="str">
        <f t="shared" si="12"/>
        <v>42181</v>
      </c>
      <c r="B819">
        <v>1</v>
      </c>
      <c r="C819">
        <v>4218</v>
      </c>
      <c r="D819">
        <v>280644408.69</v>
      </c>
      <c r="E819">
        <v>279060290.48000002</v>
      </c>
      <c r="F819">
        <v>1372</v>
      </c>
      <c r="G819">
        <v>1692</v>
      </c>
      <c r="H819" t="s">
        <v>10</v>
      </c>
    </row>
    <row r="820" spans="1:8" x14ac:dyDescent="0.25">
      <c r="A820" t="str">
        <f t="shared" si="12"/>
        <v>42241</v>
      </c>
      <c r="B820">
        <v>1</v>
      </c>
      <c r="C820">
        <v>4224</v>
      </c>
      <c r="D820">
        <v>91965923.379999995</v>
      </c>
      <c r="E820">
        <v>90796298.379999995</v>
      </c>
      <c r="F820">
        <v>338</v>
      </c>
      <c r="G820">
        <v>436</v>
      </c>
      <c r="H820" t="s">
        <v>10</v>
      </c>
    </row>
    <row r="821" spans="1:8" x14ac:dyDescent="0.25">
      <c r="A821" t="str">
        <f t="shared" si="12"/>
        <v>42301</v>
      </c>
      <c r="B821">
        <v>1</v>
      </c>
      <c r="C821">
        <v>4230</v>
      </c>
      <c r="D821">
        <v>43508870.299999997</v>
      </c>
      <c r="E821">
        <v>43263149.479999997</v>
      </c>
      <c r="F821">
        <v>97</v>
      </c>
      <c r="G821">
        <v>121</v>
      </c>
      <c r="H821" t="s">
        <v>10</v>
      </c>
    </row>
    <row r="822" spans="1:8" x14ac:dyDescent="0.25">
      <c r="A822" t="str">
        <f t="shared" si="12"/>
        <v>42511</v>
      </c>
      <c r="B822">
        <v>1</v>
      </c>
      <c r="C822">
        <v>4251</v>
      </c>
      <c r="D822">
        <v>36584795.399999999</v>
      </c>
      <c r="E822">
        <v>36388145.649999999</v>
      </c>
      <c r="F822">
        <v>73</v>
      </c>
      <c r="G822">
        <v>99</v>
      </c>
      <c r="H822" t="s">
        <v>10</v>
      </c>
    </row>
    <row r="823" spans="1:8" x14ac:dyDescent="0.25">
      <c r="A823" t="str">
        <f t="shared" si="12"/>
        <v>42661</v>
      </c>
      <c r="B823">
        <v>1</v>
      </c>
      <c r="C823">
        <v>4266</v>
      </c>
      <c r="D823">
        <v>5702500</v>
      </c>
      <c r="E823">
        <v>5702500</v>
      </c>
      <c r="F823">
        <v>16</v>
      </c>
      <c r="G823">
        <v>23</v>
      </c>
      <c r="H823" t="s">
        <v>10</v>
      </c>
    </row>
    <row r="824" spans="1:8" x14ac:dyDescent="0.25">
      <c r="A824" t="str">
        <f t="shared" si="12"/>
        <v>42741</v>
      </c>
      <c r="B824">
        <v>1</v>
      </c>
      <c r="C824">
        <v>4274</v>
      </c>
      <c r="D824">
        <v>36698958</v>
      </c>
      <c r="E824">
        <v>36470862.5</v>
      </c>
      <c r="F824">
        <v>102</v>
      </c>
      <c r="G824">
        <v>124</v>
      </c>
      <c r="H824" t="s">
        <v>10</v>
      </c>
    </row>
    <row r="825" spans="1:8" x14ac:dyDescent="0.25">
      <c r="A825" t="str">
        <f t="shared" si="12"/>
        <v>42901</v>
      </c>
      <c r="B825">
        <v>1</v>
      </c>
      <c r="C825">
        <v>4290</v>
      </c>
      <c r="D825">
        <v>36656965.200000003</v>
      </c>
      <c r="E825">
        <v>36606965.200000003</v>
      </c>
      <c r="F825">
        <v>70</v>
      </c>
      <c r="G825">
        <v>94</v>
      </c>
      <c r="H825" t="s">
        <v>10</v>
      </c>
    </row>
    <row r="826" spans="1:8" x14ac:dyDescent="0.25">
      <c r="A826" t="str">
        <f t="shared" si="12"/>
        <v>43101</v>
      </c>
      <c r="B826">
        <v>1</v>
      </c>
      <c r="C826">
        <v>4310</v>
      </c>
      <c r="D826">
        <v>45917142.68</v>
      </c>
      <c r="E826">
        <v>45710892.68</v>
      </c>
      <c r="F826">
        <v>72</v>
      </c>
      <c r="G826">
        <v>98</v>
      </c>
      <c r="H826" t="s">
        <v>10</v>
      </c>
    </row>
    <row r="827" spans="1:8" x14ac:dyDescent="0.25">
      <c r="A827" t="str">
        <f t="shared" si="12"/>
        <v>43201</v>
      </c>
      <c r="B827">
        <v>1</v>
      </c>
      <c r="C827">
        <v>4320</v>
      </c>
      <c r="D827">
        <v>4158780</v>
      </c>
      <c r="E827">
        <v>4158780</v>
      </c>
      <c r="F827">
        <v>23</v>
      </c>
      <c r="G827">
        <v>31</v>
      </c>
      <c r="H827" t="s">
        <v>10</v>
      </c>
    </row>
    <row r="828" spans="1:8" x14ac:dyDescent="0.25">
      <c r="A828" t="str">
        <f t="shared" si="12"/>
        <v>43321</v>
      </c>
      <c r="B828">
        <v>1</v>
      </c>
      <c r="C828">
        <v>4332</v>
      </c>
      <c r="D828">
        <v>13802242.800000001</v>
      </c>
      <c r="E828">
        <v>13799255.300000001</v>
      </c>
      <c r="F828">
        <v>38</v>
      </c>
      <c r="G828">
        <v>50</v>
      </c>
      <c r="H828" t="s">
        <v>10</v>
      </c>
    </row>
    <row r="829" spans="1:8" x14ac:dyDescent="0.25">
      <c r="A829" t="str">
        <f t="shared" si="12"/>
        <v>43461</v>
      </c>
      <c r="B829">
        <v>1</v>
      </c>
      <c r="C829">
        <v>4346</v>
      </c>
      <c r="D829">
        <v>8413328</v>
      </c>
      <c r="E829">
        <v>8331128</v>
      </c>
      <c r="F829">
        <v>48</v>
      </c>
      <c r="G829">
        <v>60</v>
      </c>
      <c r="H829" t="s">
        <v>10</v>
      </c>
    </row>
    <row r="830" spans="1:8" x14ac:dyDescent="0.25">
      <c r="A830" t="str">
        <f t="shared" si="12"/>
        <v>43561</v>
      </c>
      <c r="B830">
        <v>1</v>
      </c>
      <c r="C830">
        <v>4356</v>
      </c>
      <c r="D830">
        <v>123210702.5</v>
      </c>
      <c r="E830">
        <v>120993830.7</v>
      </c>
      <c r="F830">
        <v>243</v>
      </c>
      <c r="G830">
        <v>322</v>
      </c>
      <c r="H830" t="s">
        <v>10</v>
      </c>
    </row>
    <row r="831" spans="1:8" x14ac:dyDescent="0.25">
      <c r="A831" t="str">
        <f t="shared" si="12"/>
        <v>43771</v>
      </c>
      <c r="B831">
        <v>1</v>
      </c>
      <c r="C831">
        <v>4377</v>
      </c>
      <c r="D831">
        <v>3870239</v>
      </c>
      <c r="E831">
        <v>3870239</v>
      </c>
      <c r="F831">
        <v>11</v>
      </c>
      <c r="G831">
        <v>13</v>
      </c>
      <c r="H831" t="s">
        <v>10</v>
      </c>
    </row>
    <row r="832" spans="1:8" x14ac:dyDescent="0.25">
      <c r="A832" t="str">
        <f t="shared" si="12"/>
        <v>43831</v>
      </c>
      <c r="B832">
        <v>1</v>
      </c>
      <c r="C832">
        <v>4383</v>
      </c>
      <c r="D832">
        <v>41684192.799999997</v>
      </c>
      <c r="E832">
        <v>36001193.399999999</v>
      </c>
      <c r="F832">
        <v>58</v>
      </c>
      <c r="G832">
        <v>69</v>
      </c>
      <c r="H832" t="s">
        <v>10</v>
      </c>
    </row>
    <row r="833" spans="1:8" x14ac:dyDescent="0.25">
      <c r="A833" t="str">
        <f t="shared" si="12"/>
        <v>44101</v>
      </c>
      <c r="B833">
        <v>1</v>
      </c>
      <c r="C833">
        <v>4410</v>
      </c>
      <c r="D833">
        <v>13921399.1</v>
      </c>
      <c r="E833">
        <v>13921399.1</v>
      </c>
      <c r="F833">
        <v>561</v>
      </c>
      <c r="G833">
        <v>561</v>
      </c>
      <c r="H833" t="s">
        <v>10</v>
      </c>
    </row>
    <row r="834" spans="1:8" x14ac:dyDescent="0.25">
      <c r="A834" t="str">
        <f t="shared" si="12"/>
        <v>44281</v>
      </c>
      <c r="B834">
        <v>1</v>
      </c>
      <c r="C834">
        <v>4428</v>
      </c>
      <c r="D834">
        <v>24841332.100000001</v>
      </c>
      <c r="E834">
        <v>24763409.699999999</v>
      </c>
      <c r="F834">
        <v>542</v>
      </c>
      <c r="G834">
        <v>553</v>
      </c>
      <c r="H834" t="s">
        <v>10</v>
      </c>
    </row>
    <row r="835" spans="1:8" x14ac:dyDescent="0.25">
      <c r="A835" t="str">
        <f t="shared" ref="A835:A898" si="13">C835&amp;B835</f>
        <v>44341</v>
      </c>
      <c r="B835">
        <v>1</v>
      </c>
      <c r="C835">
        <v>4434</v>
      </c>
      <c r="D835">
        <v>445768725.86000001</v>
      </c>
      <c r="E835">
        <v>440978998.88</v>
      </c>
      <c r="F835">
        <v>1448</v>
      </c>
      <c r="G835">
        <v>1847</v>
      </c>
      <c r="H835" t="s">
        <v>10</v>
      </c>
    </row>
    <row r="836" spans="1:8" x14ac:dyDescent="0.25">
      <c r="A836" t="str">
        <f t="shared" si="13"/>
        <v>44411</v>
      </c>
      <c r="B836">
        <v>1</v>
      </c>
      <c r="C836">
        <v>4441</v>
      </c>
      <c r="D836">
        <v>327903167.44999999</v>
      </c>
      <c r="E836">
        <v>322221206.23000002</v>
      </c>
      <c r="F836">
        <v>1564</v>
      </c>
      <c r="G836">
        <v>2519</v>
      </c>
      <c r="H836" t="s">
        <v>10</v>
      </c>
    </row>
    <row r="837" spans="1:8" x14ac:dyDescent="0.25">
      <c r="A837" t="str">
        <f t="shared" si="13"/>
        <v>44611</v>
      </c>
      <c r="B837">
        <v>1</v>
      </c>
      <c r="C837">
        <v>4461</v>
      </c>
      <c r="D837">
        <v>299368539.39999998</v>
      </c>
      <c r="E837">
        <v>293854647.98000002</v>
      </c>
      <c r="F837">
        <v>1357</v>
      </c>
      <c r="G837">
        <v>2207</v>
      </c>
      <c r="H837" t="s">
        <v>10</v>
      </c>
    </row>
    <row r="838" spans="1:8" x14ac:dyDescent="0.25">
      <c r="A838" t="str">
        <f t="shared" si="13"/>
        <v>44821</v>
      </c>
      <c r="B838">
        <v>1</v>
      </c>
      <c r="C838">
        <v>4482</v>
      </c>
      <c r="D838">
        <v>102625392.01000001</v>
      </c>
      <c r="E838">
        <v>101469611.03</v>
      </c>
      <c r="F838">
        <v>537</v>
      </c>
      <c r="G838">
        <v>949</v>
      </c>
      <c r="H838" t="s">
        <v>10</v>
      </c>
    </row>
    <row r="839" spans="1:8" x14ac:dyDescent="0.25">
      <c r="A839" t="str">
        <f t="shared" si="13"/>
        <v>44971</v>
      </c>
      <c r="B839">
        <v>1</v>
      </c>
      <c r="C839">
        <v>4497</v>
      </c>
      <c r="D839">
        <v>37656890.100000001</v>
      </c>
      <c r="E839">
        <v>37155215.100000001</v>
      </c>
      <c r="F839">
        <v>131</v>
      </c>
      <c r="G839">
        <v>167</v>
      </c>
      <c r="H839" t="s">
        <v>10</v>
      </c>
    </row>
    <row r="840" spans="1:8" x14ac:dyDescent="0.25">
      <c r="A840" t="str">
        <f t="shared" si="13"/>
        <v>45251</v>
      </c>
      <c r="B840">
        <v>1</v>
      </c>
      <c r="C840">
        <v>4525</v>
      </c>
      <c r="D840">
        <v>85818206.900000006</v>
      </c>
      <c r="E840">
        <v>85592780.900000006</v>
      </c>
      <c r="F840">
        <v>157</v>
      </c>
      <c r="G840">
        <v>237</v>
      </c>
      <c r="H840" t="s">
        <v>10</v>
      </c>
    </row>
    <row r="841" spans="1:8" x14ac:dyDescent="0.25">
      <c r="A841" t="str">
        <f t="shared" si="13"/>
        <v>45431</v>
      </c>
      <c r="B841">
        <v>1</v>
      </c>
      <c r="C841">
        <v>4543</v>
      </c>
      <c r="D841">
        <v>2389711552.8899999</v>
      </c>
      <c r="E841">
        <v>2314368249.8400002</v>
      </c>
      <c r="F841">
        <v>15962</v>
      </c>
      <c r="G841">
        <v>22920</v>
      </c>
      <c r="H841" t="s">
        <v>10</v>
      </c>
    </row>
    <row r="842" spans="1:8" x14ac:dyDescent="0.25">
      <c r="A842" t="str">
        <f t="shared" si="13"/>
        <v>45621</v>
      </c>
      <c r="B842">
        <v>1</v>
      </c>
      <c r="C842">
        <v>4562</v>
      </c>
      <c r="D842">
        <v>137018426.78999999</v>
      </c>
      <c r="E842">
        <v>134916952.09</v>
      </c>
      <c r="F842">
        <v>666</v>
      </c>
      <c r="G842">
        <v>1058</v>
      </c>
      <c r="H842" t="s">
        <v>10</v>
      </c>
    </row>
    <row r="843" spans="1:8" x14ac:dyDescent="0.25">
      <c r="A843" t="str">
        <f t="shared" si="13"/>
        <v>45771</v>
      </c>
      <c r="B843">
        <v>1</v>
      </c>
      <c r="C843">
        <v>4577</v>
      </c>
      <c r="D843">
        <v>88139130.299999997</v>
      </c>
      <c r="E843">
        <v>87708640.299999997</v>
      </c>
      <c r="F843">
        <v>346</v>
      </c>
      <c r="G843">
        <v>457</v>
      </c>
      <c r="H843" t="s">
        <v>10</v>
      </c>
    </row>
    <row r="844" spans="1:8" x14ac:dyDescent="0.25">
      <c r="A844" t="str">
        <f t="shared" si="13"/>
        <v>46021</v>
      </c>
      <c r="B844">
        <v>1</v>
      </c>
      <c r="C844">
        <v>4602</v>
      </c>
      <c r="D844">
        <v>67982236.719999999</v>
      </c>
      <c r="E844">
        <v>67613416.969999999</v>
      </c>
      <c r="F844">
        <v>273</v>
      </c>
      <c r="G844">
        <v>355</v>
      </c>
      <c r="H844" t="s">
        <v>10</v>
      </c>
    </row>
    <row r="845" spans="1:8" x14ac:dyDescent="0.25">
      <c r="A845" t="str">
        <f t="shared" si="13"/>
        <v>46241</v>
      </c>
      <c r="B845">
        <v>1</v>
      </c>
      <c r="C845">
        <v>4624</v>
      </c>
      <c r="D845">
        <v>471121868.24000001</v>
      </c>
      <c r="E845">
        <v>459442048.42000002</v>
      </c>
      <c r="F845">
        <v>2263</v>
      </c>
      <c r="G845">
        <v>3569</v>
      </c>
      <c r="H845" t="s">
        <v>10</v>
      </c>
    </row>
    <row r="846" spans="1:8" x14ac:dyDescent="0.25">
      <c r="A846" t="str">
        <f t="shared" si="13"/>
        <v>46491</v>
      </c>
      <c r="B846">
        <v>1</v>
      </c>
      <c r="C846">
        <v>4649</v>
      </c>
      <c r="D846">
        <v>135738576.02000001</v>
      </c>
      <c r="E846">
        <v>133705837.75</v>
      </c>
      <c r="F846">
        <v>541</v>
      </c>
      <c r="G846">
        <v>864</v>
      </c>
      <c r="H846" t="s">
        <v>10</v>
      </c>
    </row>
    <row r="847" spans="1:8" x14ac:dyDescent="0.25">
      <c r="A847" t="str">
        <f t="shared" si="13"/>
        <v>46631</v>
      </c>
      <c r="B847">
        <v>1</v>
      </c>
      <c r="C847">
        <v>4663</v>
      </c>
      <c r="D847">
        <v>19359927</v>
      </c>
      <c r="E847">
        <v>19268467</v>
      </c>
      <c r="F847">
        <v>72</v>
      </c>
      <c r="G847">
        <v>95</v>
      </c>
      <c r="H847" t="s">
        <v>10</v>
      </c>
    </row>
    <row r="848" spans="1:8" x14ac:dyDescent="0.25">
      <c r="A848" t="str">
        <f t="shared" si="13"/>
        <v>46761</v>
      </c>
      <c r="B848">
        <v>1</v>
      </c>
      <c r="C848">
        <v>4676</v>
      </c>
      <c r="D848">
        <v>50263723.899999999</v>
      </c>
      <c r="E848">
        <v>49843592.399999999</v>
      </c>
      <c r="F848">
        <v>386</v>
      </c>
      <c r="G848">
        <v>439</v>
      </c>
      <c r="H848" t="s">
        <v>10</v>
      </c>
    </row>
    <row r="849" spans="1:8" x14ac:dyDescent="0.25">
      <c r="A849" t="str">
        <f t="shared" si="13"/>
        <v>46961</v>
      </c>
      <c r="B849">
        <v>1</v>
      </c>
      <c r="C849">
        <v>4696</v>
      </c>
      <c r="D849">
        <v>188653158.25</v>
      </c>
      <c r="E849">
        <v>185051446.30000001</v>
      </c>
      <c r="F849">
        <v>1033</v>
      </c>
      <c r="G849">
        <v>1818</v>
      </c>
      <c r="H849" t="s">
        <v>10</v>
      </c>
    </row>
    <row r="850" spans="1:8" x14ac:dyDescent="0.25">
      <c r="A850" t="str">
        <f t="shared" si="13"/>
        <v>47171</v>
      </c>
      <c r="B850">
        <v>1</v>
      </c>
      <c r="C850">
        <v>4717</v>
      </c>
      <c r="D850">
        <v>515907660.39999998</v>
      </c>
      <c r="E850">
        <v>502025903.76999998</v>
      </c>
      <c r="F850">
        <v>3351</v>
      </c>
      <c r="G850">
        <v>4964</v>
      </c>
      <c r="H850" t="s">
        <v>10</v>
      </c>
    </row>
    <row r="851" spans="1:8" x14ac:dyDescent="0.25">
      <c r="A851" t="str">
        <f t="shared" si="13"/>
        <v>47361</v>
      </c>
      <c r="B851">
        <v>1</v>
      </c>
      <c r="C851">
        <v>4736</v>
      </c>
      <c r="D851">
        <v>336254619.24000001</v>
      </c>
      <c r="E851">
        <v>326484347.56999999</v>
      </c>
      <c r="F851">
        <v>1321</v>
      </c>
      <c r="G851">
        <v>1648</v>
      </c>
      <c r="H851" t="s">
        <v>10</v>
      </c>
    </row>
    <row r="852" spans="1:8" x14ac:dyDescent="0.25">
      <c r="A852" t="str">
        <f t="shared" si="13"/>
        <v>47701</v>
      </c>
      <c r="B852">
        <v>1</v>
      </c>
      <c r="C852">
        <v>4770</v>
      </c>
      <c r="D852">
        <v>28483253.199999999</v>
      </c>
      <c r="E852">
        <v>28318347.539999999</v>
      </c>
      <c r="F852">
        <v>134</v>
      </c>
      <c r="G852">
        <v>173</v>
      </c>
      <c r="H852" t="s">
        <v>10</v>
      </c>
    </row>
    <row r="853" spans="1:8" x14ac:dyDescent="0.25">
      <c r="A853" t="str">
        <f t="shared" si="13"/>
        <v>47891</v>
      </c>
      <c r="B853">
        <v>1</v>
      </c>
      <c r="C853">
        <v>4789</v>
      </c>
      <c r="D853">
        <v>52240126.18</v>
      </c>
      <c r="E853">
        <v>51323999.359999999</v>
      </c>
      <c r="F853">
        <v>281</v>
      </c>
      <c r="G853">
        <v>376</v>
      </c>
      <c r="H853" t="s">
        <v>10</v>
      </c>
    </row>
    <row r="854" spans="1:8" x14ac:dyDescent="0.25">
      <c r="A854" t="str">
        <f t="shared" si="13"/>
        <v>48051</v>
      </c>
      <c r="B854">
        <v>1</v>
      </c>
      <c r="C854">
        <v>4805</v>
      </c>
      <c r="D854">
        <v>120639227.59999999</v>
      </c>
      <c r="E854">
        <v>119688736.56999999</v>
      </c>
      <c r="F854">
        <v>344</v>
      </c>
      <c r="G854">
        <v>513</v>
      </c>
      <c r="H854" t="s">
        <v>10</v>
      </c>
    </row>
    <row r="855" spans="1:8" x14ac:dyDescent="0.25">
      <c r="A855" t="str">
        <f t="shared" si="13"/>
        <v>48271</v>
      </c>
      <c r="B855">
        <v>1</v>
      </c>
      <c r="C855">
        <v>4827</v>
      </c>
      <c r="D855">
        <v>410190139.35000002</v>
      </c>
      <c r="E855">
        <v>401460379.80000001</v>
      </c>
      <c r="F855">
        <v>1960</v>
      </c>
      <c r="G855">
        <v>2969</v>
      </c>
      <c r="H855" t="s">
        <v>10</v>
      </c>
    </row>
    <row r="856" spans="1:8" x14ac:dyDescent="0.25">
      <c r="A856" t="str">
        <f t="shared" si="13"/>
        <v>48551</v>
      </c>
      <c r="B856">
        <v>1</v>
      </c>
      <c r="C856">
        <v>4855</v>
      </c>
      <c r="D856">
        <v>457911694.97000003</v>
      </c>
      <c r="E856">
        <v>448291053.54000002</v>
      </c>
      <c r="F856">
        <v>2545</v>
      </c>
      <c r="G856">
        <v>3937</v>
      </c>
      <c r="H856" t="s">
        <v>10</v>
      </c>
    </row>
    <row r="857" spans="1:8" x14ac:dyDescent="0.25">
      <c r="A857" t="str">
        <f t="shared" si="13"/>
        <v>48821</v>
      </c>
      <c r="B857">
        <v>1</v>
      </c>
      <c r="C857">
        <v>4882</v>
      </c>
      <c r="D857">
        <v>442489243.5</v>
      </c>
      <c r="E857">
        <v>434614281.63999999</v>
      </c>
      <c r="F857">
        <v>2042</v>
      </c>
      <c r="G857">
        <v>3021</v>
      </c>
      <c r="H857" t="s">
        <v>10</v>
      </c>
    </row>
    <row r="858" spans="1:8" x14ac:dyDescent="0.25">
      <c r="A858" t="str">
        <f t="shared" si="13"/>
        <v>49041</v>
      </c>
      <c r="B858">
        <v>1</v>
      </c>
      <c r="C858">
        <v>4904</v>
      </c>
      <c r="D858">
        <v>447597331.26999998</v>
      </c>
      <c r="E858">
        <v>437687822.16000003</v>
      </c>
      <c r="F858">
        <v>1900</v>
      </c>
      <c r="G858">
        <v>2854</v>
      </c>
      <c r="H858" t="s">
        <v>10</v>
      </c>
    </row>
    <row r="859" spans="1:8" x14ac:dyDescent="0.25">
      <c r="A859" t="str">
        <f t="shared" si="13"/>
        <v>49361</v>
      </c>
      <c r="B859">
        <v>1</v>
      </c>
      <c r="C859">
        <v>4936</v>
      </c>
      <c r="D859">
        <v>952241301.11000001</v>
      </c>
      <c r="E859">
        <v>934667492.78999996</v>
      </c>
      <c r="F859">
        <v>4935</v>
      </c>
      <c r="G859">
        <v>7367</v>
      </c>
      <c r="H859" t="s">
        <v>10</v>
      </c>
    </row>
    <row r="860" spans="1:8" x14ac:dyDescent="0.25">
      <c r="A860" t="str">
        <f t="shared" si="13"/>
        <v>49551</v>
      </c>
      <c r="B860">
        <v>1</v>
      </c>
      <c r="C860">
        <v>4955</v>
      </c>
      <c r="D860">
        <v>58959328.799999997</v>
      </c>
      <c r="E860">
        <v>58469773.799999997</v>
      </c>
      <c r="F860">
        <v>205</v>
      </c>
      <c r="G860">
        <v>278</v>
      </c>
      <c r="H860" t="s">
        <v>10</v>
      </c>
    </row>
    <row r="861" spans="1:8" x14ac:dyDescent="0.25">
      <c r="A861" t="str">
        <f t="shared" si="13"/>
        <v>49791</v>
      </c>
      <c r="B861">
        <v>1</v>
      </c>
      <c r="C861">
        <v>4979</v>
      </c>
      <c r="D861">
        <v>193156784.37</v>
      </c>
      <c r="E861">
        <v>189824347.24000001</v>
      </c>
      <c r="F861">
        <v>981</v>
      </c>
      <c r="G861">
        <v>1579</v>
      </c>
      <c r="H861" t="s">
        <v>10</v>
      </c>
    </row>
    <row r="862" spans="1:8" x14ac:dyDescent="0.25">
      <c r="A862" t="str">
        <f t="shared" si="13"/>
        <v>50071</v>
      </c>
      <c r="B862">
        <v>1</v>
      </c>
      <c r="C862">
        <v>5007</v>
      </c>
      <c r="D862">
        <v>80555241.799999997</v>
      </c>
      <c r="E862">
        <v>80253646.799999997</v>
      </c>
      <c r="F862">
        <v>276</v>
      </c>
      <c r="G862">
        <v>337</v>
      </c>
      <c r="H862" t="s">
        <v>10</v>
      </c>
    </row>
    <row r="863" spans="1:8" x14ac:dyDescent="0.25">
      <c r="A863" t="str">
        <f t="shared" si="13"/>
        <v>50301</v>
      </c>
      <c r="B863">
        <v>1</v>
      </c>
      <c r="C863">
        <v>5030</v>
      </c>
      <c r="D863">
        <v>275790470.07999998</v>
      </c>
      <c r="E863">
        <v>273916284.20999998</v>
      </c>
      <c r="F863">
        <v>875</v>
      </c>
      <c r="G863">
        <v>1166</v>
      </c>
      <c r="H863" t="s">
        <v>10</v>
      </c>
    </row>
    <row r="864" spans="1:8" x14ac:dyDescent="0.25">
      <c r="A864" t="str">
        <f t="shared" si="13"/>
        <v>50551</v>
      </c>
      <c r="B864">
        <v>1</v>
      </c>
      <c r="C864">
        <v>5055</v>
      </c>
      <c r="D864">
        <v>216000882.00999999</v>
      </c>
      <c r="E864">
        <v>211641965.55000001</v>
      </c>
      <c r="F864">
        <v>1022</v>
      </c>
      <c r="G864">
        <v>1600</v>
      </c>
      <c r="H864" t="s">
        <v>10</v>
      </c>
    </row>
    <row r="865" spans="1:8" x14ac:dyDescent="0.25">
      <c r="A865" t="str">
        <f t="shared" si="13"/>
        <v>50741</v>
      </c>
      <c r="B865">
        <v>1</v>
      </c>
      <c r="C865">
        <v>5074</v>
      </c>
      <c r="D865">
        <v>5421875214.1899996</v>
      </c>
      <c r="E865">
        <v>5304318297.5</v>
      </c>
      <c r="F865">
        <v>31473</v>
      </c>
      <c r="G865">
        <v>44563</v>
      </c>
      <c r="H865" t="s">
        <v>10</v>
      </c>
    </row>
    <row r="866" spans="1:8" x14ac:dyDescent="0.25">
      <c r="A866" t="str">
        <f t="shared" si="13"/>
        <v>51061</v>
      </c>
      <c r="B866">
        <v>1</v>
      </c>
      <c r="C866">
        <v>5106</v>
      </c>
      <c r="D866">
        <v>126200914.90000001</v>
      </c>
      <c r="E866">
        <v>123941856.16</v>
      </c>
      <c r="F866">
        <v>767</v>
      </c>
      <c r="G866">
        <v>1141</v>
      </c>
      <c r="H866" t="s">
        <v>10</v>
      </c>
    </row>
    <row r="867" spans="1:8" x14ac:dyDescent="0.25">
      <c r="A867" t="str">
        <f t="shared" si="13"/>
        <v>51101</v>
      </c>
      <c r="B867">
        <v>1</v>
      </c>
      <c r="C867">
        <v>5110</v>
      </c>
      <c r="D867">
        <v>194538925.00999999</v>
      </c>
      <c r="E867">
        <v>192071491.22999999</v>
      </c>
      <c r="F867">
        <v>1027</v>
      </c>
      <c r="G867">
        <v>1574</v>
      </c>
      <c r="H867" t="s">
        <v>10</v>
      </c>
    </row>
    <row r="868" spans="1:8" x14ac:dyDescent="0.25">
      <c r="A868" t="str">
        <f t="shared" si="13"/>
        <v>51141</v>
      </c>
      <c r="B868">
        <v>1</v>
      </c>
      <c r="C868">
        <v>5114</v>
      </c>
      <c r="D868">
        <v>137307853.03999999</v>
      </c>
      <c r="E868">
        <v>134701006.03</v>
      </c>
      <c r="F868">
        <v>841</v>
      </c>
      <c r="G868">
        <v>1192</v>
      </c>
      <c r="H868" t="s">
        <v>10</v>
      </c>
    </row>
    <row r="869" spans="1:8" x14ac:dyDescent="0.25">
      <c r="A869" t="str">
        <f t="shared" si="13"/>
        <v>51171</v>
      </c>
      <c r="B869">
        <v>1</v>
      </c>
      <c r="C869">
        <v>5117</v>
      </c>
      <c r="D869">
        <v>1591494929.3199999</v>
      </c>
      <c r="E869">
        <v>1557692916.21</v>
      </c>
      <c r="F869">
        <v>9551</v>
      </c>
      <c r="G869">
        <v>15088</v>
      </c>
      <c r="H869" t="s">
        <v>10</v>
      </c>
    </row>
    <row r="870" spans="1:8" x14ac:dyDescent="0.25">
      <c r="A870" t="str">
        <f t="shared" si="13"/>
        <v>51231</v>
      </c>
      <c r="B870">
        <v>1</v>
      </c>
      <c r="C870">
        <v>5123</v>
      </c>
      <c r="D870">
        <v>180706132.34</v>
      </c>
      <c r="E870">
        <v>177375635.41999999</v>
      </c>
      <c r="F870">
        <v>1343</v>
      </c>
      <c r="G870">
        <v>2068</v>
      </c>
      <c r="H870" t="s">
        <v>10</v>
      </c>
    </row>
    <row r="871" spans="1:8" x14ac:dyDescent="0.25">
      <c r="A871" t="str">
        <f t="shared" si="13"/>
        <v>51271</v>
      </c>
      <c r="B871">
        <v>1</v>
      </c>
      <c r="C871">
        <v>5127</v>
      </c>
      <c r="D871">
        <v>845664088.71000004</v>
      </c>
      <c r="E871">
        <v>833538710.92999995</v>
      </c>
      <c r="F871">
        <v>2283</v>
      </c>
      <c r="G871">
        <v>3578</v>
      </c>
      <c r="H871" t="s">
        <v>10</v>
      </c>
    </row>
    <row r="872" spans="1:8" x14ac:dyDescent="0.25">
      <c r="A872" t="str">
        <f t="shared" si="13"/>
        <v>51311</v>
      </c>
      <c r="B872">
        <v>1</v>
      </c>
      <c r="C872">
        <v>5131</v>
      </c>
      <c r="D872">
        <v>58050560.140000001</v>
      </c>
      <c r="E872">
        <v>57261187.140000001</v>
      </c>
      <c r="F872">
        <v>339</v>
      </c>
      <c r="G872">
        <v>420</v>
      </c>
      <c r="H872" t="s">
        <v>10</v>
      </c>
    </row>
    <row r="873" spans="1:8" x14ac:dyDescent="0.25">
      <c r="A873" t="str">
        <f t="shared" si="13"/>
        <v>51351</v>
      </c>
      <c r="B873">
        <v>1</v>
      </c>
      <c r="C873">
        <v>5135</v>
      </c>
      <c r="D873">
        <v>95550177.900000006</v>
      </c>
      <c r="E873">
        <v>94632500.230000004</v>
      </c>
      <c r="F873">
        <v>353</v>
      </c>
      <c r="G873">
        <v>498</v>
      </c>
      <c r="H873" t="s">
        <v>10</v>
      </c>
    </row>
    <row r="874" spans="1:8" x14ac:dyDescent="0.25">
      <c r="A874" t="str">
        <f t="shared" si="13"/>
        <v>51391</v>
      </c>
      <c r="B874">
        <v>1</v>
      </c>
      <c r="C874">
        <v>5139</v>
      </c>
      <c r="D874">
        <v>38994118.119999997</v>
      </c>
      <c r="E874">
        <v>38573802.920000002</v>
      </c>
      <c r="F874">
        <v>196</v>
      </c>
      <c r="G874">
        <v>251</v>
      </c>
      <c r="H874" t="s">
        <v>10</v>
      </c>
    </row>
    <row r="875" spans="1:8" x14ac:dyDescent="0.25">
      <c r="A875" t="str">
        <f t="shared" si="13"/>
        <v>51551</v>
      </c>
      <c r="B875">
        <v>1</v>
      </c>
      <c r="C875">
        <v>5155</v>
      </c>
      <c r="D875">
        <v>59904147.140000001</v>
      </c>
      <c r="E875">
        <v>57878469.880000003</v>
      </c>
      <c r="F875">
        <v>332</v>
      </c>
      <c r="G875">
        <v>393</v>
      </c>
      <c r="H875" t="s">
        <v>10</v>
      </c>
    </row>
    <row r="876" spans="1:8" x14ac:dyDescent="0.25">
      <c r="A876" t="str">
        <f t="shared" si="13"/>
        <v>51811</v>
      </c>
      <c r="B876">
        <v>1</v>
      </c>
      <c r="C876">
        <v>5181</v>
      </c>
      <c r="D876">
        <v>84534970.200000003</v>
      </c>
      <c r="E876">
        <v>83790049.980000004</v>
      </c>
      <c r="F876">
        <v>317</v>
      </c>
      <c r="G876">
        <v>416</v>
      </c>
      <c r="H876" t="s">
        <v>10</v>
      </c>
    </row>
    <row r="877" spans="1:8" x14ac:dyDescent="0.25">
      <c r="A877" t="str">
        <f t="shared" si="13"/>
        <v>52021</v>
      </c>
      <c r="B877">
        <v>1</v>
      </c>
      <c r="C877">
        <v>5202</v>
      </c>
      <c r="D877">
        <v>134088722.3</v>
      </c>
      <c r="E877">
        <v>133115028.18000001</v>
      </c>
      <c r="F877">
        <v>564</v>
      </c>
      <c r="G877">
        <v>689</v>
      </c>
      <c r="H877" t="s">
        <v>10</v>
      </c>
    </row>
    <row r="878" spans="1:8" x14ac:dyDescent="0.25">
      <c r="A878" t="str">
        <f t="shared" si="13"/>
        <v>52211</v>
      </c>
      <c r="B878">
        <v>1</v>
      </c>
      <c r="C878">
        <v>5221</v>
      </c>
      <c r="D878">
        <v>171765975.34</v>
      </c>
      <c r="E878">
        <v>170206746.15000001</v>
      </c>
      <c r="F878">
        <v>996</v>
      </c>
      <c r="G878">
        <v>1224</v>
      </c>
      <c r="H878" t="s">
        <v>10</v>
      </c>
    </row>
    <row r="879" spans="1:8" x14ac:dyDescent="0.25">
      <c r="A879" t="str">
        <f t="shared" si="13"/>
        <v>52341</v>
      </c>
      <c r="B879">
        <v>1</v>
      </c>
      <c r="C879">
        <v>5234</v>
      </c>
      <c r="D879">
        <v>85392332.290000007</v>
      </c>
      <c r="E879">
        <v>85119329.450000003</v>
      </c>
      <c r="F879">
        <v>401</v>
      </c>
      <c r="G879">
        <v>516</v>
      </c>
      <c r="H879" t="s">
        <v>10</v>
      </c>
    </row>
    <row r="880" spans="1:8" x14ac:dyDescent="0.25">
      <c r="A880" t="str">
        <f t="shared" si="13"/>
        <v>52551</v>
      </c>
      <c r="B880">
        <v>1</v>
      </c>
      <c r="C880">
        <v>5255</v>
      </c>
      <c r="D880">
        <v>602578060.04999995</v>
      </c>
      <c r="E880">
        <v>594844455.38999999</v>
      </c>
      <c r="F880">
        <v>2730</v>
      </c>
      <c r="G880">
        <v>3996</v>
      </c>
      <c r="H880" t="s">
        <v>10</v>
      </c>
    </row>
    <row r="881" spans="1:8" x14ac:dyDescent="0.25">
      <c r="A881" t="str">
        <f t="shared" si="13"/>
        <v>52751</v>
      </c>
      <c r="B881">
        <v>1</v>
      </c>
      <c r="C881">
        <v>5275</v>
      </c>
      <c r="D881">
        <v>66588383.68</v>
      </c>
      <c r="E881">
        <v>65687993.600000001</v>
      </c>
      <c r="F881">
        <v>328</v>
      </c>
      <c r="G881">
        <v>414</v>
      </c>
      <c r="H881" t="s">
        <v>10</v>
      </c>
    </row>
    <row r="882" spans="1:8" x14ac:dyDescent="0.25">
      <c r="A882" t="str">
        <f t="shared" si="13"/>
        <v>52901</v>
      </c>
      <c r="B882">
        <v>1</v>
      </c>
      <c r="C882">
        <v>5290</v>
      </c>
      <c r="D882">
        <v>94648613.489999995</v>
      </c>
      <c r="E882">
        <v>93632807.620000005</v>
      </c>
      <c r="F882">
        <v>346</v>
      </c>
      <c r="G882">
        <v>409</v>
      </c>
      <c r="H882" t="s">
        <v>10</v>
      </c>
    </row>
    <row r="883" spans="1:8" x14ac:dyDescent="0.25">
      <c r="A883" t="str">
        <f t="shared" si="13"/>
        <v>53071</v>
      </c>
      <c r="B883">
        <v>1</v>
      </c>
      <c r="C883">
        <v>5307</v>
      </c>
      <c r="D883">
        <v>69295123.439999998</v>
      </c>
      <c r="E883">
        <v>68855324.030000001</v>
      </c>
      <c r="F883">
        <v>294</v>
      </c>
      <c r="G883">
        <v>376</v>
      </c>
      <c r="H883" t="s">
        <v>10</v>
      </c>
    </row>
    <row r="884" spans="1:8" x14ac:dyDescent="0.25">
      <c r="A884" t="str">
        <f t="shared" si="13"/>
        <v>53261</v>
      </c>
      <c r="B884">
        <v>1</v>
      </c>
      <c r="C884">
        <v>5326</v>
      </c>
      <c r="D884">
        <v>79158647.489999995</v>
      </c>
      <c r="E884">
        <v>78495907.989999995</v>
      </c>
      <c r="F884">
        <v>375</v>
      </c>
      <c r="G884">
        <v>465</v>
      </c>
      <c r="H884" t="s">
        <v>10</v>
      </c>
    </row>
    <row r="885" spans="1:8" x14ac:dyDescent="0.25">
      <c r="A885" t="str">
        <f t="shared" si="13"/>
        <v>53411</v>
      </c>
      <c r="B885">
        <v>1</v>
      </c>
      <c r="C885">
        <v>5341</v>
      </c>
      <c r="D885">
        <v>42384822</v>
      </c>
      <c r="E885">
        <v>42042927</v>
      </c>
      <c r="F885">
        <v>180</v>
      </c>
      <c r="G885">
        <v>227</v>
      </c>
      <c r="H885" t="s">
        <v>10</v>
      </c>
    </row>
    <row r="886" spans="1:8" x14ac:dyDescent="0.25">
      <c r="A886" t="str">
        <f t="shared" si="13"/>
        <v>53611</v>
      </c>
      <c r="B886">
        <v>1</v>
      </c>
      <c r="C886">
        <v>5361</v>
      </c>
      <c r="D886">
        <v>1162367560.9100001</v>
      </c>
      <c r="E886">
        <v>1111761449.4100001</v>
      </c>
      <c r="F886">
        <v>2572</v>
      </c>
      <c r="G886">
        <v>3897</v>
      </c>
      <c r="H886" t="s">
        <v>10</v>
      </c>
    </row>
    <row r="887" spans="1:8" x14ac:dyDescent="0.25">
      <c r="A887" t="str">
        <f t="shared" si="13"/>
        <v>53831</v>
      </c>
      <c r="B887">
        <v>1</v>
      </c>
      <c r="C887">
        <v>5383</v>
      </c>
      <c r="D887">
        <v>152931864.72</v>
      </c>
      <c r="E887">
        <v>151297059.03</v>
      </c>
      <c r="F887">
        <v>672</v>
      </c>
      <c r="G887">
        <v>865</v>
      </c>
      <c r="H887" t="s">
        <v>10</v>
      </c>
    </row>
    <row r="888" spans="1:8" x14ac:dyDescent="0.25">
      <c r="A888" t="str">
        <f t="shared" si="13"/>
        <v>54051</v>
      </c>
      <c r="B888">
        <v>1</v>
      </c>
      <c r="C888">
        <v>5405</v>
      </c>
      <c r="D888">
        <v>186148696.13999999</v>
      </c>
      <c r="E888">
        <v>181962830.59</v>
      </c>
      <c r="F888">
        <v>608</v>
      </c>
      <c r="G888">
        <v>753</v>
      </c>
      <c r="H888" t="s">
        <v>10</v>
      </c>
    </row>
    <row r="889" spans="1:8" x14ac:dyDescent="0.25">
      <c r="A889" t="str">
        <f t="shared" si="13"/>
        <v>54151</v>
      </c>
      <c r="B889">
        <v>1</v>
      </c>
      <c r="C889">
        <v>5415</v>
      </c>
      <c r="D889">
        <v>580335967.75</v>
      </c>
      <c r="E889">
        <v>573813430.83000004</v>
      </c>
      <c r="F889">
        <v>2909</v>
      </c>
      <c r="G889">
        <v>4338</v>
      </c>
      <c r="H889" t="s">
        <v>10</v>
      </c>
    </row>
    <row r="890" spans="1:8" x14ac:dyDescent="0.25">
      <c r="A890" t="str">
        <f t="shared" si="13"/>
        <v>54421</v>
      </c>
      <c r="B890">
        <v>1</v>
      </c>
      <c r="C890">
        <v>5442</v>
      </c>
      <c r="D890">
        <v>130085961</v>
      </c>
      <c r="E890">
        <v>128971889.76000001</v>
      </c>
      <c r="F890">
        <v>607</v>
      </c>
      <c r="G890">
        <v>751</v>
      </c>
      <c r="H890" t="s">
        <v>10</v>
      </c>
    </row>
    <row r="891" spans="1:8" x14ac:dyDescent="0.25">
      <c r="A891" t="str">
        <f t="shared" si="13"/>
        <v>54631</v>
      </c>
      <c r="B891">
        <v>1</v>
      </c>
      <c r="C891">
        <v>5463</v>
      </c>
      <c r="D891">
        <v>221729678.80000001</v>
      </c>
      <c r="E891">
        <v>220697635.81999999</v>
      </c>
      <c r="F891">
        <v>459</v>
      </c>
      <c r="G891">
        <v>616</v>
      </c>
      <c r="H891" t="s">
        <v>10</v>
      </c>
    </row>
    <row r="892" spans="1:8" x14ac:dyDescent="0.25">
      <c r="A892" t="str">
        <f t="shared" si="13"/>
        <v>54901</v>
      </c>
      <c r="B892">
        <v>1</v>
      </c>
      <c r="C892">
        <v>5490</v>
      </c>
      <c r="D892">
        <v>113740672.76000001</v>
      </c>
      <c r="E892">
        <v>112900705.23999999</v>
      </c>
      <c r="F892">
        <v>589</v>
      </c>
      <c r="G892">
        <v>744</v>
      </c>
      <c r="H892" t="s">
        <v>10</v>
      </c>
    </row>
    <row r="893" spans="1:8" x14ac:dyDescent="0.25">
      <c r="A893" t="str">
        <f t="shared" si="13"/>
        <v>55081</v>
      </c>
      <c r="B893">
        <v>1</v>
      </c>
      <c r="C893">
        <v>5508</v>
      </c>
      <c r="D893">
        <v>160090020.09999999</v>
      </c>
      <c r="E893">
        <v>155186198.16</v>
      </c>
      <c r="F893">
        <v>525</v>
      </c>
      <c r="G893">
        <v>667</v>
      </c>
      <c r="H893" t="s">
        <v>10</v>
      </c>
    </row>
    <row r="894" spans="1:8" x14ac:dyDescent="0.25">
      <c r="A894" t="str">
        <f t="shared" si="13"/>
        <v>55251</v>
      </c>
      <c r="B894">
        <v>1</v>
      </c>
      <c r="C894">
        <v>5525</v>
      </c>
      <c r="D894">
        <v>134892537.24000001</v>
      </c>
      <c r="E894">
        <v>132513650.68000001</v>
      </c>
      <c r="F894">
        <v>386</v>
      </c>
      <c r="G894">
        <v>531</v>
      </c>
      <c r="H894" t="s">
        <v>10</v>
      </c>
    </row>
    <row r="895" spans="1:8" x14ac:dyDescent="0.25">
      <c r="A895" t="str">
        <f t="shared" si="13"/>
        <v>55451</v>
      </c>
      <c r="B895">
        <v>1</v>
      </c>
      <c r="C895">
        <v>5545</v>
      </c>
      <c r="D895">
        <v>90356009.760000005</v>
      </c>
      <c r="E895">
        <v>89816732.260000005</v>
      </c>
      <c r="F895">
        <v>439</v>
      </c>
      <c r="G895">
        <v>545</v>
      </c>
      <c r="H895" t="s">
        <v>10</v>
      </c>
    </row>
    <row r="896" spans="1:8" x14ac:dyDescent="0.25">
      <c r="A896" t="str">
        <f t="shared" si="13"/>
        <v>55601</v>
      </c>
      <c r="B896">
        <v>1</v>
      </c>
      <c r="C896">
        <v>5560</v>
      </c>
      <c r="D896">
        <v>227874991.15000001</v>
      </c>
      <c r="E896">
        <v>223646375.38999999</v>
      </c>
      <c r="F896">
        <v>989</v>
      </c>
      <c r="G896">
        <v>1262</v>
      </c>
      <c r="H896" t="s">
        <v>10</v>
      </c>
    </row>
    <row r="897" spans="1:8" x14ac:dyDescent="0.25">
      <c r="A897" t="str">
        <f t="shared" si="13"/>
        <v>55851</v>
      </c>
      <c r="B897">
        <v>1</v>
      </c>
      <c r="C897">
        <v>5585</v>
      </c>
      <c r="D897">
        <v>144645117.81999999</v>
      </c>
      <c r="E897">
        <v>143525264.22999999</v>
      </c>
      <c r="F897">
        <v>623</v>
      </c>
      <c r="G897">
        <v>806</v>
      </c>
      <c r="H897" t="s">
        <v>10</v>
      </c>
    </row>
    <row r="898" spans="1:8" x14ac:dyDescent="0.25">
      <c r="A898" t="str">
        <f t="shared" si="13"/>
        <v>56031</v>
      </c>
      <c r="B898">
        <v>1</v>
      </c>
      <c r="C898">
        <v>5603</v>
      </c>
      <c r="D898">
        <v>104551690.58</v>
      </c>
      <c r="E898">
        <v>103963047.67</v>
      </c>
      <c r="F898">
        <v>532</v>
      </c>
      <c r="G898">
        <v>662</v>
      </c>
      <c r="H898" t="s">
        <v>10</v>
      </c>
    </row>
    <row r="899" spans="1:8" x14ac:dyDescent="0.25">
      <c r="A899" t="str">
        <f t="shared" ref="A899:A962" si="14">C899&amp;B899</f>
        <v>56231</v>
      </c>
      <c r="B899">
        <v>1</v>
      </c>
      <c r="C899">
        <v>5623</v>
      </c>
      <c r="D899">
        <v>147222669.09999999</v>
      </c>
      <c r="E899">
        <v>146124329.25</v>
      </c>
      <c r="F899">
        <v>459</v>
      </c>
      <c r="G899">
        <v>585</v>
      </c>
      <c r="H899" t="s">
        <v>10</v>
      </c>
    </row>
    <row r="900" spans="1:8" x14ac:dyDescent="0.25">
      <c r="A900" t="str">
        <f t="shared" si="14"/>
        <v>56401</v>
      </c>
      <c r="B900">
        <v>1</v>
      </c>
      <c r="C900">
        <v>5640</v>
      </c>
      <c r="D900">
        <v>70797418.719999999</v>
      </c>
      <c r="E900">
        <v>70224769.379999995</v>
      </c>
      <c r="F900">
        <v>334</v>
      </c>
      <c r="G900">
        <v>397</v>
      </c>
      <c r="H900" t="s">
        <v>10</v>
      </c>
    </row>
    <row r="901" spans="1:8" x14ac:dyDescent="0.25">
      <c r="A901" t="str">
        <f t="shared" si="14"/>
        <v>56561</v>
      </c>
      <c r="B901">
        <v>1</v>
      </c>
      <c r="C901">
        <v>5656</v>
      </c>
      <c r="D901">
        <v>513774144.22000003</v>
      </c>
      <c r="E901">
        <v>502796942.67000002</v>
      </c>
      <c r="F901">
        <v>3233</v>
      </c>
      <c r="G901">
        <v>4829</v>
      </c>
      <c r="H901" t="s">
        <v>10</v>
      </c>
    </row>
    <row r="902" spans="1:8" x14ac:dyDescent="0.25">
      <c r="A902" t="str">
        <f t="shared" si="14"/>
        <v>56841</v>
      </c>
      <c r="B902">
        <v>1</v>
      </c>
      <c r="C902">
        <v>5684</v>
      </c>
      <c r="D902">
        <v>97880407.069999993</v>
      </c>
      <c r="E902">
        <v>96622281.400000006</v>
      </c>
      <c r="F902">
        <v>371</v>
      </c>
      <c r="G902">
        <v>487</v>
      </c>
      <c r="H902" t="s">
        <v>10</v>
      </c>
    </row>
    <row r="903" spans="1:8" x14ac:dyDescent="0.25">
      <c r="A903" t="str">
        <f t="shared" si="14"/>
        <v>57051</v>
      </c>
      <c r="B903">
        <v>1</v>
      </c>
      <c r="C903">
        <v>5705</v>
      </c>
      <c r="D903">
        <v>95931481.219999999</v>
      </c>
      <c r="E903">
        <v>95399794.510000005</v>
      </c>
      <c r="F903">
        <v>404</v>
      </c>
      <c r="G903">
        <v>523</v>
      </c>
      <c r="H903" t="s">
        <v>10</v>
      </c>
    </row>
    <row r="904" spans="1:8" x14ac:dyDescent="0.25">
      <c r="A904" t="str">
        <f t="shared" si="14"/>
        <v>57101</v>
      </c>
      <c r="B904">
        <v>1</v>
      </c>
      <c r="C904">
        <v>5710</v>
      </c>
      <c r="D904">
        <v>831423418.96000004</v>
      </c>
      <c r="E904">
        <v>815038306.65999997</v>
      </c>
      <c r="F904">
        <v>3956</v>
      </c>
      <c r="G904">
        <v>6075</v>
      </c>
      <c r="H904" t="s">
        <v>10</v>
      </c>
    </row>
    <row r="905" spans="1:8" x14ac:dyDescent="0.25">
      <c r="A905" t="str">
        <f t="shared" si="14"/>
        <v>57161</v>
      </c>
      <c r="B905">
        <v>1</v>
      </c>
      <c r="C905">
        <v>5716</v>
      </c>
      <c r="D905">
        <v>2763671692.9499998</v>
      </c>
      <c r="E905">
        <v>2680944543.5500002</v>
      </c>
      <c r="F905">
        <v>15129</v>
      </c>
      <c r="G905">
        <v>22074</v>
      </c>
      <c r="H905" t="s">
        <v>10</v>
      </c>
    </row>
    <row r="906" spans="1:8" x14ac:dyDescent="0.25">
      <c r="A906" t="str">
        <f t="shared" si="14"/>
        <v>57331</v>
      </c>
      <c r="B906">
        <v>1</v>
      </c>
      <c r="C906">
        <v>5733</v>
      </c>
      <c r="D906">
        <v>131749457.62</v>
      </c>
      <c r="E906">
        <v>130679887.08</v>
      </c>
      <c r="F906">
        <v>506</v>
      </c>
      <c r="G906">
        <v>662</v>
      </c>
      <c r="H906" t="s">
        <v>10</v>
      </c>
    </row>
    <row r="907" spans="1:8" x14ac:dyDescent="0.25">
      <c r="A907" t="str">
        <f t="shared" si="14"/>
        <v>57381</v>
      </c>
      <c r="B907">
        <v>1</v>
      </c>
      <c r="C907">
        <v>5738</v>
      </c>
      <c r="D907">
        <v>76515100.980000004</v>
      </c>
      <c r="E907">
        <v>76043861.439999998</v>
      </c>
      <c r="F907">
        <v>317</v>
      </c>
      <c r="G907">
        <v>393</v>
      </c>
      <c r="H907" t="s">
        <v>10</v>
      </c>
    </row>
    <row r="908" spans="1:8" x14ac:dyDescent="0.25">
      <c r="A908" t="str">
        <f t="shared" si="14"/>
        <v>57431</v>
      </c>
      <c r="B908">
        <v>1</v>
      </c>
      <c r="C908">
        <v>5743</v>
      </c>
      <c r="D908">
        <v>126372198.22</v>
      </c>
      <c r="E908">
        <v>125534605.22</v>
      </c>
      <c r="F908">
        <v>461</v>
      </c>
      <c r="G908">
        <v>573</v>
      </c>
      <c r="H908" t="s">
        <v>10</v>
      </c>
    </row>
    <row r="909" spans="1:8" x14ac:dyDescent="0.25">
      <c r="A909" t="str">
        <f t="shared" si="14"/>
        <v>57471</v>
      </c>
      <c r="B909">
        <v>1</v>
      </c>
      <c r="C909">
        <v>5747</v>
      </c>
      <c r="D909">
        <v>175890504.91999999</v>
      </c>
      <c r="E909">
        <v>173382105.69</v>
      </c>
      <c r="F909">
        <v>890</v>
      </c>
      <c r="G909">
        <v>1476</v>
      </c>
      <c r="H909" t="s">
        <v>10</v>
      </c>
    </row>
    <row r="910" spans="1:8" x14ac:dyDescent="0.25">
      <c r="A910" t="str">
        <f t="shared" si="14"/>
        <v>57871</v>
      </c>
      <c r="B910">
        <v>1</v>
      </c>
      <c r="C910">
        <v>5787</v>
      </c>
      <c r="D910">
        <v>295052662.95999998</v>
      </c>
      <c r="E910">
        <v>292277868.76999998</v>
      </c>
      <c r="F910">
        <v>1541</v>
      </c>
      <c r="G910">
        <v>2162</v>
      </c>
      <c r="H910" t="s">
        <v>10</v>
      </c>
    </row>
    <row r="911" spans="1:8" x14ac:dyDescent="0.25">
      <c r="A911" t="str">
        <f t="shared" si="14"/>
        <v>58141</v>
      </c>
      <c r="B911">
        <v>1</v>
      </c>
      <c r="C911">
        <v>5814</v>
      </c>
      <c r="D911">
        <v>540719020.82000005</v>
      </c>
      <c r="E911">
        <v>533872670.20999998</v>
      </c>
      <c r="F911">
        <v>3106</v>
      </c>
      <c r="G911">
        <v>4929</v>
      </c>
      <c r="H911" t="s">
        <v>10</v>
      </c>
    </row>
    <row r="912" spans="1:8" x14ac:dyDescent="0.25">
      <c r="A912" t="str">
        <f t="shared" si="14"/>
        <v>58621</v>
      </c>
      <c r="B912">
        <v>1</v>
      </c>
      <c r="C912">
        <v>5862</v>
      </c>
      <c r="D912">
        <v>215015495.97999999</v>
      </c>
      <c r="E912">
        <v>212402362.68000001</v>
      </c>
      <c r="F912">
        <v>1083</v>
      </c>
      <c r="G912">
        <v>1433</v>
      </c>
      <c r="H912" t="s">
        <v>10</v>
      </c>
    </row>
    <row r="913" spans="1:8" x14ac:dyDescent="0.25">
      <c r="A913" t="str">
        <f t="shared" si="14"/>
        <v>58931</v>
      </c>
      <c r="B913">
        <v>1</v>
      </c>
      <c r="C913">
        <v>5893</v>
      </c>
      <c r="D913">
        <v>323145565.17000002</v>
      </c>
      <c r="E913">
        <v>321081559.45999998</v>
      </c>
      <c r="F913">
        <v>1386</v>
      </c>
      <c r="G913">
        <v>1885</v>
      </c>
      <c r="H913" t="s">
        <v>10</v>
      </c>
    </row>
    <row r="914" spans="1:8" x14ac:dyDescent="0.25">
      <c r="A914" t="str">
        <f t="shared" si="14"/>
        <v>59111</v>
      </c>
      <c r="B914">
        <v>1</v>
      </c>
      <c r="C914">
        <v>5911</v>
      </c>
      <c r="D914">
        <v>130256030.83</v>
      </c>
      <c r="E914">
        <v>128944429.44</v>
      </c>
      <c r="F914">
        <v>682</v>
      </c>
      <c r="G914">
        <v>881</v>
      </c>
      <c r="H914" t="s">
        <v>10</v>
      </c>
    </row>
    <row r="915" spans="1:8" x14ac:dyDescent="0.25">
      <c r="A915" t="str">
        <f t="shared" si="14"/>
        <v>59381</v>
      </c>
      <c r="B915">
        <v>1</v>
      </c>
      <c r="C915">
        <v>5938</v>
      </c>
      <c r="D915">
        <v>148608771.13999999</v>
      </c>
      <c r="E915">
        <v>145499850.06</v>
      </c>
      <c r="F915">
        <v>821</v>
      </c>
      <c r="G915">
        <v>1073</v>
      </c>
      <c r="H915" t="s">
        <v>10</v>
      </c>
    </row>
    <row r="916" spans="1:8" x14ac:dyDescent="0.25">
      <c r="A916" t="str">
        <f t="shared" si="14"/>
        <v>59711</v>
      </c>
      <c r="B916">
        <v>1</v>
      </c>
      <c r="C916">
        <v>5971</v>
      </c>
      <c r="D916">
        <v>1539246439.54</v>
      </c>
      <c r="E916">
        <v>1514625129.8800001</v>
      </c>
      <c r="F916">
        <v>7292</v>
      </c>
      <c r="G916">
        <v>10910</v>
      </c>
      <c r="H916" t="s">
        <v>10</v>
      </c>
    </row>
    <row r="917" spans="1:8" x14ac:dyDescent="0.25">
      <c r="A917" t="str">
        <f t="shared" si="14"/>
        <v>60021</v>
      </c>
      <c r="B917">
        <v>1</v>
      </c>
      <c r="C917">
        <v>6002</v>
      </c>
      <c r="D917">
        <v>452038366.02999997</v>
      </c>
      <c r="E917">
        <v>446231604.24000001</v>
      </c>
      <c r="F917">
        <v>2620</v>
      </c>
      <c r="G917">
        <v>4330</v>
      </c>
      <c r="H917" t="s">
        <v>10</v>
      </c>
    </row>
    <row r="918" spans="1:8" x14ac:dyDescent="0.25">
      <c r="A918" t="str">
        <f t="shared" si="14"/>
        <v>60341</v>
      </c>
      <c r="B918">
        <v>1</v>
      </c>
      <c r="C918">
        <v>6034</v>
      </c>
      <c r="D918">
        <v>279010701.02999997</v>
      </c>
      <c r="E918">
        <v>274269233.44999999</v>
      </c>
      <c r="F918">
        <v>1159</v>
      </c>
      <c r="G918">
        <v>1610</v>
      </c>
      <c r="H918" t="s">
        <v>10</v>
      </c>
    </row>
    <row r="919" spans="1:8" x14ac:dyDescent="0.25">
      <c r="A919" t="str">
        <f t="shared" si="14"/>
        <v>60771</v>
      </c>
      <c r="B919">
        <v>1</v>
      </c>
      <c r="C919">
        <v>6077</v>
      </c>
      <c r="D919">
        <v>660676342.55999994</v>
      </c>
      <c r="E919">
        <v>651333587.00999999</v>
      </c>
      <c r="F919">
        <v>3897</v>
      </c>
      <c r="G919">
        <v>6157</v>
      </c>
      <c r="H919" t="s">
        <v>10</v>
      </c>
    </row>
    <row r="920" spans="1:8" x14ac:dyDescent="0.25">
      <c r="A920" t="str">
        <f t="shared" si="14"/>
        <v>61181</v>
      </c>
      <c r="B920">
        <v>1</v>
      </c>
      <c r="C920">
        <v>6118</v>
      </c>
      <c r="D920">
        <v>241607353.02000001</v>
      </c>
      <c r="E920">
        <v>238246367.37</v>
      </c>
      <c r="F920">
        <v>1231</v>
      </c>
      <c r="G920">
        <v>1696</v>
      </c>
      <c r="H920" t="s">
        <v>10</v>
      </c>
    </row>
    <row r="921" spans="1:8" x14ac:dyDescent="0.25">
      <c r="A921" t="str">
        <f t="shared" si="14"/>
        <v>61511</v>
      </c>
      <c r="B921">
        <v>1</v>
      </c>
      <c r="C921">
        <v>6151</v>
      </c>
      <c r="D921">
        <v>130900055.54000001</v>
      </c>
      <c r="E921">
        <v>128034266.27</v>
      </c>
      <c r="F921">
        <v>668</v>
      </c>
      <c r="G921">
        <v>879</v>
      </c>
      <c r="H921" t="s">
        <v>10</v>
      </c>
    </row>
    <row r="922" spans="1:8" x14ac:dyDescent="0.25">
      <c r="A922" t="str">
        <f t="shared" si="14"/>
        <v>61891</v>
      </c>
      <c r="B922">
        <v>1</v>
      </c>
      <c r="C922">
        <v>6189</v>
      </c>
      <c r="D922">
        <v>5532807070.7399998</v>
      </c>
      <c r="E922">
        <v>5461962221.0600004</v>
      </c>
      <c r="F922">
        <v>34576</v>
      </c>
      <c r="G922">
        <v>49583</v>
      </c>
      <c r="H922" t="s">
        <v>10</v>
      </c>
    </row>
    <row r="923" spans="1:8" x14ac:dyDescent="0.25">
      <c r="A923" t="str">
        <f t="shared" si="14"/>
        <v>62301</v>
      </c>
      <c r="B923">
        <v>1</v>
      </c>
      <c r="C923">
        <v>6230</v>
      </c>
      <c r="D923">
        <v>5525297293.0600004</v>
      </c>
      <c r="E923">
        <v>5424563294.6099997</v>
      </c>
      <c r="F923">
        <v>29999</v>
      </c>
      <c r="G923">
        <v>43229</v>
      </c>
      <c r="H923" t="s">
        <v>10</v>
      </c>
    </row>
    <row r="924" spans="1:8" x14ac:dyDescent="0.25">
      <c r="A924" t="str">
        <f t="shared" si="14"/>
        <v>62541</v>
      </c>
      <c r="B924">
        <v>1</v>
      </c>
      <c r="C924">
        <v>6254</v>
      </c>
      <c r="D924">
        <v>1133876269.4000001</v>
      </c>
      <c r="E924">
        <v>1119007039.4400001</v>
      </c>
      <c r="F924">
        <v>7906</v>
      </c>
      <c r="G924">
        <v>11763</v>
      </c>
      <c r="H924" t="s">
        <v>10</v>
      </c>
    </row>
    <row r="925" spans="1:8" x14ac:dyDescent="0.25">
      <c r="A925" t="str">
        <f t="shared" si="14"/>
        <v>62701</v>
      </c>
      <c r="B925">
        <v>1</v>
      </c>
      <c r="C925">
        <v>6270</v>
      </c>
      <c r="D925">
        <v>2379374585.8699999</v>
      </c>
      <c r="E925">
        <v>2343163730.2199998</v>
      </c>
      <c r="F925">
        <v>16938</v>
      </c>
      <c r="G925">
        <v>25430</v>
      </c>
      <c r="H925" t="s">
        <v>10</v>
      </c>
    </row>
    <row r="926" spans="1:8" x14ac:dyDescent="0.25">
      <c r="A926" t="str">
        <f t="shared" si="14"/>
        <v>63021</v>
      </c>
      <c r="B926">
        <v>1</v>
      </c>
      <c r="C926">
        <v>6302</v>
      </c>
      <c r="D926">
        <v>331284175.74000001</v>
      </c>
      <c r="E926">
        <v>325256139.82999998</v>
      </c>
      <c r="F926">
        <v>1834</v>
      </c>
      <c r="G926">
        <v>3005</v>
      </c>
      <c r="H926" t="s">
        <v>10</v>
      </c>
    </row>
    <row r="927" spans="1:8" x14ac:dyDescent="0.25">
      <c r="A927" t="str">
        <f t="shared" si="14"/>
        <v>63131</v>
      </c>
      <c r="B927">
        <v>1</v>
      </c>
      <c r="C927">
        <v>6313</v>
      </c>
      <c r="D927">
        <v>327094576.38</v>
      </c>
      <c r="E927">
        <v>320685298.69</v>
      </c>
      <c r="F927">
        <v>1648</v>
      </c>
      <c r="G927">
        <v>2621</v>
      </c>
      <c r="H927" t="s">
        <v>10</v>
      </c>
    </row>
    <row r="928" spans="1:8" x14ac:dyDescent="0.25">
      <c r="A928" t="str">
        <f t="shared" si="14"/>
        <v>63211</v>
      </c>
      <c r="B928">
        <v>1</v>
      </c>
      <c r="C928">
        <v>6321</v>
      </c>
      <c r="D928">
        <v>3988298047.2600002</v>
      </c>
      <c r="E928">
        <v>3942177447.9899998</v>
      </c>
      <c r="F928">
        <v>24301</v>
      </c>
      <c r="G928">
        <v>33959</v>
      </c>
      <c r="H928" t="s">
        <v>10</v>
      </c>
    </row>
    <row r="929" spans="1:8" x14ac:dyDescent="0.25">
      <c r="A929" t="str">
        <f t="shared" si="14"/>
        <v>63281</v>
      </c>
      <c r="B929">
        <v>1</v>
      </c>
      <c r="C929">
        <v>6328</v>
      </c>
      <c r="D929">
        <v>561232255.57000005</v>
      </c>
      <c r="E929">
        <v>546202894.66999996</v>
      </c>
      <c r="F929">
        <v>2993</v>
      </c>
      <c r="G929">
        <v>4312</v>
      </c>
      <c r="H929" t="s">
        <v>10</v>
      </c>
    </row>
    <row r="930" spans="1:8" x14ac:dyDescent="0.25">
      <c r="A930" t="str">
        <f t="shared" si="14"/>
        <v>63341</v>
      </c>
      <c r="B930">
        <v>1</v>
      </c>
      <c r="C930">
        <v>6334</v>
      </c>
      <c r="D930">
        <v>733124629.88</v>
      </c>
      <c r="E930">
        <v>721731197.79999995</v>
      </c>
      <c r="F930">
        <v>4681</v>
      </c>
      <c r="G930">
        <v>6958</v>
      </c>
      <c r="H930" t="s">
        <v>10</v>
      </c>
    </row>
    <row r="931" spans="1:8" x14ac:dyDescent="0.25">
      <c r="A931" t="str">
        <f t="shared" si="14"/>
        <v>63381</v>
      </c>
      <c r="B931">
        <v>1</v>
      </c>
      <c r="C931">
        <v>6338</v>
      </c>
      <c r="D931">
        <v>2257567585.7800002</v>
      </c>
      <c r="E931">
        <v>2232124419.3699999</v>
      </c>
      <c r="F931">
        <v>14358</v>
      </c>
      <c r="G931">
        <v>20676</v>
      </c>
      <c r="H931" t="s">
        <v>10</v>
      </c>
    </row>
    <row r="932" spans="1:8" x14ac:dyDescent="0.25">
      <c r="A932" t="str">
        <f t="shared" si="14"/>
        <v>63451</v>
      </c>
      <c r="B932">
        <v>1</v>
      </c>
      <c r="C932">
        <v>6345</v>
      </c>
      <c r="D932">
        <v>5073136132.8400002</v>
      </c>
      <c r="E932">
        <v>4941246313.8400002</v>
      </c>
      <c r="F932">
        <v>30165</v>
      </c>
      <c r="G932">
        <v>41936</v>
      </c>
      <c r="H932" t="s">
        <v>10</v>
      </c>
    </row>
    <row r="933" spans="1:8" x14ac:dyDescent="0.25">
      <c r="A933" t="str">
        <f t="shared" si="14"/>
        <v>63581</v>
      </c>
      <c r="B933">
        <v>1</v>
      </c>
      <c r="C933">
        <v>6358</v>
      </c>
      <c r="D933">
        <v>44250890.899999999</v>
      </c>
      <c r="E933">
        <v>43706732.399999999</v>
      </c>
      <c r="F933">
        <v>216</v>
      </c>
      <c r="G933">
        <v>289</v>
      </c>
      <c r="H933" t="s">
        <v>10</v>
      </c>
    </row>
    <row r="934" spans="1:8" x14ac:dyDescent="0.25">
      <c r="A934" t="str">
        <f t="shared" si="14"/>
        <v>63631</v>
      </c>
      <c r="B934">
        <v>1</v>
      </c>
      <c r="C934">
        <v>6363</v>
      </c>
      <c r="D934">
        <v>5123788377.2600002</v>
      </c>
      <c r="E934">
        <v>5052747501.5799999</v>
      </c>
      <c r="F934">
        <v>32758</v>
      </c>
      <c r="G934">
        <v>48926</v>
      </c>
      <c r="H934" t="s">
        <v>10</v>
      </c>
    </row>
    <row r="935" spans="1:8" x14ac:dyDescent="0.25">
      <c r="A935" t="str">
        <f t="shared" si="14"/>
        <v>63941</v>
      </c>
      <c r="B935">
        <v>1</v>
      </c>
      <c r="C935">
        <v>6394</v>
      </c>
      <c r="D935">
        <v>32027915.100000001</v>
      </c>
      <c r="E935">
        <v>31921122.600000001</v>
      </c>
      <c r="F935">
        <v>77</v>
      </c>
      <c r="G935">
        <v>95</v>
      </c>
      <c r="H935" t="s">
        <v>10</v>
      </c>
    </row>
    <row r="936" spans="1:8" x14ac:dyDescent="0.25">
      <c r="A936" t="str">
        <f t="shared" si="14"/>
        <v>64071</v>
      </c>
      <c r="B936">
        <v>1</v>
      </c>
      <c r="C936">
        <v>6407</v>
      </c>
      <c r="D936">
        <v>665800</v>
      </c>
      <c r="E936">
        <v>665800</v>
      </c>
      <c r="F936">
        <v>2</v>
      </c>
      <c r="G936">
        <v>2</v>
      </c>
      <c r="H936" t="s">
        <v>10</v>
      </c>
    </row>
    <row r="937" spans="1:8" x14ac:dyDescent="0.25">
      <c r="A937" t="str">
        <f t="shared" si="14"/>
        <v>64191</v>
      </c>
      <c r="B937">
        <v>1</v>
      </c>
      <c r="C937">
        <v>6419</v>
      </c>
      <c r="D937">
        <v>34500455</v>
      </c>
      <c r="E937">
        <v>34047191.670000002</v>
      </c>
      <c r="F937">
        <v>79</v>
      </c>
      <c r="G937">
        <v>105</v>
      </c>
      <c r="H937" t="s">
        <v>10</v>
      </c>
    </row>
    <row r="938" spans="1:8" x14ac:dyDescent="0.25">
      <c r="A938" t="str">
        <f t="shared" si="14"/>
        <v>64331</v>
      </c>
      <c r="B938">
        <v>1</v>
      </c>
      <c r="C938">
        <v>6433</v>
      </c>
      <c r="D938">
        <v>16747389.75</v>
      </c>
      <c r="E938">
        <v>16695409.060000001</v>
      </c>
      <c r="F938">
        <v>56</v>
      </c>
      <c r="G938">
        <v>81</v>
      </c>
      <c r="H938" t="s">
        <v>10</v>
      </c>
    </row>
    <row r="939" spans="1:8" x14ac:dyDescent="0.25">
      <c r="A939" t="str">
        <f t="shared" si="14"/>
        <v>64441</v>
      </c>
      <c r="B939">
        <v>1</v>
      </c>
      <c r="C939">
        <v>6444</v>
      </c>
      <c r="D939">
        <v>34540217.600000001</v>
      </c>
      <c r="E939">
        <v>34290208.350000001</v>
      </c>
      <c r="F939">
        <v>106</v>
      </c>
      <c r="G939">
        <v>139</v>
      </c>
      <c r="H939" t="s">
        <v>10</v>
      </c>
    </row>
    <row r="940" spans="1:8" x14ac:dyDescent="0.25">
      <c r="A940" t="str">
        <f t="shared" si="14"/>
        <v>64531</v>
      </c>
      <c r="B940">
        <v>1</v>
      </c>
      <c r="C940">
        <v>6453</v>
      </c>
      <c r="D940">
        <v>22962168</v>
      </c>
      <c r="E940">
        <v>22824015.219999999</v>
      </c>
      <c r="F940">
        <v>49</v>
      </c>
      <c r="G940">
        <v>65</v>
      </c>
      <c r="H940" t="s">
        <v>10</v>
      </c>
    </row>
    <row r="941" spans="1:8" x14ac:dyDescent="0.25">
      <c r="A941" t="str">
        <f t="shared" si="14"/>
        <v>64781</v>
      </c>
      <c r="B941">
        <v>1</v>
      </c>
      <c r="C941">
        <v>6478</v>
      </c>
      <c r="D941">
        <v>8063663.2000000002</v>
      </c>
      <c r="E941">
        <v>8063663.2000000002</v>
      </c>
      <c r="F941">
        <v>21</v>
      </c>
      <c r="G941">
        <v>32</v>
      </c>
      <c r="H941" t="s">
        <v>10</v>
      </c>
    </row>
    <row r="942" spans="1:8" x14ac:dyDescent="0.25">
      <c r="A942" t="str">
        <f t="shared" si="14"/>
        <v>64911</v>
      </c>
      <c r="B942">
        <v>1</v>
      </c>
      <c r="C942">
        <v>6491</v>
      </c>
      <c r="D942">
        <v>62239492</v>
      </c>
      <c r="E942">
        <v>61812927.25</v>
      </c>
      <c r="F942">
        <v>144</v>
      </c>
      <c r="G942">
        <v>185</v>
      </c>
      <c r="H942" t="s">
        <v>10</v>
      </c>
    </row>
    <row r="943" spans="1:8" x14ac:dyDescent="0.25">
      <c r="A943" t="str">
        <f t="shared" si="14"/>
        <v>65091</v>
      </c>
      <c r="B943">
        <v>1</v>
      </c>
      <c r="C943">
        <v>6509</v>
      </c>
      <c r="D943">
        <v>4406789.0999999996</v>
      </c>
      <c r="E943">
        <v>4406789.0999999996</v>
      </c>
      <c r="F943">
        <v>15</v>
      </c>
      <c r="G943">
        <v>19</v>
      </c>
      <c r="H943" t="s">
        <v>10</v>
      </c>
    </row>
    <row r="944" spans="1:8" x14ac:dyDescent="0.25">
      <c r="A944" t="str">
        <f t="shared" si="14"/>
        <v>65181</v>
      </c>
      <c r="B944">
        <v>1</v>
      </c>
      <c r="C944">
        <v>6518</v>
      </c>
      <c r="D944">
        <v>35584790.020000003</v>
      </c>
      <c r="E944">
        <v>34777235.060000002</v>
      </c>
      <c r="F944">
        <v>111</v>
      </c>
      <c r="G944">
        <v>160</v>
      </c>
      <c r="H944" t="s">
        <v>10</v>
      </c>
    </row>
    <row r="945" spans="1:8" x14ac:dyDescent="0.25">
      <c r="A945" t="str">
        <f t="shared" si="14"/>
        <v>65241</v>
      </c>
      <c r="B945">
        <v>1</v>
      </c>
      <c r="C945">
        <v>6524</v>
      </c>
      <c r="D945">
        <v>556700841.00999999</v>
      </c>
      <c r="E945">
        <v>550490018.30999994</v>
      </c>
      <c r="F945">
        <v>2613</v>
      </c>
      <c r="G945">
        <v>3404</v>
      </c>
      <c r="H945" t="s">
        <v>10</v>
      </c>
    </row>
    <row r="946" spans="1:8" x14ac:dyDescent="0.25">
      <c r="A946" t="str">
        <f t="shared" si="14"/>
        <v>65331</v>
      </c>
      <c r="B946">
        <v>1</v>
      </c>
      <c r="C946">
        <v>6533</v>
      </c>
      <c r="D946">
        <v>10079517</v>
      </c>
      <c r="E946">
        <v>10079517</v>
      </c>
      <c r="F946">
        <v>18</v>
      </c>
      <c r="G946">
        <v>27</v>
      </c>
      <c r="H946" t="s">
        <v>10</v>
      </c>
    </row>
    <row r="947" spans="1:8" x14ac:dyDescent="0.25">
      <c r="A947" t="str">
        <f t="shared" si="14"/>
        <v>65471</v>
      </c>
      <c r="B947">
        <v>1</v>
      </c>
      <c r="C947">
        <v>6547</v>
      </c>
      <c r="D947">
        <v>7364000</v>
      </c>
      <c r="E947">
        <v>7364000</v>
      </c>
      <c r="F947">
        <v>6</v>
      </c>
      <c r="G947">
        <v>7</v>
      </c>
      <c r="H947" t="s">
        <v>10</v>
      </c>
    </row>
    <row r="948" spans="1:8" x14ac:dyDescent="0.25">
      <c r="A948" t="str">
        <f t="shared" si="14"/>
        <v>65531</v>
      </c>
      <c r="B948">
        <v>1</v>
      </c>
      <c r="C948">
        <v>6553</v>
      </c>
      <c r="D948">
        <v>13287976</v>
      </c>
      <c r="E948">
        <v>12581976</v>
      </c>
      <c r="F948">
        <v>40</v>
      </c>
      <c r="G948">
        <v>52</v>
      </c>
      <c r="H948" t="s">
        <v>10</v>
      </c>
    </row>
    <row r="949" spans="1:8" x14ac:dyDescent="0.25">
      <c r="A949" t="str">
        <f t="shared" si="14"/>
        <v>65711</v>
      </c>
      <c r="B949">
        <v>1</v>
      </c>
      <c r="C949">
        <v>6571</v>
      </c>
      <c r="D949">
        <v>409000</v>
      </c>
      <c r="E949">
        <v>409000</v>
      </c>
      <c r="F949">
        <v>1</v>
      </c>
      <c r="G949">
        <v>1</v>
      </c>
      <c r="H949" t="s">
        <v>10</v>
      </c>
    </row>
    <row r="950" spans="1:8" x14ac:dyDescent="0.25">
      <c r="A950" t="str">
        <f t="shared" si="14"/>
        <v>65891</v>
      </c>
      <c r="B950">
        <v>1</v>
      </c>
      <c r="C950">
        <v>6589</v>
      </c>
      <c r="D950">
        <v>614694.69999999995</v>
      </c>
      <c r="E950">
        <v>614694.69999999995</v>
      </c>
      <c r="F950">
        <v>7</v>
      </c>
      <c r="G950">
        <v>7</v>
      </c>
      <c r="H950" t="s">
        <v>10</v>
      </c>
    </row>
    <row r="951" spans="1:8" x14ac:dyDescent="0.25">
      <c r="A951" t="str">
        <f t="shared" si="14"/>
        <v>65971</v>
      </c>
      <c r="B951">
        <v>1</v>
      </c>
      <c r="C951">
        <v>6597</v>
      </c>
      <c r="D951">
        <v>136731481.80000001</v>
      </c>
      <c r="E951">
        <v>136244066.87</v>
      </c>
      <c r="F951">
        <v>371</v>
      </c>
      <c r="G951">
        <v>482</v>
      </c>
      <c r="H951" t="s">
        <v>10</v>
      </c>
    </row>
    <row r="952" spans="1:8" x14ac:dyDescent="0.25">
      <c r="A952" t="str">
        <f t="shared" si="14"/>
        <v>66041</v>
      </c>
      <c r="B952">
        <v>1</v>
      </c>
      <c r="C952">
        <v>6604</v>
      </c>
      <c r="D952">
        <v>44692940.259999998</v>
      </c>
      <c r="E952">
        <v>44537840.259999998</v>
      </c>
      <c r="F952">
        <v>354</v>
      </c>
      <c r="G952">
        <v>454</v>
      </c>
      <c r="H952" t="s">
        <v>10</v>
      </c>
    </row>
    <row r="953" spans="1:8" x14ac:dyDescent="0.25">
      <c r="A953" t="str">
        <f t="shared" si="14"/>
        <v>66071</v>
      </c>
      <c r="B953">
        <v>1</v>
      </c>
      <c r="C953">
        <v>6607</v>
      </c>
      <c r="D953">
        <v>5583882260.7299995</v>
      </c>
      <c r="E953">
        <v>5471739088.2600002</v>
      </c>
      <c r="F953">
        <v>33073</v>
      </c>
      <c r="G953">
        <v>45955</v>
      </c>
      <c r="H953" t="s">
        <v>10</v>
      </c>
    </row>
    <row r="954" spans="1:8" x14ac:dyDescent="0.25">
      <c r="A954" t="str">
        <f t="shared" si="14"/>
        <v>66141</v>
      </c>
      <c r="B954">
        <v>1</v>
      </c>
      <c r="C954">
        <v>6614</v>
      </c>
      <c r="D954">
        <v>7247277582.0200005</v>
      </c>
      <c r="E954">
        <v>7165444510.96</v>
      </c>
      <c r="F954">
        <v>44984</v>
      </c>
      <c r="G954">
        <v>62986</v>
      </c>
      <c r="H954" t="s">
        <v>10</v>
      </c>
    </row>
    <row r="955" spans="1:8" x14ac:dyDescent="0.25">
      <c r="A955" t="str">
        <f t="shared" si="14"/>
        <v>66251</v>
      </c>
      <c r="B955">
        <v>1</v>
      </c>
      <c r="C955">
        <v>6625</v>
      </c>
      <c r="D955">
        <v>10027758957.540001</v>
      </c>
      <c r="E955">
        <v>9901758453.1599998</v>
      </c>
      <c r="F955">
        <v>57281</v>
      </c>
      <c r="G955">
        <v>79882</v>
      </c>
      <c r="H955" t="s">
        <v>10</v>
      </c>
    </row>
    <row r="956" spans="1:8" x14ac:dyDescent="0.25">
      <c r="A956" t="str">
        <f t="shared" si="14"/>
        <v>66361</v>
      </c>
      <c r="B956">
        <v>1</v>
      </c>
      <c r="C956">
        <v>6636</v>
      </c>
      <c r="D956">
        <v>7847119733.7399998</v>
      </c>
      <c r="E956">
        <v>7707557941.4300003</v>
      </c>
      <c r="F956">
        <v>38418</v>
      </c>
      <c r="G956">
        <v>54573</v>
      </c>
      <c r="H956" t="s">
        <v>10</v>
      </c>
    </row>
    <row r="957" spans="1:8" x14ac:dyDescent="0.25">
      <c r="A957" t="str">
        <f t="shared" si="14"/>
        <v>66451</v>
      </c>
      <c r="B957">
        <v>1</v>
      </c>
      <c r="C957">
        <v>6645</v>
      </c>
      <c r="D957">
        <v>8122630416.8900003</v>
      </c>
      <c r="E957">
        <v>7915366471.96</v>
      </c>
      <c r="F957">
        <v>44333</v>
      </c>
      <c r="G957">
        <v>62414</v>
      </c>
      <c r="H957" t="s">
        <v>10</v>
      </c>
    </row>
    <row r="958" spans="1:8" x14ac:dyDescent="0.25">
      <c r="A958" t="str">
        <f t="shared" si="14"/>
        <v>66541</v>
      </c>
      <c r="B958">
        <v>1</v>
      </c>
      <c r="C958">
        <v>6654</v>
      </c>
      <c r="D958">
        <v>1417925529.6900001</v>
      </c>
      <c r="E958">
        <v>1391985294.24</v>
      </c>
      <c r="F958">
        <v>8396</v>
      </c>
      <c r="G958">
        <v>12356</v>
      </c>
      <c r="H958" t="s">
        <v>10</v>
      </c>
    </row>
    <row r="959" spans="1:8" x14ac:dyDescent="0.25">
      <c r="A959" t="str">
        <f t="shared" si="14"/>
        <v>66721</v>
      </c>
      <c r="B959">
        <v>1</v>
      </c>
      <c r="C959">
        <v>6672</v>
      </c>
      <c r="D959">
        <v>169986095.12</v>
      </c>
      <c r="E959">
        <v>166180875.81999999</v>
      </c>
      <c r="F959">
        <v>1268</v>
      </c>
      <c r="G959">
        <v>1897</v>
      </c>
      <c r="H959" t="s">
        <v>10</v>
      </c>
    </row>
    <row r="960" spans="1:8" x14ac:dyDescent="0.25">
      <c r="A960" t="str">
        <f t="shared" si="14"/>
        <v>66851</v>
      </c>
      <c r="B960">
        <v>1</v>
      </c>
      <c r="C960">
        <v>6685</v>
      </c>
      <c r="D960">
        <v>130126263.58</v>
      </c>
      <c r="E960">
        <v>127488019.8</v>
      </c>
      <c r="F960">
        <v>722</v>
      </c>
      <c r="G960">
        <v>1164</v>
      </c>
      <c r="H960" t="s">
        <v>10</v>
      </c>
    </row>
    <row r="961" spans="1:8" x14ac:dyDescent="0.25">
      <c r="A961" t="str">
        <f t="shared" si="14"/>
        <v>67041</v>
      </c>
      <c r="B961">
        <v>1</v>
      </c>
      <c r="C961">
        <v>6704</v>
      </c>
      <c r="D961">
        <v>741254921.55999994</v>
      </c>
      <c r="E961">
        <v>726184096.13999999</v>
      </c>
      <c r="F961">
        <v>4804</v>
      </c>
      <c r="G961">
        <v>7168</v>
      </c>
      <c r="H961" t="s">
        <v>10</v>
      </c>
    </row>
    <row r="962" spans="1:8" x14ac:dyDescent="0.25">
      <c r="A962" t="str">
        <f t="shared" si="14"/>
        <v>67221</v>
      </c>
      <c r="B962">
        <v>1</v>
      </c>
      <c r="C962">
        <v>6722</v>
      </c>
      <c r="D962">
        <v>788264219.99000001</v>
      </c>
      <c r="E962">
        <v>773650414.14999998</v>
      </c>
      <c r="F962">
        <v>4606</v>
      </c>
      <c r="G962">
        <v>6806</v>
      </c>
      <c r="H962" t="s">
        <v>10</v>
      </c>
    </row>
    <row r="963" spans="1:8" x14ac:dyDescent="0.25">
      <c r="A963" t="str">
        <f t="shared" ref="A963:A1026" si="15">C963&amp;B963</f>
        <v>67371</v>
      </c>
      <c r="B963">
        <v>1</v>
      </c>
      <c r="C963">
        <v>6737</v>
      </c>
      <c r="D963">
        <v>322900</v>
      </c>
      <c r="E963">
        <v>322900</v>
      </c>
      <c r="F963">
        <v>4</v>
      </c>
      <c r="G963">
        <v>5</v>
      </c>
      <c r="H963" t="s">
        <v>10</v>
      </c>
    </row>
    <row r="964" spans="1:8" x14ac:dyDescent="0.25">
      <c r="A964" t="str">
        <f t="shared" si="15"/>
        <v>67521</v>
      </c>
      <c r="B964">
        <v>1</v>
      </c>
      <c r="C964">
        <v>6752</v>
      </c>
      <c r="D964">
        <v>22888594</v>
      </c>
      <c r="E964">
        <v>22730303.460000001</v>
      </c>
      <c r="F964">
        <v>60</v>
      </c>
      <c r="G964">
        <v>88</v>
      </c>
      <c r="H964" t="s">
        <v>10</v>
      </c>
    </row>
    <row r="965" spans="1:8" x14ac:dyDescent="0.25">
      <c r="A965" t="str">
        <f t="shared" si="15"/>
        <v>67681</v>
      </c>
      <c r="B965">
        <v>1</v>
      </c>
      <c r="C965">
        <v>6768</v>
      </c>
      <c r="D965">
        <v>14183800</v>
      </c>
      <c r="E965">
        <v>14183800</v>
      </c>
      <c r="F965">
        <v>31</v>
      </c>
      <c r="G965">
        <v>39</v>
      </c>
      <c r="H965" t="s">
        <v>10</v>
      </c>
    </row>
    <row r="966" spans="1:8" x14ac:dyDescent="0.25">
      <c r="A966" t="str">
        <f t="shared" si="15"/>
        <v>67841</v>
      </c>
      <c r="B966">
        <v>1</v>
      </c>
      <c r="C966">
        <v>6784</v>
      </c>
      <c r="D966">
        <v>275117.59999999998</v>
      </c>
      <c r="E966">
        <v>260105.84</v>
      </c>
      <c r="F966">
        <v>2</v>
      </c>
      <c r="G966">
        <v>2</v>
      </c>
      <c r="H966" t="s">
        <v>10</v>
      </c>
    </row>
    <row r="967" spans="1:8" x14ac:dyDescent="0.25">
      <c r="A967" t="str">
        <f t="shared" si="15"/>
        <v>67901</v>
      </c>
      <c r="B967">
        <v>1</v>
      </c>
      <c r="C967">
        <v>6790</v>
      </c>
      <c r="D967">
        <v>22092835</v>
      </c>
      <c r="E967">
        <v>22080903.18</v>
      </c>
      <c r="F967">
        <v>46</v>
      </c>
      <c r="G967">
        <v>52</v>
      </c>
      <c r="H967" t="s">
        <v>10</v>
      </c>
    </row>
    <row r="968" spans="1:8" x14ac:dyDescent="0.25">
      <c r="A968" t="str">
        <f t="shared" si="15"/>
        <v>67991</v>
      </c>
      <c r="B968">
        <v>1</v>
      </c>
      <c r="C968">
        <v>6799</v>
      </c>
      <c r="D968">
        <v>17396439</v>
      </c>
      <c r="E968">
        <v>17324439</v>
      </c>
      <c r="F968">
        <v>22</v>
      </c>
      <c r="G968">
        <v>28</v>
      </c>
      <c r="H968" t="s">
        <v>10</v>
      </c>
    </row>
    <row r="969" spans="1:8" x14ac:dyDescent="0.25">
      <c r="A969" t="str">
        <f t="shared" si="15"/>
        <v>68151</v>
      </c>
      <c r="B969">
        <v>1</v>
      </c>
      <c r="C969">
        <v>6815</v>
      </c>
      <c r="D969">
        <v>26127229</v>
      </c>
      <c r="E969">
        <v>26057229</v>
      </c>
      <c r="F969">
        <v>38</v>
      </c>
      <c r="G969">
        <v>55</v>
      </c>
      <c r="H969" t="s">
        <v>10</v>
      </c>
    </row>
    <row r="970" spans="1:8" x14ac:dyDescent="0.25">
      <c r="A970" t="str">
        <f t="shared" si="15"/>
        <v>68281</v>
      </c>
      <c r="B970">
        <v>1</v>
      </c>
      <c r="C970">
        <v>6828</v>
      </c>
      <c r="D970">
        <v>0</v>
      </c>
      <c r="E970">
        <v>0</v>
      </c>
      <c r="F970">
        <v>0</v>
      </c>
      <c r="G970">
        <v>0</v>
      </c>
      <c r="H970" t="s">
        <v>10</v>
      </c>
    </row>
    <row r="971" spans="1:8" x14ac:dyDescent="0.25">
      <c r="A971" t="str">
        <f t="shared" si="15"/>
        <v>68351</v>
      </c>
      <c r="B971">
        <v>1</v>
      </c>
      <c r="C971">
        <v>6835</v>
      </c>
      <c r="D971">
        <v>12147373</v>
      </c>
      <c r="E971">
        <v>12147373</v>
      </c>
      <c r="F971">
        <v>22</v>
      </c>
      <c r="G971">
        <v>34</v>
      </c>
      <c r="H971" t="s">
        <v>10</v>
      </c>
    </row>
    <row r="972" spans="1:8" x14ac:dyDescent="0.25">
      <c r="A972" t="str">
        <f t="shared" si="15"/>
        <v>68471</v>
      </c>
      <c r="B972">
        <v>1</v>
      </c>
      <c r="C972">
        <v>6847</v>
      </c>
      <c r="D972">
        <v>364587900.88</v>
      </c>
      <c r="E972">
        <v>362955198.33999997</v>
      </c>
      <c r="F972">
        <v>1318</v>
      </c>
      <c r="G972">
        <v>1725</v>
      </c>
      <c r="H972" t="s">
        <v>10</v>
      </c>
    </row>
    <row r="973" spans="1:8" x14ac:dyDescent="0.25">
      <c r="A973" t="str">
        <f t="shared" si="15"/>
        <v>68561</v>
      </c>
      <c r="B973">
        <v>1</v>
      </c>
      <c r="C973">
        <v>6856</v>
      </c>
      <c r="D973">
        <v>3813195468.5999999</v>
      </c>
      <c r="E973">
        <v>3685640674.8699999</v>
      </c>
      <c r="F973">
        <v>24676</v>
      </c>
      <c r="G973">
        <v>33809</v>
      </c>
      <c r="H973" t="s">
        <v>10</v>
      </c>
    </row>
    <row r="974" spans="1:8" x14ac:dyDescent="0.25">
      <c r="A974" t="str">
        <f t="shared" si="15"/>
        <v>68861</v>
      </c>
      <c r="B974">
        <v>1</v>
      </c>
      <c r="C974">
        <v>6886</v>
      </c>
      <c r="D974">
        <v>430465577.06</v>
      </c>
      <c r="E974">
        <v>424205552.13</v>
      </c>
      <c r="F974">
        <v>2367</v>
      </c>
      <c r="G974">
        <v>3560</v>
      </c>
      <c r="H974" t="s">
        <v>10</v>
      </c>
    </row>
    <row r="975" spans="1:8" x14ac:dyDescent="0.25">
      <c r="A975" t="str">
        <f t="shared" si="15"/>
        <v>69151</v>
      </c>
      <c r="B975">
        <v>1</v>
      </c>
      <c r="C975">
        <v>6915</v>
      </c>
      <c r="D975">
        <v>270507366.44</v>
      </c>
      <c r="E975">
        <v>266748960.96000001</v>
      </c>
      <c r="F975">
        <v>1390</v>
      </c>
      <c r="G975">
        <v>2343</v>
      </c>
      <c r="H975" t="s">
        <v>10</v>
      </c>
    </row>
    <row r="976" spans="1:8" x14ac:dyDescent="0.25">
      <c r="A976" t="str">
        <f t="shared" si="15"/>
        <v>69511</v>
      </c>
      <c r="B976">
        <v>1</v>
      </c>
      <c r="C976">
        <v>6951</v>
      </c>
      <c r="D976">
        <v>210026172.94</v>
      </c>
      <c r="E976">
        <v>208084873.11000001</v>
      </c>
      <c r="F976">
        <v>999</v>
      </c>
      <c r="G976">
        <v>1586</v>
      </c>
      <c r="H976" t="s">
        <v>10</v>
      </c>
    </row>
    <row r="977" spans="1:8" x14ac:dyDescent="0.25">
      <c r="A977" t="str">
        <f t="shared" si="15"/>
        <v>69801</v>
      </c>
      <c r="B977">
        <v>1</v>
      </c>
      <c r="C977">
        <v>6980</v>
      </c>
      <c r="D977">
        <v>4024279391.6700001</v>
      </c>
      <c r="E977">
        <v>3978899913.1500001</v>
      </c>
      <c r="F977">
        <v>24488</v>
      </c>
      <c r="G977">
        <v>33899</v>
      </c>
      <c r="H977" t="s">
        <v>10</v>
      </c>
    </row>
    <row r="978" spans="1:8" x14ac:dyDescent="0.25">
      <c r="A978" t="str">
        <f t="shared" si="15"/>
        <v>69881</v>
      </c>
      <c r="B978">
        <v>1</v>
      </c>
      <c r="C978">
        <v>6988</v>
      </c>
      <c r="D978">
        <v>4041181499.0900002</v>
      </c>
      <c r="E978">
        <v>3979393114.8699999</v>
      </c>
      <c r="F978">
        <v>25386</v>
      </c>
      <c r="G978">
        <v>35559</v>
      </c>
      <c r="H978" t="s">
        <v>10</v>
      </c>
    </row>
    <row r="979" spans="1:8" x14ac:dyDescent="0.25">
      <c r="A979" t="str">
        <f t="shared" si="15"/>
        <v>70021</v>
      </c>
      <c r="B979">
        <v>1</v>
      </c>
      <c r="C979">
        <v>7002</v>
      </c>
      <c r="D979">
        <v>525321511.87</v>
      </c>
      <c r="E979">
        <v>520072641.56999999</v>
      </c>
      <c r="F979">
        <v>3225</v>
      </c>
      <c r="G979">
        <v>4764</v>
      </c>
      <c r="H979" t="s">
        <v>10</v>
      </c>
    </row>
    <row r="980" spans="1:8" x14ac:dyDescent="0.25">
      <c r="A980" t="str">
        <f t="shared" si="15"/>
        <v>70091</v>
      </c>
      <c r="B980">
        <v>1</v>
      </c>
      <c r="C980">
        <v>7009</v>
      </c>
      <c r="D980">
        <v>476444165.57999998</v>
      </c>
      <c r="E980">
        <v>467117555.88</v>
      </c>
      <c r="F980">
        <v>2251</v>
      </c>
      <c r="G980">
        <v>3435</v>
      </c>
      <c r="H980" t="s">
        <v>10</v>
      </c>
    </row>
    <row r="981" spans="1:8" x14ac:dyDescent="0.25">
      <c r="A981" t="str">
        <f t="shared" si="15"/>
        <v>70181</v>
      </c>
      <c r="B981">
        <v>1</v>
      </c>
      <c r="C981">
        <v>7018</v>
      </c>
      <c r="D981">
        <v>30903421</v>
      </c>
      <c r="E981">
        <v>30484541</v>
      </c>
      <c r="F981">
        <v>100</v>
      </c>
      <c r="G981">
        <v>143</v>
      </c>
      <c r="H981" t="s">
        <v>10</v>
      </c>
    </row>
    <row r="982" spans="1:8" x14ac:dyDescent="0.25">
      <c r="A982" t="str">
        <f t="shared" si="15"/>
        <v>70231</v>
      </c>
      <c r="B982">
        <v>1</v>
      </c>
      <c r="C982">
        <v>7023</v>
      </c>
      <c r="D982">
        <v>118199737.81999999</v>
      </c>
      <c r="E982">
        <v>117847420.89</v>
      </c>
      <c r="F982">
        <v>409</v>
      </c>
      <c r="G982">
        <v>504</v>
      </c>
      <c r="H982" t="s">
        <v>10</v>
      </c>
    </row>
    <row r="983" spans="1:8" x14ac:dyDescent="0.25">
      <c r="A983" t="str">
        <f t="shared" si="15"/>
        <v>70291</v>
      </c>
      <c r="B983">
        <v>1</v>
      </c>
      <c r="C983">
        <v>7029</v>
      </c>
      <c r="D983">
        <v>16108742.949999999</v>
      </c>
      <c r="E983">
        <v>16108742.949999999</v>
      </c>
      <c r="F983">
        <v>32</v>
      </c>
      <c r="G983">
        <v>41</v>
      </c>
      <c r="H983" t="s">
        <v>10</v>
      </c>
    </row>
    <row r="984" spans="1:8" x14ac:dyDescent="0.25">
      <c r="A984" t="str">
        <f t="shared" si="15"/>
        <v>70361</v>
      </c>
      <c r="B984">
        <v>1</v>
      </c>
      <c r="C984">
        <v>7036</v>
      </c>
      <c r="D984">
        <v>17443114.120000001</v>
      </c>
      <c r="E984">
        <v>15662599.18</v>
      </c>
      <c r="F984">
        <v>52</v>
      </c>
      <c r="G984">
        <v>65</v>
      </c>
      <c r="H984" t="s">
        <v>10</v>
      </c>
    </row>
    <row r="985" spans="1:8" x14ac:dyDescent="0.25">
      <c r="A985" t="str">
        <f t="shared" si="15"/>
        <v>70441</v>
      </c>
      <c r="B985">
        <v>1</v>
      </c>
      <c r="C985">
        <v>7044</v>
      </c>
      <c r="D985">
        <v>36858824</v>
      </c>
      <c r="E985">
        <v>36013249</v>
      </c>
      <c r="F985">
        <v>113</v>
      </c>
      <c r="G985">
        <v>158</v>
      </c>
      <c r="H985" t="s">
        <v>10</v>
      </c>
    </row>
    <row r="986" spans="1:8" x14ac:dyDescent="0.25">
      <c r="A986" t="str">
        <f t="shared" si="15"/>
        <v>70501</v>
      </c>
      <c r="B986">
        <v>1</v>
      </c>
      <c r="C986">
        <v>7050</v>
      </c>
      <c r="D986">
        <v>52397870.100000001</v>
      </c>
      <c r="E986">
        <v>51847878.049999997</v>
      </c>
      <c r="F986">
        <v>163</v>
      </c>
      <c r="G986">
        <v>202</v>
      </c>
      <c r="H986" t="s">
        <v>10</v>
      </c>
    </row>
    <row r="987" spans="1:8" x14ac:dyDescent="0.25">
      <c r="A987" t="str">
        <f t="shared" si="15"/>
        <v>70591</v>
      </c>
      <c r="B987">
        <v>1</v>
      </c>
      <c r="C987">
        <v>7059</v>
      </c>
      <c r="D987">
        <v>660874686.90999997</v>
      </c>
      <c r="E987">
        <v>650964262.29999995</v>
      </c>
      <c r="F987">
        <v>3496</v>
      </c>
      <c r="G987">
        <v>5870</v>
      </c>
      <c r="H987" t="s">
        <v>10</v>
      </c>
    </row>
    <row r="988" spans="1:8" x14ac:dyDescent="0.25">
      <c r="A988" t="str">
        <f t="shared" si="15"/>
        <v>70651</v>
      </c>
      <c r="B988">
        <v>1</v>
      </c>
      <c r="C988">
        <v>7065</v>
      </c>
      <c r="D988">
        <v>69827893</v>
      </c>
      <c r="E988">
        <v>69323615.569999993</v>
      </c>
      <c r="F988">
        <v>379</v>
      </c>
      <c r="G988">
        <v>478</v>
      </c>
      <c r="H988" t="s">
        <v>10</v>
      </c>
    </row>
    <row r="989" spans="1:8" x14ac:dyDescent="0.25">
      <c r="A989" t="str">
        <f t="shared" si="15"/>
        <v>70761</v>
      </c>
      <c r="B989">
        <v>1</v>
      </c>
      <c r="C989">
        <v>7076</v>
      </c>
      <c r="D989">
        <v>14877459</v>
      </c>
      <c r="E989">
        <v>14877459</v>
      </c>
      <c r="F989">
        <v>52</v>
      </c>
      <c r="G989">
        <v>75</v>
      </c>
      <c r="H989" t="s">
        <v>10</v>
      </c>
    </row>
    <row r="990" spans="1:8" x14ac:dyDescent="0.25">
      <c r="A990" t="str">
        <f t="shared" si="15"/>
        <v>70811</v>
      </c>
      <c r="B990">
        <v>1</v>
      </c>
      <c r="C990">
        <v>7081</v>
      </c>
      <c r="D990">
        <v>40528153</v>
      </c>
      <c r="E990">
        <v>40482553</v>
      </c>
      <c r="F990">
        <v>66</v>
      </c>
      <c r="G990">
        <v>89</v>
      </c>
      <c r="H990" t="s">
        <v>10</v>
      </c>
    </row>
    <row r="991" spans="1:8" x14ac:dyDescent="0.25">
      <c r="A991" t="str">
        <f t="shared" si="15"/>
        <v>70901</v>
      </c>
      <c r="B991">
        <v>1</v>
      </c>
      <c r="C991">
        <v>7090</v>
      </c>
      <c r="D991">
        <v>28256295.300000001</v>
      </c>
      <c r="E991">
        <v>28256295.300000001</v>
      </c>
      <c r="F991">
        <v>126</v>
      </c>
      <c r="G991">
        <v>146</v>
      </c>
      <c r="H991" t="s">
        <v>10</v>
      </c>
    </row>
    <row r="992" spans="1:8" x14ac:dyDescent="0.25">
      <c r="A992" t="str">
        <f t="shared" si="15"/>
        <v>70961</v>
      </c>
      <c r="B992">
        <v>1</v>
      </c>
      <c r="C992">
        <v>7096</v>
      </c>
      <c r="D992">
        <v>268653698.60000002</v>
      </c>
      <c r="E992">
        <v>267448481.03999999</v>
      </c>
      <c r="F992">
        <v>816</v>
      </c>
      <c r="G992">
        <v>1239</v>
      </c>
      <c r="H992" t="s">
        <v>10</v>
      </c>
    </row>
    <row r="993" spans="1:8" x14ac:dyDescent="0.25">
      <c r="A993" t="str">
        <f t="shared" si="15"/>
        <v>71041</v>
      </c>
      <c r="B993">
        <v>1</v>
      </c>
      <c r="C993">
        <v>7104</v>
      </c>
      <c r="D993">
        <v>72214611.920000002</v>
      </c>
      <c r="E993">
        <v>71641912.540000007</v>
      </c>
      <c r="F993">
        <v>238</v>
      </c>
      <c r="G993">
        <v>330</v>
      </c>
      <c r="H993" t="s">
        <v>10</v>
      </c>
    </row>
    <row r="994" spans="1:8" x14ac:dyDescent="0.25">
      <c r="A994" t="str">
        <f t="shared" si="15"/>
        <v>71141</v>
      </c>
      <c r="B994">
        <v>1</v>
      </c>
      <c r="C994">
        <v>7114</v>
      </c>
      <c r="D994">
        <v>7039672</v>
      </c>
      <c r="E994">
        <v>7039672</v>
      </c>
      <c r="F994">
        <v>32</v>
      </c>
      <c r="G994">
        <v>50</v>
      </c>
      <c r="H994" t="s">
        <v>10</v>
      </c>
    </row>
    <row r="995" spans="1:8" x14ac:dyDescent="0.25">
      <c r="A995" t="str">
        <f t="shared" si="15"/>
        <v>71191</v>
      </c>
      <c r="B995">
        <v>1</v>
      </c>
      <c r="C995">
        <v>7119</v>
      </c>
      <c r="D995">
        <v>1727743880.6300001</v>
      </c>
      <c r="E995">
        <v>1716882159.24</v>
      </c>
      <c r="F995">
        <v>10930</v>
      </c>
      <c r="G995">
        <v>17024</v>
      </c>
      <c r="H995" t="s">
        <v>10</v>
      </c>
    </row>
    <row r="996" spans="1:8" x14ac:dyDescent="0.25">
      <c r="A996" t="str">
        <f t="shared" si="15"/>
        <v>71261</v>
      </c>
      <c r="B996">
        <v>1</v>
      </c>
      <c r="C996">
        <v>7126</v>
      </c>
      <c r="D996">
        <v>2858964938.1700001</v>
      </c>
      <c r="E996">
        <v>2832309357.0700002</v>
      </c>
      <c r="F996">
        <v>18303</v>
      </c>
      <c r="G996">
        <v>28497</v>
      </c>
      <c r="H996" t="s">
        <v>10</v>
      </c>
    </row>
    <row r="997" spans="1:8" x14ac:dyDescent="0.25">
      <c r="A997" t="str">
        <f t="shared" si="15"/>
        <v>172451</v>
      </c>
      <c r="B997">
        <v>1</v>
      </c>
      <c r="C997">
        <v>17245</v>
      </c>
      <c r="D997">
        <v>0</v>
      </c>
      <c r="E997">
        <v>0</v>
      </c>
      <c r="F997">
        <v>0</v>
      </c>
      <c r="G997">
        <v>0</v>
      </c>
      <c r="H997" t="s">
        <v>10</v>
      </c>
    </row>
    <row r="998" spans="1:8" x14ac:dyDescent="0.25">
      <c r="A998" t="str">
        <f t="shared" si="15"/>
        <v>172631</v>
      </c>
      <c r="B998">
        <v>1</v>
      </c>
      <c r="C998">
        <v>17263</v>
      </c>
      <c r="D998">
        <v>0</v>
      </c>
      <c r="E998">
        <v>0</v>
      </c>
      <c r="F998">
        <v>0</v>
      </c>
      <c r="G998">
        <v>0</v>
      </c>
      <c r="H998" t="s">
        <v>10</v>
      </c>
    </row>
    <row r="999" spans="1:8" x14ac:dyDescent="0.25">
      <c r="A999" t="str">
        <f t="shared" si="15"/>
        <v>173811</v>
      </c>
      <c r="B999">
        <v>1</v>
      </c>
      <c r="C999">
        <v>17381</v>
      </c>
      <c r="D999">
        <v>0</v>
      </c>
      <c r="E999">
        <v>0</v>
      </c>
      <c r="F999">
        <v>0</v>
      </c>
      <c r="G999">
        <v>0</v>
      </c>
      <c r="H999" t="s">
        <v>10</v>
      </c>
    </row>
    <row r="1000" spans="1:8" x14ac:dyDescent="0.25">
      <c r="A1000" t="str">
        <f t="shared" si="15"/>
        <v>176301</v>
      </c>
      <c r="B1000">
        <v>1</v>
      </c>
      <c r="C1000">
        <v>17630</v>
      </c>
      <c r="D1000">
        <v>8299240</v>
      </c>
      <c r="E1000">
        <v>8299240</v>
      </c>
      <c r="F1000">
        <v>25</v>
      </c>
      <c r="G1000">
        <v>32</v>
      </c>
      <c r="H1000" t="s">
        <v>10</v>
      </c>
    </row>
    <row r="1001" spans="1:8" x14ac:dyDescent="0.25">
      <c r="A1001" t="str">
        <f t="shared" si="15"/>
        <v>176371</v>
      </c>
      <c r="B1001">
        <v>1</v>
      </c>
      <c r="C1001">
        <v>17637</v>
      </c>
      <c r="D1001">
        <v>9484818</v>
      </c>
      <c r="E1001">
        <v>9484818</v>
      </c>
      <c r="F1001">
        <v>16</v>
      </c>
      <c r="G1001">
        <v>23</v>
      </c>
      <c r="H1001" t="s">
        <v>10</v>
      </c>
    </row>
    <row r="1002" spans="1:8" x14ac:dyDescent="0.25">
      <c r="A1002" t="str">
        <f t="shared" si="15"/>
        <v>176661</v>
      </c>
      <c r="B1002">
        <v>1</v>
      </c>
      <c r="C1002">
        <v>17666</v>
      </c>
      <c r="D1002">
        <v>149000</v>
      </c>
      <c r="E1002">
        <v>149000</v>
      </c>
      <c r="F1002">
        <v>1</v>
      </c>
      <c r="G1002">
        <v>1</v>
      </c>
      <c r="H1002" t="s">
        <v>10</v>
      </c>
    </row>
    <row r="1003" spans="1:8" x14ac:dyDescent="0.25">
      <c r="A1003" t="str">
        <f t="shared" si="15"/>
        <v>176711</v>
      </c>
      <c r="B1003">
        <v>1</v>
      </c>
      <c r="C1003">
        <v>17671</v>
      </c>
      <c r="D1003">
        <v>184395</v>
      </c>
      <c r="E1003">
        <v>184395</v>
      </c>
      <c r="F1003">
        <v>2</v>
      </c>
      <c r="G1003">
        <v>6</v>
      </c>
      <c r="H1003" t="s">
        <v>10</v>
      </c>
    </row>
    <row r="1004" spans="1:8" x14ac:dyDescent="0.25">
      <c r="A1004" t="str">
        <f t="shared" si="15"/>
        <v>NULL2</v>
      </c>
      <c r="B1004">
        <v>2</v>
      </c>
      <c r="C1004" t="s">
        <v>10</v>
      </c>
      <c r="D1004">
        <v>0</v>
      </c>
      <c r="E1004">
        <v>0</v>
      </c>
      <c r="F1004">
        <v>0</v>
      </c>
      <c r="G1004">
        <v>0</v>
      </c>
      <c r="H1004" t="s">
        <v>10</v>
      </c>
    </row>
    <row r="1005" spans="1:8" x14ac:dyDescent="0.25">
      <c r="A1005" t="str">
        <f t="shared" si="15"/>
        <v>222</v>
      </c>
      <c r="B1005">
        <v>2</v>
      </c>
      <c r="C1005">
        <v>22</v>
      </c>
      <c r="D1005">
        <v>0</v>
      </c>
      <c r="E1005">
        <v>0</v>
      </c>
      <c r="F1005">
        <v>0</v>
      </c>
      <c r="G1005">
        <v>0</v>
      </c>
      <c r="H1005" t="s">
        <v>10</v>
      </c>
    </row>
    <row r="1006" spans="1:8" x14ac:dyDescent="0.25">
      <c r="A1006" t="str">
        <f t="shared" si="15"/>
        <v>352</v>
      </c>
      <c r="B1006">
        <v>2</v>
      </c>
      <c r="C1006">
        <v>35</v>
      </c>
      <c r="D1006">
        <v>0</v>
      </c>
      <c r="E1006">
        <v>0</v>
      </c>
      <c r="F1006">
        <v>0</v>
      </c>
      <c r="G1006">
        <v>0</v>
      </c>
      <c r="H1006" t="s">
        <v>10</v>
      </c>
    </row>
    <row r="1007" spans="1:8" x14ac:dyDescent="0.25">
      <c r="A1007" t="str">
        <f t="shared" si="15"/>
        <v>1752</v>
      </c>
      <c r="B1007">
        <v>2</v>
      </c>
      <c r="C1007">
        <v>175</v>
      </c>
      <c r="D1007">
        <v>0</v>
      </c>
      <c r="E1007">
        <v>0</v>
      </c>
      <c r="F1007">
        <v>0</v>
      </c>
      <c r="G1007">
        <v>0</v>
      </c>
      <c r="H1007" t="s">
        <v>10</v>
      </c>
    </row>
    <row r="1008" spans="1:8" x14ac:dyDescent="0.25">
      <c r="A1008" t="str">
        <f t="shared" si="15"/>
        <v>2402</v>
      </c>
      <c r="B1008">
        <v>2</v>
      </c>
      <c r="C1008">
        <v>240</v>
      </c>
      <c r="D1008">
        <v>0</v>
      </c>
      <c r="E1008">
        <v>0</v>
      </c>
      <c r="F1008">
        <v>0</v>
      </c>
      <c r="G1008">
        <v>0</v>
      </c>
      <c r="H1008" t="s">
        <v>10</v>
      </c>
    </row>
    <row r="1009" spans="1:8" x14ac:dyDescent="0.25">
      <c r="A1009" t="str">
        <f t="shared" si="15"/>
        <v>2582</v>
      </c>
      <c r="B1009">
        <v>2</v>
      </c>
      <c r="C1009">
        <v>258</v>
      </c>
      <c r="D1009">
        <v>0</v>
      </c>
      <c r="E1009">
        <v>0</v>
      </c>
      <c r="F1009">
        <v>0</v>
      </c>
      <c r="G1009">
        <v>0</v>
      </c>
      <c r="H1009" t="s">
        <v>10</v>
      </c>
    </row>
    <row r="1010" spans="1:8" x14ac:dyDescent="0.25">
      <c r="A1010" t="str">
        <f t="shared" si="15"/>
        <v>3092</v>
      </c>
      <c r="B1010">
        <v>2</v>
      </c>
      <c r="C1010">
        <v>309</v>
      </c>
      <c r="D1010">
        <v>0</v>
      </c>
      <c r="E1010">
        <v>0</v>
      </c>
      <c r="F1010">
        <v>0</v>
      </c>
      <c r="G1010">
        <v>0</v>
      </c>
      <c r="H1010" t="s">
        <v>10</v>
      </c>
    </row>
    <row r="1011" spans="1:8" x14ac:dyDescent="0.25">
      <c r="A1011" t="str">
        <f t="shared" si="15"/>
        <v>3272</v>
      </c>
      <c r="B1011">
        <v>2</v>
      </c>
      <c r="C1011">
        <v>327</v>
      </c>
      <c r="D1011">
        <v>0</v>
      </c>
      <c r="E1011">
        <v>0</v>
      </c>
      <c r="F1011">
        <v>0</v>
      </c>
      <c r="G1011">
        <v>0</v>
      </c>
      <c r="H1011" t="s">
        <v>10</v>
      </c>
    </row>
    <row r="1012" spans="1:8" x14ac:dyDescent="0.25">
      <c r="A1012" t="str">
        <f t="shared" si="15"/>
        <v>3612</v>
      </c>
      <c r="B1012">
        <v>2</v>
      </c>
      <c r="C1012">
        <v>361</v>
      </c>
      <c r="D1012">
        <v>0</v>
      </c>
      <c r="E1012">
        <v>0</v>
      </c>
      <c r="F1012">
        <v>0</v>
      </c>
      <c r="G1012">
        <v>0</v>
      </c>
      <c r="H1012" t="s">
        <v>10</v>
      </c>
    </row>
    <row r="1013" spans="1:8" x14ac:dyDescent="0.25">
      <c r="A1013" t="str">
        <f t="shared" si="15"/>
        <v>3942</v>
      </c>
      <c r="B1013">
        <v>2</v>
      </c>
      <c r="C1013">
        <v>394</v>
      </c>
      <c r="D1013">
        <v>0</v>
      </c>
      <c r="E1013">
        <v>0</v>
      </c>
      <c r="F1013">
        <v>0</v>
      </c>
      <c r="G1013">
        <v>0</v>
      </c>
      <c r="H1013" t="s">
        <v>10</v>
      </c>
    </row>
    <row r="1014" spans="1:8" x14ac:dyDescent="0.25">
      <c r="A1014" t="str">
        <f t="shared" si="15"/>
        <v>4102</v>
      </c>
      <c r="B1014">
        <v>2</v>
      </c>
      <c r="C1014">
        <v>410</v>
      </c>
      <c r="D1014">
        <v>0</v>
      </c>
      <c r="E1014">
        <v>0</v>
      </c>
      <c r="F1014">
        <v>0</v>
      </c>
      <c r="G1014">
        <v>0</v>
      </c>
      <c r="H1014" t="s">
        <v>10</v>
      </c>
    </row>
    <row r="1015" spans="1:8" x14ac:dyDescent="0.25">
      <c r="A1015" t="str">
        <f t="shared" si="15"/>
        <v>4392</v>
      </c>
      <c r="B1015">
        <v>2</v>
      </c>
      <c r="C1015">
        <v>439</v>
      </c>
      <c r="D1015">
        <v>0</v>
      </c>
      <c r="E1015">
        <v>0</v>
      </c>
      <c r="F1015">
        <v>0</v>
      </c>
      <c r="G1015">
        <v>0</v>
      </c>
      <c r="H1015" t="s">
        <v>10</v>
      </c>
    </row>
    <row r="1016" spans="1:8" x14ac:dyDescent="0.25">
      <c r="A1016" t="str">
        <f t="shared" si="15"/>
        <v>4862</v>
      </c>
      <c r="B1016">
        <v>2</v>
      </c>
      <c r="C1016">
        <v>486</v>
      </c>
      <c r="D1016">
        <v>0</v>
      </c>
      <c r="E1016">
        <v>0</v>
      </c>
      <c r="F1016">
        <v>0</v>
      </c>
      <c r="G1016">
        <v>0</v>
      </c>
      <c r="H1016" t="s">
        <v>10</v>
      </c>
    </row>
    <row r="1017" spans="1:8" x14ac:dyDescent="0.25">
      <c r="A1017" t="str">
        <f t="shared" si="15"/>
        <v>5122</v>
      </c>
      <c r="B1017">
        <v>2</v>
      </c>
      <c r="C1017">
        <v>512</v>
      </c>
      <c r="D1017">
        <v>0</v>
      </c>
      <c r="E1017">
        <v>0</v>
      </c>
      <c r="F1017">
        <v>0</v>
      </c>
      <c r="G1017">
        <v>0</v>
      </c>
      <c r="H1017" t="s">
        <v>10</v>
      </c>
    </row>
    <row r="1018" spans="1:8" x14ac:dyDescent="0.25">
      <c r="A1018" t="str">
        <f t="shared" si="15"/>
        <v>5302</v>
      </c>
      <c r="B1018">
        <v>2</v>
      </c>
      <c r="C1018">
        <v>530</v>
      </c>
      <c r="D1018">
        <v>0</v>
      </c>
      <c r="E1018">
        <v>0</v>
      </c>
      <c r="F1018">
        <v>0</v>
      </c>
      <c r="G1018">
        <v>0</v>
      </c>
      <c r="H1018" t="s">
        <v>10</v>
      </c>
    </row>
    <row r="1019" spans="1:8" x14ac:dyDescent="0.25">
      <c r="A1019" t="str">
        <f t="shared" si="15"/>
        <v>5442</v>
      </c>
      <c r="B1019">
        <v>2</v>
      </c>
      <c r="C1019">
        <v>544</v>
      </c>
      <c r="D1019">
        <v>30222729</v>
      </c>
      <c r="E1019">
        <v>29795467.800000001</v>
      </c>
      <c r="F1019">
        <v>453</v>
      </c>
      <c r="G1019">
        <v>557</v>
      </c>
      <c r="H1019" t="s">
        <v>10</v>
      </c>
    </row>
    <row r="1020" spans="1:8" x14ac:dyDescent="0.25">
      <c r="A1020" t="str">
        <f t="shared" si="15"/>
        <v>5662</v>
      </c>
      <c r="B1020">
        <v>2</v>
      </c>
      <c r="C1020">
        <v>566</v>
      </c>
      <c r="D1020">
        <v>0</v>
      </c>
      <c r="E1020">
        <v>0</v>
      </c>
      <c r="F1020">
        <v>0</v>
      </c>
      <c r="G1020">
        <v>0</v>
      </c>
      <c r="H1020" t="s">
        <v>10</v>
      </c>
    </row>
    <row r="1021" spans="1:8" x14ac:dyDescent="0.25">
      <c r="A1021" t="str">
        <f t="shared" si="15"/>
        <v>5732</v>
      </c>
      <c r="B1021">
        <v>2</v>
      </c>
      <c r="C1021">
        <v>573</v>
      </c>
      <c r="D1021">
        <v>0</v>
      </c>
      <c r="E1021">
        <v>0</v>
      </c>
      <c r="F1021">
        <v>0</v>
      </c>
      <c r="G1021">
        <v>0</v>
      </c>
      <c r="H1021" t="s">
        <v>10</v>
      </c>
    </row>
    <row r="1022" spans="1:8" x14ac:dyDescent="0.25">
      <c r="A1022" t="str">
        <f t="shared" si="15"/>
        <v>5792</v>
      </c>
      <c r="B1022">
        <v>2</v>
      </c>
      <c r="C1022">
        <v>579</v>
      </c>
      <c r="D1022">
        <v>0</v>
      </c>
      <c r="E1022">
        <v>0</v>
      </c>
      <c r="F1022">
        <v>0</v>
      </c>
      <c r="G1022">
        <v>0</v>
      </c>
      <c r="H1022" t="s">
        <v>10</v>
      </c>
    </row>
    <row r="1023" spans="1:8" x14ac:dyDescent="0.25">
      <c r="A1023" t="str">
        <f t="shared" si="15"/>
        <v>6202</v>
      </c>
      <c r="B1023">
        <v>2</v>
      </c>
      <c r="C1023">
        <v>620</v>
      </c>
      <c r="D1023">
        <v>0</v>
      </c>
      <c r="E1023">
        <v>0</v>
      </c>
      <c r="F1023">
        <v>0</v>
      </c>
      <c r="G1023">
        <v>0</v>
      </c>
      <c r="H1023" t="s">
        <v>10</v>
      </c>
    </row>
    <row r="1024" spans="1:8" x14ac:dyDescent="0.25">
      <c r="A1024" t="str">
        <f t="shared" si="15"/>
        <v>6512</v>
      </c>
      <c r="B1024">
        <v>2</v>
      </c>
      <c r="C1024">
        <v>651</v>
      </c>
      <c r="D1024">
        <v>0</v>
      </c>
      <c r="E1024">
        <v>0</v>
      </c>
      <c r="F1024">
        <v>0</v>
      </c>
      <c r="G1024">
        <v>0</v>
      </c>
      <c r="H1024" t="s">
        <v>10</v>
      </c>
    </row>
    <row r="1025" spans="1:8" x14ac:dyDescent="0.25">
      <c r="A1025" t="str">
        <f t="shared" si="15"/>
        <v>6902</v>
      </c>
      <c r="B1025">
        <v>2</v>
      </c>
      <c r="C1025">
        <v>690</v>
      </c>
      <c r="D1025">
        <v>0</v>
      </c>
      <c r="E1025">
        <v>0</v>
      </c>
      <c r="F1025">
        <v>0</v>
      </c>
      <c r="G1025">
        <v>0</v>
      </c>
      <c r="H1025" t="s">
        <v>10</v>
      </c>
    </row>
    <row r="1026" spans="1:8" x14ac:dyDescent="0.25">
      <c r="A1026" t="str">
        <f t="shared" si="15"/>
        <v>7022</v>
      </c>
      <c r="B1026">
        <v>2</v>
      </c>
      <c r="C1026">
        <v>702</v>
      </c>
      <c r="D1026">
        <v>0</v>
      </c>
      <c r="E1026">
        <v>0</v>
      </c>
      <c r="F1026">
        <v>0</v>
      </c>
      <c r="G1026">
        <v>0</v>
      </c>
      <c r="H1026" t="s">
        <v>10</v>
      </c>
    </row>
    <row r="1027" spans="1:8" x14ac:dyDescent="0.25">
      <c r="A1027" t="str">
        <f t="shared" ref="A1027:A1090" si="16">C1027&amp;B1027</f>
        <v>7672</v>
      </c>
      <c r="B1027">
        <v>2</v>
      </c>
      <c r="C1027">
        <v>767</v>
      </c>
      <c r="D1027">
        <v>0</v>
      </c>
      <c r="E1027">
        <v>0</v>
      </c>
      <c r="F1027">
        <v>0</v>
      </c>
      <c r="G1027">
        <v>0</v>
      </c>
      <c r="H1027" t="s">
        <v>10</v>
      </c>
    </row>
    <row r="1028" spans="1:8" x14ac:dyDescent="0.25">
      <c r="A1028" t="str">
        <f t="shared" si="16"/>
        <v>7742</v>
      </c>
      <c r="B1028">
        <v>2</v>
      </c>
      <c r="C1028">
        <v>774</v>
      </c>
      <c r="D1028">
        <v>43720223</v>
      </c>
      <c r="E1028">
        <v>42986630.649999999</v>
      </c>
      <c r="F1028">
        <v>682</v>
      </c>
      <c r="G1028">
        <v>856</v>
      </c>
      <c r="H1028" t="s">
        <v>10</v>
      </c>
    </row>
    <row r="1029" spans="1:8" x14ac:dyDescent="0.25">
      <c r="A1029" t="str">
        <f t="shared" si="16"/>
        <v>7972</v>
      </c>
      <c r="B1029">
        <v>2</v>
      </c>
      <c r="C1029">
        <v>797</v>
      </c>
      <c r="D1029">
        <v>0</v>
      </c>
      <c r="E1029">
        <v>0</v>
      </c>
      <c r="F1029">
        <v>0</v>
      </c>
      <c r="G1029">
        <v>0</v>
      </c>
      <c r="H1029" t="s">
        <v>10</v>
      </c>
    </row>
    <row r="1030" spans="1:8" x14ac:dyDescent="0.25">
      <c r="A1030" t="str">
        <f t="shared" si="16"/>
        <v>8062</v>
      </c>
      <c r="B1030">
        <v>2</v>
      </c>
      <c r="C1030">
        <v>806</v>
      </c>
      <c r="D1030">
        <v>0</v>
      </c>
      <c r="E1030">
        <v>0</v>
      </c>
      <c r="F1030">
        <v>0</v>
      </c>
      <c r="G1030">
        <v>0</v>
      </c>
      <c r="H1030" t="s">
        <v>10</v>
      </c>
    </row>
    <row r="1031" spans="1:8" x14ac:dyDescent="0.25">
      <c r="A1031" t="str">
        <f t="shared" si="16"/>
        <v>8212</v>
      </c>
      <c r="B1031">
        <v>2</v>
      </c>
      <c r="C1031">
        <v>821</v>
      </c>
      <c r="D1031">
        <v>0</v>
      </c>
      <c r="E1031">
        <v>0</v>
      </c>
      <c r="F1031">
        <v>0</v>
      </c>
      <c r="G1031">
        <v>0</v>
      </c>
      <c r="H1031" t="s">
        <v>10</v>
      </c>
    </row>
    <row r="1032" spans="1:8" x14ac:dyDescent="0.25">
      <c r="A1032" t="str">
        <f t="shared" si="16"/>
        <v>8532</v>
      </c>
      <c r="B1032">
        <v>2</v>
      </c>
      <c r="C1032">
        <v>853</v>
      </c>
      <c r="D1032">
        <v>0</v>
      </c>
      <c r="E1032">
        <v>0</v>
      </c>
      <c r="F1032">
        <v>0</v>
      </c>
      <c r="G1032">
        <v>0</v>
      </c>
      <c r="H1032" t="s">
        <v>10</v>
      </c>
    </row>
    <row r="1033" spans="1:8" x14ac:dyDescent="0.25">
      <c r="A1033" t="str">
        <f t="shared" si="16"/>
        <v>8662</v>
      </c>
      <c r="B1033">
        <v>2</v>
      </c>
      <c r="C1033">
        <v>866</v>
      </c>
      <c r="D1033">
        <v>0</v>
      </c>
      <c r="E1033">
        <v>0</v>
      </c>
      <c r="F1033">
        <v>0</v>
      </c>
      <c r="G1033">
        <v>0</v>
      </c>
      <c r="H1033" t="s">
        <v>10</v>
      </c>
    </row>
    <row r="1034" spans="1:8" x14ac:dyDescent="0.25">
      <c r="A1034" t="str">
        <f t="shared" si="16"/>
        <v>9202</v>
      </c>
      <c r="B1034">
        <v>2</v>
      </c>
      <c r="C1034">
        <v>920</v>
      </c>
      <c r="D1034">
        <v>0</v>
      </c>
      <c r="E1034">
        <v>0</v>
      </c>
      <c r="F1034">
        <v>0</v>
      </c>
      <c r="G1034">
        <v>0</v>
      </c>
      <c r="H1034" t="s">
        <v>10</v>
      </c>
    </row>
    <row r="1035" spans="1:8" x14ac:dyDescent="0.25">
      <c r="A1035" t="str">
        <f t="shared" si="16"/>
        <v>9322</v>
      </c>
      <c r="B1035">
        <v>2</v>
      </c>
      <c r="C1035">
        <v>932</v>
      </c>
      <c r="D1035">
        <v>0</v>
      </c>
      <c r="E1035">
        <v>0</v>
      </c>
      <c r="F1035">
        <v>0</v>
      </c>
      <c r="G1035">
        <v>0</v>
      </c>
      <c r="H1035" t="s">
        <v>10</v>
      </c>
    </row>
    <row r="1036" spans="1:8" x14ac:dyDescent="0.25">
      <c r="A1036" t="str">
        <f t="shared" si="16"/>
        <v>9522</v>
      </c>
      <c r="B1036">
        <v>2</v>
      </c>
      <c r="C1036">
        <v>952</v>
      </c>
      <c r="D1036">
        <v>0</v>
      </c>
      <c r="E1036">
        <v>0</v>
      </c>
      <c r="F1036">
        <v>0</v>
      </c>
      <c r="G1036">
        <v>0</v>
      </c>
      <c r="H1036" t="s">
        <v>10</v>
      </c>
    </row>
    <row r="1037" spans="1:8" x14ac:dyDescent="0.25">
      <c r="A1037" t="str">
        <f t="shared" si="16"/>
        <v>9572</v>
      </c>
      <c r="B1037">
        <v>2</v>
      </c>
      <c r="C1037">
        <v>957</v>
      </c>
      <c r="D1037">
        <v>0</v>
      </c>
      <c r="E1037">
        <v>0</v>
      </c>
      <c r="F1037">
        <v>0</v>
      </c>
      <c r="G1037">
        <v>0</v>
      </c>
      <c r="H1037" t="s">
        <v>10</v>
      </c>
    </row>
    <row r="1038" spans="1:8" x14ac:dyDescent="0.25">
      <c r="A1038" t="str">
        <f t="shared" si="16"/>
        <v>9632</v>
      </c>
      <c r="B1038">
        <v>2</v>
      </c>
      <c r="C1038">
        <v>963</v>
      </c>
      <c r="D1038">
        <v>0</v>
      </c>
      <c r="E1038">
        <v>0</v>
      </c>
      <c r="F1038">
        <v>0</v>
      </c>
      <c r="G1038">
        <v>0</v>
      </c>
      <c r="H1038" t="s">
        <v>10</v>
      </c>
    </row>
    <row r="1039" spans="1:8" x14ac:dyDescent="0.25">
      <c r="A1039" t="str">
        <f t="shared" si="16"/>
        <v>9702</v>
      </c>
      <c r="B1039">
        <v>2</v>
      </c>
      <c r="C1039">
        <v>970</v>
      </c>
      <c r="D1039">
        <v>15985647</v>
      </c>
      <c r="E1039">
        <v>15666915.76</v>
      </c>
      <c r="F1039">
        <v>234</v>
      </c>
      <c r="G1039">
        <v>260</v>
      </c>
      <c r="H1039" t="s">
        <v>10</v>
      </c>
    </row>
    <row r="1040" spans="1:8" x14ac:dyDescent="0.25">
      <c r="A1040" t="str">
        <f t="shared" si="16"/>
        <v>9822</v>
      </c>
      <c r="B1040">
        <v>2</v>
      </c>
      <c r="C1040">
        <v>982</v>
      </c>
      <c r="D1040">
        <v>0</v>
      </c>
      <c r="E1040">
        <v>0</v>
      </c>
      <c r="F1040">
        <v>0</v>
      </c>
      <c r="G1040">
        <v>0</v>
      </c>
      <c r="H1040" t="s">
        <v>10</v>
      </c>
    </row>
    <row r="1041" spans="1:8" x14ac:dyDescent="0.25">
      <c r="A1041" t="str">
        <f t="shared" si="16"/>
        <v>11342</v>
      </c>
      <c r="B1041">
        <v>2</v>
      </c>
      <c r="C1041">
        <v>1134</v>
      </c>
      <c r="D1041">
        <v>0</v>
      </c>
      <c r="E1041">
        <v>0</v>
      </c>
      <c r="F1041">
        <v>0</v>
      </c>
      <c r="G1041">
        <v>0</v>
      </c>
      <c r="H1041" t="s">
        <v>10</v>
      </c>
    </row>
    <row r="1042" spans="1:8" x14ac:dyDescent="0.25">
      <c r="A1042" t="str">
        <f t="shared" si="16"/>
        <v>11402</v>
      </c>
      <c r="B1042">
        <v>2</v>
      </c>
      <c r="C1042">
        <v>1140</v>
      </c>
      <c r="D1042">
        <v>2444414</v>
      </c>
      <c r="E1042">
        <v>2417414</v>
      </c>
      <c r="F1042">
        <v>12</v>
      </c>
      <c r="G1042">
        <v>14</v>
      </c>
      <c r="H1042" t="s">
        <v>10</v>
      </c>
    </row>
    <row r="1043" spans="1:8" x14ac:dyDescent="0.25">
      <c r="A1043" t="str">
        <f t="shared" si="16"/>
        <v>11552</v>
      </c>
      <c r="B1043">
        <v>2</v>
      </c>
      <c r="C1043">
        <v>1155</v>
      </c>
      <c r="D1043">
        <v>0</v>
      </c>
      <c r="E1043">
        <v>0</v>
      </c>
      <c r="F1043">
        <v>0</v>
      </c>
      <c r="G1043">
        <v>0</v>
      </c>
      <c r="H1043" t="s">
        <v>10</v>
      </c>
    </row>
    <row r="1044" spans="1:8" x14ac:dyDescent="0.25">
      <c r="A1044" t="str">
        <f t="shared" si="16"/>
        <v>12062</v>
      </c>
      <c r="B1044">
        <v>2</v>
      </c>
      <c r="C1044">
        <v>1206</v>
      </c>
      <c r="D1044">
        <v>0</v>
      </c>
      <c r="E1044">
        <v>0</v>
      </c>
      <c r="F1044">
        <v>0</v>
      </c>
      <c r="G1044">
        <v>0</v>
      </c>
      <c r="H1044" t="s">
        <v>10</v>
      </c>
    </row>
    <row r="1045" spans="1:8" x14ac:dyDescent="0.25">
      <c r="A1045" t="str">
        <f t="shared" si="16"/>
        <v>12702</v>
      </c>
      <c r="B1045">
        <v>2</v>
      </c>
      <c r="C1045">
        <v>1270</v>
      </c>
      <c r="D1045">
        <v>0</v>
      </c>
      <c r="E1045">
        <v>0</v>
      </c>
      <c r="F1045">
        <v>0</v>
      </c>
      <c r="G1045">
        <v>0</v>
      </c>
      <c r="H1045" t="s">
        <v>10</v>
      </c>
    </row>
    <row r="1046" spans="1:8" x14ac:dyDescent="0.25">
      <c r="A1046" t="str">
        <f t="shared" si="16"/>
        <v>12912</v>
      </c>
      <c r="B1046">
        <v>2</v>
      </c>
      <c r="C1046">
        <v>1291</v>
      </c>
      <c r="D1046">
        <v>0</v>
      </c>
      <c r="E1046">
        <v>0</v>
      </c>
      <c r="F1046">
        <v>0</v>
      </c>
      <c r="G1046">
        <v>0</v>
      </c>
      <c r="H1046" t="s">
        <v>10</v>
      </c>
    </row>
    <row r="1047" spans="1:8" x14ac:dyDescent="0.25">
      <c r="A1047" t="str">
        <f t="shared" si="16"/>
        <v>13432</v>
      </c>
      <c r="B1047">
        <v>2</v>
      </c>
      <c r="C1047">
        <v>1343</v>
      </c>
      <c r="D1047">
        <v>1599000</v>
      </c>
      <c r="E1047">
        <v>1599000</v>
      </c>
      <c r="F1047">
        <v>1</v>
      </c>
      <c r="G1047">
        <v>1</v>
      </c>
      <c r="H1047" t="s">
        <v>10</v>
      </c>
    </row>
    <row r="1048" spans="1:8" x14ac:dyDescent="0.25">
      <c r="A1048" t="str">
        <f t="shared" si="16"/>
        <v>13542</v>
      </c>
      <c r="B1048">
        <v>2</v>
      </c>
      <c r="C1048">
        <v>1354</v>
      </c>
      <c r="D1048">
        <v>0</v>
      </c>
      <c r="E1048">
        <v>0</v>
      </c>
      <c r="F1048">
        <v>0</v>
      </c>
      <c r="G1048">
        <v>0</v>
      </c>
      <c r="H1048" t="s">
        <v>10</v>
      </c>
    </row>
    <row r="1049" spans="1:8" x14ac:dyDescent="0.25">
      <c r="A1049" t="str">
        <f t="shared" si="16"/>
        <v>13612</v>
      </c>
      <c r="B1049">
        <v>2</v>
      </c>
      <c r="C1049">
        <v>1361</v>
      </c>
      <c r="D1049">
        <v>0</v>
      </c>
      <c r="E1049">
        <v>0</v>
      </c>
      <c r="F1049">
        <v>0</v>
      </c>
      <c r="G1049">
        <v>0</v>
      </c>
      <c r="H1049" t="s">
        <v>10</v>
      </c>
    </row>
    <row r="1050" spans="1:8" x14ac:dyDescent="0.25">
      <c r="A1050" t="str">
        <f t="shared" si="16"/>
        <v>13722</v>
      </c>
      <c r="B1050">
        <v>2</v>
      </c>
      <c r="C1050">
        <v>1372</v>
      </c>
      <c r="D1050">
        <v>0</v>
      </c>
      <c r="E1050">
        <v>0</v>
      </c>
      <c r="F1050">
        <v>0</v>
      </c>
      <c r="G1050">
        <v>0</v>
      </c>
      <c r="H1050" t="s">
        <v>10</v>
      </c>
    </row>
    <row r="1051" spans="1:8" x14ac:dyDescent="0.25">
      <c r="A1051" t="str">
        <f t="shared" si="16"/>
        <v>13982</v>
      </c>
      <c r="B1051">
        <v>2</v>
      </c>
      <c r="C1051">
        <v>1398</v>
      </c>
      <c r="D1051">
        <v>0</v>
      </c>
      <c r="E1051">
        <v>0</v>
      </c>
      <c r="F1051">
        <v>0</v>
      </c>
      <c r="G1051">
        <v>0</v>
      </c>
      <c r="H1051" t="s">
        <v>10</v>
      </c>
    </row>
    <row r="1052" spans="1:8" x14ac:dyDescent="0.25">
      <c r="A1052" t="str">
        <f t="shared" si="16"/>
        <v>14172</v>
      </c>
      <c r="B1052">
        <v>2</v>
      </c>
      <c r="C1052">
        <v>1417</v>
      </c>
      <c r="D1052">
        <v>0</v>
      </c>
      <c r="E1052">
        <v>0</v>
      </c>
      <c r="F1052">
        <v>0</v>
      </c>
      <c r="G1052">
        <v>0</v>
      </c>
      <c r="H1052" t="s">
        <v>10</v>
      </c>
    </row>
    <row r="1053" spans="1:8" x14ac:dyDescent="0.25">
      <c r="A1053" t="str">
        <f t="shared" si="16"/>
        <v>14382</v>
      </c>
      <c r="B1053">
        <v>2</v>
      </c>
      <c r="C1053">
        <v>1438</v>
      </c>
      <c r="D1053">
        <v>0</v>
      </c>
      <c r="E1053">
        <v>0</v>
      </c>
      <c r="F1053">
        <v>0</v>
      </c>
      <c r="G1053">
        <v>0</v>
      </c>
      <c r="H1053" t="s">
        <v>10</v>
      </c>
    </row>
    <row r="1054" spans="1:8" x14ac:dyDescent="0.25">
      <c r="A1054" t="str">
        <f t="shared" si="16"/>
        <v>15002</v>
      </c>
      <c r="B1054">
        <v>2</v>
      </c>
      <c r="C1054">
        <v>1500</v>
      </c>
      <c r="D1054">
        <v>0</v>
      </c>
      <c r="E1054">
        <v>0</v>
      </c>
      <c r="F1054">
        <v>0</v>
      </c>
      <c r="G1054">
        <v>0</v>
      </c>
      <c r="H1054" t="s">
        <v>10</v>
      </c>
    </row>
    <row r="1055" spans="1:8" x14ac:dyDescent="0.25">
      <c r="A1055" t="str">
        <f t="shared" si="16"/>
        <v>15142</v>
      </c>
      <c r="B1055">
        <v>2</v>
      </c>
      <c r="C1055">
        <v>1514</v>
      </c>
      <c r="D1055">
        <v>84000</v>
      </c>
      <c r="E1055">
        <v>84000</v>
      </c>
      <c r="F1055">
        <v>1</v>
      </c>
      <c r="G1055">
        <v>2</v>
      </c>
      <c r="H1055" t="s">
        <v>10</v>
      </c>
    </row>
    <row r="1056" spans="1:8" x14ac:dyDescent="0.25">
      <c r="A1056" t="str">
        <f t="shared" si="16"/>
        <v>15342</v>
      </c>
      <c r="B1056">
        <v>2</v>
      </c>
      <c r="C1056">
        <v>1534</v>
      </c>
      <c r="D1056">
        <v>0</v>
      </c>
      <c r="E1056">
        <v>0</v>
      </c>
      <c r="F1056">
        <v>0</v>
      </c>
      <c r="G1056">
        <v>0</v>
      </c>
      <c r="H1056" t="s">
        <v>10</v>
      </c>
    </row>
    <row r="1057" spans="1:8" x14ac:dyDescent="0.25">
      <c r="A1057" t="str">
        <f t="shared" si="16"/>
        <v>15572</v>
      </c>
      <c r="B1057">
        <v>2</v>
      </c>
      <c r="C1057">
        <v>1557</v>
      </c>
      <c r="D1057">
        <v>0</v>
      </c>
      <c r="E1057">
        <v>0</v>
      </c>
      <c r="F1057">
        <v>0</v>
      </c>
      <c r="G1057">
        <v>0</v>
      </c>
      <c r="H1057" t="s">
        <v>10</v>
      </c>
    </row>
    <row r="1058" spans="1:8" x14ac:dyDescent="0.25">
      <c r="A1058" t="str">
        <f t="shared" si="16"/>
        <v>16552</v>
      </c>
      <c r="B1058">
        <v>2</v>
      </c>
      <c r="C1058">
        <v>1655</v>
      </c>
      <c r="D1058">
        <v>0</v>
      </c>
      <c r="E1058">
        <v>0</v>
      </c>
      <c r="F1058">
        <v>0</v>
      </c>
      <c r="G1058">
        <v>0</v>
      </c>
      <c r="H1058" t="s">
        <v>10</v>
      </c>
    </row>
    <row r="1059" spans="1:8" x14ac:dyDescent="0.25">
      <c r="A1059" t="str">
        <f t="shared" si="16"/>
        <v>16822</v>
      </c>
      <c r="B1059">
        <v>2</v>
      </c>
      <c r="C1059">
        <v>1682</v>
      </c>
      <c r="D1059">
        <v>0</v>
      </c>
      <c r="E1059">
        <v>0</v>
      </c>
      <c r="F1059">
        <v>0</v>
      </c>
      <c r="G1059">
        <v>0</v>
      </c>
      <c r="H1059" t="s">
        <v>10</v>
      </c>
    </row>
    <row r="1060" spans="1:8" x14ac:dyDescent="0.25">
      <c r="A1060" t="str">
        <f t="shared" si="16"/>
        <v>17282</v>
      </c>
      <c r="B1060">
        <v>2</v>
      </c>
      <c r="C1060">
        <v>1728</v>
      </c>
      <c r="D1060">
        <v>1931551</v>
      </c>
      <c r="E1060">
        <v>1923183.75</v>
      </c>
      <c r="F1060">
        <v>36</v>
      </c>
      <c r="G1060">
        <v>49</v>
      </c>
      <c r="H1060" t="s">
        <v>10</v>
      </c>
    </row>
    <row r="1061" spans="1:8" x14ac:dyDescent="0.25">
      <c r="A1061" t="str">
        <f t="shared" si="16"/>
        <v>17712</v>
      </c>
      <c r="B1061">
        <v>2</v>
      </c>
      <c r="C1061">
        <v>1771</v>
      </c>
      <c r="D1061">
        <v>0</v>
      </c>
      <c r="E1061">
        <v>0</v>
      </c>
      <c r="F1061">
        <v>0</v>
      </c>
      <c r="G1061">
        <v>0</v>
      </c>
      <c r="H1061" t="s">
        <v>10</v>
      </c>
    </row>
    <row r="1062" spans="1:8" x14ac:dyDescent="0.25">
      <c r="A1062" t="str">
        <f t="shared" si="16"/>
        <v>18162</v>
      </c>
      <c r="B1062">
        <v>2</v>
      </c>
      <c r="C1062">
        <v>1816</v>
      </c>
      <c r="D1062">
        <v>0</v>
      </c>
      <c r="E1062">
        <v>0</v>
      </c>
      <c r="F1062">
        <v>0</v>
      </c>
      <c r="G1062">
        <v>0</v>
      </c>
      <c r="H1062" t="s">
        <v>10</v>
      </c>
    </row>
    <row r="1063" spans="1:8" x14ac:dyDescent="0.25">
      <c r="A1063" t="str">
        <f t="shared" si="16"/>
        <v>18212</v>
      </c>
      <c r="B1063">
        <v>2</v>
      </c>
      <c r="C1063">
        <v>1821</v>
      </c>
      <c r="D1063">
        <v>0</v>
      </c>
      <c r="E1063">
        <v>0</v>
      </c>
      <c r="F1063">
        <v>0</v>
      </c>
      <c r="G1063">
        <v>0</v>
      </c>
      <c r="H1063" t="s">
        <v>10</v>
      </c>
    </row>
    <row r="1064" spans="1:8" x14ac:dyDescent="0.25">
      <c r="A1064" t="str">
        <f t="shared" si="16"/>
        <v>18312</v>
      </c>
      <c r="B1064">
        <v>2</v>
      </c>
      <c r="C1064">
        <v>1831</v>
      </c>
      <c r="D1064">
        <v>165828876</v>
      </c>
      <c r="E1064">
        <v>163915655.12</v>
      </c>
      <c r="F1064">
        <v>2084</v>
      </c>
      <c r="G1064">
        <v>2648</v>
      </c>
      <c r="H1064" t="s">
        <v>10</v>
      </c>
    </row>
    <row r="1065" spans="1:8" x14ac:dyDescent="0.25">
      <c r="A1065" t="str">
        <f t="shared" si="16"/>
        <v>18462</v>
      </c>
      <c r="B1065">
        <v>2</v>
      </c>
      <c r="C1065">
        <v>1846</v>
      </c>
      <c r="D1065">
        <v>0</v>
      </c>
      <c r="E1065">
        <v>0</v>
      </c>
      <c r="F1065">
        <v>0</v>
      </c>
      <c r="G1065">
        <v>0</v>
      </c>
      <c r="H1065" t="s">
        <v>10</v>
      </c>
    </row>
    <row r="1066" spans="1:8" x14ac:dyDescent="0.25">
      <c r="A1066" t="str">
        <f t="shared" si="16"/>
        <v>18752</v>
      </c>
      <c r="B1066">
        <v>2</v>
      </c>
      <c r="C1066">
        <v>1875</v>
      </c>
      <c r="D1066">
        <v>0</v>
      </c>
      <c r="E1066">
        <v>0</v>
      </c>
      <c r="F1066">
        <v>0</v>
      </c>
      <c r="G1066">
        <v>0</v>
      </c>
      <c r="H1066" t="s">
        <v>10</v>
      </c>
    </row>
    <row r="1067" spans="1:8" x14ac:dyDescent="0.25">
      <c r="A1067" t="str">
        <f t="shared" si="16"/>
        <v>19162</v>
      </c>
      <c r="B1067">
        <v>2</v>
      </c>
      <c r="C1067">
        <v>1916</v>
      </c>
      <c r="D1067">
        <v>0</v>
      </c>
      <c r="E1067">
        <v>0</v>
      </c>
      <c r="F1067">
        <v>0</v>
      </c>
      <c r="G1067">
        <v>0</v>
      </c>
      <c r="H1067" t="s">
        <v>10</v>
      </c>
    </row>
    <row r="1068" spans="1:8" x14ac:dyDescent="0.25">
      <c r="A1068" t="str">
        <f t="shared" si="16"/>
        <v>19312</v>
      </c>
      <c r="B1068">
        <v>2</v>
      </c>
      <c r="C1068">
        <v>1931</v>
      </c>
      <c r="D1068">
        <v>0</v>
      </c>
      <c r="E1068">
        <v>0</v>
      </c>
      <c r="F1068">
        <v>0</v>
      </c>
      <c r="G1068">
        <v>0</v>
      </c>
      <c r="H1068" t="s">
        <v>10</v>
      </c>
    </row>
    <row r="1069" spans="1:8" x14ac:dyDescent="0.25">
      <c r="A1069" t="str">
        <f t="shared" si="16"/>
        <v>19622</v>
      </c>
      <c r="B1069">
        <v>2</v>
      </c>
      <c r="C1069">
        <v>1962</v>
      </c>
      <c r="D1069">
        <v>0</v>
      </c>
      <c r="E1069">
        <v>0</v>
      </c>
      <c r="F1069">
        <v>0</v>
      </c>
      <c r="G1069">
        <v>0</v>
      </c>
      <c r="H1069" t="s">
        <v>10</v>
      </c>
    </row>
    <row r="1070" spans="1:8" x14ac:dyDescent="0.25">
      <c r="A1070" t="str">
        <f t="shared" si="16"/>
        <v>19752</v>
      </c>
      <c r="B1070">
        <v>2</v>
      </c>
      <c r="C1070">
        <v>1975</v>
      </c>
      <c r="D1070">
        <v>0</v>
      </c>
      <c r="E1070">
        <v>0</v>
      </c>
      <c r="F1070">
        <v>0</v>
      </c>
      <c r="G1070">
        <v>0</v>
      </c>
      <c r="H1070" t="s">
        <v>10</v>
      </c>
    </row>
    <row r="1071" spans="1:8" x14ac:dyDescent="0.25">
      <c r="A1071" t="str">
        <f t="shared" si="16"/>
        <v>19882</v>
      </c>
      <c r="B1071">
        <v>2</v>
      </c>
      <c r="C1071">
        <v>1988</v>
      </c>
      <c r="D1071">
        <v>0</v>
      </c>
      <c r="E1071">
        <v>0</v>
      </c>
      <c r="F1071">
        <v>0</v>
      </c>
      <c r="G1071">
        <v>0</v>
      </c>
      <c r="H1071" t="s">
        <v>10</v>
      </c>
    </row>
    <row r="1072" spans="1:8" x14ac:dyDescent="0.25">
      <c r="A1072" t="str">
        <f t="shared" si="16"/>
        <v>19942</v>
      </c>
      <c r="B1072">
        <v>2</v>
      </c>
      <c r="C1072">
        <v>1994</v>
      </c>
      <c r="D1072">
        <v>0</v>
      </c>
      <c r="E1072">
        <v>0</v>
      </c>
      <c r="F1072">
        <v>0</v>
      </c>
      <c r="G1072">
        <v>0</v>
      </c>
      <c r="H1072" t="s">
        <v>10</v>
      </c>
    </row>
    <row r="1073" spans="1:8" x14ac:dyDescent="0.25">
      <c r="A1073" t="str">
        <f t="shared" si="16"/>
        <v>20152</v>
      </c>
      <c r="B1073">
        <v>2</v>
      </c>
      <c r="C1073">
        <v>2015</v>
      </c>
      <c r="D1073">
        <v>0</v>
      </c>
      <c r="E1073">
        <v>0</v>
      </c>
      <c r="F1073">
        <v>0</v>
      </c>
      <c r="G1073">
        <v>0</v>
      </c>
      <c r="H1073" t="s">
        <v>10</v>
      </c>
    </row>
    <row r="1074" spans="1:8" x14ac:dyDescent="0.25">
      <c r="A1074" t="str">
        <f t="shared" si="16"/>
        <v>20512</v>
      </c>
      <c r="B1074">
        <v>2</v>
      </c>
      <c r="C1074">
        <v>2051</v>
      </c>
      <c r="D1074">
        <v>0</v>
      </c>
      <c r="E1074">
        <v>0</v>
      </c>
      <c r="F1074">
        <v>0</v>
      </c>
      <c r="G1074">
        <v>0</v>
      </c>
      <c r="H1074" t="s">
        <v>10</v>
      </c>
    </row>
    <row r="1075" spans="1:8" x14ac:dyDescent="0.25">
      <c r="A1075" t="str">
        <f t="shared" si="16"/>
        <v>20602</v>
      </c>
      <c r="B1075">
        <v>2</v>
      </c>
      <c r="C1075">
        <v>2060</v>
      </c>
      <c r="D1075">
        <v>23873147.5</v>
      </c>
      <c r="E1075">
        <v>23362618.41</v>
      </c>
      <c r="F1075">
        <v>357</v>
      </c>
      <c r="G1075">
        <v>466</v>
      </c>
      <c r="H1075" t="s">
        <v>10</v>
      </c>
    </row>
    <row r="1076" spans="1:8" x14ac:dyDescent="0.25">
      <c r="A1076" t="str">
        <f t="shared" si="16"/>
        <v>20872</v>
      </c>
      <c r="B1076">
        <v>2</v>
      </c>
      <c r="C1076">
        <v>2087</v>
      </c>
      <c r="D1076">
        <v>0</v>
      </c>
      <c r="E1076">
        <v>0</v>
      </c>
      <c r="F1076">
        <v>0</v>
      </c>
      <c r="G1076">
        <v>0</v>
      </c>
      <c r="H1076" t="s">
        <v>10</v>
      </c>
    </row>
    <row r="1077" spans="1:8" x14ac:dyDescent="0.25">
      <c r="A1077" t="str">
        <f t="shared" si="16"/>
        <v>22112</v>
      </c>
      <c r="B1077">
        <v>2</v>
      </c>
      <c r="C1077">
        <v>2211</v>
      </c>
      <c r="D1077">
        <v>0</v>
      </c>
      <c r="E1077">
        <v>0</v>
      </c>
      <c r="F1077">
        <v>0</v>
      </c>
      <c r="G1077">
        <v>0</v>
      </c>
      <c r="H1077" t="s">
        <v>10</v>
      </c>
    </row>
    <row r="1078" spans="1:8" x14ac:dyDescent="0.25">
      <c r="A1078" t="str">
        <f t="shared" si="16"/>
        <v>23962</v>
      </c>
      <c r="B1078">
        <v>2</v>
      </c>
      <c r="C1078">
        <v>2396</v>
      </c>
      <c r="D1078">
        <v>0</v>
      </c>
      <c r="E1078">
        <v>0</v>
      </c>
      <c r="F1078">
        <v>0</v>
      </c>
      <c r="G1078">
        <v>0</v>
      </c>
      <c r="H1078" t="s">
        <v>10</v>
      </c>
    </row>
    <row r="1079" spans="1:8" x14ac:dyDescent="0.25">
      <c r="A1079" t="str">
        <f t="shared" si="16"/>
        <v>24092</v>
      </c>
      <c r="B1079">
        <v>2</v>
      </c>
      <c r="C1079">
        <v>2409</v>
      </c>
      <c r="D1079">
        <v>0</v>
      </c>
      <c r="E1079">
        <v>0</v>
      </c>
      <c r="F1079">
        <v>0</v>
      </c>
      <c r="G1079">
        <v>0</v>
      </c>
      <c r="H1079" t="s">
        <v>10</v>
      </c>
    </row>
    <row r="1080" spans="1:8" x14ac:dyDescent="0.25">
      <c r="A1080" t="str">
        <f t="shared" si="16"/>
        <v>25842</v>
      </c>
      <c r="B1080">
        <v>2</v>
      </c>
      <c r="C1080">
        <v>2584</v>
      </c>
      <c r="D1080">
        <v>0</v>
      </c>
      <c r="E1080">
        <v>0</v>
      </c>
      <c r="F1080">
        <v>0</v>
      </c>
      <c r="G1080">
        <v>0</v>
      </c>
      <c r="H1080" t="s">
        <v>10</v>
      </c>
    </row>
    <row r="1081" spans="1:8" x14ac:dyDescent="0.25">
      <c r="A1081" t="str">
        <f t="shared" si="16"/>
        <v>27312</v>
      </c>
      <c r="B1081">
        <v>2</v>
      </c>
      <c r="C1081">
        <v>2731</v>
      </c>
      <c r="D1081">
        <v>0</v>
      </c>
      <c r="E1081">
        <v>0</v>
      </c>
      <c r="F1081">
        <v>0</v>
      </c>
      <c r="G1081">
        <v>0</v>
      </c>
      <c r="H1081" t="s">
        <v>10</v>
      </c>
    </row>
    <row r="1082" spans="1:8" x14ac:dyDescent="0.25">
      <c r="A1082" t="str">
        <f t="shared" si="16"/>
        <v>27562</v>
      </c>
      <c r="B1082">
        <v>2</v>
      </c>
      <c r="C1082">
        <v>2756</v>
      </c>
      <c r="D1082">
        <v>49000</v>
      </c>
      <c r="E1082">
        <v>49000</v>
      </c>
      <c r="F1082">
        <v>1</v>
      </c>
      <c r="G1082">
        <v>1</v>
      </c>
      <c r="H1082" t="s">
        <v>10</v>
      </c>
    </row>
    <row r="1083" spans="1:8" x14ac:dyDescent="0.25">
      <c r="A1083" t="str">
        <f t="shared" si="16"/>
        <v>28272</v>
      </c>
      <c r="B1083">
        <v>2</v>
      </c>
      <c r="C1083">
        <v>2827</v>
      </c>
      <c r="D1083">
        <v>0</v>
      </c>
      <c r="E1083">
        <v>0</v>
      </c>
      <c r="F1083">
        <v>0</v>
      </c>
      <c r="G1083">
        <v>0</v>
      </c>
      <c r="H1083" t="s">
        <v>10</v>
      </c>
    </row>
    <row r="1084" spans="1:8" x14ac:dyDescent="0.25">
      <c r="A1084" t="str">
        <f t="shared" si="16"/>
        <v>28912</v>
      </c>
      <c r="B1084">
        <v>2</v>
      </c>
      <c r="C1084">
        <v>2891</v>
      </c>
      <c r="D1084">
        <v>2012310</v>
      </c>
      <c r="E1084">
        <v>2012310</v>
      </c>
      <c r="F1084">
        <v>14</v>
      </c>
      <c r="G1084">
        <v>19</v>
      </c>
      <c r="H1084" t="s">
        <v>10</v>
      </c>
    </row>
    <row r="1085" spans="1:8" x14ac:dyDescent="0.25">
      <c r="A1085" t="str">
        <f t="shared" si="16"/>
        <v>28972</v>
      </c>
      <c r="B1085">
        <v>2</v>
      </c>
      <c r="C1085">
        <v>2897</v>
      </c>
      <c r="D1085">
        <v>230607</v>
      </c>
      <c r="E1085">
        <v>230607</v>
      </c>
      <c r="F1085">
        <v>5</v>
      </c>
      <c r="G1085">
        <v>6</v>
      </c>
      <c r="H1085" t="s">
        <v>10</v>
      </c>
    </row>
    <row r="1086" spans="1:8" x14ac:dyDescent="0.25">
      <c r="A1086" t="str">
        <f t="shared" si="16"/>
        <v>29062</v>
      </c>
      <c r="B1086">
        <v>2</v>
      </c>
      <c r="C1086">
        <v>2906</v>
      </c>
      <c r="D1086">
        <v>0</v>
      </c>
      <c r="E1086">
        <v>0</v>
      </c>
      <c r="F1086">
        <v>0</v>
      </c>
      <c r="G1086">
        <v>0</v>
      </c>
      <c r="H1086" t="s">
        <v>10</v>
      </c>
    </row>
    <row r="1087" spans="1:8" x14ac:dyDescent="0.25">
      <c r="A1087" t="str">
        <f t="shared" si="16"/>
        <v>29312</v>
      </c>
      <c r="B1087">
        <v>2</v>
      </c>
      <c r="C1087">
        <v>2931</v>
      </c>
      <c r="D1087">
        <v>0</v>
      </c>
      <c r="E1087">
        <v>0</v>
      </c>
      <c r="F1087">
        <v>0</v>
      </c>
      <c r="G1087">
        <v>0</v>
      </c>
      <c r="H1087" t="s">
        <v>10</v>
      </c>
    </row>
    <row r="1088" spans="1:8" x14ac:dyDescent="0.25">
      <c r="A1088" t="str">
        <f t="shared" si="16"/>
        <v>29372</v>
      </c>
      <c r="B1088">
        <v>2</v>
      </c>
      <c r="C1088">
        <v>2937</v>
      </c>
      <c r="D1088">
        <v>4126397</v>
      </c>
      <c r="E1088">
        <v>4126397</v>
      </c>
      <c r="F1088">
        <v>9</v>
      </c>
      <c r="G1088">
        <v>12</v>
      </c>
      <c r="H1088" t="s">
        <v>10</v>
      </c>
    </row>
    <row r="1089" spans="1:8" x14ac:dyDescent="0.25">
      <c r="A1089" t="str">
        <f t="shared" si="16"/>
        <v>29582</v>
      </c>
      <c r="B1089">
        <v>2</v>
      </c>
      <c r="C1089">
        <v>2958</v>
      </c>
      <c r="D1089">
        <v>569972</v>
      </c>
      <c r="E1089">
        <v>569972</v>
      </c>
      <c r="F1089">
        <v>5</v>
      </c>
      <c r="G1089">
        <v>5</v>
      </c>
      <c r="H1089" t="s">
        <v>10</v>
      </c>
    </row>
    <row r="1090" spans="1:8" x14ac:dyDescent="0.25">
      <c r="A1090" t="str">
        <f t="shared" si="16"/>
        <v>29712</v>
      </c>
      <c r="B1090">
        <v>2</v>
      </c>
      <c r="C1090">
        <v>2971</v>
      </c>
      <c r="D1090">
        <v>142000</v>
      </c>
      <c r="E1090">
        <v>142000</v>
      </c>
      <c r="F1090">
        <v>1</v>
      </c>
      <c r="G1090">
        <v>1</v>
      </c>
      <c r="H1090" t="s">
        <v>10</v>
      </c>
    </row>
    <row r="1091" spans="1:8" x14ac:dyDescent="0.25">
      <c r="A1091" t="str">
        <f t="shared" ref="A1091:A1154" si="17">C1091&amp;B1091</f>
        <v>29822</v>
      </c>
      <c r="B1091">
        <v>2</v>
      </c>
      <c r="C1091">
        <v>2982</v>
      </c>
      <c r="D1091">
        <v>0</v>
      </c>
      <c r="E1091">
        <v>0</v>
      </c>
      <c r="F1091">
        <v>0</v>
      </c>
      <c r="G1091">
        <v>0</v>
      </c>
      <c r="H1091" t="s">
        <v>10</v>
      </c>
    </row>
    <row r="1092" spans="1:8" x14ac:dyDescent="0.25">
      <c r="A1092" t="str">
        <f t="shared" si="17"/>
        <v>29912</v>
      </c>
      <c r="B1092">
        <v>2</v>
      </c>
      <c r="C1092">
        <v>2991</v>
      </c>
      <c r="D1092">
        <v>0</v>
      </c>
      <c r="E1092">
        <v>0</v>
      </c>
      <c r="F1092">
        <v>0</v>
      </c>
      <c r="G1092">
        <v>0</v>
      </c>
      <c r="H1092" t="s">
        <v>10</v>
      </c>
    </row>
    <row r="1093" spans="1:8" x14ac:dyDescent="0.25">
      <c r="A1093" t="str">
        <f t="shared" si="17"/>
        <v>30102</v>
      </c>
      <c r="B1093">
        <v>2</v>
      </c>
      <c r="C1093">
        <v>3010</v>
      </c>
      <c r="D1093">
        <v>7224824</v>
      </c>
      <c r="E1093">
        <v>7175032.7599999998</v>
      </c>
      <c r="F1093">
        <v>79</v>
      </c>
      <c r="G1093">
        <v>92</v>
      </c>
      <c r="H1093" t="s">
        <v>10</v>
      </c>
    </row>
    <row r="1094" spans="1:8" x14ac:dyDescent="0.25">
      <c r="A1094" t="str">
        <f t="shared" si="17"/>
        <v>30172</v>
      </c>
      <c r="B1094">
        <v>2</v>
      </c>
      <c r="C1094">
        <v>3017</v>
      </c>
      <c r="D1094">
        <v>2052007</v>
      </c>
      <c r="E1094">
        <v>2052007</v>
      </c>
      <c r="F1094">
        <v>2</v>
      </c>
      <c r="G1094">
        <v>3</v>
      </c>
      <c r="H1094" t="s">
        <v>10</v>
      </c>
    </row>
    <row r="1095" spans="1:8" x14ac:dyDescent="0.25">
      <c r="A1095" t="str">
        <f t="shared" si="17"/>
        <v>31132</v>
      </c>
      <c r="B1095">
        <v>2</v>
      </c>
      <c r="C1095">
        <v>3113</v>
      </c>
      <c r="D1095">
        <v>0</v>
      </c>
      <c r="E1095">
        <v>0</v>
      </c>
      <c r="F1095">
        <v>0</v>
      </c>
      <c r="G1095">
        <v>0</v>
      </c>
      <c r="H1095" t="s">
        <v>10</v>
      </c>
    </row>
    <row r="1096" spans="1:8" x14ac:dyDescent="0.25">
      <c r="A1096" t="str">
        <f t="shared" si="17"/>
        <v>31982</v>
      </c>
      <c r="B1096">
        <v>2</v>
      </c>
      <c r="C1096">
        <v>3198</v>
      </c>
      <c r="D1096">
        <v>0</v>
      </c>
      <c r="E1096">
        <v>0</v>
      </c>
      <c r="F1096">
        <v>0</v>
      </c>
      <c r="G1096">
        <v>0</v>
      </c>
      <c r="H1096" t="s">
        <v>10</v>
      </c>
    </row>
    <row r="1097" spans="1:8" x14ac:dyDescent="0.25">
      <c r="A1097" t="str">
        <f t="shared" si="17"/>
        <v>32802</v>
      </c>
      <c r="B1097">
        <v>2</v>
      </c>
      <c r="C1097">
        <v>3280</v>
      </c>
      <c r="D1097">
        <v>0</v>
      </c>
      <c r="E1097">
        <v>0</v>
      </c>
      <c r="F1097">
        <v>0</v>
      </c>
      <c r="G1097">
        <v>0</v>
      </c>
      <c r="H1097" t="s">
        <v>10</v>
      </c>
    </row>
    <row r="1098" spans="1:8" x14ac:dyDescent="0.25">
      <c r="A1098" t="str">
        <f t="shared" si="17"/>
        <v>33022</v>
      </c>
      <c r="B1098">
        <v>2</v>
      </c>
      <c r="C1098">
        <v>3302</v>
      </c>
      <c r="D1098">
        <v>0</v>
      </c>
      <c r="E1098">
        <v>0</v>
      </c>
      <c r="F1098">
        <v>0</v>
      </c>
      <c r="G1098">
        <v>0</v>
      </c>
      <c r="H1098" t="s">
        <v>10</v>
      </c>
    </row>
    <row r="1099" spans="1:8" x14ac:dyDescent="0.25">
      <c r="A1099" t="str">
        <f t="shared" si="17"/>
        <v>33132</v>
      </c>
      <c r="B1099">
        <v>2</v>
      </c>
      <c r="C1099">
        <v>3313</v>
      </c>
      <c r="D1099">
        <v>0</v>
      </c>
      <c r="E1099">
        <v>0</v>
      </c>
      <c r="F1099">
        <v>0</v>
      </c>
      <c r="G1099">
        <v>0</v>
      </c>
      <c r="H1099" t="s">
        <v>10</v>
      </c>
    </row>
    <row r="1100" spans="1:8" x14ac:dyDescent="0.25">
      <c r="A1100" t="str">
        <f t="shared" si="17"/>
        <v>33492</v>
      </c>
      <c r="B1100">
        <v>2</v>
      </c>
      <c r="C1100">
        <v>3349</v>
      </c>
      <c r="D1100">
        <v>0</v>
      </c>
      <c r="E1100">
        <v>0</v>
      </c>
      <c r="F1100">
        <v>0</v>
      </c>
      <c r="G1100">
        <v>0</v>
      </c>
      <c r="H1100" t="s">
        <v>10</v>
      </c>
    </row>
    <row r="1101" spans="1:8" x14ac:dyDescent="0.25">
      <c r="A1101" t="str">
        <f t="shared" si="17"/>
        <v>34352</v>
      </c>
      <c r="B1101">
        <v>2</v>
      </c>
      <c r="C1101">
        <v>3435</v>
      </c>
      <c r="D1101">
        <v>0</v>
      </c>
      <c r="E1101">
        <v>0</v>
      </c>
      <c r="F1101">
        <v>0</v>
      </c>
      <c r="G1101">
        <v>0</v>
      </c>
      <c r="H1101" t="s">
        <v>10</v>
      </c>
    </row>
    <row r="1102" spans="1:8" x14ac:dyDescent="0.25">
      <c r="A1102" t="str">
        <f t="shared" si="17"/>
        <v>34942</v>
      </c>
      <c r="B1102">
        <v>2</v>
      </c>
      <c r="C1102">
        <v>3494</v>
      </c>
      <c r="D1102">
        <v>0</v>
      </c>
      <c r="E1102">
        <v>0</v>
      </c>
      <c r="F1102">
        <v>0</v>
      </c>
      <c r="G1102">
        <v>0</v>
      </c>
      <c r="H1102" t="s">
        <v>10</v>
      </c>
    </row>
    <row r="1103" spans="1:8" x14ac:dyDescent="0.25">
      <c r="A1103" t="str">
        <f t="shared" si="17"/>
        <v>35192</v>
      </c>
      <c r="B1103">
        <v>2</v>
      </c>
      <c r="C1103">
        <v>3519</v>
      </c>
      <c r="D1103">
        <v>124000</v>
      </c>
      <c r="E1103">
        <v>124000</v>
      </c>
      <c r="F1103">
        <v>2</v>
      </c>
      <c r="G1103">
        <v>2</v>
      </c>
      <c r="H1103" t="s">
        <v>10</v>
      </c>
    </row>
    <row r="1104" spans="1:8" x14ac:dyDescent="0.25">
      <c r="A1104" t="str">
        <f t="shared" si="17"/>
        <v>35252</v>
      </c>
      <c r="B1104">
        <v>2</v>
      </c>
      <c r="C1104">
        <v>3525</v>
      </c>
      <c r="D1104">
        <v>0</v>
      </c>
      <c r="E1104">
        <v>0</v>
      </c>
      <c r="F1104">
        <v>0</v>
      </c>
      <c r="G1104">
        <v>0</v>
      </c>
      <c r="H1104" t="s">
        <v>10</v>
      </c>
    </row>
    <row r="1105" spans="1:8" x14ac:dyDescent="0.25">
      <c r="A1105" t="str">
        <f t="shared" si="17"/>
        <v>35492</v>
      </c>
      <c r="B1105">
        <v>2</v>
      </c>
      <c r="C1105">
        <v>3549</v>
      </c>
      <c r="D1105">
        <v>0</v>
      </c>
      <c r="E1105">
        <v>0</v>
      </c>
      <c r="F1105">
        <v>0</v>
      </c>
      <c r="G1105">
        <v>0</v>
      </c>
      <c r="H1105" t="s">
        <v>10</v>
      </c>
    </row>
    <row r="1106" spans="1:8" x14ac:dyDescent="0.25">
      <c r="A1106" t="str">
        <f t="shared" si="17"/>
        <v>35642</v>
      </c>
      <c r="B1106">
        <v>2</v>
      </c>
      <c r="C1106">
        <v>3564</v>
      </c>
      <c r="D1106">
        <v>0</v>
      </c>
      <c r="E1106">
        <v>0</v>
      </c>
      <c r="F1106">
        <v>0</v>
      </c>
      <c r="G1106">
        <v>0</v>
      </c>
      <c r="H1106" t="s">
        <v>10</v>
      </c>
    </row>
    <row r="1107" spans="1:8" x14ac:dyDescent="0.25">
      <c r="A1107" t="str">
        <f t="shared" si="17"/>
        <v>35852</v>
      </c>
      <c r="B1107">
        <v>2</v>
      </c>
      <c r="C1107">
        <v>3585</v>
      </c>
      <c r="D1107">
        <v>0</v>
      </c>
      <c r="E1107">
        <v>0</v>
      </c>
      <c r="F1107">
        <v>0</v>
      </c>
      <c r="G1107">
        <v>0</v>
      </c>
      <c r="H1107" t="s">
        <v>10</v>
      </c>
    </row>
    <row r="1108" spans="1:8" x14ac:dyDescent="0.25">
      <c r="A1108" t="str">
        <f t="shared" si="17"/>
        <v>35942</v>
      </c>
      <c r="B1108">
        <v>2</v>
      </c>
      <c r="C1108">
        <v>3594</v>
      </c>
      <c r="D1108">
        <v>0</v>
      </c>
      <c r="E1108">
        <v>0</v>
      </c>
      <c r="F1108">
        <v>0</v>
      </c>
      <c r="G1108">
        <v>0</v>
      </c>
      <c r="H1108" t="s">
        <v>10</v>
      </c>
    </row>
    <row r="1109" spans="1:8" x14ac:dyDescent="0.25">
      <c r="A1109" t="str">
        <f t="shared" si="17"/>
        <v>36092</v>
      </c>
      <c r="B1109">
        <v>2</v>
      </c>
      <c r="C1109">
        <v>3609</v>
      </c>
      <c r="D1109">
        <v>0</v>
      </c>
      <c r="E1109">
        <v>0</v>
      </c>
      <c r="F1109">
        <v>0</v>
      </c>
      <c r="G1109">
        <v>0</v>
      </c>
      <c r="H1109" t="s">
        <v>10</v>
      </c>
    </row>
    <row r="1110" spans="1:8" x14ac:dyDescent="0.25">
      <c r="A1110" t="str">
        <f t="shared" si="17"/>
        <v>36332</v>
      </c>
      <c r="B1110">
        <v>2</v>
      </c>
      <c r="C1110">
        <v>3633</v>
      </c>
      <c r="D1110">
        <v>0</v>
      </c>
      <c r="E1110">
        <v>0</v>
      </c>
      <c r="F1110">
        <v>0</v>
      </c>
      <c r="G1110">
        <v>0</v>
      </c>
      <c r="H1110" t="s">
        <v>10</v>
      </c>
    </row>
    <row r="1111" spans="1:8" x14ac:dyDescent="0.25">
      <c r="A1111" t="str">
        <f t="shared" si="17"/>
        <v>36582</v>
      </c>
      <c r="B1111">
        <v>2</v>
      </c>
      <c r="C1111">
        <v>3658</v>
      </c>
      <c r="D1111">
        <v>0</v>
      </c>
      <c r="E1111">
        <v>0</v>
      </c>
      <c r="F1111">
        <v>0</v>
      </c>
      <c r="G1111">
        <v>0</v>
      </c>
      <c r="H1111" t="s">
        <v>10</v>
      </c>
    </row>
    <row r="1112" spans="1:8" x14ac:dyDescent="0.25">
      <c r="A1112" t="str">
        <f t="shared" si="17"/>
        <v>36872</v>
      </c>
      <c r="B1112">
        <v>2</v>
      </c>
      <c r="C1112">
        <v>3687</v>
      </c>
      <c r="D1112">
        <v>0</v>
      </c>
      <c r="E1112">
        <v>0</v>
      </c>
      <c r="F1112">
        <v>0</v>
      </c>
      <c r="G1112">
        <v>0</v>
      </c>
      <c r="H1112" t="s">
        <v>10</v>
      </c>
    </row>
    <row r="1113" spans="1:8" x14ac:dyDescent="0.25">
      <c r="A1113" t="str">
        <f t="shared" si="17"/>
        <v>37052</v>
      </c>
      <c r="B1113">
        <v>2</v>
      </c>
      <c r="C1113">
        <v>3705</v>
      </c>
      <c r="D1113">
        <v>0</v>
      </c>
      <c r="E1113">
        <v>0</v>
      </c>
      <c r="F1113">
        <v>0</v>
      </c>
      <c r="G1113">
        <v>0</v>
      </c>
      <c r="H1113" t="s">
        <v>10</v>
      </c>
    </row>
    <row r="1114" spans="1:8" x14ac:dyDescent="0.25">
      <c r="A1114" t="str">
        <f t="shared" si="17"/>
        <v>37292</v>
      </c>
      <c r="B1114">
        <v>2</v>
      </c>
      <c r="C1114">
        <v>3729</v>
      </c>
      <c r="D1114">
        <v>9238411</v>
      </c>
      <c r="E1114">
        <v>9101168.2799999993</v>
      </c>
      <c r="F1114">
        <v>128</v>
      </c>
      <c r="G1114">
        <v>153</v>
      </c>
      <c r="H1114" t="s">
        <v>10</v>
      </c>
    </row>
    <row r="1115" spans="1:8" x14ac:dyDescent="0.25">
      <c r="A1115" t="str">
        <f t="shared" si="17"/>
        <v>37892</v>
      </c>
      <c r="B1115">
        <v>2</v>
      </c>
      <c r="C1115">
        <v>3789</v>
      </c>
      <c r="D1115">
        <v>0</v>
      </c>
      <c r="E1115">
        <v>0</v>
      </c>
      <c r="F1115">
        <v>0</v>
      </c>
      <c r="G1115">
        <v>0</v>
      </c>
      <c r="H1115" t="s">
        <v>10</v>
      </c>
    </row>
    <row r="1116" spans="1:8" x14ac:dyDescent="0.25">
      <c r="A1116" t="str">
        <f t="shared" si="17"/>
        <v>37942</v>
      </c>
      <c r="B1116">
        <v>2</v>
      </c>
      <c r="C1116">
        <v>3794</v>
      </c>
      <c r="D1116">
        <v>3824694</v>
      </c>
      <c r="E1116">
        <v>3812294</v>
      </c>
      <c r="F1116">
        <v>36</v>
      </c>
      <c r="G1116">
        <v>43</v>
      </c>
      <c r="H1116" t="s">
        <v>10</v>
      </c>
    </row>
    <row r="1117" spans="1:8" x14ac:dyDescent="0.25">
      <c r="A1117" t="str">
        <f t="shared" si="17"/>
        <v>38072</v>
      </c>
      <c r="B1117">
        <v>2</v>
      </c>
      <c r="C1117">
        <v>3807</v>
      </c>
      <c r="D1117">
        <v>0</v>
      </c>
      <c r="E1117">
        <v>0</v>
      </c>
      <c r="F1117">
        <v>0</v>
      </c>
      <c r="G1117">
        <v>0</v>
      </c>
      <c r="H1117" t="s">
        <v>10</v>
      </c>
    </row>
    <row r="1118" spans="1:8" x14ac:dyDescent="0.25">
      <c r="A1118" t="str">
        <f t="shared" si="17"/>
        <v>38112</v>
      </c>
      <c r="B1118">
        <v>2</v>
      </c>
      <c r="C1118">
        <v>3811</v>
      </c>
      <c r="D1118">
        <v>0</v>
      </c>
      <c r="E1118">
        <v>0</v>
      </c>
      <c r="F1118">
        <v>0</v>
      </c>
      <c r="G1118">
        <v>0</v>
      </c>
      <c r="H1118" t="s">
        <v>10</v>
      </c>
    </row>
    <row r="1119" spans="1:8" x14ac:dyDescent="0.25">
      <c r="A1119" t="str">
        <f t="shared" si="17"/>
        <v>38162</v>
      </c>
      <c r="B1119">
        <v>2</v>
      </c>
      <c r="C1119">
        <v>3816</v>
      </c>
      <c r="D1119">
        <v>0</v>
      </c>
      <c r="E1119">
        <v>0</v>
      </c>
      <c r="F1119">
        <v>0</v>
      </c>
      <c r="G1119">
        <v>0</v>
      </c>
      <c r="H1119" t="s">
        <v>10</v>
      </c>
    </row>
    <row r="1120" spans="1:8" x14ac:dyDescent="0.25">
      <c r="A1120" t="str">
        <f t="shared" si="17"/>
        <v>38272</v>
      </c>
      <c r="B1120">
        <v>2</v>
      </c>
      <c r="C1120">
        <v>3827</v>
      </c>
      <c r="D1120">
        <v>0</v>
      </c>
      <c r="E1120">
        <v>0</v>
      </c>
      <c r="F1120">
        <v>0</v>
      </c>
      <c r="G1120">
        <v>0</v>
      </c>
      <c r="H1120" t="s">
        <v>10</v>
      </c>
    </row>
    <row r="1121" spans="1:8" x14ac:dyDescent="0.25">
      <c r="A1121" t="str">
        <f t="shared" si="17"/>
        <v>38362</v>
      </c>
      <c r="B1121">
        <v>2</v>
      </c>
      <c r="C1121">
        <v>3836</v>
      </c>
      <c r="D1121">
        <v>0</v>
      </c>
      <c r="E1121">
        <v>0</v>
      </c>
      <c r="F1121">
        <v>0</v>
      </c>
      <c r="G1121">
        <v>0</v>
      </c>
      <c r="H1121" t="s">
        <v>10</v>
      </c>
    </row>
    <row r="1122" spans="1:8" x14ac:dyDescent="0.25">
      <c r="A1122" t="str">
        <f t="shared" si="17"/>
        <v>38492</v>
      </c>
      <c r="B1122">
        <v>2</v>
      </c>
      <c r="C1122">
        <v>3849</v>
      </c>
      <c r="D1122">
        <v>241000</v>
      </c>
      <c r="E1122">
        <v>241000</v>
      </c>
      <c r="F1122">
        <v>2</v>
      </c>
      <c r="G1122">
        <v>2</v>
      </c>
      <c r="H1122" t="s">
        <v>10</v>
      </c>
    </row>
    <row r="1123" spans="1:8" x14ac:dyDescent="0.25">
      <c r="A1123" t="str">
        <f t="shared" si="17"/>
        <v>38682</v>
      </c>
      <c r="B1123">
        <v>2</v>
      </c>
      <c r="C1123">
        <v>3868</v>
      </c>
      <c r="D1123">
        <v>0</v>
      </c>
      <c r="E1123">
        <v>0</v>
      </c>
      <c r="F1123">
        <v>0</v>
      </c>
      <c r="G1123">
        <v>0</v>
      </c>
      <c r="H1123" t="s">
        <v>10</v>
      </c>
    </row>
    <row r="1124" spans="1:8" x14ac:dyDescent="0.25">
      <c r="A1124" t="str">
        <f t="shared" si="17"/>
        <v>38872</v>
      </c>
      <c r="B1124">
        <v>2</v>
      </c>
      <c r="C1124">
        <v>3887</v>
      </c>
      <c r="D1124">
        <v>0</v>
      </c>
      <c r="E1124">
        <v>0</v>
      </c>
      <c r="F1124">
        <v>0</v>
      </c>
      <c r="G1124">
        <v>0</v>
      </c>
      <c r="H1124" t="s">
        <v>10</v>
      </c>
    </row>
    <row r="1125" spans="1:8" x14ac:dyDescent="0.25">
      <c r="A1125" t="str">
        <f t="shared" si="17"/>
        <v>39092</v>
      </c>
      <c r="B1125">
        <v>2</v>
      </c>
      <c r="C1125">
        <v>3909</v>
      </c>
      <c r="D1125">
        <v>0</v>
      </c>
      <c r="E1125">
        <v>0</v>
      </c>
      <c r="F1125">
        <v>0</v>
      </c>
      <c r="G1125">
        <v>0</v>
      </c>
      <c r="H1125" t="s">
        <v>10</v>
      </c>
    </row>
    <row r="1126" spans="1:8" x14ac:dyDescent="0.25">
      <c r="A1126" t="str">
        <f t="shared" si="17"/>
        <v>39202</v>
      </c>
      <c r="B1126">
        <v>2</v>
      </c>
      <c r="C1126">
        <v>3920</v>
      </c>
      <c r="D1126">
        <v>60000</v>
      </c>
      <c r="E1126">
        <v>60000</v>
      </c>
      <c r="F1126">
        <v>1</v>
      </c>
      <c r="G1126">
        <v>1</v>
      </c>
      <c r="H1126" t="s">
        <v>10</v>
      </c>
    </row>
    <row r="1127" spans="1:8" x14ac:dyDescent="0.25">
      <c r="A1127" t="str">
        <f t="shared" si="17"/>
        <v>39342</v>
      </c>
      <c r="B1127">
        <v>2</v>
      </c>
      <c r="C1127">
        <v>3934</v>
      </c>
      <c r="D1127">
        <v>358900</v>
      </c>
      <c r="E1127">
        <v>358900</v>
      </c>
      <c r="F1127">
        <v>2</v>
      </c>
      <c r="G1127">
        <v>2</v>
      </c>
      <c r="H1127" t="s">
        <v>10</v>
      </c>
    </row>
    <row r="1128" spans="1:8" x14ac:dyDescent="0.25">
      <c r="A1128" t="str">
        <f t="shared" si="17"/>
        <v>39392</v>
      </c>
      <c r="B1128">
        <v>2</v>
      </c>
      <c r="C1128">
        <v>3939</v>
      </c>
      <c r="D1128">
        <v>62078012</v>
      </c>
      <c r="E1128">
        <v>61530306.119999997</v>
      </c>
      <c r="F1128">
        <v>708</v>
      </c>
      <c r="G1128">
        <v>949</v>
      </c>
      <c r="H1128" t="s">
        <v>10</v>
      </c>
    </row>
    <row r="1129" spans="1:8" x14ac:dyDescent="0.25">
      <c r="A1129" t="str">
        <f t="shared" si="17"/>
        <v>39462</v>
      </c>
      <c r="B1129">
        <v>2</v>
      </c>
      <c r="C1129">
        <v>3946</v>
      </c>
      <c r="D1129">
        <v>3071399</v>
      </c>
      <c r="E1129">
        <v>3062024</v>
      </c>
      <c r="F1129">
        <v>7</v>
      </c>
      <c r="G1129">
        <v>7</v>
      </c>
      <c r="H1129" t="s">
        <v>10</v>
      </c>
    </row>
    <row r="1130" spans="1:8" x14ac:dyDescent="0.25">
      <c r="A1130" t="str">
        <f t="shared" si="17"/>
        <v>39502</v>
      </c>
      <c r="B1130">
        <v>2</v>
      </c>
      <c r="C1130">
        <v>3950</v>
      </c>
      <c r="D1130">
        <v>73557691.200000003</v>
      </c>
      <c r="E1130">
        <v>72702941.150000006</v>
      </c>
      <c r="F1130">
        <v>926</v>
      </c>
      <c r="G1130">
        <v>1132</v>
      </c>
      <c r="H1130" t="s">
        <v>10</v>
      </c>
    </row>
    <row r="1131" spans="1:8" x14ac:dyDescent="0.25">
      <c r="A1131" t="str">
        <f t="shared" si="17"/>
        <v>39772</v>
      </c>
      <c r="B1131">
        <v>2</v>
      </c>
      <c r="C1131">
        <v>3977</v>
      </c>
      <c r="D1131">
        <v>0</v>
      </c>
      <c r="E1131">
        <v>0</v>
      </c>
      <c r="F1131">
        <v>0</v>
      </c>
      <c r="G1131">
        <v>0</v>
      </c>
      <c r="H1131" t="s">
        <v>10</v>
      </c>
    </row>
    <row r="1132" spans="1:8" x14ac:dyDescent="0.25">
      <c r="A1132" t="str">
        <f t="shared" si="17"/>
        <v>39882</v>
      </c>
      <c r="B1132">
        <v>2</v>
      </c>
      <c r="C1132">
        <v>3988</v>
      </c>
      <c r="D1132">
        <v>0</v>
      </c>
      <c r="E1132">
        <v>0</v>
      </c>
      <c r="F1132">
        <v>0</v>
      </c>
      <c r="G1132">
        <v>0</v>
      </c>
      <c r="H1132" t="s">
        <v>10</v>
      </c>
    </row>
    <row r="1133" spans="1:8" x14ac:dyDescent="0.25">
      <c r="A1133" t="str">
        <f t="shared" si="17"/>
        <v>40362</v>
      </c>
      <c r="B1133">
        <v>2</v>
      </c>
      <c r="C1133">
        <v>4036</v>
      </c>
      <c r="D1133">
        <v>203900</v>
      </c>
      <c r="E1133">
        <v>203900</v>
      </c>
      <c r="F1133">
        <v>2</v>
      </c>
      <c r="G1133">
        <v>2</v>
      </c>
      <c r="H1133" t="s">
        <v>10</v>
      </c>
    </row>
    <row r="1134" spans="1:8" x14ac:dyDescent="0.25">
      <c r="A1134" t="str">
        <f t="shared" si="17"/>
        <v>40432</v>
      </c>
      <c r="B1134">
        <v>2</v>
      </c>
      <c r="C1134">
        <v>4043</v>
      </c>
      <c r="D1134">
        <v>0</v>
      </c>
      <c r="E1134">
        <v>0</v>
      </c>
      <c r="F1134">
        <v>0</v>
      </c>
      <c r="G1134">
        <v>0</v>
      </c>
      <c r="H1134" t="s">
        <v>10</v>
      </c>
    </row>
    <row r="1135" spans="1:8" x14ac:dyDescent="0.25">
      <c r="A1135" t="str">
        <f t="shared" si="17"/>
        <v>40532</v>
      </c>
      <c r="B1135">
        <v>2</v>
      </c>
      <c r="C1135">
        <v>4053</v>
      </c>
      <c r="D1135">
        <v>0</v>
      </c>
      <c r="E1135">
        <v>0</v>
      </c>
      <c r="F1135">
        <v>0</v>
      </c>
      <c r="G1135">
        <v>0</v>
      </c>
      <c r="H1135" t="s">
        <v>10</v>
      </c>
    </row>
    <row r="1136" spans="1:8" x14ac:dyDescent="0.25">
      <c r="A1136" t="str">
        <f t="shared" si="17"/>
        <v>40602</v>
      </c>
      <c r="B1136">
        <v>2</v>
      </c>
      <c r="C1136">
        <v>4060</v>
      </c>
      <c r="D1136">
        <v>4633481</v>
      </c>
      <c r="E1136">
        <v>4619225.34</v>
      </c>
      <c r="F1136">
        <v>20</v>
      </c>
      <c r="G1136">
        <v>26</v>
      </c>
      <c r="H1136" t="s">
        <v>10</v>
      </c>
    </row>
    <row r="1137" spans="1:8" x14ac:dyDescent="0.25">
      <c r="A1137" t="str">
        <f t="shared" si="17"/>
        <v>40662</v>
      </c>
      <c r="B1137">
        <v>2</v>
      </c>
      <c r="C1137">
        <v>4066</v>
      </c>
      <c r="D1137">
        <v>0</v>
      </c>
      <c r="E1137">
        <v>0</v>
      </c>
      <c r="F1137">
        <v>0</v>
      </c>
      <c r="G1137">
        <v>0</v>
      </c>
      <c r="H1137" t="s">
        <v>10</v>
      </c>
    </row>
    <row r="1138" spans="1:8" x14ac:dyDescent="0.25">
      <c r="A1138" t="str">
        <f t="shared" si="17"/>
        <v>40822</v>
      </c>
      <c r="B1138">
        <v>2</v>
      </c>
      <c r="C1138">
        <v>4082</v>
      </c>
      <c r="D1138">
        <v>0</v>
      </c>
      <c r="E1138">
        <v>0</v>
      </c>
      <c r="F1138">
        <v>0</v>
      </c>
      <c r="G1138">
        <v>0</v>
      </c>
      <c r="H1138" t="s">
        <v>10</v>
      </c>
    </row>
    <row r="1139" spans="1:8" x14ac:dyDescent="0.25">
      <c r="A1139" t="str">
        <f t="shared" si="17"/>
        <v>40892</v>
      </c>
      <c r="B1139">
        <v>2</v>
      </c>
      <c r="C1139">
        <v>4089</v>
      </c>
      <c r="D1139">
        <v>0</v>
      </c>
      <c r="E1139">
        <v>0</v>
      </c>
      <c r="F1139">
        <v>0</v>
      </c>
      <c r="G1139">
        <v>0</v>
      </c>
      <c r="H1139" t="s">
        <v>10</v>
      </c>
    </row>
    <row r="1140" spans="1:8" x14ac:dyDescent="0.25">
      <c r="A1140" t="str">
        <f t="shared" si="17"/>
        <v>41022</v>
      </c>
      <c r="B1140">
        <v>2</v>
      </c>
      <c r="C1140">
        <v>4102</v>
      </c>
      <c r="D1140">
        <v>65980</v>
      </c>
      <c r="E1140">
        <v>65980</v>
      </c>
      <c r="F1140">
        <v>3</v>
      </c>
      <c r="G1140">
        <v>3</v>
      </c>
      <c r="H1140" t="s">
        <v>10</v>
      </c>
    </row>
    <row r="1141" spans="1:8" x14ac:dyDescent="0.25">
      <c r="A1141" t="str">
        <f t="shared" si="17"/>
        <v>41122</v>
      </c>
      <c r="B1141">
        <v>2</v>
      </c>
      <c r="C1141">
        <v>4112</v>
      </c>
      <c r="D1141">
        <v>0</v>
      </c>
      <c r="E1141">
        <v>0</v>
      </c>
      <c r="F1141">
        <v>0</v>
      </c>
      <c r="G1141">
        <v>0</v>
      </c>
      <c r="H1141" t="s">
        <v>10</v>
      </c>
    </row>
    <row r="1142" spans="1:8" x14ac:dyDescent="0.25">
      <c r="A1142" t="str">
        <f t="shared" si="17"/>
        <v>41232</v>
      </c>
      <c r="B1142">
        <v>2</v>
      </c>
      <c r="C1142">
        <v>4123</v>
      </c>
      <c r="D1142">
        <v>450450</v>
      </c>
      <c r="E1142">
        <v>450450</v>
      </c>
      <c r="F1142">
        <v>5</v>
      </c>
      <c r="G1142">
        <v>5</v>
      </c>
      <c r="H1142" t="s">
        <v>10</v>
      </c>
    </row>
    <row r="1143" spans="1:8" x14ac:dyDescent="0.25">
      <c r="A1143" t="str">
        <f t="shared" si="17"/>
        <v>41362</v>
      </c>
      <c r="B1143">
        <v>2</v>
      </c>
      <c r="C1143">
        <v>4136</v>
      </c>
      <c r="D1143">
        <v>0</v>
      </c>
      <c r="E1143">
        <v>0</v>
      </c>
      <c r="F1143">
        <v>0</v>
      </c>
      <c r="G1143">
        <v>0</v>
      </c>
      <c r="H1143" t="s">
        <v>10</v>
      </c>
    </row>
    <row r="1144" spans="1:8" x14ac:dyDescent="0.25">
      <c r="A1144" t="str">
        <f t="shared" si="17"/>
        <v>41472</v>
      </c>
      <c r="B1144">
        <v>2</v>
      </c>
      <c r="C1144">
        <v>4147</v>
      </c>
      <c r="D1144">
        <v>0</v>
      </c>
      <c r="E1144">
        <v>0</v>
      </c>
      <c r="F1144">
        <v>0</v>
      </c>
      <c r="G1144">
        <v>0</v>
      </c>
      <c r="H1144" t="s">
        <v>10</v>
      </c>
    </row>
    <row r="1145" spans="1:8" x14ac:dyDescent="0.25">
      <c r="A1145" t="str">
        <f t="shared" si="17"/>
        <v>41592</v>
      </c>
      <c r="B1145">
        <v>2</v>
      </c>
      <c r="C1145">
        <v>4159</v>
      </c>
      <c r="D1145">
        <v>0</v>
      </c>
      <c r="E1145">
        <v>0</v>
      </c>
      <c r="F1145">
        <v>0</v>
      </c>
      <c r="G1145">
        <v>0</v>
      </c>
      <c r="H1145" t="s">
        <v>10</v>
      </c>
    </row>
    <row r="1146" spans="1:8" x14ac:dyDescent="0.25">
      <c r="A1146" t="str">
        <f t="shared" si="17"/>
        <v>41712</v>
      </c>
      <c r="B1146">
        <v>2</v>
      </c>
      <c r="C1146">
        <v>4171</v>
      </c>
      <c r="D1146">
        <v>0</v>
      </c>
      <c r="E1146">
        <v>0</v>
      </c>
      <c r="F1146">
        <v>0</v>
      </c>
      <c r="G1146">
        <v>0</v>
      </c>
      <c r="H1146" t="s">
        <v>10</v>
      </c>
    </row>
    <row r="1147" spans="1:8" x14ac:dyDescent="0.25">
      <c r="A1147" t="str">
        <f t="shared" si="17"/>
        <v>41892</v>
      </c>
      <c r="B1147">
        <v>2</v>
      </c>
      <c r="C1147">
        <v>4189</v>
      </c>
      <c r="D1147">
        <v>0</v>
      </c>
      <c r="E1147">
        <v>0</v>
      </c>
      <c r="F1147">
        <v>0</v>
      </c>
      <c r="G1147">
        <v>0</v>
      </c>
      <c r="H1147" t="s">
        <v>10</v>
      </c>
    </row>
    <row r="1148" spans="1:8" x14ac:dyDescent="0.25">
      <c r="A1148" t="str">
        <f t="shared" si="17"/>
        <v>42092</v>
      </c>
      <c r="B1148">
        <v>2</v>
      </c>
      <c r="C1148">
        <v>4209</v>
      </c>
      <c r="D1148">
        <v>0</v>
      </c>
      <c r="E1148">
        <v>0</v>
      </c>
      <c r="F1148">
        <v>0</v>
      </c>
      <c r="G1148">
        <v>0</v>
      </c>
      <c r="H1148" t="s">
        <v>10</v>
      </c>
    </row>
    <row r="1149" spans="1:8" x14ac:dyDescent="0.25">
      <c r="A1149" t="str">
        <f t="shared" si="17"/>
        <v>42182</v>
      </c>
      <c r="B1149">
        <v>2</v>
      </c>
      <c r="C1149">
        <v>4218</v>
      </c>
      <c r="D1149">
        <v>7338563</v>
      </c>
      <c r="E1149">
        <v>7290215.6799999997</v>
      </c>
      <c r="F1149">
        <v>79</v>
      </c>
      <c r="G1149">
        <v>85</v>
      </c>
      <c r="H1149" t="s">
        <v>10</v>
      </c>
    </row>
    <row r="1150" spans="1:8" x14ac:dyDescent="0.25">
      <c r="A1150" t="str">
        <f t="shared" si="17"/>
        <v>42242</v>
      </c>
      <c r="B1150">
        <v>2</v>
      </c>
      <c r="C1150">
        <v>4224</v>
      </c>
      <c r="D1150">
        <v>1887865</v>
      </c>
      <c r="E1150">
        <v>1879014</v>
      </c>
      <c r="F1150">
        <v>29</v>
      </c>
      <c r="G1150">
        <v>33</v>
      </c>
      <c r="H1150" t="s">
        <v>10</v>
      </c>
    </row>
    <row r="1151" spans="1:8" x14ac:dyDescent="0.25">
      <c r="A1151" t="str">
        <f t="shared" si="17"/>
        <v>42302</v>
      </c>
      <c r="B1151">
        <v>2</v>
      </c>
      <c r="C1151">
        <v>4230</v>
      </c>
      <c r="D1151">
        <v>0</v>
      </c>
      <c r="E1151">
        <v>0</v>
      </c>
      <c r="F1151">
        <v>0</v>
      </c>
      <c r="G1151">
        <v>0</v>
      </c>
      <c r="H1151" t="s">
        <v>10</v>
      </c>
    </row>
    <row r="1152" spans="1:8" x14ac:dyDescent="0.25">
      <c r="A1152" t="str">
        <f t="shared" si="17"/>
        <v>42512</v>
      </c>
      <c r="B1152">
        <v>2</v>
      </c>
      <c r="C1152">
        <v>4251</v>
      </c>
      <c r="D1152">
        <v>0</v>
      </c>
      <c r="E1152">
        <v>0</v>
      </c>
      <c r="F1152">
        <v>0</v>
      </c>
      <c r="G1152">
        <v>0</v>
      </c>
      <c r="H1152" t="s">
        <v>10</v>
      </c>
    </row>
    <row r="1153" spans="1:8" x14ac:dyDescent="0.25">
      <c r="A1153" t="str">
        <f t="shared" si="17"/>
        <v>42662</v>
      </c>
      <c r="B1153">
        <v>2</v>
      </c>
      <c r="C1153">
        <v>4266</v>
      </c>
      <c r="D1153">
        <v>0</v>
      </c>
      <c r="E1153">
        <v>0</v>
      </c>
      <c r="F1153">
        <v>0</v>
      </c>
      <c r="G1153">
        <v>0</v>
      </c>
      <c r="H1153" t="s">
        <v>10</v>
      </c>
    </row>
    <row r="1154" spans="1:8" x14ac:dyDescent="0.25">
      <c r="A1154" t="str">
        <f t="shared" si="17"/>
        <v>42742</v>
      </c>
      <c r="B1154">
        <v>2</v>
      </c>
      <c r="C1154">
        <v>4274</v>
      </c>
      <c r="D1154">
        <v>0</v>
      </c>
      <c r="E1154">
        <v>0</v>
      </c>
      <c r="F1154">
        <v>0</v>
      </c>
      <c r="G1154">
        <v>0</v>
      </c>
      <c r="H1154" t="s">
        <v>10</v>
      </c>
    </row>
    <row r="1155" spans="1:8" x14ac:dyDescent="0.25">
      <c r="A1155" t="str">
        <f t="shared" ref="A1155:A1218" si="18">C1155&amp;B1155</f>
        <v>42902</v>
      </c>
      <c r="B1155">
        <v>2</v>
      </c>
      <c r="C1155">
        <v>4290</v>
      </c>
      <c r="D1155">
        <v>467400</v>
      </c>
      <c r="E1155">
        <v>433600</v>
      </c>
      <c r="F1155">
        <v>5</v>
      </c>
      <c r="G1155">
        <v>5</v>
      </c>
      <c r="H1155" t="s">
        <v>10</v>
      </c>
    </row>
    <row r="1156" spans="1:8" x14ac:dyDescent="0.25">
      <c r="A1156" t="str">
        <f t="shared" si="18"/>
        <v>43102</v>
      </c>
      <c r="B1156">
        <v>2</v>
      </c>
      <c r="C1156">
        <v>4310</v>
      </c>
      <c r="D1156">
        <v>0</v>
      </c>
      <c r="E1156">
        <v>0</v>
      </c>
      <c r="F1156">
        <v>0</v>
      </c>
      <c r="G1156">
        <v>0</v>
      </c>
      <c r="H1156" t="s">
        <v>10</v>
      </c>
    </row>
    <row r="1157" spans="1:8" x14ac:dyDescent="0.25">
      <c r="A1157" t="str">
        <f t="shared" si="18"/>
        <v>43202</v>
      </c>
      <c r="B1157">
        <v>2</v>
      </c>
      <c r="C1157">
        <v>4320</v>
      </c>
      <c r="D1157">
        <v>0</v>
      </c>
      <c r="E1157">
        <v>0</v>
      </c>
      <c r="F1157">
        <v>0</v>
      </c>
      <c r="G1157">
        <v>0</v>
      </c>
      <c r="H1157" t="s">
        <v>10</v>
      </c>
    </row>
    <row r="1158" spans="1:8" x14ac:dyDescent="0.25">
      <c r="A1158" t="str">
        <f t="shared" si="18"/>
        <v>43322</v>
      </c>
      <c r="B1158">
        <v>2</v>
      </c>
      <c r="C1158">
        <v>4332</v>
      </c>
      <c r="D1158">
        <v>0</v>
      </c>
      <c r="E1158">
        <v>0</v>
      </c>
      <c r="F1158">
        <v>0</v>
      </c>
      <c r="G1158">
        <v>0</v>
      </c>
      <c r="H1158" t="s">
        <v>10</v>
      </c>
    </row>
    <row r="1159" spans="1:8" x14ac:dyDescent="0.25">
      <c r="A1159" t="str">
        <f t="shared" si="18"/>
        <v>43462</v>
      </c>
      <c r="B1159">
        <v>2</v>
      </c>
      <c r="C1159">
        <v>4346</v>
      </c>
      <c r="D1159">
        <v>0</v>
      </c>
      <c r="E1159">
        <v>0</v>
      </c>
      <c r="F1159">
        <v>0</v>
      </c>
      <c r="G1159">
        <v>0</v>
      </c>
      <c r="H1159" t="s">
        <v>10</v>
      </c>
    </row>
    <row r="1160" spans="1:8" x14ac:dyDescent="0.25">
      <c r="A1160" t="str">
        <f t="shared" si="18"/>
        <v>43562</v>
      </c>
      <c r="B1160">
        <v>2</v>
      </c>
      <c r="C1160">
        <v>4356</v>
      </c>
      <c r="D1160">
        <v>0</v>
      </c>
      <c r="E1160">
        <v>0</v>
      </c>
      <c r="F1160">
        <v>0</v>
      </c>
      <c r="G1160">
        <v>0</v>
      </c>
      <c r="H1160" t="s">
        <v>10</v>
      </c>
    </row>
    <row r="1161" spans="1:8" x14ac:dyDescent="0.25">
      <c r="A1161" t="str">
        <f t="shared" si="18"/>
        <v>43832</v>
      </c>
      <c r="B1161">
        <v>2</v>
      </c>
      <c r="C1161">
        <v>4383</v>
      </c>
      <c r="D1161">
        <v>0</v>
      </c>
      <c r="E1161">
        <v>0</v>
      </c>
      <c r="F1161">
        <v>0</v>
      </c>
      <c r="G1161">
        <v>0</v>
      </c>
      <c r="H1161" t="s">
        <v>10</v>
      </c>
    </row>
    <row r="1162" spans="1:8" x14ac:dyDescent="0.25">
      <c r="A1162" t="str">
        <f t="shared" si="18"/>
        <v>44102</v>
      </c>
      <c r="B1162">
        <v>2</v>
      </c>
      <c r="C1162">
        <v>4410</v>
      </c>
      <c r="D1162">
        <v>0</v>
      </c>
      <c r="E1162">
        <v>0</v>
      </c>
      <c r="F1162">
        <v>0</v>
      </c>
      <c r="G1162">
        <v>0</v>
      </c>
      <c r="H1162" t="s">
        <v>10</v>
      </c>
    </row>
    <row r="1163" spans="1:8" x14ac:dyDescent="0.25">
      <c r="A1163" t="str">
        <f t="shared" si="18"/>
        <v>44282</v>
      </c>
      <c r="B1163">
        <v>2</v>
      </c>
      <c r="C1163">
        <v>4428</v>
      </c>
      <c r="D1163">
        <v>610699</v>
      </c>
      <c r="E1163">
        <v>579067</v>
      </c>
      <c r="F1163">
        <v>7</v>
      </c>
      <c r="G1163">
        <v>7</v>
      </c>
      <c r="H1163" t="s">
        <v>10</v>
      </c>
    </row>
    <row r="1164" spans="1:8" x14ac:dyDescent="0.25">
      <c r="A1164" t="str">
        <f t="shared" si="18"/>
        <v>44342</v>
      </c>
      <c r="B1164">
        <v>2</v>
      </c>
      <c r="C1164">
        <v>4434</v>
      </c>
      <c r="D1164">
        <v>1780000</v>
      </c>
      <c r="E1164">
        <v>1780000</v>
      </c>
      <c r="F1164">
        <v>3</v>
      </c>
      <c r="G1164">
        <v>3</v>
      </c>
      <c r="H1164" t="s">
        <v>10</v>
      </c>
    </row>
    <row r="1165" spans="1:8" x14ac:dyDescent="0.25">
      <c r="A1165" t="str">
        <f t="shared" si="18"/>
        <v>44412</v>
      </c>
      <c r="B1165">
        <v>2</v>
      </c>
      <c r="C1165">
        <v>4441</v>
      </c>
      <c r="D1165">
        <v>7616435</v>
      </c>
      <c r="E1165">
        <v>7360727.4500000002</v>
      </c>
      <c r="F1165">
        <v>87</v>
      </c>
      <c r="G1165">
        <v>116</v>
      </c>
      <c r="H1165" t="s">
        <v>10</v>
      </c>
    </row>
    <row r="1166" spans="1:8" x14ac:dyDescent="0.25">
      <c r="A1166" t="str">
        <f t="shared" si="18"/>
        <v>44612</v>
      </c>
      <c r="B1166">
        <v>2</v>
      </c>
      <c r="C1166">
        <v>4461</v>
      </c>
      <c r="D1166">
        <v>5714654</v>
      </c>
      <c r="E1166">
        <v>5558987.2699999996</v>
      </c>
      <c r="F1166">
        <v>71</v>
      </c>
      <c r="G1166">
        <v>78</v>
      </c>
      <c r="H1166" t="s">
        <v>10</v>
      </c>
    </row>
    <row r="1167" spans="1:8" x14ac:dyDescent="0.25">
      <c r="A1167" t="str">
        <f t="shared" si="18"/>
        <v>44822</v>
      </c>
      <c r="B1167">
        <v>2</v>
      </c>
      <c r="C1167">
        <v>4482</v>
      </c>
      <c r="D1167">
        <v>4641890</v>
      </c>
      <c r="E1167">
        <v>4403224.5999999996</v>
      </c>
      <c r="F1167">
        <v>65</v>
      </c>
      <c r="G1167">
        <v>80</v>
      </c>
      <c r="H1167" t="s">
        <v>10</v>
      </c>
    </row>
    <row r="1168" spans="1:8" x14ac:dyDescent="0.25">
      <c r="A1168" t="str">
        <f t="shared" si="18"/>
        <v>44972</v>
      </c>
      <c r="B1168">
        <v>2</v>
      </c>
      <c r="C1168">
        <v>4497</v>
      </c>
      <c r="D1168">
        <v>0</v>
      </c>
      <c r="E1168">
        <v>0</v>
      </c>
      <c r="F1168">
        <v>0</v>
      </c>
      <c r="G1168">
        <v>0</v>
      </c>
      <c r="H1168" t="s">
        <v>10</v>
      </c>
    </row>
    <row r="1169" spans="1:8" x14ac:dyDescent="0.25">
      <c r="A1169" t="str">
        <f t="shared" si="18"/>
        <v>45252</v>
      </c>
      <c r="B1169">
        <v>2</v>
      </c>
      <c r="C1169">
        <v>4525</v>
      </c>
      <c r="D1169">
        <v>3033410</v>
      </c>
      <c r="E1169">
        <v>3033410</v>
      </c>
      <c r="F1169">
        <v>28</v>
      </c>
      <c r="G1169">
        <v>32</v>
      </c>
      <c r="H1169" t="s">
        <v>10</v>
      </c>
    </row>
    <row r="1170" spans="1:8" x14ac:dyDescent="0.25">
      <c r="A1170" t="str">
        <f t="shared" si="18"/>
        <v>45432</v>
      </c>
      <c r="B1170">
        <v>2</v>
      </c>
      <c r="C1170">
        <v>4543</v>
      </c>
      <c r="D1170">
        <v>67254873</v>
      </c>
      <c r="E1170">
        <v>65223906.770000003</v>
      </c>
      <c r="F1170">
        <v>664</v>
      </c>
      <c r="G1170">
        <v>804</v>
      </c>
      <c r="H1170" t="s">
        <v>10</v>
      </c>
    </row>
    <row r="1171" spans="1:8" x14ac:dyDescent="0.25">
      <c r="A1171" t="str">
        <f t="shared" si="18"/>
        <v>45622</v>
      </c>
      <c r="B1171">
        <v>2</v>
      </c>
      <c r="C1171">
        <v>4562</v>
      </c>
      <c r="D1171">
        <v>4728736</v>
      </c>
      <c r="E1171">
        <v>4692724.01</v>
      </c>
      <c r="F1171">
        <v>40</v>
      </c>
      <c r="G1171">
        <v>47</v>
      </c>
      <c r="H1171" t="s">
        <v>10</v>
      </c>
    </row>
    <row r="1172" spans="1:8" x14ac:dyDescent="0.25">
      <c r="A1172" t="str">
        <f t="shared" si="18"/>
        <v>45772</v>
      </c>
      <c r="B1172">
        <v>2</v>
      </c>
      <c r="C1172">
        <v>4577</v>
      </c>
      <c r="D1172">
        <v>3290949</v>
      </c>
      <c r="E1172">
        <v>3250482.75</v>
      </c>
      <c r="F1172">
        <v>41</v>
      </c>
      <c r="G1172">
        <v>45</v>
      </c>
      <c r="H1172" t="s">
        <v>10</v>
      </c>
    </row>
    <row r="1173" spans="1:8" x14ac:dyDescent="0.25">
      <c r="A1173" t="str">
        <f t="shared" si="18"/>
        <v>46022</v>
      </c>
      <c r="B1173">
        <v>2</v>
      </c>
      <c r="C1173">
        <v>4602</v>
      </c>
      <c r="D1173">
        <v>1268948</v>
      </c>
      <c r="E1173">
        <v>1253948</v>
      </c>
      <c r="F1173">
        <v>14</v>
      </c>
      <c r="G1173">
        <v>16</v>
      </c>
      <c r="H1173" t="s">
        <v>10</v>
      </c>
    </row>
    <row r="1174" spans="1:8" x14ac:dyDescent="0.25">
      <c r="A1174" t="str">
        <f t="shared" si="18"/>
        <v>46242</v>
      </c>
      <c r="B1174">
        <v>2</v>
      </c>
      <c r="C1174">
        <v>4624</v>
      </c>
      <c r="D1174">
        <v>21218879.5</v>
      </c>
      <c r="E1174">
        <v>20650378.050000001</v>
      </c>
      <c r="F1174">
        <v>220</v>
      </c>
      <c r="G1174">
        <v>262</v>
      </c>
      <c r="H1174" t="s">
        <v>10</v>
      </c>
    </row>
    <row r="1175" spans="1:8" x14ac:dyDescent="0.25">
      <c r="A1175" t="str">
        <f t="shared" si="18"/>
        <v>46492</v>
      </c>
      <c r="B1175">
        <v>2</v>
      </c>
      <c r="C1175">
        <v>4649</v>
      </c>
      <c r="D1175">
        <v>2751760</v>
      </c>
      <c r="E1175">
        <v>2737510</v>
      </c>
      <c r="F1175">
        <v>37</v>
      </c>
      <c r="G1175">
        <v>42</v>
      </c>
      <c r="H1175" t="s">
        <v>10</v>
      </c>
    </row>
    <row r="1176" spans="1:8" x14ac:dyDescent="0.25">
      <c r="A1176" t="str">
        <f t="shared" si="18"/>
        <v>46632</v>
      </c>
      <c r="B1176">
        <v>2</v>
      </c>
      <c r="C1176">
        <v>4663</v>
      </c>
      <c r="D1176">
        <v>468000</v>
      </c>
      <c r="E1176">
        <v>468000</v>
      </c>
      <c r="F1176">
        <v>2</v>
      </c>
      <c r="G1176">
        <v>2</v>
      </c>
      <c r="H1176" t="s">
        <v>10</v>
      </c>
    </row>
    <row r="1177" spans="1:8" x14ac:dyDescent="0.25">
      <c r="A1177" t="str">
        <f t="shared" si="18"/>
        <v>46762</v>
      </c>
      <c r="B1177">
        <v>2</v>
      </c>
      <c r="C1177">
        <v>4676</v>
      </c>
      <c r="D1177">
        <v>790485</v>
      </c>
      <c r="E1177">
        <v>790485</v>
      </c>
      <c r="F1177">
        <v>7</v>
      </c>
      <c r="G1177">
        <v>7</v>
      </c>
      <c r="H1177" t="s">
        <v>10</v>
      </c>
    </row>
    <row r="1178" spans="1:8" x14ac:dyDescent="0.25">
      <c r="A1178" t="str">
        <f t="shared" si="18"/>
        <v>46962</v>
      </c>
      <c r="B1178">
        <v>2</v>
      </c>
      <c r="C1178">
        <v>4696</v>
      </c>
      <c r="D1178">
        <v>11509607.859999999</v>
      </c>
      <c r="E1178">
        <v>11016273.789999999</v>
      </c>
      <c r="F1178">
        <v>131</v>
      </c>
      <c r="G1178">
        <v>163</v>
      </c>
      <c r="H1178" t="s">
        <v>10</v>
      </c>
    </row>
    <row r="1179" spans="1:8" x14ac:dyDescent="0.25">
      <c r="A1179" t="str">
        <f t="shared" si="18"/>
        <v>47172</v>
      </c>
      <c r="B1179">
        <v>2</v>
      </c>
      <c r="C1179">
        <v>4717</v>
      </c>
      <c r="D1179">
        <v>40190405.5</v>
      </c>
      <c r="E1179">
        <v>39448778.119999997</v>
      </c>
      <c r="F1179">
        <v>384</v>
      </c>
      <c r="G1179">
        <v>444</v>
      </c>
      <c r="H1179" t="s">
        <v>10</v>
      </c>
    </row>
    <row r="1180" spans="1:8" x14ac:dyDescent="0.25">
      <c r="A1180" t="str">
        <f t="shared" si="18"/>
        <v>47362</v>
      </c>
      <c r="B1180">
        <v>2</v>
      </c>
      <c r="C1180">
        <v>4736</v>
      </c>
      <c r="D1180">
        <v>12296770</v>
      </c>
      <c r="E1180">
        <v>12192705.369999999</v>
      </c>
      <c r="F1180">
        <v>102</v>
      </c>
      <c r="G1180">
        <v>122</v>
      </c>
      <c r="H1180" t="s">
        <v>10</v>
      </c>
    </row>
    <row r="1181" spans="1:8" x14ac:dyDescent="0.25">
      <c r="A1181" t="str">
        <f t="shared" si="18"/>
        <v>47702</v>
      </c>
      <c r="B1181">
        <v>2</v>
      </c>
      <c r="C1181">
        <v>4770</v>
      </c>
      <c r="D1181">
        <v>1471242</v>
      </c>
      <c r="E1181">
        <v>1426992</v>
      </c>
      <c r="F1181">
        <v>17</v>
      </c>
      <c r="G1181">
        <v>17</v>
      </c>
      <c r="H1181" t="s">
        <v>10</v>
      </c>
    </row>
    <row r="1182" spans="1:8" x14ac:dyDescent="0.25">
      <c r="A1182" t="str">
        <f t="shared" si="18"/>
        <v>47892</v>
      </c>
      <c r="B1182">
        <v>2</v>
      </c>
      <c r="C1182">
        <v>4789</v>
      </c>
      <c r="D1182">
        <v>974783</v>
      </c>
      <c r="E1182">
        <v>943133.57</v>
      </c>
      <c r="F1182">
        <v>11</v>
      </c>
      <c r="G1182">
        <v>17</v>
      </c>
      <c r="H1182" t="s">
        <v>10</v>
      </c>
    </row>
    <row r="1183" spans="1:8" x14ac:dyDescent="0.25">
      <c r="A1183" t="str">
        <f t="shared" si="18"/>
        <v>48052</v>
      </c>
      <c r="B1183">
        <v>2</v>
      </c>
      <c r="C1183">
        <v>4805</v>
      </c>
      <c r="D1183">
        <v>931499</v>
      </c>
      <c r="E1183">
        <v>882721.38</v>
      </c>
      <c r="F1183">
        <v>12</v>
      </c>
      <c r="G1183">
        <v>13</v>
      </c>
      <c r="H1183" t="s">
        <v>10</v>
      </c>
    </row>
    <row r="1184" spans="1:8" x14ac:dyDescent="0.25">
      <c r="A1184" t="str">
        <f t="shared" si="18"/>
        <v>48272</v>
      </c>
      <c r="B1184">
        <v>2</v>
      </c>
      <c r="C1184">
        <v>4827</v>
      </c>
      <c r="D1184">
        <v>15538717.32</v>
      </c>
      <c r="E1184">
        <v>14915235.99</v>
      </c>
      <c r="F1184">
        <v>153</v>
      </c>
      <c r="G1184">
        <v>172</v>
      </c>
      <c r="H1184" t="s">
        <v>10</v>
      </c>
    </row>
    <row r="1185" spans="1:8" x14ac:dyDescent="0.25">
      <c r="A1185" t="str">
        <f t="shared" si="18"/>
        <v>48552</v>
      </c>
      <c r="B1185">
        <v>2</v>
      </c>
      <c r="C1185">
        <v>4855</v>
      </c>
      <c r="D1185">
        <v>19477891.66</v>
      </c>
      <c r="E1185">
        <v>19303065.399999999</v>
      </c>
      <c r="F1185">
        <v>164</v>
      </c>
      <c r="G1185">
        <v>201</v>
      </c>
      <c r="H1185" t="s">
        <v>10</v>
      </c>
    </row>
    <row r="1186" spans="1:8" x14ac:dyDescent="0.25">
      <c r="A1186" t="str">
        <f t="shared" si="18"/>
        <v>48822</v>
      </c>
      <c r="B1186">
        <v>2</v>
      </c>
      <c r="C1186">
        <v>4882</v>
      </c>
      <c r="D1186">
        <v>15555403</v>
      </c>
      <c r="E1186">
        <v>15052233.640000001</v>
      </c>
      <c r="F1186">
        <v>146</v>
      </c>
      <c r="G1186">
        <v>180</v>
      </c>
      <c r="H1186" t="s">
        <v>10</v>
      </c>
    </row>
    <row r="1187" spans="1:8" x14ac:dyDescent="0.25">
      <c r="A1187" t="str">
        <f t="shared" si="18"/>
        <v>49042</v>
      </c>
      <c r="B1187">
        <v>2</v>
      </c>
      <c r="C1187">
        <v>4904</v>
      </c>
      <c r="D1187">
        <v>13372932</v>
      </c>
      <c r="E1187">
        <v>12917553.470000001</v>
      </c>
      <c r="F1187">
        <v>123</v>
      </c>
      <c r="G1187">
        <v>141</v>
      </c>
      <c r="H1187" t="s">
        <v>10</v>
      </c>
    </row>
    <row r="1188" spans="1:8" x14ac:dyDescent="0.25">
      <c r="A1188" t="str">
        <f t="shared" si="18"/>
        <v>49362</v>
      </c>
      <c r="B1188">
        <v>2</v>
      </c>
      <c r="C1188">
        <v>4936</v>
      </c>
      <c r="D1188">
        <v>22524136</v>
      </c>
      <c r="E1188">
        <v>22034515.800000001</v>
      </c>
      <c r="F1188">
        <v>240</v>
      </c>
      <c r="G1188">
        <v>282</v>
      </c>
      <c r="H1188" t="s">
        <v>10</v>
      </c>
    </row>
    <row r="1189" spans="1:8" x14ac:dyDescent="0.25">
      <c r="A1189" t="str">
        <f t="shared" si="18"/>
        <v>49552</v>
      </c>
      <c r="B1189">
        <v>2</v>
      </c>
      <c r="C1189">
        <v>4955</v>
      </c>
      <c r="D1189">
        <v>1201871</v>
      </c>
      <c r="E1189">
        <v>1150546</v>
      </c>
      <c r="F1189">
        <v>13</v>
      </c>
      <c r="G1189">
        <v>19</v>
      </c>
      <c r="H1189" t="s">
        <v>10</v>
      </c>
    </row>
    <row r="1190" spans="1:8" x14ac:dyDescent="0.25">
      <c r="A1190" t="str">
        <f t="shared" si="18"/>
        <v>49792</v>
      </c>
      <c r="B1190">
        <v>2</v>
      </c>
      <c r="C1190">
        <v>4979</v>
      </c>
      <c r="D1190">
        <v>7971301</v>
      </c>
      <c r="E1190">
        <v>7856579.7699999996</v>
      </c>
      <c r="F1190">
        <v>61</v>
      </c>
      <c r="G1190">
        <v>66</v>
      </c>
      <c r="H1190" t="s">
        <v>10</v>
      </c>
    </row>
    <row r="1191" spans="1:8" x14ac:dyDescent="0.25">
      <c r="A1191" t="str">
        <f t="shared" si="18"/>
        <v>50072</v>
      </c>
      <c r="B1191">
        <v>2</v>
      </c>
      <c r="C1191">
        <v>5007</v>
      </c>
      <c r="D1191">
        <v>1078587</v>
      </c>
      <c r="E1191">
        <v>1046337</v>
      </c>
      <c r="F1191">
        <v>14</v>
      </c>
      <c r="G1191">
        <v>15</v>
      </c>
      <c r="H1191" t="s">
        <v>10</v>
      </c>
    </row>
    <row r="1192" spans="1:8" x14ac:dyDescent="0.25">
      <c r="A1192" t="str">
        <f t="shared" si="18"/>
        <v>50302</v>
      </c>
      <c r="B1192">
        <v>2</v>
      </c>
      <c r="C1192">
        <v>5030</v>
      </c>
      <c r="D1192">
        <v>12753613</v>
      </c>
      <c r="E1192">
        <v>12665638.49</v>
      </c>
      <c r="F1192">
        <v>110</v>
      </c>
      <c r="G1192">
        <v>118</v>
      </c>
      <c r="H1192" t="s">
        <v>10</v>
      </c>
    </row>
    <row r="1193" spans="1:8" x14ac:dyDescent="0.25">
      <c r="A1193" t="str">
        <f t="shared" si="18"/>
        <v>50552</v>
      </c>
      <c r="B1193">
        <v>2</v>
      </c>
      <c r="C1193">
        <v>5055</v>
      </c>
      <c r="D1193">
        <v>7015788</v>
      </c>
      <c r="E1193">
        <v>6823919.6900000004</v>
      </c>
      <c r="F1193">
        <v>67</v>
      </c>
      <c r="G1193">
        <v>89</v>
      </c>
      <c r="H1193" t="s">
        <v>10</v>
      </c>
    </row>
    <row r="1194" spans="1:8" x14ac:dyDescent="0.25">
      <c r="A1194" t="str">
        <f t="shared" si="18"/>
        <v>50742</v>
      </c>
      <c r="B1194">
        <v>2</v>
      </c>
      <c r="C1194">
        <v>5074</v>
      </c>
      <c r="D1194">
        <v>170653844</v>
      </c>
      <c r="E1194">
        <v>167375794.5</v>
      </c>
      <c r="F1194">
        <v>1596</v>
      </c>
      <c r="G1194">
        <v>1958</v>
      </c>
      <c r="H1194" t="s">
        <v>10</v>
      </c>
    </row>
    <row r="1195" spans="1:8" x14ac:dyDescent="0.25">
      <c r="A1195" t="str">
        <f t="shared" si="18"/>
        <v>51062</v>
      </c>
      <c r="B1195">
        <v>2</v>
      </c>
      <c r="C1195">
        <v>5106</v>
      </c>
      <c r="D1195">
        <v>5092664</v>
      </c>
      <c r="E1195">
        <v>4940739.9400000004</v>
      </c>
      <c r="F1195">
        <v>42</v>
      </c>
      <c r="G1195">
        <v>49</v>
      </c>
      <c r="H1195" t="s">
        <v>10</v>
      </c>
    </row>
    <row r="1196" spans="1:8" x14ac:dyDescent="0.25">
      <c r="A1196" t="str">
        <f t="shared" si="18"/>
        <v>51102</v>
      </c>
      <c r="B1196">
        <v>2</v>
      </c>
      <c r="C1196">
        <v>5110</v>
      </c>
      <c r="D1196">
        <v>3060619</v>
      </c>
      <c r="E1196">
        <v>3014438.01</v>
      </c>
      <c r="F1196">
        <v>51</v>
      </c>
      <c r="G1196">
        <v>60</v>
      </c>
      <c r="H1196" t="s">
        <v>10</v>
      </c>
    </row>
    <row r="1197" spans="1:8" x14ac:dyDescent="0.25">
      <c r="A1197" t="str">
        <f t="shared" si="18"/>
        <v>51142</v>
      </c>
      <c r="B1197">
        <v>2</v>
      </c>
      <c r="C1197">
        <v>5114</v>
      </c>
      <c r="D1197">
        <v>10768819</v>
      </c>
      <c r="E1197">
        <v>10522379.09</v>
      </c>
      <c r="F1197">
        <v>123</v>
      </c>
      <c r="G1197">
        <v>137</v>
      </c>
      <c r="H1197" t="s">
        <v>10</v>
      </c>
    </row>
    <row r="1198" spans="1:8" x14ac:dyDescent="0.25">
      <c r="A1198" t="str">
        <f t="shared" si="18"/>
        <v>51172</v>
      </c>
      <c r="B1198">
        <v>2</v>
      </c>
      <c r="C1198">
        <v>5117</v>
      </c>
      <c r="D1198">
        <v>71799727</v>
      </c>
      <c r="E1198">
        <v>70498843.120000005</v>
      </c>
      <c r="F1198">
        <v>666</v>
      </c>
      <c r="G1198">
        <v>805</v>
      </c>
      <c r="H1198" t="s">
        <v>10</v>
      </c>
    </row>
    <row r="1199" spans="1:8" x14ac:dyDescent="0.25">
      <c r="A1199" t="str">
        <f t="shared" si="18"/>
        <v>51232</v>
      </c>
      <c r="B1199">
        <v>2</v>
      </c>
      <c r="C1199">
        <v>5123</v>
      </c>
      <c r="D1199">
        <v>10462943.779999999</v>
      </c>
      <c r="E1199">
        <v>10328267.98</v>
      </c>
      <c r="F1199">
        <v>111</v>
      </c>
      <c r="G1199">
        <v>147</v>
      </c>
      <c r="H1199" t="s">
        <v>10</v>
      </c>
    </row>
    <row r="1200" spans="1:8" x14ac:dyDescent="0.25">
      <c r="A1200" t="str">
        <f t="shared" si="18"/>
        <v>51272</v>
      </c>
      <c r="B1200">
        <v>2</v>
      </c>
      <c r="C1200">
        <v>5127</v>
      </c>
      <c r="D1200">
        <v>17970092</v>
      </c>
      <c r="E1200">
        <v>17779023.710000001</v>
      </c>
      <c r="F1200">
        <v>152</v>
      </c>
      <c r="G1200">
        <v>205</v>
      </c>
      <c r="H1200" t="s">
        <v>10</v>
      </c>
    </row>
    <row r="1201" spans="1:8" x14ac:dyDescent="0.25">
      <c r="A1201" t="str">
        <f t="shared" si="18"/>
        <v>51312</v>
      </c>
      <c r="B1201">
        <v>2</v>
      </c>
      <c r="C1201">
        <v>5131</v>
      </c>
      <c r="D1201">
        <v>1750321</v>
      </c>
      <c r="E1201">
        <v>1690742.42</v>
      </c>
      <c r="F1201">
        <v>20</v>
      </c>
      <c r="G1201">
        <v>26</v>
      </c>
      <c r="H1201" t="s">
        <v>10</v>
      </c>
    </row>
    <row r="1202" spans="1:8" x14ac:dyDescent="0.25">
      <c r="A1202" t="str">
        <f t="shared" si="18"/>
        <v>51352</v>
      </c>
      <c r="B1202">
        <v>2</v>
      </c>
      <c r="C1202">
        <v>5135</v>
      </c>
      <c r="D1202">
        <v>829735</v>
      </c>
      <c r="E1202">
        <v>814607.22</v>
      </c>
      <c r="F1202">
        <v>11</v>
      </c>
      <c r="G1202">
        <v>14</v>
      </c>
      <c r="H1202" t="s">
        <v>10</v>
      </c>
    </row>
    <row r="1203" spans="1:8" x14ac:dyDescent="0.25">
      <c r="A1203" t="str">
        <f t="shared" si="18"/>
        <v>51392</v>
      </c>
      <c r="B1203">
        <v>2</v>
      </c>
      <c r="C1203">
        <v>5139</v>
      </c>
      <c r="D1203">
        <v>4605972</v>
      </c>
      <c r="E1203">
        <v>4556392.5599999996</v>
      </c>
      <c r="F1203">
        <v>30</v>
      </c>
      <c r="G1203">
        <v>34</v>
      </c>
      <c r="H1203" t="s">
        <v>10</v>
      </c>
    </row>
    <row r="1204" spans="1:8" x14ac:dyDescent="0.25">
      <c r="A1204" t="str">
        <f t="shared" si="18"/>
        <v>51552</v>
      </c>
      <c r="B1204">
        <v>2</v>
      </c>
      <c r="C1204">
        <v>5155</v>
      </c>
      <c r="D1204">
        <v>323520</v>
      </c>
      <c r="E1204">
        <v>315045</v>
      </c>
      <c r="F1204">
        <v>5</v>
      </c>
      <c r="G1204">
        <v>6</v>
      </c>
      <c r="H1204" t="s">
        <v>10</v>
      </c>
    </row>
    <row r="1205" spans="1:8" x14ac:dyDescent="0.25">
      <c r="A1205" t="str">
        <f t="shared" si="18"/>
        <v>51812</v>
      </c>
      <c r="B1205">
        <v>2</v>
      </c>
      <c r="C1205">
        <v>5181</v>
      </c>
      <c r="D1205">
        <v>2844710</v>
      </c>
      <c r="E1205">
        <v>2793189.5</v>
      </c>
      <c r="F1205">
        <v>33</v>
      </c>
      <c r="G1205">
        <v>38</v>
      </c>
      <c r="H1205" t="s">
        <v>10</v>
      </c>
    </row>
    <row r="1206" spans="1:8" x14ac:dyDescent="0.25">
      <c r="A1206" t="str">
        <f t="shared" si="18"/>
        <v>52022</v>
      </c>
      <c r="B1206">
        <v>2</v>
      </c>
      <c r="C1206">
        <v>5202</v>
      </c>
      <c r="D1206">
        <v>5752625</v>
      </c>
      <c r="E1206">
        <v>5634403.8600000003</v>
      </c>
      <c r="F1206">
        <v>75</v>
      </c>
      <c r="G1206">
        <v>82</v>
      </c>
      <c r="H1206" t="s">
        <v>10</v>
      </c>
    </row>
    <row r="1207" spans="1:8" x14ac:dyDescent="0.25">
      <c r="A1207" t="str">
        <f t="shared" si="18"/>
        <v>52212</v>
      </c>
      <c r="B1207">
        <v>2</v>
      </c>
      <c r="C1207">
        <v>5221</v>
      </c>
      <c r="D1207">
        <v>12569553</v>
      </c>
      <c r="E1207">
        <v>12537939</v>
      </c>
      <c r="F1207">
        <v>81</v>
      </c>
      <c r="G1207">
        <v>91</v>
      </c>
      <c r="H1207" t="s">
        <v>10</v>
      </c>
    </row>
    <row r="1208" spans="1:8" x14ac:dyDescent="0.25">
      <c r="A1208" t="str">
        <f t="shared" si="18"/>
        <v>52342</v>
      </c>
      <c r="B1208">
        <v>2</v>
      </c>
      <c r="C1208">
        <v>5234</v>
      </c>
      <c r="D1208">
        <v>13870448</v>
      </c>
      <c r="E1208">
        <v>13870448</v>
      </c>
      <c r="F1208">
        <v>31</v>
      </c>
      <c r="G1208">
        <v>37</v>
      </c>
      <c r="H1208" t="s">
        <v>10</v>
      </c>
    </row>
    <row r="1209" spans="1:8" x14ac:dyDescent="0.25">
      <c r="A1209" t="str">
        <f t="shared" si="18"/>
        <v>52552</v>
      </c>
      <c r="B1209">
        <v>2</v>
      </c>
      <c r="C1209">
        <v>5255</v>
      </c>
      <c r="D1209">
        <v>15324634.16</v>
      </c>
      <c r="E1209">
        <v>14935613.34</v>
      </c>
      <c r="F1209">
        <v>182</v>
      </c>
      <c r="G1209">
        <v>202</v>
      </c>
      <c r="H1209" t="s">
        <v>10</v>
      </c>
    </row>
    <row r="1210" spans="1:8" x14ac:dyDescent="0.25">
      <c r="A1210" t="str">
        <f t="shared" si="18"/>
        <v>52752</v>
      </c>
      <c r="B1210">
        <v>2</v>
      </c>
      <c r="C1210">
        <v>5275</v>
      </c>
      <c r="D1210">
        <v>4905396</v>
      </c>
      <c r="E1210">
        <v>4905396</v>
      </c>
      <c r="F1210">
        <v>16</v>
      </c>
      <c r="G1210">
        <v>19</v>
      </c>
      <c r="H1210" t="s">
        <v>10</v>
      </c>
    </row>
    <row r="1211" spans="1:8" x14ac:dyDescent="0.25">
      <c r="A1211" t="str">
        <f t="shared" si="18"/>
        <v>52902</v>
      </c>
      <c r="B1211">
        <v>2</v>
      </c>
      <c r="C1211">
        <v>5290</v>
      </c>
      <c r="D1211">
        <v>2000108</v>
      </c>
      <c r="E1211">
        <v>1981008</v>
      </c>
      <c r="F1211">
        <v>27</v>
      </c>
      <c r="G1211">
        <v>31</v>
      </c>
      <c r="H1211" t="s">
        <v>10</v>
      </c>
    </row>
    <row r="1212" spans="1:8" x14ac:dyDescent="0.25">
      <c r="A1212" t="str">
        <f t="shared" si="18"/>
        <v>53072</v>
      </c>
      <c r="B1212">
        <v>2</v>
      </c>
      <c r="C1212">
        <v>5307</v>
      </c>
      <c r="D1212">
        <v>689300</v>
      </c>
      <c r="E1212">
        <v>689300</v>
      </c>
      <c r="F1212">
        <v>6</v>
      </c>
      <c r="G1212">
        <v>6</v>
      </c>
      <c r="H1212" t="s">
        <v>10</v>
      </c>
    </row>
    <row r="1213" spans="1:8" x14ac:dyDescent="0.25">
      <c r="A1213" t="str">
        <f t="shared" si="18"/>
        <v>53262</v>
      </c>
      <c r="B1213">
        <v>2</v>
      </c>
      <c r="C1213">
        <v>5326</v>
      </c>
      <c r="D1213">
        <v>623989</v>
      </c>
      <c r="E1213">
        <v>615514</v>
      </c>
      <c r="F1213">
        <v>11</v>
      </c>
      <c r="G1213">
        <v>12</v>
      </c>
      <c r="H1213" t="s">
        <v>10</v>
      </c>
    </row>
    <row r="1214" spans="1:8" x14ac:dyDescent="0.25">
      <c r="A1214" t="str">
        <f t="shared" si="18"/>
        <v>53412</v>
      </c>
      <c r="B1214">
        <v>2</v>
      </c>
      <c r="C1214">
        <v>5341</v>
      </c>
      <c r="D1214">
        <v>2016276</v>
      </c>
      <c r="E1214">
        <v>2014696</v>
      </c>
      <c r="F1214">
        <v>27</v>
      </c>
      <c r="G1214">
        <v>30</v>
      </c>
      <c r="H1214" t="s">
        <v>10</v>
      </c>
    </row>
    <row r="1215" spans="1:8" x14ac:dyDescent="0.25">
      <c r="A1215" t="str">
        <f t="shared" si="18"/>
        <v>53612</v>
      </c>
      <c r="B1215">
        <v>2</v>
      </c>
      <c r="C1215">
        <v>5361</v>
      </c>
      <c r="D1215">
        <v>35013267.719999999</v>
      </c>
      <c r="E1215">
        <v>33364110.579999998</v>
      </c>
      <c r="F1215">
        <v>271</v>
      </c>
      <c r="G1215">
        <v>320</v>
      </c>
      <c r="H1215" t="s">
        <v>10</v>
      </c>
    </row>
    <row r="1216" spans="1:8" x14ac:dyDescent="0.25">
      <c r="A1216" t="str">
        <f t="shared" si="18"/>
        <v>53832</v>
      </c>
      <c r="B1216">
        <v>2</v>
      </c>
      <c r="C1216">
        <v>5383</v>
      </c>
      <c r="D1216">
        <v>13778793</v>
      </c>
      <c r="E1216">
        <v>13427488.93</v>
      </c>
      <c r="F1216">
        <v>113</v>
      </c>
      <c r="G1216">
        <v>126</v>
      </c>
      <c r="H1216" t="s">
        <v>10</v>
      </c>
    </row>
    <row r="1217" spans="1:8" x14ac:dyDescent="0.25">
      <c r="A1217" t="str">
        <f t="shared" si="18"/>
        <v>54052</v>
      </c>
      <c r="B1217">
        <v>2</v>
      </c>
      <c r="C1217">
        <v>5405</v>
      </c>
      <c r="D1217">
        <v>4969889</v>
      </c>
      <c r="E1217">
        <v>4722065.16</v>
      </c>
      <c r="F1217">
        <v>67</v>
      </c>
      <c r="G1217">
        <v>72</v>
      </c>
      <c r="H1217" t="s">
        <v>10</v>
      </c>
    </row>
    <row r="1218" spans="1:8" x14ac:dyDescent="0.25">
      <c r="A1218" t="str">
        <f t="shared" si="18"/>
        <v>54152</v>
      </c>
      <c r="B1218">
        <v>2</v>
      </c>
      <c r="C1218">
        <v>5415</v>
      </c>
      <c r="D1218">
        <v>53613874.659999996</v>
      </c>
      <c r="E1218">
        <v>52906382</v>
      </c>
      <c r="F1218">
        <v>290</v>
      </c>
      <c r="G1218">
        <v>348</v>
      </c>
      <c r="H1218" t="s">
        <v>10</v>
      </c>
    </row>
    <row r="1219" spans="1:8" x14ac:dyDescent="0.25">
      <c r="A1219" t="str">
        <f t="shared" ref="A1219:A1282" si="19">C1219&amp;B1219</f>
        <v>54422</v>
      </c>
      <c r="B1219">
        <v>2</v>
      </c>
      <c r="C1219">
        <v>5442</v>
      </c>
      <c r="D1219">
        <v>2162700</v>
      </c>
      <c r="E1219">
        <v>2162700</v>
      </c>
      <c r="F1219">
        <v>7</v>
      </c>
      <c r="G1219">
        <v>7</v>
      </c>
      <c r="H1219" t="s">
        <v>10</v>
      </c>
    </row>
    <row r="1220" spans="1:8" x14ac:dyDescent="0.25">
      <c r="A1220" t="str">
        <f t="shared" si="19"/>
        <v>54632</v>
      </c>
      <c r="B1220">
        <v>2</v>
      </c>
      <c r="C1220">
        <v>5463</v>
      </c>
      <c r="D1220">
        <v>39897</v>
      </c>
      <c r="E1220">
        <v>39897</v>
      </c>
      <c r="F1220">
        <v>2</v>
      </c>
      <c r="G1220">
        <v>4</v>
      </c>
      <c r="H1220" t="s">
        <v>10</v>
      </c>
    </row>
    <row r="1221" spans="1:8" x14ac:dyDescent="0.25">
      <c r="A1221" t="str">
        <f t="shared" si="19"/>
        <v>54902</v>
      </c>
      <c r="B1221">
        <v>2</v>
      </c>
      <c r="C1221">
        <v>5490</v>
      </c>
      <c r="D1221">
        <v>13315028.66</v>
      </c>
      <c r="E1221">
        <v>13024130.949999999</v>
      </c>
      <c r="F1221">
        <v>107</v>
      </c>
      <c r="G1221">
        <v>118</v>
      </c>
      <c r="H1221" t="s">
        <v>10</v>
      </c>
    </row>
    <row r="1222" spans="1:8" x14ac:dyDescent="0.25">
      <c r="A1222" t="str">
        <f t="shared" si="19"/>
        <v>55082</v>
      </c>
      <c r="B1222">
        <v>2</v>
      </c>
      <c r="C1222">
        <v>5508</v>
      </c>
      <c r="D1222">
        <v>1434189</v>
      </c>
      <c r="E1222">
        <v>1366316.75</v>
      </c>
      <c r="F1222">
        <v>17</v>
      </c>
      <c r="G1222">
        <v>25</v>
      </c>
      <c r="H1222" t="s">
        <v>10</v>
      </c>
    </row>
    <row r="1223" spans="1:8" x14ac:dyDescent="0.25">
      <c r="A1223" t="str">
        <f t="shared" si="19"/>
        <v>55252</v>
      </c>
      <c r="B1223">
        <v>2</v>
      </c>
      <c r="C1223">
        <v>5525</v>
      </c>
      <c r="D1223">
        <v>3226585</v>
      </c>
      <c r="E1223">
        <v>3226585</v>
      </c>
      <c r="F1223">
        <v>19</v>
      </c>
      <c r="G1223">
        <v>21</v>
      </c>
      <c r="H1223" t="s">
        <v>10</v>
      </c>
    </row>
    <row r="1224" spans="1:8" x14ac:dyDescent="0.25">
      <c r="A1224" t="str">
        <f t="shared" si="19"/>
        <v>55452</v>
      </c>
      <c r="B1224">
        <v>2</v>
      </c>
      <c r="C1224">
        <v>5545</v>
      </c>
      <c r="D1224">
        <v>2335240</v>
      </c>
      <c r="E1224">
        <v>2294240</v>
      </c>
      <c r="F1224">
        <v>36</v>
      </c>
      <c r="G1224">
        <v>39</v>
      </c>
      <c r="H1224" t="s">
        <v>10</v>
      </c>
    </row>
    <row r="1225" spans="1:8" x14ac:dyDescent="0.25">
      <c r="A1225" t="str">
        <f t="shared" si="19"/>
        <v>55602</v>
      </c>
      <c r="B1225">
        <v>2</v>
      </c>
      <c r="C1225">
        <v>5560</v>
      </c>
      <c r="D1225">
        <v>19223213</v>
      </c>
      <c r="E1225">
        <v>19100669.530000001</v>
      </c>
      <c r="F1225">
        <v>104</v>
      </c>
      <c r="G1225">
        <v>132</v>
      </c>
      <c r="H1225" t="s">
        <v>10</v>
      </c>
    </row>
    <row r="1226" spans="1:8" x14ac:dyDescent="0.25">
      <c r="A1226" t="str">
        <f t="shared" si="19"/>
        <v>55852</v>
      </c>
      <c r="B1226">
        <v>2</v>
      </c>
      <c r="C1226">
        <v>5585</v>
      </c>
      <c r="D1226">
        <v>4708933</v>
      </c>
      <c r="E1226">
        <v>4616757.37</v>
      </c>
      <c r="F1226">
        <v>57</v>
      </c>
      <c r="G1226">
        <v>64</v>
      </c>
      <c r="H1226" t="s">
        <v>10</v>
      </c>
    </row>
    <row r="1227" spans="1:8" x14ac:dyDescent="0.25">
      <c r="A1227" t="str">
        <f t="shared" si="19"/>
        <v>56032</v>
      </c>
      <c r="B1227">
        <v>2</v>
      </c>
      <c r="C1227">
        <v>5603</v>
      </c>
      <c r="D1227">
        <v>4730350</v>
      </c>
      <c r="E1227">
        <v>4716624.6900000004</v>
      </c>
      <c r="F1227">
        <v>39</v>
      </c>
      <c r="G1227">
        <v>44</v>
      </c>
      <c r="H1227" t="s">
        <v>10</v>
      </c>
    </row>
    <row r="1228" spans="1:8" x14ac:dyDescent="0.25">
      <c r="A1228" t="str">
        <f t="shared" si="19"/>
        <v>56232</v>
      </c>
      <c r="B1228">
        <v>2</v>
      </c>
      <c r="C1228">
        <v>5623</v>
      </c>
      <c r="D1228">
        <v>3523451</v>
      </c>
      <c r="E1228">
        <v>3466951</v>
      </c>
      <c r="F1228">
        <v>42</v>
      </c>
      <c r="G1228">
        <v>43</v>
      </c>
      <c r="H1228" t="s">
        <v>10</v>
      </c>
    </row>
    <row r="1229" spans="1:8" x14ac:dyDescent="0.25">
      <c r="A1229" t="str">
        <f t="shared" si="19"/>
        <v>56402</v>
      </c>
      <c r="B1229">
        <v>2</v>
      </c>
      <c r="C1229">
        <v>5640</v>
      </c>
      <c r="D1229">
        <v>2518526</v>
      </c>
      <c r="E1229">
        <v>2445027.25</v>
      </c>
      <c r="F1229">
        <v>17</v>
      </c>
      <c r="G1229">
        <v>20</v>
      </c>
      <c r="H1229" t="s">
        <v>10</v>
      </c>
    </row>
    <row r="1230" spans="1:8" x14ac:dyDescent="0.25">
      <c r="A1230" t="str">
        <f t="shared" si="19"/>
        <v>56562</v>
      </c>
      <c r="B1230">
        <v>2</v>
      </c>
      <c r="C1230">
        <v>5656</v>
      </c>
      <c r="D1230">
        <v>26217825.66</v>
      </c>
      <c r="E1230">
        <v>25357053.609999999</v>
      </c>
      <c r="F1230">
        <v>260</v>
      </c>
      <c r="G1230">
        <v>312</v>
      </c>
      <c r="H1230" t="s">
        <v>10</v>
      </c>
    </row>
    <row r="1231" spans="1:8" x14ac:dyDescent="0.25">
      <c r="A1231" t="str">
        <f t="shared" si="19"/>
        <v>56842</v>
      </c>
      <c r="B1231">
        <v>2</v>
      </c>
      <c r="C1231">
        <v>5684</v>
      </c>
      <c r="D1231">
        <v>1535747</v>
      </c>
      <c r="E1231">
        <v>1484647</v>
      </c>
      <c r="F1231">
        <v>19</v>
      </c>
      <c r="G1231">
        <v>22</v>
      </c>
      <c r="H1231" t="s">
        <v>10</v>
      </c>
    </row>
    <row r="1232" spans="1:8" x14ac:dyDescent="0.25">
      <c r="A1232" t="str">
        <f t="shared" si="19"/>
        <v>57052</v>
      </c>
      <c r="B1232">
        <v>2</v>
      </c>
      <c r="C1232">
        <v>5705</v>
      </c>
      <c r="D1232">
        <v>7249260.5</v>
      </c>
      <c r="E1232">
        <v>7142995.3399999999</v>
      </c>
      <c r="F1232">
        <v>46</v>
      </c>
      <c r="G1232">
        <v>57</v>
      </c>
      <c r="H1232" t="s">
        <v>10</v>
      </c>
    </row>
    <row r="1233" spans="1:8" x14ac:dyDescent="0.25">
      <c r="A1233" t="str">
        <f t="shared" si="19"/>
        <v>57102</v>
      </c>
      <c r="B1233">
        <v>2</v>
      </c>
      <c r="C1233">
        <v>5710</v>
      </c>
      <c r="D1233">
        <v>55572245</v>
      </c>
      <c r="E1233">
        <v>54559401.259999998</v>
      </c>
      <c r="F1233">
        <v>466</v>
      </c>
      <c r="G1233">
        <v>566</v>
      </c>
      <c r="H1233" t="s">
        <v>10</v>
      </c>
    </row>
    <row r="1234" spans="1:8" x14ac:dyDescent="0.25">
      <c r="A1234" t="str">
        <f t="shared" si="19"/>
        <v>57162</v>
      </c>
      <c r="B1234">
        <v>2</v>
      </c>
      <c r="C1234">
        <v>5716</v>
      </c>
      <c r="D1234">
        <v>113503597</v>
      </c>
      <c r="E1234">
        <v>111678234.40000001</v>
      </c>
      <c r="F1234">
        <v>1123</v>
      </c>
      <c r="G1234">
        <v>1355</v>
      </c>
      <c r="H1234" t="s">
        <v>10</v>
      </c>
    </row>
    <row r="1235" spans="1:8" x14ac:dyDescent="0.25">
      <c r="A1235" t="str">
        <f t="shared" si="19"/>
        <v>57332</v>
      </c>
      <c r="B1235">
        <v>2</v>
      </c>
      <c r="C1235">
        <v>5733</v>
      </c>
      <c r="D1235">
        <v>4167727</v>
      </c>
      <c r="E1235">
        <v>4141747</v>
      </c>
      <c r="F1235">
        <v>29</v>
      </c>
      <c r="G1235">
        <v>37</v>
      </c>
      <c r="H1235" t="s">
        <v>10</v>
      </c>
    </row>
    <row r="1236" spans="1:8" x14ac:dyDescent="0.25">
      <c r="A1236" t="str">
        <f t="shared" si="19"/>
        <v>57382</v>
      </c>
      <c r="B1236">
        <v>2</v>
      </c>
      <c r="C1236">
        <v>5738</v>
      </c>
      <c r="D1236">
        <v>829500</v>
      </c>
      <c r="E1236">
        <v>829500</v>
      </c>
      <c r="F1236">
        <v>13</v>
      </c>
      <c r="G1236">
        <v>14</v>
      </c>
      <c r="H1236" t="s">
        <v>10</v>
      </c>
    </row>
    <row r="1237" spans="1:8" x14ac:dyDescent="0.25">
      <c r="A1237" t="str">
        <f t="shared" si="19"/>
        <v>57432</v>
      </c>
      <c r="B1237">
        <v>2</v>
      </c>
      <c r="C1237">
        <v>5743</v>
      </c>
      <c r="D1237">
        <v>4467543</v>
      </c>
      <c r="E1237">
        <v>4439456.25</v>
      </c>
      <c r="F1237">
        <v>61</v>
      </c>
      <c r="G1237">
        <v>70</v>
      </c>
      <c r="H1237" t="s">
        <v>10</v>
      </c>
    </row>
    <row r="1238" spans="1:8" x14ac:dyDescent="0.25">
      <c r="A1238" t="str">
        <f t="shared" si="19"/>
        <v>57472</v>
      </c>
      <c r="B1238">
        <v>2</v>
      </c>
      <c r="C1238">
        <v>5747</v>
      </c>
      <c r="D1238">
        <v>415342</v>
      </c>
      <c r="E1238">
        <v>399842</v>
      </c>
      <c r="F1238">
        <v>7</v>
      </c>
      <c r="G1238">
        <v>9</v>
      </c>
      <c r="H1238" t="s">
        <v>10</v>
      </c>
    </row>
    <row r="1239" spans="1:8" x14ac:dyDescent="0.25">
      <c r="A1239" t="str">
        <f t="shared" si="19"/>
        <v>57872</v>
      </c>
      <c r="B1239">
        <v>2</v>
      </c>
      <c r="C1239">
        <v>5787</v>
      </c>
      <c r="D1239">
        <v>243150</v>
      </c>
      <c r="E1239">
        <v>243150</v>
      </c>
      <c r="F1239">
        <v>3</v>
      </c>
      <c r="G1239">
        <v>3</v>
      </c>
      <c r="H1239" t="s">
        <v>10</v>
      </c>
    </row>
    <row r="1240" spans="1:8" x14ac:dyDescent="0.25">
      <c r="A1240" t="str">
        <f t="shared" si="19"/>
        <v>58142</v>
      </c>
      <c r="B1240">
        <v>2</v>
      </c>
      <c r="C1240">
        <v>5814</v>
      </c>
      <c r="D1240">
        <v>4133405</v>
      </c>
      <c r="E1240">
        <v>4069847.3</v>
      </c>
      <c r="F1240">
        <v>62</v>
      </c>
      <c r="G1240">
        <v>74</v>
      </c>
      <c r="H1240" t="s">
        <v>10</v>
      </c>
    </row>
    <row r="1241" spans="1:8" x14ac:dyDescent="0.25">
      <c r="A1241" t="str">
        <f t="shared" si="19"/>
        <v>58622</v>
      </c>
      <c r="B1241">
        <v>2</v>
      </c>
      <c r="C1241">
        <v>5862</v>
      </c>
      <c r="D1241">
        <v>390769</v>
      </c>
      <c r="E1241">
        <v>390769</v>
      </c>
      <c r="F1241">
        <v>8</v>
      </c>
      <c r="G1241">
        <v>14</v>
      </c>
      <c r="H1241" t="s">
        <v>10</v>
      </c>
    </row>
    <row r="1242" spans="1:8" x14ac:dyDescent="0.25">
      <c r="A1242" t="str">
        <f t="shared" si="19"/>
        <v>58932</v>
      </c>
      <c r="B1242">
        <v>2</v>
      </c>
      <c r="C1242">
        <v>5893</v>
      </c>
      <c r="D1242">
        <v>469000</v>
      </c>
      <c r="E1242">
        <v>469000</v>
      </c>
      <c r="F1242">
        <v>6</v>
      </c>
      <c r="G1242">
        <v>6</v>
      </c>
      <c r="H1242" t="s">
        <v>10</v>
      </c>
    </row>
    <row r="1243" spans="1:8" x14ac:dyDescent="0.25">
      <c r="A1243" t="str">
        <f t="shared" si="19"/>
        <v>59112</v>
      </c>
      <c r="B1243">
        <v>2</v>
      </c>
      <c r="C1243">
        <v>5911</v>
      </c>
      <c r="D1243">
        <v>52500</v>
      </c>
      <c r="E1243">
        <v>52500</v>
      </c>
      <c r="F1243">
        <v>1</v>
      </c>
      <c r="G1243">
        <v>1</v>
      </c>
      <c r="H1243" t="s">
        <v>10</v>
      </c>
    </row>
    <row r="1244" spans="1:8" x14ac:dyDescent="0.25">
      <c r="A1244" t="str">
        <f t="shared" si="19"/>
        <v>59382</v>
      </c>
      <c r="B1244">
        <v>2</v>
      </c>
      <c r="C1244">
        <v>5938</v>
      </c>
      <c r="D1244">
        <v>0</v>
      </c>
      <c r="E1244">
        <v>0</v>
      </c>
      <c r="F1244">
        <v>0</v>
      </c>
      <c r="G1244">
        <v>0</v>
      </c>
      <c r="H1244" t="s">
        <v>10</v>
      </c>
    </row>
    <row r="1245" spans="1:8" x14ac:dyDescent="0.25">
      <c r="A1245" t="str">
        <f t="shared" si="19"/>
        <v>59712</v>
      </c>
      <c r="B1245">
        <v>2</v>
      </c>
      <c r="C1245">
        <v>5971</v>
      </c>
      <c r="D1245">
        <v>12870351</v>
      </c>
      <c r="E1245">
        <v>12658336.5</v>
      </c>
      <c r="F1245">
        <v>144</v>
      </c>
      <c r="G1245">
        <v>170</v>
      </c>
      <c r="H1245" t="s">
        <v>10</v>
      </c>
    </row>
    <row r="1246" spans="1:8" x14ac:dyDescent="0.25">
      <c r="A1246" t="str">
        <f t="shared" si="19"/>
        <v>60022</v>
      </c>
      <c r="B1246">
        <v>2</v>
      </c>
      <c r="C1246">
        <v>6002</v>
      </c>
      <c r="D1246">
        <v>3101295</v>
      </c>
      <c r="E1246">
        <v>3042188.2</v>
      </c>
      <c r="F1246">
        <v>41</v>
      </c>
      <c r="G1246">
        <v>61</v>
      </c>
      <c r="H1246" t="s">
        <v>10</v>
      </c>
    </row>
    <row r="1247" spans="1:8" x14ac:dyDescent="0.25">
      <c r="A1247" t="str">
        <f t="shared" si="19"/>
        <v>60342</v>
      </c>
      <c r="B1247">
        <v>2</v>
      </c>
      <c r="C1247">
        <v>6034</v>
      </c>
      <c r="D1247">
        <v>0</v>
      </c>
      <c r="E1247">
        <v>0</v>
      </c>
      <c r="F1247">
        <v>0</v>
      </c>
      <c r="G1247">
        <v>0</v>
      </c>
      <c r="H1247" t="s">
        <v>10</v>
      </c>
    </row>
    <row r="1248" spans="1:8" x14ac:dyDescent="0.25">
      <c r="A1248" t="str">
        <f t="shared" si="19"/>
        <v>60772</v>
      </c>
      <c r="B1248">
        <v>2</v>
      </c>
      <c r="C1248">
        <v>6077</v>
      </c>
      <c r="D1248">
        <v>4311873</v>
      </c>
      <c r="E1248">
        <v>4290898.25</v>
      </c>
      <c r="F1248">
        <v>39</v>
      </c>
      <c r="G1248">
        <v>45</v>
      </c>
      <c r="H1248" t="s">
        <v>10</v>
      </c>
    </row>
    <row r="1249" spans="1:8" x14ac:dyDescent="0.25">
      <c r="A1249" t="str">
        <f t="shared" si="19"/>
        <v>61182</v>
      </c>
      <c r="B1249">
        <v>2</v>
      </c>
      <c r="C1249">
        <v>6118</v>
      </c>
      <c r="D1249">
        <v>69020</v>
      </c>
      <c r="E1249">
        <v>69020</v>
      </c>
      <c r="F1249">
        <v>3</v>
      </c>
      <c r="G1249">
        <v>3</v>
      </c>
      <c r="H1249" t="s">
        <v>10</v>
      </c>
    </row>
    <row r="1250" spans="1:8" x14ac:dyDescent="0.25">
      <c r="A1250" t="str">
        <f t="shared" si="19"/>
        <v>61512</v>
      </c>
      <c r="B1250">
        <v>2</v>
      </c>
      <c r="C1250">
        <v>6151</v>
      </c>
      <c r="D1250">
        <v>0</v>
      </c>
      <c r="E1250">
        <v>0</v>
      </c>
      <c r="F1250">
        <v>0</v>
      </c>
      <c r="G1250">
        <v>0</v>
      </c>
      <c r="H1250" t="s">
        <v>10</v>
      </c>
    </row>
    <row r="1251" spans="1:8" x14ac:dyDescent="0.25">
      <c r="A1251" t="str">
        <f t="shared" si="19"/>
        <v>61892</v>
      </c>
      <c r="B1251">
        <v>2</v>
      </c>
      <c r="C1251">
        <v>6189</v>
      </c>
      <c r="D1251">
        <v>45042944</v>
      </c>
      <c r="E1251">
        <v>44716820.57</v>
      </c>
      <c r="F1251">
        <v>592</v>
      </c>
      <c r="G1251">
        <v>702</v>
      </c>
      <c r="H1251" t="s">
        <v>10</v>
      </c>
    </row>
    <row r="1252" spans="1:8" x14ac:dyDescent="0.25">
      <c r="A1252" t="str">
        <f t="shared" si="19"/>
        <v>62302</v>
      </c>
      <c r="B1252">
        <v>2</v>
      </c>
      <c r="C1252">
        <v>6230</v>
      </c>
      <c r="D1252">
        <v>38441350</v>
      </c>
      <c r="E1252">
        <v>37847805.969999999</v>
      </c>
      <c r="F1252">
        <v>534</v>
      </c>
      <c r="G1252">
        <v>630</v>
      </c>
      <c r="H1252" t="s">
        <v>10</v>
      </c>
    </row>
    <row r="1253" spans="1:8" x14ac:dyDescent="0.25">
      <c r="A1253" t="str">
        <f t="shared" si="19"/>
        <v>62542</v>
      </c>
      <c r="B1253">
        <v>2</v>
      </c>
      <c r="C1253">
        <v>6254</v>
      </c>
      <c r="D1253">
        <v>16159067</v>
      </c>
      <c r="E1253">
        <v>15684058.24</v>
      </c>
      <c r="F1253">
        <v>243</v>
      </c>
      <c r="G1253">
        <v>285</v>
      </c>
      <c r="H1253" t="s">
        <v>10</v>
      </c>
    </row>
    <row r="1254" spans="1:8" x14ac:dyDescent="0.25">
      <c r="A1254" t="str">
        <f t="shared" si="19"/>
        <v>62702</v>
      </c>
      <c r="B1254">
        <v>2</v>
      </c>
      <c r="C1254">
        <v>6270</v>
      </c>
      <c r="D1254">
        <v>25860650</v>
      </c>
      <c r="E1254">
        <v>25491124.32</v>
      </c>
      <c r="F1254">
        <v>349</v>
      </c>
      <c r="G1254">
        <v>423</v>
      </c>
      <c r="H1254" t="s">
        <v>10</v>
      </c>
    </row>
    <row r="1255" spans="1:8" x14ac:dyDescent="0.25">
      <c r="A1255" t="str">
        <f t="shared" si="19"/>
        <v>63022</v>
      </c>
      <c r="B1255">
        <v>2</v>
      </c>
      <c r="C1255">
        <v>6302</v>
      </c>
      <c r="D1255">
        <v>2638418</v>
      </c>
      <c r="E1255">
        <v>2625003.12</v>
      </c>
      <c r="F1255">
        <v>19</v>
      </c>
      <c r="G1255">
        <v>19</v>
      </c>
      <c r="H1255" t="s">
        <v>10</v>
      </c>
    </row>
    <row r="1256" spans="1:8" x14ac:dyDescent="0.25">
      <c r="A1256" t="str">
        <f t="shared" si="19"/>
        <v>63132</v>
      </c>
      <c r="B1256">
        <v>2</v>
      </c>
      <c r="C1256">
        <v>6313</v>
      </c>
      <c r="D1256">
        <v>3018959</v>
      </c>
      <c r="E1256">
        <v>2957759</v>
      </c>
      <c r="F1256">
        <v>13</v>
      </c>
      <c r="G1256">
        <v>15</v>
      </c>
      <c r="H1256" t="s">
        <v>10</v>
      </c>
    </row>
    <row r="1257" spans="1:8" x14ac:dyDescent="0.25">
      <c r="A1257" t="str">
        <f t="shared" si="19"/>
        <v>63212</v>
      </c>
      <c r="B1257">
        <v>2</v>
      </c>
      <c r="C1257">
        <v>6321</v>
      </c>
      <c r="D1257">
        <v>32783189</v>
      </c>
      <c r="E1257">
        <v>32529652.719999999</v>
      </c>
      <c r="F1257">
        <v>444</v>
      </c>
      <c r="G1257">
        <v>529</v>
      </c>
      <c r="H1257" t="s">
        <v>10</v>
      </c>
    </row>
    <row r="1258" spans="1:8" x14ac:dyDescent="0.25">
      <c r="A1258" t="str">
        <f t="shared" si="19"/>
        <v>63282</v>
      </c>
      <c r="B1258">
        <v>2</v>
      </c>
      <c r="C1258">
        <v>6328</v>
      </c>
      <c r="D1258">
        <v>1059177</v>
      </c>
      <c r="E1258">
        <v>1049452</v>
      </c>
      <c r="F1258">
        <v>19</v>
      </c>
      <c r="G1258">
        <v>20</v>
      </c>
      <c r="H1258" t="s">
        <v>10</v>
      </c>
    </row>
    <row r="1259" spans="1:8" x14ac:dyDescent="0.25">
      <c r="A1259" t="str">
        <f t="shared" si="19"/>
        <v>63342</v>
      </c>
      <c r="B1259">
        <v>2</v>
      </c>
      <c r="C1259">
        <v>6334</v>
      </c>
      <c r="D1259">
        <v>5220837</v>
      </c>
      <c r="E1259">
        <v>5120076.08</v>
      </c>
      <c r="F1259">
        <v>86</v>
      </c>
      <c r="G1259">
        <v>101</v>
      </c>
      <c r="H1259" t="s">
        <v>10</v>
      </c>
    </row>
    <row r="1260" spans="1:8" x14ac:dyDescent="0.25">
      <c r="A1260" t="str">
        <f t="shared" si="19"/>
        <v>63382</v>
      </c>
      <c r="B1260">
        <v>2</v>
      </c>
      <c r="C1260">
        <v>6338</v>
      </c>
      <c r="D1260">
        <v>27369764.5</v>
      </c>
      <c r="E1260">
        <v>26923522.57</v>
      </c>
      <c r="F1260">
        <v>433</v>
      </c>
      <c r="G1260">
        <v>531</v>
      </c>
      <c r="H1260" t="s">
        <v>10</v>
      </c>
    </row>
    <row r="1261" spans="1:8" x14ac:dyDescent="0.25">
      <c r="A1261" t="str">
        <f t="shared" si="19"/>
        <v>63452</v>
      </c>
      <c r="B1261">
        <v>2</v>
      </c>
      <c r="C1261">
        <v>6345</v>
      </c>
      <c r="D1261">
        <v>43039718</v>
      </c>
      <c r="E1261">
        <v>42685810.219999999</v>
      </c>
      <c r="F1261">
        <v>436</v>
      </c>
      <c r="G1261">
        <v>521</v>
      </c>
      <c r="H1261" t="s">
        <v>10</v>
      </c>
    </row>
    <row r="1262" spans="1:8" x14ac:dyDescent="0.25">
      <c r="A1262" t="str">
        <f t="shared" si="19"/>
        <v>63582</v>
      </c>
      <c r="B1262">
        <v>2</v>
      </c>
      <c r="C1262">
        <v>6358</v>
      </c>
      <c r="D1262">
        <v>0</v>
      </c>
      <c r="E1262">
        <v>0</v>
      </c>
      <c r="F1262">
        <v>0</v>
      </c>
      <c r="G1262">
        <v>0</v>
      </c>
      <c r="H1262" t="s">
        <v>10</v>
      </c>
    </row>
    <row r="1263" spans="1:8" x14ac:dyDescent="0.25">
      <c r="A1263" t="str">
        <f t="shared" si="19"/>
        <v>63632</v>
      </c>
      <c r="B1263">
        <v>2</v>
      </c>
      <c r="C1263">
        <v>6363</v>
      </c>
      <c r="D1263">
        <v>39903256.5</v>
      </c>
      <c r="E1263">
        <v>39432815.240000002</v>
      </c>
      <c r="F1263">
        <v>440</v>
      </c>
      <c r="G1263">
        <v>534</v>
      </c>
      <c r="H1263" t="s">
        <v>10</v>
      </c>
    </row>
    <row r="1264" spans="1:8" x14ac:dyDescent="0.25">
      <c r="A1264" t="str">
        <f t="shared" si="19"/>
        <v>64192</v>
      </c>
      <c r="B1264">
        <v>2</v>
      </c>
      <c r="C1264">
        <v>6419</v>
      </c>
      <c r="D1264">
        <v>0</v>
      </c>
      <c r="E1264">
        <v>0</v>
      </c>
      <c r="F1264">
        <v>0</v>
      </c>
      <c r="G1264">
        <v>0</v>
      </c>
      <c r="H1264" t="s">
        <v>10</v>
      </c>
    </row>
    <row r="1265" spans="1:8" x14ac:dyDescent="0.25">
      <c r="A1265" t="str">
        <f t="shared" si="19"/>
        <v>64912</v>
      </c>
      <c r="B1265">
        <v>2</v>
      </c>
      <c r="C1265">
        <v>6491</v>
      </c>
      <c r="D1265">
        <v>0</v>
      </c>
      <c r="E1265">
        <v>0</v>
      </c>
      <c r="F1265">
        <v>0</v>
      </c>
      <c r="G1265">
        <v>0</v>
      </c>
      <c r="H1265" t="s">
        <v>10</v>
      </c>
    </row>
    <row r="1266" spans="1:8" x14ac:dyDescent="0.25">
      <c r="A1266" t="str">
        <f t="shared" si="19"/>
        <v>65182</v>
      </c>
      <c r="B1266">
        <v>2</v>
      </c>
      <c r="C1266">
        <v>6518</v>
      </c>
      <c r="D1266">
        <v>0</v>
      </c>
      <c r="E1266">
        <v>0</v>
      </c>
      <c r="F1266">
        <v>0</v>
      </c>
      <c r="G1266">
        <v>0</v>
      </c>
      <c r="H1266" t="s">
        <v>10</v>
      </c>
    </row>
    <row r="1267" spans="1:8" x14ac:dyDescent="0.25">
      <c r="A1267" t="str">
        <f t="shared" si="19"/>
        <v>65242</v>
      </c>
      <c r="B1267">
        <v>2</v>
      </c>
      <c r="C1267">
        <v>6524</v>
      </c>
      <c r="D1267">
        <v>618980</v>
      </c>
      <c r="E1267">
        <v>618980</v>
      </c>
      <c r="F1267">
        <v>9</v>
      </c>
      <c r="G1267">
        <v>9</v>
      </c>
      <c r="H1267" t="s">
        <v>10</v>
      </c>
    </row>
    <row r="1268" spans="1:8" x14ac:dyDescent="0.25">
      <c r="A1268" t="str">
        <f t="shared" si="19"/>
        <v>65972</v>
      </c>
      <c r="B1268">
        <v>2</v>
      </c>
      <c r="C1268">
        <v>6597</v>
      </c>
      <c r="D1268">
        <v>0</v>
      </c>
      <c r="E1268">
        <v>0</v>
      </c>
      <c r="F1268">
        <v>0</v>
      </c>
      <c r="G1268">
        <v>0</v>
      </c>
      <c r="H1268" t="s">
        <v>10</v>
      </c>
    </row>
    <row r="1269" spans="1:8" x14ac:dyDescent="0.25">
      <c r="A1269" t="str">
        <f t="shared" si="19"/>
        <v>66042</v>
      </c>
      <c r="B1269">
        <v>2</v>
      </c>
      <c r="C1269">
        <v>6604</v>
      </c>
      <c r="D1269">
        <v>0</v>
      </c>
      <c r="E1269">
        <v>0</v>
      </c>
      <c r="F1269">
        <v>0</v>
      </c>
      <c r="G1269">
        <v>0</v>
      </c>
      <c r="H1269" t="s">
        <v>10</v>
      </c>
    </row>
    <row r="1270" spans="1:8" x14ac:dyDescent="0.25">
      <c r="A1270" t="str">
        <f t="shared" si="19"/>
        <v>66072</v>
      </c>
      <c r="B1270">
        <v>2</v>
      </c>
      <c r="C1270">
        <v>6607</v>
      </c>
      <c r="D1270">
        <v>70387557</v>
      </c>
      <c r="E1270">
        <v>69321525.319999993</v>
      </c>
      <c r="F1270">
        <v>832</v>
      </c>
      <c r="G1270">
        <v>958</v>
      </c>
      <c r="H1270" t="s">
        <v>10</v>
      </c>
    </row>
    <row r="1271" spans="1:8" x14ac:dyDescent="0.25">
      <c r="A1271" t="str">
        <f t="shared" si="19"/>
        <v>66142</v>
      </c>
      <c r="B1271">
        <v>2</v>
      </c>
      <c r="C1271">
        <v>6614</v>
      </c>
      <c r="D1271">
        <v>52587999.5</v>
      </c>
      <c r="E1271">
        <v>51949887.850000001</v>
      </c>
      <c r="F1271">
        <v>837</v>
      </c>
      <c r="G1271">
        <v>976</v>
      </c>
      <c r="H1271" t="s">
        <v>10</v>
      </c>
    </row>
    <row r="1272" spans="1:8" x14ac:dyDescent="0.25">
      <c r="A1272" t="str">
        <f t="shared" si="19"/>
        <v>66252</v>
      </c>
      <c r="B1272">
        <v>2</v>
      </c>
      <c r="C1272">
        <v>6625</v>
      </c>
      <c r="D1272">
        <v>66174324.5</v>
      </c>
      <c r="E1272">
        <v>65386142.259999998</v>
      </c>
      <c r="F1272">
        <v>953</v>
      </c>
      <c r="G1272">
        <v>1142</v>
      </c>
      <c r="H1272" t="s">
        <v>10</v>
      </c>
    </row>
    <row r="1273" spans="1:8" x14ac:dyDescent="0.25">
      <c r="A1273" t="str">
        <f t="shared" si="19"/>
        <v>66362</v>
      </c>
      <c r="B1273">
        <v>2</v>
      </c>
      <c r="C1273">
        <v>6636</v>
      </c>
      <c r="D1273">
        <v>77849829</v>
      </c>
      <c r="E1273">
        <v>73048569.790000007</v>
      </c>
      <c r="F1273">
        <v>912</v>
      </c>
      <c r="G1273">
        <v>1110</v>
      </c>
      <c r="H1273" t="s">
        <v>10</v>
      </c>
    </row>
    <row r="1274" spans="1:8" x14ac:dyDescent="0.25">
      <c r="A1274" t="str">
        <f t="shared" si="19"/>
        <v>66452</v>
      </c>
      <c r="B1274">
        <v>2</v>
      </c>
      <c r="C1274">
        <v>6645</v>
      </c>
      <c r="D1274">
        <v>58568564</v>
      </c>
      <c r="E1274">
        <v>57879069.560000002</v>
      </c>
      <c r="F1274">
        <v>785</v>
      </c>
      <c r="G1274">
        <v>942</v>
      </c>
      <c r="H1274" t="s">
        <v>10</v>
      </c>
    </row>
    <row r="1275" spans="1:8" x14ac:dyDescent="0.25">
      <c r="A1275" t="str">
        <f t="shared" si="19"/>
        <v>66542</v>
      </c>
      <c r="B1275">
        <v>2</v>
      </c>
      <c r="C1275">
        <v>6654</v>
      </c>
      <c r="D1275">
        <v>31152278</v>
      </c>
      <c r="E1275">
        <v>30414482.469999999</v>
      </c>
      <c r="F1275">
        <v>401</v>
      </c>
      <c r="G1275">
        <v>475</v>
      </c>
      <c r="H1275" t="s">
        <v>10</v>
      </c>
    </row>
    <row r="1276" spans="1:8" x14ac:dyDescent="0.25">
      <c r="A1276" t="str">
        <f t="shared" si="19"/>
        <v>66722</v>
      </c>
      <c r="B1276">
        <v>2</v>
      </c>
      <c r="C1276">
        <v>6672</v>
      </c>
      <c r="D1276">
        <v>10505914.779999999</v>
      </c>
      <c r="E1276">
        <v>10125772.890000001</v>
      </c>
      <c r="F1276">
        <v>133</v>
      </c>
      <c r="G1276">
        <v>163</v>
      </c>
      <c r="H1276" t="s">
        <v>10</v>
      </c>
    </row>
    <row r="1277" spans="1:8" x14ac:dyDescent="0.25">
      <c r="A1277" t="str">
        <f t="shared" si="19"/>
        <v>66852</v>
      </c>
      <c r="B1277">
        <v>2</v>
      </c>
      <c r="C1277">
        <v>6685</v>
      </c>
      <c r="D1277">
        <v>2968350</v>
      </c>
      <c r="E1277">
        <v>2906970.36</v>
      </c>
      <c r="F1277">
        <v>39</v>
      </c>
      <c r="G1277">
        <v>51</v>
      </c>
      <c r="H1277" t="s">
        <v>10</v>
      </c>
    </row>
    <row r="1278" spans="1:8" x14ac:dyDescent="0.25">
      <c r="A1278" t="str">
        <f t="shared" si="19"/>
        <v>67042</v>
      </c>
      <c r="B1278">
        <v>2</v>
      </c>
      <c r="C1278">
        <v>6704</v>
      </c>
      <c r="D1278">
        <v>12438874.66</v>
      </c>
      <c r="E1278">
        <v>12017092.390000001</v>
      </c>
      <c r="F1278">
        <v>203</v>
      </c>
      <c r="G1278">
        <v>239</v>
      </c>
      <c r="H1278" t="s">
        <v>10</v>
      </c>
    </row>
    <row r="1279" spans="1:8" x14ac:dyDescent="0.25">
      <c r="A1279" t="str">
        <f t="shared" si="19"/>
        <v>67222</v>
      </c>
      <c r="B1279">
        <v>2</v>
      </c>
      <c r="C1279">
        <v>6722</v>
      </c>
      <c r="D1279">
        <v>54698656</v>
      </c>
      <c r="E1279">
        <v>54018339.460000001</v>
      </c>
      <c r="F1279">
        <v>518</v>
      </c>
      <c r="G1279">
        <v>619</v>
      </c>
      <c r="H1279" t="s">
        <v>10</v>
      </c>
    </row>
    <row r="1280" spans="1:8" x14ac:dyDescent="0.25">
      <c r="A1280" t="str">
        <f t="shared" si="19"/>
        <v>67522</v>
      </c>
      <c r="B1280">
        <v>2</v>
      </c>
      <c r="C1280">
        <v>6752</v>
      </c>
      <c r="D1280">
        <v>0</v>
      </c>
      <c r="E1280">
        <v>0</v>
      </c>
      <c r="F1280">
        <v>0</v>
      </c>
      <c r="G1280">
        <v>0</v>
      </c>
      <c r="H1280" t="s">
        <v>10</v>
      </c>
    </row>
    <row r="1281" spans="1:8" x14ac:dyDescent="0.25">
      <c r="A1281" t="str">
        <f t="shared" si="19"/>
        <v>67682</v>
      </c>
      <c r="B1281">
        <v>2</v>
      </c>
      <c r="C1281">
        <v>6768</v>
      </c>
      <c r="D1281">
        <v>0</v>
      </c>
      <c r="E1281">
        <v>0</v>
      </c>
      <c r="F1281">
        <v>0</v>
      </c>
      <c r="G1281">
        <v>0</v>
      </c>
      <c r="H1281" t="s">
        <v>10</v>
      </c>
    </row>
    <row r="1282" spans="1:8" x14ac:dyDescent="0.25">
      <c r="A1282" t="str">
        <f t="shared" si="19"/>
        <v>68472</v>
      </c>
      <c r="B1282">
        <v>2</v>
      </c>
      <c r="C1282">
        <v>6847</v>
      </c>
      <c r="D1282">
        <v>0</v>
      </c>
      <c r="E1282">
        <v>0</v>
      </c>
      <c r="F1282">
        <v>0</v>
      </c>
      <c r="G1282">
        <v>0</v>
      </c>
      <c r="H1282" t="s">
        <v>10</v>
      </c>
    </row>
    <row r="1283" spans="1:8" x14ac:dyDescent="0.25">
      <c r="A1283" t="str">
        <f t="shared" ref="A1283:A1346" si="20">C1283&amp;B1283</f>
        <v>68562</v>
      </c>
      <c r="B1283">
        <v>2</v>
      </c>
      <c r="C1283">
        <v>6856</v>
      </c>
      <c r="D1283">
        <v>20575294</v>
      </c>
      <c r="E1283">
        <v>20304041.98</v>
      </c>
      <c r="F1283">
        <v>291</v>
      </c>
      <c r="G1283">
        <v>338</v>
      </c>
      <c r="H1283" t="s">
        <v>10</v>
      </c>
    </row>
    <row r="1284" spans="1:8" x14ac:dyDescent="0.25">
      <c r="A1284" t="str">
        <f t="shared" si="20"/>
        <v>68862</v>
      </c>
      <c r="B1284">
        <v>2</v>
      </c>
      <c r="C1284">
        <v>6886</v>
      </c>
      <c r="D1284">
        <v>1420546</v>
      </c>
      <c r="E1284">
        <v>1410671</v>
      </c>
      <c r="F1284">
        <v>22</v>
      </c>
      <c r="G1284">
        <v>25</v>
      </c>
      <c r="H1284" t="s">
        <v>10</v>
      </c>
    </row>
    <row r="1285" spans="1:8" x14ac:dyDescent="0.25">
      <c r="A1285" t="str">
        <f t="shared" si="20"/>
        <v>69152</v>
      </c>
      <c r="B1285">
        <v>2</v>
      </c>
      <c r="C1285">
        <v>6915</v>
      </c>
      <c r="D1285">
        <v>202000</v>
      </c>
      <c r="E1285">
        <v>202000</v>
      </c>
      <c r="F1285">
        <v>4</v>
      </c>
      <c r="G1285">
        <v>6</v>
      </c>
      <c r="H1285" t="s">
        <v>10</v>
      </c>
    </row>
    <row r="1286" spans="1:8" x14ac:dyDescent="0.25">
      <c r="A1286" t="str">
        <f t="shared" si="20"/>
        <v>69512</v>
      </c>
      <c r="B1286">
        <v>2</v>
      </c>
      <c r="C1286">
        <v>6951</v>
      </c>
      <c r="D1286">
        <v>0</v>
      </c>
      <c r="E1286">
        <v>0</v>
      </c>
      <c r="F1286">
        <v>0</v>
      </c>
      <c r="G1286">
        <v>0</v>
      </c>
      <c r="H1286" t="s">
        <v>10</v>
      </c>
    </row>
    <row r="1287" spans="1:8" x14ac:dyDescent="0.25">
      <c r="A1287" t="str">
        <f t="shared" si="20"/>
        <v>69802</v>
      </c>
      <c r="B1287">
        <v>2</v>
      </c>
      <c r="C1287">
        <v>6980</v>
      </c>
      <c r="D1287">
        <v>37710137.5</v>
      </c>
      <c r="E1287">
        <v>37482424.399999999</v>
      </c>
      <c r="F1287">
        <v>441</v>
      </c>
      <c r="G1287">
        <v>534</v>
      </c>
      <c r="H1287" t="s">
        <v>10</v>
      </c>
    </row>
    <row r="1288" spans="1:8" x14ac:dyDescent="0.25">
      <c r="A1288" t="str">
        <f t="shared" si="20"/>
        <v>69882</v>
      </c>
      <c r="B1288">
        <v>2</v>
      </c>
      <c r="C1288">
        <v>6988</v>
      </c>
      <c r="D1288">
        <v>43934555</v>
      </c>
      <c r="E1288">
        <v>43171707.420000002</v>
      </c>
      <c r="F1288">
        <v>578</v>
      </c>
      <c r="G1288">
        <v>665</v>
      </c>
      <c r="H1288" t="s">
        <v>10</v>
      </c>
    </row>
    <row r="1289" spans="1:8" x14ac:dyDescent="0.25">
      <c r="A1289" t="str">
        <f t="shared" si="20"/>
        <v>70022</v>
      </c>
      <c r="B1289">
        <v>2</v>
      </c>
      <c r="C1289">
        <v>7002</v>
      </c>
      <c r="D1289">
        <v>3174564</v>
      </c>
      <c r="E1289">
        <v>3157939</v>
      </c>
      <c r="F1289">
        <v>45</v>
      </c>
      <c r="G1289">
        <v>56</v>
      </c>
      <c r="H1289" t="s">
        <v>10</v>
      </c>
    </row>
    <row r="1290" spans="1:8" x14ac:dyDescent="0.25">
      <c r="A1290" t="str">
        <f t="shared" si="20"/>
        <v>70092</v>
      </c>
      <c r="B1290">
        <v>2</v>
      </c>
      <c r="C1290">
        <v>7009</v>
      </c>
      <c r="D1290">
        <v>1342460</v>
      </c>
      <c r="E1290">
        <v>1300885</v>
      </c>
      <c r="F1290">
        <v>17</v>
      </c>
      <c r="G1290">
        <v>23</v>
      </c>
      <c r="H1290" t="s">
        <v>10</v>
      </c>
    </row>
    <row r="1291" spans="1:8" x14ac:dyDescent="0.25">
      <c r="A1291" t="str">
        <f t="shared" si="20"/>
        <v>70182</v>
      </c>
      <c r="B1291">
        <v>2</v>
      </c>
      <c r="C1291">
        <v>7018</v>
      </c>
      <c r="D1291">
        <v>0</v>
      </c>
      <c r="E1291">
        <v>0</v>
      </c>
      <c r="F1291">
        <v>0</v>
      </c>
      <c r="G1291">
        <v>0</v>
      </c>
      <c r="H1291" t="s">
        <v>10</v>
      </c>
    </row>
    <row r="1292" spans="1:8" x14ac:dyDescent="0.25">
      <c r="A1292" t="str">
        <f t="shared" si="20"/>
        <v>70232</v>
      </c>
      <c r="B1292">
        <v>2</v>
      </c>
      <c r="C1292">
        <v>7023</v>
      </c>
      <c r="D1292">
        <v>0</v>
      </c>
      <c r="E1292">
        <v>0</v>
      </c>
      <c r="F1292">
        <v>0</v>
      </c>
      <c r="G1292">
        <v>0</v>
      </c>
      <c r="H1292" t="s">
        <v>10</v>
      </c>
    </row>
    <row r="1293" spans="1:8" x14ac:dyDescent="0.25">
      <c r="A1293" t="str">
        <f t="shared" si="20"/>
        <v>70292</v>
      </c>
      <c r="B1293">
        <v>2</v>
      </c>
      <c r="C1293">
        <v>7029</v>
      </c>
      <c r="D1293">
        <v>0</v>
      </c>
      <c r="E1293">
        <v>0</v>
      </c>
      <c r="F1293">
        <v>0</v>
      </c>
      <c r="G1293">
        <v>0</v>
      </c>
      <c r="H1293" t="s">
        <v>10</v>
      </c>
    </row>
    <row r="1294" spans="1:8" x14ac:dyDescent="0.25">
      <c r="A1294" t="str">
        <f t="shared" si="20"/>
        <v>70442</v>
      </c>
      <c r="B1294">
        <v>2</v>
      </c>
      <c r="C1294">
        <v>7044</v>
      </c>
      <c r="D1294">
        <v>0</v>
      </c>
      <c r="E1294">
        <v>0</v>
      </c>
      <c r="F1294">
        <v>0</v>
      </c>
      <c r="G1294">
        <v>0</v>
      </c>
      <c r="H1294" t="s">
        <v>10</v>
      </c>
    </row>
    <row r="1295" spans="1:8" x14ac:dyDescent="0.25">
      <c r="A1295" t="str">
        <f t="shared" si="20"/>
        <v>70592</v>
      </c>
      <c r="B1295">
        <v>2</v>
      </c>
      <c r="C1295">
        <v>7059</v>
      </c>
      <c r="D1295">
        <v>1821749</v>
      </c>
      <c r="E1295">
        <v>1783388.23</v>
      </c>
      <c r="F1295">
        <v>29</v>
      </c>
      <c r="G1295">
        <v>34</v>
      </c>
      <c r="H1295" t="s">
        <v>10</v>
      </c>
    </row>
    <row r="1296" spans="1:8" x14ac:dyDescent="0.25">
      <c r="A1296" t="str">
        <f t="shared" si="20"/>
        <v>70652</v>
      </c>
      <c r="B1296">
        <v>2</v>
      </c>
      <c r="C1296">
        <v>7065</v>
      </c>
      <c r="D1296">
        <v>0</v>
      </c>
      <c r="E1296">
        <v>0</v>
      </c>
      <c r="F1296">
        <v>0</v>
      </c>
      <c r="G1296">
        <v>0</v>
      </c>
      <c r="H1296" t="s">
        <v>10</v>
      </c>
    </row>
    <row r="1297" spans="1:8" x14ac:dyDescent="0.25">
      <c r="A1297" t="str">
        <f t="shared" si="20"/>
        <v>70762</v>
      </c>
      <c r="B1297">
        <v>2</v>
      </c>
      <c r="C1297">
        <v>7076</v>
      </c>
      <c r="D1297">
        <v>0</v>
      </c>
      <c r="E1297">
        <v>0</v>
      </c>
      <c r="F1297">
        <v>0</v>
      </c>
      <c r="G1297">
        <v>0</v>
      </c>
      <c r="H1297" t="s">
        <v>10</v>
      </c>
    </row>
    <row r="1298" spans="1:8" x14ac:dyDescent="0.25">
      <c r="A1298" t="str">
        <f t="shared" si="20"/>
        <v>70812</v>
      </c>
      <c r="B1298">
        <v>2</v>
      </c>
      <c r="C1298">
        <v>7081</v>
      </c>
      <c r="D1298">
        <v>0</v>
      </c>
      <c r="E1298">
        <v>0</v>
      </c>
      <c r="F1298">
        <v>0</v>
      </c>
      <c r="G1298">
        <v>0</v>
      </c>
      <c r="H1298" t="s">
        <v>10</v>
      </c>
    </row>
    <row r="1299" spans="1:8" x14ac:dyDescent="0.25">
      <c r="A1299" t="str">
        <f t="shared" si="20"/>
        <v>70902</v>
      </c>
      <c r="B1299">
        <v>2</v>
      </c>
      <c r="C1299">
        <v>7090</v>
      </c>
      <c r="D1299">
        <v>0</v>
      </c>
      <c r="E1299">
        <v>0</v>
      </c>
      <c r="F1299">
        <v>0</v>
      </c>
      <c r="G1299">
        <v>0</v>
      </c>
      <c r="H1299" t="s">
        <v>10</v>
      </c>
    </row>
    <row r="1300" spans="1:8" x14ac:dyDescent="0.25">
      <c r="A1300" t="str">
        <f t="shared" si="20"/>
        <v>70962</v>
      </c>
      <c r="B1300">
        <v>2</v>
      </c>
      <c r="C1300">
        <v>7096</v>
      </c>
      <c r="D1300">
        <v>169900</v>
      </c>
      <c r="E1300">
        <v>159100</v>
      </c>
      <c r="F1300">
        <v>2</v>
      </c>
      <c r="G1300">
        <v>2</v>
      </c>
      <c r="H1300" t="s">
        <v>10</v>
      </c>
    </row>
    <row r="1301" spans="1:8" x14ac:dyDescent="0.25">
      <c r="A1301" t="str">
        <f t="shared" si="20"/>
        <v>71042</v>
      </c>
      <c r="B1301">
        <v>2</v>
      </c>
      <c r="C1301">
        <v>7104</v>
      </c>
      <c r="D1301">
        <v>0</v>
      </c>
      <c r="E1301">
        <v>0</v>
      </c>
      <c r="F1301">
        <v>0</v>
      </c>
      <c r="G1301">
        <v>0</v>
      </c>
      <c r="H1301" t="s">
        <v>10</v>
      </c>
    </row>
    <row r="1302" spans="1:8" x14ac:dyDescent="0.25">
      <c r="A1302" t="str">
        <f t="shared" si="20"/>
        <v>71142</v>
      </c>
      <c r="B1302">
        <v>2</v>
      </c>
      <c r="C1302">
        <v>7114</v>
      </c>
      <c r="D1302">
        <v>0</v>
      </c>
      <c r="E1302">
        <v>0</v>
      </c>
      <c r="F1302">
        <v>0</v>
      </c>
      <c r="G1302">
        <v>0</v>
      </c>
      <c r="H1302" t="s">
        <v>10</v>
      </c>
    </row>
    <row r="1303" spans="1:8" x14ac:dyDescent="0.25">
      <c r="A1303" t="str">
        <f t="shared" si="20"/>
        <v>71192</v>
      </c>
      <c r="B1303">
        <v>2</v>
      </c>
      <c r="C1303">
        <v>7119</v>
      </c>
      <c r="D1303">
        <v>7048205</v>
      </c>
      <c r="E1303">
        <v>7006405</v>
      </c>
      <c r="F1303">
        <v>92</v>
      </c>
      <c r="G1303">
        <v>116</v>
      </c>
      <c r="H1303" t="s">
        <v>10</v>
      </c>
    </row>
    <row r="1304" spans="1:8" x14ac:dyDescent="0.25">
      <c r="A1304" t="str">
        <f t="shared" si="20"/>
        <v>71262</v>
      </c>
      <c r="B1304">
        <v>2</v>
      </c>
      <c r="C1304">
        <v>7126</v>
      </c>
      <c r="D1304">
        <v>15740629</v>
      </c>
      <c r="E1304">
        <v>15634207.810000001</v>
      </c>
      <c r="F1304">
        <v>218</v>
      </c>
      <c r="G1304">
        <v>296</v>
      </c>
      <c r="H1304" t="s">
        <v>10</v>
      </c>
    </row>
    <row r="1305" spans="1:8" x14ac:dyDescent="0.25">
      <c r="A1305" t="str">
        <f t="shared" si="20"/>
        <v>172452</v>
      </c>
      <c r="B1305">
        <v>2</v>
      </c>
      <c r="C1305">
        <v>17245</v>
      </c>
      <c r="D1305">
        <v>0</v>
      </c>
      <c r="E1305">
        <v>0</v>
      </c>
      <c r="F1305">
        <v>0</v>
      </c>
      <c r="G1305">
        <v>0</v>
      </c>
      <c r="H1305" t="s">
        <v>10</v>
      </c>
    </row>
    <row r="1306" spans="1:8" x14ac:dyDescent="0.25">
      <c r="A1306" t="str">
        <f t="shared" si="20"/>
        <v>313</v>
      </c>
      <c r="B1306">
        <v>3</v>
      </c>
      <c r="C1306">
        <v>31</v>
      </c>
      <c r="D1306">
        <v>0</v>
      </c>
      <c r="E1306">
        <v>0</v>
      </c>
      <c r="F1306">
        <v>0</v>
      </c>
      <c r="G1306">
        <v>0</v>
      </c>
      <c r="H1306" t="s">
        <v>10</v>
      </c>
    </row>
    <row r="1307" spans="1:8" x14ac:dyDescent="0.25">
      <c r="A1307" t="str">
        <f t="shared" si="20"/>
        <v>1443</v>
      </c>
      <c r="B1307">
        <v>3</v>
      </c>
      <c r="C1307">
        <v>144</v>
      </c>
      <c r="D1307">
        <v>0</v>
      </c>
      <c r="E1307">
        <v>0</v>
      </c>
      <c r="F1307">
        <v>0</v>
      </c>
      <c r="G1307">
        <v>0</v>
      </c>
      <c r="H1307" t="s">
        <v>10</v>
      </c>
    </row>
    <row r="1308" spans="1:8" x14ac:dyDescent="0.25">
      <c r="A1308" t="str">
        <f t="shared" si="20"/>
        <v>1593</v>
      </c>
      <c r="B1308">
        <v>3</v>
      </c>
      <c r="C1308">
        <v>159</v>
      </c>
      <c r="D1308">
        <v>0</v>
      </c>
      <c r="E1308">
        <v>0</v>
      </c>
      <c r="F1308">
        <v>0</v>
      </c>
      <c r="G1308">
        <v>0</v>
      </c>
      <c r="H1308" t="s">
        <v>10</v>
      </c>
    </row>
    <row r="1309" spans="1:8" x14ac:dyDescent="0.25">
      <c r="A1309" t="str">
        <f t="shared" si="20"/>
        <v>1753</v>
      </c>
      <c r="B1309">
        <v>3</v>
      </c>
      <c r="C1309">
        <v>175</v>
      </c>
      <c r="D1309">
        <v>0</v>
      </c>
      <c r="E1309">
        <v>0</v>
      </c>
      <c r="F1309">
        <v>0</v>
      </c>
      <c r="G1309">
        <v>0</v>
      </c>
      <c r="H1309" t="s">
        <v>10</v>
      </c>
    </row>
    <row r="1310" spans="1:8" x14ac:dyDescent="0.25">
      <c r="A1310" t="str">
        <f t="shared" si="20"/>
        <v>2083</v>
      </c>
      <c r="B1310">
        <v>3</v>
      </c>
      <c r="C1310">
        <v>208</v>
      </c>
      <c r="D1310">
        <v>245000</v>
      </c>
      <c r="E1310">
        <v>245000</v>
      </c>
      <c r="F1310">
        <v>1</v>
      </c>
      <c r="G1310">
        <v>1</v>
      </c>
      <c r="H1310" t="s">
        <v>10</v>
      </c>
    </row>
    <row r="1311" spans="1:8" x14ac:dyDescent="0.25">
      <c r="A1311" t="str">
        <f t="shared" si="20"/>
        <v>2403</v>
      </c>
      <c r="B1311">
        <v>3</v>
      </c>
      <c r="C1311">
        <v>240</v>
      </c>
      <c r="D1311">
        <v>0</v>
      </c>
      <c r="E1311">
        <v>0</v>
      </c>
      <c r="F1311">
        <v>0</v>
      </c>
      <c r="G1311">
        <v>0</v>
      </c>
      <c r="H1311" t="s">
        <v>10</v>
      </c>
    </row>
    <row r="1312" spans="1:8" x14ac:dyDescent="0.25">
      <c r="A1312" t="str">
        <f t="shared" si="20"/>
        <v>2773</v>
      </c>
      <c r="B1312">
        <v>3</v>
      </c>
      <c r="C1312">
        <v>277</v>
      </c>
      <c r="D1312">
        <v>0</v>
      </c>
      <c r="E1312">
        <v>0</v>
      </c>
      <c r="F1312">
        <v>0</v>
      </c>
      <c r="G1312">
        <v>0</v>
      </c>
      <c r="H1312" t="s">
        <v>10</v>
      </c>
    </row>
    <row r="1313" spans="1:8" x14ac:dyDescent="0.25">
      <c r="A1313" t="str">
        <f t="shared" si="20"/>
        <v>2873</v>
      </c>
      <c r="B1313">
        <v>3</v>
      </c>
      <c r="C1313">
        <v>287</v>
      </c>
      <c r="D1313">
        <v>0</v>
      </c>
      <c r="E1313">
        <v>0</v>
      </c>
      <c r="F1313">
        <v>0</v>
      </c>
      <c r="G1313">
        <v>0</v>
      </c>
      <c r="H1313" t="s">
        <v>10</v>
      </c>
    </row>
    <row r="1314" spans="1:8" x14ac:dyDescent="0.25">
      <c r="A1314" t="str">
        <f t="shared" si="20"/>
        <v>3093</v>
      </c>
      <c r="B1314">
        <v>3</v>
      </c>
      <c r="C1314">
        <v>309</v>
      </c>
      <c r="D1314">
        <v>0</v>
      </c>
      <c r="E1314">
        <v>0</v>
      </c>
      <c r="F1314">
        <v>0</v>
      </c>
      <c r="G1314">
        <v>0</v>
      </c>
      <c r="H1314" t="s">
        <v>10</v>
      </c>
    </row>
    <row r="1315" spans="1:8" x14ac:dyDescent="0.25">
      <c r="A1315" t="str">
        <f t="shared" si="20"/>
        <v>3613</v>
      </c>
      <c r="B1315">
        <v>3</v>
      </c>
      <c r="C1315">
        <v>361</v>
      </c>
      <c r="D1315">
        <v>0</v>
      </c>
      <c r="E1315">
        <v>0</v>
      </c>
      <c r="F1315">
        <v>0</v>
      </c>
      <c r="G1315">
        <v>0</v>
      </c>
      <c r="H1315" t="s">
        <v>10</v>
      </c>
    </row>
    <row r="1316" spans="1:8" x14ac:dyDescent="0.25">
      <c r="A1316" t="str">
        <f t="shared" si="20"/>
        <v>3853</v>
      </c>
      <c r="B1316">
        <v>3</v>
      </c>
      <c r="C1316">
        <v>385</v>
      </c>
      <c r="D1316">
        <v>0</v>
      </c>
      <c r="E1316">
        <v>0</v>
      </c>
      <c r="F1316">
        <v>0</v>
      </c>
      <c r="G1316">
        <v>0</v>
      </c>
      <c r="H1316" t="s">
        <v>10</v>
      </c>
    </row>
    <row r="1317" spans="1:8" x14ac:dyDescent="0.25">
      <c r="A1317" t="str">
        <f t="shared" si="20"/>
        <v>3943</v>
      </c>
      <c r="B1317">
        <v>3</v>
      </c>
      <c r="C1317">
        <v>394</v>
      </c>
      <c r="D1317">
        <v>0</v>
      </c>
      <c r="E1317">
        <v>0</v>
      </c>
      <c r="F1317">
        <v>0</v>
      </c>
      <c r="G1317">
        <v>0</v>
      </c>
      <c r="H1317" t="s">
        <v>10</v>
      </c>
    </row>
    <row r="1318" spans="1:8" x14ac:dyDescent="0.25">
      <c r="A1318" t="str">
        <f t="shared" si="20"/>
        <v>4003</v>
      </c>
      <c r="B1318">
        <v>3</v>
      </c>
      <c r="C1318">
        <v>400</v>
      </c>
      <c r="D1318">
        <v>0</v>
      </c>
      <c r="E1318">
        <v>0</v>
      </c>
      <c r="F1318">
        <v>0</v>
      </c>
      <c r="G1318">
        <v>0</v>
      </c>
      <c r="H1318" t="s">
        <v>10</v>
      </c>
    </row>
    <row r="1319" spans="1:8" x14ac:dyDescent="0.25">
      <c r="A1319" t="str">
        <f t="shared" si="20"/>
        <v>4103</v>
      </c>
      <c r="B1319">
        <v>3</v>
      </c>
      <c r="C1319">
        <v>410</v>
      </c>
      <c r="D1319">
        <v>0</v>
      </c>
      <c r="E1319">
        <v>0</v>
      </c>
      <c r="F1319">
        <v>0</v>
      </c>
      <c r="G1319">
        <v>0</v>
      </c>
      <c r="H1319" t="s">
        <v>10</v>
      </c>
    </row>
    <row r="1320" spans="1:8" x14ac:dyDescent="0.25">
      <c r="A1320" t="str">
        <f t="shared" si="20"/>
        <v>4393</v>
      </c>
      <c r="B1320">
        <v>3</v>
      </c>
      <c r="C1320">
        <v>439</v>
      </c>
      <c r="D1320">
        <v>0</v>
      </c>
      <c r="E1320">
        <v>0</v>
      </c>
      <c r="F1320">
        <v>0</v>
      </c>
      <c r="G1320">
        <v>0</v>
      </c>
      <c r="H1320" t="s">
        <v>10</v>
      </c>
    </row>
    <row r="1321" spans="1:8" x14ac:dyDescent="0.25">
      <c r="A1321" t="str">
        <f t="shared" si="20"/>
        <v>4623</v>
      </c>
      <c r="B1321">
        <v>3</v>
      </c>
      <c r="C1321">
        <v>462</v>
      </c>
      <c r="D1321">
        <v>0</v>
      </c>
      <c r="E1321">
        <v>0</v>
      </c>
      <c r="F1321">
        <v>0</v>
      </c>
      <c r="G1321">
        <v>0</v>
      </c>
      <c r="H1321" t="s">
        <v>10</v>
      </c>
    </row>
    <row r="1322" spans="1:8" x14ac:dyDescent="0.25">
      <c r="A1322" t="str">
        <f t="shared" si="20"/>
        <v>4783</v>
      </c>
      <c r="B1322">
        <v>3</v>
      </c>
      <c r="C1322">
        <v>478</v>
      </c>
      <c r="D1322">
        <v>0</v>
      </c>
      <c r="E1322">
        <v>0</v>
      </c>
      <c r="F1322">
        <v>0</v>
      </c>
      <c r="G1322">
        <v>0</v>
      </c>
      <c r="H1322" t="s">
        <v>10</v>
      </c>
    </row>
    <row r="1323" spans="1:8" x14ac:dyDescent="0.25">
      <c r="A1323" t="str">
        <f t="shared" si="20"/>
        <v>4863</v>
      </c>
      <c r="B1323">
        <v>3</v>
      </c>
      <c r="C1323">
        <v>486</v>
      </c>
      <c r="D1323">
        <v>0</v>
      </c>
      <c r="E1323">
        <v>0</v>
      </c>
      <c r="F1323">
        <v>0</v>
      </c>
      <c r="G1323">
        <v>0</v>
      </c>
      <c r="H1323" t="s">
        <v>10</v>
      </c>
    </row>
    <row r="1324" spans="1:8" x14ac:dyDescent="0.25">
      <c r="A1324" t="str">
        <f t="shared" si="20"/>
        <v>5123</v>
      </c>
      <c r="B1324">
        <v>3</v>
      </c>
      <c r="C1324">
        <v>512</v>
      </c>
      <c r="D1324">
        <v>0</v>
      </c>
      <c r="E1324">
        <v>0</v>
      </c>
      <c r="F1324">
        <v>0</v>
      </c>
      <c r="G1324">
        <v>0</v>
      </c>
      <c r="H1324" t="s">
        <v>10</v>
      </c>
    </row>
    <row r="1325" spans="1:8" x14ac:dyDescent="0.25">
      <c r="A1325" t="str">
        <f t="shared" si="20"/>
        <v>5183</v>
      </c>
      <c r="B1325">
        <v>3</v>
      </c>
      <c r="C1325">
        <v>518</v>
      </c>
      <c r="D1325">
        <v>0</v>
      </c>
      <c r="E1325">
        <v>0</v>
      </c>
      <c r="F1325">
        <v>0</v>
      </c>
      <c r="G1325">
        <v>0</v>
      </c>
      <c r="H1325" t="s">
        <v>10</v>
      </c>
    </row>
    <row r="1326" spans="1:8" x14ac:dyDescent="0.25">
      <c r="A1326" t="str">
        <f t="shared" si="20"/>
        <v>5253</v>
      </c>
      <c r="B1326">
        <v>3</v>
      </c>
      <c r="C1326">
        <v>525</v>
      </c>
      <c r="D1326">
        <v>0</v>
      </c>
      <c r="E1326">
        <v>0</v>
      </c>
      <c r="F1326">
        <v>0</v>
      </c>
      <c r="G1326">
        <v>0</v>
      </c>
      <c r="H1326" t="s">
        <v>10</v>
      </c>
    </row>
    <row r="1327" spans="1:8" x14ac:dyDescent="0.25">
      <c r="A1327" t="str">
        <f t="shared" si="20"/>
        <v>5303</v>
      </c>
      <c r="B1327">
        <v>3</v>
      </c>
      <c r="C1327">
        <v>530</v>
      </c>
      <c r="D1327">
        <v>3760000</v>
      </c>
      <c r="E1327">
        <v>3760000</v>
      </c>
      <c r="F1327">
        <v>3</v>
      </c>
      <c r="G1327">
        <v>3</v>
      </c>
      <c r="H1327" t="s">
        <v>10</v>
      </c>
    </row>
    <row r="1328" spans="1:8" x14ac:dyDescent="0.25">
      <c r="A1328" t="str">
        <f t="shared" si="20"/>
        <v>5373</v>
      </c>
      <c r="B1328">
        <v>3</v>
      </c>
      <c r="C1328">
        <v>537</v>
      </c>
      <c r="D1328">
        <v>298550</v>
      </c>
      <c r="E1328">
        <v>298550</v>
      </c>
      <c r="F1328">
        <v>3</v>
      </c>
      <c r="G1328">
        <v>4</v>
      </c>
      <c r="H1328" t="s">
        <v>10</v>
      </c>
    </row>
    <row r="1329" spans="1:8" x14ac:dyDescent="0.25">
      <c r="A1329" t="str">
        <f t="shared" si="20"/>
        <v>5443</v>
      </c>
      <c r="B1329">
        <v>3</v>
      </c>
      <c r="C1329">
        <v>544</v>
      </c>
      <c r="D1329">
        <v>97611561</v>
      </c>
      <c r="E1329">
        <v>96347179.420000002</v>
      </c>
      <c r="F1329">
        <v>1047</v>
      </c>
      <c r="G1329">
        <v>1281</v>
      </c>
      <c r="H1329" t="s">
        <v>10</v>
      </c>
    </row>
    <row r="1330" spans="1:8" x14ac:dyDescent="0.25">
      <c r="A1330" t="str">
        <f t="shared" si="20"/>
        <v>5663</v>
      </c>
      <c r="B1330">
        <v>3</v>
      </c>
      <c r="C1330">
        <v>566</v>
      </c>
      <c r="D1330">
        <v>0</v>
      </c>
      <c r="E1330">
        <v>0</v>
      </c>
      <c r="F1330">
        <v>0</v>
      </c>
      <c r="G1330">
        <v>0</v>
      </c>
      <c r="H1330" t="s">
        <v>10</v>
      </c>
    </row>
    <row r="1331" spans="1:8" x14ac:dyDescent="0.25">
      <c r="A1331" t="str">
        <f t="shared" si="20"/>
        <v>5733</v>
      </c>
      <c r="B1331">
        <v>3</v>
      </c>
      <c r="C1331">
        <v>573</v>
      </c>
      <c r="D1331">
        <v>0</v>
      </c>
      <c r="E1331">
        <v>0</v>
      </c>
      <c r="F1331">
        <v>0</v>
      </c>
      <c r="G1331">
        <v>0</v>
      </c>
      <c r="H1331" t="s">
        <v>10</v>
      </c>
    </row>
    <row r="1332" spans="1:8" x14ac:dyDescent="0.25">
      <c r="A1332" t="str">
        <f t="shared" si="20"/>
        <v>5793</v>
      </c>
      <c r="B1332">
        <v>3</v>
      </c>
      <c r="C1332">
        <v>579</v>
      </c>
      <c r="D1332">
        <v>0</v>
      </c>
      <c r="E1332">
        <v>0</v>
      </c>
      <c r="F1332">
        <v>0</v>
      </c>
      <c r="G1332">
        <v>0</v>
      </c>
      <c r="H1332" t="s">
        <v>10</v>
      </c>
    </row>
    <row r="1333" spans="1:8" x14ac:dyDescent="0.25">
      <c r="A1333" t="str">
        <f t="shared" si="20"/>
        <v>6203</v>
      </c>
      <c r="B1333">
        <v>3</v>
      </c>
      <c r="C1333">
        <v>620</v>
      </c>
      <c r="D1333">
        <v>0</v>
      </c>
      <c r="E1333">
        <v>0</v>
      </c>
      <c r="F1333">
        <v>0</v>
      </c>
      <c r="G1333">
        <v>0</v>
      </c>
      <c r="H1333" t="s">
        <v>10</v>
      </c>
    </row>
    <row r="1334" spans="1:8" x14ac:dyDescent="0.25">
      <c r="A1334" t="str">
        <f t="shared" si="20"/>
        <v>6903</v>
      </c>
      <c r="B1334">
        <v>3</v>
      </c>
      <c r="C1334">
        <v>690</v>
      </c>
      <c r="D1334">
        <v>0</v>
      </c>
      <c r="E1334">
        <v>0</v>
      </c>
      <c r="F1334">
        <v>0</v>
      </c>
      <c r="G1334">
        <v>0</v>
      </c>
      <c r="H1334" t="s">
        <v>10</v>
      </c>
    </row>
    <row r="1335" spans="1:8" x14ac:dyDescent="0.25">
      <c r="A1335" t="str">
        <f t="shared" si="20"/>
        <v>7253</v>
      </c>
      <c r="B1335">
        <v>3</v>
      </c>
      <c r="C1335">
        <v>725</v>
      </c>
      <c r="D1335">
        <v>0</v>
      </c>
      <c r="E1335">
        <v>0</v>
      </c>
      <c r="F1335">
        <v>0</v>
      </c>
      <c r="G1335">
        <v>0</v>
      </c>
      <c r="H1335" t="s">
        <v>10</v>
      </c>
    </row>
    <row r="1336" spans="1:8" x14ac:dyDescent="0.25">
      <c r="A1336" t="str">
        <f t="shared" si="20"/>
        <v>7513</v>
      </c>
      <c r="B1336">
        <v>3</v>
      </c>
      <c r="C1336">
        <v>751</v>
      </c>
      <c r="D1336">
        <v>0</v>
      </c>
      <c r="E1336">
        <v>0</v>
      </c>
      <c r="F1336">
        <v>0</v>
      </c>
      <c r="G1336">
        <v>0</v>
      </c>
      <c r="H1336" t="s">
        <v>10</v>
      </c>
    </row>
    <row r="1337" spans="1:8" x14ac:dyDescent="0.25">
      <c r="A1337" t="str">
        <f t="shared" si="20"/>
        <v>7673</v>
      </c>
      <c r="B1337">
        <v>3</v>
      </c>
      <c r="C1337">
        <v>767</v>
      </c>
      <c r="D1337">
        <v>0</v>
      </c>
      <c r="E1337">
        <v>0</v>
      </c>
      <c r="F1337">
        <v>0</v>
      </c>
      <c r="G1337">
        <v>0</v>
      </c>
      <c r="H1337" t="s">
        <v>10</v>
      </c>
    </row>
    <row r="1338" spans="1:8" x14ac:dyDescent="0.25">
      <c r="A1338" t="str">
        <f t="shared" si="20"/>
        <v>7743</v>
      </c>
      <c r="B1338">
        <v>3</v>
      </c>
      <c r="C1338">
        <v>774</v>
      </c>
      <c r="D1338">
        <v>13379230</v>
      </c>
      <c r="E1338">
        <v>12479230</v>
      </c>
      <c r="F1338">
        <v>47</v>
      </c>
      <c r="G1338">
        <v>49</v>
      </c>
      <c r="H1338" t="s">
        <v>10</v>
      </c>
    </row>
    <row r="1339" spans="1:8" x14ac:dyDescent="0.25">
      <c r="A1339" t="str">
        <f t="shared" si="20"/>
        <v>7973</v>
      </c>
      <c r="B1339">
        <v>3</v>
      </c>
      <c r="C1339">
        <v>797</v>
      </c>
      <c r="D1339">
        <v>0</v>
      </c>
      <c r="E1339">
        <v>0</v>
      </c>
      <c r="F1339">
        <v>0</v>
      </c>
      <c r="G1339">
        <v>0</v>
      </c>
      <c r="H1339" t="s">
        <v>10</v>
      </c>
    </row>
    <row r="1340" spans="1:8" x14ac:dyDescent="0.25">
      <c r="A1340" t="str">
        <f t="shared" si="20"/>
        <v>8063</v>
      </c>
      <c r="B1340">
        <v>3</v>
      </c>
      <c r="C1340">
        <v>806</v>
      </c>
      <c r="D1340">
        <v>0</v>
      </c>
      <c r="E1340">
        <v>0</v>
      </c>
      <c r="F1340">
        <v>0</v>
      </c>
      <c r="G1340">
        <v>0</v>
      </c>
      <c r="H1340" t="s">
        <v>10</v>
      </c>
    </row>
    <row r="1341" spans="1:8" x14ac:dyDescent="0.25">
      <c r="A1341" t="str">
        <f t="shared" si="20"/>
        <v>8213</v>
      </c>
      <c r="B1341">
        <v>3</v>
      </c>
      <c r="C1341">
        <v>821</v>
      </c>
      <c r="D1341">
        <v>0</v>
      </c>
      <c r="E1341">
        <v>0</v>
      </c>
      <c r="F1341">
        <v>0</v>
      </c>
      <c r="G1341">
        <v>0</v>
      </c>
      <c r="H1341" t="s">
        <v>10</v>
      </c>
    </row>
    <row r="1342" spans="1:8" x14ac:dyDescent="0.25">
      <c r="A1342" t="str">
        <f t="shared" si="20"/>
        <v>8293</v>
      </c>
      <c r="B1342">
        <v>3</v>
      </c>
      <c r="C1342">
        <v>829</v>
      </c>
      <c r="D1342">
        <v>0</v>
      </c>
      <c r="E1342">
        <v>0</v>
      </c>
      <c r="F1342">
        <v>0</v>
      </c>
      <c r="G1342">
        <v>0</v>
      </c>
      <c r="H1342" t="s">
        <v>10</v>
      </c>
    </row>
    <row r="1343" spans="1:8" x14ac:dyDescent="0.25">
      <c r="A1343" t="str">
        <f t="shared" si="20"/>
        <v>8443</v>
      </c>
      <c r="B1343">
        <v>3</v>
      </c>
      <c r="C1343">
        <v>844</v>
      </c>
      <c r="D1343">
        <v>0</v>
      </c>
      <c r="E1343">
        <v>0</v>
      </c>
      <c r="F1343">
        <v>0</v>
      </c>
      <c r="G1343">
        <v>0</v>
      </c>
      <c r="H1343" t="s">
        <v>10</v>
      </c>
    </row>
    <row r="1344" spans="1:8" x14ac:dyDescent="0.25">
      <c r="A1344" t="str">
        <f t="shared" si="20"/>
        <v>8533</v>
      </c>
      <c r="B1344">
        <v>3</v>
      </c>
      <c r="C1344">
        <v>853</v>
      </c>
      <c r="D1344">
        <v>0</v>
      </c>
      <c r="E1344">
        <v>0</v>
      </c>
      <c r="F1344">
        <v>0</v>
      </c>
      <c r="G1344">
        <v>0</v>
      </c>
      <c r="H1344" t="s">
        <v>10</v>
      </c>
    </row>
    <row r="1345" spans="1:8" x14ac:dyDescent="0.25">
      <c r="A1345" t="str">
        <f t="shared" si="20"/>
        <v>8663</v>
      </c>
      <c r="B1345">
        <v>3</v>
      </c>
      <c r="C1345">
        <v>866</v>
      </c>
      <c r="D1345">
        <v>0</v>
      </c>
      <c r="E1345">
        <v>0</v>
      </c>
      <c r="F1345">
        <v>0</v>
      </c>
      <c r="G1345">
        <v>0</v>
      </c>
      <c r="H1345" t="s">
        <v>10</v>
      </c>
    </row>
    <row r="1346" spans="1:8" x14ac:dyDescent="0.25">
      <c r="A1346" t="str">
        <f t="shared" si="20"/>
        <v>8783</v>
      </c>
      <c r="B1346">
        <v>3</v>
      </c>
      <c r="C1346">
        <v>878</v>
      </c>
      <c r="D1346">
        <v>0</v>
      </c>
      <c r="E1346">
        <v>0</v>
      </c>
      <c r="F1346">
        <v>0</v>
      </c>
      <c r="G1346">
        <v>0</v>
      </c>
      <c r="H1346" t="s">
        <v>10</v>
      </c>
    </row>
    <row r="1347" spans="1:8" x14ac:dyDescent="0.25">
      <c r="A1347" t="str">
        <f t="shared" ref="A1347:A1410" si="21">C1347&amp;B1347</f>
        <v>9203</v>
      </c>
      <c r="B1347">
        <v>3</v>
      </c>
      <c r="C1347">
        <v>920</v>
      </c>
      <c r="D1347">
        <v>0</v>
      </c>
      <c r="E1347">
        <v>0</v>
      </c>
      <c r="F1347">
        <v>0</v>
      </c>
      <c r="G1347">
        <v>0</v>
      </c>
      <c r="H1347" t="s">
        <v>10</v>
      </c>
    </row>
    <row r="1348" spans="1:8" x14ac:dyDescent="0.25">
      <c r="A1348" t="str">
        <f t="shared" si="21"/>
        <v>9323</v>
      </c>
      <c r="B1348">
        <v>3</v>
      </c>
      <c r="C1348">
        <v>932</v>
      </c>
      <c r="D1348">
        <v>0</v>
      </c>
      <c r="E1348">
        <v>0</v>
      </c>
      <c r="F1348">
        <v>0</v>
      </c>
      <c r="G1348">
        <v>0</v>
      </c>
      <c r="H1348" t="s">
        <v>10</v>
      </c>
    </row>
    <row r="1349" spans="1:8" x14ac:dyDescent="0.25">
      <c r="A1349" t="str">
        <f t="shared" si="21"/>
        <v>9493</v>
      </c>
      <c r="B1349">
        <v>3</v>
      </c>
      <c r="C1349">
        <v>949</v>
      </c>
      <c r="D1349">
        <v>0</v>
      </c>
      <c r="E1349">
        <v>0</v>
      </c>
      <c r="F1349">
        <v>0</v>
      </c>
      <c r="G1349">
        <v>0</v>
      </c>
      <c r="H1349" t="s">
        <v>10</v>
      </c>
    </row>
    <row r="1350" spans="1:8" x14ac:dyDescent="0.25">
      <c r="A1350" t="str">
        <f t="shared" si="21"/>
        <v>9523</v>
      </c>
      <c r="B1350">
        <v>3</v>
      </c>
      <c r="C1350">
        <v>952</v>
      </c>
      <c r="D1350">
        <v>0</v>
      </c>
      <c r="E1350">
        <v>0</v>
      </c>
      <c r="F1350">
        <v>0</v>
      </c>
      <c r="G1350">
        <v>0</v>
      </c>
      <c r="H1350" t="s">
        <v>10</v>
      </c>
    </row>
    <row r="1351" spans="1:8" x14ac:dyDescent="0.25">
      <c r="A1351" t="str">
        <f t="shared" si="21"/>
        <v>9573</v>
      </c>
      <c r="B1351">
        <v>3</v>
      </c>
      <c r="C1351">
        <v>957</v>
      </c>
      <c r="D1351">
        <v>0</v>
      </c>
      <c r="E1351">
        <v>0</v>
      </c>
      <c r="F1351">
        <v>0</v>
      </c>
      <c r="G1351">
        <v>0</v>
      </c>
      <c r="H1351" t="s">
        <v>10</v>
      </c>
    </row>
    <row r="1352" spans="1:8" x14ac:dyDescent="0.25">
      <c r="A1352" t="str">
        <f t="shared" si="21"/>
        <v>9633</v>
      </c>
      <c r="B1352">
        <v>3</v>
      </c>
      <c r="C1352">
        <v>963</v>
      </c>
      <c r="D1352">
        <v>0</v>
      </c>
      <c r="E1352">
        <v>0</v>
      </c>
      <c r="F1352">
        <v>0</v>
      </c>
      <c r="G1352">
        <v>0</v>
      </c>
      <c r="H1352" t="s">
        <v>10</v>
      </c>
    </row>
    <row r="1353" spans="1:8" x14ac:dyDescent="0.25">
      <c r="A1353" t="str">
        <f t="shared" si="21"/>
        <v>9673</v>
      </c>
      <c r="B1353">
        <v>3</v>
      </c>
      <c r="C1353">
        <v>967</v>
      </c>
      <c r="D1353">
        <v>0</v>
      </c>
      <c r="E1353">
        <v>0</v>
      </c>
      <c r="F1353">
        <v>0</v>
      </c>
      <c r="G1353">
        <v>0</v>
      </c>
      <c r="H1353" t="s">
        <v>10</v>
      </c>
    </row>
    <row r="1354" spans="1:8" x14ac:dyDescent="0.25">
      <c r="A1354" t="str">
        <f t="shared" si="21"/>
        <v>9703</v>
      </c>
      <c r="B1354">
        <v>3</v>
      </c>
      <c r="C1354">
        <v>970</v>
      </c>
      <c r="D1354">
        <v>50216649.719999999</v>
      </c>
      <c r="E1354">
        <v>49856255.219999999</v>
      </c>
      <c r="F1354">
        <v>637</v>
      </c>
      <c r="G1354">
        <v>764</v>
      </c>
      <c r="H1354" t="s">
        <v>10</v>
      </c>
    </row>
    <row r="1355" spans="1:8" x14ac:dyDescent="0.25">
      <c r="A1355" t="str">
        <f t="shared" si="21"/>
        <v>9823</v>
      </c>
      <c r="B1355">
        <v>3</v>
      </c>
      <c r="C1355">
        <v>982</v>
      </c>
      <c r="D1355">
        <v>210300</v>
      </c>
      <c r="E1355">
        <v>210300</v>
      </c>
      <c r="F1355">
        <v>2</v>
      </c>
      <c r="G1355">
        <v>3</v>
      </c>
      <c r="H1355" t="s">
        <v>10</v>
      </c>
    </row>
    <row r="1356" spans="1:8" x14ac:dyDescent="0.25">
      <c r="A1356" t="str">
        <f t="shared" si="21"/>
        <v>9863</v>
      </c>
      <c r="B1356">
        <v>3</v>
      </c>
      <c r="C1356">
        <v>986</v>
      </c>
      <c r="D1356">
        <v>0</v>
      </c>
      <c r="E1356">
        <v>0</v>
      </c>
      <c r="F1356">
        <v>0</v>
      </c>
      <c r="G1356">
        <v>0</v>
      </c>
      <c r="H1356" t="s">
        <v>10</v>
      </c>
    </row>
    <row r="1357" spans="1:8" x14ac:dyDescent="0.25">
      <c r="A1357" t="str">
        <f t="shared" si="21"/>
        <v>10873</v>
      </c>
      <c r="B1357">
        <v>3</v>
      </c>
      <c r="C1357">
        <v>1087</v>
      </c>
      <c r="D1357">
        <v>0</v>
      </c>
      <c r="E1357">
        <v>0</v>
      </c>
      <c r="F1357">
        <v>0</v>
      </c>
      <c r="G1357">
        <v>0</v>
      </c>
      <c r="H1357" t="s">
        <v>10</v>
      </c>
    </row>
    <row r="1358" spans="1:8" x14ac:dyDescent="0.25">
      <c r="A1358" t="str">
        <f t="shared" si="21"/>
        <v>11403</v>
      </c>
      <c r="B1358">
        <v>3</v>
      </c>
      <c r="C1358">
        <v>1140</v>
      </c>
      <c r="D1358">
        <v>0</v>
      </c>
      <c r="E1358">
        <v>0</v>
      </c>
      <c r="F1358">
        <v>0</v>
      </c>
      <c r="G1358">
        <v>0</v>
      </c>
      <c r="H1358" t="s">
        <v>10</v>
      </c>
    </row>
    <row r="1359" spans="1:8" x14ac:dyDescent="0.25">
      <c r="A1359" t="str">
        <f t="shared" si="21"/>
        <v>13433</v>
      </c>
      <c r="B1359">
        <v>3</v>
      </c>
      <c r="C1359">
        <v>1343</v>
      </c>
      <c r="D1359">
        <v>0</v>
      </c>
      <c r="E1359">
        <v>0</v>
      </c>
      <c r="F1359">
        <v>0</v>
      </c>
      <c r="G1359">
        <v>0</v>
      </c>
      <c r="H1359" t="s">
        <v>10</v>
      </c>
    </row>
    <row r="1360" spans="1:8" x14ac:dyDescent="0.25">
      <c r="A1360" t="str">
        <f t="shared" si="21"/>
        <v>13543</v>
      </c>
      <c r="B1360">
        <v>3</v>
      </c>
      <c r="C1360">
        <v>1354</v>
      </c>
      <c r="D1360">
        <v>0</v>
      </c>
      <c r="E1360">
        <v>0</v>
      </c>
      <c r="F1360">
        <v>0</v>
      </c>
      <c r="G1360">
        <v>0</v>
      </c>
      <c r="H1360" t="s">
        <v>10</v>
      </c>
    </row>
    <row r="1361" spans="1:8" x14ac:dyDescent="0.25">
      <c r="A1361" t="str">
        <f t="shared" si="21"/>
        <v>15143</v>
      </c>
      <c r="B1361">
        <v>3</v>
      </c>
      <c r="C1361">
        <v>1514</v>
      </c>
      <c r="D1361">
        <v>0</v>
      </c>
      <c r="E1361">
        <v>0</v>
      </c>
      <c r="F1361">
        <v>0</v>
      </c>
      <c r="G1361">
        <v>0</v>
      </c>
      <c r="H1361" t="s">
        <v>10</v>
      </c>
    </row>
    <row r="1362" spans="1:8" x14ac:dyDescent="0.25">
      <c r="A1362" t="str">
        <f t="shared" si="21"/>
        <v>15863</v>
      </c>
      <c r="B1362">
        <v>3</v>
      </c>
      <c r="C1362">
        <v>1586</v>
      </c>
      <c r="D1362">
        <v>0</v>
      </c>
      <c r="E1362">
        <v>0</v>
      </c>
      <c r="F1362">
        <v>0</v>
      </c>
      <c r="G1362">
        <v>0</v>
      </c>
      <c r="H1362" t="s">
        <v>10</v>
      </c>
    </row>
    <row r="1363" spans="1:8" x14ac:dyDescent="0.25">
      <c r="A1363" t="str">
        <f t="shared" si="21"/>
        <v>16173</v>
      </c>
      <c r="B1363">
        <v>3</v>
      </c>
      <c r="C1363">
        <v>1617</v>
      </c>
      <c r="D1363">
        <v>0</v>
      </c>
      <c r="E1363">
        <v>0</v>
      </c>
      <c r="F1363">
        <v>0</v>
      </c>
      <c r="G1363">
        <v>0</v>
      </c>
      <c r="H1363" t="s">
        <v>10</v>
      </c>
    </row>
    <row r="1364" spans="1:8" x14ac:dyDescent="0.25">
      <c r="A1364" t="str">
        <f t="shared" si="21"/>
        <v>18313</v>
      </c>
      <c r="B1364">
        <v>3</v>
      </c>
      <c r="C1364">
        <v>1831</v>
      </c>
      <c r="D1364">
        <v>4388022</v>
      </c>
      <c r="E1364">
        <v>4358461.29</v>
      </c>
      <c r="F1364">
        <v>54</v>
      </c>
      <c r="G1364">
        <v>74</v>
      </c>
      <c r="H1364" t="s">
        <v>10</v>
      </c>
    </row>
    <row r="1365" spans="1:8" x14ac:dyDescent="0.25">
      <c r="A1365" t="str">
        <f t="shared" si="21"/>
        <v>18633</v>
      </c>
      <c r="B1365">
        <v>3</v>
      </c>
      <c r="C1365">
        <v>1863</v>
      </c>
      <c r="D1365">
        <v>0</v>
      </c>
      <c r="E1365">
        <v>0</v>
      </c>
      <c r="F1365">
        <v>0</v>
      </c>
      <c r="G1365">
        <v>0</v>
      </c>
      <c r="H1365" t="s">
        <v>10</v>
      </c>
    </row>
    <row r="1366" spans="1:8" x14ac:dyDescent="0.25">
      <c r="A1366" t="str">
        <f t="shared" si="21"/>
        <v>19163</v>
      </c>
      <c r="B1366">
        <v>3</v>
      </c>
      <c r="C1366">
        <v>1916</v>
      </c>
      <c r="D1366">
        <v>0</v>
      </c>
      <c r="E1366">
        <v>0</v>
      </c>
      <c r="F1366">
        <v>0</v>
      </c>
      <c r="G1366">
        <v>0</v>
      </c>
      <c r="H1366" t="s">
        <v>10</v>
      </c>
    </row>
    <row r="1367" spans="1:8" x14ac:dyDescent="0.25">
      <c r="A1367" t="str">
        <f t="shared" si="21"/>
        <v>19313</v>
      </c>
      <c r="B1367">
        <v>3</v>
      </c>
      <c r="C1367">
        <v>1931</v>
      </c>
      <c r="D1367">
        <v>0</v>
      </c>
      <c r="E1367">
        <v>0</v>
      </c>
      <c r="F1367">
        <v>0</v>
      </c>
      <c r="G1367">
        <v>0</v>
      </c>
      <c r="H1367" t="s">
        <v>10</v>
      </c>
    </row>
    <row r="1368" spans="1:8" x14ac:dyDescent="0.25">
      <c r="A1368" t="str">
        <f t="shared" si="21"/>
        <v>19483</v>
      </c>
      <c r="B1368">
        <v>3</v>
      </c>
      <c r="C1368">
        <v>1948</v>
      </c>
      <c r="D1368">
        <v>0</v>
      </c>
      <c r="E1368">
        <v>0</v>
      </c>
      <c r="F1368">
        <v>0</v>
      </c>
      <c r="G1368">
        <v>0</v>
      </c>
      <c r="H1368" t="s">
        <v>10</v>
      </c>
    </row>
    <row r="1369" spans="1:8" x14ac:dyDescent="0.25">
      <c r="A1369" t="str">
        <f t="shared" si="21"/>
        <v>19623</v>
      </c>
      <c r="B1369">
        <v>3</v>
      </c>
      <c r="C1369">
        <v>1962</v>
      </c>
      <c r="D1369">
        <v>8000</v>
      </c>
      <c r="E1369">
        <v>8000</v>
      </c>
      <c r="F1369">
        <v>1</v>
      </c>
      <c r="G1369">
        <v>1</v>
      </c>
      <c r="H1369" t="s">
        <v>10</v>
      </c>
    </row>
    <row r="1370" spans="1:8" x14ac:dyDescent="0.25">
      <c r="A1370" t="str">
        <f t="shared" si="21"/>
        <v>19883</v>
      </c>
      <c r="B1370">
        <v>3</v>
      </c>
      <c r="C1370">
        <v>1988</v>
      </c>
      <c r="D1370">
        <v>0</v>
      </c>
      <c r="E1370">
        <v>0</v>
      </c>
      <c r="F1370">
        <v>0</v>
      </c>
      <c r="G1370">
        <v>0</v>
      </c>
      <c r="H1370" t="s">
        <v>10</v>
      </c>
    </row>
    <row r="1371" spans="1:8" x14ac:dyDescent="0.25">
      <c r="A1371" t="str">
        <f t="shared" si="21"/>
        <v>19943</v>
      </c>
      <c r="B1371">
        <v>3</v>
      </c>
      <c r="C1371">
        <v>1994</v>
      </c>
      <c r="D1371">
        <v>0</v>
      </c>
      <c r="E1371">
        <v>0</v>
      </c>
      <c r="F1371">
        <v>0</v>
      </c>
      <c r="G1371">
        <v>0</v>
      </c>
      <c r="H1371" t="s">
        <v>10</v>
      </c>
    </row>
    <row r="1372" spans="1:8" x14ac:dyDescent="0.25">
      <c r="A1372" t="str">
        <f t="shared" si="21"/>
        <v>20153</v>
      </c>
      <c r="B1372">
        <v>3</v>
      </c>
      <c r="C1372">
        <v>2015</v>
      </c>
      <c r="D1372">
        <v>0</v>
      </c>
      <c r="E1372">
        <v>0</v>
      </c>
      <c r="F1372">
        <v>0</v>
      </c>
      <c r="G1372">
        <v>0</v>
      </c>
      <c r="H1372" t="s">
        <v>10</v>
      </c>
    </row>
    <row r="1373" spans="1:8" x14ac:dyDescent="0.25">
      <c r="A1373" t="str">
        <f t="shared" si="21"/>
        <v>20303</v>
      </c>
      <c r="B1373">
        <v>3</v>
      </c>
      <c r="C1373">
        <v>2030</v>
      </c>
      <c r="D1373">
        <v>0</v>
      </c>
      <c r="E1373">
        <v>0</v>
      </c>
      <c r="F1373">
        <v>0</v>
      </c>
      <c r="G1373">
        <v>0</v>
      </c>
      <c r="H1373" t="s">
        <v>10</v>
      </c>
    </row>
    <row r="1374" spans="1:8" x14ac:dyDescent="0.25">
      <c r="A1374" t="str">
        <f t="shared" si="21"/>
        <v>20513</v>
      </c>
      <c r="B1374">
        <v>3</v>
      </c>
      <c r="C1374">
        <v>2051</v>
      </c>
      <c r="D1374">
        <v>0</v>
      </c>
      <c r="E1374">
        <v>0</v>
      </c>
      <c r="F1374">
        <v>0</v>
      </c>
      <c r="G1374">
        <v>0</v>
      </c>
      <c r="H1374" t="s">
        <v>10</v>
      </c>
    </row>
    <row r="1375" spans="1:8" x14ac:dyDescent="0.25">
      <c r="A1375" t="str">
        <f t="shared" si="21"/>
        <v>20603</v>
      </c>
      <c r="B1375">
        <v>3</v>
      </c>
      <c r="C1375">
        <v>2060</v>
      </c>
      <c r="D1375">
        <v>63539422.939999998</v>
      </c>
      <c r="E1375">
        <v>62570926.009999998</v>
      </c>
      <c r="F1375">
        <v>705</v>
      </c>
      <c r="G1375">
        <v>844</v>
      </c>
      <c r="H1375" t="s">
        <v>10</v>
      </c>
    </row>
    <row r="1376" spans="1:8" x14ac:dyDescent="0.25">
      <c r="A1376" t="str">
        <f t="shared" si="21"/>
        <v>20733</v>
      </c>
      <c r="B1376">
        <v>3</v>
      </c>
      <c r="C1376">
        <v>2073</v>
      </c>
      <c r="D1376">
        <v>0</v>
      </c>
      <c r="E1376">
        <v>0</v>
      </c>
      <c r="F1376">
        <v>0</v>
      </c>
      <c r="G1376">
        <v>0</v>
      </c>
      <c r="H1376" t="s">
        <v>10</v>
      </c>
    </row>
    <row r="1377" spans="1:8" x14ac:dyDescent="0.25">
      <c r="A1377" t="str">
        <f t="shared" si="21"/>
        <v>24093</v>
      </c>
      <c r="B1377">
        <v>3</v>
      </c>
      <c r="C1377">
        <v>2409</v>
      </c>
      <c r="D1377">
        <v>0</v>
      </c>
      <c r="E1377">
        <v>0</v>
      </c>
      <c r="F1377">
        <v>0</v>
      </c>
      <c r="G1377">
        <v>0</v>
      </c>
      <c r="H1377" t="s">
        <v>10</v>
      </c>
    </row>
    <row r="1378" spans="1:8" x14ac:dyDescent="0.25">
      <c r="A1378" t="str">
        <f t="shared" si="21"/>
        <v>24963</v>
      </c>
      <c r="B1378">
        <v>3</v>
      </c>
      <c r="C1378">
        <v>2496</v>
      </c>
      <c r="D1378">
        <v>0</v>
      </c>
      <c r="E1378">
        <v>0</v>
      </c>
      <c r="F1378">
        <v>0</v>
      </c>
      <c r="G1378">
        <v>0</v>
      </c>
      <c r="H1378" t="s">
        <v>10</v>
      </c>
    </row>
    <row r="1379" spans="1:8" x14ac:dyDescent="0.25">
      <c r="A1379" t="str">
        <f t="shared" si="21"/>
        <v>25843</v>
      </c>
      <c r="B1379">
        <v>3</v>
      </c>
      <c r="C1379">
        <v>2584</v>
      </c>
      <c r="D1379">
        <v>0</v>
      </c>
      <c r="E1379">
        <v>0</v>
      </c>
      <c r="F1379">
        <v>0</v>
      </c>
      <c r="G1379">
        <v>0</v>
      </c>
      <c r="H1379" t="s">
        <v>10</v>
      </c>
    </row>
    <row r="1380" spans="1:8" x14ac:dyDescent="0.25">
      <c r="A1380" t="str">
        <f t="shared" si="21"/>
        <v>26933</v>
      </c>
      <c r="B1380">
        <v>3</v>
      </c>
      <c r="C1380">
        <v>2693</v>
      </c>
      <c r="D1380">
        <v>0</v>
      </c>
      <c r="E1380">
        <v>0</v>
      </c>
      <c r="F1380">
        <v>0</v>
      </c>
      <c r="G1380">
        <v>0</v>
      </c>
      <c r="H1380" t="s">
        <v>10</v>
      </c>
    </row>
    <row r="1381" spans="1:8" x14ac:dyDescent="0.25">
      <c r="A1381" t="str">
        <f t="shared" si="21"/>
        <v>27643</v>
      </c>
      <c r="B1381">
        <v>3</v>
      </c>
      <c r="C1381">
        <v>2764</v>
      </c>
      <c r="D1381">
        <v>0</v>
      </c>
      <c r="E1381">
        <v>0</v>
      </c>
      <c r="F1381">
        <v>0</v>
      </c>
      <c r="G1381">
        <v>0</v>
      </c>
      <c r="H1381" t="s">
        <v>10</v>
      </c>
    </row>
    <row r="1382" spans="1:8" x14ac:dyDescent="0.25">
      <c r="A1382" t="str">
        <f t="shared" si="21"/>
        <v>28913</v>
      </c>
      <c r="B1382">
        <v>3</v>
      </c>
      <c r="C1382">
        <v>2891</v>
      </c>
      <c r="D1382">
        <v>0</v>
      </c>
      <c r="E1382">
        <v>0</v>
      </c>
      <c r="F1382">
        <v>0</v>
      </c>
      <c r="G1382">
        <v>0</v>
      </c>
      <c r="H1382" t="s">
        <v>10</v>
      </c>
    </row>
    <row r="1383" spans="1:8" x14ac:dyDescent="0.25">
      <c r="A1383" t="str">
        <f t="shared" si="21"/>
        <v>29583</v>
      </c>
      <c r="B1383">
        <v>3</v>
      </c>
      <c r="C1383">
        <v>2958</v>
      </c>
      <c r="D1383">
        <v>0</v>
      </c>
      <c r="E1383">
        <v>0</v>
      </c>
      <c r="F1383">
        <v>0</v>
      </c>
      <c r="G1383">
        <v>0</v>
      </c>
      <c r="H1383" t="s">
        <v>10</v>
      </c>
    </row>
    <row r="1384" spans="1:8" x14ac:dyDescent="0.25">
      <c r="A1384" t="str">
        <f t="shared" si="21"/>
        <v>29823</v>
      </c>
      <c r="B1384">
        <v>3</v>
      </c>
      <c r="C1384">
        <v>2982</v>
      </c>
      <c r="D1384">
        <v>0</v>
      </c>
      <c r="E1384">
        <v>0</v>
      </c>
      <c r="F1384">
        <v>0</v>
      </c>
      <c r="G1384">
        <v>0</v>
      </c>
      <c r="H1384" t="s">
        <v>10</v>
      </c>
    </row>
    <row r="1385" spans="1:8" x14ac:dyDescent="0.25">
      <c r="A1385" t="str">
        <f t="shared" si="21"/>
        <v>29913</v>
      </c>
      <c r="B1385">
        <v>3</v>
      </c>
      <c r="C1385">
        <v>2991</v>
      </c>
      <c r="D1385">
        <v>0</v>
      </c>
      <c r="E1385">
        <v>0</v>
      </c>
      <c r="F1385">
        <v>0</v>
      </c>
      <c r="G1385">
        <v>0</v>
      </c>
      <c r="H1385" t="s">
        <v>10</v>
      </c>
    </row>
    <row r="1386" spans="1:8" x14ac:dyDescent="0.25">
      <c r="A1386" t="str">
        <f t="shared" si="21"/>
        <v>30103</v>
      </c>
      <c r="B1386">
        <v>3</v>
      </c>
      <c r="C1386">
        <v>3010</v>
      </c>
      <c r="D1386">
        <v>0</v>
      </c>
      <c r="E1386">
        <v>0</v>
      </c>
      <c r="F1386">
        <v>0</v>
      </c>
      <c r="G1386">
        <v>0</v>
      </c>
      <c r="H1386" t="s">
        <v>10</v>
      </c>
    </row>
    <row r="1387" spans="1:8" x14ac:dyDescent="0.25">
      <c r="A1387" t="str">
        <f t="shared" si="21"/>
        <v>30333</v>
      </c>
      <c r="B1387">
        <v>3</v>
      </c>
      <c r="C1387">
        <v>3033</v>
      </c>
      <c r="D1387">
        <v>0</v>
      </c>
      <c r="E1387">
        <v>0</v>
      </c>
      <c r="F1387">
        <v>0</v>
      </c>
      <c r="G1387">
        <v>0</v>
      </c>
      <c r="H1387" t="s">
        <v>10</v>
      </c>
    </row>
    <row r="1388" spans="1:8" x14ac:dyDescent="0.25">
      <c r="A1388" t="str">
        <f t="shared" si="21"/>
        <v>30423</v>
      </c>
      <c r="B1388">
        <v>3</v>
      </c>
      <c r="C1388">
        <v>3042</v>
      </c>
      <c r="D1388">
        <v>0</v>
      </c>
      <c r="E1388">
        <v>0</v>
      </c>
      <c r="F1388">
        <v>0</v>
      </c>
      <c r="G1388">
        <v>0</v>
      </c>
      <c r="H1388" t="s">
        <v>10</v>
      </c>
    </row>
    <row r="1389" spans="1:8" x14ac:dyDescent="0.25">
      <c r="A1389" t="str">
        <f t="shared" si="21"/>
        <v>30753</v>
      </c>
      <c r="B1389">
        <v>3</v>
      </c>
      <c r="C1389">
        <v>3075</v>
      </c>
      <c r="D1389">
        <v>0</v>
      </c>
      <c r="E1389">
        <v>0</v>
      </c>
      <c r="F1389">
        <v>0</v>
      </c>
      <c r="G1389">
        <v>0</v>
      </c>
      <c r="H1389" t="s">
        <v>10</v>
      </c>
    </row>
    <row r="1390" spans="1:8" x14ac:dyDescent="0.25">
      <c r="A1390" t="str">
        <f t="shared" si="21"/>
        <v>30873</v>
      </c>
      <c r="B1390">
        <v>3</v>
      </c>
      <c r="C1390">
        <v>3087</v>
      </c>
      <c r="D1390">
        <v>0</v>
      </c>
      <c r="E1390">
        <v>0</v>
      </c>
      <c r="F1390">
        <v>0</v>
      </c>
      <c r="G1390">
        <v>0</v>
      </c>
      <c r="H1390" t="s">
        <v>10</v>
      </c>
    </row>
    <row r="1391" spans="1:8" x14ac:dyDescent="0.25">
      <c r="A1391" t="str">
        <f t="shared" si="21"/>
        <v>31053</v>
      </c>
      <c r="B1391">
        <v>3</v>
      </c>
      <c r="C1391">
        <v>3105</v>
      </c>
      <c r="D1391">
        <v>0</v>
      </c>
      <c r="E1391">
        <v>0</v>
      </c>
      <c r="F1391">
        <v>0</v>
      </c>
      <c r="G1391">
        <v>0</v>
      </c>
      <c r="H1391" t="s">
        <v>10</v>
      </c>
    </row>
    <row r="1392" spans="1:8" x14ac:dyDescent="0.25">
      <c r="A1392" t="str">
        <f t="shared" si="21"/>
        <v>31133</v>
      </c>
      <c r="B1392">
        <v>3</v>
      </c>
      <c r="C1392">
        <v>3113</v>
      </c>
      <c r="D1392">
        <v>0</v>
      </c>
      <c r="E1392">
        <v>0</v>
      </c>
      <c r="F1392">
        <v>0</v>
      </c>
      <c r="G1392">
        <v>0</v>
      </c>
      <c r="H1392" t="s">
        <v>10</v>
      </c>
    </row>
    <row r="1393" spans="1:8" x14ac:dyDescent="0.25">
      <c r="A1393" t="str">
        <f t="shared" si="21"/>
        <v>31413</v>
      </c>
      <c r="B1393">
        <v>3</v>
      </c>
      <c r="C1393">
        <v>3141</v>
      </c>
      <c r="D1393">
        <v>0</v>
      </c>
      <c r="E1393">
        <v>0</v>
      </c>
      <c r="F1393">
        <v>0</v>
      </c>
      <c r="G1393">
        <v>0</v>
      </c>
      <c r="H1393" t="s">
        <v>10</v>
      </c>
    </row>
    <row r="1394" spans="1:8" x14ac:dyDescent="0.25">
      <c r="A1394" t="str">
        <f t="shared" si="21"/>
        <v>31663</v>
      </c>
      <c r="B1394">
        <v>3</v>
      </c>
      <c r="C1394">
        <v>3166</v>
      </c>
      <c r="D1394">
        <v>0</v>
      </c>
      <c r="E1394">
        <v>0</v>
      </c>
      <c r="F1394">
        <v>0</v>
      </c>
      <c r="G1394">
        <v>0</v>
      </c>
      <c r="H1394" t="s">
        <v>10</v>
      </c>
    </row>
    <row r="1395" spans="1:8" x14ac:dyDescent="0.25">
      <c r="A1395" t="str">
        <f t="shared" si="21"/>
        <v>31833</v>
      </c>
      <c r="B1395">
        <v>3</v>
      </c>
      <c r="C1395">
        <v>3183</v>
      </c>
      <c r="D1395">
        <v>0</v>
      </c>
      <c r="E1395">
        <v>0</v>
      </c>
      <c r="F1395">
        <v>0</v>
      </c>
      <c r="G1395">
        <v>0</v>
      </c>
      <c r="H1395" t="s">
        <v>10</v>
      </c>
    </row>
    <row r="1396" spans="1:8" x14ac:dyDescent="0.25">
      <c r="A1396" t="str">
        <f t="shared" si="21"/>
        <v>31983</v>
      </c>
      <c r="B1396">
        <v>3</v>
      </c>
      <c r="C1396">
        <v>3198</v>
      </c>
      <c r="D1396">
        <v>0</v>
      </c>
      <c r="E1396">
        <v>0</v>
      </c>
      <c r="F1396">
        <v>0</v>
      </c>
      <c r="G1396">
        <v>0</v>
      </c>
      <c r="H1396" t="s">
        <v>10</v>
      </c>
    </row>
    <row r="1397" spans="1:8" x14ac:dyDescent="0.25">
      <c r="A1397" t="str">
        <f t="shared" si="21"/>
        <v>32223</v>
      </c>
      <c r="B1397">
        <v>3</v>
      </c>
      <c r="C1397">
        <v>3222</v>
      </c>
      <c r="D1397">
        <v>0</v>
      </c>
      <c r="E1397">
        <v>0</v>
      </c>
      <c r="F1397">
        <v>0</v>
      </c>
      <c r="G1397">
        <v>0</v>
      </c>
      <c r="H1397" t="s">
        <v>10</v>
      </c>
    </row>
    <row r="1398" spans="1:8" x14ac:dyDescent="0.25">
      <c r="A1398" t="str">
        <f t="shared" si="21"/>
        <v>32393</v>
      </c>
      <c r="B1398">
        <v>3</v>
      </c>
      <c r="C1398">
        <v>3239</v>
      </c>
      <c r="D1398">
        <v>0</v>
      </c>
      <c r="E1398">
        <v>0</v>
      </c>
      <c r="F1398">
        <v>0</v>
      </c>
      <c r="G1398">
        <v>0</v>
      </c>
      <c r="H1398" t="s">
        <v>10</v>
      </c>
    </row>
    <row r="1399" spans="1:8" x14ac:dyDescent="0.25">
      <c r="A1399" t="str">
        <f t="shared" si="21"/>
        <v>32463</v>
      </c>
      <c r="B1399">
        <v>3</v>
      </c>
      <c r="C1399">
        <v>3246</v>
      </c>
      <c r="D1399">
        <v>0</v>
      </c>
      <c r="E1399">
        <v>0</v>
      </c>
      <c r="F1399">
        <v>0</v>
      </c>
      <c r="G1399">
        <v>0</v>
      </c>
      <c r="H1399" t="s">
        <v>10</v>
      </c>
    </row>
    <row r="1400" spans="1:8" x14ac:dyDescent="0.25">
      <c r="A1400" t="str">
        <f t="shared" si="21"/>
        <v>32703</v>
      </c>
      <c r="B1400">
        <v>3</v>
      </c>
      <c r="C1400">
        <v>3270</v>
      </c>
      <c r="D1400">
        <v>0</v>
      </c>
      <c r="E1400">
        <v>0</v>
      </c>
      <c r="F1400">
        <v>0</v>
      </c>
      <c r="G1400">
        <v>0</v>
      </c>
      <c r="H1400" t="s">
        <v>10</v>
      </c>
    </row>
    <row r="1401" spans="1:8" x14ac:dyDescent="0.25">
      <c r="A1401" t="str">
        <f t="shared" si="21"/>
        <v>32803</v>
      </c>
      <c r="B1401">
        <v>3</v>
      </c>
      <c r="C1401">
        <v>3280</v>
      </c>
      <c r="D1401">
        <v>0</v>
      </c>
      <c r="E1401">
        <v>0</v>
      </c>
      <c r="F1401">
        <v>0</v>
      </c>
      <c r="G1401">
        <v>0</v>
      </c>
      <c r="H1401" t="s">
        <v>10</v>
      </c>
    </row>
    <row r="1402" spans="1:8" x14ac:dyDescent="0.25">
      <c r="A1402" t="str">
        <f t="shared" si="21"/>
        <v>32933</v>
      </c>
      <c r="B1402">
        <v>3</v>
      </c>
      <c r="C1402">
        <v>3293</v>
      </c>
      <c r="D1402">
        <v>0</v>
      </c>
      <c r="E1402">
        <v>0</v>
      </c>
      <c r="F1402">
        <v>0</v>
      </c>
      <c r="G1402">
        <v>0</v>
      </c>
      <c r="H1402" t="s">
        <v>10</v>
      </c>
    </row>
    <row r="1403" spans="1:8" x14ac:dyDescent="0.25">
      <c r="A1403" t="str">
        <f t="shared" si="21"/>
        <v>33023</v>
      </c>
      <c r="B1403">
        <v>3</v>
      </c>
      <c r="C1403">
        <v>3302</v>
      </c>
      <c r="D1403">
        <v>0</v>
      </c>
      <c r="E1403">
        <v>0</v>
      </c>
      <c r="F1403">
        <v>0</v>
      </c>
      <c r="G1403">
        <v>0</v>
      </c>
      <c r="H1403" t="s">
        <v>10</v>
      </c>
    </row>
    <row r="1404" spans="1:8" x14ac:dyDescent="0.25">
      <c r="A1404" t="str">
        <f t="shared" si="21"/>
        <v>33073</v>
      </c>
      <c r="B1404">
        <v>3</v>
      </c>
      <c r="C1404">
        <v>3307</v>
      </c>
      <c r="D1404">
        <v>0</v>
      </c>
      <c r="E1404">
        <v>0</v>
      </c>
      <c r="F1404">
        <v>0</v>
      </c>
      <c r="G1404">
        <v>0</v>
      </c>
      <c r="H1404" t="s">
        <v>10</v>
      </c>
    </row>
    <row r="1405" spans="1:8" x14ac:dyDescent="0.25">
      <c r="A1405" t="str">
        <f t="shared" si="21"/>
        <v>33133</v>
      </c>
      <c r="B1405">
        <v>3</v>
      </c>
      <c r="C1405">
        <v>3313</v>
      </c>
      <c r="D1405">
        <v>7331250</v>
      </c>
      <c r="E1405">
        <v>7331250</v>
      </c>
      <c r="F1405">
        <v>21</v>
      </c>
      <c r="G1405">
        <v>23</v>
      </c>
      <c r="H1405" t="s">
        <v>10</v>
      </c>
    </row>
    <row r="1406" spans="1:8" x14ac:dyDescent="0.25">
      <c r="A1406" t="str">
        <f t="shared" si="21"/>
        <v>33493</v>
      </c>
      <c r="B1406">
        <v>3</v>
      </c>
      <c r="C1406">
        <v>3349</v>
      </c>
      <c r="D1406">
        <v>0</v>
      </c>
      <c r="E1406">
        <v>0</v>
      </c>
      <c r="F1406">
        <v>0</v>
      </c>
      <c r="G1406">
        <v>0</v>
      </c>
      <c r="H1406" t="s">
        <v>10</v>
      </c>
    </row>
    <row r="1407" spans="1:8" x14ac:dyDescent="0.25">
      <c r="A1407" t="str">
        <f t="shared" si="21"/>
        <v>35193</v>
      </c>
      <c r="B1407">
        <v>3</v>
      </c>
      <c r="C1407">
        <v>3519</v>
      </c>
      <c r="D1407">
        <v>0</v>
      </c>
      <c r="E1407">
        <v>0</v>
      </c>
      <c r="F1407">
        <v>0</v>
      </c>
      <c r="G1407">
        <v>0</v>
      </c>
      <c r="H1407" t="s">
        <v>10</v>
      </c>
    </row>
    <row r="1408" spans="1:8" x14ac:dyDescent="0.25">
      <c r="A1408" t="str">
        <f t="shared" si="21"/>
        <v>35643</v>
      </c>
      <c r="B1408">
        <v>3</v>
      </c>
      <c r="C1408">
        <v>3564</v>
      </c>
      <c r="D1408">
        <v>0</v>
      </c>
      <c r="E1408">
        <v>0</v>
      </c>
      <c r="F1408">
        <v>0</v>
      </c>
      <c r="G1408">
        <v>0</v>
      </c>
      <c r="H1408" t="s">
        <v>10</v>
      </c>
    </row>
    <row r="1409" spans="1:8" x14ac:dyDescent="0.25">
      <c r="A1409" t="str">
        <f t="shared" si="21"/>
        <v>35853</v>
      </c>
      <c r="B1409">
        <v>3</v>
      </c>
      <c r="C1409">
        <v>3585</v>
      </c>
      <c r="D1409">
        <v>0</v>
      </c>
      <c r="E1409">
        <v>0</v>
      </c>
      <c r="F1409">
        <v>0</v>
      </c>
      <c r="G1409">
        <v>0</v>
      </c>
      <c r="H1409" t="s">
        <v>10</v>
      </c>
    </row>
    <row r="1410" spans="1:8" x14ac:dyDescent="0.25">
      <c r="A1410" t="str">
        <f t="shared" si="21"/>
        <v>36093</v>
      </c>
      <c r="B1410">
        <v>3</v>
      </c>
      <c r="C1410">
        <v>3609</v>
      </c>
      <c r="D1410">
        <v>0</v>
      </c>
      <c r="E1410">
        <v>0</v>
      </c>
      <c r="F1410">
        <v>0</v>
      </c>
      <c r="G1410">
        <v>0</v>
      </c>
      <c r="H1410" t="s">
        <v>10</v>
      </c>
    </row>
    <row r="1411" spans="1:8" x14ac:dyDescent="0.25">
      <c r="A1411" t="str">
        <f t="shared" ref="A1411:A1474" si="22">C1411&amp;B1411</f>
        <v>36333</v>
      </c>
      <c r="B1411">
        <v>3</v>
      </c>
      <c r="C1411">
        <v>3633</v>
      </c>
      <c r="D1411">
        <v>0</v>
      </c>
      <c r="E1411">
        <v>0</v>
      </c>
      <c r="F1411">
        <v>0</v>
      </c>
      <c r="G1411">
        <v>0</v>
      </c>
      <c r="H1411" t="s">
        <v>10</v>
      </c>
    </row>
    <row r="1412" spans="1:8" x14ac:dyDescent="0.25">
      <c r="A1412" t="str">
        <f t="shared" si="22"/>
        <v>36583</v>
      </c>
      <c r="B1412">
        <v>3</v>
      </c>
      <c r="C1412">
        <v>3658</v>
      </c>
      <c r="D1412">
        <v>0</v>
      </c>
      <c r="E1412">
        <v>0</v>
      </c>
      <c r="F1412">
        <v>0</v>
      </c>
      <c r="G1412">
        <v>0</v>
      </c>
      <c r="H1412" t="s">
        <v>10</v>
      </c>
    </row>
    <row r="1413" spans="1:8" x14ac:dyDescent="0.25">
      <c r="A1413" t="str">
        <f t="shared" si="22"/>
        <v>37053</v>
      </c>
      <c r="B1413">
        <v>3</v>
      </c>
      <c r="C1413">
        <v>3705</v>
      </c>
      <c r="D1413">
        <v>0</v>
      </c>
      <c r="E1413">
        <v>0</v>
      </c>
      <c r="F1413">
        <v>0</v>
      </c>
      <c r="G1413">
        <v>0</v>
      </c>
      <c r="H1413" t="s">
        <v>10</v>
      </c>
    </row>
    <row r="1414" spans="1:8" x14ac:dyDescent="0.25">
      <c r="A1414" t="str">
        <f t="shared" si="22"/>
        <v>37233</v>
      </c>
      <c r="B1414">
        <v>3</v>
      </c>
      <c r="C1414">
        <v>3723</v>
      </c>
      <c r="D1414">
        <v>0</v>
      </c>
      <c r="E1414">
        <v>0</v>
      </c>
      <c r="F1414">
        <v>0</v>
      </c>
      <c r="G1414">
        <v>0</v>
      </c>
      <c r="H1414" t="s">
        <v>10</v>
      </c>
    </row>
    <row r="1415" spans="1:8" x14ac:dyDescent="0.25">
      <c r="A1415" t="str">
        <f t="shared" si="22"/>
        <v>37293</v>
      </c>
      <c r="B1415">
        <v>3</v>
      </c>
      <c r="C1415">
        <v>3729</v>
      </c>
      <c r="D1415">
        <v>5903137</v>
      </c>
      <c r="E1415">
        <v>5841044.7599999998</v>
      </c>
      <c r="F1415">
        <v>19</v>
      </c>
      <c r="G1415">
        <v>26</v>
      </c>
      <c r="H1415" t="s">
        <v>10</v>
      </c>
    </row>
    <row r="1416" spans="1:8" x14ac:dyDescent="0.25">
      <c r="A1416" t="str">
        <f t="shared" si="22"/>
        <v>37433</v>
      </c>
      <c r="B1416">
        <v>3</v>
      </c>
      <c r="C1416">
        <v>3743</v>
      </c>
      <c r="D1416">
        <v>0</v>
      </c>
      <c r="E1416">
        <v>0</v>
      </c>
      <c r="F1416">
        <v>0</v>
      </c>
      <c r="G1416">
        <v>0</v>
      </c>
      <c r="H1416" t="s">
        <v>10</v>
      </c>
    </row>
    <row r="1417" spans="1:8" x14ac:dyDescent="0.25">
      <c r="A1417" t="str">
        <f t="shared" si="22"/>
        <v>37543</v>
      </c>
      <c r="B1417">
        <v>3</v>
      </c>
      <c r="C1417">
        <v>3754</v>
      </c>
      <c r="D1417">
        <v>0</v>
      </c>
      <c r="E1417">
        <v>0</v>
      </c>
      <c r="F1417">
        <v>0</v>
      </c>
      <c r="G1417">
        <v>0</v>
      </c>
      <c r="H1417" t="s">
        <v>10</v>
      </c>
    </row>
    <row r="1418" spans="1:8" x14ac:dyDescent="0.25">
      <c r="A1418" t="str">
        <f t="shared" si="22"/>
        <v>37683</v>
      </c>
      <c r="B1418">
        <v>3</v>
      </c>
      <c r="C1418">
        <v>3768</v>
      </c>
      <c r="D1418">
        <v>0</v>
      </c>
      <c r="E1418">
        <v>0</v>
      </c>
      <c r="F1418">
        <v>0</v>
      </c>
      <c r="G1418">
        <v>0</v>
      </c>
      <c r="H1418" t="s">
        <v>10</v>
      </c>
    </row>
    <row r="1419" spans="1:8" x14ac:dyDescent="0.25">
      <c r="A1419" t="str">
        <f t="shared" si="22"/>
        <v>37783</v>
      </c>
      <c r="B1419">
        <v>3</v>
      </c>
      <c r="C1419">
        <v>3778</v>
      </c>
      <c r="D1419">
        <v>0</v>
      </c>
      <c r="E1419">
        <v>0</v>
      </c>
      <c r="F1419">
        <v>0</v>
      </c>
      <c r="G1419">
        <v>0</v>
      </c>
      <c r="H1419" t="s">
        <v>10</v>
      </c>
    </row>
    <row r="1420" spans="1:8" x14ac:dyDescent="0.25">
      <c r="A1420" t="str">
        <f t="shared" si="22"/>
        <v>37893</v>
      </c>
      <c r="B1420">
        <v>3</v>
      </c>
      <c r="C1420">
        <v>3789</v>
      </c>
      <c r="D1420">
        <v>1527797</v>
      </c>
      <c r="E1420">
        <v>1527797</v>
      </c>
      <c r="F1420">
        <v>9</v>
      </c>
      <c r="G1420">
        <v>10</v>
      </c>
      <c r="H1420" t="s">
        <v>10</v>
      </c>
    </row>
    <row r="1421" spans="1:8" x14ac:dyDescent="0.25">
      <c r="A1421" t="str">
        <f t="shared" si="22"/>
        <v>37943</v>
      </c>
      <c r="B1421">
        <v>3</v>
      </c>
      <c r="C1421">
        <v>3794</v>
      </c>
      <c r="D1421">
        <v>11298205</v>
      </c>
      <c r="E1421">
        <v>11148971.4</v>
      </c>
      <c r="F1421">
        <v>113</v>
      </c>
      <c r="G1421">
        <v>131</v>
      </c>
      <c r="H1421" t="s">
        <v>10</v>
      </c>
    </row>
    <row r="1422" spans="1:8" x14ac:dyDescent="0.25">
      <c r="A1422" t="str">
        <f t="shared" si="22"/>
        <v>38273</v>
      </c>
      <c r="B1422">
        <v>3</v>
      </c>
      <c r="C1422">
        <v>3827</v>
      </c>
      <c r="D1422">
        <v>0</v>
      </c>
      <c r="E1422">
        <v>0</v>
      </c>
      <c r="F1422">
        <v>0</v>
      </c>
      <c r="G1422">
        <v>0</v>
      </c>
      <c r="H1422" t="s">
        <v>10</v>
      </c>
    </row>
    <row r="1423" spans="1:8" x14ac:dyDescent="0.25">
      <c r="A1423" t="str">
        <f t="shared" si="22"/>
        <v>38683</v>
      </c>
      <c r="B1423">
        <v>3</v>
      </c>
      <c r="C1423">
        <v>3868</v>
      </c>
      <c r="D1423">
        <v>0</v>
      </c>
      <c r="E1423">
        <v>0</v>
      </c>
      <c r="F1423">
        <v>0</v>
      </c>
      <c r="G1423">
        <v>0</v>
      </c>
      <c r="H1423" t="s">
        <v>10</v>
      </c>
    </row>
    <row r="1424" spans="1:8" x14ac:dyDescent="0.25">
      <c r="A1424" t="str">
        <f t="shared" si="22"/>
        <v>39093</v>
      </c>
      <c r="B1424">
        <v>3</v>
      </c>
      <c r="C1424">
        <v>3909</v>
      </c>
      <c r="D1424">
        <v>0</v>
      </c>
      <c r="E1424">
        <v>0</v>
      </c>
      <c r="F1424">
        <v>0</v>
      </c>
      <c r="G1424">
        <v>0</v>
      </c>
      <c r="H1424" t="s">
        <v>10</v>
      </c>
    </row>
    <row r="1425" spans="1:8" x14ac:dyDescent="0.25">
      <c r="A1425" t="str">
        <f t="shared" si="22"/>
        <v>39343</v>
      </c>
      <c r="B1425">
        <v>3</v>
      </c>
      <c r="C1425">
        <v>3934</v>
      </c>
      <c r="D1425">
        <v>0</v>
      </c>
      <c r="E1425">
        <v>0</v>
      </c>
      <c r="F1425">
        <v>0</v>
      </c>
      <c r="G1425">
        <v>0</v>
      </c>
      <c r="H1425" t="s">
        <v>10</v>
      </c>
    </row>
    <row r="1426" spans="1:8" x14ac:dyDescent="0.25">
      <c r="A1426" t="str">
        <f t="shared" si="22"/>
        <v>39393</v>
      </c>
      <c r="B1426">
        <v>3</v>
      </c>
      <c r="C1426">
        <v>3939</v>
      </c>
      <c r="D1426">
        <v>3813144</v>
      </c>
      <c r="E1426">
        <v>3796847.99</v>
      </c>
      <c r="F1426">
        <v>34</v>
      </c>
      <c r="G1426">
        <v>49</v>
      </c>
      <c r="H1426" t="s">
        <v>10</v>
      </c>
    </row>
    <row r="1427" spans="1:8" x14ac:dyDescent="0.25">
      <c r="A1427" t="str">
        <f t="shared" si="22"/>
        <v>39463</v>
      </c>
      <c r="B1427">
        <v>3</v>
      </c>
      <c r="C1427">
        <v>3946</v>
      </c>
      <c r="D1427">
        <v>0</v>
      </c>
      <c r="E1427">
        <v>0</v>
      </c>
      <c r="F1427">
        <v>0</v>
      </c>
      <c r="G1427">
        <v>0</v>
      </c>
      <c r="H1427" t="s">
        <v>10</v>
      </c>
    </row>
    <row r="1428" spans="1:8" x14ac:dyDescent="0.25">
      <c r="A1428" t="str">
        <f t="shared" si="22"/>
        <v>39503</v>
      </c>
      <c r="B1428">
        <v>3</v>
      </c>
      <c r="C1428">
        <v>3950</v>
      </c>
      <c r="D1428">
        <v>3370873</v>
      </c>
      <c r="E1428">
        <v>3274183.36</v>
      </c>
      <c r="F1428">
        <v>34</v>
      </c>
      <c r="G1428">
        <v>52</v>
      </c>
      <c r="H1428" t="s">
        <v>10</v>
      </c>
    </row>
    <row r="1429" spans="1:8" x14ac:dyDescent="0.25">
      <c r="A1429" t="str">
        <f t="shared" si="22"/>
        <v>40603</v>
      </c>
      <c r="B1429">
        <v>3</v>
      </c>
      <c r="C1429">
        <v>4060</v>
      </c>
      <c r="D1429">
        <v>0</v>
      </c>
      <c r="E1429">
        <v>0</v>
      </c>
      <c r="F1429">
        <v>0</v>
      </c>
      <c r="G1429">
        <v>0</v>
      </c>
      <c r="H1429" t="s">
        <v>10</v>
      </c>
    </row>
    <row r="1430" spans="1:8" x14ac:dyDescent="0.25">
      <c r="A1430" t="str">
        <f t="shared" si="22"/>
        <v>41123</v>
      </c>
      <c r="B1430">
        <v>3</v>
      </c>
      <c r="C1430">
        <v>4112</v>
      </c>
      <c r="D1430">
        <v>0</v>
      </c>
      <c r="E1430">
        <v>0</v>
      </c>
      <c r="F1430">
        <v>0</v>
      </c>
      <c r="G1430">
        <v>0</v>
      </c>
      <c r="H1430" t="s">
        <v>10</v>
      </c>
    </row>
    <row r="1431" spans="1:8" x14ac:dyDescent="0.25">
      <c r="A1431" t="str">
        <f t="shared" si="22"/>
        <v>42183</v>
      </c>
      <c r="B1431">
        <v>3</v>
      </c>
      <c r="C1431">
        <v>4218</v>
      </c>
      <c r="D1431">
        <v>15495</v>
      </c>
      <c r="E1431">
        <v>15495</v>
      </c>
      <c r="F1431">
        <v>1</v>
      </c>
      <c r="G1431">
        <v>1</v>
      </c>
      <c r="H1431" t="s">
        <v>10</v>
      </c>
    </row>
    <row r="1432" spans="1:8" x14ac:dyDescent="0.25">
      <c r="A1432" t="str">
        <f t="shared" si="22"/>
        <v>42243</v>
      </c>
      <c r="B1432">
        <v>3</v>
      </c>
      <c r="C1432">
        <v>4224</v>
      </c>
      <c r="D1432">
        <v>0</v>
      </c>
      <c r="E1432">
        <v>0</v>
      </c>
      <c r="F1432">
        <v>0</v>
      </c>
      <c r="G1432">
        <v>0</v>
      </c>
      <c r="H1432" t="s">
        <v>10</v>
      </c>
    </row>
    <row r="1433" spans="1:8" x14ac:dyDescent="0.25">
      <c r="A1433" t="str">
        <f t="shared" si="22"/>
        <v>43103</v>
      </c>
      <c r="B1433">
        <v>3</v>
      </c>
      <c r="C1433">
        <v>4310</v>
      </c>
      <c r="D1433">
        <v>0</v>
      </c>
      <c r="E1433">
        <v>0</v>
      </c>
      <c r="F1433">
        <v>0</v>
      </c>
      <c r="G1433">
        <v>0</v>
      </c>
      <c r="H1433" t="s">
        <v>10</v>
      </c>
    </row>
    <row r="1434" spans="1:8" x14ac:dyDescent="0.25">
      <c r="A1434" t="str">
        <f t="shared" si="22"/>
        <v>43203</v>
      </c>
      <c r="B1434">
        <v>3</v>
      </c>
      <c r="C1434">
        <v>4320</v>
      </c>
      <c r="D1434">
        <v>0</v>
      </c>
      <c r="E1434">
        <v>0</v>
      </c>
      <c r="F1434">
        <v>0</v>
      </c>
      <c r="G1434">
        <v>0</v>
      </c>
      <c r="H1434" t="s">
        <v>10</v>
      </c>
    </row>
    <row r="1435" spans="1:8" x14ac:dyDescent="0.25">
      <c r="A1435" t="str">
        <f t="shared" si="22"/>
        <v>43833</v>
      </c>
      <c r="B1435">
        <v>3</v>
      </c>
      <c r="C1435">
        <v>4383</v>
      </c>
      <c r="D1435">
        <v>0</v>
      </c>
      <c r="E1435">
        <v>0</v>
      </c>
      <c r="F1435">
        <v>0</v>
      </c>
      <c r="G1435">
        <v>0</v>
      </c>
      <c r="H1435" t="s">
        <v>10</v>
      </c>
    </row>
    <row r="1436" spans="1:8" x14ac:dyDescent="0.25">
      <c r="A1436" t="str">
        <f t="shared" si="22"/>
        <v>44283</v>
      </c>
      <c r="B1436">
        <v>3</v>
      </c>
      <c r="C1436">
        <v>4428</v>
      </c>
      <c r="D1436">
        <v>0</v>
      </c>
      <c r="E1436">
        <v>0</v>
      </c>
      <c r="F1436">
        <v>0</v>
      </c>
      <c r="G1436">
        <v>0</v>
      </c>
      <c r="H1436" t="s">
        <v>10</v>
      </c>
    </row>
    <row r="1437" spans="1:8" x14ac:dyDescent="0.25">
      <c r="A1437" t="str">
        <f t="shared" si="22"/>
        <v>44343</v>
      </c>
      <c r="B1437">
        <v>3</v>
      </c>
      <c r="C1437">
        <v>4434</v>
      </c>
      <c r="D1437">
        <v>404700</v>
      </c>
      <c r="E1437">
        <v>404700</v>
      </c>
      <c r="F1437">
        <v>4</v>
      </c>
      <c r="G1437">
        <v>5</v>
      </c>
      <c r="H1437" t="s">
        <v>10</v>
      </c>
    </row>
    <row r="1438" spans="1:8" x14ac:dyDescent="0.25">
      <c r="A1438" t="str">
        <f t="shared" si="22"/>
        <v>44413</v>
      </c>
      <c r="B1438">
        <v>3</v>
      </c>
      <c r="C1438">
        <v>4441</v>
      </c>
      <c r="D1438">
        <v>0</v>
      </c>
      <c r="E1438">
        <v>0</v>
      </c>
      <c r="F1438">
        <v>0</v>
      </c>
      <c r="G1438">
        <v>0</v>
      </c>
      <c r="H1438" t="s">
        <v>10</v>
      </c>
    </row>
    <row r="1439" spans="1:8" x14ac:dyDescent="0.25">
      <c r="A1439" t="str">
        <f t="shared" si="22"/>
        <v>44613</v>
      </c>
      <c r="B1439">
        <v>3</v>
      </c>
      <c r="C1439">
        <v>4461</v>
      </c>
      <c r="D1439">
        <v>60000</v>
      </c>
      <c r="E1439">
        <v>60000</v>
      </c>
      <c r="F1439">
        <v>1</v>
      </c>
      <c r="G1439">
        <v>1</v>
      </c>
      <c r="H1439" t="s">
        <v>10</v>
      </c>
    </row>
    <row r="1440" spans="1:8" x14ac:dyDescent="0.25">
      <c r="A1440" t="str">
        <f t="shared" si="22"/>
        <v>44823</v>
      </c>
      <c r="B1440">
        <v>3</v>
      </c>
      <c r="C1440">
        <v>4482</v>
      </c>
      <c r="D1440">
        <v>0</v>
      </c>
      <c r="E1440">
        <v>0</v>
      </c>
      <c r="F1440">
        <v>0</v>
      </c>
      <c r="G1440">
        <v>0</v>
      </c>
      <c r="H1440" t="s">
        <v>10</v>
      </c>
    </row>
    <row r="1441" spans="1:8" x14ac:dyDescent="0.25">
      <c r="A1441" t="str">
        <f t="shared" si="22"/>
        <v>45253</v>
      </c>
      <c r="B1441">
        <v>3</v>
      </c>
      <c r="C1441">
        <v>4525</v>
      </c>
      <c r="D1441">
        <v>0</v>
      </c>
      <c r="E1441">
        <v>0</v>
      </c>
      <c r="F1441">
        <v>0</v>
      </c>
      <c r="G1441">
        <v>0</v>
      </c>
      <c r="H1441" t="s">
        <v>10</v>
      </c>
    </row>
    <row r="1442" spans="1:8" x14ac:dyDescent="0.25">
      <c r="A1442" t="str">
        <f t="shared" si="22"/>
        <v>45433</v>
      </c>
      <c r="B1442">
        <v>3</v>
      </c>
      <c r="C1442">
        <v>4543</v>
      </c>
      <c r="D1442">
        <v>3684067</v>
      </c>
      <c r="E1442">
        <v>3445484.17</v>
      </c>
      <c r="F1442">
        <v>38</v>
      </c>
      <c r="G1442">
        <v>40</v>
      </c>
      <c r="H1442" t="s">
        <v>10</v>
      </c>
    </row>
    <row r="1443" spans="1:8" x14ac:dyDescent="0.25">
      <c r="A1443" t="str">
        <f t="shared" si="22"/>
        <v>45773</v>
      </c>
      <c r="B1443">
        <v>3</v>
      </c>
      <c r="C1443">
        <v>4577</v>
      </c>
      <c r="D1443">
        <v>0</v>
      </c>
      <c r="E1443">
        <v>0</v>
      </c>
      <c r="F1443">
        <v>0</v>
      </c>
      <c r="G1443">
        <v>0</v>
      </c>
      <c r="H1443" t="s">
        <v>10</v>
      </c>
    </row>
    <row r="1444" spans="1:8" x14ac:dyDescent="0.25">
      <c r="A1444" t="str">
        <f t="shared" si="22"/>
        <v>46023</v>
      </c>
      <c r="B1444">
        <v>3</v>
      </c>
      <c r="C1444">
        <v>4602</v>
      </c>
      <c r="D1444">
        <v>0</v>
      </c>
      <c r="E1444">
        <v>0</v>
      </c>
      <c r="F1444">
        <v>0</v>
      </c>
      <c r="G1444">
        <v>0</v>
      </c>
      <c r="H1444" t="s">
        <v>10</v>
      </c>
    </row>
    <row r="1445" spans="1:8" x14ac:dyDescent="0.25">
      <c r="A1445" t="str">
        <f t="shared" si="22"/>
        <v>46243</v>
      </c>
      <c r="B1445">
        <v>3</v>
      </c>
      <c r="C1445">
        <v>4624</v>
      </c>
      <c r="D1445">
        <v>0</v>
      </c>
      <c r="E1445">
        <v>0</v>
      </c>
      <c r="F1445">
        <v>0</v>
      </c>
      <c r="G1445">
        <v>0</v>
      </c>
      <c r="H1445" t="s">
        <v>10</v>
      </c>
    </row>
    <row r="1446" spans="1:8" x14ac:dyDescent="0.25">
      <c r="A1446" t="str">
        <f t="shared" si="22"/>
        <v>46493</v>
      </c>
      <c r="B1446">
        <v>3</v>
      </c>
      <c r="C1446">
        <v>4649</v>
      </c>
      <c r="D1446">
        <v>0</v>
      </c>
      <c r="E1446">
        <v>0</v>
      </c>
      <c r="F1446">
        <v>0</v>
      </c>
      <c r="G1446">
        <v>0</v>
      </c>
      <c r="H1446" t="s">
        <v>10</v>
      </c>
    </row>
    <row r="1447" spans="1:8" x14ac:dyDescent="0.25">
      <c r="A1447" t="str">
        <f t="shared" si="22"/>
        <v>46633</v>
      </c>
      <c r="B1447">
        <v>3</v>
      </c>
      <c r="C1447">
        <v>4663</v>
      </c>
      <c r="D1447">
        <v>0</v>
      </c>
      <c r="E1447">
        <v>0</v>
      </c>
      <c r="F1447">
        <v>0</v>
      </c>
      <c r="G1447">
        <v>0</v>
      </c>
      <c r="H1447" t="s">
        <v>10</v>
      </c>
    </row>
    <row r="1448" spans="1:8" x14ac:dyDescent="0.25">
      <c r="A1448" t="str">
        <f t="shared" si="22"/>
        <v>46963</v>
      </c>
      <c r="B1448">
        <v>3</v>
      </c>
      <c r="C1448">
        <v>4696</v>
      </c>
      <c r="D1448">
        <v>0</v>
      </c>
      <c r="E1448">
        <v>0</v>
      </c>
      <c r="F1448">
        <v>0</v>
      </c>
      <c r="G1448">
        <v>0</v>
      </c>
      <c r="H1448" t="s">
        <v>10</v>
      </c>
    </row>
    <row r="1449" spans="1:8" x14ac:dyDescent="0.25">
      <c r="A1449" t="str">
        <f t="shared" si="22"/>
        <v>47173</v>
      </c>
      <c r="B1449">
        <v>3</v>
      </c>
      <c r="C1449">
        <v>4717</v>
      </c>
      <c r="D1449">
        <v>75000</v>
      </c>
      <c r="E1449">
        <v>75000</v>
      </c>
      <c r="F1449">
        <v>1</v>
      </c>
      <c r="G1449">
        <v>1</v>
      </c>
      <c r="H1449" t="s">
        <v>10</v>
      </c>
    </row>
    <row r="1450" spans="1:8" x14ac:dyDescent="0.25">
      <c r="A1450" t="str">
        <f t="shared" si="22"/>
        <v>47363</v>
      </c>
      <c r="B1450">
        <v>3</v>
      </c>
      <c r="C1450">
        <v>4736</v>
      </c>
      <c r="D1450">
        <v>0</v>
      </c>
      <c r="E1450">
        <v>0</v>
      </c>
      <c r="F1450">
        <v>0</v>
      </c>
      <c r="G1450">
        <v>0</v>
      </c>
      <c r="H1450" t="s">
        <v>10</v>
      </c>
    </row>
    <row r="1451" spans="1:8" x14ac:dyDescent="0.25">
      <c r="A1451" t="str">
        <f t="shared" si="22"/>
        <v>47893</v>
      </c>
      <c r="B1451">
        <v>3</v>
      </c>
      <c r="C1451">
        <v>4789</v>
      </c>
      <c r="D1451">
        <v>0</v>
      </c>
      <c r="E1451">
        <v>0</v>
      </c>
      <c r="F1451">
        <v>0</v>
      </c>
      <c r="G1451">
        <v>0</v>
      </c>
      <c r="H1451" t="s">
        <v>10</v>
      </c>
    </row>
    <row r="1452" spans="1:8" x14ac:dyDescent="0.25">
      <c r="A1452" t="str">
        <f t="shared" si="22"/>
        <v>48053</v>
      </c>
      <c r="B1452">
        <v>3</v>
      </c>
      <c r="C1452">
        <v>4805</v>
      </c>
      <c r="D1452">
        <v>0</v>
      </c>
      <c r="E1452">
        <v>0</v>
      </c>
      <c r="F1452">
        <v>0</v>
      </c>
      <c r="G1452">
        <v>0</v>
      </c>
      <c r="H1452" t="s">
        <v>10</v>
      </c>
    </row>
    <row r="1453" spans="1:8" x14ac:dyDescent="0.25">
      <c r="A1453" t="str">
        <f t="shared" si="22"/>
        <v>48273</v>
      </c>
      <c r="B1453">
        <v>3</v>
      </c>
      <c r="C1453">
        <v>4827</v>
      </c>
      <c r="D1453">
        <v>0</v>
      </c>
      <c r="E1453">
        <v>0</v>
      </c>
      <c r="F1453">
        <v>0</v>
      </c>
      <c r="G1453">
        <v>0</v>
      </c>
      <c r="H1453" t="s">
        <v>10</v>
      </c>
    </row>
    <row r="1454" spans="1:8" x14ac:dyDescent="0.25">
      <c r="A1454" t="str">
        <f t="shared" si="22"/>
        <v>48553</v>
      </c>
      <c r="B1454">
        <v>3</v>
      </c>
      <c r="C1454">
        <v>4855</v>
      </c>
      <c r="D1454">
        <v>325575</v>
      </c>
      <c r="E1454">
        <v>305847.11</v>
      </c>
      <c r="F1454">
        <v>3</v>
      </c>
      <c r="G1454">
        <v>7</v>
      </c>
      <c r="H1454" t="s">
        <v>10</v>
      </c>
    </row>
    <row r="1455" spans="1:8" x14ac:dyDescent="0.25">
      <c r="A1455" t="str">
        <f t="shared" si="22"/>
        <v>48823</v>
      </c>
      <c r="B1455">
        <v>3</v>
      </c>
      <c r="C1455">
        <v>4882</v>
      </c>
      <c r="D1455">
        <v>0</v>
      </c>
      <c r="E1455">
        <v>0</v>
      </c>
      <c r="F1455">
        <v>0</v>
      </c>
      <c r="G1455">
        <v>0</v>
      </c>
      <c r="H1455" t="s">
        <v>10</v>
      </c>
    </row>
    <row r="1456" spans="1:8" x14ac:dyDescent="0.25">
      <c r="A1456" t="str">
        <f t="shared" si="22"/>
        <v>49043</v>
      </c>
      <c r="B1456">
        <v>3</v>
      </c>
      <c r="C1456">
        <v>4904</v>
      </c>
      <c r="D1456">
        <v>158477</v>
      </c>
      <c r="E1456">
        <v>158477</v>
      </c>
      <c r="F1456">
        <v>2</v>
      </c>
      <c r="G1456">
        <v>2</v>
      </c>
      <c r="H1456" t="s">
        <v>10</v>
      </c>
    </row>
    <row r="1457" spans="1:8" x14ac:dyDescent="0.25">
      <c r="A1457" t="str">
        <f t="shared" si="22"/>
        <v>49363</v>
      </c>
      <c r="B1457">
        <v>3</v>
      </c>
      <c r="C1457">
        <v>4936</v>
      </c>
      <c r="D1457">
        <v>0</v>
      </c>
      <c r="E1457">
        <v>0</v>
      </c>
      <c r="F1457">
        <v>0</v>
      </c>
      <c r="G1457">
        <v>0</v>
      </c>
      <c r="H1457" t="s">
        <v>10</v>
      </c>
    </row>
    <row r="1458" spans="1:8" x14ac:dyDescent="0.25">
      <c r="A1458" t="str">
        <f t="shared" si="22"/>
        <v>49553</v>
      </c>
      <c r="B1458">
        <v>3</v>
      </c>
      <c r="C1458">
        <v>4955</v>
      </c>
      <c r="D1458">
        <v>0</v>
      </c>
      <c r="E1458">
        <v>0</v>
      </c>
      <c r="F1458">
        <v>0</v>
      </c>
      <c r="G1458">
        <v>0</v>
      </c>
      <c r="H1458" t="s">
        <v>10</v>
      </c>
    </row>
    <row r="1459" spans="1:8" x14ac:dyDescent="0.25">
      <c r="A1459" t="str">
        <f t="shared" si="22"/>
        <v>49793</v>
      </c>
      <c r="B1459">
        <v>3</v>
      </c>
      <c r="C1459">
        <v>4979</v>
      </c>
      <c r="D1459">
        <v>0</v>
      </c>
      <c r="E1459">
        <v>0</v>
      </c>
      <c r="F1459">
        <v>0</v>
      </c>
      <c r="G1459">
        <v>0</v>
      </c>
      <c r="H1459" t="s">
        <v>10</v>
      </c>
    </row>
    <row r="1460" spans="1:8" x14ac:dyDescent="0.25">
      <c r="A1460" t="str">
        <f t="shared" si="22"/>
        <v>50073</v>
      </c>
      <c r="B1460">
        <v>3</v>
      </c>
      <c r="C1460">
        <v>5007</v>
      </c>
      <c r="D1460">
        <v>0</v>
      </c>
      <c r="E1460">
        <v>0</v>
      </c>
      <c r="F1460">
        <v>0</v>
      </c>
      <c r="G1460">
        <v>0</v>
      </c>
      <c r="H1460" t="s">
        <v>10</v>
      </c>
    </row>
    <row r="1461" spans="1:8" x14ac:dyDescent="0.25">
      <c r="A1461" t="str">
        <f t="shared" si="22"/>
        <v>50303</v>
      </c>
      <c r="B1461">
        <v>3</v>
      </c>
      <c r="C1461">
        <v>5030</v>
      </c>
      <c r="D1461">
        <v>0</v>
      </c>
      <c r="E1461">
        <v>0</v>
      </c>
      <c r="F1461">
        <v>0</v>
      </c>
      <c r="G1461">
        <v>0</v>
      </c>
      <c r="H1461" t="s">
        <v>10</v>
      </c>
    </row>
    <row r="1462" spans="1:8" x14ac:dyDescent="0.25">
      <c r="A1462" t="str">
        <f t="shared" si="22"/>
        <v>50553</v>
      </c>
      <c r="B1462">
        <v>3</v>
      </c>
      <c r="C1462">
        <v>5055</v>
      </c>
      <c r="D1462">
        <v>0</v>
      </c>
      <c r="E1462">
        <v>0</v>
      </c>
      <c r="F1462">
        <v>0</v>
      </c>
      <c r="G1462">
        <v>0</v>
      </c>
      <c r="H1462" t="s">
        <v>10</v>
      </c>
    </row>
    <row r="1463" spans="1:8" x14ac:dyDescent="0.25">
      <c r="A1463" t="str">
        <f t="shared" si="22"/>
        <v>50743</v>
      </c>
      <c r="B1463">
        <v>3</v>
      </c>
      <c r="C1463">
        <v>5074</v>
      </c>
      <c r="D1463">
        <v>9052923</v>
      </c>
      <c r="E1463">
        <v>8404535.6899999995</v>
      </c>
      <c r="F1463">
        <v>85</v>
      </c>
      <c r="G1463">
        <v>95</v>
      </c>
      <c r="H1463" t="s">
        <v>10</v>
      </c>
    </row>
    <row r="1464" spans="1:8" x14ac:dyDescent="0.25">
      <c r="A1464" t="str">
        <f t="shared" si="22"/>
        <v>51063</v>
      </c>
      <c r="B1464">
        <v>3</v>
      </c>
      <c r="C1464">
        <v>5106</v>
      </c>
      <c r="D1464">
        <v>0</v>
      </c>
      <c r="E1464">
        <v>0</v>
      </c>
      <c r="F1464">
        <v>0</v>
      </c>
      <c r="G1464">
        <v>0</v>
      </c>
      <c r="H1464" t="s">
        <v>10</v>
      </c>
    </row>
    <row r="1465" spans="1:8" x14ac:dyDescent="0.25">
      <c r="A1465" t="str">
        <f t="shared" si="22"/>
        <v>51103</v>
      </c>
      <c r="B1465">
        <v>3</v>
      </c>
      <c r="C1465">
        <v>5110</v>
      </c>
      <c r="D1465">
        <v>0</v>
      </c>
      <c r="E1465">
        <v>0</v>
      </c>
      <c r="F1465">
        <v>0</v>
      </c>
      <c r="G1465">
        <v>0</v>
      </c>
      <c r="H1465" t="s">
        <v>10</v>
      </c>
    </row>
    <row r="1466" spans="1:8" x14ac:dyDescent="0.25">
      <c r="A1466" t="str">
        <f t="shared" si="22"/>
        <v>51143</v>
      </c>
      <c r="B1466">
        <v>3</v>
      </c>
      <c r="C1466">
        <v>5114</v>
      </c>
      <c r="D1466">
        <v>2839824</v>
      </c>
      <c r="E1466">
        <v>2620725.06</v>
      </c>
      <c r="F1466">
        <v>11</v>
      </c>
      <c r="G1466">
        <v>12</v>
      </c>
      <c r="H1466" t="s">
        <v>10</v>
      </c>
    </row>
    <row r="1467" spans="1:8" x14ac:dyDescent="0.25">
      <c r="A1467" t="str">
        <f t="shared" si="22"/>
        <v>51173</v>
      </c>
      <c r="B1467">
        <v>3</v>
      </c>
      <c r="C1467">
        <v>5117</v>
      </c>
      <c r="D1467">
        <v>1893532</v>
      </c>
      <c r="E1467">
        <v>1856513.16</v>
      </c>
      <c r="F1467">
        <v>15</v>
      </c>
      <c r="G1467">
        <v>16</v>
      </c>
      <c r="H1467" t="s">
        <v>10</v>
      </c>
    </row>
    <row r="1468" spans="1:8" x14ac:dyDescent="0.25">
      <c r="A1468" t="str">
        <f t="shared" si="22"/>
        <v>51233</v>
      </c>
      <c r="B1468">
        <v>3</v>
      </c>
      <c r="C1468">
        <v>5123</v>
      </c>
      <c r="D1468">
        <v>234500</v>
      </c>
      <c r="E1468">
        <v>234500</v>
      </c>
      <c r="F1468">
        <v>3</v>
      </c>
      <c r="G1468">
        <v>3</v>
      </c>
      <c r="H1468" t="s">
        <v>10</v>
      </c>
    </row>
    <row r="1469" spans="1:8" x14ac:dyDescent="0.25">
      <c r="A1469" t="str">
        <f t="shared" si="22"/>
        <v>51273</v>
      </c>
      <c r="B1469">
        <v>3</v>
      </c>
      <c r="C1469">
        <v>5127</v>
      </c>
      <c r="D1469">
        <v>491828</v>
      </c>
      <c r="E1469">
        <v>463028</v>
      </c>
      <c r="F1469">
        <v>7</v>
      </c>
      <c r="G1469">
        <v>10</v>
      </c>
      <c r="H1469" t="s">
        <v>10</v>
      </c>
    </row>
    <row r="1470" spans="1:8" x14ac:dyDescent="0.25">
      <c r="A1470" t="str">
        <f t="shared" si="22"/>
        <v>51353</v>
      </c>
      <c r="B1470">
        <v>3</v>
      </c>
      <c r="C1470">
        <v>5135</v>
      </c>
      <c r="D1470">
        <v>0</v>
      </c>
      <c r="E1470">
        <v>0</v>
      </c>
      <c r="F1470">
        <v>0</v>
      </c>
      <c r="G1470">
        <v>0</v>
      </c>
      <c r="H1470" t="s">
        <v>10</v>
      </c>
    </row>
    <row r="1471" spans="1:8" x14ac:dyDescent="0.25">
      <c r="A1471" t="str">
        <f t="shared" si="22"/>
        <v>51553</v>
      </c>
      <c r="B1471">
        <v>3</v>
      </c>
      <c r="C1471">
        <v>5155</v>
      </c>
      <c r="D1471">
        <v>0</v>
      </c>
      <c r="E1471">
        <v>0</v>
      </c>
      <c r="F1471">
        <v>0</v>
      </c>
      <c r="G1471">
        <v>0</v>
      </c>
      <c r="H1471" t="s">
        <v>10</v>
      </c>
    </row>
    <row r="1472" spans="1:8" x14ac:dyDescent="0.25">
      <c r="A1472" t="str">
        <f t="shared" si="22"/>
        <v>51813</v>
      </c>
      <c r="B1472">
        <v>3</v>
      </c>
      <c r="C1472">
        <v>5181</v>
      </c>
      <c r="D1472">
        <v>0</v>
      </c>
      <c r="E1472">
        <v>0</v>
      </c>
      <c r="F1472">
        <v>0</v>
      </c>
      <c r="G1472">
        <v>0</v>
      </c>
      <c r="H1472" t="s">
        <v>10</v>
      </c>
    </row>
    <row r="1473" spans="1:8" x14ac:dyDescent="0.25">
      <c r="A1473" t="str">
        <f t="shared" si="22"/>
        <v>52023</v>
      </c>
      <c r="B1473">
        <v>3</v>
      </c>
      <c r="C1473">
        <v>5202</v>
      </c>
      <c r="D1473">
        <v>0</v>
      </c>
      <c r="E1473">
        <v>0</v>
      </c>
      <c r="F1473">
        <v>0</v>
      </c>
      <c r="G1473">
        <v>0</v>
      </c>
      <c r="H1473" t="s">
        <v>10</v>
      </c>
    </row>
    <row r="1474" spans="1:8" x14ac:dyDescent="0.25">
      <c r="A1474" t="str">
        <f t="shared" si="22"/>
        <v>52213</v>
      </c>
      <c r="B1474">
        <v>3</v>
      </c>
      <c r="C1474">
        <v>5221</v>
      </c>
      <c r="D1474">
        <v>0</v>
      </c>
      <c r="E1474">
        <v>0</v>
      </c>
      <c r="F1474">
        <v>0</v>
      </c>
      <c r="G1474">
        <v>0</v>
      </c>
      <c r="H1474" t="s">
        <v>10</v>
      </c>
    </row>
    <row r="1475" spans="1:8" x14ac:dyDescent="0.25">
      <c r="A1475" t="str">
        <f t="shared" ref="A1475:A1538" si="23">C1475&amp;B1475</f>
        <v>52343</v>
      </c>
      <c r="B1475">
        <v>3</v>
      </c>
      <c r="C1475">
        <v>5234</v>
      </c>
      <c r="D1475">
        <v>0</v>
      </c>
      <c r="E1475">
        <v>0</v>
      </c>
      <c r="F1475">
        <v>0</v>
      </c>
      <c r="G1475">
        <v>0</v>
      </c>
      <c r="H1475" t="s">
        <v>10</v>
      </c>
    </row>
    <row r="1476" spans="1:8" x14ac:dyDescent="0.25">
      <c r="A1476" t="str">
        <f t="shared" si="23"/>
        <v>52553</v>
      </c>
      <c r="B1476">
        <v>3</v>
      </c>
      <c r="C1476">
        <v>5255</v>
      </c>
      <c r="D1476">
        <v>1122490</v>
      </c>
      <c r="E1476">
        <v>1122490</v>
      </c>
      <c r="F1476">
        <v>3</v>
      </c>
      <c r="G1476">
        <v>3</v>
      </c>
      <c r="H1476" t="s">
        <v>10</v>
      </c>
    </row>
    <row r="1477" spans="1:8" x14ac:dyDescent="0.25">
      <c r="A1477" t="str">
        <f t="shared" si="23"/>
        <v>52753</v>
      </c>
      <c r="B1477">
        <v>3</v>
      </c>
      <c r="C1477">
        <v>5275</v>
      </c>
      <c r="D1477">
        <v>0</v>
      </c>
      <c r="E1477">
        <v>0</v>
      </c>
      <c r="F1477">
        <v>0</v>
      </c>
      <c r="G1477">
        <v>0</v>
      </c>
      <c r="H1477" t="s">
        <v>10</v>
      </c>
    </row>
    <row r="1478" spans="1:8" x14ac:dyDescent="0.25">
      <c r="A1478" t="str">
        <f t="shared" si="23"/>
        <v>52903</v>
      </c>
      <c r="B1478">
        <v>3</v>
      </c>
      <c r="C1478">
        <v>5290</v>
      </c>
      <c r="D1478">
        <v>0</v>
      </c>
      <c r="E1478">
        <v>0</v>
      </c>
      <c r="F1478">
        <v>0</v>
      </c>
      <c r="G1478">
        <v>0</v>
      </c>
      <c r="H1478" t="s">
        <v>10</v>
      </c>
    </row>
    <row r="1479" spans="1:8" x14ac:dyDescent="0.25">
      <c r="A1479" t="str">
        <f t="shared" si="23"/>
        <v>53073</v>
      </c>
      <c r="B1479">
        <v>3</v>
      </c>
      <c r="C1479">
        <v>5307</v>
      </c>
      <c r="D1479">
        <v>0</v>
      </c>
      <c r="E1479">
        <v>0</v>
      </c>
      <c r="F1479">
        <v>0</v>
      </c>
      <c r="G1479">
        <v>0</v>
      </c>
      <c r="H1479" t="s">
        <v>10</v>
      </c>
    </row>
    <row r="1480" spans="1:8" x14ac:dyDescent="0.25">
      <c r="A1480" t="str">
        <f t="shared" si="23"/>
        <v>53263</v>
      </c>
      <c r="B1480">
        <v>3</v>
      </c>
      <c r="C1480">
        <v>5326</v>
      </c>
      <c r="D1480">
        <v>0</v>
      </c>
      <c r="E1480">
        <v>0</v>
      </c>
      <c r="F1480">
        <v>0</v>
      </c>
      <c r="G1480">
        <v>0</v>
      </c>
      <c r="H1480" t="s">
        <v>10</v>
      </c>
    </row>
    <row r="1481" spans="1:8" x14ac:dyDescent="0.25">
      <c r="A1481" t="str">
        <f t="shared" si="23"/>
        <v>53613</v>
      </c>
      <c r="B1481">
        <v>3</v>
      </c>
      <c r="C1481">
        <v>5361</v>
      </c>
      <c r="D1481">
        <v>0</v>
      </c>
      <c r="E1481">
        <v>0</v>
      </c>
      <c r="F1481">
        <v>0</v>
      </c>
      <c r="G1481">
        <v>0</v>
      </c>
      <c r="H1481" t="s">
        <v>10</v>
      </c>
    </row>
    <row r="1482" spans="1:8" x14ac:dyDescent="0.25">
      <c r="A1482" t="str">
        <f t="shared" si="23"/>
        <v>53833</v>
      </c>
      <c r="B1482">
        <v>3</v>
      </c>
      <c r="C1482">
        <v>5383</v>
      </c>
      <c r="D1482">
        <v>0</v>
      </c>
      <c r="E1482">
        <v>0</v>
      </c>
      <c r="F1482">
        <v>0</v>
      </c>
      <c r="G1482">
        <v>0</v>
      </c>
      <c r="H1482" t="s">
        <v>10</v>
      </c>
    </row>
    <row r="1483" spans="1:8" x14ac:dyDescent="0.25">
      <c r="A1483" t="str">
        <f t="shared" si="23"/>
        <v>54053</v>
      </c>
      <c r="B1483">
        <v>3</v>
      </c>
      <c r="C1483">
        <v>5405</v>
      </c>
      <c r="D1483">
        <v>0</v>
      </c>
      <c r="E1483">
        <v>0</v>
      </c>
      <c r="F1483">
        <v>0</v>
      </c>
      <c r="G1483">
        <v>0</v>
      </c>
      <c r="H1483" t="s">
        <v>10</v>
      </c>
    </row>
    <row r="1484" spans="1:8" x14ac:dyDescent="0.25">
      <c r="A1484" t="str">
        <f t="shared" si="23"/>
        <v>54153</v>
      </c>
      <c r="B1484">
        <v>3</v>
      </c>
      <c r="C1484">
        <v>5415</v>
      </c>
      <c r="D1484">
        <v>129000</v>
      </c>
      <c r="E1484">
        <v>129000</v>
      </c>
      <c r="F1484">
        <v>1</v>
      </c>
      <c r="G1484">
        <v>1</v>
      </c>
      <c r="H1484" t="s">
        <v>10</v>
      </c>
    </row>
    <row r="1485" spans="1:8" x14ac:dyDescent="0.25">
      <c r="A1485" t="str">
        <f t="shared" si="23"/>
        <v>54633</v>
      </c>
      <c r="B1485">
        <v>3</v>
      </c>
      <c r="C1485">
        <v>5463</v>
      </c>
      <c r="D1485">
        <v>0</v>
      </c>
      <c r="E1485">
        <v>0</v>
      </c>
      <c r="F1485">
        <v>0</v>
      </c>
      <c r="G1485">
        <v>0</v>
      </c>
      <c r="H1485" t="s">
        <v>10</v>
      </c>
    </row>
    <row r="1486" spans="1:8" x14ac:dyDescent="0.25">
      <c r="A1486" t="str">
        <f t="shared" si="23"/>
        <v>55083</v>
      </c>
      <c r="B1486">
        <v>3</v>
      </c>
      <c r="C1486">
        <v>5508</v>
      </c>
      <c r="D1486">
        <v>0</v>
      </c>
      <c r="E1486">
        <v>0</v>
      </c>
      <c r="F1486">
        <v>0</v>
      </c>
      <c r="G1486">
        <v>0</v>
      </c>
      <c r="H1486" t="s">
        <v>10</v>
      </c>
    </row>
    <row r="1487" spans="1:8" x14ac:dyDescent="0.25">
      <c r="A1487" t="str">
        <f t="shared" si="23"/>
        <v>55253</v>
      </c>
      <c r="B1487">
        <v>3</v>
      </c>
      <c r="C1487">
        <v>5525</v>
      </c>
      <c r="D1487">
        <v>0</v>
      </c>
      <c r="E1487">
        <v>0</v>
      </c>
      <c r="F1487">
        <v>0</v>
      </c>
      <c r="G1487">
        <v>0</v>
      </c>
      <c r="H1487" t="s">
        <v>10</v>
      </c>
    </row>
    <row r="1488" spans="1:8" x14ac:dyDescent="0.25">
      <c r="A1488" t="str">
        <f t="shared" si="23"/>
        <v>55453</v>
      </c>
      <c r="B1488">
        <v>3</v>
      </c>
      <c r="C1488">
        <v>5545</v>
      </c>
      <c r="D1488">
        <v>0</v>
      </c>
      <c r="E1488">
        <v>0</v>
      </c>
      <c r="F1488">
        <v>0</v>
      </c>
      <c r="G1488">
        <v>0</v>
      </c>
      <c r="H1488" t="s">
        <v>10</v>
      </c>
    </row>
    <row r="1489" spans="1:8" x14ac:dyDescent="0.25">
      <c r="A1489" t="str">
        <f t="shared" si="23"/>
        <v>55603</v>
      </c>
      <c r="B1489">
        <v>3</v>
      </c>
      <c r="C1489">
        <v>5560</v>
      </c>
      <c r="D1489">
        <v>0</v>
      </c>
      <c r="E1489">
        <v>0</v>
      </c>
      <c r="F1489">
        <v>0</v>
      </c>
      <c r="G1489">
        <v>0</v>
      </c>
      <c r="H1489" t="s">
        <v>10</v>
      </c>
    </row>
    <row r="1490" spans="1:8" x14ac:dyDescent="0.25">
      <c r="A1490" t="str">
        <f t="shared" si="23"/>
        <v>55853</v>
      </c>
      <c r="B1490">
        <v>3</v>
      </c>
      <c r="C1490">
        <v>5585</v>
      </c>
      <c r="D1490">
        <v>0</v>
      </c>
      <c r="E1490">
        <v>0</v>
      </c>
      <c r="F1490">
        <v>0</v>
      </c>
      <c r="G1490">
        <v>0</v>
      </c>
      <c r="H1490" t="s">
        <v>10</v>
      </c>
    </row>
    <row r="1491" spans="1:8" x14ac:dyDescent="0.25">
      <c r="A1491" t="str">
        <f t="shared" si="23"/>
        <v>56033</v>
      </c>
      <c r="B1491">
        <v>3</v>
      </c>
      <c r="C1491">
        <v>5603</v>
      </c>
      <c r="D1491">
        <v>0</v>
      </c>
      <c r="E1491">
        <v>0</v>
      </c>
      <c r="F1491">
        <v>0</v>
      </c>
      <c r="G1491">
        <v>0</v>
      </c>
      <c r="H1491" t="s">
        <v>10</v>
      </c>
    </row>
    <row r="1492" spans="1:8" x14ac:dyDescent="0.25">
      <c r="A1492" t="str">
        <f t="shared" si="23"/>
        <v>56233</v>
      </c>
      <c r="B1492">
        <v>3</v>
      </c>
      <c r="C1492">
        <v>5623</v>
      </c>
      <c r="D1492">
        <v>0</v>
      </c>
      <c r="E1492">
        <v>0</v>
      </c>
      <c r="F1492">
        <v>0</v>
      </c>
      <c r="G1492">
        <v>0</v>
      </c>
      <c r="H1492" t="s">
        <v>10</v>
      </c>
    </row>
    <row r="1493" spans="1:8" x14ac:dyDescent="0.25">
      <c r="A1493" t="str">
        <f t="shared" si="23"/>
        <v>56563</v>
      </c>
      <c r="B1493">
        <v>3</v>
      </c>
      <c r="C1493">
        <v>5656</v>
      </c>
      <c r="D1493">
        <v>0</v>
      </c>
      <c r="E1493">
        <v>0</v>
      </c>
      <c r="F1493">
        <v>0</v>
      </c>
      <c r="G1493">
        <v>0</v>
      </c>
      <c r="H1493" t="s">
        <v>10</v>
      </c>
    </row>
    <row r="1494" spans="1:8" x14ac:dyDescent="0.25">
      <c r="A1494" t="str">
        <f t="shared" si="23"/>
        <v>57053</v>
      </c>
      <c r="B1494">
        <v>3</v>
      </c>
      <c r="C1494">
        <v>5705</v>
      </c>
      <c r="D1494">
        <v>0</v>
      </c>
      <c r="E1494">
        <v>0</v>
      </c>
      <c r="F1494">
        <v>0</v>
      </c>
      <c r="G1494">
        <v>0</v>
      </c>
      <c r="H1494" t="s">
        <v>10</v>
      </c>
    </row>
    <row r="1495" spans="1:8" x14ac:dyDescent="0.25">
      <c r="A1495" t="str">
        <f t="shared" si="23"/>
        <v>57103</v>
      </c>
      <c r="B1495">
        <v>3</v>
      </c>
      <c r="C1495">
        <v>5710</v>
      </c>
      <c r="D1495">
        <v>1999000</v>
      </c>
      <c r="E1495">
        <v>1999000</v>
      </c>
      <c r="F1495">
        <v>1</v>
      </c>
      <c r="G1495">
        <v>1</v>
      </c>
      <c r="H1495" t="s">
        <v>10</v>
      </c>
    </row>
    <row r="1496" spans="1:8" x14ac:dyDescent="0.25">
      <c r="A1496" t="str">
        <f t="shared" si="23"/>
        <v>57163</v>
      </c>
      <c r="B1496">
        <v>3</v>
      </c>
      <c r="C1496">
        <v>5716</v>
      </c>
      <c r="D1496">
        <v>37221274</v>
      </c>
      <c r="E1496">
        <v>34096399</v>
      </c>
      <c r="F1496">
        <v>53</v>
      </c>
      <c r="G1496">
        <v>56</v>
      </c>
      <c r="H1496" t="s">
        <v>10</v>
      </c>
    </row>
    <row r="1497" spans="1:8" x14ac:dyDescent="0.25">
      <c r="A1497" t="str">
        <f t="shared" si="23"/>
        <v>57333</v>
      </c>
      <c r="B1497">
        <v>3</v>
      </c>
      <c r="C1497">
        <v>5733</v>
      </c>
      <c r="D1497">
        <v>0</v>
      </c>
      <c r="E1497">
        <v>0</v>
      </c>
      <c r="F1497">
        <v>0</v>
      </c>
      <c r="G1497">
        <v>0</v>
      </c>
      <c r="H1497" t="s">
        <v>10</v>
      </c>
    </row>
    <row r="1498" spans="1:8" x14ac:dyDescent="0.25">
      <c r="A1498" t="str">
        <f t="shared" si="23"/>
        <v>57383</v>
      </c>
      <c r="B1498">
        <v>3</v>
      </c>
      <c r="C1498">
        <v>5738</v>
      </c>
      <c r="D1498">
        <v>0</v>
      </c>
      <c r="E1498">
        <v>0</v>
      </c>
      <c r="F1498">
        <v>0</v>
      </c>
      <c r="G1498">
        <v>0</v>
      </c>
      <c r="H1498" t="s">
        <v>10</v>
      </c>
    </row>
    <row r="1499" spans="1:8" x14ac:dyDescent="0.25">
      <c r="A1499" t="str">
        <f t="shared" si="23"/>
        <v>57433</v>
      </c>
      <c r="B1499">
        <v>3</v>
      </c>
      <c r="C1499">
        <v>5743</v>
      </c>
      <c r="D1499">
        <v>0</v>
      </c>
      <c r="E1499">
        <v>0</v>
      </c>
      <c r="F1499">
        <v>0</v>
      </c>
      <c r="G1499">
        <v>0</v>
      </c>
      <c r="H1499" t="s">
        <v>10</v>
      </c>
    </row>
    <row r="1500" spans="1:8" x14ac:dyDescent="0.25">
      <c r="A1500" t="str">
        <f t="shared" si="23"/>
        <v>57473</v>
      </c>
      <c r="B1500">
        <v>3</v>
      </c>
      <c r="C1500">
        <v>5747</v>
      </c>
      <c r="D1500">
        <v>0</v>
      </c>
      <c r="E1500">
        <v>0</v>
      </c>
      <c r="F1500">
        <v>0</v>
      </c>
      <c r="G1500">
        <v>0</v>
      </c>
      <c r="H1500" t="s">
        <v>10</v>
      </c>
    </row>
    <row r="1501" spans="1:8" x14ac:dyDescent="0.25">
      <c r="A1501" t="str">
        <f t="shared" si="23"/>
        <v>57873</v>
      </c>
      <c r="B1501">
        <v>3</v>
      </c>
      <c r="C1501">
        <v>5787</v>
      </c>
      <c r="D1501">
        <v>228200</v>
      </c>
      <c r="E1501">
        <v>228200</v>
      </c>
      <c r="F1501">
        <v>4</v>
      </c>
      <c r="G1501">
        <v>4</v>
      </c>
      <c r="H1501" t="s">
        <v>10</v>
      </c>
    </row>
    <row r="1502" spans="1:8" x14ac:dyDescent="0.25">
      <c r="A1502" t="str">
        <f t="shared" si="23"/>
        <v>58143</v>
      </c>
      <c r="B1502">
        <v>3</v>
      </c>
      <c r="C1502">
        <v>5814</v>
      </c>
      <c r="D1502">
        <v>317800</v>
      </c>
      <c r="E1502">
        <v>317800</v>
      </c>
      <c r="F1502">
        <v>5</v>
      </c>
      <c r="G1502">
        <v>6</v>
      </c>
      <c r="H1502" t="s">
        <v>10</v>
      </c>
    </row>
    <row r="1503" spans="1:8" x14ac:dyDescent="0.25">
      <c r="A1503" t="str">
        <f t="shared" si="23"/>
        <v>58623</v>
      </c>
      <c r="B1503">
        <v>3</v>
      </c>
      <c r="C1503">
        <v>5862</v>
      </c>
      <c r="D1503">
        <v>0</v>
      </c>
      <c r="E1503">
        <v>0</v>
      </c>
      <c r="F1503">
        <v>0</v>
      </c>
      <c r="G1503">
        <v>0</v>
      </c>
      <c r="H1503" t="s">
        <v>10</v>
      </c>
    </row>
    <row r="1504" spans="1:8" x14ac:dyDescent="0.25">
      <c r="A1504" t="str">
        <f t="shared" si="23"/>
        <v>58933</v>
      </c>
      <c r="B1504">
        <v>3</v>
      </c>
      <c r="C1504">
        <v>5893</v>
      </c>
      <c r="D1504">
        <v>0</v>
      </c>
      <c r="E1504">
        <v>0</v>
      </c>
      <c r="F1504">
        <v>0</v>
      </c>
      <c r="G1504">
        <v>0</v>
      </c>
      <c r="H1504" t="s">
        <v>10</v>
      </c>
    </row>
    <row r="1505" spans="1:8" x14ac:dyDescent="0.25">
      <c r="A1505" t="str">
        <f t="shared" si="23"/>
        <v>59113</v>
      </c>
      <c r="B1505">
        <v>3</v>
      </c>
      <c r="C1505">
        <v>5911</v>
      </c>
      <c r="D1505">
        <v>0</v>
      </c>
      <c r="E1505">
        <v>0</v>
      </c>
      <c r="F1505">
        <v>0</v>
      </c>
      <c r="G1505">
        <v>0</v>
      </c>
      <c r="H1505" t="s">
        <v>10</v>
      </c>
    </row>
    <row r="1506" spans="1:8" x14ac:dyDescent="0.25">
      <c r="A1506" t="str">
        <f t="shared" si="23"/>
        <v>59383</v>
      </c>
      <c r="B1506">
        <v>3</v>
      </c>
      <c r="C1506">
        <v>5938</v>
      </c>
      <c r="D1506">
        <v>0</v>
      </c>
      <c r="E1506">
        <v>0</v>
      </c>
      <c r="F1506">
        <v>0</v>
      </c>
      <c r="G1506">
        <v>0</v>
      </c>
      <c r="H1506" t="s">
        <v>10</v>
      </c>
    </row>
    <row r="1507" spans="1:8" x14ac:dyDescent="0.25">
      <c r="A1507" t="str">
        <f t="shared" si="23"/>
        <v>59713</v>
      </c>
      <c r="B1507">
        <v>3</v>
      </c>
      <c r="C1507">
        <v>5971</v>
      </c>
      <c r="D1507">
        <v>385950</v>
      </c>
      <c r="E1507">
        <v>382190</v>
      </c>
      <c r="F1507">
        <v>8</v>
      </c>
      <c r="G1507">
        <v>8</v>
      </c>
      <c r="H1507" t="s">
        <v>10</v>
      </c>
    </row>
    <row r="1508" spans="1:8" x14ac:dyDescent="0.25">
      <c r="A1508" t="str">
        <f t="shared" si="23"/>
        <v>60023</v>
      </c>
      <c r="B1508">
        <v>3</v>
      </c>
      <c r="C1508">
        <v>6002</v>
      </c>
      <c r="D1508">
        <v>0</v>
      </c>
      <c r="E1508">
        <v>0</v>
      </c>
      <c r="F1508">
        <v>0</v>
      </c>
      <c r="G1508">
        <v>0</v>
      </c>
      <c r="H1508" t="s">
        <v>10</v>
      </c>
    </row>
    <row r="1509" spans="1:8" x14ac:dyDescent="0.25">
      <c r="A1509" t="str">
        <f t="shared" si="23"/>
        <v>60343</v>
      </c>
      <c r="B1509">
        <v>3</v>
      </c>
      <c r="C1509">
        <v>6034</v>
      </c>
      <c r="D1509">
        <v>0</v>
      </c>
      <c r="E1509">
        <v>0</v>
      </c>
      <c r="F1509">
        <v>0</v>
      </c>
      <c r="G1509">
        <v>0</v>
      </c>
      <c r="H1509" t="s">
        <v>10</v>
      </c>
    </row>
    <row r="1510" spans="1:8" x14ac:dyDescent="0.25">
      <c r="A1510" t="str">
        <f t="shared" si="23"/>
        <v>60773</v>
      </c>
      <c r="B1510">
        <v>3</v>
      </c>
      <c r="C1510">
        <v>6077</v>
      </c>
      <c r="D1510">
        <v>565295</v>
      </c>
      <c r="E1510">
        <v>565295</v>
      </c>
      <c r="F1510">
        <v>6</v>
      </c>
      <c r="G1510">
        <v>8</v>
      </c>
      <c r="H1510" t="s">
        <v>10</v>
      </c>
    </row>
    <row r="1511" spans="1:8" x14ac:dyDescent="0.25">
      <c r="A1511" t="str">
        <f t="shared" si="23"/>
        <v>61183</v>
      </c>
      <c r="B1511">
        <v>3</v>
      </c>
      <c r="C1511">
        <v>6118</v>
      </c>
      <c r="D1511">
        <v>0</v>
      </c>
      <c r="E1511">
        <v>0</v>
      </c>
      <c r="F1511">
        <v>0</v>
      </c>
      <c r="G1511">
        <v>0</v>
      </c>
      <c r="H1511" t="s">
        <v>10</v>
      </c>
    </row>
    <row r="1512" spans="1:8" x14ac:dyDescent="0.25">
      <c r="A1512" t="str">
        <f t="shared" si="23"/>
        <v>61513</v>
      </c>
      <c r="B1512">
        <v>3</v>
      </c>
      <c r="C1512">
        <v>6151</v>
      </c>
      <c r="D1512">
        <v>0</v>
      </c>
      <c r="E1512">
        <v>0</v>
      </c>
      <c r="F1512">
        <v>0</v>
      </c>
      <c r="G1512">
        <v>0</v>
      </c>
      <c r="H1512" t="s">
        <v>10</v>
      </c>
    </row>
    <row r="1513" spans="1:8" x14ac:dyDescent="0.25">
      <c r="A1513" t="str">
        <f t="shared" si="23"/>
        <v>61893</v>
      </c>
      <c r="B1513">
        <v>3</v>
      </c>
      <c r="C1513">
        <v>6189</v>
      </c>
      <c r="D1513">
        <v>4108496</v>
      </c>
      <c r="E1513">
        <v>4063236</v>
      </c>
      <c r="F1513">
        <v>51</v>
      </c>
      <c r="G1513">
        <v>56</v>
      </c>
      <c r="H1513" t="s">
        <v>10</v>
      </c>
    </row>
    <row r="1514" spans="1:8" x14ac:dyDescent="0.25">
      <c r="A1514" t="str">
        <f t="shared" si="23"/>
        <v>62303</v>
      </c>
      <c r="B1514">
        <v>3</v>
      </c>
      <c r="C1514">
        <v>6230</v>
      </c>
      <c r="D1514">
        <v>5245878</v>
      </c>
      <c r="E1514">
        <v>5186644.8499999996</v>
      </c>
      <c r="F1514">
        <v>52</v>
      </c>
      <c r="G1514">
        <v>67</v>
      </c>
      <c r="H1514" t="s">
        <v>10</v>
      </c>
    </row>
    <row r="1515" spans="1:8" x14ac:dyDescent="0.25">
      <c r="A1515" t="str">
        <f t="shared" si="23"/>
        <v>62543</v>
      </c>
      <c r="B1515">
        <v>3</v>
      </c>
      <c r="C1515">
        <v>6254</v>
      </c>
      <c r="D1515">
        <v>4196793</v>
      </c>
      <c r="E1515">
        <v>4166793</v>
      </c>
      <c r="F1515">
        <v>18</v>
      </c>
      <c r="G1515">
        <v>19</v>
      </c>
      <c r="H1515" t="s">
        <v>10</v>
      </c>
    </row>
    <row r="1516" spans="1:8" x14ac:dyDescent="0.25">
      <c r="A1516" t="str">
        <f t="shared" si="23"/>
        <v>62703</v>
      </c>
      <c r="B1516">
        <v>3</v>
      </c>
      <c r="C1516">
        <v>6270</v>
      </c>
      <c r="D1516">
        <v>1919685</v>
      </c>
      <c r="E1516">
        <v>1841185</v>
      </c>
      <c r="F1516">
        <v>27</v>
      </c>
      <c r="G1516">
        <v>37</v>
      </c>
      <c r="H1516" t="s">
        <v>10</v>
      </c>
    </row>
    <row r="1517" spans="1:8" x14ac:dyDescent="0.25">
      <c r="A1517" t="str">
        <f t="shared" si="23"/>
        <v>63023</v>
      </c>
      <c r="B1517">
        <v>3</v>
      </c>
      <c r="C1517">
        <v>6302</v>
      </c>
      <c r="D1517">
        <v>0</v>
      </c>
      <c r="E1517">
        <v>0</v>
      </c>
      <c r="F1517">
        <v>0</v>
      </c>
      <c r="G1517">
        <v>0</v>
      </c>
      <c r="H1517" t="s">
        <v>10</v>
      </c>
    </row>
    <row r="1518" spans="1:8" x14ac:dyDescent="0.25">
      <c r="A1518" t="str">
        <f t="shared" si="23"/>
        <v>63133</v>
      </c>
      <c r="B1518">
        <v>3</v>
      </c>
      <c r="C1518">
        <v>6313</v>
      </c>
      <c r="D1518">
        <v>0</v>
      </c>
      <c r="E1518">
        <v>0</v>
      </c>
      <c r="F1518">
        <v>0</v>
      </c>
      <c r="G1518">
        <v>0</v>
      </c>
      <c r="H1518" t="s">
        <v>10</v>
      </c>
    </row>
    <row r="1519" spans="1:8" x14ac:dyDescent="0.25">
      <c r="A1519" t="str">
        <f t="shared" si="23"/>
        <v>63213</v>
      </c>
      <c r="B1519">
        <v>3</v>
      </c>
      <c r="C1519">
        <v>6321</v>
      </c>
      <c r="D1519">
        <v>5541544</v>
      </c>
      <c r="E1519">
        <v>5497611.7699999996</v>
      </c>
      <c r="F1519">
        <v>57</v>
      </c>
      <c r="G1519">
        <v>64</v>
      </c>
      <c r="H1519" t="s">
        <v>10</v>
      </c>
    </row>
    <row r="1520" spans="1:8" x14ac:dyDescent="0.25">
      <c r="A1520" t="str">
        <f t="shared" si="23"/>
        <v>63283</v>
      </c>
      <c r="B1520">
        <v>3</v>
      </c>
      <c r="C1520">
        <v>6328</v>
      </c>
      <c r="D1520">
        <v>1057450</v>
      </c>
      <c r="E1520">
        <v>907450</v>
      </c>
      <c r="F1520">
        <v>2</v>
      </c>
      <c r="G1520">
        <v>2</v>
      </c>
      <c r="H1520" t="s">
        <v>10</v>
      </c>
    </row>
    <row r="1521" spans="1:8" x14ac:dyDescent="0.25">
      <c r="A1521" t="str">
        <f t="shared" si="23"/>
        <v>63343</v>
      </c>
      <c r="B1521">
        <v>3</v>
      </c>
      <c r="C1521">
        <v>6334</v>
      </c>
      <c r="D1521">
        <v>313000</v>
      </c>
      <c r="E1521">
        <v>313000</v>
      </c>
      <c r="F1521">
        <v>2</v>
      </c>
      <c r="G1521">
        <v>3</v>
      </c>
      <c r="H1521" t="s">
        <v>10</v>
      </c>
    </row>
    <row r="1522" spans="1:8" x14ac:dyDescent="0.25">
      <c r="A1522" t="str">
        <f t="shared" si="23"/>
        <v>63383</v>
      </c>
      <c r="B1522">
        <v>3</v>
      </c>
      <c r="C1522">
        <v>6338</v>
      </c>
      <c r="D1522">
        <v>3118025</v>
      </c>
      <c r="E1522">
        <v>3112065</v>
      </c>
      <c r="F1522">
        <v>33</v>
      </c>
      <c r="G1522">
        <v>35</v>
      </c>
      <c r="H1522" t="s">
        <v>10</v>
      </c>
    </row>
    <row r="1523" spans="1:8" x14ac:dyDescent="0.25">
      <c r="A1523" t="str">
        <f t="shared" si="23"/>
        <v>63453</v>
      </c>
      <c r="B1523">
        <v>3</v>
      </c>
      <c r="C1523">
        <v>6345</v>
      </c>
      <c r="D1523">
        <v>7487320</v>
      </c>
      <c r="E1523">
        <v>7461511.8899999997</v>
      </c>
      <c r="F1523">
        <v>58</v>
      </c>
      <c r="G1523">
        <v>65</v>
      </c>
      <c r="H1523" t="s">
        <v>10</v>
      </c>
    </row>
    <row r="1524" spans="1:8" x14ac:dyDescent="0.25">
      <c r="A1524" t="str">
        <f t="shared" si="23"/>
        <v>63633</v>
      </c>
      <c r="B1524">
        <v>3</v>
      </c>
      <c r="C1524">
        <v>6363</v>
      </c>
      <c r="D1524">
        <v>7710551</v>
      </c>
      <c r="E1524">
        <v>7607554.25</v>
      </c>
      <c r="F1524">
        <v>65</v>
      </c>
      <c r="G1524">
        <v>76</v>
      </c>
      <c r="H1524" t="s">
        <v>10</v>
      </c>
    </row>
    <row r="1525" spans="1:8" x14ac:dyDescent="0.25">
      <c r="A1525" t="str">
        <f t="shared" si="23"/>
        <v>65183</v>
      </c>
      <c r="B1525">
        <v>3</v>
      </c>
      <c r="C1525">
        <v>6518</v>
      </c>
      <c r="D1525">
        <v>0</v>
      </c>
      <c r="E1525">
        <v>0</v>
      </c>
      <c r="F1525">
        <v>0</v>
      </c>
      <c r="G1525">
        <v>0</v>
      </c>
      <c r="H1525" t="s">
        <v>10</v>
      </c>
    </row>
    <row r="1526" spans="1:8" x14ac:dyDescent="0.25">
      <c r="A1526" t="str">
        <f t="shared" si="23"/>
        <v>65243</v>
      </c>
      <c r="B1526">
        <v>3</v>
      </c>
      <c r="C1526">
        <v>6524</v>
      </c>
      <c r="D1526">
        <v>0</v>
      </c>
      <c r="E1526">
        <v>0</v>
      </c>
      <c r="F1526">
        <v>0</v>
      </c>
      <c r="G1526">
        <v>0</v>
      </c>
      <c r="H1526" t="s">
        <v>10</v>
      </c>
    </row>
    <row r="1527" spans="1:8" x14ac:dyDescent="0.25">
      <c r="A1527" t="str">
        <f t="shared" si="23"/>
        <v>65533</v>
      </c>
      <c r="B1527">
        <v>3</v>
      </c>
      <c r="C1527">
        <v>6553</v>
      </c>
      <c r="D1527">
        <v>0</v>
      </c>
      <c r="E1527">
        <v>0</v>
      </c>
      <c r="F1527">
        <v>0</v>
      </c>
      <c r="G1527">
        <v>0</v>
      </c>
      <c r="H1527" t="s">
        <v>10</v>
      </c>
    </row>
    <row r="1528" spans="1:8" x14ac:dyDescent="0.25">
      <c r="A1528" t="str">
        <f t="shared" si="23"/>
        <v>65973</v>
      </c>
      <c r="B1528">
        <v>3</v>
      </c>
      <c r="C1528">
        <v>6597</v>
      </c>
      <c r="D1528">
        <v>0</v>
      </c>
      <c r="E1528">
        <v>0</v>
      </c>
      <c r="F1528">
        <v>0</v>
      </c>
      <c r="G1528">
        <v>0</v>
      </c>
      <c r="H1528" t="s">
        <v>10</v>
      </c>
    </row>
    <row r="1529" spans="1:8" x14ac:dyDescent="0.25">
      <c r="A1529" t="str">
        <f t="shared" si="23"/>
        <v>66043</v>
      </c>
      <c r="B1529">
        <v>3</v>
      </c>
      <c r="C1529">
        <v>6604</v>
      </c>
      <c r="D1529">
        <v>0</v>
      </c>
      <c r="E1529">
        <v>0</v>
      </c>
      <c r="F1529">
        <v>0</v>
      </c>
      <c r="G1529">
        <v>0</v>
      </c>
      <c r="H1529" t="s">
        <v>10</v>
      </c>
    </row>
    <row r="1530" spans="1:8" x14ac:dyDescent="0.25">
      <c r="A1530" t="str">
        <f t="shared" si="23"/>
        <v>66073</v>
      </c>
      <c r="B1530">
        <v>3</v>
      </c>
      <c r="C1530">
        <v>6607</v>
      </c>
      <c r="D1530">
        <v>24799066</v>
      </c>
      <c r="E1530">
        <v>23330965.609999999</v>
      </c>
      <c r="F1530">
        <v>97</v>
      </c>
      <c r="G1530">
        <v>108</v>
      </c>
      <c r="H1530" t="s">
        <v>10</v>
      </c>
    </row>
    <row r="1531" spans="1:8" x14ac:dyDescent="0.25">
      <c r="A1531" t="str">
        <f t="shared" si="23"/>
        <v>66143</v>
      </c>
      <c r="B1531">
        <v>3</v>
      </c>
      <c r="C1531">
        <v>6614</v>
      </c>
      <c r="D1531">
        <v>17032347</v>
      </c>
      <c r="E1531">
        <v>16859333.870000001</v>
      </c>
      <c r="F1531">
        <v>85</v>
      </c>
      <c r="G1531">
        <v>105</v>
      </c>
      <c r="H1531" t="s">
        <v>10</v>
      </c>
    </row>
    <row r="1532" spans="1:8" x14ac:dyDescent="0.25">
      <c r="A1532" t="str">
        <f t="shared" si="23"/>
        <v>66253</v>
      </c>
      <c r="B1532">
        <v>3</v>
      </c>
      <c r="C1532">
        <v>6625</v>
      </c>
      <c r="D1532">
        <v>27690810.5</v>
      </c>
      <c r="E1532">
        <v>26637431.420000002</v>
      </c>
      <c r="F1532">
        <v>140</v>
      </c>
      <c r="G1532">
        <v>153</v>
      </c>
      <c r="H1532" t="s">
        <v>10</v>
      </c>
    </row>
    <row r="1533" spans="1:8" x14ac:dyDescent="0.25">
      <c r="A1533" t="str">
        <f t="shared" si="23"/>
        <v>66363</v>
      </c>
      <c r="B1533">
        <v>3</v>
      </c>
      <c r="C1533">
        <v>6636</v>
      </c>
      <c r="D1533">
        <v>16990678</v>
      </c>
      <c r="E1533">
        <v>16462780.58</v>
      </c>
      <c r="F1533">
        <v>85</v>
      </c>
      <c r="G1533">
        <v>102</v>
      </c>
      <c r="H1533" t="s">
        <v>10</v>
      </c>
    </row>
    <row r="1534" spans="1:8" x14ac:dyDescent="0.25">
      <c r="A1534" t="str">
        <f t="shared" si="23"/>
        <v>66453</v>
      </c>
      <c r="B1534">
        <v>3</v>
      </c>
      <c r="C1534">
        <v>6645</v>
      </c>
      <c r="D1534">
        <v>22864989</v>
      </c>
      <c r="E1534">
        <v>22454050.710000001</v>
      </c>
      <c r="F1534">
        <v>124</v>
      </c>
      <c r="G1534">
        <v>148</v>
      </c>
      <c r="H1534" t="s">
        <v>10</v>
      </c>
    </row>
    <row r="1535" spans="1:8" x14ac:dyDescent="0.25">
      <c r="A1535" t="str">
        <f t="shared" si="23"/>
        <v>66543</v>
      </c>
      <c r="B1535">
        <v>3</v>
      </c>
      <c r="C1535">
        <v>6654</v>
      </c>
      <c r="D1535">
        <v>1799330</v>
      </c>
      <c r="E1535">
        <v>1779355</v>
      </c>
      <c r="F1535">
        <v>19</v>
      </c>
      <c r="G1535">
        <v>20</v>
      </c>
      <c r="H1535" t="s">
        <v>10</v>
      </c>
    </row>
    <row r="1536" spans="1:8" x14ac:dyDescent="0.25">
      <c r="A1536" t="str">
        <f t="shared" si="23"/>
        <v>66723</v>
      </c>
      <c r="B1536">
        <v>3</v>
      </c>
      <c r="C1536">
        <v>6672</v>
      </c>
      <c r="D1536">
        <v>0</v>
      </c>
      <c r="E1536">
        <v>0</v>
      </c>
      <c r="F1536">
        <v>0</v>
      </c>
      <c r="G1536">
        <v>0</v>
      </c>
      <c r="H1536" t="s">
        <v>10</v>
      </c>
    </row>
    <row r="1537" spans="1:8" x14ac:dyDescent="0.25">
      <c r="A1537" t="str">
        <f t="shared" si="23"/>
        <v>66853</v>
      </c>
      <c r="B1537">
        <v>3</v>
      </c>
      <c r="C1537">
        <v>6685</v>
      </c>
      <c r="D1537">
        <v>0</v>
      </c>
      <c r="E1537">
        <v>0</v>
      </c>
      <c r="F1537">
        <v>0</v>
      </c>
      <c r="G1537">
        <v>0</v>
      </c>
      <c r="H1537" t="s">
        <v>10</v>
      </c>
    </row>
    <row r="1538" spans="1:8" x14ac:dyDescent="0.25">
      <c r="A1538" t="str">
        <f t="shared" si="23"/>
        <v>67043</v>
      </c>
      <c r="B1538">
        <v>3</v>
      </c>
      <c r="C1538">
        <v>6704</v>
      </c>
      <c r="D1538">
        <v>0</v>
      </c>
      <c r="E1538">
        <v>0</v>
      </c>
      <c r="F1538">
        <v>0</v>
      </c>
      <c r="G1538">
        <v>0</v>
      </c>
      <c r="H1538" t="s">
        <v>10</v>
      </c>
    </row>
    <row r="1539" spans="1:8" x14ac:dyDescent="0.25">
      <c r="A1539" t="str">
        <f t="shared" ref="A1539:A1568" si="24">C1539&amp;B1539</f>
        <v>67223</v>
      </c>
      <c r="B1539">
        <v>3</v>
      </c>
      <c r="C1539">
        <v>6722</v>
      </c>
      <c r="D1539">
        <v>291109</v>
      </c>
      <c r="E1539">
        <v>281749</v>
      </c>
      <c r="F1539">
        <v>5</v>
      </c>
      <c r="G1539">
        <v>6</v>
      </c>
      <c r="H1539" t="s">
        <v>10</v>
      </c>
    </row>
    <row r="1540" spans="1:8" x14ac:dyDescent="0.25">
      <c r="A1540" t="str">
        <f t="shared" si="24"/>
        <v>68153</v>
      </c>
      <c r="B1540">
        <v>3</v>
      </c>
      <c r="C1540">
        <v>6815</v>
      </c>
      <c r="D1540">
        <v>0</v>
      </c>
      <c r="E1540">
        <v>0</v>
      </c>
      <c r="F1540">
        <v>0</v>
      </c>
      <c r="G1540">
        <v>0</v>
      </c>
      <c r="H1540" t="s">
        <v>10</v>
      </c>
    </row>
    <row r="1541" spans="1:8" x14ac:dyDescent="0.25">
      <c r="A1541" t="str">
        <f t="shared" si="24"/>
        <v>68473</v>
      </c>
      <c r="B1541">
        <v>3</v>
      </c>
      <c r="C1541">
        <v>6847</v>
      </c>
      <c r="D1541">
        <v>0</v>
      </c>
      <c r="E1541">
        <v>0</v>
      </c>
      <c r="F1541">
        <v>0</v>
      </c>
      <c r="G1541">
        <v>0</v>
      </c>
      <c r="H1541" t="s">
        <v>10</v>
      </c>
    </row>
    <row r="1542" spans="1:8" x14ac:dyDescent="0.25">
      <c r="A1542" t="str">
        <f t="shared" si="24"/>
        <v>68563</v>
      </c>
      <c r="B1542">
        <v>3</v>
      </c>
      <c r="C1542">
        <v>6856</v>
      </c>
      <c r="D1542">
        <v>34275048</v>
      </c>
      <c r="E1542">
        <v>30961191.539999999</v>
      </c>
      <c r="F1542">
        <v>76</v>
      </c>
      <c r="G1542">
        <v>88</v>
      </c>
      <c r="H1542" t="s">
        <v>10</v>
      </c>
    </row>
    <row r="1543" spans="1:8" x14ac:dyDescent="0.25">
      <c r="A1543" t="str">
        <f t="shared" si="24"/>
        <v>68863</v>
      </c>
      <c r="B1543">
        <v>3</v>
      </c>
      <c r="C1543">
        <v>6886</v>
      </c>
      <c r="D1543">
        <v>630145</v>
      </c>
      <c r="E1543">
        <v>630145</v>
      </c>
      <c r="F1543">
        <v>6</v>
      </c>
      <c r="G1543">
        <v>10</v>
      </c>
      <c r="H1543" t="s">
        <v>10</v>
      </c>
    </row>
    <row r="1544" spans="1:8" x14ac:dyDescent="0.25">
      <c r="A1544" t="str">
        <f t="shared" si="24"/>
        <v>69153</v>
      </c>
      <c r="B1544">
        <v>3</v>
      </c>
      <c r="C1544">
        <v>6915</v>
      </c>
      <c r="D1544">
        <v>273600</v>
      </c>
      <c r="E1544">
        <v>273600</v>
      </c>
      <c r="F1544">
        <v>4</v>
      </c>
      <c r="G1544">
        <v>4</v>
      </c>
      <c r="H1544" t="s">
        <v>10</v>
      </c>
    </row>
    <row r="1545" spans="1:8" x14ac:dyDescent="0.25">
      <c r="A1545" t="str">
        <f t="shared" si="24"/>
        <v>69513</v>
      </c>
      <c r="B1545">
        <v>3</v>
      </c>
      <c r="C1545">
        <v>6951</v>
      </c>
      <c r="D1545">
        <v>0</v>
      </c>
      <c r="E1545">
        <v>0</v>
      </c>
      <c r="F1545">
        <v>0</v>
      </c>
      <c r="G1545">
        <v>0</v>
      </c>
      <c r="H1545" t="s">
        <v>10</v>
      </c>
    </row>
    <row r="1546" spans="1:8" x14ac:dyDescent="0.25">
      <c r="A1546" t="str">
        <f t="shared" si="24"/>
        <v>69803</v>
      </c>
      <c r="B1546">
        <v>3</v>
      </c>
      <c r="C1546">
        <v>6980</v>
      </c>
      <c r="D1546">
        <v>22436202</v>
      </c>
      <c r="E1546">
        <v>20293808.829999998</v>
      </c>
      <c r="F1546">
        <v>74</v>
      </c>
      <c r="G1546">
        <v>81</v>
      </c>
      <c r="H1546" t="s">
        <v>10</v>
      </c>
    </row>
    <row r="1547" spans="1:8" x14ac:dyDescent="0.25">
      <c r="A1547" t="str">
        <f t="shared" si="24"/>
        <v>69883</v>
      </c>
      <c r="B1547">
        <v>3</v>
      </c>
      <c r="C1547">
        <v>6988</v>
      </c>
      <c r="D1547">
        <v>18876049</v>
      </c>
      <c r="E1547">
        <v>17576049</v>
      </c>
      <c r="F1547">
        <v>59</v>
      </c>
      <c r="G1547">
        <v>69</v>
      </c>
      <c r="H1547" t="s">
        <v>10</v>
      </c>
    </row>
    <row r="1548" spans="1:8" x14ac:dyDescent="0.25">
      <c r="A1548" t="str">
        <f t="shared" si="24"/>
        <v>70023</v>
      </c>
      <c r="B1548">
        <v>3</v>
      </c>
      <c r="C1548">
        <v>7002</v>
      </c>
      <c r="D1548">
        <v>1151650</v>
      </c>
      <c r="E1548">
        <v>1151650</v>
      </c>
      <c r="F1548">
        <v>3</v>
      </c>
      <c r="G1548">
        <v>3</v>
      </c>
      <c r="H1548" t="s">
        <v>10</v>
      </c>
    </row>
    <row r="1549" spans="1:8" x14ac:dyDescent="0.25">
      <c r="A1549" t="str">
        <f t="shared" si="24"/>
        <v>70093</v>
      </c>
      <c r="B1549">
        <v>3</v>
      </c>
      <c r="C1549">
        <v>7009</v>
      </c>
      <c r="D1549">
        <v>0</v>
      </c>
      <c r="E1549">
        <v>0</v>
      </c>
      <c r="F1549">
        <v>0</v>
      </c>
      <c r="G1549">
        <v>0</v>
      </c>
      <c r="H1549" t="s">
        <v>10</v>
      </c>
    </row>
    <row r="1550" spans="1:8" x14ac:dyDescent="0.25">
      <c r="A1550" t="str">
        <f t="shared" si="24"/>
        <v>70233</v>
      </c>
      <c r="B1550">
        <v>3</v>
      </c>
      <c r="C1550">
        <v>7023</v>
      </c>
      <c r="D1550">
        <v>169840</v>
      </c>
      <c r="E1550">
        <v>169840</v>
      </c>
      <c r="F1550">
        <v>2</v>
      </c>
      <c r="G1550">
        <v>2</v>
      </c>
      <c r="H1550" t="s">
        <v>10</v>
      </c>
    </row>
    <row r="1551" spans="1:8" x14ac:dyDescent="0.25">
      <c r="A1551" t="str">
        <f t="shared" si="24"/>
        <v>70443</v>
      </c>
      <c r="B1551">
        <v>3</v>
      </c>
      <c r="C1551">
        <v>7044</v>
      </c>
      <c r="D1551">
        <v>0</v>
      </c>
      <c r="E1551">
        <v>0</v>
      </c>
      <c r="F1551">
        <v>0</v>
      </c>
      <c r="G1551">
        <v>0</v>
      </c>
      <c r="H1551" t="s">
        <v>10</v>
      </c>
    </row>
    <row r="1552" spans="1:8" x14ac:dyDescent="0.25">
      <c r="A1552" t="str">
        <f t="shared" si="24"/>
        <v>70593</v>
      </c>
      <c r="B1552">
        <v>3</v>
      </c>
      <c r="C1552">
        <v>7059</v>
      </c>
      <c r="D1552">
        <v>608389</v>
      </c>
      <c r="E1552">
        <v>599389</v>
      </c>
      <c r="F1552">
        <v>6</v>
      </c>
      <c r="G1552">
        <v>10</v>
      </c>
      <c r="H1552" t="s">
        <v>10</v>
      </c>
    </row>
    <row r="1553" spans="1:8" x14ac:dyDescent="0.25">
      <c r="A1553" t="str">
        <f t="shared" si="24"/>
        <v>70653</v>
      </c>
      <c r="B1553">
        <v>3</v>
      </c>
      <c r="C1553">
        <v>7065</v>
      </c>
      <c r="D1553">
        <v>0</v>
      </c>
      <c r="E1553">
        <v>0</v>
      </c>
      <c r="F1553">
        <v>0</v>
      </c>
      <c r="G1553">
        <v>0</v>
      </c>
      <c r="H1553" t="s">
        <v>10</v>
      </c>
    </row>
    <row r="1554" spans="1:8" x14ac:dyDescent="0.25">
      <c r="A1554" t="str">
        <f t="shared" si="24"/>
        <v>70763</v>
      </c>
      <c r="B1554">
        <v>3</v>
      </c>
      <c r="C1554">
        <v>7076</v>
      </c>
      <c r="D1554">
        <v>0</v>
      </c>
      <c r="E1554">
        <v>0</v>
      </c>
      <c r="F1554">
        <v>0</v>
      </c>
      <c r="G1554">
        <v>0</v>
      </c>
      <c r="H1554" t="s">
        <v>10</v>
      </c>
    </row>
    <row r="1555" spans="1:8" x14ac:dyDescent="0.25">
      <c r="A1555" t="str">
        <f t="shared" si="24"/>
        <v>70813</v>
      </c>
      <c r="B1555">
        <v>3</v>
      </c>
      <c r="C1555">
        <v>7081</v>
      </c>
      <c r="D1555">
        <v>0</v>
      </c>
      <c r="E1555">
        <v>0</v>
      </c>
      <c r="F1555">
        <v>0</v>
      </c>
      <c r="G1555">
        <v>0</v>
      </c>
      <c r="H1555" t="s">
        <v>10</v>
      </c>
    </row>
    <row r="1556" spans="1:8" x14ac:dyDescent="0.25">
      <c r="A1556" t="str">
        <f t="shared" si="24"/>
        <v>70903</v>
      </c>
      <c r="B1556">
        <v>3</v>
      </c>
      <c r="C1556">
        <v>7090</v>
      </c>
      <c r="D1556">
        <v>0</v>
      </c>
      <c r="E1556">
        <v>0</v>
      </c>
      <c r="F1556">
        <v>0</v>
      </c>
      <c r="G1556">
        <v>0</v>
      </c>
      <c r="H1556" t="s">
        <v>10</v>
      </c>
    </row>
    <row r="1557" spans="1:8" x14ac:dyDescent="0.25">
      <c r="A1557" t="str">
        <f t="shared" si="24"/>
        <v>70963</v>
      </c>
      <c r="B1557">
        <v>3</v>
      </c>
      <c r="C1557">
        <v>7096</v>
      </c>
      <c r="D1557">
        <v>0</v>
      </c>
      <c r="E1557">
        <v>0</v>
      </c>
      <c r="F1557">
        <v>0</v>
      </c>
      <c r="G1557">
        <v>0</v>
      </c>
      <c r="H1557" t="s">
        <v>10</v>
      </c>
    </row>
    <row r="1558" spans="1:8" x14ac:dyDescent="0.25">
      <c r="A1558" t="str">
        <f t="shared" si="24"/>
        <v>71043</v>
      </c>
      <c r="B1558">
        <v>3</v>
      </c>
      <c r="C1558">
        <v>7104</v>
      </c>
      <c r="D1558">
        <v>0</v>
      </c>
      <c r="E1558">
        <v>0</v>
      </c>
      <c r="F1558">
        <v>0</v>
      </c>
      <c r="G1558">
        <v>0</v>
      </c>
      <c r="H1558" t="s">
        <v>10</v>
      </c>
    </row>
    <row r="1559" spans="1:8" x14ac:dyDescent="0.25">
      <c r="A1559" t="str">
        <f t="shared" si="24"/>
        <v>71193</v>
      </c>
      <c r="B1559">
        <v>3</v>
      </c>
      <c r="C1559">
        <v>7119</v>
      </c>
      <c r="D1559">
        <v>169639</v>
      </c>
      <c r="E1559">
        <v>169639</v>
      </c>
      <c r="F1559">
        <v>4</v>
      </c>
      <c r="G1559">
        <v>5</v>
      </c>
      <c r="H1559" t="s">
        <v>10</v>
      </c>
    </row>
    <row r="1560" spans="1:8" x14ac:dyDescent="0.25">
      <c r="A1560" t="str">
        <f t="shared" si="24"/>
        <v>71263</v>
      </c>
      <c r="B1560">
        <v>3</v>
      </c>
      <c r="C1560">
        <v>7126</v>
      </c>
      <c r="D1560">
        <v>6298370</v>
      </c>
      <c r="E1560">
        <v>6224410</v>
      </c>
      <c r="F1560">
        <v>38</v>
      </c>
      <c r="G1560">
        <v>47</v>
      </c>
      <c r="H1560" t="s">
        <v>10</v>
      </c>
    </row>
    <row r="1561" spans="1:8" x14ac:dyDescent="0.25">
      <c r="A1561" t="str">
        <f t="shared" si="24"/>
        <v>176303</v>
      </c>
      <c r="B1561">
        <v>3</v>
      </c>
      <c r="C1561">
        <v>17630</v>
      </c>
      <c r="D1561">
        <v>0</v>
      </c>
      <c r="E1561">
        <v>0</v>
      </c>
      <c r="F1561">
        <v>0</v>
      </c>
      <c r="G1561">
        <v>0</v>
      </c>
      <c r="H1561" t="s">
        <v>10</v>
      </c>
    </row>
    <row r="1562" spans="1:8" x14ac:dyDescent="0.25">
      <c r="A1562" t="str">
        <f t="shared" si="24"/>
        <v>9704</v>
      </c>
      <c r="B1562">
        <v>4</v>
      </c>
      <c r="C1562">
        <v>970</v>
      </c>
      <c r="D1562">
        <v>0</v>
      </c>
      <c r="E1562">
        <v>0</v>
      </c>
      <c r="F1562">
        <v>0</v>
      </c>
      <c r="G1562">
        <v>0</v>
      </c>
      <c r="H1562" t="s">
        <v>10</v>
      </c>
    </row>
    <row r="1563" spans="1:8" x14ac:dyDescent="0.25">
      <c r="A1563" t="str">
        <f t="shared" si="24"/>
        <v>45434</v>
      </c>
      <c r="B1563">
        <v>4</v>
      </c>
      <c r="C1563">
        <v>4543</v>
      </c>
      <c r="D1563">
        <v>0</v>
      </c>
      <c r="E1563">
        <v>0</v>
      </c>
      <c r="F1563">
        <v>0</v>
      </c>
      <c r="G1563">
        <v>0</v>
      </c>
      <c r="H1563" t="s">
        <v>10</v>
      </c>
    </row>
    <row r="1564" spans="1:8" x14ac:dyDescent="0.25">
      <c r="A1564" t="str">
        <f t="shared" si="24"/>
        <v>50744</v>
      </c>
      <c r="B1564">
        <v>4</v>
      </c>
      <c r="C1564">
        <v>5074</v>
      </c>
      <c r="D1564">
        <v>0</v>
      </c>
      <c r="E1564">
        <v>0</v>
      </c>
      <c r="F1564">
        <v>0</v>
      </c>
      <c r="G1564">
        <v>0</v>
      </c>
      <c r="H1564" t="s">
        <v>10</v>
      </c>
    </row>
    <row r="1565" spans="1:8" x14ac:dyDescent="0.25">
      <c r="A1565" t="str">
        <f t="shared" si="24"/>
        <v>61894</v>
      </c>
      <c r="B1565">
        <v>4</v>
      </c>
      <c r="C1565">
        <v>6189</v>
      </c>
      <c r="D1565">
        <v>0</v>
      </c>
      <c r="E1565">
        <v>0</v>
      </c>
      <c r="F1565">
        <v>0</v>
      </c>
      <c r="G1565">
        <v>0</v>
      </c>
      <c r="H1565" t="s">
        <v>10</v>
      </c>
    </row>
    <row r="1566" spans="1:8" x14ac:dyDescent="0.25">
      <c r="A1566" t="str">
        <f t="shared" si="24"/>
        <v>66144</v>
      </c>
      <c r="B1566">
        <v>4</v>
      </c>
      <c r="C1566">
        <v>6614</v>
      </c>
      <c r="D1566">
        <v>0</v>
      </c>
      <c r="E1566">
        <v>0</v>
      </c>
      <c r="F1566">
        <v>0</v>
      </c>
      <c r="G1566">
        <v>0</v>
      </c>
      <c r="H1566" t="s">
        <v>10</v>
      </c>
    </row>
    <row r="1567" spans="1:8" x14ac:dyDescent="0.25">
      <c r="A1567" t="str">
        <f t="shared" si="24"/>
        <v>66454</v>
      </c>
      <c r="B1567">
        <v>4</v>
      </c>
      <c r="C1567">
        <v>6645</v>
      </c>
      <c r="D1567">
        <v>0</v>
      </c>
      <c r="E1567">
        <v>0</v>
      </c>
      <c r="F1567">
        <v>0</v>
      </c>
      <c r="G1567">
        <v>0</v>
      </c>
      <c r="H1567" t="s">
        <v>10</v>
      </c>
    </row>
    <row r="1568" spans="1:8" x14ac:dyDescent="0.25">
      <c r="A1568" t="str">
        <f t="shared" si="24"/>
        <v>66544</v>
      </c>
      <c r="B1568">
        <v>4</v>
      </c>
      <c r="C1568">
        <v>6654</v>
      </c>
      <c r="D1568">
        <v>0</v>
      </c>
      <c r="E1568">
        <v>0</v>
      </c>
      <c r="F1568">
        <v>0</v>
      </c>
      <c r="G1568">
        <v>0</v>
      </c>
      <c r="H1568" t="s">
        <v>10</v>
      </c>
    </row>
  </sheetData>
  <autoFilter ref="A1:G12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9"/>
  <sheetViews>
    <sheetView tabSelected="1" workbookViewId="0"/>
  </sheetViews>
  <sheetFormatPr defaultRowHeight="15" x14ac:dyDescent="0.25"/>
  <cols>
    <col min="1" max="1" width="12" bestFit="1" customWidth="1"/>
    <col min="2" max="2" width="8.42578125" customWidth="1"/>
    <col min="3" max="3" width="9.140625" customWidth="1"/>
    <col min="4" max="4" width="19" style="3" bestFit="1" customWidth="1"/>
    <col min="5" max="5" width="19.28515625" style="3" bestFit="1" customWidth="1"/>
    <col min="6" max="6" width="11.85546875" style="3" bestFit="1" customWidth="1"/>
    <col min="7" max="7" width="12.42578125" style="3" bestFit="1" customWidth="1"/>
    <col min="8" max="8" width="19" style="3" bestFit="1" customWidth="1"/>
    <col min="9" max="9" width="19.28515625" style="3" bestFit="1" customWidth="1"/>
    <col min="10" max="10" width="11.85546875" style="3" bestFit="1" customWidth="1"/>
    <col min="11" max="11" width="12.42578125" style="3" bestFit="1" customWidth="1"/>
    <col min="12" max="12" width="17.5703125" style="2" bestFit="1" customWidth="1"/>
    <col min="13" max="13" width="17.85546875" style="2" bestFit="1" customWidth="1"/>
    <col min="14" max="14" width="10.42578125" style="2" bestFit="1" customWidth="1"/>
    <col min="15" max="15" width="11" style="2" bestFit="1" customWidth="1"/>
    <col min="16" max="16" width="19" style="8" bestFit="1" customWidth="1"/>
    <col min="17" max="17" width="19.28515625" style="8" bestFit="1" customWidth="1"/>
    <col min="18" max="18" width="11.85546875" style="8" customWidth="1"/>
    <col min="19" max="19" width="12.42578125" style="8" customWidth="1"/>
  </cols>
  <sheetData>
    <row r="1" spans="1:19" x14ac:dyDescent="0.25">
      <c r="D1" s="10" t="s">
        <v>29</v>
      </c>
      <c r="E1" s="10"/>
      <c r="F1" s="10"/>
      <c r="G1" s="10"/>
      <c r="H1" s="10" t="s">
        <v>30</v>
      </c>
      <c r="I1" s="10"/>
      <c r="J1" s="10"/>
      <c r="K1" s="10"/>
      <c r="L1" s="11" t="s">
        <v>31</v>
      </c>
      <c r="M1" s="11"/>
      <c r="N1" s="11"/>
      <c r="O1" s="11"/>
      <c r="P1" s="12" t="s">
        <v>32</v>
      </c>
      <c r="Q1" s="12"/>
      <c r="R1" s="12"/>
      <c r="S1" s="12"/>
    </row>
    <row r="2" spans="1:19" x14ac:dyDescent="0.25">
      <c r="D2" s="9">
        <f>SUBTOTAL(9,D4:D100000)</f>
        <v>66250934307.289978</v>
      </c>
      <c r="E2" s="9">
        <f t="shared" ref="E2:K2" si="0">SUBTOTAL(9,E4:E100000)</f>
        <v>65183592114.12001</v>
      </c>
      <c r="F2" s="9">
        <f t="shared" si="0"/>
        <v>415383</v>
      </c>
      <c r="G2" s="9">
        <f t="shared" si="0"/>
        <v>557607</v>
      </c>
      <c r="H2" s="9">
        <f t="shared" si="0"/>
        <v>174641686399.35989</v>
      </c>
      <c r="I2" s="9">
        <f t="shared" si="0"/>
        <v>171788923545.10001</v>
      </c>
      <c r="J2" s="9">
        <f t="shared" si="0"/>
        <v>1018926</v>
      </c>
      <c r="K2" s="9">
        <f t="shared" si="0"/>
        <v>1452295</v>
      </c>
      <c r="L2" s="5">
        <f>D2/H2</f>
        <v>0.37935349613946928</v>
      </c>
      <c r="M2" s="5">
        <f>E2/I2</f>
        <v>0.37944001725470539</v>
      </c>
      <c r="N2" s="6">
        <f>F2/J2</f>
        <v>0.40766748517556722</v>
      </c>
      <c r="O2" s="5">
        <f>G2/K2</f>
        <v>0.38394885336656809</v>
      </c>
      <c r="P2" s="9" t="e">
        <f t="shared" ref="P2:S2" si="1">SUBTOTAL(9,P4:P100000)</f>
        <v>#DIV/0!</v>
      </c>
      <c r="Q2" s="9" t="e">
        <f t="shared" si="1"/>
        <v>#DIV/0!</v>
      </c>
      <c r="R2" s="9" t="e">
        <f t="shared" si="1"/>
        <v>#DIV/0!</v>
      </c>
      <c r="S2" s="9" t="e">
        <f t="shared" si="1"/>
        <v>#DIV/0!</v>
      </c>
    </row>
    <row r="3" spans="1:19" x14ac:dyDescent="0.25">
      <c r="A3" t="s">
        <v>47</v>
      </c>
      <c r="B3" t="s">
        <v>0</v>
      </c>
      <c r="C3" t="s">
        <v>1</v>
      </c>
      <c r="D3" s="3" t="s">
        <v>3</v>
      </c>
      <c r="E3" s="3" t="s">
        <v>2</v>
      </c>
      <c r="F3" s="3" t="s">
        <v>4</v>
      </c>
      <c r="G3" s="3" t="s">
        <v>5</v>
      </c>
      <c r="H3" s="3" t="s">
        <v>3</v>
      </c>
      <c r="I3" s="3" t="s">
        <v>2</v>
      </c>
      <c r="J3" s="3" t="s">
        <v>4</v>
      </c>
      <c r="K3" s="3" t="s">
        <v>5</v>
      </c>
      <c r="L3" s="2" t="s">
        <v>3</v>
      </c>
      <c r="M3" s="2" t="s">
        <v>2</v>
      </c>
      <c r="N3" s="2" t="s">
        <v>4</v>
      </c>
      <c r="O3" s="2" t="s">
        <v>5</v>
      </c>
      <c r="P3" s="8" t="s">
        <v>3</v>
      </c>
      <c r="Q3" s="8" t="s">
        <v>2</v>
      </c>
      <c r="R3" s="8" t="s">
        <v>4</v>
      </c>
      <c r="S3" s="8" t="s">
        <v>5</v>
      </c>
    </row>
    <row r="4" spans="1:19" x14ac:dyDescent="0.25">
      <c r="A4" t="s">
        <v>48</v>
      </c>
      <c r="B4">
        <f>VLOOKUP($A4,'01 LEAD TIME'!$A$10:$G$1000000,2,FALSE)</f>
        <v>0</v>
      </c>
      <c r="C4">
        <f>VLOOKUP($A4,'01 LEAD TIME'!$A$10:$G$1000000,3,FALSE)</f>
        <v>22</v>
      </c>
      <c r="D4" s="3">
        <f>VLOOKUP($A4,'01 LEAD TIME'!$A$10:$G$1000000,4,FALSE)</f>
        <v>819000</v>
      </c>
      <c r="E4" s="3">
        <f>VLOOKUP($A4,'01 LEAD TIME'!$A$10:$G$1000000,5,FALSE)</f>
        <v>778050</v>
      </c>
      <c r="F4" s="3">
        <f>VLOOKUP($A4,'01 LEAD TIME'!$A$10:$G$1000000,6,FALSE)</f>
        <v>1</v>
      </c>
      <c r="G4" s="3">
        <f>VLOOKUP($A4,'01 LEAD TIME'!$A$10:$G$1000000,7,FALSE)</f>
        <v>1</v>
      </c>
      <c r="H4" s="3">
        <f>VLOOKUP($A4,'02 SHIPPED'!$A$10:$G$1000000,4,FALSE)</f>
        <v>819000</v>
      </c>
      <c r="I4" s="3">
        <f>VLOOKUP($A4,'02 SHIPPED'!$A$10:$G$1000000,5,FALSE)</f>
        <v>778050</v>
      </c>
      <c r="J4" s="3">
        <f>VLOOKUP($A4,'02 SHIPPED'!$A$10:$G$1000000,6,FALSE)</f>
        <v>1</v>
      </c>
      <c r="K4" s="3">
        <f>VLOOKUP($A4,'02 SHIPPED'!$A$10:$G$1000000,7,FALSE)</f>
        <v>1</v>
      </c>
      <c r="L4" s="2">
        <f>D4/H4</f>
        <v>1</v>
      </c>
      <c r="M4" s="2">
        <f>E4/I4</f>
        <v>1</v>
      </c>
      <c r="N4" s="2">
        <f>F4/J4</f>
        <v>1</v>
      </c>
      <c r="O4" s="2">
        <f t="shared" ref="O4" si="2">G4/K4</f>
        <v>1</v>
      </c>
      <c r="P4" s="8">
        <f>VLOOKUP($A4,'03 FORECAST SHIPPED'!$A$2:$G$1000000,4,FALSE)*L4</f>
        <v>0</v>
      </c>
      <c r="Q4" s="8">
        <f>VLOOKUP($A4,'03 FORECAST SHIPPED'!$A$2:$G$1000000,5,FALSE)*M4</f>
        <v>0</v>
      </c>
      <c r="R4" s="8">
        <f>VLOOKUP($A4,'03 FORECAST SHIPPED'!$A$2:$G$1000000,6,FALSE)*N4</f>
        <v>0</v>
      </c>
      <c r="S4" s="8">
        <f>VLOOKUP($A4,'03 FORECAST SHIPPED'!$A$2:$G$1000000,7,FALSE)*O4</f>
        <v>0</v>
      </c>
    </row>
    <row r="5" spans="1:19" x14ac:dyDescent="0.25">
      <c r="A5" t="s">
        <v>49</v>
      </c>
      <c r="B5">
        <f>VLOOKUP($A5,'01 LEAD TIME'!$A$10:$G$1000000,2,FALSE)</f>
        <v>0</v>
      </c>
      <c r="C5">
        <f>VLOOKUP($A5,'01 LEAD TIME'!$A$10:$G$1000000,3,FALSE)</f>
        <v>23</v>
      </c>
      <c r="D5" s="3">
        <f>VLOOKUP($A5,'01 LEAD TIME'!$A$10:$G$1000000,4,FALSE)</f>
        <v>151050</v>
      </c>
      <c r="E5" s="3">
        <f>VLOOKUP($A5,'01 LEAD TIME'!$A$10:$G$1000000,5,FALSE)</f>
        <v>151050</v>
      </c>
      <c r="F5" s="3">
        <f>VLOOKUP($A5,'01 LEAD TIME'!$A$10:$G$1000000,6,FALSE)</f>
        <v>1</v>
      </c>
      <c r="G5" s="3">
        <f>VLOOKUP($A5,'01 LEAD TIME'!$A$10:$G$1000000,7,FALSE)</f>
        <v>1</v>
      </c>
      <c r="H5" s="3">
        <f>VLOOKUP($A5,'02 SHIPPED'!$A$10:$G$1000000,4,FALSE)</f>
        <v>0</v>
      </c>
      <c r="I5" s="3">
        <f>VLOOKUP($A5,'02 SHIPPED'!$A$10:$G$1000000,5,FALSE)</f>
        <v>0</v>
      </c>
      <c r="J5" s="3">
        <f>VLOOKUP($A5,'02 SHIPPED'!$A$10:$G$1000000,6,FALSE)</f>
        <v>0</v>
      </c>
      <c r="K5" s="3">
        <f>VLOOKUP($A5,'02 SHIPPED'!$A$10:$G$1000000,7,FALSE)</f>
        <v>0</v>
      </c>
      <c r="L5" s="2" t="e">
        <f t="shared" ref="L5:L68" si="3">D5/H5</f>
        <v>#DIV/0!</v>
      </c>
      <c r="M5" s="2" t="e">
        <f t="shared" ref="M5:M68" si="4">E5/I5</f>
        <v>#DIV/0!</v>
      </c>
      <c r="N5" s="2" t="e">
        <f t="shared" ref="N5:N68" si="5">F5/J5</f>
        <v>#DIV/0!</v>
      </c>
      <c r="O5" s="2" t="e">
        <f t="shared" ref="O5:O68" si="6">G5/K5</f>
        <v>#DIV/0!</v>
      </c>
      <c r="P5" s="8" t="e">
        <f>VLOOKUP($A5,'03 FORECAST SHIPPED'!$A$2:$G$1000000,4,FALSE)*L5</f>
        <v>#DIV/0!</v>
      </c>
      <c r="Q5" s="8" t="e">
        <f>VLOOKUP($A5,'03 FORECAST SHIPPED'!$A$2:$G$1000000,5,FALSE)*M5</f>
        <v>#DIV/0!</v>
      </c>
      <c r="R5" s="8" t="e">
        <f>VLOOKUP($A5,'03 FORECAST SHIPPED'!$A$2:$G$1000000,6,FALSE)*N5</f>
        <v>#DIV/0!</v>
      </c>
      <c r="S5" s="8" t="e">
        <f>VLOOKUP($A5,'03 FORECAST SHIPPED'!$A$2:$G$1000000,7,FALSE)*O5</f>
        <v>#DIV/0!</v>
      </c>
    </row>
    <row r="6" spans="1:19" x14ac:dyDescent="0.25">
      <c r="A6" t="s">
        <v>50</v>
      </c>
      <c r="B6">
        <f>VLOOKUP($A6,'01 LEAD TIME'!$A$10:$G$1000000,2,FALSE)</f>
        <v>0</v>
      </c>
      <c r="C6">
        <f>VLOOKUP($A6,'01 LEAD TIME'!$A$10:$G$1000000,3,FALSE)</f>
        <v>35</v>
      </c>
      <c r="D6" s="3">
        <f>VLOOKUP($A6,'01 LEAD TIME'!$A$10:$G$1000000,4,FALSE)</f>
        <v>526900</v>
      </c>
      <c r="E6" s="3">
        <f>VLOOKUP($A6,'01 LEAD TIME'!$A$10:$G$1000000,5,FALSE)</f>
        <v>502520</v>
      </c>
      <c r="F6" s="3">
        <f>VLOOKUP($A6,'01 LEAD TIME'!$A$10:$G$1000000,6,FALSE)</f>
        <v>3</v>
      </c>
      <c r="G6" s="3">
        <f>VLOOKUP($A6,'01 LEAD TIME'!$A$10:$G$1000000,7,FALSE)</f>
        <v>3</v>
      </c>
      <c r="H6" s="3">
        <f>VLOOKUP($A6,'02 SHIPPED'!$A$10:$G$1000000,4,FALSE)</f>
        <v>0</v>
      </c>
      <c r="I6" s="3">
        <f>VLOOKUP($A6,'02 SHIPPED'!$A$10:$G$1000000,5,FALSE)</f>
        <v>0</v>
      </c>
      <c r="J6" s="3">
        <f>VLOOKUP($A6,'02 SHIPPED'!$A$10:$G$1000000,6,FALSE)</f>
        <v>0</v>
      </c>
      <c r="K6" s="3">
        <f>VLOOKUP($A6,'02 SHIPPED'!$A$10:$G$1000000,7,FALSE)</f>
        <v>0</v>
      </c>
      <c r="L6" s="2" t="e">
        <f t="shared" si="3"/>
        <v>#DIV/0!</v>
      </c>
      <c r="M6" s="2" t="e">
        <f t="shared" si="4"/>
        <v>#DIV/0!</v>
      </c>
      <c r="N6" s="2" t="e">
        <f t="shared" si="5"/>
        <v>#DIV/0!</v>
      </c>
      <c r="O6" s="2" t="e">
        <f t="shared" si="6"/>
        <v>#DIV/0!</v>
      </c>
      <c r="P6" s="8" t="e">
        <f>VLOOKUP($A6,'03 FORECAST SHIPPED'!$A$2:$G$1000000,4,FALSE)*L6</f>
        <v>#DIV/0!</v>
      </c>
      <c r="Q6" s="8" t="e">
        <f>VLOOKUP($A6,'03 FORECAST SHIPPED'!$A$2:$G$1000000,5,FALSE)*M6</f>
        <v>#DIV/0!</v>
      </c>
      <c r="R6" s="8" t="e">
        <f>VLOOKUP($A6,'03 FORECAST SHIPPED'!$A$2:$G$1000000,6,FALSE)*N6</f>
        <v>#DIV/0!</v>
      </c>
      <c r="S6" s="8" t="e">
        <f>VLOOKUP($A6,'03 FORECAST SHIPPED'!$A$2:$G$1000000,7,FALSE)*O6</f>
        <v>#DIV/0!</v>
      </c>
    </row>
    <row r="7" spans="1:19" x14ac:dyDescent="0.25">
      <c r="A7" t="s">
        <v>51</v>
      </c>
      <c r="B7">
        <f>VLOOKUP($A7,'01 LEAD TIME'!$A$10:$G$1000000,2,FALSE)</f>
        <v>0</v>
      </c>
      <c r="C7">
        <f>VLOOKUP($A7,'01 LEAD TIME'!$A$10:$G$1000000,3,FALSE)</f>
        <v>39</v>
      </c>
      <c r="D7" s="3">
        <f>VLOOKUP($A7,'01 LEAD TIME'!$A$10:$G$1000000,4,FALSE)</f>
        <v>125000</v>
      </c>
      <c r="E7" s="3">
        <f>VLOOKUP($A7,'01 LEAD TIME'!$A$10:$G$1000000,5,FALSE)</f>
        <v>125000</v>
      </c>
      <c r="F7" s="3">
        <f>VLOOKUP($A7,'01 LEAD TIME'!$A$10:$G$1000000,6,FALSE)</f>
        <v>1</v>
      </c>
      <c r="G7" s="3">
        <f>VLOOKUP($A7,'01 LEAD TIME'!$A$10:$G$1000000,7,FALSE)</f>
        <v>1</v>
      </c>
      <c r="H7" s="3">
        <f>VLOOKUP($A7,'02 SHIPPED'!$A$10:$G$1000000,4,FALSE)</f>
        <v>125000</v>
      </c>
      <c r="I7" s="3">
        <f>VLOOKUP($A7,'02 SHIPPED'!$A$10:$G$1000000,5,FALSE)</f>
        <v>125000</v>
      </c>
      <c r="J7" s="3">
        <f>VLOOKUP($A7,'02 SHIPPED'!$A$10:$G$1000000,6,FALSE)</f>
        <v>1</v>
      </c>
      <c r="K7" s="3">
        <f>VLOOKUP($A7,'02 SHIPPED'!$A$10:$G$1000000,7,FALSE)</f>
        <v>1</v>
      </c>
      <c r="L7" s="2">
        <f t="shared" si="3"/>
        <v>1</v>
      </c>
      <c r="M7" s="2">
        <f t="shared" si="4"/>
        <v>1</v>
      </c>
      <c r="N7" s="2">
        <f t="shared" si="5"/>
        <v>1</v>
      </c>
      <c r="O7" s="2">
        <f t="shared" si="6"/>
        <v>1</v>
      </c>
      <c r="P7" s="8">
        <f>VLOOKUP($A7,'03 FORECAST SHIPPED'!$A$2:$G$1000000,4,FALSE)*L7</f>
        <v>0</v>
      </c>
      <c r="Q7" s="8">
        <f>VLOOKUP($A7,'03 FORECAST SHIPPED'!$A$2:$G$1000000,5,FALSE)*M7</f>
        <v>0</v>
      </c>
      <c r="R7" s="8">
        <f>VLOOKUP($A7,'03 FORECAST SHIPPED'!$A$2:$G$1000000,6,FALSE)*N7</f>
        <v>0</v>
      </c>
      <c r="S7" s="8">
        <f>VLOOKUP($A7,'03 FORECAST SHIPPED'!$A$2:$G$1000000,7,FALSE)*O7</f>
        <v>0</v>
      </c>
    </row>
    <row r="8" spans="1:19" x14ac:dyDescent="0.25">
      <c r="A8" t="s">
        <v>52</v>
      </c>
      <c r="B8">
        <f>VLOOKUP($A8,'01 LEAD TIME'!$A$10:$G$1000000,2,FALSE)</f>
        <v>0</v>
      </c>
      <c r="C8">
        <f>VLOOKUP($A8,'01 LEAD TIME'!$A$10:$G$1000000,3,FALSE)</f>
        <v>42</v>
      </c>
      <c r="D8" s="3">
        <f>VLOOKUP($A8,'01 LEAD TIME'!$A$10:$G$1000000,4,FALSE)</f>
        <v>561080</v>
      </c>
      <c r="E8" s="3">
        <f>VLOOKUP($A8,'01 LEAD TIME'!$A$10:$G$1000000,5,FALSE)</f>
        <v>499361.2</v>
      </c>
      <c r="F8" s="3">
        <f>VLOOKUP($A8,'01 LEAD TIME'!$A$10:$G$1000000,6,FALSE)</f>
        <v>1</v>
      </c>
      <c r="G8" s="3">
        <f>VLOOKUP($A8,'01 LEAD TIME'!$A$10:$G$1000000,7,FALSE)</f>
        <v>2</v>
      </c>
      <c r="H8" s="3">
        <f>VLOOKUP($A8,'02 SHIPPED'!$A$10:$G$1000000,4,FALSE)</f>
        <v>561080</v>
      </c>
      <c r="I8" s="3">
        <f>VLOOKUP($A8,'02 SHIPPED'!$A$10:$G$1000000,5,FALSE)</f>
        <v>499361.2</v>
      </c>
      <c r="J8" s="3">
        <f>VLOOKUP($A8,'02 SHIPPED'!$A$10:$G$1000000,6,FALSE)</f>
        <v>1</v>
      </c>
      <c r="K8" s="3">
        <f>VLOOKUP($A8,'02 SHIPPED'!$A$10:$G$1000000,7,FALSE)</f>
        <v>2</v>
      </c>
      <c r="L8" s="2">
        <f t="shared" si="3"/>
        <v>1</v>
      </c>
      <c r="M8" s="2">
        <f t="shared" si="4"/>
        <v>1</v>
      </c>
      <c r="N8" s="2">
        <f t="shared" si="5"/>
        <v>1</v>
      </c>
      <c r="O8" s="2">
        <f t="shared" si="6"/>
        <v>1</v>
      </c>
      <c r="P8" s="8">
        <f>VLOOKUP($A8,'03 FORECAST SHIPPED'!$A$2:$G$1000000,4,FALSE)*L8</f>
        <v>0</v>
      </c>
      <c r="Q8" s="8">
        <f>VLOOKUP($A8,'03 FORECAST SHIPPED'!$A$2:$G$1000000,5,FALSE)*M8</f>
        <v>0</v>
      </c>
      <c r="R8" s="8">
        <f>VLOOKUP($A8,'03 FORECAST SHIPPED'!$A$2:$G$1000000,6,FALSE)*N8</f>
        <v>0</v>
      </c>
      <c r="S8" s="8">
        <f>VLOOKUP($A8,'03 FORECAST SHIPPED'!$A$2:$G$1000000,7,FALSE)*O8</f>
        <v>0</v>
      </c>
    </row>
    <row r="9" spans="1:19" x14ac:dyDescent="0.25">
      <c r="A9" t="s">
        <v>53</v>
      </c>
      <c r="B9">
        <f>VLOOKUP($A9,'01 LEAD TIME'!$A$10:$G$1000000,2,FALSE)</f>
        <v>0</v>
      </c>
      <c r="C9">
        <f>VLOOKUP($A9,'01 LEAD TIME'!$A$10:$G$1000000,3,FALSE)</f>
        <v>45</v>
      </c>
      <c r="D9" s="3">
        <f>VLOOKUP($A9,'01 LEAD TIME'!$A$10:$G$1000000,4,FALSE)</f>
        <v>246700</v>
      </c>
      <c r="E9" s="3">
        <f>VLOOKUP($A9,'01 LEAD TIME'!$A$10:$G$1000000,5,FALSE)</f>
        <v>246700</v>
      </c>
      <c r="F9" s="3">
        <f>VLOOKUP($A9,'01 LEAD TIME'!$A$10:$G$1000000,6,FALSE)</f>
        <v>1</v>
      </c>
      <c r="G9" s="3">
        <f>VLOOKUP($A9,'01 LEAD TIME'!$A$10:$G$1000000,7,FALSE)</f>
        <v>3</v>
      </c>
      <c r="H9" s="3">
        <f>VLOOKUP($A9,'02 SHIPPED'!$A$10:$G$1000000,4,FALSE)</f>
        <v>246700</v>
      </c>
      <c r="I9" s="3">
        <f>VLOOKUP($A9,'02 SHIPPED'!$A$10:$G$1000000,5,FALSE)</f>
        <v>246700</v>
      </c>
      <c r="J9" s="3">
        <f>VLOOKUP($A9,'02 SHIPPED'!$A$10:$G$1000000,6,FALSE)</f>
        <v>1</v>
      </c>
      <c r="K9" s="3">
        <f>VLOOKUP($A9,'02 SHIPPED'!$A$10:$G$1000000,7,FALSE)</f>
        <v>3</v>
      </c>
      <c r="L9" s="2">
        <f t="shared" si="3"/>
        <v>1</v>
      </c>
      <c r="M9" s="2">
        <f t="shared" si="4"/>
        <v>1</v>
      </c>
      <c r="N9" s="2">
        <f t="shared" si="5"/>
        <v>1</v>
      </c>
      <c r="O9" s="2">
        <f t="shared" si="6"/>
        <v>1</v>
      </c>
      <c r="P9" s="8">
        <f>VLOOKUP($A9,'03 FORECAST SHIPPED'!$A$2:$G$1000000,4,FALSE)*L9</f>
        <v>240173</v>
      </c>
      <c r="Q9" s="8">
        <f>VLOOKUP($A9,'03 FORECAST SHIPPED'!$A$2:$G$1000000,5,FALSE)*M9</f>
        <v>240173</v>
      </c>
      <c r="R9" s="8">
        <f>VLOOKUP($A9,'03 FORECAST SHIPPED'!$A$2:$G$1000000,6,FALSE)*N9</f>
        <v>1</v>
      </c>
      <c r="S9" s="8">
        <f>VLOOKUP($A9,'03 FORECAST SHIPPED'!$A$2:$G$1000000,7,FALSE)*O9</f>
        <v>2</v>
      </c>
    </row>
    <row r="10" spans="1:19" x14ac:dyDescent="0.25">
      <c r="A10" t="s">
        <v>54</v>
      </c>
      <c r="B10">
        <f>VLOOKUP($A10,'01 LEAD TIME'!$A$10:$G$1000000,2,FALSE)</f>
        <v>0</v>
      </c>
      <c r="C10">
        <f>VLOOKUP($A10,'01 LEAD TIME'!$A$10:$G$1000000,3,FALSE)</f>
        <v>48</v>
      </c>
      <c r="D10" s="3">
        <f>VLOOKUP($A10,'01 LEAD TIME'!$A$10:$G$1000000,4,FALSE)</f>
        <v>43000</v>
      </c>
      <c r="E10" s="3">
        <f>VLOOKUP($A10,'01 LEAD TIME'!$A$10:$G$1000000,5,FALSE)</f>
        <v>43000</v>
      </c>
      <c r="F10" s="3">
        <f>VLOOKUP($A10,'01 LEAD TIME'!$A$10:$G$1000000,6,FALSE)</f>
        <v>1</v>
      </c>
      <c r="G10" s="3">
        <f>VLOOKUP($A10,'01 LEAD TIME'!$A$10:$G$1000000,7,FALSE)</f>
        <v>1</v>
      </c>
      <c r="H10" s="3">
        <f>VLOOKUP($A10,'02 SHIPPED'!$A$10:$G$1000000,4,FALSE)</f>
        <v>43000</v>
      </c>
      <c r="I10" s="3">
        <f>VLOOKUP($A10,'02 SHIPPED'!$A$10:$G$1000000,5,FALSE)</f>
        <v>43000</v>
      </c>
      <c r="J10" s="3">
        <f>VLOOKUP($A10,'02 SHIPPED'!$A$10:$G$1000000,6,FALSE)</f>
        <v>1</v>
      </c>
      <c r="K10" s="3">
        <f>VLOOKUP($A10,'02 SHIPPED'!$A$10:$G$1000000,7,FALSE)</f>
        <v>1</v>
      </c>
      <c r="L10" s="2">
        <f t="shared" si="3"/>
        <v>1</v>
      </c>
      <c r="M10" s="2">
        <f t="shared" si="4"/>
        <v>1</v>
      </c>
      <c r="N10" s="2">
        <f t="shared" si="5"/>
        <v>1</v>
      </c>
      <c r="O10" s="2">
        <f t="shared" si="6"/>
        <v>1</v>
      </c>
      <c r="P10" s="8">
        <f>VLOOKUP($A10,'03 FORECAST SHIPPED'!$A$2:$G$1000000,4,FALSE)*L10</f>
        <v>0</v>
      </c>
      <c r="Q10" s="8">
        <f>VLOOKUP($A10,'03 FORECAST SHIPPED'!$A$2:$G$1000000,5,FALSE)*M10</f>
        <v>0</v>
      </c>
      <c r="R10" s="8">
        <f>VLOOKUP($A10,'03 FORECAST SHIPPED'!$A$2:$G$1000000,6,FALSE)*N10</f>
        <v>0</v>
      </c>
      <c r="S10" s="8">
        <f>VLOOKUP($A10,'03 FORECAST SHIPPED'!$A$2:$G$1000000,7,FALSE)*O10</f>
        <v>0</v>
      </c>
    </row>
    <row r="11" spans="1:19" x14ac:dyDescent="0.25">
      <c r="A11" t="s">
        <v>55</v>
      </c>
      <c r="B11">
        <f>VLOOKUP($A11,'01 LEAD TIME'!$A$10:$G$1000000,2,FALSE)</f>
        <v>0</v>
      </c>
      <c r="C11">
        <f>VLOOKUP($A11,'01 LEAD TIME'!$A$10:$G$1000000,3,FALSE)</f>
        <v>144</v>
      </c>
      <c r="D11" s="3">
        <f>VLOOKUP($A11,'01 LEAD TIME'!$A$10:$G$1000000,4,FALSE)</f>
        <v>145000</v>
      </c>
      <c r="E11" s="3">
        <f>VLOOKUP($A11,'01 LEAD TIME'!$A$10:$G$1000000,5,FALSE)</f>
        <v>145000</v>
      </c>
      <c r="F11" s="3">
        <f>VLOOKUP($A11,'01 LEAD TIME'!$A$10:$G$1000000,6,FALSE)</f>
        <v>3</v>
      </c>
      <c r="G11" s="3">
        <f>VLOOKUP($A11,'01 LEAD TIME'!$A$10:$G$1000000,7,FALSE)</f>
        <v>3</v>
      </c>
      <c r="H11" s="3">
        <f>VLOOKUP($A11,'02 SHIPPED'!$A$10:$G$1000000,4,FALSE)</f>
        <v>16356476.800000001</v>
      </c>
      <c r="I11" s="3">
        <f>VLOOKUP($A11,'02 SHIPPED'!$A$10:$G$1000000,5,FALSE)</f>
        <v>16021048.33</v>
      </c>
      <c r="J11" s="3">
        <f>VLOOKUP($A11,'02 SHIPPED'!$A$10:$G$1000000,6,FALSE)</f>
        <v>95</v>
      </c>
      <c r="K11" s="3">
        <f>VLOOKUP($A11,'02 SHIPPED'!$A$10:$G$1000000,7,FALSE)</f>
        <v>137</v>
      </c>
      <c r="L11" s="2">
        <f t="shared" si="3"/>
        <v>8.864989800248425E-3</v>
      </c>
      <c r="M11" s="2">
        <f t="shared" si="4"/>
        <v>9.0505937572438501E-3</v>
      </c>
      <c r="N11" s="2">
        <f t="shared" si="5"/>
        <v>3.1578947368421054E-2</v>
      </c>
      <c r="O11" s="2">
        <f t="shared" si="6"/>
        <v>2.1897810218978103E-2</v>
      </c>
      <c r="P11" s="8">
        <f>VLOOKUP($A11,'03 FORECAST SHIPPED'!$A$2:$G$1000000,4,FALSE)*L11</f>
        <v>152930.01705599582</v>
      </c>
      <c r="Q11" s="8">
        <f>VLOOKUP($A11,'03 FORECAST SHIPPED'!$A$2:$G$1000000,5,FALSE)*M11</f>
        <v>153396.07291790747</v>
      </c>
      <c r="R11" s="8">
        <f>VLOOKUP($A11,'03 FORECAST SHIPPED'!$A$2:$G$1000000,6,FALSE)*N11</f>
        <v>3.0947368421052635</v>
      </c>
      <c r="S11" s="8">
        <f>VLOOKUP($A11,'03 FORECAST SHIPPED'!$A$2:$G$1000000,7,FALSE)*O11</f>
        <v>3</v>
      </c>
    </row>
    <row r="12" spans="1:19" x14ac:dyDescent="0.25">
      <c r="A12" t="s">
        <v>56</v>
      </c>
      <c r="B12">
        <f>VLOOKUP($A12,'01 LEAD TIME'!$A$10:$G$1000000,2,FALSE)</f>
        <v>0</v>
      </c>
      <c r="C12">
        <f>VLOOKUP($A12,'01 LEAD TIME'!$A$10:$G$1000000,3,FALSE)</f>
        <v>159</v>
      </c>
      <c r="D12" s="3">
        <f>VLOOKUP($A12,'01 LEAD TIME'!$A$10:$G$1000000,4,FALSE)</f>
        <v>2996759</v>
      </c>
      <c r="E12" s="3">
        <f>VLOOKUP($A12,'01 LEAD TIME'!$A$10:$G$1000000,5,FALSE)</f>
        <v>2996759</v>
      </c>
      <c r="F12" s="3">
        <f>VLOOKUP($A12,'01 LEAD TIME'!$A$10:$G$1000000,6,FALSE)</f>
        <v>7</v>
      </c>
      <c r="G12" s="3">
        <f>VLOOKUP($A12,'01 LEAD TIME'!$A$10:$G$1000000,7,FALSE)</f>
        <v>12</v>
      </c>
      <c r="H12" s="3">
        <f>VLOOKUP($A12,'02 SHIPPED'!$A$10:$G$1000000,4,FALSE)</f>
        <v>14544831</v>
      </c>
      <c r="I12" s="3">
        <f>VLOOKUP($A12,'02 SHIPPED'!$A$10:$G$1000000,5,FALSE)</f>
        <v>14333368.699999999</v>
      </c>
      <c r="J12" s="3">
        <f>VLOOKUP($A12,'02 SHIPPED'!$A$10:$G$1000000,6,FALSE)</f>
        <v>68</v>
      </c>
      <c r="K12" s="3">
        <f>VLOOKUP($A12,'02 SHIPPED'!$A$10:$G$1000000,7,FALSE)</f>
        <v>118</v>
      </c>
      <c r="L12" s="2">
        <f t="shared" si="3"/>
        <v>0.20603601375636471</v>
      </c>
      <c r="M12" s="2">
        <f t="shared" si="4"/>
        <v>0.20907569342020765</v>
      </c>
      <c r="N12" s="2">
        <f t="shared" si="5"/>
        <v>0.10294117647058823</v>
      </c>
      <c r="O12" s="2">
        <f t="shared" si="6"/>
        <v>0.10169491525423729</v>
      </c>
      <c r="P12" s="8">
        <f>VLOOKUP($A12,'03 FORECAST SHIPPED'!$A$2:$G$1000000,4,FALSE)*L12</f>
        <v>4112306.5884695393</v>
      </c>
      <c r="Q12" s="8">
        <f>VLOOKUP($A12,'03 FORECAST SHIPPED'!$A$2:$G$1000000,5,FALSE)*M12</f>
        <v>4132046.9147696104</v>
      </c>
      <c r="R12" s="8">
        <f>VLOOKUP($A12,'03 FORECAST SHIPPED'!$A$2:$G$1000000,6,FALSE)*N12</f>
        <v>10.191176470588236</v>
      </c>
      <c r="S12" s="8">
        <f>VLOOKUP($A12,'03 FORECAST SHIPPED'!$A$2:$G$1000000,7,FALSE)*O12</f>
        <v>16.271186440677965</v>
      </c>
    </row>
    <row r="13" spans="1:19" x14ac:dyDescent="0.25">
      <c r="A13" t="s">
        <v>57</v>
      </c>
      <c r="B13">
        <f>VLOOKUP($A13,'01 LEAD TIME'!$A$10:$G$1000000,2,FALSE)</f>
        <v>0</v>
      </c>
      <c r="C13">
        <f>VLOOKUP($A13,'01 LEAD TIME'!$A$10:$G$1000000,3,FALSE)</f>
        <v>175</v>
      </c>
      <c r="D13" s="3">
        <f>VLOOKUP($A13,'01 LEAD TIME'!$A$10:$G$1000000,4,FALSE)</f>
        <v>197900</v>
      </c>
      <c r="E13" s="3">
        <f>VLOOKUP($A13,'01 LEAD TIME'!$A$10:$G$1000000,5,FALSE)</f>
        <v>197900</v>
      </c>
      <c r="F13" s="3">
        <f>VLOOKUP($A13,'01 LEAD TIME'!$A$10:$G$1000000,6,FALSE)</f>
        <v>2</v>
      </c>
      <c r="G13" s="3">
        <f>VLOOKUP($A13,'01 LEAD TIME'!$A$10:$G$1000000,7,FALSE)</f>
        <v>2</v>
      </c>
      <c r="H13" s="3">
        <f>VLOOKUP($A13,'02 SHIPPED'!$A$10:$G$1000000,4,FALSE)</f>
        <v>10781235</v>
      </c>
      <c r="I13" s="3">
        <f>VLOOKUP($A13,'02 SHIPPED'!$A$10:$G$1000000,5,FALSE)</f>
        <v>10651346.98</v>
      </c>
      <c r="J13" s="3">
        <f>VLOOKUP($A13,'02 SHIPPED'!$A$10:$G$1000000,6,FALSE)</f>
        <v>69</v>
      </c>
      <c r="K13" s="3">
        <f>VLOOKUP($A13,'02 SHIPPED'!$A$10:$G$1000000,7,FALSE)</f>
        <v>95</v>
      </c>
      <c r="L13" s="2">
        <f t="shared" si="3"/>
        <v>1.8355967567722994E-2</v>
      </c>
      <c r="M13" s="2">
        <f t="shared" si="4"/>
        <v>1.8579809705908199E-2</v>
      </c>
      <c r="N13" s="2">
        <f t="shared" si="5"/>
        <v>2.8985507246376812E-2</v>
      </c>
      <c r="O13" s="2">
        <f t="shared" si="6"/>
        <v>2.1052631578947368E-2</v>
      </c>
      <c r="P13" s="8">
        <f>VLOOKUP($A13,'03 FORECAST SHIPPED'!$A$2:$G$1000000,4,FALSE)*L13</f>
        <v>218612.32312439161</v>
      </c>
      <c r="Q13" s="8">
        <f>VLOOKUP($A13,'03 FORECAST SHIPPED'!$A$2:$G$1000000,5,FALSE)*M13</f>
        <v>216516.41193102882</v>
      </c>
      <c r="R13" s="8">
        <f>VLOOKUP($A13,'03 FORECAST SHIPPED'!$A$2:$G$1000000,6,FALSE)*N13</f>
        <v>2.2608695652173911</v>
      </c>
      <c r="S13" s="8">
        <f>VLOOKUP($A13,'03 FORECAST SHIPPED'!$A$2:$G$1000000,7,FALSE)*O13</f>
        <v>2.2736842105263158</v>
      </c>
    </row>
    <row r="14" spans="1:19" x14ac:dyDescent="0.25">
      <c r="A14" t="s">
        <v>58</v>
      </c>
      <c r="B14">
        <f>VLOOKUP($A14,'01 LEAD TIME'!$A$10:$G$1000000,2,FALSE)</f>
        <v>0</v>
      </c>
      <c r="C14">
        <f>VLOOKUP($A14,'01 LEAD TIME'!$A$10:$G$1000000,3,FALSE)</f>
        <v>196</v>
      </c>
      <c r="D14" s="3">
        <f>VLOOKUP($A14,'01 LEAD TIME'!$A$10:$G$1000000,4,FALSE)</f>
        <v>291000</v>
      </c>
      <c r="E14" s="3">
        <f>VLOOKUP($A14,'01 LEAD TIME'!$A$10:$G$1000000,5,FALSE)</f>
        <v>269500</v>
      </c>
      <c r="F14" s="3">
        <f>VLOOKUP($A14,'01 LEAD TIME'!$A$10:$G$1000000,6,FALSE)</f>
        <v>4</v>
      </c>
      <c r="G14" s="3">
        <f>VLOOKUP($A14,'01 LEAD TIME'!$A$10:$G$1000000,7,FALSE)</f>
        <v>4</v>
      </c>
      <c r="H14" s="3">
        <f>VLOOKUP($A14,'02 SHIPPED'!$A$10:$G$1000000,4,FALSE)</f>
        <v>2088838</v>
      </c>
      <c r="I14" s="3">
        <f>VLOOKUP($A14,'02 SHIPPED'!$A$10:$G$1000000,5,FALSE)</f>
        <v>2055173</v>
      </c>
      <c r="J14" s="3">
        <f>VLOOKUP($A14,'02 SHIPPED'!$A$10:$G$1000000,6,FALSE)</f>
        <v>14</v>
      </c>
      <c r="K14" s="3">
        <f>VLOOKUP($A14,'02 SHIPPED'!$A$10:$G$1000000,7,FALSE)</f>
        <v>14</v>
      </c>
      <c r="L14" s="2">
        <f t="shared" si="3"/>
        <v>0.13931190451341846</v>
      </c>
      <c r="M14" s="2">
        <f t="shared" si="4"/>
        <v>0.13113251293200134</v>
      </c>
      <c r="N14" s="2">
        <f t="shared" si="5"/>
        <v>0.2857142857142857</v>
      </c>
      <c r="O14" s="2">
        <f t="shared" si="6"/>
        <v>0.2857142857142857</v>
      </c>
      <c r="P14" s="8">
        <f>VLOOKUP($A14,'03 FORECAST SHIPPED'!$A$2:$G$1000000,4,FALSE)*L14</f>
        <v>309528.48330028466</v>
      </c>
      <c r="Q14" s="8">
        <f>VLOOKUP($A14,'03 FORECAST SHIPPED'!$A$2:$G$1000000,5,FALSE)*M14</f>
        <v>286940.62421995617</v>
      </c>
      <c r="R14" s="8">
        <f>VLOOKUP($A14,'03 FORECAST SHIPPED'!$A$2:$G$1000000,6,FALSE)*N14</f>
        <v>4.2857142857142856</v>
      </c>
      <c r="S14" s="8">
        <f>VLOOKUP($A14,'03 FORECAST SHIPPED'!$A$2:$G$1000000,7,FALSE)*O14</f>
        <v>4.2857142857142856</v>
      </c>
    </row>
    <row r="15" spans="1:19" x14ac:dyDescent="0.25">
      <c r="A15" t="s">
        <v>59</v>
      </c>
      <c r="B15">
        <f>VLOOKUP($A15,'01 LEAD TIME'!$A$10:$G$1000000,2,FALSE)</f>
        <v>0</v>
      </c>
      <c r="C15">
        <f>VLOOKUP($A15,'01 LEAD TIME'!$A$10:$G$1000000,3,FALSE)</f>
        <v>208</v>
      </c>
      <c r="D15" s="3">
        <f>VLOOKUP($A15,'01 LEAD TIME'!$A$10:$G$1000000,4,FALSE)</f>
        <v>721551.66</v>
      </c>
      <c r="E15" s="3">
        <f>VLOOKUP($A15,'01 LEAD TIME'!$A$10:$G$1000000,5,FALSE)</f>
        <v>721551.66</v>
      </c>
      <c r="F15" s="3">
        <f>VLOOKUP($A15,'01 LEAD TIME'!$A$10:$G$1000000,6,FALSE)</f>
        <v>6</v>
      </c>
      <c r="G15" s="3">
        <f>VLOOKUP($A15,'01 LEAD TIME'!$A$10:$G$1000000,7,FALSE)</f>
        <v>6</v>
      </c>
      <c r="H15" s="3">
        <f>VLOOKUP($A15,'02 SHIPPED'!$A$10:$G$1000000,4,FALSE)</f>
        <v>10152834</v>
      </c>
      <c r="I15" s="3">
        <f>VLOOKUP($A15,'02 SHIPPED'!$A$10:$G$1000000,5,FALSE)</f>
        <v>10119949</v>
      </c>
      <c r="J15" s="3">
        <f>VLOOKUP($A15,'02 SHIPPED'!$A$10:$G$1000000,6,FALSE)</f>
        <v>57</v>
      </c>
      <c r="K15" s="3">
        <f>VLOOKUP($A15,'02 SHIPPED'!$A$10:$G$1000000,7,FALSE)</f>
        <v>81</v>
      </c>
      <c r="L15" s="2">
        <f t="shared" si="3"/>
        <v>7.1068990195249926E-2</v>
      </c>
      <c r="M15" s="2">
        <f t="shared" si="4"/>
        <v>7.1299930464076455E-2</v>
      </c>
      <c r="N15" s="2">
        <f t="shared" si="5"/>
        <v>0.10526315789473684</v>
      </c>
      <c r="O15" s="2">
        <f t="shared" si="6"/>
        <v>7.407407407407407E-2</v>
      </c>
      <c r="P15" s="8">
        <f>VLOOKUP($A15,'03 FORECAST SHIPPED'!$A$2:$G$1000000,4,FALSE)*L15</f>
        <v>776559.05841112358</v>
      </c>
      <c r="Q15" s="8">
        <f>VLOOKUP($A15,'03 FORECAST SHIPPED'!$A$2:$G$1000000,5,FALSE)*M15</f>
        <v>776737.80617919529</v>
      </c>
      <c r="R15" s="8">
        <f>VLOOKUP($A15,'03 FORECAST SHIPPED'!$A$2:$G$1000000,6,FALSE)*N15</f>
        <v>6.947368421052631</v>
      </c>
      <c r="S15" s="8">
        <f>VLOOKUP($A15,'03 FORECAST SHIPPED'!$A$2:$G$1000000,7,FALSE)*O15</f>
        <v>6.5185185185185182</v>
      </c>
    </row>
    <row r="16" spans="1:19" x14ac:dyDescent="0.25">
      <c r="A16" t="s">
        <v>60</v>
      </c>
      <c r="B16">
        <f>VLOOKUP($A16,'01 LEAD TIME'!$A$10:$G$1000000,2,FALSE)</f>
        <v>0</v>
      </c>
      <c r="C16">
        <f>VLOOKUP($A16,'01 LEAD TIME'!$A$10:$G$1000000,3,FALSE)</f>
        <v>240</v>
      </c>
      <c r="D16" s="3">
        <f>VLOOKUP($A16,'01 LEAD TIME'!$A$10:$G$1000000,4,FALSE)</f>
        <v>85000</v>
      </c>
      <c r="E16" s="3">
        <f>VLOOKUP($A16,'01 LEAD TIME'!$A$10:$G$1000000,5,FALSE)</f>
        <v>85000</v>
      </c>
      <c r="F16" s="3">
        <f>VLOOKUP($A16,'01 LEAD TIME'!$A$10:$G$1000000,6,FALSE)</f>
        <v>2</v>
      </c>
      <c r="G16" s="3">
        <f>VLOOKUP($A16,'01 LEAD TIME'!$A$10:$G$1000000,7,FALSE)</f>
        <v>2</v>
      </c>
      <c r="H16" s="3">
        <f>VLOOKUP($A16,'02 SHIPPED'!$A$10:$G$1000000,4,FALSE)</f>
        <v>10516701</v>
      </c>
      <c r="I16" s="3">
        <f>VLOOKUP($A16,'02 SHIPPED'!$A$10:$G$1000000,5,FALSE)</f>
        <v>10342586.220000001</v>
      </c>
      <c r="J16" s="3">
        <f>VLOOKUP($A16,'02 SHIPPED'!$A$10:$G$1000000,6,FALSE)</f>
        <v>75</v>
      </c>
      <c r="K16" s="3">
        <f>VLOOKUP($A16,'02 SHIPPED'!$A$10:$G$1000000,7,FALSE)</f>
        <v>100</v>
      </c>
      <c r="L16" s="2">
        <f t="shared" si="3"/>
        <v>8.0823824885769783E-3</v>
      </c>
      <c r="M16" s="2">
        <f t="shared" si="4"/>
        <v>8.2184473198425988E-3</v>
      </c>
      <c r="N16" s="2">
        <f t="shared" si="5"/>
        <v>2.6666666666666668E-2</v>
      </c>
      <c r="O16" s="2">
        <f t="shared" si="6"/>
        <v>0.02</v>
      </c>
      <c r="P16" s="8">
        <f>VLOOKUP($A16,'03 FORECAST SHIPPED'!$A$2:$G$1000000,4,FALSE)*L16</f>
        <v>92503.550947202937</v>
      </c>
      <c r="Q16" s="8">
        <f>VLOOKUP($A16,'03 FORECAST SHIPPED'!$A$2:$G$1000000,5,FALSE)*M16</f>
        <v>92629.871298283455</v>
      </c>
      <c r="R16" s="8">
        <f>VLOOKUP($A16,'03 FORECAST SHIPPED'!$A$2:$G$1000000,6,FALSE)*N16</f>
        <v>2.186666666666667</v>
      </c>
      <c r="S16" s="8">
        <f>VLOOKUP($A16,'03 FORECAST SHIPPED'!$A$2:$G$1000000,7,FALSE)*O16</f>
        <v>2.14</v>
      </c>
    </row>
    <row r="17" spans="1:19" x14ac:dyDescent="0.25">
      <c r="A17" t="s">
        <v>61</v>
      </c>
      <c r="B17">
        <f>VLOOKUP($A17,'01 LEAD TIME'!$A$10:$G$1000000,2,FALSE)</f>
        <v>0</v>
      </c>
      <c r="C17">
        <f>VLOOKUP($A17,'01 LEAD TIME'!$A$10:$G$1000000,3,FALSE)</f>
        <v>277</v>
      </c>
      <c r="D17" s="3">
        <f>VLOOKUP($A17,'01 LEAD TIME'!$A$10:$G$1000000,4,FALSE)</f>
        <v>77000</v>
      </c>
      <c r="E17" s="3">
        <f>VLOOKUP($A17,'01 LEAD TIME'!$A$10:$G$1000000,5,FALSE)</f>
        <v>77000</v>
      </c>
      <c r="F17" s="3">
        <f>VLOOKUP($A17,'01 LEAD TIME'!$A$10:$G$1000000,6,FALSE)</f>
        <v>1</v>
      </c>
      <c r="G17" s="3">
        <f>VLOOKUP($A17,'01 LEAD TIME'!$A$10:$G$1000000,7,FALSE)</f>
        <v>1</v>
      </c>
      <c r="H17" s="3">
        <f>VLOOKUP($A17,'02 SHIPPED'!$A$10:$G$1000000,4,FALSE)</f>
        <v>106000</v>
      </c>
      <c r="I17" s="3">
        <f>VLOOKUP($A17,'02 SHIPPED'!$A$10:$G$1000000,5,FALSE)</f>
        <v>106000</v>
      </c>
      <c r="J17" s="3">
        <f>VLOOKUP($A17,'02 SHIPPED'!$A$10:$G$1000000,6,FALSE)</f>
        <v>2</v>
      </c>
      <c r="K17" s="3">
        <f>VLOOKUP($A17,'02 SHIPPED'!$A$10:$G$1000000,7,FALSE)</f>
        <v>2</v>
      </c>
      <c r="L17" s="2">
        <f t="shared" si="3"/>
        <v>0.72641509433962259</v>
      </c>
      <c r="M17" s="2">
        <f t="shared" si="4"/>
        <v>0.72641509433962259</v>
      </c>
      <c r="N17" s="2">
        <f t="shared" si="5"/>
        <v>0.5</v>
      </c>
      <c r="O17" s="2">
        <f t="shared" si="6"/>
        <v>0.5</v>
      </c>
      <c r="P17" s="8">
        <f>VLOOKUP($A17,'03 FORECAST SHIPPED'!$A$2:$G$1000000,4,FALSE)*L17</f>
        <v>119858.49056603773</v>
      </c>
      <c r="Q17" s="8">
        <f>VLOOKUP($A17,'03 FORECAST SHIPPED'!$A$2:$G$1000000,5,FALSE)*M17</f>
        <v>119858.49056603773</v>
      </c>
      <c r="R17" s="8">
        <f>VLOOKUP($A17,'03 FORECAST SHIPPED'!$A$2:$G$1000000,6,FALSE)*N17</f>
        <v>0.5</v>
      </c>
      <c r="S17" s="8">
        <f>VLOOKUP($A17,'03 FORECAST SHIPPED'!$A$2:$G$1000000,7,FALSE)*O17</f>
        <v>1</v>
      </c>
    </row>
    <row r="18" spans="1:19" x14ac:dyDescent="0.25">
      <c r="A18" t="s">
        <v>62</v>
      </c>
      <c r="B18">
        <f>VLOOKUP($A18,'01 LEAD TIME'!$A$10:$G$1000000,2,FALSE)</f>
        <v>0</v>
      </c>
      <c r="C18">
        <f>VLOOKUP($A18,'01 LEAD TIME'!$A$10:$G$1000000,3,FALSE)</f>
        <v>287</v>
      </c>
      <c r="D18" s="3">
        <f>VLOOKUP($A18,'01 LEAD TIME'!$A$10:$G$1000000,4,FALSE)</f>
        <v>112000</v>
      </c>
      <c r="E18" s="3">
        <f>VLOOKUP($A18,'01 LEAD TIME'!$A$10:$G$1000000,5,FALSE)</f>
        <v>112000</v>
      </c>
      <c r="F18" s="3">
        <f>VLOOKUP($A18,'01 LEAD TIME'!$A$10:$G$1000000,6,FALSE)</f>
        <v>1</v>
      </c>
      <c r="G18" s="3">
        <f>VLOOKUP($A18,'01 LEAD TIME'!$A$10:$G$1000000,7,FALSE)</f>
        <v>1</v>
      </c>
      <c r="H18" s="3">
        <f>VLOOKUP($A18,'02 SHIPPED'!$A$10:$G$1000000,4,FALSE)</f>
        <v>112000</v>
      </c>
      <c r="I18" s="3">
        <f>VLOOKUP($A18,'02 SHIPPED'!$A$10:$G$1000000,5,FALSE)</f>
        <v>112000</v>
      </c>
      <c r="J18" s="3">
        <f>VLOOKUP($A18,'02 SHIPPED'!$A$10:$G$1000000,6,FALSE)</f>
        <v>1</v>
      </c>
      <c r="K18" s="3">
        <f>VLOOKUP($A18,'02 SHIPPED'!$A$10:$G$1000000,7,FALSE)</f>
        <v>1</v>
      </c>
      <c r="L18" s="2">
        <f t="shared" si="3"/>
        <v>1</v>
      </c>
      <c r="M18" s="2">
        <f t="shared" si="4"/>
        <v>1</v>
      </c>
      <c r="N18" s="2">
        <f t="shared" si="5"/>
        <v>1</v>
      </c>
      <c r="O18" s="2">
        <f t="shared" si="6"/>
        <v>1</v>
      </c>
      <c r="P18" s="8">
        <f>VLOOKUP($A18,'03 FORECAST SHIPPED'!$A$2:$G$1000000,4,FALSE)*L18</f>
        <v>0</v>
      </c>
      <c r="Q18" s="8">
        <f>VLOOKUP($A18,'03 FORECAST SHIPPED'!$A$2:$G$1000000,5,FALSE)*M18</f>
        <v>0</v>
      </c>
      <c r="R18" s="8">
        <f>VLOOKUP($A18,'03 FORECAST SHIPPED'!$A$2:$G$1000000,6,FALSE)*N18</f>
        <v>0</v>
      </c>
      <c r="S18" s="8">
        <f>VLOOKUP($A18,'03 FORECAST SHIPPED'!$A$2:$G$1000000,7,FALSE)*O18</f>
        <v>0</v>
      </c>
    </row>
    <row r="19" spans="1:19" x14ac:dyDescent="0.25">
      <c r="A19" t="s">
        <v>63</v>
      </c>
      <c r="B19">
        <f>VLOOKUP($A19,'01 LEAD TIME'!$A$10:$G$1000000,2,FALSE)</f>
        <v>0</v>
      </c>
      <c r="C19">
        <f>VLOOKUP($A19,'01 LEAD TIME'!$A$10:$G$1000000,3,FALSE)</f>
        <v>309</v>
      </c>
      <c r="D19" s="3">
        <f>VLOOKUP($A19,'01 LEAD TIME'!$A$10:$G$1000000,4,FALSE)</f>
        <v>448125.57</v>
      </c>
      <c r="E19" s="3">
        <f>VLOOKUP($A19,'01 LEAD TIME'!$A$10:$G$1000000,5,FALSE)</f>
        <v>448125.57</v>
      </c>
      <c r="F19" s="3">
        <f>VLOOKUP($A19,'01 LEAD TIME'!$A$10:$G$1000000,6,FALSE)</f>
        <v>2</v>
      </c>
      <c r="G19" s="3">
        <f>VLOOKUP($A19,'01 LEAD TIME'!$A$10:$G$1000000,7,FALSE)</f>
        <v>4</v>
      </c>
      <c r="H19" s="3">
        <f>VLOOKUP($A19,'02 SHIPPED'!$A$10:$G$1000000,4,FALSE)</f>
        <v>476395.57</v>
      </c>
      <c r="I19" s="3">
        <f>VLOOKUP($A19,'02 SHIPPED'!$A$10:$G$1000000,5,FALSE)</f>
        <v>476395.57</v>
      </c>
      <c r="J19" s="3">
        <f>VLOOKUP($A19,'02 SHIPPED'!$A$10:$G$1000000,6,FALSE)</f>
        <v>3</v>
      </c>
      <c r="K19" s="3">
        <f>VLOOKUP($A19,'02 SHIPPED'!$A$10:$G$1000000,7,FALSE)</f>
        <v>5</v>
      </c>
      <c r="L19" s="2">
        <f t="shared" si="3"/>
        <v>0.94065855818096711</v>
      </c>
      <c r="M19" s="2">
        <f t="shared" si="4"/>
        <v>0.94065855818096711</v>
      </c>
      <c r="N19" s="2">
        <f t="shared" si="5"/>
        <v>0.66666666666666663</v>
      </c>
      <c r="O19" s="2">
        <f t="shared" si="6"/>
        <v>0.8</v>
      </c>
      <c r="P19" s="8">
        <f>VLOOKUP($A19,'03 FORECAST SHIPPED'!$A$2:$G$1000000,4,FALSE)*L19</f>
        <v>0</v>
      </c>
      <c r="Q19" s="8">
        <f>VLOOKUP($A19,'03 FORECAST SHIPPED'!$A$2:$G$1000000,5,FALSE)*M19</f>
        <v>0</v>
      </c>
      <c r="R19" s="8">
        <f>VLOOKUP($A19,'03 FORECAST SHIPPED'!$A$2:$G$1000000,6,FALSE)*N19</f>
        <v>0</v>
      </c>
      <c r="S19" s="8">
        <f>VLOOKUP($A19,'03 FORECAST SHIPPED'!$A$2:$G$1000000,7,FALSE)*O19</f>
        <v>0</v>
      </c>
    </row>
    <row r="20" spans="1:19" x14ac:dyDescent="0.25">
      <c r="A20" t="s">
        <v>64</v>
      </c>
      <c r="B20">
        <f>VLOOKUP($A20,'01 LEAD TIME'!$A$10:$G$1000000,2,FALSE)</f>
        <v>0</v>
      </c>
      <c r="C20">
        <f>VLOOKUP($A20,'01 LEAD TIME'!$A$10:$G$1000000,3,FALSE)</f>
        <v>337</v>
      </c>
      <c r="D20" s="3">
        <f>VLOOKUP($A20,'01 LEAD TIME'!$A$10:$G$1000000,4,FALSE)</f>
        <v>98000</v>
      </c>
      <c r="E20" s="3">
        <f>VLOOKUP($A20,'01 LEAD TIME'!$A$10:$G$1000000,5,FALSE)</f>
        <v>98000</v>
      </c>
      <c r="F20" s="3">
        <f>VLOOKUP($A20,'01 LEAD TIME'!$A$10:$G$1000000,6,FALSE)</f>
        <v>1</v>
      </c>
      <c r="G20" s="3">
        <f>VLOOKUP($A20,'01 LEAD TIME'!$A$10:$G$1000000,7,FALSE)</f>
        <v>1</v>
      </c>
      <c r="H20" s="3">
        <f>VLOOKUP($A20,'02 SHIPPED'!$A$10:$G$1000000,4,FALSE)</f>
        <v>1477400</v>
      </c>
      <c r="I20" s="3">
        <f>VLOOKUP($A20,'02 SHIPPED'!$A$10:$G$1000000,5,FALSE)</f>
        <v>1477400</v>
      </c>
      <c r="J20" s="3">
        <f>VLOOKUP($A20,'02 SHIPPED'!$A$10:$G$1000000,6,FALSE)</f>
        <v>2</v>
      </c>
      <c r="K20" s="3">
        <f>VLOOKUP($A20,'02 SHIPPED'!$A$10:$G$1000000,7,FALSE)</f>
        <v>2</v>
      </c>
      <c r="L20" s="2">
        <f t="shared" si="3"/>
        <v>6.6332746717205904E-2</v>
      </c>
      <c r="M20" s="2">
        <f t="shared" si="4"/>
        <v>6.6332746717205904E-2</v>
      </c>
      <c r="N20" s="2">
        <f t="shared" si="5"/>
        <v>0.5</v>
      </c>
      <c r="O20" s="2">
        <f t="shared" si="6"/>
        <v>0.5</v>
      </c>
      <c r="P20" s="8">
        <f>VLOOKUP($A20,'03 FORECAST SHIPPED'!$A$2:$G$1000000,4,FALSE)*L20</f>
        <v>17246.514146473535</v>
      </c>
      <c r="Q20" s="8">
        <f>VLOOKUP($A20,'03 FORECAST SHIPPED'!$A$2:$G$1000000,5,FALSE)*M20</f>
        <v>16755.651820766212</v>
      </c>
      <c r="R20" s="8">
        <f>VLOOKUP($A20,'03 FORECAST SHIPPED'!$A$2:$G$1000000,6,FALSE)*N20</f>
        <v>1.5</v>
      </c>
      <c r="S20" s="8">
        <f>VLOOKUP($A20,'03 FORECAST SHIPPED'!$A$2:$G$1000000,7,FALSE)*O20</f>
        <v>1.5</v>
      </c>
    </row>
    <row r="21" spans="1:19" x14ac:dyDescent="0.25">
      <c r="A21" t="s">
        <v>65</v>
      </c>
      <c r="B21">
        <f>VLOOKUP($A21,'01 LEAD TIME'!$A$10:$G$1000000,2,FALSE)</f>
        <v>0</v>
      </c>
      <c r="C21">
        <f>VLOOKUP($A21,'01 LEAD TIME'!$A$10:$G$1000000,3,FALSE)</f>
        <v>361</v>
      </c>
      <c r="D21" s="3">
        <f>VLOOKUP($A21,'01 LEAD TIME'!$A$10:$G$1000000,4,FALSE)</f>
        <v>3077760</v>
      </c>
      <c r="E21" s="3">
        <f>VLOOKUP($A21,'01 LEAD TIME'!$A$10:$G$1000000,5,FALSE)</f>
        <v>3065310</v>
      </c>
      <c r="F21" s="3">
        <f>VLOOKUP($A21,'01 LEAD TIME'!$A$10:$G$1000000,6,FALSE)</f>
        <v>16</v>
      </c>
      <c r="G21" s="3">
        <f>VLOOKUP($A21,'01 LEAD TIME'!$A$10:$G$1000000,7,FALSE)</f>
        <v>29</v>
      </c>
      <c r="H21" s="3">
        <f>VLOOKUP($A21,'02 SHIPPED'!$A$10:$G$1000000,4,FALSE)</f>
        <v>8843811.9900000002</v>
      </c>
      <c r="I21" s="3">
        <f>VLOOKUP($A21,'02 SHIPPED'!$A$10:$G$1000000,5,FALSE)</f>
        <v>8650458.3900000006</v>
      </c>
      <c r="J21" s="3">
        <f>VLOOKUP($A21,'02 SHIPPED'!$A$10:$G$1000000,6,FALSE)</f>
        <v>49</v>
      </c>
      <c r="K21" s="3">
        <f>VLOOKUP($A21,'02 SHIPPED'!$A$10:$G$1000000,7,FALSE)</f>
        <v>69</v>
      </c>
      <c r="L21" s="2">
        <f t="shared" si="3"/>
        <v>0.34801282563221925</v>
      </c>
      <c r="M21" s="2">
        <f t="shared" si="4"/>
        <v>0.35435232005086842</v>
      </c>
      <c r="N21" s="2">
        <f t="shared" si="5"/>
        <v>0.32653061224489793</v>
      </c>
      <c r="O21" s="2">
        <f t="shared" si="6"/>
        <v>0.42028985507246375</v>
      </c>
      <c r="P21" s="8">
        <f>VLOOKUP($A21,'03 FORECAST SHIPPED'!$A$2:$G$1000000,4,FALSE)*L21</f>
        <v>3003472.8342277207</v>
      </c>
      <c r="Q21" s="8">
        <f>VLOOKUP($A21,'03 FORECAST SHIPPED'!$A$2:$G$1000000,5,FALSE)*M21</f>
        <v>2957877.4458893617</v>
      </c>
      <c r="R21" s="8">
        <f>VLOOKUP($A21,'03 FORECAST SHIPPED'!$A$2:$G$1000000,6,FALSE)*N21</f>
        <v>15.999999999999998</v>
      </c>
      <c r="S21" s="8">
        <f>VLOOKUP($A21,'03 FORECAST SHIPPED'!$A$2:$G$1000000,7,FALSE)*O21</f>
        <v>29.420289855072461</v>
      </c>
    </row>
    <row r="22" spans="1:19" x14ac:dyDescent="0.25">
      <c r="A22" t="s">
        <v>66</v>
      </c>
      <c r="B22">
        <f>VLOOKUP($A22,'01 LEAD TIME'!$A$10:$G$1000000,2,FALSE)</f>
        <v>0</v>
      </c>
      <c r="C22">
        <f>VLOOKUP($A22,'01 LEAD TIME'!$A$10:$G$1000000,3,FALSE)</f>
        <v>385</v>
      </c>
      <c r="D22" s="3">
        <f>VLOOKUP($A22,'01 LEAD TIME'!$A$10:$G$1000000,4,FALSE)</f>
        <v>537360</v>
      </c>
      <c r="E22" s="3">
        <f>VLOOKUP($A22,'01 LEAD TIME'!$A$10:$G$1000000,5,FALSE)</f>
        <v>502410</v>
      </c>
      <c r="F22" s="3">
        <f>VLOOKUP($A22,'01 LEAD TIME'!$A$10:$G$1000000,6,FALSE)</f>
        <v>7</v>
      </c>
      <c r="G22" s="3">
        <f>VLOOKUP($A22,'01 LEAD TIME'!$A$10:$G$1000000,7,FALSE)</f>
        <v>8</v>
      </c>
      <c r="H22" s="3">
        <f>VLOOKUP($A22,'02 SHIPPED'!$A$10:$G$1000000,4,FALSE)</f>
        <v>2195882</v>
      </c>
      <c r="I22" s="3">
        <f>VLOOKUP($A22,'02 SHIPPED'!$A$10:$G$1000000,5,FALSE)</f>
        <v>2142719.36</v>
      </c>
      <c r="J22" s="3">
        <f>VLOOKUP($A22,'02 SHIPPED'!$A$10:$G$1000000,6,FALSE)</f>
        <v>18</v>
      </c>
      <c r="K22" s="3">
        <f>VLOOKUP($A22,'02 SHIPPED'!$A$10:$G$1000000,7,FALSE)</f>
        <v>22</v>
      </c>
      <c r="L22" s="2">
        <f t="shared" si="3"/>
        <v>0.24471260295407496</v>
      </c>
      <c r="M22" s="2">
        <f t="shared" si="4"/>
        <v>0.23447307630617573</v>
      </c>
      <c r="N22" s="2">
        <f t="shared" si="5"/>
        <v>0.3888888888888889</v>
      </c>
      <c r="O22" s="2">
        <f t="shared" si="6"/>
        <v>0.36363636363636365</v>
      </c>
      <c r="P22" s="8">
        <f>VLOOKUP($A22,'03 FORECAST SHIPPED'!$A$2:$G$1000000,4,FALSE)*L22</f>
        <v>453051.12460505619</v>
      </c>
      <c r="Q22" s="8">
        <f>VLOOKUP($A22,'03 FORECAST SHIPPED'!$A$2:$G$1000000,5,FALSE)*M22</f>
        <v>425899.24053330068</v>
      </c>
      <c r="R22" s="8">
        <f>VLOOKUP($A22,'03 FORECAST SHIPPED'!$A$2:$G$1000000,6,FALSE)*N22</f>
        <v>5.833333333333333</v>
      </c>
      <c r="S22" s="8">
        <f>VLOOKUP($A22,'03 FORECAST SHIPPED'!$A$2:$G$1000000,7,FALSE)*O22</f>
        <v>6.5454545454545459</v>
      </c>
    </row>
    <row r="23" spans="1:19" x14ac:dyDescent="0.25">
      <c r="A23" t="s">
        <v>67</v>
      </c>
      <c r="B23">
        <f>VLOOKUP($A23,'01 LEAD TIME'!$A$10:$G$1000000,2,FALSE)</f>
        <v>0</v>
      </c>
      <c r="C23">
        <f>VLOOKUP($A23,'01 LEAD TIME'!$A$10:$G$1000000,3,FALSE)</f>
        <v>394</v>
      </c>
      <c r="D23" s="3">
        <f>VLOOKUP($A23,'01 LEAD TIME'!$A$10:$G$1000000,4,FALSE)</f>
        <v>1439991</v>
      </c>
      <c r="E23" s="3">
        <f>VLOOKUP($A23,'01 LEAD TIME'!$A$10:$G$1000000,5,FALSE)</f>
        <v>1422691</v>
      </c>
      <c r="F23" s="3">
        <f>VLOOKUP($A23,'01 LEAD TIME'!$A$10:$G$1000000,6,FALSE)</f>
        <v>11</v>
      </c>
      <c r="G23" s="3">
        <f>VLOOKUP($A23,'01 LEAD TIME'!$A$10:$G$1000000,7,FALSE)</f>
        <v>13</v>
      </c>
      <c r="H23" s="3">
        <f>VLOOKUP($A23,'02 SHIPPED'!$A$10:$G$1000000,4,FALSE)</f>
        <v>3310991</v>
      </c>
      <c r="I23" s="3">
        <f>VLOOKUP($A23,'02 SHIPPED'!$A$10:$G$1000000,5,FALSE)</f>
        <v>3264371</v>
      </c>
      <c r="J23" s="3">
        <f>VLOOKUP($A23,'02 SHIPPED'!$A$10:$G$1000000,6,FALSE)</f>
        <v>14</v>
      </c>
      <c r="K23" s="3">
        <f>VLOOKUP($A23,'02 SHIPPED'!$A$10:$G$1000000,7,FALSE)</f>
        <v>19</v>
      </c>
      <c r="L23" s="2">
        <f t="shared" si="3"/>
        <v>0.43491238725807468</v>
      </c>
      <c r="M23" s="2">
        <f t="shared" si="4"/>
        <v>0.43582393055201141</v>
      </c>
      <c r="N23" s="2">
        <f t="shared" si="5"/>
        <v>0.7857142857142857</v>
      </c>
      <c r="O23" s="2">
        <f t="shared" si="6"/>
        <v>0.68421052631578949</v>
      </c>
      <c r="P23" s="8">
        <f>VLOOKUP($A23,'03 FORECAST SHIPPED'!$A$2:$G$1000000,4,FALSE)*L23</f>
        <v>1203561.753476829</v>
      </c>
      <c r="Q23" s="8">
        <f>VLOOKUP($A23,'03 FORECAST SHIPPED'!$A$2:$G$1000000,5,FALSE)*M23</f>
        <v>1188381.1593369748</v>
      </c>
      <c r="R23" s="8">
        <f>VLOOKUP($A23,'03 FORECAST SHIPPED'!$A$2:$G$1000000,6,FALSE)*N23</f>
        <v>10.214285714285714</v>
      </c>
      <c r="S23" s="8">
        <f>VLOOKUP($A23,'03 FORECAST SHIPPED'!$A$2:$G$1000000,7,FALSE)*O23</f>
        <v>13</v>
      </c>
    </row>
    <row r="24" spans="1:19" x14ac:dyDescent="0.25">
      <c r="A24" t="s">
        <v>68</v>
      </c>
      <c r="B24">
        <f>VLOOKUP($A24,'01 LEAD TIME'!$A$10:$G$1000000,2,FALSE)</f>
        <v>0</v>
      </c>
      <c r="C24">
        <f>VLOOKUP($A24,'01 LEAD TIME'!$A$10:$G$1000000,3,FALSE)</f>
        <v>400</v>
      </c>
      <c r="D24" s="3">
        <f>VLOOKUP($A24,'01 LEAD TIME'!$A$10:$G$1000000,4,FALSE)</f>
        <v>3965300</v>
      </c>
      <c r="E24" s="3">
        <f>VLOOKUP($A24,'01 LEAD TIME'!$A$10:$G$1000000,5,FALSE)</f>
        <v>3965300</v>
      </c>
      <c r="F24" s="3">
        <f>VLOOKUP($A24,'01 LEAD TIME'!$A$10:$G$1000000,6,FALSE)</f>
        <v>25</v>
      </c>
      <c r="G24" s="3">
        <f>VLOOKUP($A24,'01 LEAD TIME'!$A$10:$G$1000000,7,FALSE)</f>
        <v>38</v>
      </c>
      <c r="H24" s="3">
        <f>VLOOKUP($A24,'02 SHIPPED'!$A$10:$G$1000000,4,FALSE)</f>
        <v>6945447.1699999999</v>
      </c>
      <c r="I24" s="3">
        <f>VLOOKUP($A24,'02 SHIPPED'!$A$10:$G$1000000,5,FALSE)</f>
        <v>6945447.1699999999</v>
      </c>
      <c r="J24" s="3">
        <f>VLOOKUP($A24,'02 SHIPPED'!$A$10:$G$1000000,6,FALSE)</f>
        <v>34</v>
      </c>
      <c r="K24" s="3">
        <f>VLOOKUP($A24,'02 SHIPPED'!$A$10:$G$1000000,7,FALSE)</f>
        <v>48</v>
      </c>
      <c r="L24" s="2">
        <f t="shared" si="3"/>
        <v>0.57092076333509856</v>
      </c>
      <c r="M24" s="2">
        <f t="shared" si="4"/>
        <v>0.57092076333509856</v>
      </c>
      <c r="N24" s="2">
        <f t="shared" si="5"/>
        <v>0.73529411764705888</v>
      </c>
      <c r="O24" s="2">
        <f t="shared" si="6"/>
        <v>0.79166666666666663</v>
      </c>
      <c r="P24" s="8">
        <f>VLOOKUP($A24,'03 FORECAST SHIPPED'!$A$2:$G$1000000,4,FALSE)*L24</f>
        <v>5387384.2634816272</v>
      </c>
      <c r="Q24" s="8">
        <f>VLOOKUP($A24,'03 FORECAST SHIPPED'!$A$2:$G$1000000,5,FALSE)*M24</f>
        <v>5345645.6338116527</v>
      </c>
      <c r="R24" s="8">
        <f>VLOOKUP($A24,'03 FORECAST SHIPPED'!$A$2:$G$1000000,6,FALSE)*N24</f>
        <v>36.029411764705884</v>
      </c>
      <c r="S24" s="8">
        <f>VLOOKUP($A24,'03 FORECAST SHIPPED'!$A$2:$G$1000000,7,FALSE)*O24</f>
        <v>57</v>
      </c>
    </row>
    <row r="25" spans="1:19" x14ac:dyDescent="0.25">
      <c r="A25" t="s">
        <v>69</v>
      </c>
      <c r="B25">
        <f>VLOOKUP($A25,'01 LEAD TIME'!$A$10:$G$1000000,2,FALSE)</f>
        <v>0</v>
      </c>
      <c r="C25">
        <f>VLOOKUP($A25,'01 LEAD TIME'!$A$10:$G$1000000,3,FALSE)</f>
        <v>410</v>
      </c>
      <c r="D25" s="3">
        <f>VLOOKUP($A25,'01 LEAD TIME'!$A$10:$G$1000000,4,FALSE)</f>
        <v>2034986.96</v>
      </c>
      <c r="E25" s="3">
        <f>VLOOKUP($A25,'01 LEAD TIME'!$A$10:$G$1000000,5,FALSE)</f>
        <v>2034986.96</v>
      </c>
      <c r="F25" s="3">
        <f>VLOOKUP($A25,'01 LEAD TIME'!$A$10:$G$1000000,6,FALSE)</f>
        <v>13</v>
      </c>
      <c r="G25" s="3">
        <f>VLOOKUP($A25,'01 LEAD TIME'!$A$10:$G$1000000,7,FALSE)</f>
        <v>20</v>
      </c>
      <c r="H25" s="3">
        <f>VLOOKUP($A25,'02 SHIPPED'!$A$10:$G$1000000,4,FALSE)</f>
        <v>14602162.41</v>
      </c>
      <c r="I25" s="3">
        <f>VLOOKUP($A25,'02 SHIPPED'!$A$10:$G$1000000,5,FALSE)</f>
        <v>14486407.41</v>
      </c>
      <c r="J25" s="3">
        <f>VLOOKUP($A25,'02 SHIPPED'!$A$10:$G$1000000,6,FALSE)</f>
        <v>90</v>
      </c>
      <c r="K25" s="3">
        <f>VLOOKUP($A25,'02 SHIPPED'!$A$10:$G$1000000,7,FALSE)</f>
        <v>121</v>
      </c>
      <c r="L25" s="2">
        <f t="shared" si="3"/>
        <v>0.1393620275450696</v>
      </c>
      <c r="M25" s="2">
        <f t="shared" si="4"/>
        <v>0.14047561292493016</v>
      </c>
      <c r="N25" s="2">
        <f t="shared" si="5"/>
        <v>0.14444444444444443</v>
      </c>
      <c r="O25" s="2">
        <f t="shared" si="6"/>
        <v>0.16528925619834711</v>
      </c>
      <c r="P25" s="8">
        <f>VLOOKUP($A25,'03 FORECAST SHIPPED'!$A$2:$G$1000000,4,FALSE)*L25</f>
        <v>1926187.3567771895</v>
      </c>
      <c r="Q25" s="8">
        <f>VLOOKUP($A25,'03 FORECAST SHIPPED'!$A$2:$G$1000000,5,FALSE)*M25</f>
        <v>1922837.2851396529</v>
      </c>
      <c r="R25" s="8">
        <f>VLOOKUP($A25,'03 FORECAST SHIPPED'!$A$2:$G$1000000,6,FALSE)*N25</f>
        <v>12.71111111111111</v>
      </c>
      <c r="S25" s="8">
        <f>VLOOKUP($A25,'03 FORECAST SHIPPED'!$A$2:$G$1000000,7,FALSE)*O25</f>
        <v>19.008264462809919</v>
      </c>
    </row>
    <row r="26" spans="1:19" x14ac:dyDescent="0.25">
      <c r="A26" t="s">
        <v>70</v>
      </c>
      <c r="B26">
        <f>VLOOKUP($A26,'01 LEAD TIME'!$A$10:$G$1000000,2,FALSE)</f>
        <v>0</v>
      </c>
      <c r="C26">
        <f>VLOOKUP($A26,'01 LEAD TIME'!$A$10:$G$1000000,3,FALSE)</f>
        <v>439</v>
      </c>
      <c r="D26" s="3">
        <f>VLOOKUP($A26,'01 LEAD TIME'!$A$10:$G$1000000,4,FALSE)</f>
        <v>11608257</v>
      </c>
      <c r="E26" s="3">
        <f>VLOOKUP($A26,'01 LEAD TIME'!$A$10:$G$1000000,5,FALSE)</f>
        <v>11388435.130000001</v>
      </c>
      <c r="F26" s="3">
        <f>VLOOKUP($A26,'01 LEAD TIME'!$A$10:$G$1000000,6,FALSE)</f>
        <v>81</v>
      </c>
      <c r="G26" s="3">
        <f>VLOOKUP($A26,'01 LEAD TIME'!$A$10:$G$1000000,7,FALSE)</f>
        <v>105</v>
      </c>
      <c r="H26" s="3">
        <f>VLOOKUP($A26,'02 SHIPPED'!$A$10:$G$1000000,4,FALSE)</f>
        <v>58755353.93</v>
      </c>
      <c r="I26" s="3">
        <f>VLOOKUP($A26,'02 SHIPPED'!$A$10:$G$1000000,5,FALSE)</f>
        <v>57495485.100000001</v>
      </c>
      <c r="J26" s="3">
        <f>VLOOKUP($A26,'02 SHIPPED'!$A$10:$G$1000000,6,FALSE)</f>
        <v>360</v>
      </c>
      <c r="K26" s="3">
        <f>VLOOKUP($A26,'02 SHIPPED'!$A$10:$G$1000000,7,FALSE)</f>
        <v>519</v>
      </c>
      <c r="L26" s="2">
        <f t="shared" si="3"/>
        <v>0.19756934855383315</v>
      </c>
      <c r="M26" s="2">
        <f t="shared" si="4"/>
        <v>0.19807529426340992</v>
      </c>
      <c r="N26" s="2">
        <f t="shared" si="5"/>
        <v>0.22500000000000001</v>
      </c>
      <c r="O26" s="2">
        <f t="shared" si="6"/>
        <v>0.20231213872832371</v>
      </c>
      <c r="P26" s="8">
        <f>VLOOKUP($A26,'03 FORECAST SHIPPED'!$A$2:$G$1000000,4,FALSE)*L26</f>
        <v>14419909.263915462</v>
      </c>
      <c r="Q26" s="8">
        <f>VLOOKUP($A26,'03 FORECAST SHIPPED'!$A$2:$G$1000000,5,FALSE)*M26</f>
        <v>14162187.906807924</v>
      </c>
      <c r="R26" s="8">
        <f>VLOOKUP($A26,'03 FORECAST SHIPPED'!$A$2:$G$1000000,6,FALSE)*N26</f>
        <v>99.45</v>
      </c>
      <c r="S26" s="8">
        <f>VLOOKUP($A26,'03 FORECAST SHIPPED'!$A$2:$G$1000000,7,FALSE)*O26</f>
        <v>127.65895953757226</v>
      </c>
    </row>
    <row r="27" spans="1:19" x14ac:dyDescent="0.25">
      <c r="A27" t="s">
        <v>71</v>
      </c>
      <c r="B27">
        <f>VLOOKUP($A27,'01 LEAD TIME'!$A$10:$G$1000000,2,FALSE)</f>
        <v>0</v>
      </c>
      <c r="C27">
        <f>VLOOKUP($A27,'01 LEAD TIME'!$A$10:$G$1000000,3,FALSE)</f>
        <v>462</v>
      </c>
      <c r="D27" s="3">
        <f>VLOOKUP($A27,'01 LEAD TIME'!$A$10:$G$1000000,4,FALSE)</f>
        <v>296444</v>
      </c>
      <c r="E27" s="3">
        <f>VLOOKUP($A27,'01 LEAD TIME'!$A$10:$G$1000000,5,FALSE)</f>
        <v>296444</v>
      </c>
      <c r="F27" s="3">
        <f>VLOOKUP($A27,'01 LEAD TIME'!$A$10:$G$1000000,6,FALSE)</f>
        <v>3</v>
      </c>
      <c r="G27" s="3">
        <f>VLOOKUP($A27,'01 LEAD TIME'!$A$10:$G$1000000,7,FALSE)</f>
        <v>3</v>
      </c>
      <c r="H27" s="3">
        <f>VLOOKUP($A27,'02 SHIPPED'!$A$10:$G$1000000,4,FALSE)</f>
        <v>1319344</v>
      </c>
      <c r="I27" s="3">
        <f>VLOOKUP($A27,'02 SHIPPED'!$A$10:$G$1000000,5,FALSE)</f>
        <v>1299544</v>
      </c>
      <c r="J27" s="3">
        <f>VLOOKUP($A27,'02 SHIPPED'!$A$10:$G$1000000,6,FALSE)</f>
        <v>10</v>
      </c>
      <c r="K27" s="3">
        <f>VLOOKUP($A27,'02 SHIPPED'!$A$10:$G$1000000,7,FALSE)</f>
        <v>10</v>
      </c>
      <c r="L27" s="2">
        <f t="shared" si="3"/>
        <v>0.22469045222474199</v>
      </c>
      <c r="M27" s="2">
        <f t="shared" si="4"/>
        <v>0.22811386147756443</v>
      </c>
      <c r="N27" s="2">
        <f t="shared" si="5"/>
        <v>0.3</v>
      </c>
      <c r="O27" s="2">
        <f t="shared" si="6"/>
        <v>0.3</v>
      </c>
      <c r="P27" s="8">
        <f>VLOOKUP($A27,'03 FORECAST SHIPPED'!$A$2:$G$1000000,4,FALSE)*L27</f>
        <v>227458.63859615082</v>
      </c>
      <c r="Q27" s="8">
        <f>VLOOKUP($A27,'03 FORECAST SHIPPED'!$A$2:$G$1000000,5,FALSE)*M27</f>
        <v>230924.22425096802</v>
      </c>
      <c r="R27" s="8">
        <f>VLOOKUP($A27,'03 FORECAST SHIPPED'!$A$2:$G$1000000,6,FALSE)*N27</f>
        <v>2.6999999999999997</v>
      </c>
      <c r="S27" s="8">
        <f>VLOOKUP($A27,'03 FORECAST SHIPPED'!$A$2:$G$1000000,7,FALSE)*O27</f>
        <v>2.6999999999999997</v>
      </c>
    </row>
    <row r="28" spans="1:19" x14ac:dyDescent="0.25">
      <c r="A28" t="s">
        <v>72</v>
      </c>
      <c r="B28">
        <f>VLOOKUP($A28,'01 LEAD TIME'!$A$10:$G$1000000,2,FALSE)</f>
        <v>0</v>
      </c>
      <c r="C28">
        <f>VLOOKUP($A28,'01 LEAD TIME'!$A$10:$G$1000000,3,FALSE)</f>
        <v>478</v>
      </c>
      <c r="D28" s="3">
        <f>VLOOKUP($A28,'01 LEAD TIME'!$A$10:$G$1000000,4,FALSE)</f>
        <v>621350</v>
      </c>
      <c r="E28" s="3">
        <f>VLOOKUP($A28,'01 LEAD TIME'!$A$10:$G$1000000,5,FALSE)</f>
        <v>621350</v>
      </c>
      <c r="F28" s="3">
        <f>VLOOKUP($A28,'01 LEAD TIME'!$A$10:$G$1000000,6,FALSE)</f>
        <v>5</v>
      </c>
      <c r="G28" s="3">
        <f>VLOOKUP($A28,'01 LEAD TIME'!$A$10:$G$1000000,7,FALSE)</f>
        <v>6</v>
      </c>
      <c r="H28" s="3">
        <f>VLOOKUP($A28,'02 SHIPPED'!$A$10:$G$1000000,4,FALSE)</f>
        <v>3654266.36</v>
      </c>
      <c r="I28" s="3">
        <f>VLOOKUP($A28,'02 SHIPPED'!$A$10:$G$1000000,5,FALSE)</f>
        <v>3583675.13</v>
      </c>
      <c r="J28" s="3">
        <f>VLOOKUP($A28,'02 SHIPPED'!$A$10:$G$1000000,6,FALSE)</f>
        <v>23</v>
      </c>
      <c r="K28" s="3">
        <f>VLOOKUP($A28,'02 SHIPPED'!$A$10:$G$1000000,7,FALSE)</f>
        <v>25</v>
      </c>
      <c r="L28" s="2">
        <f t="shared" si="3"/>
        <v>0.1700341296412777</v>
      </c>
      <c r="M28" s="2">
        <f t="shared" si="4"/>
        <v>0.1733834617983355</v>
      </c>
      <c r="N28" s="2">
        <f t="shared" si="5"/>
        <v>0.21739130434782608</v>
      </c>
      <c r="O28" s="2">
        <f t="shared" si="6"/>
        <v>0.24</v>
      </c>
      <c r="P28" s="8">
        <f>VLOOKUP($A28,'03 FORECAST SHIPPED'!$A$2:$G$1000000,4,FALSE)*L28</f>
        <v>723999.86761734029</v>
      </c>
      <c r="Q28" s="8">
        <f>VLOOKUP($A28,'03 FORECAST SHIPPED'!$A$2:$G$1000000,5,FALSE)*M28</f>
        <v>722896.62773310591</v>
      </c>
      <c r="R28" s="8">
        <f>VLOOKUP($A28,'03 FORECAST SHIPPED'!$A$2:$G$1000000,6,FALSE)*N28</f>
        <v>6.3043478260869561</v>
      </c>
      <c r="S28" s="8">
        <f>VLOOKUP($A28,'03 FORECAST SHIPPED'!$A$2:$G$1000000,7,FALSE)*O28</f>
        <v>7.4399999999999995</v>
      </c>
    </row>
    <row r="29" spans="1:19" x14ac:dyDescent="0.25">
      <c r="A29" t="s">
        <v>73</v>
      </c>
      <c r="B29">
        <f>VLOOKUP($A29,'01 LEAD TIME'!$A$10:$G$1000000,2,FALSE)</f>
        <v>0</v>
      </c>
      <c r="C29">
        <f>VLOOKUP($A29,'01 LEAD TIME'!$A$10:$G$1000000,3,FALSE)</f>
        <v>486</v>
      </c>
      <c r="D29" s="3">
        <f>VLOOKUP($A29,'01 LEAD TIME'!$A$10:$G$1000000,4,FALSE)</f>
        <v>1072990.1499999999</v>
      </c>
      <c r="E29" s="3">
        <f>VLOOKUP($A29,'01 LEAD TIME'!$A$10:$G$1000000,5,FALSE)</f>
        <v>1025601.77</v>
      </c>
      <c r="F29" s="3">
        <f>VLOOKUP($A29,'01 LEAD TIME'!$A$10:$G$1000000,6,FALSE)</f>
        <v>8</v>
      </c>
      <c r="G29" s="3">
        <f>VLOOKUP($A29,'01 LEAD TIME'!$A$10:$G$1000000,7,FALSE)</f>
        <v>10</v>
      </c>
      <c r="H29" s="3">
        <f>VLOOKUP($A29,'02 SHIPPED'!$A$10:$G$1000000,4,FALSE)</f>
        <v>16055704.439999999</v>
      </c>
      <c r="I29" s="3">
        <f>VLOOKUP($A29,'02 SHIPPED'!$A$10:$G$1000000,5,FALSE)</f>
        <v>15453017.33</v>
      </c>
      <c r="J29" s="3">
        <f>VLOOKUP($A29,'02 SHIPPED'!$A$10:$G$1000000,6,FALSE)</f>
        <v>81</v>
      </c>
      <c r="K29" s="3">
        <f>VLOOKUP($A29,'02 SHIPPED'!$A$10:$G$1000000,7,FALSE)</f>
        <v>133</v>
      </c>
      <c r="L29" s="2">
        <f t="shared" si="3"/>
        <v>6.6829216619535628E-2</v>
      </c>
      <c r="M29" s="2">
        <f t="shared" si="4"/>
        <v>6.6369029950476346E-2</v>
      </c>
      <c r="N29" s="2">
        <f t="shared" si="5"/>
        <v>9.8765432098765427E-2</v>
      </c>
      <c r="O29" s="2">
        <f t="shared" si="6"/>
        <v>7.5187969924812026E-2</v>
      </c>
      <c r="P29" s="8">
        <f>VLOOKUP($A29,'03 FORECAST SHIPPED'!$A$2:$G$1000000,4,FALSE)*L29</f>
        <v>1116754.5990876353</v>
      </c>
      <c r="Q29" s="8">
        <f>VLOOKUP($A29,'03 FORECAST SHIPPED'!$A$2:$G$1000000,5,FALSE)*M29</f>
        <v>1062601.28433462</v>
      </c>
      <c r="R29" s="8">
        <f>VLOOKUP($A29,'03 FORECAST SHIPPED'!$A$2:$G$1000000,6,FALSE)*N29</f>
        <v>8.5925925925925917</v>
      </c>
      <c r="S29" s="8">
        <f>VLOOKUP($A29,'03 FORECAST SHIPPED'!$A$2:$G$1000000,7,FALSE)*O29</f>
        <v>10.75187969924812</v>
      </c>
    </row>
    <row r="30" spans="1:19" x14ac:dyDescent="0.25">
      <c r="A30" t="s">
        <v>74</v>
      </c>
      <c r="B30">
        <f>VLOOKUP($A30,'01 LEAD TIME'!$A$10:$G$1000000,2,FALSE)</f>
        <v>0</v>
      </c>
      <c r="C30">
        <f>VLOOKUP($A30,'01 LEAD TIME'!$A$10:$G$1000000,3,FALSE)</f>
        <v>512</v>
      </c>
      <c r="D30" s="3">
        <f>VLOOKUP($A30,'01 LEAD TIME'!$A$10:$G$1000000,4,FALSE)</f>
        <v>335000</v>
      </c>
      <c r="E30" s="3">
        <f>VLOOKUP($A30,'01 LEAD TIME'!$A$10:$G$1000000,5,FALSE)</f>
        <v>335000</v>
      </c>
      <c r="F30" s="3">
        <f>VLOOKUP($A30,'01 LEAD TIME'!$A$10:$G$1000000,6,FALSE)</f>
        <v>3</v>
      </c>
      <c r="G30" s="3">
        <f>VLOOKUP($A30,'01 LEAD TIME'!$A$10:$G$1000000,7,FALSE)</f>
        <v>3</v>
      </c>
      <c r="H30" s="3">
        <f>VLOOKUP($A30,'02 SHIPPED'!$A$10:$G$1000000,4,FALSE)</f>
        <v>7005252</v>
      </c>
      <c r="I30" s="3">
        <f>VLOOKUP($A30,'02 SHIPPED'!$A$10:$G$1000000,5,FALSE)</f>
        <v>6965252</v>
      </c>
      <c r="J30" s="3">
        <f>VLOOKUP($A30,'02 SHIPPED'!$A$10:$G$1000000,6,FALSE)</f>
        <v>47</v>
      </c>
      <c r="K30" s="3">
        <f>VLOOKUP($A30,'02 SHIPPED'!$A$10:$G$1000000,7,FALSE)</f>
        <v>57</v>
      </c>
      <c r="L30" s="2">
        <f t="shared" si="3"/>
        <v>4.7821263246489921E-2</v>
      </c>
      <c r="M30" s="2">
        <f t="shared" si="4"/>
        <v>4.8095890859368766E-2</v>
      </c>
      <c r="N30" s="2">
        <f t="shared" si="5"/>
        <v>6.3829787234042548E-2</v>
      </c>
      <c r="O30" s="2">
        <f t="shared" si="6"/>
        <v>5.2631578947368418E-2</v>
      </c>
      <c r="P30" s="8">
        <f>VLOOKUP($A30,'03 FORECAST SHIPPED'!$A$2:$G$1000000,4,FALSE)*L30</f>
        <v>429349.48735605803</v>
      </c>
      <c r="Q30" s="8">
        <f>VLOOKUP($A30,'03 FORECAST SHIPPED'!$A$2:$G$1000000,5,FALSE)*M30</f>
        <v>429891.31692579109</v>
      </c>
      <c r="R30" s="8">
        <f>VLOOKUP($A30,'03 FORECAST SHIPPED'!$A$2:$G$1000000,6,FALSE)*N30</f>
        <v>4.4680851063829783</v>
      </c>
      <c r="S30" s="8">
        <f>VLOOKUP($A30,'03 FORECAST SHIPPED'!$A$2:$G$1000000,7,FALSE)*O30</f>
        <v>4.6315789473684212</v>
      </c>
    </row>
    <row r="31" spans="1:19" x14ac:dyDescent="0.25">
      <c r="A31" t="s">
        <v>75</v>
      </c>
      <c r="B31">
        <f>VLOOKUP($A31,'01 LEAD TIME'!$A$10:$G$1000000,2,FALSE)</f>
        <v>0</v>
      </c>
      <c r="C31">
        <f>VLOOKUP($A31,'01 LEAD TIME'!$A$10:$G$1000000,3,FALSE)</f>
        <v>518</v>
      </c>
      <c r="D31" s="3">
        <f>VLOOKUP($A31,'01 LEAD TIME'!$A$10:$G$1000000,4,FALSE)</f>
        <v>848990</v>
      </c>
      <c r="E31" s="3">
        <f>VLOOKUP($A31,'01 LEAD TIME'!$A$10:$G$1000000,5,FALSE)</f>
        <v>848990</v>
      </c>
      <c r="F31" s="3">
        <f>VLOOKUP($A31,'01 LEAD TIME'!$A$10:$G$1000000,6,FALSE)</f>
        <v>1</v>
      </c>
      <c r="G31" s="3">
        <f>VLOOKUP($A31,'01 LEAD TIME'!$A$10:$G$1000000,7,FALSE)</f>
        <v>1</v>
      </c>
      <c r="H31" s="3">
        <f>VLOOKUP($A31,'02 SHIPPED'!$A$10:$G$1000000,4,FALSE)</f>
        <v>848990</v>
      </c>
      <c r="I31" s="3">
        <f>VLOOKUP($A31,'02 SHIPPED'!$A$10:$G$1000000,5,FALSE)</f>
        <v>848990</v>
      </c>
      <c r="J31" s="3">
        <f>VLOOKUP($A31,'02 SHIPPED'!$A$10:$G$1000000,6,FALSE)</f>
        <v>1</v>
      </c>
      <c r="K31" s="3">
        <f>VLOOKUP($A31,'02 SHIPPED'!$A$10:$G$1000000,7,FALSE)</f>
        <v>1</v>
      </c>
      <c r="L31" s="2">
        <f t="shared" si="3"/>
        <v>1</v>
      </c>
      <c r="M31" s="2">
        <f t="shared" si="4"/>
        <v>1</v>
      </c>
      <c r="N31" s="2">
        <f t="shared" si="5"/>
        <v>1</v>
      </c>
      <c r="O31" s="2">
        <f t="shared" si="6"/>
        <v>1</v>
      </c>
      <c r="P31" s="8">
        <f>VLOOKUP($A31,'03 FORECAST SHIPPED'!$A$2:$G$1000000,4,FALSE)*L31</f>
        <v>0</v>
      </c>
      <c r="Q31" s="8">
        <f>VLOOKUP($A31,'03 FORECAST SHIPPED'!$A$2:$G$1000000,5,FALSE)*M31</f>
        <v>0</v>
      </c>
      <c r="R31" s="8">
        <f>VLOOKUP($A31,'03 FORECAST SHIPPED'!$A$2:$G$1000000,6,FALSE)*N31</f>
        <v>0</v>
      </c>
      <c r="S31" s="8">
        <f>VLOOKUP($A31,'03 FORECAST SHIPPED'!$A$2:$G$1000000,7,FALSE)*O31</f>
        <v>0</v>
      </c>
    </row>
    <row r="32" spans="1:19" x14ac:dyDescent="0.25">
      <c r="A32" t="s">
        <v>76</v>
      </c>
      <c r="B32">
        <f>VLOOKUP($A32,'01 LEAD TIME'!$A$10:$G$1000000,2,FALSE)</f>
        <v>0</v>
      </c>
      <c r="C32">
        <f>VLOOKUP($A32,'01 LEAD TIME'!$A$10:$G$1000000,3,FALSE)</f>
        <v>530</v>
      </c>
      <c r="D32" s="3">
        <f>VLOOKUP($A32,'01 LEAD TIME'!$A$10:$G$1000000,4,FALSE)</f>
        <v>2273450.7000000002</v>
      </c>
      <c r="E32" s="3">
        <f>VLOOKUP($A32,'01 LEAD TIME'!$A$10:$G$1000000,5,FALSE)</f>
        <v>2267750.7000000002</v>
      </c>
      <c r="F32" s="3">
        <f>VLOOKUP($A32,'01 LEAD TIME'!$A$10:$G$1000000,6,FALSE)</f>
        <v>18</v>
      </c>
      <c r="G32" s="3">
        <f>VLOOKUP($A32,'01 LEAD TIME'!$A$10:$G$1000000,7,FALSE)</f>
        <v>18</v>
      </c>
      <c r="H32" s="3">
        <f>VLOOKUP($A32,'02 SHIPPED'!$A$10:$G$1000000,4,FALSE)</f>
        <v>42627500.460000001</v>
      </c>
      <c r="I32" s="3">
        <f>VLOOKUP($A32,'02 SHIPPED'!$A$10:$G$1000000,5,FALSE)</f>
        <v>42100360.25</v>
      </c>
      <c r="J32" s="3">
        <f>VLOOKUP($A32,'02 SHIPPED'!$A$10:$G$1000000,6,FALSE)</f>
        <v>220</v>
      </c>
      <c r="K32" s="3">
        <f>VLOOKUP($A32,'02 SHIPPED'!$A$10:$G$1000000,7,FALSE)</f>
        <v>312</v>
      </c>
      <c r="L32" s="2">
        <f t="shared" si="3"/>
        <v>5.3332958195222317E-2</v>
      </c>
      <c r="M32" s="2">
        <f t="shared" si="4"/>
        <v>5.3865351425347964E-2</v>
      </c>
      <c r="N32" s="2">
        <f t="shared" si="5"/>
        <v>8.1818181818181818E-2</v>
      </c>
      <c r="O32" s="2">
        <f t="shared" si="6"/>
        <v>5.7692307692307696E-2</v>
      </c>
      <c r="P32" s="8">
        <f>VLOOKUP($A32,'03 FORECAST SHIPPED'!$A$2:$G$1000000,4,FALSE)*L32</f>
        <v>2607718.4821308386</v>
      </c>
      <c r="Q32" s="8">
        <f>VLOOKUP($A32,'03 FORECAST SHIPPED'!$A$2:$G$1000000,5,FALSE)*M32</f>
        <v>2604012.2169429995</v>
      </c>
      <c r="R32" s="8">
        <f>VLOOKUP($A32,'03 FORECAST SHIPPED'!$A$2:$G$1000000,6,FALSE)*N32</f>
        <v>19.554545454545455</v>
      </c>
      <c r="S32" s="8">
        <f>VLOOKUP($A32,'03 FORECAST SHIPPED'!$A$2:$G$1000000,7,FALSE)*O32</f>
        <v>21.634615384615387</v>
      </c>
    </row>
    <row r="33" spans="1:19" x14ac:dyDescent="0.25">
      <c r="A33" t="s">
        <v>77</v>
      </c>
      <c r="B33">
        <f>VLOOKUP($A33,'01 LEAD TIME'!$A$10:$G$1000000,2,FALSE)</f>
        <v>0</v>
      </c>
      <c r="C33">
        <f>VLOOKUP($A33,'01 LEAD TIME'!$A$10:$G$1000000,3,FALSE)</f>
        <v>537</v>
      </c>
      <c r="D33" s="3">
        <f>VLOOKUP($A33,'01 LEAD TIME'!$A$10:$G$1000000,4,FALSE)</f>
        <v>2132163.7000000002</v>
      </c>
      <c r="E33" s="3">
        <f>VLOOKUP($A33,'01 LEAD TIME'!$A$10:$G$1000000,5,FALSE)</f>
        <v>2120773.7000000002</v>
      </c>
      <c r="F33" s="3">
        <f>VLOOKUP($A33,'01 LEAD TIME'!$A$10:$G$1000000,6,FALSE)</f>
        <v>14</v>
      </c>
      <c r="G33" s="3">
        <f>VLOOKUP($A33,'01 LEAD TIME'!$A$10:$G$1000000,7,FALSE)</f>
        <v>16</v>
      </c>
      <c r="H33" s="3">
        <f>VLOOKUP($A33,'02 SHIPPED'!$A$10:$G$1000000,4,FALSE)</f>
        <v>12628424.060000001</v>
      </c>
      <c r="I33" s="3">
        <f>VLOOKUP($A33,'02 SHIPPED'!$A$10:$G$1000000,5,FALSE)</f>
        <v>12405214.470000001</v>
      </c>
      <c r="J33" s="3">
        <f>VLOOKUP($A33,'02 SHIPPED'!$A$10:$G$1000000,6,FALSE)</f>
        <v>72</v>
      </c>
      <c r="K33" s="3">
        <f>VLOOKUP($A33,'02 SHIPPED'!$A$10:$G$1000000,7,FALSE)</f>
        <v>97</v>
      </c>
      <c r="L33" s="2">
        <f t="shared" si="3"/>
        <v>0.16883846233462643</v>
      </c>
      <c r="M33" s="2">
        <f t="shared" si="4"/>
        <v>0.17095824543209209</v>
      </c>
      <c r="N33" s="2">
        <f t="shared" si="5"/>
        <v>0.19444444444444445</v>
      </c>
      <c r="O33" s="2">
        <f t="shared" si="6"/>
        <v>0.16494845360824742</v>
      </c>
      <c r="P33" s="8">
        <f>VLOOKUP($A33,'03 FORECAST SHIPPED'!$A$2:$G$1000000,4,FALSE)*L33</f>
        <v>1993851.2316554743</v>
      </c>
      <c r="Q33" s="8">
        <f>VLOOKUP($A33,'03 FORECAST SHIPPED'!$A$2:$G$1000000,5,FALSE)*M33</f>
        <v>1984434.4992679069</v>
      </c>
      <c r="R33" s="8">
        <f>VLOOKUP($A33,'03 FORECAST SHIPPED'!$A$2:$G$1000000,6,FALSE)*N33</f>
        <v>13.222222222222223</v>
      </c>
      <c r="S33" s="8">
        <f>VLOOKUP($A33,'03 FORECAST SHIPPED'!$A$2:$G$1000000,7,FALSE)*O33</f>
        <v>15.175257731958762</v>
      </c>
    </row>
    <row r="34" spans="1:19" x14ac:dyDescent="0.25">
      <c r="A34" t="s">
        <v>78</v>
      </c>
      <c r="B34">
        <f>VLOOKUP($A34,'01 LEAD TIME'!$A$10:$G$1000000,2,FALSE)</f>
        <v>0</v>
      </c>
      <c r="C34">
        <f>VLOOKUP($A34,'01 LEAD TIME'!$A$10:$G$1000000,3,FALSE)</f>
        <v>544</v>
      </c>
      <c r="D34" s="3">
        <f>VLOOKUP($A34,'01 LEAD TIME'!$A$10:$G$1000000,4,FALSE)</f>
        <v>408937875.12</v>
      </c>
      <c r="E34" s="3">
        <f>VLOOKUP($A34,'01 LEAD TIME'!$A$10:$G$1000000,5,FALSE)</f>
        <v>403553163.00999999</v>
      </c>
      <c r="F34" s="3">
        <f>VLOOKUP($A34,'01 LEAD TIME'!$A$10:$G$1000000,6,FALSE)</f>
        <v>3397</v>
      </c>
      <c r="G34" s="3">
        <f>VLOOKUP($A34,'01 LEAD TIME'!$A$10:$G$1000000,7,FALSE)</f>
        <v>4230</v>
      </c>
      <c r="H34" s="3">
        <f>VLOOKUP($A34,'02 SHIPPED'!$A$10:$G$1000000,4,FALSE)</f>
        <v>1033096758.4400001</v>
      </c>
      <c r="I34" s="3">
        <f>VLOOKUP($A34,'02 SHIPPED'!$A$10:$G$1000000,5,FALSE)</f>
        <v>1019189334.98</v>
      </c>
      <c r="J34" s="3">
        <f>VLOOKUP($A34,'02 SHIPPED'!$A$10:$G$1000000,6,FALSE)</f>
        <v>9000</v>
      </c>
      <c r="K34" s="3">
        <f>VLOOKUP($A34,'02 SHIPPED'!$A$10:$G$1000000,7,FALSE)</f>
        <v>11026</v>
      </c>
      <c r="L34" s="2">
        <f t="shared" si="3"/>
        <v>0.39583695503749877</v>
      </c>
      <c r="M34" s="2">
        <f t="shared" si="4"/>
        <v>0.39595504893888933</v>
      </c>
      <c r="N34" s="2">
        <f t="shared" si="5"/>
        <v>0.37744444444444447</v>
      </c>
      <c r="O34" s="2">
        <f t="shared" si="6"/>
        <v>0.38363867222927628</v>
      </c>
      <c r="P34" s="8">
        <f>VLOOKUP($A34,'03 FORECAST SHIPPED'!$A$2:$G$1000000,4,FALSE)*L34</f>
        <v>413993158.50677973</v>
      </c>
      <c r="Q34" s="8">
        <f>VLOOKUP($A34,'03 FORECAST SHIPPED'!$A$2:$G$1000000,5,FALSE)*M34</f>
        <v>408937756.3223716</v>
      </c>
      <c r="R34" s="8">
        <f>VLOOKUP($A34,'03 FORECAST SHIPPED'!$A$2:$G$1000000,6,FALSE)*N34</f>
        <v>3323.0208888888892</v>
      </c>
      <c r="S34" s="8">
        <f>VLOOKUP($A34,'03 FORECAST SHIPPED'!$A$2:$G$1000000,7,FALSE)*O34</f>
        <v>4237.2891347723562</v>
      </c>
    </row>
    <row r="35" spans="1:19" x14ac:dyDescent="0.25">
      <c r="A35" t="s">
        <v>79</v>
      </c>
      <c r="B35">
        <f>VLOOKUP($A35,'01 LEAD TIME'!$A$10:$G$1000000,2,FALSE)</f>
        <v>0</v>
      </c>
      <c r="C35">
        <f>VLOOKUP($A35,'01 LEAD TIME'!$A$10:$G$1000000,3,FALSE)</f>
        <v>566</v>
      </c>
      <c r="D35" s="3">
        <f>VLOOKUP($A35,'01 LEAD TIME'!$A$10:$G$1000000,4,FALSE)</f>
        <v>2497166</v>
      </c>
      <c r="E35" s="3">
        <f>VLOOKUP($A35,'01 LEAD TIME'!$A$10:$G$1000000,5,FALSE)</f>
        <v>2497166</v>
      </c>
      <c r="F35" s="3">
        <f>VLOOKUP($A35,'01 LEAD TIME'!$A$10:$G$1000000,6,FALSE)</f>
        <v>16</v>
      </c>
      <c r="G35" s="3">
        <f>VLOOKUP($A35,'01 LEAD TIME'!$A$10:$G$1000000,7,FALSE)</f>
        <v>27</v>
      </c>
      <c r="H35" s="3">
        <f>VLOOKUP($A35,'02 SHIPPED'!$A$10:$G$1000000,4,FALSE)</f>
        <v>4816043.6399999997</v>
      </c>
      <c r="I35" s="3">
        <f>VLOOKUP($A35,'02 SHIPPED'!$A$10:$G$1000000,5,FALSE)</f>
        <v>4816043.6399999997</v>
      </c>
      <c r="J35" s="3">
        <f>VLOOKUP($A35,'02 SHIPPED'!$A$10:$G$1000000,6,FALSE)</f>
        <v>30</v>
      </c>
      <c r="K35" s="3">
        <f>VLOOKUP($A35,'02 SHIPPED'!$A$10:$G$1000000,7,FALSE)</f>
        <v>46</v>
      </c>
      <c r="L35" s="2">
        <f t="shared" si="3"/>
        <v>0.51850983642664839</v>
      </c>
      <c r="M35" s="2">
        <f t="shared" si="4"/>
        <v>0.51850983642664839</v>
      </c>
      <c r="N35" s="2">
        <f t="shared" si="5"/>
        <v>0.53333333333333333</v>
      </c>
      <c r="O35" s="2">
        <f t="shared" si="6"/>
        <v>0.58695652173913049</v>
      </c>
      <c r="P35" s="8">
        <f>VLOOKUP($A35,'03 FORECAST SHIPPED'!$A$2:$G$1000000,4,FALSE)*L35</f>
        <v>2167824.1071968861</v>
      </c>
      <c r="Q35" s="8">
        <f>VLOOKUP($A35,'03 FORECAST SHIPPED'!$A$2:$G$1000000,5,FALSE)*M35</f>
        <v>2156118.9913391774</v>
      </c>
      <c r="R35" s="8">
        <f>VLOOKUP($A35,'03 FORECAST SHIPPED'!$A$2:$G$1000000,6,FALSE)*N35</f>
        <v>16.533333333333331</v>
      </c>
      <c r="S35" s="8">
        <f>VLOOKUP($A35,'03 FORECAST SHIPPED'!$A$2:$G$1000000,7,FALSE)*O35</f>
        <v>27.000000000000004</v>
      </c>
    </row>
    <row r="36" spans="1:19" x14ac:dyDescent="0.25">
      <c r="A36" t="s">
        <v>80</v>
      </c>
      <c r="B36">
        <f>VLOOKUP($A36,'01 LEAD TIME'!$A$10:$G$1000000,2,FALSE)</f>
        <v>0</v>
      </c>
      <c r="C36">
        <f>VLOOKUP($A36,'01 LEAD TIME'!$A$10:$G$1000000,3,FALSE)</f>
        <v>573</v>
      </c>
      <c r="D36" s="3">
        <f>VLOOKUP($A36,'01 LEAD TIME'!$A$10:$G$1000000,4,FALSE)</f>
        <v>3576674</v>
      </c>
      <c r="E36" s="3">
        <f>VLOOKUP($A36,'01 LEAD TIME'!$A$10:$G$1000000,5,FALSE)</f>
        <v>3501974</v>
      </c>
      <c r="F36" s="3">
        <f>VLOOKUP($A36,'01 LEAD TIME'!$A$10:$G$1000000,6,FALSE)</f>
        <v>27</v>
      </c>
      <c r="G36" s="3">
        <f>VLOOKUP($A36,'01 LEAD TIME'!$A$10:$G$1000000,7,FALSE)</f>
        <v>32</v>
      </c>
      <c r="H36" s="3">
        <f>VLOOKUP($A36,'02 SHIPPED'!$A$10:$G$1000000,4,FALSE)</f>
        <v>9164558.1999999993</v>
      </c>
      <c r="I36" s="3">
        <f>VLOOKUP($A36,'02 SHIPPED'!$A$10:$G$1000000,5,FALSE)</f>
        <v>9009371.1699999999</v>
      </c>
      <c r="J36" s="3">
        <f>VLOOKUP($A36,'02 SHIPPED'!$A$10:$G$1000000,6,FALSE)</f>
        <v>52</v>
      </c>
      <c r="K36" s="3">
        <f>VLOOKUP($A36,'02 SHIPPED'!$A$10:$G$1000000,7,FALSE)</f>
        <v>72</v>
      </c>
      <c r="L36" s="2">
        <f t="shared" si="3"/>
        <v>0.3902723865074042</v>
      </c>
      <c r="M36" s="2">
        <f t="shared" si="4"/>
        <v>0.38870348817030703</v>
      </c>
      <c r="N36" s="2">
        <f t="shared" si="5"/>
        <v>0.51923076923076927</v>
      </c>
      <c r="O36" s="2">
        <f t="shared" si="6"/>
        <v>0.44444444444444442</v>
      </c>
      <c r="P36" s="8">
        <f>VLOOKUP($A36,'03 FORECAST SHIPPED'!$A$2:$G$1000000,4,FALSE)*L36</f>
        <v>3642464.4797733952</v>
      </c>
      <c r="Q36" s="8">
        <f>VLOOKUP($A36,'03 FORECAST SHIPPED'!$A$2:$G$1000000,5,FALSE)*M36</f>
        <v>3559915.2419775375</v>
      </c>
      <c r="R36" s="8">
        <f>VLOOKUP($A36,'03 FORECAST SHIPPED'!$A$2:$G$1000000,6,FALSE)*N36</f>
        <v>30.115384615384617</v>
      </c>
      <c r="S36" s="8">
        <f>VLOOKUP($A36,'03 FORECAST SHIPPED'!$A$2:$G$1000000,7,FALSE)*O36</f>
        <v>33.777777777777779</v>
      </c>
    </row>
    <row r="37" spans="1:19" x14ac:dyDescent="0.25">
      <c r="A37" t="s">
        <v>81</v>
      </c>
      <c r="B37">
        <f>VLOOKUP($A37,'01 LEAD TIME'!$A$10:$G$1000000,2,FALSE)</f>
        <v>0</v>
      </c>
      <c r="C37">
        <f>VLOOKUP($A37,'01 LEAD TIME'!$A$10:$G$1000000,3,FALSE)</f>
        <v>579</v>
      </c>
      <c r="D37" s="3">
        <f>VLOOKUP($A37,'01 LEAD TIME'!$A$10:$G$1000000,4,FALSE)</f>
        <v>381700</v>
      </c>
      <c r="E37" s="3">
        <f>VLOOKUP($A37,'01 LEAD TIME'!$A$10:$G$1000000,5,FALSE)</f>
        <v>227700</v>
      </c>
      <c r="F37" s="3">
        <f>VLOOKUP($A37,'01 LEAD TIME'!$A$10:$G$1000000,6,FALSE)</f>
        <v>4</v>
      </c>
      <c r="G37" s="3">
        <f>VLOOKUP($A37,'01 LEAD TIME'!$A$10:$G$1000000,7,FALSE)</f>
        <v>4</v>
      </c>
      <c r="H37" s="3">
        <f>VLOOKUP($A37,'02 SHIPPED'!$A$10:$G$1000000,4,FALSE)</f>
        <v>3609945.68</v>
      </c>
      <c r="I37" s="3">
        <f>VLOOKUP($A37,'02 SHIPPED'!$A$10:$G$1000000,5,FALSE)</f>
        <v>3404622.74</v>
      </c>
      <c r="J37" s="3">
        <f>VLOOKUP($A37,'02 SHIPPED'!$A$10:$G$1000000,6,FALSE)</f>
        <v>23</v>
      </c>
      <c r="K37" s="3">
        <f>VLOOKUP($A37,'02 SHIPPED'!$A$10:$G$1000000,7,FALSE)</f>
        <v>27</v>
      </c>
      <c r="L37" s="2">
        <f t="shared" si="3"/>
        <v>0.10573566303634796</v>
      </c>
      <c r="M37" s="2">
        <f t="shared" si="4"/>
        <v>6.6879656687013719E-2</v>
      </c>
      <c r="N37" s="2">
        <f t="shared" si="5"/>
        <v>0.17391304347826086</v>
      </c>
      <c r="O37" s="2">
        <f t="shared" si="6"/>
        <v>0.14814814814814814</v>
      </c>
      <c r="P37" s="8">
        <f>VLOOKUP($A37,'03 FORECAST SHIPPED'!$A$2:$G$1000000,4,FALSE)*L37</f>
        <v>617953.14853075566</v>
      </c>
      <c r="Q37" s="8">
        <f>VLOOKUP($A37,'03 FORECAST SHIPPED'!$A$2:$G$1000000,5,FALSE)*M37</f>
        <v>379872.30277472676</v>
      </c>
      <c r="R37" s="8">
        <f>VLOOKUP($A37,'03 FORECAST SHIPPED'!$A$2:$G$1000000,6,FALSE)*N37</f>
        <v>4.3478260869565215</v>
      </c>
      <c r="S37" s="8">
        <f>VLOOKUP($A37,'03 FORECAST SHIPPED'!$A$2:$G$1000000,7,FALSE)*O37</f>
        <v>4.1481481481481479</v>
      </c>
    </row>
    <row r="38" spans="1:19" x14ac:dyDescent="0.25">
      <c r="A38" t="s">
        <v>82</v>
      </c>
      <c r="B38">
        <f>VLOOKUP($A38,'01 LEAD TIME'!$A$10:$G$1000000,2,FALSE)</f>
        <v>0</v>
      </c>
      <c r="C38">
        <f>VLOOKUP($A38,'01 LEAD TIME'!$A$10:$G$1000000,3,FALSE)</f>
        <v>600</v>
      </c>
      <c r="D38" s="3">
        <f>VLOOKUP($A38,'01 LEAD TIME'!$A$10:$G$1000000,4,FALSE)</f>
        <v>1160368</v>
      </c>
      <c r="E38" s="3">
        <f>VLOOKUP($A38,'01 LEAD TIME'!$A$10:$G$1000000,5,FALSE)</f>
        <v>1160368</v>
      </c>
      <c r="F38" s="3">
        <f>VLOOKUP($A38,'01 LEAD TIME'!$A$10:$G$1000000,6,FALSE)</f>
        <v>5</v>
      </c>
      <c r="G38" s="3">
        <f>VLOOKUP($A38,'01 LEAD TIME'!$A$10:$G$1000000,7,FALSE)</f>
        <v>6</v>
      </c>
      <c r="H38" s="3">
        <f>VLOOKUP($A38,'02 SHIPPED'!$A$10:$G$1000000,4,FALSE)</f>
        <v>2337578</v>
      </c>
      <c r="I38" s="3">
        <f>VLOOKUP($A38,'02 SHIPPED'!$A$10:$G$1000000,5,FALSE)</f>
        <v>2337578</v>
      </c>
      <c r="J38" s="3">
        <f>VLOOKUP($A38,'02 SHIPPED'!$A$10:$G$1000000,6,FALSE)</f>
        <v>8</v>
      </c>
      <c r="K38" s="3">
        <f>VLOOKUP($A38,'02 SHIPPED'!$A$10:$G$1000000,7,FALSE)</f>
        <v>9</v>
      </c>
      <c r="L38" s="2">
        <f t="shared" si="3"/>
        <v>0.49639755336506419</v>
      </c>
      <c r="M38" s="2">
        <f t="shared" si="4"/>
        <v>0.49639755336506419</v>
      </c>
      <c r="N38" s="2">
        <f t="shared" si="5"/>
        <v>0.625</v>
      </c>
      <c r="O38" s="2">
        <f t="shared" si="6"/>
        <v>0.66666666666666663</v>
      </c>
      <c r="P38" s="8">
        <f>VLOOKUP($A38,'03 FORECAST SHIPPED'!$A$2:$G$1000000,4,FALSE)*L38</f>
        <v>1112713.8348769539</v>
      </c>
      <c r="Q38" s="8">
        <f>VLOOKUP($A38,'03 FORECAST SHIPPED'!$A$2:$G$1000000,5,FALSE)*M38</f>
        <v>1112713.8348769539</v>
      </c>
      <c r="R38" s="8">
        <f>VLOOKUP($A38,'03 FORECAST SHIPPED'!$A$2:$G$1000000,6,FALSE)*N38</f>
        <v>4.375</v>
      </c>
      <c r="S38" s="8">
        <f>VLOOKUP($A38,'03 FORECAST SHIPPED'!$A$2:$G$1000000,7,FALSE)*O38</f>
        <v>5.333333333333333</v>
      </c>
    </row>
    <row r="39" spans="1:19" x14ac:dyDescent="0.25">
      <c r="A39" t="s">
        <v>83</v>
      </c>
      <c r="B39">
        <f>VLOOKUP($A39,'01 LEAD TIME'!$A$10:$G$1000000,2,FALSE)</f>
        <v>0</v>
      </c>
      <c r="C39">
        <f>VLOOKUP($A39,'01 LEAD TIME'!$A$10:$G$1000000,3,FALSE)</f>
        <v>620</v>
      </c>
      <c r="D39" s="3">
        <f>VLOOKUP($A39,'01 LEAD TIME'!$A$10:$G$1000000,4,FALSE)</f>
        <v>1712280</v>
      </c>
      <c r="E39" s="3">
        <f>VLOOKUP($A39,'01 LEAD TIME'!$A$10:$G$1000000,5,FALSE)</f>
        <v>1712280</v>
      </c>
      <c r="F39" s="3">
        <f>VLOOKUP($A39,'01 LEAD TIME'!$A$10:$G$1000000,6,FALSE)</f>
        <v>10</v>
      </c>
      <c r="G39" s="3">
        <f>VLOOKUP($A39,'01 LEAD TIME'!$A$10:$G$1000000,7,FALSE)</f>
        <v>13</v>
      </c>
      <c r="H39" s="3">
        <f>VLOOKUP($A39,'02 SHIPPED'!$A$10:$G$1000000,4,FALSE)</f>
        <v>9782189</v>
      </c>
      <c r="I39" s="3">
        <f>VLOOKUP($A39,'02 SHIPPED'!$A$10:$G$1000000,5,FALSE)</f>
        <v>9778829</v>
      </c>
      <c r="J39" s="3">
        <f>VLOOKUP($A39,'02 SHIPPED'!$A$10:$G$1000000,6,FALSE)</f>
        <v>40</v>
      </c>
      <c r="K39" s="3">
        <f>VLOOKUP($A39,'02 SHIPPED'!$A$10:$G$1000000,7,FALSE)</f>
        <v>54</v>
      </c>
      <c r="L39" s="2">
        <f t="shared" si="3"/>
        <v>0.17504057629636885</v>
      </c>
      <c r="M39" s="2">
        <f t="shared" si="4"/>
        <v>0.17510072013734979</v>
      </c>
      <c r="N39" s="2">
        <f t="shared" si="5"/>
        <v>0.25</v>
      </c>
      <c r="O39" s="2">
        <f t="shared" si="6"/>
        <v>0.24074074074074073</v>
      </c>
      <c r="P39" s="8">
        <f>VLOOKUP($A39,'03 FORECAST SHIPPED'!$A$2:$G$1000000,4,FALSE)*L39</f>
        <v>1533832.4339265986</v>
      </c>
      <c r="Q39" s="8">
        <f>VLOOKUP($A39,'03 FORECAST SHIPPED'!$A$2:$G$1000000,5,FALSE)*M39</f>
        <v>1514264.8992225961</v>
      </c>
      <c r="R39" s="8">
        <f>VLOOKUP($A39,'03 FORECAST SHIPPED'!$A$2:$G$1000000,6,FALSE)*N39</f>
        <v>11.5</v>
      </c>
      <c r="S39" s="8">
        <f>VLOOKUP($A39,'03 FORECAST SHIPPED'!$A$2:$G$1000000,7,FALSE)*O39</f>
        <v>12.518518518518517</v>
      </c>
    </row>
    <row r="40" spans="1:19" x14ac:dyDescent="0.25">
      <c r="A40" t="s">
        <v>84</v>
      </c>
      <c r="B40">
        <f>VLOOKUP($A40,'01 LEAD TIME'!$A$10:$G$1000000,2,FALSE)</f>
        <v>0</v>
      </c>
      <c r="C40">
        <f>VLOOKUP($A40,'01 LEAD TIME'!$A$10:$G$1000000,3,FALSE)</f>
        <v>632</v>
      </c>
      <c r="D40" s="3">
        <f>VLOOKUP($A40,'01 LEAD TIME'!$A$10:$G$1000000,4,FALSE)</f>
        <v>1021000</v>
      </c>
      <c r="E40" s="3">
        <f>VLOOKUP($A40,'01 LEAD TIME'!$A$10:$G$1000000,5,FALSE)</f>
        <v>1003800</v>
      </c>
      <c r="F40" s="3">
        <f>VLOOKUP($A40,'01 LEAD TIME'!$A$10:$G$1000000,6,FALSE)</f>
        <v>6</v>
      </c>
      <c r="G40" s="3">
        <f>VLOOKUP($A40,'01 LEAD TIME'!$A$10:$G$1000000,7,FALSE)</f>
        <v>7</v>
      </c>
      <c r="H40" s="3">
        <f>VLOOKUP($A40,'02 SHIPPED'!$A$10:$G$1000000,4,FALSE)</f>
        <v>3517939</v>
      </c>
      <c r="I40" s="3">
        <f>VLOOKUP($A40,'02 SHIPPED'!$A$10:$G$1000000,5,FALSE)</f>
        <v>3517939</v>
      </c>
      <c r="J40" s="3">
        <f>VLOOKUP($A40,'02 SHIPPED'!$A$10:$G$1000000,6,FALSE)</f>
        <v>20</v>
      </c>
      <c r="K40" s="3">
        <f>VLOOKUP($A40,'02 SHIPPED'!$A$10:$G$1000000,7,FALSE)</f>
        <v>22</v>
      </c>
      <c r="L40" s="2">
        <f t="shared" si="3"/>
        <v>0.29022674924153036</v>
      </c>
      <c r="M40" s="2">
        <f t="shared" si="4"/>
        <v>0.28533752290758879</v>
      </c>
      <c r="N40" s="2">
        <f t="shared" si="5"/>
        <v>0.3</v>
      </c>
      <c r="O40" s="2">
        <f t="shared" si="6"/>
        <v>0.31818181818181818</v>
      </c>
      <c r="P40" s="8">
        <f>VLOOKUP($A40,'03 FORECAST SHIPPED'!$A$2:$G$1000000,4,FALSE)*L40</f>
        <v>1263444.6879266526</v>
      </c>
      <c r="Q40" s="8">
        <f>VLOOKUP($A40,'03 FORECAST SHIPPED'!$A$2:$G$1000000,5,FALSE)*M40</f>
        <v>1237252.6037546415</v>
      </c>
      <c r="R40" s="8">
        <f>VLOOKUP($A40,'03 FORECAST SHIPPED'!$A$2:$G$1000000,6,FALSE)*N40</f>
        <v>7.1999999999999993</v>
      </c>
      <c r="S40" s="8">
        <f>VLOOKUP($A40,'03 FORECAST SHIPPED'!$A$2:$G$1000000,7,FALSE)*O40</f>
        <v>8.5909090909090899</v>
      </c>
    </row>
    <row r="41" spans="1:19" x14ac:dyDescent="0.25">
      <c r="A41" t="s">
        <v>85</v>
      </c>
      <c r="B41">
        <f>VLOOKUP($A41,'01 LEAD TIME'!$A$10:$G$1000000,2,FALSE)</f>
        <v>0</v>
      </c>
      <c r="C41">
        <f>VLOOKUP($A41,'01 LEAD TIME'!$A$10:$G$1000000,3,FALSE)</f>
        <v>651</v>
      </c>
      <c r="D41" s="3">
        <f>VLOOKUP($A41,'01 LEAD TIME'!$A$10:$G$1000000,4,FALSE)</f>
        <v>430750</v>
      </c>
      <c r="E41" s="3">
        <f>VLOOKUP($A41,'01 LEAD TIME'!$A$10:$G$1000000,5,FALSE)</f>
        <v>430750</v>
      </c>
      <c r="F41" s="3">
        <f>VLOOKUP($A41,'01 LEAD TIME'!$A$10:$G$1000000,6,FALSE)</f>
        <v>4</v>
      </c>
      <c r="G41" s="3">
        <f>VLOOKUP($A41,'01 LEAD TIME'!$A$10:$G$1000000,7,FALSE)</f>
        <v>4</v>
      </c>
      <c r="H41" s="3">
        <f>VLOOKUP($A41,'02 SHIPPED'!$A$10:$G$1000000,4,FALSE)</f>
        <v>9505665.4700000007</v>
      </c>
      <c r="I41" s="3">
        <f>VLOOKUP($A41,'02 SHIPPED'!$A$10:$G$1000000,5,FALSE)</f>
        <v>9411865.4700000007</v>
      </c>
      <c r="J41" s="3">
        <f>VLOOKUP($A41,'02 SHIPPED'!$A$10:$G$1000000,6,FALSE)</f>
        <v>78</v>
      </c>
      <c r="K41" s="3">
        <f>VLOOKUP($A41,'02 SHIPPED'!$A$10:$G$1000000,7,FALSE)</f>
        <v>101</v>
      </c>
      <c r="L41" s="2">
        <f t="shared" si="3"/>
        <v>4.5315080922998227E-2</v>
      </c>
      <c r="M41" s="2">
        <f t="shared" si="4"/>
        <v>4.5766697513155166E-2</v>
      </c>
      <c r="N41" s="2">
        <f t="shared" si="5"/>
        <v>5.128205128205128E-2</v>
      </c>
      <c r="O41" s="2">
        <f t="shared" si="6"/>
        <v>3.9603960396039604E-2</v>
      </c>
      <c r="P41" s="8">
        <f>VLOOKUP($A41,'03 FORECAST SHIPPED'!$A$2:$G$1000000,4,FALSE)*L41</f>
        <v>501732.26779907919</v>
      </c>
      <c r="Q41" s="8">
        <f>VLOOKUP($A41,'03 FORECAST SHIPPED'!$A$2:$G$1000000,5,FALSE)*M41</f>
        <v>500666.22772313171</v>
      </c>
      <c r="R41" s="8">
        <f>VLOOKUP($A41,'03 FORECAST SHIPPED'!$A$2:$G$1000000,6,FALSE)*N41</f>
        <v>4.7179487179487181</v>
      </c>
      <c r="S41" s="8">
        <f>VLOOKUP($A41,'03 FORECAST SHIPPED'!$A$2:$G$1000000,7,FALSE)*O41</f>
        <v>4.673267326732673</v>
      </c>
    </row>
    <row r="42" spans="1:19" x14ac:dyDescent="0.25">
      <c r="A42" t="s">
        <v>86</v>
      </c>
      <c r="B42">
        <f>VLOOKUP($A42,'01 LEAD TIME'!$A$10:$G$1000000,2,FALSE)</f>
        <v>0</v>
      </c>
      <c r="C42">
        <f>VLOOKUP($A42,'01 LEAD TIME'!$A$10:$G$1000000,3,FALSE)</f>
        <v>668</v>
      </c>
      <c r="D42" s="3">
        <f>VLOOKUP($A42,'01 LEAD TIME'!$A$10:$G$1000000,4,FALSE)</f>
        <v>294000</v>
      </c>
      <c r="E42" s="3">
        <f>VLOOKUP($A42,'01 LEAD TIME'!$A$10:$G$1000000,5,FALSE)</f>
        <v>294000</v>
      </c>
      <c r="F42" s="3">
        <f>VLOOKUP($A42,'01 LEAD TIME'!$A$10:$G$1000000,6,FALSE)</f>
        <v>1</v>
      </c>
      <c r="G42" s="3">
        <f>VLOOKUP($A42,'01 LEAD TIME'!$A$10:$G$1000000,7,FALSE)</f>
        <v>1</v>
      </c>
      <c r="H42" s="3">
        <f>VLOOKUP($A42,'02 SHIPPED'!$A$10:$G$1000000,4,FALSE)</f>
        <v>294000</v>
      </c>
      <c r="I42" s="3">
        <f>VLOOKUP($A42,'02 SHIPPED'!$A$10:$G$1000000,5,FALSE)</f>
        <v>294000</v>
      </c>
      <c r="J42" s="3">
        <f>VLOOKUP($A42,'02 SHIPPED'!$A$10:$G$1000000,6,FALSE)</f>
        <v>1</v>
      </c>
      <c r="K42" s="3">
        <f>VLOOKUP($A42,'02 SHIPPED'!$A$10:$G$1000000,7,FALSE)</f>
        <v>1</v>
      </c>
      <c r="L42" s="2">
        <f t="shared" si="3"/>
        <v>1</v>
      </c>
      <c r="M42" s="2">
        <f t="shared" si="4"/>
        <v>1</v>
      </c>
      <c r="N42" s="2">
        <f t="shared" si="5"/>
        <v>1</v>
      </c>
      <c r="O42" s="2">
        <f t="shared" si="6"/>
        <v>1</v>
      </c>
      <c r="P42" s="8">
        <f>VLOOKUP($A42,'03 FORECAST SHIPPED'!$A$2:$G$1000000,4,FALSE)*L42</f>
        <v>0</v>
      </c>
      <c r="Q42" s="8">
        <f>VLOOKUP($A42,'03 FORECAST SHIPPED'!$A$2:$G$1000000,5,FALSE)*M42</f>
        <v>0</v>
      </c>
      <c r="R42" s="8">
        <f>VLOOKUP($A42,'03 FORECAST SHIPPED'!$A$2:$G$1000000,6,FALSE)*N42</f>
        <v>0</v>
      </c>
      <c r="S42" s="8">
        <f>VLOOKUP($A42,'03 FORECAST SHIPPED'!$A$2:$G$1000000,7,FALSE)*O42</f>
        <v>0</v>
      </c>
    </row>
    <row r="43" spans="1:19" x14ac:dyDescent="0.25">
      <c r="A43" t="s">
        <v>87</v>
      </c>
      <c r="B43">
        <f>VLOOKUP($A43,'01 LEAD TIME'!$A$10:$G$1000000,2,FALSE)</f>
        <v>0</v>
      </c>
      <c r="C43">
        <f>VLOOKUP($A43,'01 LEAD TIME'!$A$10:$G$1000000,3,FALSE)</f>
        <v>690</v>
      </c>
      <c r="D43" s="3">
        <f>VLOOKUP($A43,'01 LEAD TIME'!$A$10:$G$1000000,4,FALSE)</f>
        <v>1991750</v>
      </c>
      <c r="E43" s="3">
        <f>VLOOKUP($A43,'01 LEAD TIME'!$A$10:$G$1000000,5,FALSE)</f>
        <v>1964750</v>
      </c>
      <c r="F43" s="3">
        <f>VLOOKUP($A43,'01 LEAD TIME'!$A$10:$G$1000000,6,FALSE)</f>
        <v>16</v>
      </c>
      <c r="G43" s="3">
        <f>VLOOKUP($A43,'01 LEAD TIME'!$A$10:$G$1000000,7,FALSE)</f>
        <v>18</v>
      </c>
      <c r="H43" s="3">
        <f>VLOOKUP($A43,'02 SHIPPED'!$A$10:$G$1000000,4,FALSE)</f>
        <v>15168737.91</v>
      </c>
      <c r="I43" s="3">
        <f>VLOOKUP($A43,'02 SHIPPED'!$A$10:$G$1000000,5,FALSE)</f>
        <v>14902391.619999999</v>
      </c>
      <c r="J43" s="3">
        <f>VLOOKUP($A43,'02 SHIPPED'!$A$10:$G$1000000,6,FALSE)</f>
        <v>79</v>
      </c>
      <c r="K43" s="3">
        <f>VLOOKUP($A43,'02 SHIPPED'!$A$10:$G$1000000,7,FALSE)</f>
        <v>106</v>
      </c>
      <c r="L43" s="2">
        <f t="shared" si="3"/>
        <v>0.13130624392204296</v>
      </c>
      <c r="M43" s="2">
        <f t="shared" si="4"/>
        <v>0.13184125408187333</v>
      </c>
      <c r="N43" s="2">
        <f t="shared" si="5"/>
        <v>0.20253164556962025</v>
      </c>
      <c r="O43" s="2">
        <f t="shared" si="6"/>
        <v>0.16981132075471697</v>
      </c>
      <c r="P43" s="8">
        <f>VLOOKUP($A43,'03 FORECAST SHIPPED'!$A$2:$G$1000000,4,FALSE)*L43</f>
        <v>1949137.5785787113</v>
      </c>
      <c r="Q43" s="8">
        <f>VLOOKUP($A43,'03 FORECAST SHIPPED'!$A$2:$G$1000000,5,FALSE)*M43</f>
        <v>1917007.940396281</v>
      </c>
      <c r="R43" s="8">
        <f>VLOOKUP($A43,'03 FORECAST SHIPPED'!$A$2:$G$1000000,6,FALSE)*N43</f>
        <v>16.202531645569621</v>
      </c>
      <c r="S43" s="8">
        <f>VLOOKUP($A43,'03 FORECAST SHIPPED'!$A$2:$G$1000000,7,FALSE)*O43</f>
        <v>18</v>
      </c>
    </row>
    <row r="44" spans="1:19" x14ac:dyDescent="0.25">
      <c r="A44" t="s">
        <v>88</v>
      </c>
      <c r="B44">
        <f>VLOOKUP($A44,'01 LEAD TIME'!$A$10:$G$1000000,2,FALSE)</f>
        <v>0</v>
      </c>
      <c r="C44">
        <f>VLOOKUP($A44,'01 LEAD TIME'!$A$10:$G$1000000,3,FALSE)</f>
        <v>702</v>
      </c>
      <c r="D44" s="3">
        <f>VLOOKUP($A44,'01 LEAD TIME'!$A$10:$G$1000000,4,FALSE)</f>
        <v>1923535</v>
      </c>
      <c r="E44" s="3">
        <f>VLOOKUP($A44,'01 LEAD TIME'!$A$10:$G$1000000,5,FALSE)</f>
        <v>1912735</v>
      </c>
      <c r="F44" s="3">
        <f>VLOOKUP($A44,'01 LEAD TIME'!$A$10:$G$1000000,6,FALSE)</f>
        <v>15</v>
      </c>
      <c r="G44" s="3">
        <f>VLOOKUP($A44,'01 LEAD TIME'!$A$10:$G$1000000,7,FALSE)</f>
        <v>22</v>
      </c>
      <c r="H44" s="3">
        <f>VLOOKUP($A44,'02 SHIPPED'!$A$10:$G$1000000,4,FALSE)</f>
        <v>21193177.309999999</v>
      </c>
      <c r="I44" s="3">
        <f>VLOOKUP($A44,'02 SHIPPED'!$A$10:$G$1000000,5,FALSE)</f>
        <v>21025981.739999998</v>
      </c>
      <c r="J44" s="3">
        <f>VLOOKUP($A44,'02 SHIPPED'!$A$10:$G$1000000,6,FALSE)</f>
        <v>100</v>
      </c>
      <c r="K44" s="3">
        <f>VLOOKUP($A44,'02 SHIPPED'!$A$10:$G$1000000,7,FALSE)</f>
        <v>133</v>
      </c>
      <c r="L44" s="2">
        <f t="shared" si="3"/>
        <v>9.0761992497103317E-2</v>
      </c>
      <c r="M44" s="2">
        <f t="shared" si="4"/>
        <v>9.0970068539591539E-2</v>
      </c>
      <c r="N44" s="2">
        <f t="shared" si="5"/>
        <v>0.15</v>
      </c>
      <c r="O44" s="2">
        <f t="shared" si="6"/>
        <v>0.16541353383458646</v>
      </c>
      <c r="P44" s="8">
        <f>VLOOKUP($A44,'03 FORECAST SHIPPED'!$A$2:$G$1000000,4,FALSE)*L44</f>
        <v>2455643.0716239149</v>
      </c>
      <c r="Q44" s="8">
        <f>VLOOKUP($A44,'03 FORECAST SHIPPED'!$A$2:$G$1000000,5,FALSE)*M44</f>
        <v>2443039.9638933437</v>
      </c>
      <c r="R44" s="8">
        <f>VLOOKUP($A44,'03 FORECAST SHIPPED'!$A$2:$G$1000000,6,FALSE)*N44</f>
        <v>20.7</v>
      </c>
      <c r="S44" s="8">
        <f>VLOOKUP($A44,'03 FORECAST SHIPPED'!$A$2:$G$1000000,7,FALSE)*O44</f>
        <v>32.917293233082702</v>
      </c>
    </row>
    <row r="45" spans="1:19" x14ac:dyDescent="0.25">
      <c r="A45" t="s">
        <v>89</v>
      </c>
      <c r="B45">
        <f>VLOOKUP($A45,'01 LEAD TIME'!$A$10:$G$1000000,2,FALSE)</f>
        <v>0</v>
      </c>
      <c r="C45">
        <f>VLOOKUP($A45,'01 LEAD TIME'!$A$10:$G$1000000,3,FALSE)</f>
        <v>725</v>
      </c>
      <c r="D45" s="3">
        <f>VLOOKUP($A45,'01 LEAD TIME'!$A$10:$G$1000000,4,FALSE)</f>
        <v>739450</v>
      </c>
      <c r="E45" s="3">
        <f>VLOOKUP($A45,'01 LEAD TIME'!$A$10:$G$1000000,5,FALSE)</f>
        <v>729970</v>
      </c>
      <c r="F45" s="3">
        <f>VLOOKUP($A45,'01 LEAD TIME'!$A$10:$G$1000000,6,FALSE)</f>
        <v>8</v>
      </c>
      <c r="G45" s="3">
        <f>VLOOKUP($A45,'01 LEAD TIME'!$A$10:$G$1000000,7,FALSE)</f>
        <v>9</v>
      </c>
      <c r="H45" s="3">
        <f>VLOOKUP($A45,'02 SHIPPED'!$A$10:$G$1000000,4,FALSE)</f>
        <v>2176433</v>
      </c>
      <c r="I45" s="3">
        <f>VLOOKUP($A45,'02 SHIPPED'!$A$10:$G$1000000,5,FALSE)</f>
        <v>2166953</v>
      </c>
      <c r="J45" s="3">
        <f>VLOOKUP($A45,'02 SHIPPED'!$A$10:$G$1000000,6,FALSE)</f>
        <v>18</v>
      </c>
      <c r="K45" s="3">
        <f>VLOOKUP($A45,'02 SHIPPED'!$A$10:$G$1000000,7,FALSE)</f>
        <v>19</v>
      </c>
      <c r="L45" s="2">
        <f t="shared" si="3"/>
        <v>0.33975316492628077</v>
      </c>
      <c r="M45" s="2">
        <f t="shared" si="4"/>
        <v>0.33686471280180053</v>
      </c>
      <c r="N45" s="2">
        <f t="shared" si="5"/>
        <v>0.44444444444444442</v>
      </c>
      <c r="O45" s="2">
        <f t="shared" si="6"/>
        <v>0.47368421052631576</v>
      </c>
      <c r="P45" s="8">
        <f>VLOOKUP($A45,'03 FORECAST SHIPPED'!$A$2:$G$1000000,4,FALSE)*L45</f>
        <v>536191.98957652273</v>
      </c>
      <c r="Q45" s="8">
        <f>VLOOKUP($A45,'03 FORECAST SHIPPED'!$A$2:$G$1000000,5,FALSE)*M45</f>
        <v>520018.39401685225</v>
      </c>
      <c r="R45" s="8">
        <f>VLOOKUP($A45,'03 FORECAST SHIPPED'!$A$2:$G$1000000,6,FALSE)*N45</f>
        <v>7.1111111111111107</v>
      </c>
      <c r="S45" s="8">
        <f>VLOOKUP($A45,'03 FORECAST SHIPPED'!$A$2:$G$1000000,7,FALSE)*O45</f>
        <v>7.5789473684210522</v>
      </c>
    </row>
    <row r="46" spans="1:19" x14ac:dyDescent="0.25">
      <c r="A46" t="s">
        <v>90</v>
      </c>
      <c r="B46">
        <f>VLOOKUP($A46,'01 LEAD TIME'!$A$10:$G$1000000,2,FALSE)</f>
        <v>0</v>
      </c>
      <c r="C46">
        <f>VLOOKUP($A46,'01 LEAD TIME'!$A$10:$G$1000000,3,FALSE)</f>
        <v>743</v>
      </c>
      <c r="D46" s="3">
        <f>VLOOKUP($A46,'01 LEAD TIME'!$A$10:$G$1000000,4,FALSE)</f>
        <v>328058</v>
      </c>
      <c r="E46" s="3">
        <f>VLOOKUP($A46,'01 LEAD TIME'!$A$10:$G$1000000,5,FALSE)</f>
        <v>319732.03999999998</v>
      </c>
      <c r="F46" s="3">
        <f>VLOOKUP($A46,'01 LEAD TIME'!$A$10:$G$1000000,6,FALSE)</f>
        <v>4</v>
      </c>
      <c r="G46" s="3">
        <f>VLOOKUP($A46,'01 LEAD TIME'!$A$10:$G$1000000,7,FALSE)</f>
        <v>4</v>
      </c>
      <c r="H46" s="3">
        <f>VLOOKUP($A46,'02 SHIPPED'!$A$10:$G$1000000,4,FALSE)</f>
        <v>464058</v>
      </c>
      <c r="I46" s="3">
        <f>VLOOKUP($A46,'02 SHIPPED'!$A$10:$G$1000000,5,FALSE)</f>
        <v>455732.04</v>
      </c>
      <c r="J46" s="3">
        <f>VLOOKUP($A46,'02 SHIPPED'!$A$10:$G$1000000,6,FALSE)</f>
        <v>5</v>
      </c>
      <c r="K46" s="3">
        <f>VLOOKUP($A46,'02 SHIPPED'!$A$10:$G$1000000,7,FALSE)</f>
        <v>7</v>
      </c>
      <c r="L46" s="2">
        <f t="shared" si="3"/>
        <v>0.70693318507600345</v>
      </c>
      <c r="M46" s="2">
        <f t="shared" si="4"/>
        <v>0.70157902437581521</v>
      </c>
      <c r="N46" s="2">
        <f t="shared" si="5"/>
        <v>0.8</v>
      </c>
      <c r="O46" s="2">
        <f t="shared" si="6"/>
        <v>0.5714285714285714</v>
      </c>
      <c r="P46" s="8">
        <f>VLOOKUP($A46,'03 FORECAST SHIPPED'!$A$2:$G$1000000,4,FALSE)*L46</f>
        <v>372594.79065978824</v>
      </c>
      <c r="Q46" s="8">
        <f>VLOOKUP($A46,'03 FORECAST SHIPPED'!$A$2:$G$1000000,5,FALSE)*M46</f>
        <v>363931.51853567635</v>
      </c>
      <c r="R46" s="8">
        <f>VLOOKUP($A46,'03 FORECAST SHIPPED'!$A$2:$G$1000000,6,FALSE)*N46</f>
        <v>4</v>
      </c>
      <c r="S46" s="8">
        <f>VLOOKUP($A46,'03 FORECAST SHIPPED'!$A$2:$G$1000000,7,FALSE)*O46</f>
        <v>4.5714285714285712</v>
      </c>
    </row>
    <row r="47" spans="1:19" x14ac:dyDescent="0.25">
      <c r="A47" t="s">
        <v>91</v>
      </c>
      <c r="B47">
        <f>VLOOKUP($A47,'01 LEAD TIME'!$A$10:$G$1000000,2,FALSE)</f>
        <v>0</v>
      </c>
      <c r="C47">
        <f>VLOOKUP($A47,'01 LEAD TIME'!$A$10:$G$1000000,3,FALSE)</f>
        <v>751</v>
      </c>
      <c r="D47" s="3">
        <f>VLOOKUP($A47,'01 LEAD TIME'!$A$10:$G$1000000,4,FALSE)</f>
        <v>739900</v>
      </c>
      <c r="E47" s="3">
        <f>VLOOKUP($A47,'01 LEAD TIME'!$A$10:$G$1000000,5,FALSE)</f>
        <v>739900</v>
      </c>
      <c r="F47" s="3">
        <f>VLOOKUP($A47,'01 LEAD TIME'!$A$10:$G$1000000,6,FALSE)</f>
        <v>6</v>
      </c>
      <c r="G47" s="3">
        <f>VLOOKUP($A47,'01 LEAD TIME'!$A$10:$G$1000000,7,FALSE)</f>
        <v>7</v>
      </c>
      <c r="H47" s="3">
        <f>VLOOKUP($A47,'02 SHIPPED'!$A$10:$G$1000000,4,FALSE)</f>
        <v>9947178.3000000007</v>
      </c>
      <c r="I47" s="3">
        <f>VLOOKUP($A47,'02 SHIPPED'!$A$10:$G$1000000,5,FALSE)</f>
        <v>9904778.3000000007</v>
      </c>
      <c r="J47" s="3">
        <f>VLOOKUP($A47,'02 SHIPPED'!$A$10:$G$1000000,6,FALSE)</f>
        <v>66</v>
      </c>
      <c r="K47" s="3">
        <f>VLOOKUP($A47,'02 SHIPPED'!$A$10:$G$1000000,7,FALSE)</f>
        <v>84</v>
      </c>
      <c r="L47" s="2">
        <f t="shared" si="3"/>
        <v>7.4382903139476236E-2</v>
      </c>
      <c r="M47" s="2">
        <f t="shared" si="4"/>
        <v>7.4701318655461466E-2</v>
      </c>
      <c r="N47" s="2">
        <f t="shared" si="5"/>
        <v>9.0909090909090912E-2</v>
      </c>
      <c r="O47" s="2">
        <f t="shared" si="6"/>
        <v>8.3333333333333329E-2</v>
      </c>
      <c r="P47" s="8">
        <f>VLOOKUP($A47,'03 FORECAST SHIPPED'!$A$2:$G$1000000,4,FALSE)*L47</f>
        <v>1034581.5572412127</v>
      </c>
      <c r="Q47" s="8">
        <f>VLOOKUP($A47,'03 FORECAST SHIPPED'!$A$2:$G$1000000,5,FALSE)*M47</f>
        <v>1028372.887030697</v>
      </c>
      <c r="R47" s="8">
        <f>VLOOKUP($A47,'03 FORECAST SHIPPED'!$A$2:$G$1000000,6,FALSE)*N47</f>
        <v>8.0909090909090917</v>
      </c>
      <c r="S47" s="8">
        <f>VLOOKUP($A47,'03 FORECAST SHIPPED'!$A$2:$G$1000000,7,FALSE)*O47</f>
        <v>9.9166666666666661</v>
      </c>
    </row>
    <row r="48" spans="1:19" x14ac:dyDescent="0.25">
      <c r="A48" t="s">
        <v>92</v>
      </c>
      <c r="B48">
        <f>VLOOKUP($A48,'01 LEAD TIME'!$A$10:$G$1000000,2,FALSE)</f>
        <v>0</v>
      </c>
      <c r="C48">
        <f>VLOOKUP($A48,'01 LEAD TIME'!$A$10:$G$1000000,3,FALSE)</f>
        <v>767</v>
      </c>
      <c r="D48" s="3">
        <f>VLOOKUP($A48,'01 LEAD TIME'!$A$10:$G$1000000,4,FALSE)</f>
        <v>7520128.25</v>
      </c>
      <c r="E48" s="3">
        <f>VLOOKUP($A48,'01 LEAD TIME'!$A$10:$G$1000000,5,FALSE)</f>
        <v>7427068.25</v>
      </c>
      <c r="F48" s="3">
        <f>VLOOKUP($A48,'01 LEAD TIME'!$A$10:$G$1000000,6,FALSE)</f>
        <v>37</v>
      </c>
      <c r="G48" s="3">
        <f>VLOOKUP($A48,'01 LEAD TIME'!$A$10:$G$1000000,7,FALSE)</f>
        <v>50</v>
      </c>
      <c r="H48" s="3">
        <f>VLOOKUP($A48,'02 SHIPPED'!$A$10:$G$1000000,4,FALSE)</f>
        <v>10768140.449999999</v>
      </c>
      <c r="I48" s="3">
        <f>VLOOKUP($A48,'02 SHIPPED'!$A$10:$G$1000000,5,FALSE)</f>
        <v>10511613</v>
      </c>
      <c r="J48" s="3">
        <f>VLOOKUP($A48,'02 SHIPPED'!$A$10:$G$1000000,6,FALSE)</f>
        <v>58</v>
      </c>
      <c r="K48" s="3">
        <f>VLOOKUP($A48,'02 SHIPPED'!$A$10:$G$1000000,7,FALSE)</f>
        <v>74</v>
      </c>
      <c r="L48" s="2">
        <f t="shared" si="3"/>
        <v>0.69836832876748001</v>
      </c>
      <c r="M48" s="2">
        <f t="shared" si="4"/>
        <v>0.70655837976531288</v>
      </c>
      <c r="N48" s="2">
        <f t="shared" si="5"/>
        <v>0.63793103448275867</v>
      </c>
      <c r="O48" s="2">
        <f t="shared" si="6"/>
        <v>0.67567567567567566</v>
      </c>
      <c r="P48" s="8">
        <f>VLOOKUP($A48,'03 FORECAST SHIPPED'!$A$2:$G$1000000,4,FALSE)*L48</f>
        <v>9571301.6782129928</v>
      </c>
      <c r="Q48" s="8">
        <f>VLOOKUP($A48,'03 FORECAST SHIPPED'!$A$2:$G$1000000,5,FALSE)*M48</f>
        <v>9497492.0308760181</v>
      </c>
      <c r="R48" s="8">
        <f>VLOOKUP($A48,'03 FORECAST SHIPPED'!$A$2:$G$1000000,6,FALSE)*N48</f>
        <v>44.017241379310349</v>
      </c>
      <c r="S48" s="8">
        <f>VLOOKUP($A48,'03 FORECAST SHIPPED'!$A$2:$G$1000000,7,FALSE)*O48</f>
        <v>62.162162162162161</v>
      </c>
    </row>
    <row r="49" spans="1:19" x14ac:dyDescent="0.25">
      <c r="A49" t="s">
        <v>93</v>
      </c>
      <c r="B49">
        <f>VLOOKUP($A49,'01 LEAD TIME'!$A$10:$G$1000000,2,FALSE)</f>
        <v>0</v>
      </c>
      <c r="C49">
        <f>VLOOKUP($A49,'01 LEAD TIME'!$A$10:$G$1000000,3,FALSE)</f>
        <v>774</v>
      </c>
      <c r="D49" s="3">
        <f>VLOOKUP($A49,'01 LEAD TIME'!$A$10:$G$1000000,4,FALSE)</f>
        <v>149052327.38999999</v>
      </c>
      <c r="E49" s="3">
        <f>VLOOKUP($A49,'01 LEAD TIME'!$A$10:$G$1000000,5,FALSE)</f>
        <v>147659902.72</v>
      </c>
      <c r="F49" s="3">
        <f>VLOOKUP($A49,'01 LEAD TIME'!$A$10:$G$1000000,6,FALSE)</f>
        <v>1477</v>
      </c>
      <c r="G49" s="3">
        <f>VLOOKUP($A49,'01 LEAD TIME'!$A$10:$G$1000000,7,FALSE)</f>
        <v>1677</v>
      </c>
      <c r="H49" s="3">
        <f>VLOOKUP($A49,'02 SHIPPED'!$A$10:$G$1000000,4,FALSE)</f>
        <v>801229852.48000002</v>
      </c>
      <c r="I49" s="3">
        <f>VLOOKUP($A49,'02 SHIPPED'!$A$10:$G$1000000,5,FALSE)</f>
        <v>789378732.44000006</v>
      </c>
      <c r="J49" s="3">
        <f>VLOOKUP($A49,'02 SHIPPED'!$A$10:$G$1000000,6,FALSE)</f>
        <v>6980</v>
      </c>
      <c r="K49" s="3">
        <f>VLOOKUP($A49,'02 SHIPPED'!$A$10:$G$1000000,7,FALSE)</f>
        <v>8441</v>
      </c>
      <c r="L49" s="2">
        <f t="shared" si="3"/>
        <v>0.18602942330299727</v>
      </c>
      <c r="M49" s="2">
        <f t="shared" si="4"/>
        <v>0.18705837470890246</v>
      </c>
      <c r="N49" s="2">
        <f t="shared" si="5"/>
        <v>0.21160458452722064</v>
      </c>
      <c r="O49" s="2">
        <f t="shared" si="6"/>
        <v>0.19867314299253644</v>
      </c>
      <c r="P49" s="8">
        <f>VLOOKUP($A49,'03 FORECAST SHIPPED'!$A$2:$G$1000000,4,FALSE)*L49</f>
        <v>144613746.45323816</v>
      </c>
      <c r="Q49" s="8">
        <f>VLOOKUP($A49,'03 FORECAST SHIPPED'!$A$2:$G$1000000,5,FALSE)*M49</f>
        <v>143308805.9196035</v>
      </c>
      <c r="R49" s="8">
        <f>VLOOKUP($A49,'03 FORECAST SHIPPED'!$A$2:$G$1000000,6,FALSE)*N49</f>
        <v>1414.9998567335244</v>
      </c>
      <c r="S49" s="8">
        <f>VLOOKUP($A49,'03 FORECAST SHIPPED'!$A$2:$G$1000000,7,FALSE)*O49</f>
        <v>1596.5373770880228</v>
      </c>
    </row>
    <row r="50" spans="1:19" x14ac:dyDescent="0.25">
      <c r="A50" t="s">
        <v>94</v>
      </c>
      <c r="B50">
        <f>VLOOKUP($A50,'01 LEAD TIME'!$A$10:$G$1000000,2,FALSE)</f>
        <v>0</v>
      </c>
      <c r="C50">
        <f>VLOOKUP($A50,'01 LEAD TIME'!$A$10:$G$1000000,3,FALSE)</f>
        <v>791</v>
      </c>
      <c r="D50" s="3">
        <f>VLOOKUP($A50,'01 LEAD TIME'!$A$10:$G$1000000,4,FALSE)</f>
        <v>2020320</v>
      </c>
      <c r="E50" s="3">
        <f>VLOOKUP($A50,'01 LEAD TIME'!$A$10:$G$1000000,5,FALSE)</f>
        <v>1970320</v>
      </c>
      <c r="F50" s="3">
        <f>VLOOKUP($A50,'01 LEAD TIME'!$A$10:$G$1000000,6,FALSE)</f>
        <v>4</v>
      </c>
      <c r="G50" s="3">
        <f>VLOOKUP($A50,'01 LEAD TIME'!$A$10:$G$1000000,7,FALSE)</f>
        <v>4</v>
      </c>
      <c r="H50" s="3">
        <f>VLOOKUP($A50,'02 SHIPPED'!$A$10:$G$1000000,4,FALSE)</f>
        <v>19415313</v>
      </c>
      <c r="I50" s="3">
        <f>VLOOKUP($A50,'02 SHIPPED'!$A$10:$G$1000000,5,FALSE)</f>
        <v>18956916.170000002</v>
      </c>
      <c r="J50" s="3">
        <f>VLOOKUP($A50,'02 SHIPPED'!$A$10:$G$1000000,6,FALSE)</f>
        <v>73</v>
      </c>
      <c r="K50" s="3">
        <f>VLOOKUP($A50,'02 SHIPPED'!$A$10:$G$1000000,7,FALSE)</f>
        <v>107</v>
      </c>
      <c r="L50" s="2">
        <f t="shared" si="3"/>
        <v>0.10405807003987008</v>
      </c>
      <c r="M50" s="2">
        <f t="shared" si="4"/>
        <v>0.10393673645706689</v>
      </c>
      <c r="N50" s="2">
        <f t="shared" si="5"/>
        <v>5.4794520547945202E-2</v>
      </c>
      <c r="O50" s="2">
        <f t="shared" si="6"/>
        <v>3.7383177570093455E-2</v>
      </c>
      <c r="P50" s="8">
        <f>VLOOKUP($A50,'03 FORECAST SHIPPED'!$A$2:$G$1000000,4,FALSE)*L50</f>
        <v>2339523.4368088734</v>
      </c>
      <c r="Q50" s="8">
        <f>VLOOKUP($A50,'03 FORECAST SHIPPED'!$A$2:$G$1000000,5,FALSE)*M50</f>
        <v>2289151.2398556122</v>
      </c>
      <c r="R50" s="8">
        <f>VLOOKUP($A50,'03 FORECAST SHIPPED'!$A$2:$G$1000000,6,FALSE)*N50</f>
        <v>4.2739726027397253</v>
      </c>
      <c r="S50" s="8">
        <f>VLOOKUP($A50,'03 FORECAST SHIPPED'!$A$2:$G$1000000,7,FALSE)*O50</f>
        <v>4.2990654205607477</v>
      </c>
    </row>
    <row r="51" spans="1:19" x14ac:dyDescent="0.25">
      <c r="A51" t="s">
        <v>95</v>
      </c>
      <c r="B51">
        <f>VLOOKUP($A51,'01 LEAD TIME'!$A$10:$G$1000000,2,FALSE)</f>
        <v>0</v>
      </c>
      <c r="C51">
        <f>VLOOKUP($A51,'01 LEAD TIME'!$A$10:$G$1000000,3,FALSE)</f>
        <v>797</v>
      </c>
      <c r="D51" s="3">
        <f>VLOOKUP($A51,'01 LEAD TIME'!$A$10:$G$1000000,4,FALSE)</f>
        <v>3822036.65</v>
      </c>
      <c r="E51" s="3">
        <f>VLOOKUP($A51,'01 LEAD TIME'!$A$10:$G$1000000,5,FALSE)</f>
        <v>3754588.76</v>
      </c>
      <c r="F51" s="3">
        <f>VLOOKUP($A51,'01 LEAD TIME'!$A$10:$G$1000000,6,FALSE)</f>
        <v>25</v>
      </c>
      <c r="G51" s="3">
        <f>VLOOKUP($A51,'01 LEAD TIME'!$A$10:$G$1000000,7,FALSE)</f>
        <v>33</v>
      </c>
      <c r="H51" s="3">
        <f>VLOOKUP($A51,'02 SHIPPED'!$A$10:$G$1000000,4,FALSE)</f>
        <v>9462423</v>
      </c>
      <c r="I51" s="3">
        <f>VLOOKUP($A51,'02 SHIPPED'!$A$10:$G$1000000,5,FALSE)</f>
        <v>9318125.3599999994</v>
      </c>
      <c r="J51" s="3">
        <f>VLOOKUP($A51,'02 SHIPPED'!$A$10:$G$1000000,6,FALSE)</f>
        <v>69</v>
      </c>
      <c r="K51" s="3">
        <f>VLOOKUP($A51,'02 SHIPPED'!$A$10:$G$1000000,7,FALSE)</f>
        <v>80</v>
      </c>
      <c r="L51" s="2">
        <f t="shared" si="3"/>
        <v>0.40391733174473388</v>
      </c>
      <c r="M51" s="2">
        <f t="shared" si="4"/>
        <v>0.40293391803005318</v>
      </c>
      <c r="N51" s="2">
        <f t="shared" si="5"/>
        <v>0.36231884057971014</v>
      </c>
      <c r="O51" s="2">
        <f t="shared" si="6"/>
        <v>0.41249999999999998</v>
      </c>
      <c r="P51" s="8">
        <f>VLOOKUP($A51,'03 FORECAST SHIPPED'!$A$2:$G$1000000,4,FALSE)*L51</f>
        <v>4018234.101598626</v>
      </c>
      <c r="Q51" s="8">
        <f>VLOOKUP($A51,'03 FORECAST SHIPPED'!$A$2:$G$1000000,5,FALSE)*M51</f>
        <v>3970152.926244793</v>
      </c>
      <c r="R51" s="8">
        <f>VLOOKUP($A51,'03 FORECAST SHIPPED'!$A$2:$G$1000000,6,FALSE)*N51</f>
        <v>21.739130434782609</v>
      </c>
      <c r="S51" s="8">
        <f>VLOOKUP($A51,'03 FORECAST SHIPPED'!$A$2:$G$1000000,7,FALSE)*O51</f>
        <v>28.875</v>
      </c>
    </row>
    <row r="52" spans="1:19" x14ac:dyDescent="0.25">
      <c r="A52" t="s">
        <v>96</v>
      </c>
      <c r="B52">
        <f>VLOOKUP($A52,'01 LEAD TIME'!$A$10:$G$1000000,2,FALSE)</f>
        <v>0</v>
      </c>
      <c r="C52">
        <f>VLOOKUP($A52,'01 LEAD TIME'!$A$10:$G$1000000,3,FALSE)</f>
        <v>806</v>
      </c>
      <c r="D52" s="3">
        <f>VLOOKUP($A52,'01 LEAD TIME'!$A$10:$G$1000000,4,FALSE)</f>
        <v>756000</v>
      </c>
      <c r="E52" s="3">
        <f>VLOOKUP($A52,'01 LEAD TIME'!$A$10:$G$1000000,5,FALSE)</f>
        <v>756000</v>
      </c>
      <c r="F52" s="3">
        <f>VLOOKUP($A52,'01 LEAD TIME'!$A$10:$G$1000000,6,FALSE)</f>
        <v>4</v>
      </c>
      <c r="G52" s="3">
        <f>VLOOKUP($A52,'01 LEAD TIME'!$A$10:$G$1000000,7,FALSE)</f>
        <v>5</v>
      </c>
      <c r="H52" s="3">
        <f>VLOOKUP($A52,'02 SHIPPED'!$A$10:$G$1000000,4,FALSE)</f>
        <v>1578189</v>
      </c>
      <c r="I52" s="3">
        <f>VLOOKUP($A52,'02 SHIPPED'!$A$10:$G$1000000,5,FALSE)</f>
        <v>1546389</v>
      </c>
      <c r="J52" s="3">
        <f>VLOOKUP($A52,'02 SHIPPED'!$A$10:$G$1000000,6,FALSE)</f>
        <v>14</v>
      </c>
      <c r="K52" s="3">
        <f>VLOOKUP($A52,'02 SHIPPED'!$A$10:$G$1000000,7,FALSE)</f>
        <v>15</v>
      </c>
      <c r="L52" s="2">
        <f t="shared" si="3"/>
        <v>0.47903007814653376</v>
      </c>
      <c r="M52" s="2">
        <f t="shared" si="4"/>
        <v>0.48888087020794896</v>
      </c>
      <c r="N52" s="2">
        <f t="shared" si="5"/>
        <v>0.2857142857142857</v>
      </c>
      <c r="O52" s="2">
        <f t="shared" si="6"/>
        <v>0.33333333333333331</v>
      </c>
      <c r="P52" s="8">
        <f>VLOOKUP($A52,'03 FORECAST SHIPPED'!$A$2:$G$1000000,4,FALSE)*L52</f>
        <v>1798752.6741093746</v>
      </c>
      <c r="Q52" s="8">
        <f>VLOOKUP($A52,'03 FORECAST SHIPPED'!$A$2:$G$1000000,5,FALSE)*M52</f>
        <v>1835742.289941276</v>
      </c>
      <c r="R52" s="8">
        <f>VLOOKUP($A52,'03 FORECAST SHIPPED'!$A$2:$G$1000000,6,FALSE)*N52</f>
        <v>7.4285714285714279</v>
      </c>
      <c r="S52" s="8">
        <f>VLOOKUP($A52,'03 FORECAST SHIPPED'!$A$2:$G$1000000,7,FALSE)*O52</f>
        <v>10.666666666666666</v>
      </c>
    </row>
    <row r="53" spans="1:19" x14ac:dyDescent="0.25">
      <c r="A53" t="s">
        <v>97</v>
      </c>
      <c r="B53">
        <f>VLOOKUP($A53,'01 LEAD TIME'!$A$10:$G$1000000,2,FALSE)</f>
        <v>0</v>
      </c>
      <c r="C53">
        <f>VLOOKUP($A53,'01 LEAD TIME'!$A$10:$G$1000000,3,FALSE)</f>
        <v>829</v>
      </c>
      <c r="D53" s="3">
        <f>VLOOKUP($A53,'01 LEAD TIME'!$A$10:$G$1000000,4,FALSE)</f>
        <v>261000</v>
      </c>
      <c r="E53" s="3">
        <f>VLOOKUP($A53,'01 LEAD TIME'!$A$10:$G$1000000,5,FALSE)</f>
        <v>261000</v>
      </c>
      <c r="F53" s="3">
        <f>VLOOKUP($A53,'01 LEAD TIME'!$A$10:$G$1000000,6,FALSE)</f>
        <v>2</v>
      </c>
      <c r="G53" s="3">
        <f>VLOOKUP($A53,'01 LEAD TIME'!$A$10:$G$1000000,7,FALSE)</f>
        <v>2</v>
      </c>
      <c r="H53" s="3">
        <f>VLOOKUP($A53,'02 SHIPPED'!$A$10:$G$1000000,4,FALSE)</f>
        <v>210390</v>
      </c>
      <c r="I53" s="3">
        <f>VLOOKUP($A53,'02 SHIPPED'!$A$10:$G$1000000,5,FALSE)</f>
        <v>158992.97</v>
      </c>
      <c r="J53" s="3">
        <f>VLOOKUP($A53,'02 SHIPPED'!$A$10:$G$1000000,6,FALSE)</f>
        <v>2</v>
      </c>
      <c r="K53" s="3">
        <f>VLOOKUP($A53,'02 SHIPPED'!$A$10:$G$1000000,7,FALSE)</f>
        <v>3</v>
      </c>
      <c r="L53" s="2">
        <f t="shared" si="3"/>
        <v>1.240553258234707</v>
      </c>
      <c r="M53" s="2">
        <f t="shared" si="4"/>
        <v>1.6415820146010229</v>
      </c>
      <c r="N53" s="2">
        <f t="shared" si="5"/>
        <v>1</v>
      </c>
      <c r="O53" s="2">
        <f t="shared" si="6"/>
        <v>0.66666666666666663</v>
      </c>
      <c r="P53" s="8">
        <f>VLOOKUP($A53,'03 FORECAST SHIPPED'!$A$2:$G$1000000,4,FALSE)*L53</f>
        <v>2192149.4082418364</v>
      </c>
      <c r="Q53" s="8">
        <f>VLOOKUP($A53,'03 FORECAST SHIPPED'!$A$2:$G$1000000,5,FALSE)*M53</f>
        <v>2885141.7201653635</v>
      </c>
      <c r="R53" s="8">
        <f>VLOOKUP($A53,'03 FORECAST SHIPPED'!$A$2:$G$1000000,6,FALSE)*N53</f>
        <v>8</v>
      </c>
      <c r="S53" s="8">
        <f>VLOOKUP($A53,'03 FORECAST SHIPPED'!$A$2:$G$1000000,7,FALSE)*O53</f>
        <v>9.3333333333333321</v>
      </c>
    </row>
    <row r="54" spans="1:19" x14ac:dyDescent="0.25">
      <c r="A54" t="s">
        <v>98</v>
      </c>
      <c r="B54">
        <f>VLOOKUP($A54,'01 LEAD TIME'!$A$10:$G$1000000,2,FALSE)</f>
        <v>0</v>
      </c>
      <c r="C54">
        <f>VLOOKUP($A54,'01 LEAD TIME'!$A$10:$G$1000000,3,FALSE)</f>
        <v>844</v>
      </c>
      <c r="D54" s="3">
        <f>VLOOKUP($A54,'01 LEAD TIME'!$A$10:$G$1000000,4,FALSE)</f>
        <v>724000</v>
      </c>
      <c r="E54" s="3">
        <f>VLOOKUP($A54,'01 LEAD TIME'!$A$10:$G$1000000,5,FALSE)</f>
        <v>724000</v>
      </c>
      <c r="F54" s="3">
        <f>VLOOKUP($A54,'01 LEAD TIME'!$A$10:$G$1000000,6,FALSE)</f>
        <v>1</v>
      </c>
      <c r="G54" s="3">
        <f>VLOOKUP($A54,'01 LEAD TIME'!$A$10:$G$1000000,7,FALSE)</f>
        <v>1</v>
      </c>
      <c r="H54" s="3">
        <f>VLOOKUP($A54,'02 SHIPPED'!$A$10:$G$1000000,4,FALSE)</f>
        <v>1324800</v>
      </c>
      <c r="I54" s="3">
        <f>VLOOKUP($A54,'02 SHIPPED'!$A$10:$G$1000000,5,FALSE)</f>
        <v>1324800</v>
      </c>
      <c r="J54" s="3">
        <f>VLOOKUP($A54,'02 SHIPPED'!$A$10:$G$1000000,6,FALSE)</f>
        <v>8</v>
      </c>
      <c r="K54" s="3">
        <f>VLOOKUP($A54,'02 SHIPPED'!$A$10:$G$1000000,7,FALSE)</f>
        <v>8</v>
      </c>
      <c r="L54" s="2">
        <f t="shared" si="3"/>
        <v>0.54649758454106279</v>
      </c>
      <c r="M54" s="2">
        <f t="shared" si="4"/>
        <v>0.54649758454106279</v>
      </c>
      <c r="N54" s="2">
        <f t="shared" si="5"/>
        <v>0.125</v>
      </c>
      <c r="O54" s="2">
        <f t="shared" si="6"/>
        <v>0.125</v>
      </c>
      <c r="P54" s="8">
        <f>VLOOKUP($A54,'03 FORECAST SHIPPED'!$A$2:$G$1000000,4,FALSE)*L54</f>
        <v>335003.01932367147</v>
      </c>
      <c r="Q54" s="8">
        <f>VLOOKUP($A54,'03 FORECAST SHIPPED'!$A$2:$G$1000000,5,FALSE)*M54</f>
        <v>335003.01932367147</v>
      </c>
      <c r="R54" s="8">
        <f>VLOOKUP($A54,'03 FORECAST SHIPPED'!$A$2:$G$1000000,6,FALSE)*N54</f>
        <v>0.375</v>
      </c>
      <c r="S54" s="8">
        <f>VLOOKUP($A54,'03 FORECAST SHIPPED'!$A$2:$G$1000000,7,FALSE)*O54</f>
        <v>0.375</v>
      </c>
    </row>
    <row r="55" spans="1:19" x14ac:dyDescent="0.25">
      <c r="A55" t="s">
        <v>99</v>
      </c>
      <c r="B55">
        <f>VLOOKUP($A55,'01 LEAD TIME'!$A$10:$G$1000000,2,FALSE)</f>
        <v>0</v>
      </c>
      <c r="C55">
        <f>VLOOKUP($A55,'01 LEAD TIME'!$A$10:$G$1000000,3,FALSE)</f>
        <v>853</v>
      </c>
      <c r="D55" s="3">
        <f>VLOOKUP($A55,'01 LEAD TIME'!$A$10:$G$1000000,4,FALSE)</f>
        <v>1170657</v>
      </c>
      <c r="E55" s="3">
        <f>VLOOKUP($A55,'01 LEAD TIME'!$A$10:$G$1000000,5,FALSE)</f>
        <v>1170657</v>
      </c>
      <c r="F55" s="3">
        <f>VLOOKUP($A55,'01 LEAD TIME'!$A$10:$G$1000000,6,FALSE)</f>
        <v>8</v>
      </c>
      <c r="G55" s="3">
        <f>VLOOKUP($A55,'01 LEAD TIME'!$A$10:$G$1000000,7,FALSE)</f>
        <v>9</v>
      </c>
      <c r="H55" s="3">
        <f>VLOOKUP($A55,'02 SHIPPED'!$A$10:$G$1000000,4,FALSE)</f>
        <v>4182280</v>
      </c>
      <c r="I55" s="3">
        <f>VLOOKUP($A55,'02 SHIPPED'!$A$10:$G$1000000,5,FALSE)</f>
        <v>4182280</v>
      </c>
      <c r="J55" s="3">
        <f>VLOOKUP($A55,'02 SHIPPED'!$A$10:$G$1000000,6,FALSE)</f>
        <v>27</v>
      </c>
      <c r="K55" s="3">
        <f>VLOOKUP($A55,'02 SHIPPED'!$A$10:$G$1000000,7,FALSE)</f>
        <v>41</v>
      </c>
      <c r="L55" s="2">
        <f t="shared" si="3"/>
        <v>0.27990880572319404</v>
      </c>
      <c r="M55" s="2">
        <f t="shared" si="4"/>
        <v>0.27990880572319404</v>
      </c>
      <c r="N55" s="2">
        <f t="shared" si="5"/>
        <v>0.29629629629629628</v>
      </c>
      <c r="O55" s="2">
        <f t="shared" si="6"/>
        <v>0.21951219512195122</v>
      </c>
      <c r="P55" s="8">
        <f>VLOOKUP($A55,'03 FORECAST SHIPPED'!$A$2:$G$1000000,4,FALSE)*L55</f>
        <v>1867329.5841022122</v>
      </c>
      <c r="Q55" s="8">
        <f>VLOOKUP($A55,'03 FORECAST SHIPPED'!$A$2:$G$1000000,5,FALSE)*M55</f>
        <v>1860471.8183619939</v>
      </c>
      <c r="R55" s="8">
        <f>VLOOKUP($A55,'03 FORECAST SHIPPED'!$A$2:$G$1000000,6,FALSE)*N55</f>
        <v>10.962962962962962</v>
      </c>
      <c r="S55" s="8">
        <f>VLOOKUP($A55,'03 FORECAST SHIPPED'!$A$2:$G$1000000,7,FALSE)*O55</f>
        <v>12.292682926829269</v>
      </c>
    </row>
    <row r="56" spans="1:19" x14ac:dyDescent="0.25">
      <c r="A56" t="s">
        <v>100</v>
      </c>
      <c r="B56">
        <f>VLOOKUP($A56,'01 LEAD TIME'!$A$10:$G$1000000,2,FALSE)</f>
        <v>0</v>
      </c>
      <c r="C56">
        <f>VLOOKUP($A56,'01 LEAD TIME'!$A$10:$G$1000000,3,FALSE)</f>
        <v>866</v>
      </c>
      <c r="D56" s="3">
        <f>VLOOKUP($A56,'01 LEAD TIME'!$A$10:$G$1000000,4,FALSE)</f>
        <v>459000</v>
      </c>
      <c r="E56" s="3">
        <f>VLOOKUP($A56,'01 LEAD TIME'!$A$10:$G$1000000,5,FALSE)</f>
        <v>459000</v>
      </c>
      <c r="F56" s="3">
        <f>VLOOKUP($A56,'01 LEAD TIME'!$A$10:$G$1000000,6,FALSE)</f>
        <v>6</v>
      </c>
      <c r="G56" s="3">
        <f>VLOOKUP($A56,'01 LEAD TIME'!$A$10:$G$1000000,7,FALSE)</f>
        <v>6</v>
      </c>
      <c r="H56" s="3">
        <f>VLOOKUP($A56,'02 SHIPPED'!$A$10:$G$1000000,4,FALSE)</f>
        <v>11506590.699999999</v>
      </c>
      <c r="I56" s="3">
        <f>VLOOKUP($A56,'02 SHIPPED'!$A$10:$G$1000000,5,FALSE)</f>
        <v>11474440.699999999</v>
      </c>
      <c r="J56" s="3">
        <f>VLOOKUP($A56,'02 SHIPPED'!$A$10:$G$1000000,6,FALSE)</f>
        <v>59</v>
      </c>
      <c r="K56" s="3">
        <f>VLOOKUP($A56,'02 SHIPPED'!$A$10:$G$1000000,7,FALSE)</f>
        <v>81</v>
      </c>
      <c r="L56" s="2">
        <f t="shared" si="3"/>
        <v>3.9890182241382764E-2</v>
      </c>
      <c r="M56" s="2">
        <f t="shared" si="4"/>
        <v>4.000194972466066E-2</v>
      </c>
      <c r="N56" s="2">
        <f t="shared" si="5"/>
        <v>0.10169491525423729</v>
      </c>
      <c r="O56" s="2">
        <f t="shared" si="6"/>
        <v>7.407407407407407E-2</v>
      </c>
      <c r="P56" s="8">
        <f>VLOOKUP($A56,'03 FORECAST SHIPPED'!$A$2:$G$1000000,4,FALSE)*L56</f>
        <v>457049.37008839642</v>
      </c>
      <c r="Q56" s="8">
        <f>VLOOKUP($A56,'03 FORECAST SHIPPED'!$A$2:$G$1000000,5,FALSE)*M56</f>
        <v>457043.90465846413</v>
      </c>
      <c r="R56" s="8">
        <f>VLOOKUP($A56,'03 FORECAST SHIPPED'!$A$2:$G$1000000,6,FALSE)*N56</f>
        <v>6</v>
      </c>
      <c r="S56" s="8">
        <f>VLOOKUP($A56,'03 FORECAST SHIPPED'!$A$2:$G$1000000,7,FALSE)*O56</f>
        <v>6</v>
      </c>
    </row>
    <row r="57" spans="1:19" x14ac:dyDescent="0.25">
      <c r="A57" t="s">
        <v>101</v>
      </c>
      <c r="B57">
        <f>VLOOKUP($A57,'01 LEAD TIME'!$A$10:$G$1000000,2,FALSE)</f>
        <v>0</v>
      </c>
      <c r="C57">
        <f>VLOOKUP($A57,'01 LEAD TIME'!$A$10:$G$1000000,3,FALSE)</f>
        <v>891</v>
      </c>
      <c r="D57" s="3">
        <f>VLOOKUP($A57,'01 LEAD TIME'!$A$10:$G$1000000,4,FALSE)</f>
        <v>486150</v>
      </c>
      <c r="E57" s="3">
        <f>VLOOKUP($A57,'01 LEAD TIME'!$A$10:$G$1000000,5,FALSE)</f>
        <v>486150</v>
      </c>
      <c r="F57" s="3">
        <f>VLOOKUP($A57,'01 LEAD TIME'!$A$10:$G$1000000,6,FALSE)</f>
        <v>5</v>
      </c>
      <c r="G57" s="3">
        <f>VLOOKUP($A57,'01 LEAD TIME'!$A$10:$G$1000000,7,FALSE)</f>
        <v>5</v>
      </c>
      <c r="H57" s="3">
        <f>VLOOKUP($A57,'02 SHIPPED'!$A$10:$G$1000000,4,FALSE)</f>
        <v>6973083</v>
      </c>
      <c r="I57" s="3">
        <f>VLOOKUP($A57,'02 SHIPPED'!$A$10:$G$1000000,5,FALSE)</f>
        <v>6788863</v>
      </c>
      <c r="J57" s="3">
        <f>VLOOKUP($A57,'02 SHIPPED'!$A$10:$G$1000000,6,FALSE)</f>
        <v>53</v>
      </c>
      <c r="K57" s="3">
        <f>VLOOKUP($A57,'02 SHIPPED'!$A$10:$G$1000000,7,FALSE)</f>
        <v>61</v>
      </c>
      <c r="L57" s="2">
        <f t="shared" si="3"/>
        <v>6.9718085959969214E-2</v>
      </c>
      <c r="M57" s="2">
        <f t="shared" si="4"/>
        <v>7.1609929379927093E-2</v>
      </c>
      <c r="N57" s="2">
        <f t="shared" si="5"/>
        <v>9.4339622641509441E-2</v>
      </c>
      <c r="O57" s="2">
        <f t="shared" si="6"/>
        <v>8.1967213114754092E-2</v>
      </c>
      <c r="P57" s="8">
        <f>VLOOKUP($A57,'03 FORECAST SHIPPED'!$A$2:$G$1000000,4,FALSE)*L57</f>
        <v>488641.72439220932</v>
      </c>
      <c r="Q57" s="8">
        <f>VLOOKUP($A57,'03 FORECAST SHIPPED'!$A$2:$G$1000000,5,FALSE)*M57</f>
        <v>488709.33887603856</v>
      </c>
      <c r="R57" s="8">
        <f>VLOOKUP($A57,'03 FORECAST SHIPPED'!$A$2:$G$1000000,6,FALSE)*N57</f>
        <v>4.9056603773584913</v>
      </c>
      <c r="S57" s="8">
        <f>VLOOKUP($A57,'03 FORECAST SHIPPED'!$A$2:$G$1000000,7,FALSE)*O57</f>
        <v>4.9180327868852451</v>
      </c>
    </row>
    <row r="58" spans="1:19" x14ac:dyDescent="0.25">
      <c r="A58" t="s">
        <v>102</v>
      </c>
      <c r="B58">
        <f>VLOOKUP($A58,'01 LEAD TIME'!$A$10:$G$1000000,2,FALSE)</f>
        <v>0</v>
      </c>
      <c r="C58">
        <f>VLOOKUP($A58,'01 LEAD TIME'!$A$10:$G$1000000,3,FALSE)</f>
        <v>920</v>
      </c>
      <c r="D58" s="3">
        <f>VLOOKUP($A58,'01 LEAD TIME'!$A$10:$G$1000000,4,FALSE)</f>
        <v>117000</v>
      </c>
      <c r="E58" s="3">
        <f>VLOOKUP($A58,'01 LEAD TIME'!$A$10:$G$1000000,5,FALSE)</f>
        <v>117000</v>
      </c>
      <c r="F58" s="3">
        <f>VLOOKUP($A58,'01 LEAD TIME'!$A$10:$G$1000000,6,FALSE)</f>
        <v>2</v>
      </c>
      <c r="G58" s="3">
        <f>VLOOKUP($A58,'01 LEAD TIME'!$A$10:$G$1000000,7,FALSE)</f>
        <v>2</v>
      </c>
      <c r="H58" s="3">
        <f>VLOOKUP($A58,'02 SHIPPED'!$A$10:$G$1000000,4,FALSE)</f>
        <v>560000</v>
      </c>
      <c r="I58" s="3">
        <f>VLOOKUP($A58,'02 SHIPPED'!$A$10:$G$1000000,5,FALSE)</f>
        <v>560000</v>
      </c>
      <c r="J58" s="3">
        <f>VLOOKUP($A58,'02 SHIPPED'!$A$10:$G$1000000,6,FALSE)</f>
        <v>8</v>
      </c>
      <c r="K58" s="3">
        <f>VLOOKUP($A58,'02 SHIPPED'!$A$10:$G$1000000,7,FALSE)</f>
        <v>8</v>
      </c>
      <c r="L58" s="2">
        <f t="shared" si="3"/>
        <v>0.20892857142857144</v>
      </c>
      <c r="M58" s="2">
        <f t="shared" si="4"/>
        <v>0.20892857142857144</v>
      </c>
      <c r="N58" s="2">
        <f t="shared" si="5"/>
        <v>0.25</v>
      </c>
      <c r="O58" s="2">
        <f t="shared" si="6"/>
        <v>0.25</v>
      </c>
      <c r="P58" s="8">
        <f>VLOOKUP($A58,'03 FORECAST SHIPPED'!$A$2:$G$1000000,4,FALSE)*L58</f>
        <v>71779.5</v>
      </c>
      <c r="Q58" s="8">
        <f>VLOOKUP($A58,'03 FORECAST SHIPPED'!$A$2:$G$1000000,5,FALSE)*M58</f>
        <v>71779.5</v>
      </c>
      <c r="R58" s="8">
        <f>VLOOKUP($A58,'03 FORECAST SHIPPED'!$A$2:$G$1000000,6,FALSE)*N58</f>
        <v>0.75</v>
      </c>
      <c r="S58" s="8">
        <f>VLOOKUP($A58,'03 FORECAST SHIPPED'!$A$2:$G$1000000,7,FALSE)*O58</f>
        <v>0.75</v>
      </c>
    </row>
    <row r="59" spans="1:19" x14ac:dyDescent="0.25">
      <c r="A59" t="s">
        <v>103</v>
      </c>
      <c r="B59">
        <f>VLOOKUP($A59,'01 LEAD TIME'!$A$10:$G$1000000,2,FALSE)</f>
        <v>0</v>
      </c>
      <c r="C59">
        <f>VLOOKUP($A59,'01 LEAD TIME'!$A$10:$G$1000000,3,FALSE)</f>
        <v>932</v>
      </c>
      <c r="D59" s="3">
        <f>VLOOKUP($A59,'01 LEAD TIME'!$A$10:$G$1000000,4,FALSE)</f>
        <v>729279.2</v>
      </c>
      <c r="E59" s="3">
        <f>VLOOKUP($A59,'01 LEAD TIME'!$A$10:$G$1000000,5,FALSE)</f>
        <v>729279.2</v>
      </c>
      <c r="F59" s="3">
        <f>VLOOKUP($A59,'01 LEAD TIME'!$A$10:$G$1000000,6,FALSE)</f>
        <v>8</v>
      </c>
      <c r="G59" s="3">
        <f>VLOOKUP($A59,'01 LEAD TIME'!$A$10:$G$1000000,7,FALSE)</f>
        <v>8</v>
      </c>
      <c r="H59" s="3">
        <f>VLOOKUP($A59,'02 SHIPPED'!$A$10:$G$1000000,4,FALSE)</f>
        <v>7210293.2000000002</v>
      </c>
      <c r="I59" s="3">
        <f>VLOOKUP($A59,'02 SHIPPED'!$A$10:$G$1000000,5,FALSE)</f>
        <v>7191103.2000000002</v>
      </c>
      <c r="J59" s="3">
        <f>VLOOKUP($A59,'02 SHIPPED'!$A$10:$G$1000000,6,FALSE)</f>
        <v>51</v>
      </c>
      <c r="K59" s="3">
        <f>VLOOKUP($A59,'02 SHIPPED'!$A$10:$G$1000000,7,FALSE)</f>
        <v>68</v>
      </c>
      <c r="L59" s="2">
        <f t="shared" si="3"/>
        <v>0.10114418093289188</v>
      </c>
      <c r="M59" s="2">
        <f t="shared" si="4"/>
        <v>0.10141409179053361</v>
      </c>
      <c r="N59" s="2">
        <f t="shared" si="5"/>
        <v>0.15686274509803921</v>
      </c>
      <c r="O59" s="2">
        <f t="shared" si="6"/>
        <v>0.11764705882352941</v>
      </c>
      <c r="P59" s="8">
        <f>VLOOKUP($A59,'03 FORECAST SHIPPED'!$A$2:$G$1000000,4,FALSE)*L59</f>
        <v>506226.55173387169</v>
      </c>
      <c r="Q59" s="8">
        <f>VLOOKUP($A59,'03 FORECAST SHIPPED'!$A$2:$G$1000000,5,FALSE)*M59</f>
        <v>505631.31895787333</v>
      </c>
      <c r="R59" s="8">
        <f>VLOOKUP($A59,'03 FORECAST SHIPPED'!$A$2:$G$1000000,6,FALSE)*N59</f>
        <v>5.0196078431372548</v>
      </c>
      <c r="S59" s="8">
        <f>VLOOKUP($A59,'03 FORECAST SHIPPED'!$A$2:$G$1000000,7,FALSE)*O59</f>
        <v>4.7058823529411766</v>
      </c>
    </row>
    <row r="60" spans="1:19" x14ac:dyDescent="0.25">
      <c r="A60" t="s">
        <v>104</v>
      </c>
      <c r="B60">
        <f>VLOOKUP($A60,'01 LEAD TIME'!$A$10:$G$1000000,2,FALSE)</f>
        <v>0</v>
      </c>
      <c r="C60">
        <f>VLOOKUP($A60,'01 LEAD TIME'!$A$10:$G$1000000,3,FALSE)</f>
        <v>952</v>
      </c>
      <c r="D60" s="3">
        <f>VLOOKUP($A60,'01 LEAD TIME'!$A$10:$G$1000000,4,FALSE)</f>
        <v>102000</v>
      </c>
      <c r="E60" s="3">
        <f>VLOOKUP($A60,'01 LEAD TIME'!$A$10:$G$1000000,5,FALSE)</f>
        <v>102000</v>
      </c>
      <c r="F60" s="3">
        <f>VLOOKUP($A60,'01 LEAD TIME'!$A$10:$G$1000000,6,FALSE)</f>
        <v>1</v>
      </c>
      <c r="G60" s="3">
        <f>VLOOKUP($A60,'01 LEAD TIME'!$A$10:$G$1000000,7,FALSE)</f>
        <v>1</v>
      </c>
      <c r="H60" s="3">
        <f>VLOOKUP($A60,'02 SHIPPED'!$A$10:$G$1000000,4,FALSE)</f>
        <v>102000</v>
      </c>
      <c r="I60" s="3">
        <f>VLOOKUP($A60,'02 SHIPPED'!$A$10:$G$1000000,5,FALSE)</f>
        <v>102000</v>
      </c>
      <c r="J60" s="3">
        <f>VLOOKUP($A60,'02 SHIPPED'!$A$10:$G$1000000,6,FALSE)</f>
        <v>1</v>
      </c>
      <c r="K60" s="3">
        <f>VLOOKUP($A60,'02 SHIPPED'!$A$10:$G$1000000,7,FALSE)</f>
        <v>1</v>
      </c>
      <c r="L60" s="2">
        <f t="shared" si="3"/>
        <v>1</v>
      </c>
      <c r="M60" s="2">
        <f t="shared" si="4"/>
        <v>1</v>
      </c>
      <c r="N60" s="2">
        <f t="shared" si="5"/>
        <v>1</v>
      </c>
      <c r="O60" s="2">
        <f t="shared" si="6"/>
        <v>1</v>
      </c>
      <c r="P60" s="8">
        <f>VLOOKUP($A60,'03 FORECAST SHIPPED'!$A$2:$G$1000000,4,FALSE)*L60</f>
        <v>140000</v>
      </c>
      <c r="Q60" s="8">
        <f>VLOOKUP($A60,'03 FORECAST SHIPPED'!$A$2:$G$1000000,5,FALSE)*M60</f>
        <v>140000</v>
      </c>
      <c r="R60" s="8">
        <f>VLOOKUP($A60,'03 FORECAST SHIPPED'!$A$2:$G$1000000,6,FALSE)*N60</f>
        <v>1</v>
      </c>
      <c r="S60" s="8">
        <f>VLOOKUP($A60,'03 FORECAST SHIPPED'!$A$2:$G$1000000,7,FALSE)*O60</f>
        <v>2</v>
      </c>
    </row>
    <row r="61" spans="1:19" x14ac:dyDescent="0.25">
      <c r="A61" t="s">
        <v>105</v>
      </c>
      <c r="B61">
        <f>VLOOKUP($A61,'01 LEAD TIME'!$A$10:$G$1000000,2,FALSE)</f>
        <v>0</v>
      </c>
      <c r="C61">
        <f>VLOOKUP($A61,'01 LEAD TIME'!$A$10:$G$1000000,3,FALSE)</f>
        <v>957</v>
      </c>
      <c r="D61" s="3">
        <f>VLOOKUP($A61,'01 LEAD TIME'!$A$10:$G$1000000,4,FALSE)</f>
        <v>3310555</v>
      </c>
      <c r="E61" s="3">
        <f>VLOOKUP($A61,'01 LEAD TIME'!$A$10:$G$1000000,5,FALSE)</f>
        <v>3310555</v>
      </c>
      <c r="F61" s="3">
        <f>VLOOKUP($A61,'01 LEAD TIME'!$A$10:$G$1000000,6,FALSE)</f>
        <v>18</v>
      </c>
      <c r="G61" s="3">
        <f>VLOOKUP($A61,'01 LEAD TIME'!$A$10:$G$1000000,7,FALSE)</f>
        <v>20</v>
      </c>
      <c r="H61" s="3">
        <f>VLOOKUP($A61,'02 SHIPPED'!$A$10:$G$1000000,4,FALSE)</f>
        <v>6677733.9900000002</v>
      </c>
      <c r="I61" s="3">
        <f>VLOOKUP($A61,'02 SHIPPED'!$A$10:$G$1000000,5,FALSE)</f>
        <v>6677733.9900000002</v>
      </c>
      <c r="J61" s="3">
        <f>VLOOKUP($A61,'02 SHIPPED'!$A$10:$G$1000000,6,FALSE)</f>
        <v>39</v>
      </c>
      <c r="K61" s="3">
        <f>VLOOKUP($A61,'02 SHIPPED'!$A$10:$G$1000000,7,FALSE)</f>
        <v>62</v>
      </c>
      <c r="L61" s="2">
        <f t="shared" si="3"/>
        <v>0.49576023917059325</v>
      </c>
      <c r="M61" s="2">
        <f t="shared" si="4"/>
        <v>0.49576023917059325</v>
      </c>
      <c r="N61" s="2">
        <f t="shared" si="5"/>
        <v>0.46153846153846156</v>
      </c>
      <c r="O61" s="2">
        <f t="shared" si="6"/>
        <v>0.32258064516129031</v>
      </c>
      <c r="P61" s="8">
        <f>VLOOKUP($A61,'03 FORECAST SHIPPED'!$A$2:$G$1000000,4,FALSE)*L61</f>
        <v>5122862.0794348912</v>
      </c>
      <c r="Q61" s="8">
        <f>VLOOKUP($A61,'03 FORECAST SHIPPED'!$A$2:$G$1000000,5,FALSE)*M61</f>
        <v>5122862.0794348912</v>
      </c>
      <c r="R61" s="8">
        <f>VLOOKUP($A61,'03 FORECAST SHIPPED'!$A$2:$G$1000000,6,FALSE)*N61</f>
        <v>30.923076923076923</v>
      </c>
      <c r="S61" s="8">
        <f>VLOOKUP($A61,'03 FORECAST SHIPPED'!$A$2:$G$1000000,7,FALSE)*O61</f>
        <v>29.032258064516128</v>
      </c>
    </row>
    <row r="62" spans="1:19" x14ac:dyDescent="0.25">
      <c r="A62" t="s">
        <v>106</v>
      </c>
      <c r="B62">
        <f>VLOOKUP($A62,'01 LEAD TIME'!$A$10:$G$1000000,2,FALSE)</f>
        <v>0</v>
      </c>
      <c r="C62">
        <f>VLOOKUP($A62,'01 LEAD TIME'!$A$10:$G$1000000,3,FALSE)</f>
        <v>963</v>
      </c>
      <c r="D62" s="3">
        <f>VLOOKUP($A62,'01 LEAD TIME'!$A$10:$G$1000000,4,FALSE)</f>
        <v>86000</v>
      </c>
      <c r="E62" s="3">
        <f>VLOOKUP($A62,'01 LEAD TIME'!$A$10:$G$1000000,5,FALSE)</f>
        <v>86000</v>
      </c>
      <c r="F62" s="3">
        <f>VLOOKUP($A62,'01 LEAD TIME'!$A$10:$G$1000000,6,FALSE)</f>
        <v>1</v>
      </c>
      <c r="G62" s="3">
        <f>VLOOKUP($A62,'01 LEAD TIME'!$A$10:$G$1000000,7,FALSE)</f>
        <v>2</v>
      </c>
      <c r="H62" s="3">
        <f>VLOOKUP($A62,'02 SHIPPED'!$A$10:$G$1000000,4,FALSE)</f>
        <v>552000</v>
      </c>
      <c r="I62" s="3">
        <f>VLOOKUP($A62,'02 SHIPPED'!$A$10:$G$1000000,5,FALSE)</f>
        <v>552000</v>
      </c>
      <c r="J62" s="3">
        <f>VLOOKUP($A62,'02 SHIPPED'!$A$10:$G$1000000,6,FALSE)</f>
        <v>4</v>
      </c>
      <c r="K62" s="3">
        <f>VLOOKUP($A62,'02 SHIPPED'!$A$10:$G$1000000,7,FALSE)</f>
        <v>6</v>
      </c>
      <c r="L62" s="2">
        <f t="shared" si="3"/>
        <v>0.15579710144927536</v>
      </c>
      <c r="M62" s="2">
        <f t="shared" si="4"/>
        <v>0.15579710144927536</v>
      </c>
      <c r="N62" s="2">
        <f t="shared" si="5"/>
        <v>0.25</v>
      </c>
      <c r="O62" s="2">
        <f t="shared" si="6"/>
        <v>0.33333333333333331</v>
      </c>
      <c r="P62" s="8">
        <f>VLOOKUP($A62,'03 FORECAST SHIPPED'!$A$2:$G$1000000,4,FALSE)*L62</f>
        <v>532491.90217391308</v>
      </c>
      <c r="Q62" s="8">
        <f>VLOOKUP($A62,'03 FORECAST SHIPPED'!$A$2:$G$1000000,5,FALSE)*M62</f>
        <v>532491.90217391308</v>
      </c>
      <c r="R62" s="8">
        <f>VLOOKUP($A62,'03 FORECAST SHIPPED'!$A$2:$G$1000000,6,FALSE)*N62</f>
        <v>6</v>
      </c>
      <c r="S62" s="8">
        <f>VLOOKUP($A62,'03 FORECAST SHIPPED'!$A$2:$G$1000000,7,FALSE)*O62</f>
        <v>8.3333333333333321</v>
      </c>
    </row>
    <row r="63" spans="1:19" x14ac:dyDescent="0.25">
      <c r="A63" t="s">
        <v>107</v>
      </c>
      <c r="B63">
        <f>VLOOKUP($A63,'01 LEAD TIME'!$A$10:$G$1000000,2,FALSE)</f>
        <v>0</v>
      </c>
      <c r="C63">
        <f>VLOOKUP($A63,'01 LEAD TIME'!$A$10:$G$1000000,3,FALSE)</f>
        <v>967</v>
      </c>
      <c r="D63" s="3">
        <f>VLOOKUP($A63,'01 LEAD TIME'!$A$10:$G$1000000,4,FALSE)</f>
        <v>3747744</v>
      </c>
      <c r="E63" s="3">
        <f>VLOOKUP($A63,'01 LEAD TIME'!$A$10:$G$1000000,5,FALSE)</f>
        <v>3747744</v>
      </c>
      <c r="F63" s="3">
        <f>VLOOKUP($A63,'01 LEAD TIME'!$A$10:$G$1000000,6,FALSE)</f>
        <v>3</v>
      </c>
      <c r="G63" s="3">
        <f>VLOOKUP($A63,'01 LEAD TIME'!$A$10:$G$1000000,7,FALSE)</f>
        <v>3</v>
      </c>
      <c r="H63" s="3">
        <f>VLOOKUP($A63,'02 SHIPPED'!$A$10:$G$1000000,4,FALSE)</f>
        <v>6233837.2000000002</v>
      </c>
      <c r="I63" s="3">
        <f>VLOOKUP($A63,'02 SHIPPED'!$A$10:$G$1000000,5,FALSE)</f>
        <v>6233837.2000000002</v>
      </c>
      <c r="J63" s="3">
        <f>VLOOKUP($A63,'02 SHIPPED'!$A$10:$G$1000000,6,FALSE)</f>
        <v>19</v>
      </c>
      <c r="K63" s="3">
        <f>VLOOKUP($A63,'02 SHIPPED'!$A$10:$G$1000000,7,FALSE)</f>
        <v>23</v>
      </c>
      <c r="L63" s="2">
        <f t="shared" si="3"/>
        <v>0.60119375591008373</v>
      </c>
      <c r="M63" s="2">
        <f t="shared" si="4"/>
        <v>0.60119375591008373</v>
      </c>
      <c r="N63" s="2">
        <f t="shared" si="5"/>
        <v>0.15789473684210525</v>
      </c>
      <c r="O63" s="2">
        <f t="shared" si="6"/>
        <v>0.13043478260869565</v>
      </c>
      <c r="P63" s="8">
        <f>VLOOKUP($A63,'03 FORECAST SHIPPED'!$A$2:$G$1000000,4,FALSE)*L63</f>
        <v>5553640.3446455095</v>
      </c>
      <c r="Q63" s="8">
        <f>VLOOKUP($A63,'03 FORECAST SHIPPED'!$A$2:$G$1000000,5,FALSE)*M63</f>
        <v>5553640.3446455095</v>
      </c>
      <c r="R63" s="8">
        <f>VLOOKUP($A63,'03 FORECAST SHIPPED'!$A$2:$G$1000000,6,FALSE)*N63</f>
        <v>5.2105263157894735</v>
      </c>
      <c r="S63" s="8">
        <f>VLOOKUP($A63,'03 FORECAST SHIPPED'!$A$2:$G$1000000,7,FALSE)*O63</f>
        <v>4.695652173913043</v>
      </c>
    </row>
    <row r="64" spans="1:19" x14ac:dyDescent="0.25">
      <c r="A64" t="s">
        <v>108</v>
      </c>
      <c r="B64">
        <f>VLOOKUP($A64,'01 LEAD TIME'!$A$10:$G$1000000,2,FALSE)</f>
        <v>0</v>
      </c>
      <c r="C64">
        <f>VLOOKUP($A64,'01 LEAD TIME'!$A$10:$G$1000000,3,FALSE)</f>
        <v>970</v>
      </c>
      <c r="D64" s="3">
        <f>VLOOKUP($A64,'01 LEAD TIME'!$A$10:$G$1000000,4,FALSE)</f>
        <v>158872484.16</v>
      </c>
      <c r="E64" s="3">
        <f>VLOOKUP($A64,'01 LEAD TIME'!$A$10:$G$1000000,5,FALSE)</f>
        <v>157430539.65000001</v>
      </c>
      <c r="F64" s="3">
        <f>VLOOKUP($A64,'01 LEAD TIME'!$A$10:$G$1000000,6,FALSE)</f>
        <v>1406</v>
      </c>
      <c r="G64" s="3">
        <f>VLOOKUP($A64,'01 LEAD TIME'!$A$10:$G$1000000,7,FALSE)</f>
        <v>1628</v>
      </c>
      <c r="H64" s="3">
        <f>VLOOKUP($A64,'02 SHIPPED'!$A$10:$G$1000000,4,FALSE)</f>
        <v>431305751.79000002</v>
      </c>
      <c r="I64" s="3">
        <f>VLOOKUP($A64,'02 SHIPPED'!$A$10:$G$1000000,5,FALSE)</f>
        <v>427019118.67000002</v>
      </c>
      <c r="J64" s="3">
        <f>VLOOKUP($A64,'02 SHIPPED'!$A$10:$G$1000000,6,FALSE)</f>
        <v>3909</v>
      </c>
      <c r="K64" s="3">
        <f>VLOOKUP($A64,'02 SHIPPED'!$A$10:$G$1000000,7,FALSE)</f>
        <v>4621</v>
      </c>
      <c r="L64" s="2">
        <f t="shared" si="3"/>
        <v>0.36835234285805207</v>
      </c>
      <c r="M64" s="2">
        <f t="shared" si="4"/>
        <v>0.36867328128149263</v>
      </c>
      <c r="N64" s="2">
        <f t="shared" si="5"/>
        <v>0.35968278332054232</v>
      </c>
      <c r="O64" s="2">
        <f t="shared" si="6"/>
        <v>0.35230469595325686</v>
      </c>
      <c r="P64" s="8">
        <f>VLOOKUP($A64,'03 FORECAST SHIPPED'!$A$2:$G$1000000,4,FALSE)*L64</f>
        <v>150793103.66638729</v>
      </c>
      <c r="Q64" s="8">
        <f>VLOOKUP($A64,'03 FORECAST SHIPPED'!$A$2:$G$1000000,5,FALSE)*M64</f>
        <v>149619546.9155359</v>
      </c>
      <c r="R64" s="8">
        <f>VLOOKUP($A64,'03 FORECAST SHIPPED'!$A$2:$G$1000000,6,FALSE)*N64</f>
        <v>1331.9053466359683</v>
      </c>
      <c r="S64" s="8">
        <f>VLOOKUP($A64,'03 FORECAST SHIPPED'!$A$2:$G$1000000,7,FALSE)*O64</f>
        <v>1550.1406621943302</v>
      </c>
    </row>
    <row r="65" spans="1:19" x14ac:dyDescent="0.25">
      <c r="A65" t="s">
        <v>109</v>
      </c>
      <c r="B65">
        <f>VLOOKUP($A65,'01 LEAD TIME'!$A$10:$G$1000000,2,FALSE)</f>
        <v>0</v>
      </c>
      <c r="C65">
        <f>VLOOKUP($A65,'01 LEAD TIME'!$A$10:$G$1000000,3,FALSE)</f>
        <v>982</v>
      </c>
      <c r="D65" s="3">
        <f>VLOOKUP($A65,'01 LEAD TIME'!$A$10:$G$1000000,4,FALSE)</f>
        <v>6071338.4100000001</v>
      </c>
      <c r="E65" s="3">
        <f>VLOOKUP($A65,'01 LEAD TIME'!$A$10:$G$1000000,5,FALSE)</f>
        <v>5973338.4100000001</v>
      </c>
      <c r="F65" s="3">
        <f>VLOOKUP($A65,'01 LEAD TIME'!$A$10:$G$1000000,6,FALSE)</f>
        <v>32</v>
      </c>
      <c r="G65" s="3">
        <f>VLOOKUP($A65,'01 LEAD TIME'!$A$10:$G$1000000,7,FALSE)</f>
        <v>39</v>
      </c>
      <c r="H65" s="3">
        <f>VLOOKUP($A65,'02 SHIPPED'!$A$10:$G$1000000,4,FALSE)</f>
        <v>6705520.4100000001</v>
      </c>
      <c r="I65" s="3">
        <f>VLOOKUP($A65,'02 SHIPPED'!$A$10:$G$1000000,5,FALSE)</f>
        <v>6607520.4100000001</v>
      </c>
      <c r="J65" s="3">
        <f>VLOOKUP($A65,'02 SHIPPED'!$A$10:$G$1000000,6,FALSE)</f>
        <v>36</v>
      </c>
      <c r="K65" s="3">
        <f>VLOOKUP($A65,'02 SHIPPED'!$A$10:$G$1000000,7,FALSE)</f>
        <v>45</v>
      </c>
      <c r="L65" s="2">
        <f t="shared" si="3"/>
        <v>0.90542389535430556</v>
      </c>
      <c r="M65" s="2">
        <f t="shared" si="4"/>
        <v>0.90402118182787417</v>
      </c>
      <c r="N65" s="2">
        <f t="shared" si="5"/>
        <v>0.88888888888888884</v>
      </c>
      <c r="O65" s="2">
        <f t="shared" si="6"/>
        <v>0.8666666666666667</v>
      </c>
      <c r="P65" s="8">
        <f>VLOOKUP($A65,'03 FORECAST SHIPPED'!$A$2:$G$1000000,4,FALSE)*L65</f>
        <v>9825820.7436381988</v>
      </c>
      <c r="Q65" s="8">
        <f>VLOOKUP($A65,'03 FORECAST SHIPPED'!$A$2:$G$1000000,5,FALSE)*M65</f>
        <v>9765397.188502565</v>
      </c>
      <c r="R65" s="8">
        <f>VLOOKUP($A65,'03 FORECAST SHIPPED'!$A$2:$G$1000000,6,FALSE)*N65</f>
        <v>50.666666666666664</v>
      </c>
      <c r="S65" s="8">
        <f>VLOOKUP($A65,'03 FORECAST SHIPPED'!$A$2:$G$1000000,7,FALSE)*O65</f>
        <v>65</v>
      </c>
    </row>
    <row r="66" spans="1:19" x14ac:dyDescent="0.25">
      <c r="A66" t="s">
        <v>110</v>
      </c>
      <c r="B66">
        <f>VLOOKUP($A66,'01 LEAD TIME'!$A$10:$G$1000000,2,FALSE)</f>
        <v>0</v>
      </c>
      <c r="C66">
        <f>VLOOKUP($A66,'01 LEAD TIME'!$A$10:$G$1000000,3,FALSE)</f>
        <v>986</v>
      </c>
      <c r="D66" s="3">
        <f>VLOOKUP($A66,'01 LEAD TIME'!$A$10:$G$1000000,4,FALSE)</f>
        <v>235100</v>
      </c>
      <c r="E66" s="3">
        <f>VLOOKUP($A66,'01 LEAD TIME'!$A$10:$G$1000000,5,FALSE)</f>
        <v>235100</v>
      </c>
      <c r="F66" s="3">
        <f>VLOOKUP($A66,'01 LEAD TIME'!$A$10:$G$1000000,6,FALSE)</f>
        <v>3</v>
      </c>
      <c r="G66" s="3">
        <f>VLOOKUP($A66,'01 LEAD TIME'!$A$10:$G$1000000,7,FALSE)</f>
        <v>3</v>
      </c>
      <c r="H66" s="3">
        <f>VLOOKUP($A66,'02 SHIPPED'!$A$10:$G$1000000,4,FALSE)</f>
        <v>6720654.7699999996</v>
      </c>
      <c r="I66" s="3">
        <f>VLOOKUP($A66,'02 SHIPPED'!$A$10:$G$1000000,5,FALSE)</f>
        <v>6619504.7699999996</v>
      </c>
      <c r="J66" s="3">
        <f>VLOOKUP($A66,'02 SHIPPED'!$A$10:$G$1000000,6,FALSE)</f>
        <v>40</v>
      </c>
      <c r="K66" s="3">
        <f>VLOOKUP($A66,'02 SHIPPED'!$A$10:$G$1000000,7,FALSE)</f>
        <v>54</v>
      </c>
      <c r="L66" s="2">
        <f t="shared" si="3"/>
        <v>3.4981710569251576E-2</v>
      </c>
      <c r="M66" s="2">
        <f t="shared" si="4"/>
        <v>3.5516252071527706E-2</v>
      </c>
      <c r="N66" s="2">
        <f t="shared" si="5"/>
        <v>7.4999999999999997E-2</v>
      </c>
      <c r="O66" s="2">
        <f t="shared" si="6"/>
        <v>5.5555555555555552E-2</v>
      </c>
      <c r="P66" s="8">
        <f>VLOOKUP($A66,'03 FORECAST SHIPPED'!$A$2:$G$1000000,4,FALSE)*L66</f>
        <v>223387.04691418036</v>
      </c>
      <c r="Q66" s="8">
        <f>VLOOKUP($A66,'03 FORECAST SHIPPED'!$A$2:$G$1000000,5,FALSE)*M66</f>
        <v>223730.15487682776</v>
      </c>
      <c r="R66" s="8">
        <f>VLOOKUP($A66,'03 FORECAST SHIPPED'!$A$2:$G$1000000,6,FALSE)*N66</f>
        <v>3</v>
      </c>
      <c r="S66" s="8">
        <f>VLOOKUP($A66,'03 FORECAST SHIPPED'!$A$2:$G$1000000,7,FALSE)*O66</f>
        <v>2.8888888888888888</v>
      </c>
    </row>
    <row r="67" spans="1:19" x14ac:dyDescent="0.25">
      <c r="A67" t="s">
        <v>111</v>
      </c>
      <c r="B67">
        <f>VLOOKUP($A67,'01 LEAD TIME'!$A$10:$G$1000000,2,FALSE)</f>
        <v>0</v>
      </c>
      <c r="C67">
        <f>VLOOKUP($A67,'01 LEAD TIME'!$A$10:$G$1000000,3,FALSE)</f>
        <v>1000</v>
      </c>
      <c r="D67" s="3">
        <f>VLOOKUP($A67,'01 LEAD TIME'!$A$10:$G$1000000,4,FALSE)</f>
        <v>65000</v>
      </c>
      <c r="E67" s="3">
        <f>VLOOKUP($A67,'01 LEAD TIME'!$A$10:$G$1000000,5,FALSE)</f>
        <v>65000</v>
      </c>
      <c r="F67" s="3">
        <f>VLOOKUP($A67,'01 LEAD TIME'!$A$10:$G$1000000,6,FALSE)</f>
        <v>1</v>
      </c>
      <c r="G67" s="3">
        <f>VLOOKUP($A67,'01 LEAD TIME'!$A$10:$G$1000000,7,FALSE)</f>
        <v>1</v>
      </c>
      <c r="H67" s="3">
        <f>VLOOKUP($A67,'02 SHIPPED'!$A$10:$G$1000000,4,FALSE)</f>
        <v>1509140.52</v>
      </c>
      <c r="I67" s="3">
        <f>VLOOKUP($A67,'02 SHIPPED'!$A$10:$G$1000000,5,FALSE)</f>
        <v>1509140.52</v>
      </c>
      <c r="J67" s="3">
        <f>VLOOKUP($A67,'02 SHIPPED'!$A$10:$G$1000000,6,FALSE)</f>
        <v>7</v>
      </c>
      <c r="K67" s="3">
        <f>VLOOKUP($A67,'02 SHIPPED'!$A$10:$G$1000000,7,FALSE)</f>
        <v>13</v>
      </c>
      <c r="L67" s="2">
        <f t="shared" si="3"/>
        <v>4.307087321464273E-2</v>
      </c>
      <c r="M67" s="2">
        <f t="shared" si="4"/>
        <v>4.307087321464273E-2</v>
      </c>
      <c r="N67" s="2">
        <f t="shared" si="5"/>
        <v>0.14285714285714285</v>
      </c>
      <c r="O67" s="2">
        <f t="shared" si="6"/>
        <v>7.6923076923076927E-2</v>
      </c>
      <c r="P67" s="8">
        <f>VLOOKUP($A67,'03 FORECAST SHIPPED'!$A$2:$G$1000000,4,FALSE)*L67</f>
        <v>65577.902579940011</v>
      </c>
      <c r="Q67" s="8">
        <f>VLOOKUP($A67,'03 FORECAST SHIPPED'!$A$2:$G$1000000,5,FALSE)*M67</f>
        <v>65577.902579940011</v>
      </c>
      <c r="R67" s="8">
        <f>VLOOKUP($A67,'03 FORECAST SHIPPED'!$A$2:$G$1000000,6,FALSE)*N67</f>
        <v>1.4285714285714284</v>
      </c>
      <c r="S67" s="8">
        <f>VLOOKUP($A67,'03 FORECAST SHIPPED'!$A$2:$G$1000000,7,FALSE)*O67</f>
        <v>0.92307692307692313</v>
      </c>
    </row>
    <row r="68" spans="1:19" x14ac:dyDescent="0.25">
      <c r="A68" t="s">
        <v>112</v>
      </c>
      <c r="B68">
        <f>VLOOKUP($A68,'01 LEAD TIME'!$A$10:$G$1000000,2,FALSE)</f>
        <v>0</v>
      </c>
      <c r="C68">
        <f>VLOOKUP($A68,'01 LEAD TIME'!$A$10:$G$1000000,3,FALSE)</f>
        <v>1036</v>
      </c>
      <c r="D68" s="3">
        <f>VLOOKUP($A68,'01 LEAD TIME'!$A$10:$G$1000000,4,FALSE)</f>
        <v>4039985</v>
      </c>
      <c r="E68" s="3">
        <f>VLOOKUP($A68,'01 LEAD TIME'!$A$10:$G$1000000,5,FALSE)</f>
        <v>4013260</v>
      </c>
      <c r="F68" s="3">
        <f>VLOOKUP($A68,'01 LEAD TIME'!$A$10:$G$1000000,6,FALSE)</f>
        <v>21</v>
      </c>
      <c r="G68" s="3">
        <f>VLOOKUP($A68,'01 LEAD TIME'!$A$10:$G$1000000,7,FALSE)</f>
        <v>34</v>
      </c>
      <c r="H68" s="3">
        <f>VLOOKUP($A68,'02 SHIPPED'!$A$10:$G$1000000,4,FALSE)</f>
        <v>6726815.7300000004</v>
      </c>
      <c r="I68" s="3">
        <f>VLOOKUP($A68,'02 SHIPPED'!$A$10:$G$1000000,5,FALSE)</f>
        <v>6565238.2300000004</v>
      </c>
      <c r="J68" s="3">
        <f>VLOOKUP($A68,'02 SHIPPED'!$A$10:$G$1000000,6,FALSE)</f>
        <v>38</v>
      </c>
      <c r="K68" s="3">
        <f>VLOOKUP($A68,'02 SHIPPED'!$A$10:$G$1000000,7,FALSE)</f>
        <v>61</v>
      </c>
      <c r="L68" s="2">
        <f t="shared" si="3"/>
        <v>0.60057910936710013</v>
      </c>
      <c r="M68" s="2">
        <f t="shared" si="4"/>
        <v>0.611289317981078</v>
      </c>
      <c r="N68" s="2">
        <f t="shared" si="5"/>
        <v>0.55263157894736847</v>
      </c>
      <c r="O68" s="2">
        <f t="shared" si="6"/>
        <v>0.55737704918032782</v>
      </c>
      <c r="P68" s="8">
        <f>VLOOKUP($A68,'03 FORECAST SHIPPED'!$A$2:$G$1000000,4,FALSE)*L68</f>
        <v>4875087.0504882997</v>
      </c>
      <c r="Q68" s="8">
        <f>VLOOKUP($A68,'03 FORECAST SHIPPED'!$A$2:$G$1000000,5,FALSE)*M68</f>
        <v>4922276.050354992</v>
      </c>
      <c r="R68" s="8">
        <f>VLOOKUP($A68,'03 FORECAST SHIPPED'!$A$2:$G$1000000,6,FALSE)*N68</f>
        <v>25.973684210526319</v>
      </c>
      <c r="S68" s="8">
        <f>VLOOKUP($A68,'03 FORECAST SHIPPED'!$A$2:$G$1000000,7,FALSE)*O68</f>
        <v>40.131147540983605</v>
      </c>
    </row>
    <row r="69" spans="1:19" x14ac:dyDescent="0.25">
      <c r="A69" t="s">
        <v>113</v>
      </c>
      <c r="B69">
        <f>VLOOKUP($A69,'01 LEAD TIME'!$A$10:$G$1000000,2,FALSE)</f>
        <v>0</v>
      </c>
      <c r="C69">
        <f>VLOOKUP($A69,'01 LEAD TIME'!$A$10:$G$1000000,3,FALSE)</f>
        <v>1056</v>
      </c>
      <c r="D69" s="3">
        <f>VLOOKUP($A69,'01 LEAD TIME'!$A$10:$G$1000000,4,FALSE)</f>
        <v>1869820</v>
      </c>
      <c r="E69" s="3">
        <f>VLOOKUP($A69,'01 LEAD TIME'!$A$10:$G$1000000,5,FALSE)</f>
        <v>1829820</v>
      </c>
      <c r="F69" s="3">
        <f>VLOOKUP($A69,'01 LEAD TIME'!$A$10:$G$1000000,6,FALSE)</f>
        <v>11</v>
      </c>
      <c r="G69" s="3">
        <f>VLOOKUP($A69,'01 LEAD TIME'!$A$10:$G$1000000,7,FALSE)</f>
        <v>16</v>
      </c>
      <c r="H69" s="3">
        <f>VLOOKUP($A69,'02 SHIPPED'!$A$10:$G$1000000,4,FALSE)</f>
        <v>2221920</v>
      </c>
      <c r="I69" s="3">
        <f>VLOOKUP($A69,'02 SHIPPED'!$A$10:$G$1000000,5,FALSE)</f>
        <v>2148312</v>
      </c>
      <c r="J69" s="3">
        <f>VLOOKUP($A69,'02 SHIPPED'!$A$10:$G$1000000,6,FALSE)</f>
        <v>12</v>
      </c>
      <c r="K69" s="3">
        <f>VLOOKUP($A69,'02 SHIPPED'!$A$10:$G$1000000,7,FALSE)</f>
        <v>19</v>
      </c>
      <c r="L69" s="2">
        <f t="shared" ref="L69:L132" si="7">D69/H69</f>
        <v>0.84153344854900269</v>
      </c>
      <c r="M69" s="2">
        <f t="shared" ref="M69:M132" si="8">E69/I69</f>
        <v>0.85174779082367924</v>
      </c>
      <c r="N69" s="2">
        <f t="shared" ref="N69:N132" si="9">F69/J69</f>
        <v>0.91666666666666663</v>
      </c>
      <c r="O69" s="2">
        <f t="shared" ref="O69:O132" si="10">G69/K69</f>
        <v>0.84210526315789469</v>
      </c>
      <c r="P69" s="8">
        <f>VLOOKUP($A69,'03 FORECAST SHIPPED'!$A$2:$G$1000000,4,FALSE)*L69</f>
        <v>1975853.2145171743</v>
      </c>
      <c r="Q69" s="8">
        <f>VLOOKUP($A69,'03 FORECAST SHIPPED'!$A$2:$G$1000000,5,FALSE)*M69</f>
        <v>1937140.2216437836</v>
      </c>
      <c r="R69" s="8">
        <f>VLOOKUP($A69,'03 FORECAST SHIPPED'!$A$2:$G$1000000,6,FALSE)*N69</f>
        <v>11.916666666666666</v>
      </c>
      <c r="S69" s="8">
        <f>VLOOKUP($A69,'03 FORECAST SHIPPED'!$A$2:$G$1000000,7,FALSE)*O69</f>
        <v>16.842105263157894</v>
      </c>
    </row>
    <row r="70" spans="1:19" x14ac:dyDescent="0.25">
      <c r="A70" t="s">
        <v>114</v>
      </c>
      <c r="B70">
        <f>VLOOKUP($A70,'01 LEAD TIME'!$A$10:$G$1000000,2,FALSE)</f>
        <v>0</v>
      </c>
      <c r="C70">
        <f>VLOOKUP($A70,'01 LEAD TIME'!$A$10:$G$1000000,3,FALSE)</f>
        <v>1076</v>
      </c>
      <c r="D70" s="3">
        <f>VLOOKUP($A70,'01 LEAD TIME'!$A$10:$G$1000000,4,FALSE)</f>
        <v>121000</v>
      </c>
      <c r="E70" s="3">
        <f>VLOOKUP($A70,'01 LEAD TIME'!$A$10:$G$1000000,5,FALSE)</f>
        <v>108900</v>
      </c>
      <c r="F70" s="3">
        <f>VLOOKUP($A70,'01 LEAD TIME'!$A$10:$G$1000000,6,FALSE)</f>
        <v>1</v>
      </c>
      <c r="G70" s="3">
        <f>VLOOKUP($A70,'01 LEAD TIME'!$A$10:$G$1000000,7,FALSE)</f>
        <v>1</v>
      </c>
      <c r="H70" s="3">
        <f>VLOOKUP($A70,'02 SHIPPED'!$A$10:$G$1000000,4,FALSE)</f>
        <v>121000</v>
      </c>
      <c r="I70" s="3">
        <f>VLOOKUP($A70,'02 SHIPPED'!$A$10:$G$1000000,5,FALSE)</f>
        <v>108900</v>
      </c>
      <c r="J70" s="3">
        <f>VLOOKUP($A70,'02 SHIPPED'!$A$10:$G$1000000,6,FALSE)</f>
        <v>1</v>
      </c>
      <c r="K70" s="3">
        <f>VLOOKUP($A70,'02 SHIPPED'!$A$10:$G$1000000,7,FALSE)</f>
        <v>1</v>
      </c>
      <c r="L70" s="2">
        <f t="shared" si="7"/>
        <v>1</v>
      </c>
      <c r="M70" s="2">
        <f t="shared" si="8"/>
        <v>1</v>
      </c>
      <c r="N70" s="2">
        <f t="shared" si="9"/>
        <v>1</v>
      </c>
      <c r="O70" s="2">
        <f t="shared" si="10"/>
        <v>1</v>
      </c>
      <c r="P70" s="8">
        <f>VLOOKUP($A70,'03 FORECAST SHIPPED'!$A$2:$G$1000000,4,FALSE)*L70</f>
        <v>0</v>
      </c>
      <c r="Q70" s="8">
        <f>VLOOKUP($A70,'03 FORECAST SHIPPED'!$A$2:$G$1000000,5,FALSE)*M70</f>
        <v>0</v>
      </c>
      <c r="R70" s="8">
        <f>VLOOKUP($A70,'03 FORECAST SHIPPED'!$A$2:$G$1000000,6,FALSE)*N70</f>
        <v>0</v>
      </c>
      <c r="S70" s="8">
        <f>VLOOKUP($A70,'03 FORECAST SHIPPED'!$A$2:$G$1000000,7,FALSE)*O70</f>
        <v>0</v>
      </c>
    </row>
    <row r="71" spans="1:19" x14ac:dyDescent="0.25">
      <c r="A71" t="s">
        <v>115</v>
      </c>
      <c r="B71">
        <f>VLOOKUP($A71,'01 LEAD TIME'!$A$10:$G$1000000,2,FALSE)</f>
        <v>0</v>
      </c>
      <c r="C71">
        <f>VLOOKUP($A71,'01 LEAD TIME'!$A$10:$G$1000000,3,FALSE)</f>
        <v>1087</v>
      </c>
      <c r="D71" s="3">
        <f>VLOOKUP($A71,'01 LEAD TIME'!$A$10:$G$1000000,4,FALSE)</f>
        <v>2981100</v>
      </c>
      <c r="E71" s="3">
        <f>VLOOKUP($A71,'01 LEAD TIME'!$A$10:$G$1000000,5,FALSE)</f>
        <v>2981100</v>
      </c>
      <c r="F71" s="3">
        <f>VLOOKUP($A71,'01 LEAD TIME'!$A$10:$G$1000000,6,FALSE)</f>
        <v>6</v>
      </c>
      <c r="G71" s="3">
        <f>VLOOKUP($A71,'01 LEAD TIME'!$A$10:$G$1000000,7,FALSE)</f>
        <v>8</v>
      </c>
      <c r="H71" s="3">
        <f>VLOOKUP($A71,'02 SHIPPED'!$A$10:$G$1000000,4,FALSE)</f>
        <v>2485630</v>
      </c>
      <c r="I71" s="3">
        <f>VLOOKUP($A71,'02 SHIPPED'!$A$10:$G$1000000,5,FALSE)</f>
        <v>2485630</v>
      </c>
      <c r="J71" s="3">
        <f>VLOOKUP($A71,'02 SHIPPED'!$A$10:$G$1000000,6,FALSE)</f>
        <v>18</v>
      </c>
      <c r="K71" s="3">
        <f>VLOOKUP($A71,'02 SHIPPED'!$A$10:$G$1000000,7,FALSE)</f>
        <v>27</v>
      </c>
      <c r="L71" s="2">
        <f t="shared" si="7"/>
        <v>1.1993337705129081</v>
      </c>
      <c r="M71" s="2">
        <f t="shared" si="8"/>
        <v>1.1993337705129081</v>
      </c>
      <c r="N71" s="2">
        <f t="shared" si="9"/>
        <v>0.33333333333333331</v>
      </c>
      <c r="O71" s="2">
        <f t="shared" si="10"/>
        <v>0.29629629629629628</v>
      </c>
      <c r="P71" s="8">
        <f>VLOOKUP($A71,'03 FORECAST SHIPPED'!$A$2:$G$1000000,4,FALSE)*L71</f>
        <v>4450828.366410125</v>
      </c>
      <c r="Q71" s="8">
        <f>VLOOKUP($A71,'03 FORECAST SHIPPED'!$A$2:$G$1000000,5,FALSE)*M71</f>
        <v>4421775.5372464927</v>
      </c>
      <c r="R71" s="8">
        <f>VLOOKUP($A71,'03 FORECAST SHIPPED'!$A$2:$G$1000000,6,FALSE)*N71</f>
        <v>7.6666666666666661</v>
      </c>
      <c r="S71" s="8">
        <f>VLOOKUP($A71,'03 FORECAST SHIPPED'!$A$2:$G$1000000,7,FALSE)*O71</f>
        <v>10.074074074074073</v>
      </c>
    </row>
    <row r="72" spans="1:19" x14ac:dyDescent="0.25">
      <c r="A72" t="s">
        <v>116</v>
      </c>
      <c r="B72">
        <f>VLOOKUP($A72,'01 LEAD TIME'!$A$10:$G$1000000,2,FALSE)</f>
        <v>0</v>
      </c>
      <c r="C72">
        <f>VLOOKUP($A72,'01 LEAD TIME'!$A$10:$G$1000000,3,FALSE)</f>
        <v>1102</v>
      </c>
      <c r="D72" s="3">
        <f>VLOOKUP($A72,'01 LEAD TIME'!$A$10:$G$1000000,4,FALSE)</f>
        <v>341000</v>
      </c>
      <c r="E72" s="3">
        <f>VLOOKUP($A72,'01 LEAD TIME'!$A$10:$G$1000000,5,FALSE)</f>
        <v>289850</v>
      </c>
      <c r="F72" s="3">
        <f>VLOOKUP($A72,'01 LEAD TIME'!$A$10:$G$1000000,6,FALSE)</f>
        <v>1</v>
      </c>
      <c r="G72" s="3">
        <f>VLOOKUP($A72,'01 LEAD TIME'!$A$10:$G$1000000,7,FALSE)</f>
        <v>1</v>
      </c>
      <c r="H72" s="3">
        <f>VLOOKUP($A72,'02 SHIPPED'!$A$10:$G$1000000,4,FALSE)</f>
        <v>341000</v>
      </c>
      <c r="I72" s="3">
        <f>VLOOKUP($A72,'02 SHIPPED'!$A$10:$G$1000000,5,FALSE)</f>
        <v>289850</v>
      </c>
      <c r="J72" s="3">
        <f>VLOOKUP($A72,'02 SHIPPED'!$A$10:$G$1000000,6,FALSE)</f>
        <v>1</v>
      </c>
      <c r="K72" s="3">
        <f>VLOOKUP($A72,'02 SHIPPED'!$A$10:$G$1000000,7,FALSE)</f>
        <v>1</v>
      </c>
      <c r="L72" s="2">
        <f t="shared" si="7"/>
        <v>1</v>
      </c>
      <c r="M72" s="2">
        <f t="shared" si="8"/>
        <v>1</v>
      </c>
      <c r="N72" s="2">
        <f t="shared" si="9"/>
        <v>1</v>
      </c>
      <c r="O72" s="2">
        <f t="shared" si="10"/>
        <v>1</v>
      </c>
      <c r="P72" s="8">
        <f>VLOOKUP($A72,'03 FORECAST SHIPPED'!$A$2:$G$1000000,4,FALSE)*L72</f>
        <v>876000</v>
      </c>
      <c r="Q72" s="8">
        <f>VLOOKUP($A72,'03 FORECAST SHIPPED'!$A$2:$G$1000000,5,FALSE)*M72</f>
        <v>801000</v>
      </c>
      <c r="R72" s="8">
        <f>VLOOKUP($A72,'03 FORECAST SHIPPED'!$A$2:$G$1000000,6,FALSE)*N72</f>
        <v>1</v>
      </c>
      <c r="S72" s="8">
        <f>VLOOKUP($A72,'03 FORECAST SHIPPED'!$A$2:$G$1000000,7,FALSE)*O72</f>
        <v>4</v>
      </c>
    </row>
    <row r="73" spans="1:19" x14ac:dyDescent="0.25">
      <c r="A73" t="s">
        <v>117</v>
      </c>
      <c r="B73">
        <f>VLOOKUP($A73,'01 LEAD TIME'!$A$10:$G$1000000,2,FALSE)</f>
        <v>0</v>
      </c>
      <c r="C73">
        <f>VLOOKUP($A73,'01 LEAD TIME'!$A$10:$G$1000000,3,FALSE)</f>
        <v>1109</v>
      </c>
      <c r="D73" s="3">
        <f>VLOOKUP($A73,'01 LEAD TIME'!$A$10:$G$1000000,4,FALSE)</f>
        <v>143000</v>
      </c>
      <c r="E73" s="3">
        <f>VLOOKUP($A73,'01 LEAD TIME'!$A$10:$G$1000000,5,FALSE)</f>
        <v>143000</v>
      </c>
      <c r="F73" s="3">
        <f>VLOOKUP($A73,'01 LEAD TIME'!$A$10:$G$1000000,6,FALSE)</f>
        <v>2</v>
      </c>
      <c r="G73" s="3">
        <f>VLOOKUP($A73,'01 LEAD TIME'!$A$10:$G$1000000,7,FALSE)</f>
        <v>2</v>
      </c>
      <c r="H73" s="3">
        <f>VLOOKUP($A73,'02 SHIPPED'!$A$10:$G$1000000,4,FALSE)</f>
        <v>1468338</v>
      </c>
      <c r="I73" s="3">
        <f>VLOOKUP($A73,'02 SHIPPED'!$A$10:$G$1000000,5,FALSE)</f>
        <v>1468338</v>
      </c>
      <c r="J73" s="3">
        <f>VLOOKUP($A73,'02 SHIPPED'!$A$10:$G$1000000,6,FALSE)</f>
        <v>9</v>
      </c>
      <c r="K73" s="3">
        <f>VLOOKUP($A73,'02 SHIPPED'!$A$10:$G$1000000,7,FALSE)</f>
        <v>9</v>
      </c>
      <c r="L73" s="2">
        <f t="shared" si="7"/>
        <v>9.7389020784042907E-2</v>
      </c>
      <c r="M73" s="2">
        <f t="shared" si="8"/>
        <v>9.7389020784042907E-2</v>
      </c>
      <c r="N73" s="2">
        <f t="shared" si="9"/>
        <v>0.22222222222222221</v>
      </c>
      <c r="O73" s="2">
        <f t="shared" si="10"/>
        <v>0.22222222222222221</v>
      </c>
      <c r="P73" s="8">
        <f>VLOOKUP($A73,'03 FORECAST SHIPPED'!$A$2:$G$1000000,4,FALSE)*L73</f>
        <v>197074.08512209042</v>
      </c>
      <c r="Q73" s="8">
        <f>VLOOKUP($A73,'03 FORECAST SHIPPED'!$A$2:$G$1000000,5,FALSE)*M73</f>
        <v>197074.08512209042</v>
      </c>
      <c r="R73" s="8">
        <f>VLOOKUP($A73,'03 FORECAST SHIPPED'!$A$2:$G$1000000,6,FALSE)*N73</f>
        <v>3.333333333333333</v>
      </c>
      <c r="S73" s="8">
        <f>VLOOKUP($A73,'03 FORECAST SHIPPED'!$A$2:$G$1000000,7,FALSE)*O73</f>
        <v>3.333333333333333</v>
      </c>
    </row>
    <row r="74" spans="1:19" x14ac:dyDescent="0.25">
      <c r="A74" t="s">
        <v>118</v>
      </c>
      <c r="B74">
        <f>VLOOKUP($A74,'01 LEAD TIME'!$A$10:$G$1000000,2,FALSE)</f>
        <v>0</v>
      </c>
      <c r="C74">
        <f>VLOOKUP($A74,'01 LEAD TIME'!$A$10:$G$1000000,3,FALSE)</f>
        <v>1121</v>
      </c>
      <c r="D74" s="3">
        <f>VLOOKUP($A74,'01 LEAD TIME'!$A$10:$G$1000000,4,FALSE)</f>
        <v>158000</v>
      </c>
      <c r="E74" s="3">
        <f>VLOOKUP($A74,'01 LEAD TIME'!$A$10:$G$1000000,5,FALSE)</f>
        <v>158000</v>
      </c>
      <c r="F74" s="3">
        <f>VLOOKUP($A74,'01 LEAD TIME'!$A$10:$G$1000000,6,FALSE)</f>
        <v>1</v>
      </c>
      <c r="G74" s="3">
        <f>VLOOKUP($A74,'01 LEAD TIME'!$A$10:$G$1000000,7,FALSE)</f>
        <v>1</v>
      </c>
      <c r="H74" s="3">
        <f>VLOOKUP($A74,'02 SHIPPED'!$A$10:$G$1000000,4,FALSE)</f>
        <v>244000</v>
      </c>
      <c r="I74" s="3">
        <f>VLOOKUP($A74,'02 SHIPPED'!$A$10:$G$1000000,5,FALSE)</f>
        <v>244000</v>
      </c>
      <c r="J74" s="3">
        <f>VLOOKUP($A74,'02 SHIPPED'!$A$10:$G$1000000,6,FALSE)</f>
        <v>2</v>
      </c>
      <c r="K74" s="3">
        <f>VLOOKUP($A74,'02 SHIPPED'!$A$10:$G$1000000,7,FALSE)</f>
        <v>2</v>
      </c>
      <c r="L74" s="2">
        <f t="shared" si="7"/>
        <v>0.64754098360655743</v>
      </c>
      <c r="M74" s="2">
        <f t="shared" si="8"/>
        <v>0.64754098360655743</v>
      </c>
      <c r="N74" s="2">
        <f t="shared" si="9"/>
        <v>0.5</v>
      </c>
      <c r="O74" s="2">
        <f t="shared" si="10"/>
        <v>0.5</v>
      </c>
      <c r="P74" s="8">
        <f>VLOOKUP($A74,'03 FORECAST SHIPPED'!$A$2:$G$1000000,4,FALSE)*L74</f>
        <v>0</v>
      </c>
      <c r="Q74" s="8">
        <f>VLOOKUP($A74,'03 FORECAST SHIPPED'!$A$2:$G$1000000,5,FALSE)*M74</f>
        <v>0</v>
      </c>
      <c r="R74" s="8">
        <f>VLOOKUP($A74,'03 FORECAST SHIPPED'!$A$2:$G$1000000,6,FALSE)*N74</f>
        <v>0</v>
      </c>
      <c r="S74" s="8">
        <f>VLOOKUP($A74,'03 FORECAST SHIPPED'!$A$2:$G$1000000,7,FALSE)*O74</f>
        <v>0</v>
      </c>
    </row>
    <row r="75" spans="1:19" x14ac:dyDescent="0.25">
      <c r="A75" t="s">
        <v>119</v>
      </c>
      <c r="B75">
        <f>VLOOKUP($A75,'01 LEAD TIME'!$A$10:$G$1000000,2,FALSE)</f>
        <v>0</v>
      </c>
      <c r="C75">
        <f>VLOOKUP($A75,'01 LEAD TIME'!$A$10:$G$1000000,3,FALSE)</f>
        <v>1134</v>
      </c>
      <c r="D75" s="3">
        <f>VLOOKUP($A75,'01 LEAD TIME'!$A$10:$G$1000000,4,FALSE)</f>
        <v>3492228.12</v>
      </c>
      <c r="E75" s="3">
        <f>VLOOKUP($A75,'01 LEAD TIME'!$A$10:$G$1000000,5,FALSE)</f>
        <v>3492228.12</v>
      </c>
      <c r="F75" s="3">
        <f>VLOOKUP($A75,'01 LEAD TIME'!$A$10:$G$1000000,6,FALSE)</f>
        <v>16</v>
      </c>
      <c r="G75" s="3">
        <f>VLOOKUP($A75,'01 LEAD TIME'!$A$10:$G$1000000,7,FALSE)</f>
        <v>19</v>
      </c>
      <c r="H75" s="3">
        <f>VLOOKUP($A75,'02 SHIPPED'!$A$10:$G$1000000,4,FALSE)</f>
        <v>3871590.12</v>
      </c>
      <c r="I75" s="3">
        <f>VLOOKUP($A75,'02 SHIPPED'!$A$10:$G$1000000,5,FALSE)</f>
        <v>3871590.12</v>
      </c>
      <c r="J75" s="3">
        <f>VLOOKUP($A75,'02 SHIPPED'!$A$10:$G$1000000,6,FALSE)</f>
        <v>20</v>
      </c>
      <c r="K75" s="3">
        <f>VLOOKUP($A75,'02 SHIPPED'!$A$10:$G$1000000,7,FALSE)</f>
        <v>24</v>
      </c>
      <c r="L75" s="2">
        <f t="shared" si="7"/>
        <v>0.90201390430245232</v>
      </c>
      <c r="M75" s="2">
        <f t="shared" si="8"/>
        <v>0.90201390430245232</v>
      </c>
      <c r="N75" s="2">
        <f t="shared" si="9"/>
        <v>0.8</v>
      </c>
      <c r="O75" s="2">
        <f t="shared" si="10"/>
        <v>0.79166666666666663</v>
      </c>
      <c r="P75" s="8">
        <f>VLOOKUP($A75,'03 FORECAST SHIPPED'!$A$2:$G$1000000,4,FALSE)*L75</f>
        <v>5442653.5700252894</v>
      </c>
      <c r="Q75" s="8">
        <f>VLOOKUP($A75,'03 FORECAST SHIPPED'!$A$2:$G$1000000,5,FALSE)*M75</f>
        <v>5442653.5700252894</v>
      </c>
      <c r="R75" s="8">
        <f>VLOOKUP($A75,'03 FORECAST SHIPPED'!$A$2:$G$1000000,6,FALSE)*N75</f>
        <v>19.200000000000003</v>
      </c>
      <c r="S75" s="8">
        <f>VLOOKUP($A75,'03 FORECAST SHIPPED'!$A$2:$G$1000000,7,FALSE)*O75</f>
        <v>34.833333333333329</v>
      </c>
    </row>
    <row r="76" spans="1:19" x14ac:dyDescent="0.25">
      <c r="A76" t="s">
        <v>120</v>
      </c>
      <c r="B76">
        <f>VLOOKUP($A76,'01 LEAD TIME'!$A$10:$G$1000000,2,FALSE)</f>
        <v>0</v>
      </c>
      <c r="C76">
        <f>VLOOKUP($A76,'01 LEAD TIME'!$A$10:$G$1000000,3,FALSE)</f>
        <v>1140</v>
      </c>
      <c r="D76" s="3">
        <f>VLOOKUP($A76,'01 LEAD TIME'!$A$10:$G$1000000,4,FALSE)</f>
        <v>34133298.770000003</v>
      </c>
      <c r="E76" s="3">
        <f>VLOOKUP($A76,'01 LEAD TIME'!$A$10:$G$1000000,5,FALSE)</f>
        <v>34000166.420000002</v>
      </c>
      <c r="F76" s="3">
        <f>VLOOKUP($A76,'01 LEAD TIME'!$A$10:$G$1000000,6,FALSE)</f>
        <v>210</v>
      </c>
      <c r="G76" s="3">
        <f>VLOOKUP($A76,'01 LEAD TIME'!$A$10:$G$1000000,7,FALSE)</f>
        <v>265</v>
      </c>
      <c r="H76" s="3">
        <f>VLOOKUP($A76,'02 SHIPPED'!$A$10:$G$1000000,4,FALSE)</f>
        <v>416020991.06999999</v>
      </c>
      <c r="I76" s="3">
        <f>VLOOKUP($A76,'02 SHIPPED'!$A$10:$G$1000000,5,FALSE)</f>
        <v>413218810.75</v>
      </c>
      <c r="J76" s="3">
        <f>VLOOKUP($A76,'02 SHIPPED'!$A$10:$G$1000000,6,FALSE)</f>
        <v>2539</v>
      </c>
      <c r="K76" s="3">
        <f>VLOOKUP($A76,'02 SHIPPED'!$A$10:$G$1000000,7,FALSE)</f>
        <v>3631</v>
      </c>
      <c r="L76" s="2">
        <f t="shared" si="7"/>
        <v>8.2047058928948882E-2</v>
      </c>
      <c r="M76" s="2">
        <f t="shared" si="8"/>
        <v>8.228126487825918E-2</v>
      </c>
      <c r="N76" s="2">
        <f t="shared" si="9"/>
        <v>8.2709728239464361E-2</v>
      </c>
      <c r="O76" s="2">
        <f t="shared" si="10"/>
        <v>7.2982649407876618E-2</v>
      </c>
      <c r="P76" s="8">
        <f>VLOOKUP($A76,'03 FORECAST SHIPPED'!$A$2:$G$1000000,4,FALSE)*L76</f>
        <v>33526271.339194879</v>
      </c>
      <c r="Q76" s="8">
        <f>VLOOKUP($A76,'03 FORECAST SHIPPED'!$A$2:$G$1000000,5,FALSE)*M76</f>
        <v>33413565.830003798</v>
      </c>
      <c r="R76" s="8">
        <f>VLOOKUP($A76,'03 FORECAST SHIPPED'!$A$2:$G$1000000,6,FALSE)*N76</f>
        <v>206.11264277274518</v>
      </c>
      <c r="S76" s="8">
        <f>VLOOKUP($A76,'03 FORECAST SHIPPED'!$A$2:$G$1000000,7,FALSE)*O76</f>
        <v>259.59928394381711</v>
      </c>
    </row>
    <row r="77" spans="1:19" x14ac:dyDescent="0.25">
      <c r="A77" t="s">
        <v>40</v>
      </c>
      <c r="B77">
        <f>VLOOKUP($A77,'01 LEAD TIME'!$A$10:$G$1000000,2,FALSE)</f>
        <v>0</v>
      </c>
      <c r="C77">
        <f>VLOOKUP($A77,'01 LEAD TIME'!$A$10:$G$1000000,3,FALSE)</f>
        <v>1150</v>
      </c>
      <c r="D77" s="3">
        <f>VLOOKUP($A77,'01 LEAD TIME'!$A$10:$G$1000000,4,FALSE)</f>
        <v>2770123</v>
      </c>
      <c r="E77" s="3">
        <f>VLOOKUP($A77,'01 LEAD TIME'!$A$10:$G$1000000,5,FALSE)</f>
        <v>2770123</v>
      </c>
      <c r="F77" s="3">
        <f>VLOOKUP($A77,'01 LEAD TIME'!$A$10:$G$1000000,6,FALSE)</f>
        <v>19</v>
      </c>
      <c r="G77" s="3">
        <f>VLOOKUP($A77,'01 LEAD TIME'!$A$10:$G$1000000,7,FALSE)</f>
        <v>22</v>
      </c>
      <c r="H77" s="3">
        <f>VLOOKUP($A77,'02 SHIPPED'!$A$10:$G$1000000,4,FALSE)</f>
        <v>5935203</v>
      </c>
      <c r="I77" s="3">
        <f>VLOOKUP($A77,'02 SHIPPED'!$A$10:$G$1000000,5,FALSE)</f>
        <v>5916849</v>
      </c>
      <c r="J77" s="3">
        <f>VLOOKUP($A77,'02 SHIPPED'!$A$10:$G$1000000,6,FALSE)</f>
        <v>38</v>
      </c>
      <c r="K77" s="3">
        <f>VLOOKUP($A77,'02 SHIPPED'!$A$10:$G$1000000,7,FALSE)</f>
        <v>48</v>
      </c>
      <c r="L77" s="2">
        <f t="shared" si="7"/>
        <v>0.46672759128878993</v>
      </c>
      <c r="M77" s="2">
        <f t="shared" si="8"/>
        <v>0.46817537510252499</v>
      </c>
      <c r="N77" s="2">
        <f t="shared" si="9"/>
        <v>0.5</v>
      </c>
      <c r="O77" s="2">
        <f t="shared" si="10"/>
        <v>0.45833333333333331</v>
      </c>
      <c r="P77" s="8">
        <f>VLOOKUP($A77,'03 FORECAST SHIPPED'!$A$2:$G$1000000,4,FALSE)*L77</f>
        <v>3630048.0509355785</v>
      </c>
      <c r="Q77" s="8">
        <f>VLOOKUP($A77,'03 FORECAST SHIPPED'!$A$2:$G$1000000,5,FALSE)*M77</f>
        <v>3618368.2009048057</v>
      </c>
      <c r="R77" s="8">
        <f>VLOOKUP($A77,'03 FORECAST SHIPPED'!$A$2:$G$1000000,6,FALSE)*N77</f>
        <v>23</v>
      </c>
      <c r="S77" s="8">
        <f>VLOOKUP($A77,'03 FORECAST SHIPPED'!$A$2:$G$1000000,7,FALSE)*O77</f>
        <v>27.958333333333332</v>
      </c>
    </row>
    <row r="78" spans="1:19" x14ac:dyDescent="0.25">
      <c r="A78" t="s">
        <v>121</v>
      </c>
      <c r="B78">
        <f>VLOOKUP($A78,'01 LEAD TIME'!$A$10:$G$1000000,2,FALSE)</f>
        <v>0</v>
      </c>
      <c r="C78">
        <f>VLOOKUP($A78,'01 LEAD TIME'!$A$10:$G$1000000,3,FALSE)</f>
        <v>1155</v>
      </c>
      <c r="D78" s="3">
        <f>VLOOKUP($A78,'01 LEAD TIME'!$A$10:$G$1000000,4,FALSE)</f>
        <v>3381118</v>
      </c>
      <c r="E78" s="3">
        <f>VLOOKUP($A78,'01 LEAD TIME'!$A$10:$G$1000000,5,FALSE)</f>
        <v>3381118</v>
      </c>
      <c r="F78" s="3">
        <f>VLOOKUP($A78,'01 LEAD TIME'!$A$10:$G$1000000,6,FALSE)</f>
        <v>13</v>
      </c>
      <c r="G78" s="3">
        <f>VLOOKUP($A78,'01 LEAD TIME'!$A$10:$G$1000000,7,FALSE)</f>
        <v>18</v>
      </c>
      <c r="H78" s="3">
        <f>VLOOKUP($A78,'02 SHIPPED'!$A$10:$G$1000000,4,FALSE)</f>
        <v>12113292</v>
      </c>
      <c r="I78" s="3">
        <f>VLOOKUP($A78,'02 SHIPPED'!$A$10:$G$1000000,5,FALSE)</f>
        <v>12073292</v>
      </c>
      <c r="J78" s="3">
        <f>VLOOKUP($A78,'02 SHIPPED'!$A$10:$G$1000000,6,FALSE)</f>
        <v>50</v>
      </c>
      <c r="K78" s="3">
        <f>VLOOKUP($A78,'02 SHIPPED'!$A$10:$G$1000000,7,FALSE)</f>
        <v>77</v>
      </c>
      <c r="L78" s="2">
        <f t="shared" si="7"/>
        <v>0.27912461781652748</v>
      </c>
      <c r="M78" s="2">
        <f t="shared" si="8"/>
        <v>0.28004938503930826</v>
      </c>
      <c r="N78" s="2">
        <f t="shared" si="9"/>
        <v>0.26</v>
      </c>
      <c r="O78" s="2">
        <f t="shared" si="10"/>
        <v>0.23376623376623376</v>
      </c>
      <c r="P78" s="8">
        <f>VLOOKUP($A78,'03 FORECAST SHIPPED'!$A$2:$G$1000000,4,FALSE)*L78</f>
        <v>6332712.6126552252</v>
      </c>
      <c r="Q78" s="8">
        <f>VLOOKUP($A78,'03 FORECAST SHIPPED'!$A$2:$G$1000000,5,FALSE)*M78</f>
        <v>6331289.5595646696</v>
      </c>
      <c r="R78" s="8">
        <f>VLOOKUP($A78,'03 FORECAST SHIPPED'!$A$2:$G$1000000,6,FALSE)*N78</f>
        <v>20.02</v>
      </c>
      <c r="S78" s="8">
        <f>VLOOKUP($A78,'03 FORECAST SHIPPED'!$A$2:$G$1000000,7,FALSE)*O78</f>
        <v>27.116883116883116</v>
      </c>
    </row>
    <row r="79" spans="1:19" x14ac:dyDescent="0.25">
      <c r="A79" t="s">
        <v>122</v>
      </c>
      <c r="B79">
        <f>VLOOKUP($A79,'01 LEAD TIME'!$A$10:$G$1000000,2,FALSE)</f>
        <v>0</v>
      </c>
      <c r="C79">
        <f>VLOOKUP($A79,'01 LEAD TIME'!$A$10:$G$1000000,3,FALSE)</f>
        <v>1229</v>
      </c>
      <c r="D79" s="3">
        <f>VLOOKUP($A79,'01 LEAD TIME'!$A$10:$G$1000000,4,FALSE)</f>
        <v>222390</v>
      </c>
      <c r="E79" s="3">
        <f>VLOOKUP($A79,'01 LEAD TIME'!$A$10:$G$1000000,5,FALSE)</f>
        <v>222390</v>
      </c>
      <c r="F79" s="3">
        <f>VLOOKUP($A79,'01 LEAD TIME'!$A$10:$G$1000000,6,FALSE)</f>
        <v>2</v>
      </c>
      <c r="G79" s="3">
        <f>VLOOKUP($A79,'01 LEAD TIME'!$A$10:$G$1000000,7,FALSE)</f>
        <v>2</v>
      </c>
      <c r="H79" s="3">
        <f>VLOOKUP($A79,'02 SHIPPED'!$A$10:$G$1000000,4,FALSE)</f>
        <v>406386</v>
      </c>
      <c r="I79" s="3">
        <f>VLOOKUP($A79,'02 SHIPPED'!$A$10:$G$1000000,5,FALSE)</f>
        <v>406386</v>
      </c>
      <c r="J79" s="3">
        <f>VLOOKUP($A79,'02 SHIPPED'!$A$10:$G$1000000,6,FALSE)</f>
        <v>4</v>
      </c>
      <c r="K79" s="3">
        <f>VLOOKUP($A79,'02 SHIPPED'!$A$10:$G$1000000,7,FALSE)</f>
        <v>4</v>
      </c>
      <c r="L79" s="2">
        <f t="shared" si="7"/>
        <v>0.54723833990344151</v>
      </c>
      <c r="M79" s="2">
        <f t="shared" si="8"/>
        <v>0.54723833990344151</v>
      </c>
      <c r="N79" s="2">
        <f t="shared" si="9"/>
        <v>0.5</v>
      </c>
      <c r="O79" s="2">
        <f t="shared" si="10"/>
        <v>0.5</v>
      </c>
      <c r="P79" s="8">
        <f>VLOOKUP($A79,'03 FORECAST SHIPPED'!$A$2:$G$1000000,4,FALSE)*L79</f>
        <v>93243.9407361474</v>
      </c>
      <c r="Q79" s="8">
        <f>VLOOKUP($A79,'03 FORECAST SHIPPED'!$A$2:$G$1000000,5,FALSE)*M79</f>
        <v>93243.9407361474</v>
      </c>
      <c r="R79" s="8">
        <f>VLOOKUP($A79,'03 FORECAST SHIPPED'!$A$2:$G$1000000,6,FALSE)*N79</f>
        <v>1</v>
      </c>
      <c r="S79" s="8">
        <f>VLOOKUP($A79,'03 FORECAST SHIPPED'!$A$2:$G$1000000,7,FALSE)*O79</f>
        <v>1</v>
      </c>
    </row>
    <row r="80" spans="1:19" x14ac:dyDescent="0.25">
      <c r="A80" t="s">
        <v>123</v>
      </c>
      <c r="B80">
        <f>VLOOKUP($A80,'01 LEAD TIME'!$A$10:$G$1000000,2,FALSE)</f>
        <v>0</v>
      </c>
      <c r="C80">
        <f>VLOOKUP($A80,'01 LEAD TIME'!$A$10:$G$1000000,3,FALSE)</f>
        <v>1270</v>
      </c>
      <c r="D80" s="3">
        <f>VLOOKUP($A80,'01 LEAD TIME'!$A$10:$G$1000000,4,FALSE)</f>
        <v>3132305.2</v>
      </c>
      <c r="E80" s="3">
        <f>VLOOKUP($A80,'01 LEAD TIME'!$A$10:$G$1000000,5,FALSE)</f>
        <v>3132305.2</v>
      </c>
      <c r="F80" s="3">
        <f>VLOOKUP($A80,'01 LEAD TIME'!$A$10:$G$1000000,6,FALSE)</f>
        <v>20</v>
      </c>
      <c r="G80" s="3">
        <f>VLOOKUP($A80,'01 LEAD TIME'!$A$10:$G$1000000,7,FALSE)</f>
        <v>24</v>
      </c>
      <c r="H80" s="3">
        <f>VLOOKUP($A80,'02 SHIPPED'!$A$10:$G$1000000,4,FALSE)</f>
        <v>15516354.300000001</v>
      </c>
      <c r="I80" s="3">
        <f>VLOOKUP($A80,'02 SHIPPED'!$A$10:$G$1000000,5,FALSE)</f>
        <v>15493234.300000001</v>
      </c>
      <c r="J80" s="3">
        <f>VLOOKUP($A80,'02 SHIPPED'!$A$10:$G$1000000,6,FALSE)</f>
        <v>58</v>
      </c>
      <c r="K80" s="3">
        <f>VLOOKUP($A80,'02 SHIPPED'!$A$10:$G$1000000,7,FALSE)</f>
        <v>114</v>
      </c>
      <c r="L80" s="2">
        <f t="shared" si="7"/>
        <v>0.20187120888313306</v>
      </c>
      <c r="M80" s="2">
        <f t="shared" si="8"/>
        <v>0.20217245407564771</v>
      </c>
      <c r="N80" s="2">
        <f t="shared" si="9"/>
        <v>0.34482758620689657</v>
      </c>
      <c r="O80" s="2">
        <f t="shared" si="10"/>
        <v>0.21052631578947367</v>
      </c>
      <c r="P80" s="8">
        <f>VLOOKUP($A80,'03 FORECAST SHIPPED'!$A$2:$G$1000000,4,FALSE)*L80</f>
        <v>3263182.0998976622</v>
      </c>
      <c r="Q80" s="8">
        <f>VLOOKUP($A80,'03 FORECAST SHIPPED'!$A$2:$G$1000000,5,FALSE)*M80</f>
        <v>3263377.4028193788</v>
      </c>
      <c r="R80" s="8">
        <f>VLOOKUP($A80,'03 FORECAST SHIPPED'!$A$2:$G$1000000,6,FALSE)*N80</f>
        <v>22.413793103448278</v>
      </c>
      <c r="S80" s="8">
        <f>VLOOKUP($A80,'03 FORECAST SHIPPED'!$A$2:$G$1000000,7,FALSE)*O80</f>
        <v>24.421052631578945</v>
      </c>
    </row>
    <row r="81" spans="1:19" x14ac:dyDescent="0.25">
      <c r="A81" t="s">
        <v>124</v>
      </c>
      <c r="B81">
        <f>VLOOKUP($A81,'01 LEAD TIME'!$A$10:$G$1000000,2,FALSE)</f>
        <v>0</v>
      </c>
      <c r="C81">
        <f>VLOOKUP($A81,'01 LEAD TIME'!$A$10:$G$1000000,3,FALSE)</f>
        <v>1320</v>
      </c>
      <c r="D81" s="3">
        <f>VLOOKUP($A81,'01 LEAD TIME'!$A$10:$G$1000000,4,FALSE)</f>
        <v>353000</v>
      </c>
      <c r="E81" s="3">
        <f>VLOOKUP($A81,'01 LEAD TIME'!$A$10:$G$1000000,5,FALSE)</f>
        <v>353000</v>
      </c>
      <c r="F81" s="3">
        <f>VLOOKUP($A81,'01 LEAD TIME'!$A$10:$G$1000000,6,FALSE)</f>
        <v>2</v>
      </c>
      <c r="G81" s="3">
        <f>VLOOKUP($A81,'01 LEAD TIME'!$A$10:$G$1000000,7,FALSE)</f>
        <v>2</v>
      </c>
      <c r="H81" s="3">
        <f>VLOOKUP($A81,'02 SHIPPED'!$A$10:$G$1000000,4,FALSE)</f>
        <v>2708128</v>
      </c>
      <c r="I81" s="3">
        <f>VLOOKUP($A81,'02 SHIPPED'!$A$10:$G$1000000,5,FALSE)</f>
        <v>2708128</v>
      </c>
      <c r="J81" s="3">
        <f>VLOOKUP($A81,'02 SHIPPED'!$A$10:$G$1000000,6,FALSE)</f>
        <v>8</v>
      </c>
      <c r="K81" s="3">
        <f>VLOOKUP($A81,'02 SHIPPED'!$A$10:$G$1000000,7,FALSE)</f>
        <v>13</v>
      </c>
      <c r="L81" s="2">
        <f t="shared" si="7"/>
        <v>0.13034834394829195</v>
      </c>
      <c r="M81" s="2">
        <f t="shared" si="8"/>
        <v>0.13034834394829195</v>
      </c>
      <c r="N81" s="2">
        <f t="shared" si="9"/>
        <v>0.25</v>
      </c>
      <c r="O81" s="2">
        <f t="shared" si="10"/>
        <v>0.15384615384615385</v>
      </c>
      <c r="P81" s="8">
        <f>VLOOKUP($A81,'03 FORECAST SHIPPED'!$A$2:$G$1000000,4,FALSE)*L81</f>
        <v>211702.3951600515</v>
      </c>
      <c r="Q81" s="8">
        <f>VLOOKUP($A81,'03 FORECAST SHIPPED'!$A$2:$G$1000000,5,FALSE)*M81</f>
        <v>211702.3951600515</v>
      </c>
      <c r="R81" s="8">
        <f>VLOOKUP($A81,'03 FORECAST SHIPPED'!$A$2:$G$1000000,6,FALSE)*N81</f>
        <v>2.5</v>
      </c>
      <c r="S81" s="8">
        <f>VLOOKUP($A81,'03 FORECAST SHIPPED'!$A$2:$G$1000000,7,FALSE)*O81</f>
        <v>2</v>
      </c>
    </row>
    <row r="82" spans="1:19" x14ac:dyDescent="0.25">
      <c r="A82" t="s">
        <v>125</v>
      </c>
      <c r="B82">
        <f>VLOOKUP($A82,'01 LEAD TIME'!$A$10:$G$1000000,2,FALSE)</f>
        <v>0</v>
      </c>
      <c r="C82">
        <f>VLOOKUP($A82,'01 LEAD TIME'!$A$10:$G$1000000,3,FALSE)</f>
        <v>1343</v>
      </c>
      <c r="D82" s="3">
        <f>VLOOKUP($A82,'01 LEAD TIME'!$A$10:$G$1000000,4,FALSE)</f>
        <v>14750741.300000001</v>
      </c>
      <c r="E82" s="3">
        <f>VLOOKUP($A82,'01 LEAD TIME'!$A$10:$G$1000000,5,FALSE)</f>
        <v>14722130.300000001</v>
      </c>
      <c r="F82" s="3">
        <f>VLOOKUP($A82,'01 LEAD TIME'!$A$10:$G$1000000,6,FALSE)</f>
        <v>75</v>
      </c>
      <c r="G82" s="3">
        <f>VLOOKUP($A82,'01 LEAD TIME'!$A$10:$G$1000000,7,FALSE)</f>
        <v>98</v>
      </c>
      <c r="H82" s="3">
        <f>VLOOKUP($A82,'02 SHIPPED'!$A$10:$G$1000000,4,FALSE)</f>
        <v>29731521.5</v>
      </c>
      <c r="I82" s="3">
        <f>VLOOKUP($A82,'02 SHIPPED'!$A$10:$G$1000000,5,FALSE)</f>
        <v>29146727.890000001</v>
      </c>
      <c r="J82" s="3">
        <f>VLOOKUP($A82,'02 SHIPPED'!$A$10:$G$1000000,6,FALSE)</f>
        <v>175</v>
      </c>
      <c r="K82" s="3">
        <f>VLOOKUP($A82,'02 SHIPPED'!$A$10:$G$1000000,7,FALSE)</f>
        <v>248</v>
      </c>
      <c r="L82" s="2">
        <f t="shared" si="7"/>
        <v>0.49613139710996629</v>
      </c>
      <c r="M82" s="2">
        <f t="shared" si="8"/>
        <v>0.50510404994898384</v>
      </c>
      <c r="N82" s="2">
        <f t="shared" si="9"/>
        <v>0.42857142857142855</v>
      </c>
      <c r="O82" s="2">
        <f t="shared" si="10"/>
        <v>0.39516129032258063</v>
      </c>
      <c r="P82" s="8">
        <f>VLOOKUP($A82,'03 FORECAST SHIPPED'!$A$2:$G$1000000,4,FALSE)*L82</f>
        <v>17235962.595176961</v>
      </c>
      <c r="Q82" s="8">
        <f>VLOOKUP($A82,'03 FORECAST SHIPPED'!$A$2:$G$1000000,5,FALSE)*M82</f>
        <v>17380151.449390616</v>
      </c>
      <c r="R82" s="8">
        <f>VLOOKUP($A82,'03 FORECAST SHIPPED'!$A$2:$G$1000000,6,FALSE)*N82</f>
        <v>82.285714285714278</v>
      </c>
      <c r="S82" s="8">
        <f>VLOOKUP($A82,'03 FORECAST SHIPPED'!$A$2:$G$1000000,7,FALSE)*O82</f>
        <v>109.45967741935483</v>
      </c>
    </row>
    <row r="83" spans="1:19" x14ac:dyDescent="0.25">
      <c r="A83" t="s">
        <v>41</v>
      </c>
      <c r="B83">
        <f>VLOOKUP($A83,'01 LEAD TIME'!$A$10:$G$1000000,2,FALSE)</f>
        <v>0</v>
      </c>
      <c r="C83">
        <f>VLOOKUP($A83,'01 LEAD TIME'!$A$10:$G$1000000,3,FALSE)</f>
        <v>1354</v>
      </c>
      <c r="D83" s="3">
        <f>VLOOKUP($A83,'01 LEAD TIME'!$A$10:$G$1000000,4,FALSE)</f>
        <v>970981</v>
      </c>
      <c r="E83" s="3">
        <f>VLOOKUP($A83,'01 LEAD TIME'!$A$10:$G$1000000,5,FALSE)</f>
        <v>870981</v>
      </c>
      <c r="F83" s="3">
        <f>VLOOKUP($A83,'01 LEAD TIME'!$A$10:$G$1000000,6,FALSE)</f>
        <v>3</v>
      </c>
      <c r="G83" s="3">
        <f>VLOOKUP($A83,'01 LEAD TIME'!$A$10:$G$1000000,7,FALSE)</f>
        <v>3</v>
      </c>
      <c r="H83" s="3">
        <f>VLOOKUP($A83,'02 SHIPPED'!$A$10:$G$1000000,4,FALSE)</f>
        <v>3354551</v>
      </c>
      <c r="I83" s="3">
        <f>VLOOKUP($A83,'02 SHIPPED'!$A$10:$G$1000000,5,FALSE)</f>
        <v>3254551</v>
      </c>
      <c r="J83" s="3">
        <f>VLOOKUP($A83,'02 SHIPPED'!$A$10:$G$1000000,6,FALSE)</f>
        <v>11</v>
      </c>
      <c r="K83" s="3">
        <f>VLOOKUP($A83,'02 SHIPPED'!$A$10:$G$1000000,7,FALSE)</f>
        <v>21</v>
      </c>
      <c r="L83" s="2">
        <f t="shared" si="7"/>
        <v>0.28945185212566449</v>
      </c>
      <c r="M83" s="2">
        <f t="shared" si="8"/>
        <v>0.26761940433565184</v>
      </c>
      <c r="N83" s="2">
        <f t="shared" si="9"/>
        <v>0.27272727272727271</v>
      </c>
      <c r="O83" s="2">
        <f t="shared" si="10"/>
        <v>0.14285714285714285</v>
      </c>
      <c r="P83" s="8">
        <f>VLOOKUP($A83,'03 FORECAST SHIPPED'!$A$2:$G$1000000,4,FALSE)*L83</f>
        <v>745435.19614219607</v>
      </c>
      <c r="Q83" s="8">
        <f>VLOOKUP($A83,'03 FORECAST SHIPPED'!$A$2:$G$1000000,5,FALSE)*M83</f>
        <v>662447.41061178641</v>
      </c>
      <c r="R83" s="8">
        <f>VLOOKUP($A83,'03 FORECAST SHIPPED'!$A$2:$G$1000000,6,FALSE)*N83</f>
        <v>2.4545454545454541</v>
      </c>
      <c r="S83" s="8">
        <f>VLOOKUP($A83,'03 FORECAST SHIPPED'!$A$2:$G$1000000,7,FALSE)*O83</f>
        <v>2.2857142857142856</v>
      </c>
    </row>
    <row r="84" spans="1:19" x14ac:dyDescent="0.25">
      <c r="A84" t="s">
        <v>126</v>
      </c>
      <c r="B84">
        <f>VLOOKUP($A84,'01 LEAD TIME'!$A$10:$G$1000000,2,FALSE)</f>
        <v>0</v>
      </c>
      <c r="C84">
        <f>VLOOKUP($A84,'01 LEAD TIME'!$A$10:$G$1000000,3,FALSE)</f>
        <v>1361</v>
      </c>
      <c r="D84" s="3">
        <f>VLOOKUP($A84,'01 LEAD TIME'!$A$10:$G$1000000,4,FALSE)</f>
        <v>634010</v>
      </c>
      <c r="E84" s="3">
        <f>VLOOKUP($A84,'01 LEAD TIME'!$A$10:$G$1000000,5,FALSE)</f>
        <v>634010</v>
      </c>
      <c r="F84" s="3">
        <f>VLOOKUP($A84,'01 LEAD TIME'!$A$10:$G$1000000,6,FALSE)</f>
        <v>5</v>
      </c>
      <c r="G84" s="3">
        <f>VLOOKUP($A84,'01 LEAD TIME'!$A$10:$G$1000000,7,FALSE)</f>
        <v>7</v>
      </c>
      <c r="H84" s="3">
        <f>VLOOKUP($A84,'02 SHIPPED'!$A$10:$G$1000000,4,FALSE)</f>
        <v>6543692</v>
      </c>
      <c r="I84" s="3">
        <f>VLOOKUP($A84,'02 SHIPPED'!$A$10:$G$1000000,5,FALSE)</f>
        <v>6492717</v>
      </c>
      <c r="J84" s="3">
        <f>VLOOKUP($A84,'02 SHIPPED'!$A$10:$G$1000000,6,FALSE)</f>
        <v>21</v>
      </c>
      <c r="K84" s="3">
        <f>VLOOKUP($A84,'02 SHIPPED'!$A$10:$G$1000000,7,FALSE)</f>
        <v>50</v>
      </c>
      <c r="L84" s="2">
        <f t="shared" si="7"/>
        <v>9.6888728870490853E-2</v>
      </c>
      <c r="M84" s="2">
        <f t="shared" si="8"/>
        <v>9.764941241085974E-2</v>
      </c>
      <c r="N84" s="2">
        <f t="shared" si="9"/>
        <v>0.23809523809523808</v>
      </c>
      <c r="O84" s="2">
        <f t="shared" si="10"/>
        <v>0.14000000000000001</v>
      </c>
      <c r="P84" s="8">
        <f>VLOOKUP($A84,'03 FORECAST SHIPPED'!$A$2:$G$1000000,4,FALSE)*L84</f>
        <v>750780.33963464363</v>
      </c>
      <c r="Q84" s="8">
        <f>VLOOKUP($A84,'03 FORECAST SHIPPED'!$A$2:$G$1000000,5,FALSE)*M84</f>
        <v>741776.90513752564</v>
      </c>
      <c r="R84" s="8">
        <f>VLOOKUP($A84,'03 FORECAST SHIPPED'!$A$2:$G$1000000,6,FALSE)*N84</f>
        <v>6.4285714285714279</v>
      </c>
      <c r="S84" s="8">
        <f>VLOOKUP($A84,'03 FORECAST SHIPPED'!$A$2:$G$1000000,7,FALSE)*O84</f>
        <v>7.7000000000000011</v>
      </c>
    </row>
    <row r="85" spans="1:19" x14ac:dyDescent="0.25">
      <c r="A85" t="s">
        <v>127</v>
      </c>
      <c r="B85">
        <f>VLOOKUP($A85,'01 LEAD TIME'!$A$10:$G$1000000,2,FALSE)</f>
        <v>0</v>
      </c>
      <c r="C85">
        <f>VLOOKUP($A85,'01 LEAD TIME'!$A$10:$G$1000000,3,FALSE)</f>
        <v>1372</v>
      </c>
      <c r="D85" s="3">
        <f>VLOOKUP($A85,'01 LEAD TIME'!$A$10:$G$1000000,4,FALSE)</f>
        <v>897000</v>
      </c>
      <c r="E85" s="3">
        <f>VLOOKUP($A85,'01 LEAD TIME'!$A$10:$G$1000000,5,FALSE)</f>
        <v>897000</v>
      </c>
      <c r="F85" s="3">
        <f>VLOOKUP($A85,'01 LEAD TIME'!$A$10:$G$1000000,6,FALSE)</f>
        <v>2</v>
      </c>
      <c r="G85" s="3">
        <f>VLOOKUP($A85,'01 LEAD TIME'!$A$10:$G$1000000,7,FALSE)</f>
        <v>2</v>
      </c>
      <c r="H85" s="3">
        <f>VLOOKUP($A85,'02 SHIPPED'!$A$10:$G$1000000,4,FALSE)</f>
        <v>711300</v>
      </c>
      <c r="I85" s="3">
        <f>VLOOKUP($A85,'02 SHIPPED'!$A$10:$G$1000000,5,FALSE)</f>
        <v>711300</v>
      </c>
      <c r="J85" s="3">
        <f>VLOOKUP($A85,'02 SHIPPED'!$A$10:$G$1000000,6,FALSE)</f>
        <v>7</v>
      </c>
      <c r="K85" s="3">
        <f>VLOOKUP($A85,'02 SHIPPED'!$A$10:$G$1000000,7,FALSE)</f>
        <v>8</v>
      </c>
      <c r="L85" s="2">
        <f t="shared" si="7"/>
        <v>1.2610712779417967</v>
      </c>
      <c r="M85" s="2">
        <f t="shared" si="8"/>
        <v>1.2610712779417967</v>
      </c>
      <c r="N85" s="2">
        <f t="shared" si="9"/>
        <v>0.2857142857142857</v>
      </c>
      <c r="O85" s="2">
        <f t="shared" si="10"/>
        <v>0.25</v>
      </c>
      <c r="P85" s="8">
        <f>VLOOKUP($A85,'03 FORECAST SHIPPED'!$A$2:$G$1000000,4,FALSE)*L85</f>
        <v>3350792.492619148</v>
      </c>
      <c r="Q85" s="8">
        <f>VLOOKUP($A85,'03 FORECAST SHIPPED'!$A$2:$G$1000000,5,FALSE)*M85</f>
        <v>3350792.492619148</v>
      </c>
      <c r="R85" s="8">
        <f>VLOOKUP($A85,'03 FORECAST SHIPPED'!$A$2:$G$1000000,6,FALSE)*N85</f>
        <v>4</v>
      </c>
      <c r="S85" s="8">
        <f>VLOOKUP($A85,'03 FORECAST SHIPPED'!$A$2:$G$1000000,7,FALSE)*O85</f>
        <v>4.25</v>
      </c>
    </row>
    <row r="86" spans="1:19" x14ac:dyDescent="0.25">
      <c r="A86" t="s">
        <v>128</v>
      </c>
      <c r="B86">
        <f>VLOOKUP($A86,'01 LEAD TIME'!$A$10:$G$1000000,2,FALSE)</f>
        <v>0</v>
      </c>
      <c r="C86">
        <f>VLOOKUP($A86,'01 LEAD TIME'!$A$10:$G$1000000,3,FALSE)</f>
        <v>1382</v>
      </c>
      <c r="D86" s="3">
        <f>VLOOKUP($A86,'01 LEAD TIME'!$A$10:$G$1000000,4,FALSE)</f>
        <v>65000</v>
      </c>
      <c r="E86" s="3">
        <f>VLOOKUP($A86,'01 LEAD TIME'!$A$10:$G$1000000,5,FALSE)</f>
        <v>65000</v>
      </c>
      <c r="F86" s="3">
        <f>VLOOKUP($A86,'01 LEAD TIME'!$A$10:$G$1000000,6,FALSE)</f>
        <v>1</v>
      </c>
      <c r="G86" s="3">
        <f>VLOOKUP($A86,'01 LEAD TIME'!$A$10:$G$1000000,7,FALSE)</f>
        <v>1</v>
      </c>
      <c r="H86" s="3">
        <f>VLOOKUP($A86,'02 SHIPPED'!$A$10:$G$1000000,4,FALSE)</f>
        <v>65000</v>
      </c>
      <c r="I86" s="3">
        <f>VLOOKUP($A86,'02 SHIPPED'!$A$10:$G$1000000,5,FALSE)</f>
        <v>65000</v>
      </c>
      <c r="J86" s="3">
        <f>VLOOKUP($A86,'02 SHIPPED'!$A$10:$G$1000000,6,FALSE)</f>
        <v>1</v>
      </c>
      <c r="K86" s="3">
        <f>VLOOKUP($A86,'02 SHIPPED'!$A$10:$G$1000000,7,FALSE)</f>
        <v>1</v>
      </c>
      <c r="L86" s="2">
        <f t="shared" si="7"/>
        <v>1</v>
      </c>
      <c r="M86" s="2">
        <f t="shared" si="8"/>
        <v>1</v>
      </c>
      <c r="N86" s="2">
        <f t="shared" si="9"/>
        <v>1</v>
      </c>
      <c r="O86" s="2">
        <f t="shared" si="10"/>
        <v>1</v>
      </c>
      <c r="P86" s="8">
        <f>VLOOKUP($A86,'03 FORECAST SHIPPED'!$A$2:$G$1000000,4,FALSE)*L86</f>
        <v>81000</v>
      </c>
      <c r="Q86" s="8">
        <f>VLOOKUP($A86,'03 FORECAST SHIPPED'!$A$2:$G$1000000,5,FALSE)*M86</f>
        <v>81000</v>
      </c>
      <c r="R86" s="8">
        <f>VLOOKUP($A86,'03 FORECAST SHIPPED'!$A$2:$G$1000000,6,FALSE)*N86</f>
        <v>1</v>
      </c>
      <c r="S86" s="8">
        <f>VLOOKUP($A86,'03 FORECAST SHIPPED'!$A$2:$G$1000000,7,FALSE)*O86</f>
        <v>1</v>
      </c>
    </row>
    <row r="87" spans="1:19" x14ac:dyDescent="0.25">
      <c r="A87" t="s">
        <v>129</v>
      </c>
      <c r="B87">
        <f>VLOOKUP($A87,'01 LEAD TIME'!$A$10:$G$1000000,2,FALSE)</f>
        <v>0</v>
      </c>
      <c r="C87">
        <f>VLOOKUP($A87,'01 LEAD TIME'!$A$10:$G$1000000,3,FALSE)</f>
        <v>1398</v>
      </c>
      <c r="D87" s="3">
        <f>VLOOKUP($A87,'01 LEAD TIME'!$A$10:$G$1000000,4,FALSE)</f>
        <v>79000</v>
      </c>
      <c r="E87" s="3">
        <f>VLOOKUP($A87,'01 LEAD TIME'!$A$10:$G$1000000,5,FALSE)</f>
        <v>79000</v>
      </c>
      <c r="F87" s="3">
        <f>VLOOKUP($A87,'01 LEAD TIME'!$A$10:$G$1000000,6,FALSE)</f>
        <v>1</v>
      </c>
      <c r="G87" s="3">
        <f>VLOOKUP($A87,'01 LEAD TIME'!$A$10:$G$1000000,7,FALSE)</f>
        <v>1</v>
      </c>
      <c r="H87" s="3">
        <f>VLOOKUP($A87,'02 SHIPPED'!$A$10:$G$1000000,4,FALSE)</f>
        <v>79000</v>
      </c>
      <c r="I87" s="3">
        <f>VLOOKUP($A87,'02 SHIPPED'!$A$10:$G$1000000,5,FALSE)</f>
        <v>79000</v>
      </c>
      <c r="J87" s="3">
        <f>VLOOKUP($A87,'02 SHIPPED'!$A$10:$G$1000000,6,FALSE)</f>
        <v>1</v>
      </c>
      <c r="K87" s="3">
        <f>VLOOKUP($A87,'02 SHIPPED'!$A$10:$G$1000000,7,FALSE)</f>
        <v>1</v>
      </c>
      <c r="L87" s="2">
        <f t="shared" si="7"/>
        <v>1</v>
      </c>
      <c r="M87" s="2">
        <f t="shared" si="8"/>
        <v>1</v>
      </c>
      <c r="N87" s="2">
        <f t="shared" si="9"/>
        <v>1</v>
      </c>
      <c r="O87" s="2">
        <f t="shared" si="10"/>
        <v>1</v>
      </c>
      <c r="P87" s="8">
        <f>VLOOKUP($A87,'03 FORECAST SHIPPED'!$A$2:$G$1000000,4,FALSE)*L87</f>
        <v>1609000</v>
      </c>
      <c r="Q87" s="8">
        <f>VLOOKUP($A87,'03 FORECAST SHIPPED'!$A$2:$G$1000000,5,FALSE)*M87</f>
        <v>1609000</v>
      </c>
      <c r="R87" s="8">
        <f>VLOOKUP($A87,'03 FORECAST SHIPPED'!$A$2:$G$1000000,6,FALSE)*N87</f>
        <v>5</v>
      </c>
      <c r="S87" s="8">
        <f>VLOOKUP($A87,'03 FORECAST SHIPPED'!$A$2:$G$1000000,7,FALSE)*O87</f>
        <v>7</v>
      </c>
    </row>
    <row r="88" spans="1:19" x14ac:dyDescent="0.25">
      <c r="A88" t="s">
        <v>130</v>
      </c>
      <c r="B88">
        <f>VLOOKUP($A88,'01 LEAD TIME'!$A$10:$G$1000000,2,FALSE)</f>
        <v>0</v>
      </c>
      <c r="C88">
        <f>VLOOKUP($A88,'01 LEAD TIME'!$A$10:$G$1000000,3,FALSE)</f>
        <v>1417</v>
      </c>
      <c r="D88" s="3">
        <f>VLOOKUP($A88,'01 LEAD TIME'!$A$10:$G$1000000,4,FALSE)</f>
        <v>1646999</v>
      </c>
      <c r="E88" s="3">
        <f>VLOOKUP($A88,'01 LEAD TIME'!$A$10:$G$1000000,5,FALSE)</f>
        <v>1646999</v>
      </c>
      <c r="F88" s="3">
        <f>VLOOKUP($A88,'01 LEAD TIME'!$A$10:$G$1000000,6,FALSE)</f>
        <v>12</v>
      </c>
      <c r="G88" s="3">
        <f>VLOOKUP($A88,'01 LEAD TIME'!$A$10:$G$1000000,7,FALSE)</f>
        <v>18</v>
      </c>
      <c r="H88" s="3">
        <f>VLOOKUP($A88,'02 SHIPPED'!$A$10:$G$1000000,4,FALSE)</f>
        <v>5224392</v>
      </c>
      <c r="I88" s="3">
        <f>VLOOKUP($A88,'02 SHIPPED'!$A$10:$G$1000000,5,FALSE)</f>
        <v>5208192</v>
      </c>
      <c r="J88" s="3">
        <f>VLOOKUP($A88,'02 SHIPPED'!$A$10:$G$1000000,6,FALSE)</f>
        <v>27</v>
      </c>
      <c r="K88" s="3">
        <f>VLOOKUP($A88,'02 SHIPPED'!$A$10:$G$1000000,7,FALSE)</f>
        <v>51</v>
      </c>
      <c r="L88" s="2">
        <f t="shared" si="7"/>
        <v>0.31525180346344606</v>
      </c>
      <c r="M88" s="2">
        <f t="shared" si="8"/>
        <v>0.31623238928211556</v>
      </c>
      <c r="N88" s="2">
        <f t="shared" si="9"/>
        <v>0.44444444444444442</v>
      </c>
      <c r="O88" s="2">
        <f t="shared" si="10"/>
        <v>0.35294117647058826</v>
      </c>
      <c r="P88" s="8">
        <f>VLOOKUP($A88,'03 FORECAST SHIPPED'!$A$2:$G$1000000,4,FALSE)*L88</f>
        <v>1801758.0018310263</v>
      </c>
      <c r="Q88" s="8">
        <f>VLOOKUP($A88,'03 FORECAST SHIPPED'!$A$2:$G$1000000,5,FALSE)*M88</f>
        <v>1807362.3419992966</v>
      </c>
      <c r="R88" s="8">
        <f>VLOOKUP($A88,'03 FORECAST SHIPPED'!$A$2:$G$1000000,6,FALSE)*N88</f>
        <v>12</v>
      </c>
      <c r="S88" s="8">
        <f>VLOOKUP($A88,'03 FORECAST SHIPPED'!$A$2:$G$1000000,7,FALSE)*O88</f>
        <v>18.352941176470591</v>
      </c>
    </row>
    <row r="89" spans="1:19" x14ac:dyDescent="0.25">
      <c r="A89" t="s">
        <v>131</v>
      </c>
      <c r="B89">
        <f>VLOOKUP($A89,'01 LEAD TIME'!$A$10:$G$1000000,2,FALSE)</f>
        <v>0</v>
      </c>
      <c r="C89">
        <f>VLOOKUP($A89,'01 LEAD TIME'!$A$10:$G$1000000,3,FALSE)</f>
        <v>1438</v>
      </c>
      <c r="D89" s="3">
        <f>VLOOKUP($A89,'01 LEAD TIME'!$A$10:$G$1000000,4,FALSE)</f>
        <v>139850</v>
      </c>
      <c r="E89" s="3">
        <f>VLOOKUP($A89,'01 LEAD TIME'!$A$10:$G$1000000,5,FALSE)</f>
        <v>134283.64000000001</v>
      </c>
      <c r="F89" s="3">
        <f>VLOOKUP($A89,'01 LEAD TIME'!$A$10:$G$1000000,6,FALSE)</f>
        <v>2</v>
      </c>
      <c r="G89" s="3">
        <f>VLOOKUP($A89,'01 LEAD TIME'!$A$10:$G$1000000,7,FALSE)</f>
        <v>2</v>
      </c>
      <c r="H89" s="3">
        <f>VLOOKUP($A89,'02 SHIPPED'!$A$10:$G$1000000,4,FALSE)</f>
        <v>1533450</v>
      </c>
      <c r="I89" s="3">
        <f>VLOOKUP($A89,'02 SHIPPED'!$A$10:$G$1000000,5,FALSE)</f>
        <v>1514951.42</v>
      </c>
      <c r="J89" s="3">
        <f>VLOOKUP($A89,'02 SHIPPED'!$A$10:$G$1000000,6,FALSE)</f>
        <v>7</v>
      </c>
      <c r="K89" s="3">
        <f>VLOOKUP($A89,'02 SHIPPED'!$A$10:$G$1000000,7,FALSE)</f>
        <v>13</v>
      </c>
      <c r="L89" s="2">
        <f t="shared" si="7"/>
        <v>9.1199582640451277E-2</v>
      </c>
      <c r="M89" s="2">
        <f t="shared" si="8"/>
        <v>8.863890830241937E-2</v>
      </c>
      <c r="N89" s="2">
        <f t="shared" si="9"/>
        <v>0.2857142857142857</v>
      </c>
      <c r="O89" s="2">
        <f t="shared" si="10"/>
        <v>0.15384615384615385</v>
      </c>
      <c r="P89" s="8">
        <f>VLOOKUP($A89,'03 FORECAST SHIPPED'!$A$2:$G$1000000,4,FALSE)*L89</f>
        <v>111094.77159346572</v>
      </c>
      <c r="Q89" s="8">
        <f>VLOOKUP($A89,'03 FORECAST SHIPPED'!$A$2:$G$1000000,5,FALSE)*M89</f>
        <v>105862.63949250703</v>
      </c>
      <c r="R89" s="8">
        <f>VLOOKUP($A89,'03 FORECAST SHIPPED'!$A$2:$G$1000000,6,FALSE)*N89</f>
        <v>1.7142857142857142</v>
      </c>
      <c r="S89" s="8">
        <f>VLOOKUP($A89,'03 FORECAST SHIPPED'!$A$2:$G$1000000,7,FALSE)*O89</f>
        <v>1.8461538461538463</v>
      </c>
    </row>
    <row r="90" spans="1:19" x14ac:dyDescent="0.25">
      <c r="A90" t="s">
        <v>132</v>
      </c>
      <c r="B90">
        <f>VLOOKUP($A90,'01 LEAD TIME'!$A$10:$G$1000000,2,FALSE)</f>
        <v>0</v>
      </c>
      <c r="C90">
        <f>VLOOKUP($A90,'01 LEAD TIME'!$A$10:$G$1000000,3,FALSE)</f>
        <v>1452</v>
      </c>
      <c r="D90" s="3">
        <f>VLOOKUP($A90,'01 LEAD TIME'!$A$10:$G$1000000,4,FALSE)</f>
        <v>164000</v>
      </c>
      <c r="E90" s="3">
        <f>VLOOKUP($A90,'01 LEAD TIME'!$A$10:$G$1000000,5,FALSE)</f>
        <v>148600</v>
      </c>
      <c r="F90" s="3">
        <f>VLOOKUP($A90,'01 LEAD TIME'!$A$10:$G$1000000,6,FALSE)</f>
        <v>3</v>
      </c>
      <c r="G90" s="3">
        <f>VLOOKUP($A90,'01 LEAD TIME'!$A$10:$G$1000000,7,FALSE)</f>
        <v>3</v>
      </c>
      <c r="H90" s="3">
        <f>VLOOKUP($A90,'02 SHIPPED'!$A$10:$G$1000000,4,FALSE)</f>
        <v>1370396</v>
      </c>
      <c r="I90" s="3">
        <f>VLOOKUP($A90,'02 SHIPPED'!$A$10:$G$1000000,5,FALSE)</f>
        <v>1354996</v>
      </c>
      <c r="J90" s="3">
        <f>VLOOKUP($A90,'02 SHIPPED'!$A$10:$G$1000000,6,FALSE)</f>
        <v>15</v>
      </c>
      <c r="K90" s="3">
        <f>VLOOKUP($A90,'02 SHIPPED'!$A$10:$G$1000000,7,FALSE)</f>
        <v>17</v>
      </c>
      <c r="L90" s="2">
        <f t="shared" si="7"/>
        <v>0.11967343745895347</v>
      </c>
      <c r="M90" s="2">
        <f t="shared" si="8"/>
        <v>0.10966822042279091</v>
      </c>
      <c r="N90" s="2">
        <f t="shared" si="9"/>
        <v>0.2</v>
      </c>
      <c r="O90" s="2">
        <f t="shared" si="10"/>
        <v>0.17647058823529413</v>
      </c>
      <c r="P90" s="8">
        <f>VLOOKUP($A90,'03 FORECAST SHIPPED'!$A$2:$G$1000000,4,FALSE)*L90</f>
        <v>164000</v>
      </c>
      <c r="Q90" s="8">
        <f>VLOOKUP($A90,'03 FORECAST SHIPPED'!$A$2:$G$1000000,5,FALSE)*M90</f>
        <v>148600</v>
      </c>
      <c r="R90" s="8">
        <f>VLOOKUP($A90,'03 FORECAST SHIPPED'!$A$2:$G$1000000,6,FALSE)*N90</f>
        <v>3</v>
      </c>
      <c r="S90" s="8">
        <f>VLOOKUP($A90,'03 FORECAST SHIPPED'!$A$2:$G$1000000,7,FALSE)*O90</f>
        <v>3</v>
      </c>
    </row>
    <row r="91" spans="1:19" x14ac:dyDescent="0.25">
      <c r="A91" t="s">
        <v>133</v>
      </c>
      <c r="B91">
        <f>VLOOKUP($A91,'01 LEAD TIME'!$A$10:$G$1000000,2,FALSE)</f>
        <v>0</v>
      </c>
      <c r="C91">
        <f>VLOOKUP($A91,'01 LEAD TIME'!$A$10:$G$1000000,3,FALSE)</f>
        <v>1500</v>
      </c>
      <c r="D91" s="3">
        <f>VLOOKUP($A91,'01 LEAD TIME'!$A$10:$G$1000000,4,FALSE)</f>
        <v>3017064.78</v>
      </c>
      <c r="E91" s="3">
        <f>VLOOKUP($A91,'01 LEAD TIME'!$A$10:$G$1000000,5,FALSE)</f>
        <v>2961464.78</v>
      </c>
      <c r="F91" s="3">
        <f>VLOOKUP($A91,'01 LEAD TIME'!$A$10:$G$1000000,6,FALSE)</f>
        <v>13</v>
      </c>
      <c r="G91" s="3">
        <f>VLOOKUP($A91,'01 LEAD TIME'!$A$10:$G$1000000,7,FALSE)</f>
        <v>19</v>
      </c>
      <c r="H91" s="3">
        <f>VLOOKUP($A91,'02 SHIPPED'!$A$10:$G$1000000,4,FALSE)</f>
        <v>15746662.9</v>
      </c>
      <c r="I91" s="3">
        <f>VLOOKUP($A91,'02 SHIPPED'!$A$10:$G$1000000,5,FALSE)</f>
        <v>15661662.9</v>
      </c>
      <c r="J91" s="3">
        <f>VLOOKUP($A91,'02 SHIPPED'!$A$10:$G$1000000,6,FALSE)</f>
        <v>67</v>
      </c>
      <c r="K91" s="3">
        <f>VLOOKUP($A91,'02 SHIPPED'!$A$10:$G$1000000,7,FALSE)</f>
        <v>113</v>
      </c>
      <c r="L91" s="2">
        <f t="shared" si="7"/>
        <v>0.19160026471386515</v>
      </c>
      <c r="M91" s="2">
        <f t="shared" si="8"/>
        <v>0.18909006016213001</v>
      </c>
      <c r="N91" s="2">
        <f t="shared" si="9"/>
        <v>0.19402985074626866</v>
      </c>
      <c r="O91" s="2">
        <f t="shared" si="10"/>
        <v>0.16814159292035399</v>
      </c>
      <c r="P91" s="8">
        <f>VLOOKUP($A91,'03 FORECAST SHIPPED'!$A$2:$G$1000000,4,FALSE)*L91</f>
        <v>3580914.6801719004</v>
      </c>
      <c r="Q91" s="8">
        <f>VLOOKUP($A91,'03 FORECAST SHIPPED'!$A$2:$G$1000000,5,FALSE)*M91</f>
        <v>3484269.5062979697</v>
      </c>
      <c r="R91" s="8">
        <f>VLOOKUP($A91,'03 FORECAST SHIPPED'!$A$2:$G$1000000,6,FALSE)*N91</f>
        <v>17.268656716417912</v>
      </c>
      <c r="S91" s="8">
        <f>VLOOKUP($A91,'03 FORECAST SHIPPED'!$A$2:$G$1000000,7,FALSE)*O91</f>
        <v>22.194690265486727</v>
      </c>
    </row>
    <row r="92" spans="1:19" x14ac:dyDescent="0.25">
      <c r="A92" t="s">
        <v>134</v>
      </c>
      <c r="B92">
        <f>VLOOKUP($A92,'01 LEAD TIME'!$A$10:$G$1000000,2,FALSE)</f>
        <v>0</v>
      </c>
      <c r="C92">
        <f>VLOOKUP($A92,'01 LEAD TIME'!$A$10:$G$1000000,3,FALSE)</f>
        <v>1514</v>
      </c>
      <c r="D92" s="3">
        <f>VLOOKUP($A92,'01 LEAD TIME'!$A$10:$G$1000000,4,FALSE)</f>
        <v>23886522</v>
      </c>
      <c r="E92" s="3">
        <f>VLOOKUP($A92,'01 LEAD TIME'!$A$10:$G$1000000,5,FALSE)</f>
        <v>23798042</v>
      </c>
      <c r="F92" s="3">
        <f>VLOOKUP($A92,'01 LEAD TIME'!$A$10:$G$1000000,6,FALSE)</f>
        <v>112</v>
      </c>
      <c r="G92" s="3">
        <f>VLOOKUP($A92,'01 LEAD TIME'!$A$10:$G$1000000,7,FALSE)</f>
        <v>155</v>
      </c>
      <c r="H92" s="3">
        <f>VLOOKUP($A92,'02 SHIPPED'!$A$10:$G$1000000,4,FALSE)</f>
        <v>79021275.200000003</v>
      </c>
      <c r="I92" s="3">
        <f>VLOOKUP($A92,'02 SHIPPED'!$A$10:$G$1000000,5,FALSE)</f>
        <v>78482277.689999998</v>
      </c>
      <c r="J92" s="3">
        <f>VLOOKUP($A92,'02 SHIPPED'!$A$10:$G$1000000,6,FALSE)</f>
        <v>459</v>
      </c>
      <c r="K92" s="3">
        <f>VLOOKUP($A92,'02 SHIPPED'!$A$10:$G$1000000,7,FALSE)</f>
        <v>628</v>
      </c>
      <c r="L92" s="2">
        <f t="shared" si="7"/>
        <v>0.30227963215658155</v>
      </c>
      <c r="M92" s="2">
        <f t="shared" si="8"/>
        <v>0.30322822808482636</v>
      </c>
      <c r="N92" s="2">
        <f t="shared" si="9"/>
        <v>0.24400871459694989</v>
      </c>
      <c r="O92" s="2">
        <f t="shared" si="10"/>
        <v>0.24681528662420382</v>
      </c>
      <c r="P92" s="8">
        <f>VLOOKUP($A92,'03 FORECAST SHIPPED'!$A$2:$G$1000000,4,FALSE)*L92</f>
        <v>26797671.263858873</v>
      </c>
      <c r="Q92" s="8">
        <f>VLOOKUP($A92,'03 FORECAST SHIPPED'!$A$2:$G$1000000,5,FALSE)*M92</f>
        <v>26697578.849558938</v>
      </c>
      <c r="R92" s="8">
        <f>VLOOKUP($A92,'03 FORECAST SHIPPED'!$A$2:$G$1000000,6,FALSE)*N92</f>
        <v>119.8082788671024</v>
      </c>
      <c r="S92" s="8">
        <f>VLOOKUP($A92,'03 FORECAST SHIPPED'!$A$2:$G$1000000,7,FALSE)*O92</f>
        <v>167.58757961783439</v>
      </c>
    </row>
    <row r="93" spans="1:19" x14ac:dyDescent="0.25">
      <c r="A93" t="s">
        <v>135</v>
      </c>
      <c r="B93">
        <f>VLOOKUP($A93,'01 LEAD TIME'!$A$10:$G$1000000,2,FALSE)</f>
        <v>0</v>
      </c>
      <c r="C93">
        <f>VLOOKUP($A93,'01 LEAD TIME'!$A$10:$G$1000000,3,FALSE)</f>
        <v>1519</v>
      </c>
      <c r="D93" s="3">
        <f>VLOOKUP($A93,'01 LEAD TIME'!$A$10:$G$1000000,4,FALSE)</f>
        <v>1480121.98</v>
      </c>
      <c r="E93" s="3">
        <f>VLOOKUP($A93,'01 LEAD TIME'!$A$10:$G$1000000,5,FALSE)</f>
        <v>1480121.98</v>
      </c>
      <c r="F93" s="3">
        <f>VLOOKUP($A93,'01 LEAD TIME'!$A$10:$G$1000000,6,FALSE)</f>
        <v>11</v>
      </c>
      <c r="G93" s="3">
        <f>VLOOKUP($A93,'01 LEAD TIME'!$A$10:$G$1000000,7,FALSE)</f>
        <v>17</v>
      </c>
      <c r="H93" s="3">
        <f>VLOOKUP($A93,'02 SHIPPED'!$A$10:$G$1000000,4,FALSE)</f>
        <v>5726523</v>
      </c>
      <c r="I93" s="3">
        <f>VLOOKUP($A93,'02 SHIPPED'!$A$10:$G$1000000,5,FALSE)</f>
        <v>5630854.6100000003</v>
      </c>
      <c r="J93" s="3">
        <f>VLOOKUP($A93,'02 SHIPPED'!$A$10:$G$1000000,6,FALSE)</f>
        <v>42</v>
      </c>
      <c r="K93" s="3">
        <f>VLOOKUP($A93,'02 SHIPPED'!$A$10:$G$1000000,7,FALSE)</f>
        <v>57</v>
      </c>
      <c r="L93" s="2">
        <f t="shared" si="7"/>
        <v>0.25846783117783689</v>
      </c>
      <c r="M93" s="2">
        <f t="shared" si="8"/>
        <v>0.26285920744098201</v>
      </c>
      <c r="N93" s="2">
        <f t="shared" si="9"/>
        <v>0.26190476190476192</v>
      </c>
      <c r="O93" s="2">
        <f t="shared" si="10"/>
        <v>0.2982456140350877</v>
      </c>
      <c r="P93" s="8">
        <f>VLOOKUP($A93,'03 FORECAST SHIPPED'!$A$2:$G$1000000,4,FALSE)*L93</f>
        <v>2134812.2627454456</v>
      </c>
      <c r="Q93" s="8">
        <f>VLOOKUP($A93,'03 FORECAST SHIPPED'!$A$2:$G$1000000,5,FALSE)*M93</f>
        <v>2151316.6689296863</v>
      </c>
      <c r="R93" s="8">
        <f>VLOOKUP($A93,'03 FORECAST SHIPPED'!$A$2:$G$1000000,6,FALSE)*N93</f>
        <v>14.142857142857144</v>
      </c>
      <c r="S93" s="8">
        <f>VLOOKUP($A93,'03 FORECAST SHIPPED'!$A$2:$G$1000000,7,FALSE)*O93</f>
        <v>22.368421052631579</v>
      </c>
    </row>
    <row r="94" spans="1:19" x14ac:dyDescent="0.25">
      <c r="A94" t="s">
        <v>136</v>
      </c>
      <c r="B94">
        <f>VLOOKUP($A94,'01 LEAD TIME'!$A$10:$G$1000000,2,FALSE)</f>
        <v>0</v>
      </c>
      <c r="C94">
        <f>VLOOKUP($A94,'01 LEAD TIME'!$A$10:$G$1000000,3,FALSE)</f>
        <v>1534</v>
      </c>
      <c r="D94" s="3">
        <f>VLOOKUP($A94,'01 LEAD TIME'!$A$10:$G$1000000,4,FALSE)</f>
        <v>4183890</v>
      </c>
      <c r="E94" s="3">
        <f>VLOOKUP($A94,'01 LEAD TIME'!$A$10:$G$1000000,5,FALSE)</f>
        <v>4178590</v>
      </c>
      <c r="F94" s="3">
        <f>VLOOKUP($A94,'01 LEAD TIME'!$A$10:$G$1000000,6,FALSE)</f>
        <v>9</v>
      </c>
      <c r="G94" s="3">
        <f>VLOOKUP($A94,'01 LEAD TIME'!$A$10:$G$1000000,7,FALSE)</f>
        <v>12</v>
      </c>
      <c r="H94" s="3">
        <f>VLOOKUP($A94,'02 SHIPPED'!$A$10:$G$1000000,4,FALSE)</f>
        <v>12226240.49</v>
      </c>
      <c r="I94" s="3">
        <f>VLOOKUP($A94,'02 SHIPPED'!$A$10:$G$1000000,5,FALSE)</f>
        <v>12197945.49</v>
      </c>
      <c r="J94" s="3">
        <f>VLOOKUP($A94,'02 SHIPPED'!$A$10:$G$1000000,6,FALSE)</f>
        <v>39</v>
      </c>
      <c r="K94" s="3">
        <f>VLOOKUP($A94,'02 SHIPPED'!$A$10:$G$1000000,7,FALSE)</f>
        <v>83</v>
      </c>
      <c r="L94" s="2">
        <f t="shared" si="7"/>
        <v>0.34220576663955349</v>
      </c>
      <c r="M94" s="2">
        <f t="shared" si="8"/>
        <v>0.34256506584864233</v>
      </c>
      <c r="N94" s="2">
        <f t="shared" si="9"/>
        <v>0.23076923076923078</v>
      </c>
      <c r="O94" s="2">
        <f t="shared" si="10"/>
        <v>0.14457831325301204</v>
      </c>
      <c r="P94" s="8">
        <f>VLOOKUP($A94,'03 FORECAST SHIPPED'!$A$2:$G$1000000,4,FALSE)*L94</f>
        <v>4812678.3813522141</v>
      </c>
      <c r="Q94" s="8">
        <f>VLOOKUP($A94,'03 FORECAST SHIPPED'!$A$2:$G$1000000,5,FALSE)*M94</f>
        <v>4808038.5781990485</v>
      </c>
      <c r="R94" s="8">
        <f>VLOOKUP($A94,'03 FORECAST SHIPPED'!$A$2:$G$1000000,6,FALSE)*N94</f>
        <v>10.615384615384617</v>
      </c>
      <c r="S94" s="8">
        <f>VLOOKUP($A94,'03 FORECAST SHIPPED'!$A$2:$G$1000000,7,FALSE)*O94</f>
        <v>13.012048192771084</v>
      </c>
    </row>
    <row r="95" spans="1:19" x14ac:dyDescent="0.25">
      <c r="A95" t="s">
        <v>137</v>
      </c>
      <c r="B95">
        <f>VLOOKUP($A95,'01 LEAD TIME'!$A$10:$G$1000000,2,FALSE)</f>
        <v>0</v>
      </c>
      <c r="C95">
        <f>VLOOKUP($A95,'01 LEAD TIME'!$A$10:$G$1000000,3,FALSE)</f>
        <v>1557</v>
      </c>
      <c r="D95" s="3">
        <f>VLOOKUP($A95,'01 LEAD TIME'!$A$10:$G$1000000,4,FALSE)</f>
        <v>2222000</v>
      </c>
      <c r="E95" s="3">
        <f>VLOOKUP($A95,'01 LEAD TIME'!$A$10:$G$1000000,5,FALSE)</f>
        <v>2191461.23</v>
      </c>
      <c r="F95" s="3">
        <f>VLOOKUP($A95,'01 LEAD TIME'!$A$10:$G$1000000,6,FALSE)</f>
        <v>9</v>
      </c>
      <c r="G95" s="3">
        <f>VLOOKUP($A95,'01 LEAD TIME'!$A$10:$G$1000000,7,FALSE)</f>
        <v>17</v>
      </c>
      <c r="H95" s="3">
        <f>VLOOKUP($A95,'02 SHIPPED'!$A$10:$G$1000000,4,FALSE)</f>
        <v>1579136</v>
      </c>
      <c r="I95" s="3">
        <f>VLOOKUP($A95,'02 SHIPPED'!$A$10:$G$1000000,5,FALSE)</f>
        <v>1560240.81</v>
      </c>
      <c r="J95" s="3">
        <f>VLOOKUP($A95,'02 SHIPPED'!$A$10:$G$1000000,6,FALSE)</f>
        <v>12</v>
      </c>
      <c r="K95" s="3">
        <f>VLOOKUP($A95,'02 SHIPPED'!$A$10:$G$1000000,7,FALSE)</f>
        <v>16</v>
      </c>
      <c r="L95" s="2">
        <f t="shared" si="7"/>
        <v>1.4070985652913999</v>
      </c>
      <c r="M95" s="2">
        <f t="shared" si="8"/>
        <v>1.4045660233691746</v>
      </c>
      <c r="N95" s="2">
        <f t="shared" si="9"/>
        <v>0.75</v>
      </c>
      <c r="O95" s="2">
        <f t="shared" si="10"/>
        <v>1.0625</v>
      </c>
      <c r="P95" s="8">
        <f>VLOOKUP($A95,'03 FORECAST SHIPPED'!$A$2:$G$1000000,4,FALSE)*L95</f>
        <v>8834656.8933898024</v>
      </c>
      <c r="Q95" s="8">
        <f>VLOOKUP($A95,'03 FORECAST SHIPPED'!$A$2:$G$1000000,5,FALSE)*M95</f>
        <v>8522458.0675989278</v>
      </c>
      <c r="R95" s="8">
        <f>VLOOKUP($A95,'03 FORECAST SHIPPED'!$A$2:$G$1000000,6,FALSE)*N95</f>
        <v>15</v>
      </c>
      <c r="S95" s="8">
        <f>VLOOKUP($A95,'03 FORECAST SHIPPED'!$A$2:$G$1000000,7,FALSE)*O95</f>
        <v>45.6875</v>
      </c>
    </row>
    <row r="96" spans="1:19" x14ac:dyDescent="0.25">
      <c r="A96" t="s">
        <v>138</v>
      </c>
      <c r="B96">
        <f>VLOOKUP($A96,'01 LEAD TIME'!$A$10:$G$1000000,2,FALSE)</f>
        <v>0</v>
      </c>
      <c r="C96">
        <f>VLOOKUP($A96,'01 LEAD TIME'!$A$10:$G$1000000,3,FALSE)</f>
        <v>1576</v>
      </c>
      <c r="D96" s="3">
        <f>VLOOKUP($A96,'01 LEAD TIME'!$A$10:$G$1000000,4,FALSE)</f>
        <v>135000</v>
      </c>
      <c r="E96" s="3">
        <f>VLOOKUP($A96,'01 LEAD TIME'!$A$10:$G$1000000,5,FALSE)</f>
        <v>135000</v>
      </c>
      <c r="F96" s="3">
        <f>VLOOKUP($A96,'01 LEAD TIME'!$A$10:$G$1000000,6,FALSE)</f>
        <v>1</v>
      </c>
      <c r="G96" s="3">
        <f>VLOOKUP($A96,'01 LEAD TIME'!$A$10:$G$1000000,7,FALSE)</f>
        <v>1</v>
      </c>
      <c r="H96" s="3">
        <f>VLOOKUP($A96,'02 SHIPPED'!$A$10:$G$1000000,4,FALSE)</f>
        <v>135000</v>
      </c>
      <c r="I96" s="3">
        <f>VLOOKUP($A96,'02 SHIPPED'!$A$10:$G$1000000,5,FALSE)</f>
        <v>135000</v>
      </c>
      <c r="J96" s="3">
        <f>VLOOKUP($A96,'02 SHIPPED'!$A$10:$G$1000000,6,FALSE)</f>
        <v>1</v>
      </c>
      <c r="K96" s="3">
        <f>VLOOKUP($A96,'02 SHIPPED'!$A$10:$G$1000000,7,FALSE)</f>
        <v>1</v>
      </c>
      <c r="L96" s="2">
        <f t="shared" si="7"/>
        <v>1</v>
      </c>
      <c r="M96" s="2">
        <f t="shared" si="8"/>
        <v>1</v>
      </c>
      <c r="N96" s="2">
        <f t="shared" si="9"/>
        <v>1</v>
      </c>
      <c r="O96" s="2">
        <f t="shared" si="10"/>
        <v>1</v>
      </c>
      <c r="P96" s="8">
        <f>VLOOKUP($A96,'03 FORECAST SHIPPED'!$A$2:$G$1000000,4,FALSE)*L96</f>
        <v>127000</v>
      </c>
      <c r="Q96" s="8">
        <f>VLOOKUP($A96,'03 FORECAST SHIPPED'!$A$2:$G$1000000,5,FALSE)*M96</f>
        <v>127000</v>
      </c>
      <c r="R96" s="8">
        <f>VLOOKUP($A96,'03 FORECAST SHIPPED'!$A$2:$G$1000000,6,FALSE)*N96</f>
        <v>1</v>
      </c>
      <c r="S96" s="8">
        <f>VLOOKUP($A96,'03 FORECAST SHIPPED'!$A$2:$G$1000000,7,FALSE)*O96</f>
        <v>1</v>
      </c>
    </row>
    <row r="97" spans="1:19" x14ac:dyDescent="0.25">
      <c r="A97" t="s">
        <v>139</v>
      </c>
      <c r="B97">
        <f>VLOOKUP($A97,'01 LEAD TIME'!$A$10:$G$1000000,2,FALSE)</f>
        <v>0</v>
      </c>
      <c r="C97">
        <f>VLOOKUP($A97,'01 LEAD TIME'!$A$10:$G$1000000,3,FALSE)</f>
        <v>1586</v>
      </c>
      <c r="D97" s="3">
        <f>VLOOKUP($A97,'01 LEAD TIME'!$A$10:$G$1000000,4,FALSE)</f>
        <v>711336</v>
      </c>
      <c r="E97" s="3">
        <f>VLOOKUP($A97,'01 LEAD TIME'!$A$10:$G$1000000,5,FALSE)</f>
        <v>711336</v>
      </c>
      <c r="F97" s="3">
        <f>VLOOKUP($A97,'01 LEAD TIME'!$A$10:$G$1000000,6,FALSE)</f>
        <v>9</v>
      </c>
      <c r="G97" s="3">
        <f>VLOOKUP($A97,'01 LEAD TIME'!$A$10:$G$1000000,7,FALSE)</f>
        <v>9</v>
      </c>
      <c r="H97" s="3">
        <f>VLOOKUP($A97,'02 SHIPPED'!$A$10:$G$1000000,4,FALSE)</f>
        <v>3336382.8</v>
      </c>
      <c r="I97" s="3">
        <f>VLOOKUP($A97,'02 SHIPPED'!$A$10:$G$1000000,5,FALSE)</f>
        <v>3336382.8</v>
      </c>
      <c r="J97" s="3">
        <f>VLOOKUP($A97,'02 SHIPPED'!$A$10:$G$1000000,6,FALSE)</f>
        <v>27</v>
      </c>
      <c r="K97" s="3">
        <f>VLOOKUP($A97,'02 SHIPPED'!$A$10:$G$1000000,7,FALSE)</f>
        <v>33</v>
      </c>
      <c r="L97" s="2">
        <f t="shared" si="7"/>
        <v>0.21320575085089158</v>
      </c>
      <c r="M97" s="2">
        <f t="shared" si="8"/>
        <v>0.21320575085089158</v>
      </c>
      <c r="N97" s="2">
        <f t="shared" si="9"/>
        <v>0.33333333333333331</v>
      </c>
      <c r="O97" s="2">
        <f t="shared" si="10"/>
        <v>0.27272727272727271</v>
      </c>
      <c r="P97" s="8">
        <f>VLOOKUP($A97,'03 FORECAST SHIPPED'!$A$2:$G$1000000,4,FALSE)*L97</f>
        <v>744582.23875893373</v>
      </c>
      <c r="Q97" s="8">
        <f>VLOOKUP($A97,'03 FORECAST SHIPPED'!$A$2:$G$1000000,5,FALSE)*M97</f>
        <v>744582.23875893373</v>
      </c>
      <c r="R97" s="8">
        <f>VLOOKUP($A97,'03 FORECAST SHIPPED'!$A$2:$G$1000000,6,FALSE)*N97</f>
        <v>9.6666666666666661</v>
      </c>
      <c r="S97" s="8">
        <f>VLOOKUP($A97,'03 FORECAST SHIPPED'!$A$2:$G$1000000,7,FALSE)*O97</f>
        <v>9.8181818181818166</v>
      </c>
    </row>
    <row r="98" spans="1:19" x14ac:dyDescent="0.25">
      <c r="A98" t="s">
        <v>140</v>
      </c>
      <c r="B98">
        <f>VLOOKUP($A98,'01 LEAD TIME'!$A$10:$G$1000000,2,FALSE)</f>
        <v>0</v>
      </c>
      <c r="C98">
        <f>VLOOKUP($A98,'01 LEAD TIME'!$A$10:$G$1000000,3,FALSE)</f>
        <v>1595</v>
      </c>
      <c r="D98" s="3">
        <f>VLOOKUP($A98,'01 LEAD TIME'!$A$10:$G$1000000,4,FALSE)</f>
        <v>171360</v>
      </c>
      <c r="E98" s="3">
        <f>VLOOKUP($A98,'01 LEAD TIME'!$A$10:$G$1000000,5,FALSE)</f>
        <v>171360</v>
      </c>
      <c r="F98" s="3">
        <f>VLOOKUP($A98,'01 LEAD TIME'!$A$10:$G$1000000,6,FALSE)</f>
        <v>1</v>
      </c>
      <c r="G98" s="3">
        <f>VLOOKUP($A98,'01 LEAD TIME'!$A$10:$G$1000000,7,FALSE)</f>
        <v>1</v>
      </c>
      <c r="H98" s="3">
        <f>VLOOKUP($A98,'02 SHIPPED'!$A$10:$G$1000000,4,FALSE)</f>
        <v>231360</v>
      </c>
      <c r="I98" s="3">
        <f>VLOOKUP($A98,'02 SHIPPED'!$A$10:$G$1000000,5,FALSE)</f>
        <v>231360</v>
      </c>
      <c r="J98" s="3">
        <f>VLOOKUP($A98,'02 SHIPPED'!$A$10:$G$1000000,6,FALSE)</f>
        <v>2</v>
      </c>
      <c r="K98" s="3">
        <f>VLOOKUP($A98,'02 SHIPPED'!$A$10:$G$1000000,7,FALSE)</f>
        <v>2</v>
      </c>
      <c r="L98" s="2">
        <f t="shared" si="7"/>
        <v>0.74066390041493779</v>
      </c>
      <c r="M98" s="2">
        <f t="shared" si="8"/>
        <v>0.74066390041493779</v>
      </c>
      <c r="N98" s="2">
        <f t="shared" si="9"/>
        <v>0.5</v>
      </c>
      <c r="O98" s="2">
        <f t="shared" si="10"/>
        <v>0.5</v>
      </c>
      <c r="P98" s="8">
        <f>VLOOKUP($A98,'03 FORECAST SHIPPED'!$A$2:$G$1000000,4,FALSE)*L98</f>
        <v>1503546.9771784232</v>
      </c>
      <c r="Q98" s="8">
        <f>VLOOKUP($A98,'03 FORECAST SHIPPED'!$A$2:$G$1000000,5,FALSE)*M98</f>
        <v>1503546.9771784232</v>
      </c>
      <c r="R98" s="8">
        <f>VLOOKUP($A98,'03 FORECAST SHIPPED'!$A$2:$G$1000000,6,FALSE)*N98</f>
        <v>3</v>
      </c>
      <c r="S98" s="8">
        <f>VLOOKUP($A98,'03 FORECAST SHIPPED'!$A$2:$G$1000000,7,FALSE)*O98</f>
        <v>3.5</v>
      </c>
    </row>
    <row r="99" spans="1:19" x14ac:dyDescent="0.25">
      <c r="A99" t="s">
        <v>141</v>
      </c>
      <c r="B99">
        <f>VLOOKUP($A99,'01 LEAD TIME'!$A$10:$G$1000000,2,FALSE)</f>
        <v>0</v>
      </c>
      <c r="C99">
        <f>VLOOKUP($A99,'01 LEAD TIME'!$A$10:$G$1000000,3,FALSE)</f>
        <v>1605</v>
      </c>
      <c r="D99" s="3">
        <f>VLOOKUP($A99,'01 LEAD TIME'!$A$10:$G$1000000,4,FALSE)</f>
        <v>1208980</v>
      </c>
      <c r="E99" s="3">
        <f>VLOOKUP($A99,'01 LEAD TIME'!$A$10:$G$1000000,5,FALSE)</f>
        <v>1168980</v>
      </c>
      <c r="F99" s="3">
        <f>VLOOKUP($A99,'01 LEAD TIME'!$A$10:$G$1000000,6,FALSE)</f>
        <v>4</v>
      </c>
      <c r="G99" s="3">
        <f>VLOOKUP($A99,'01 LEAD TIME'!$A$10:$G$1000000,7,FALSE)</f>
        <v>7</v>
      </c>
      <c r="H99" s="3">
        <f>VLOOKUP($A99,'02 SHIPPED'!$A$10:$G$1000000,4,FALSE)</f>
        <v>3578267</v>
      </c>
      <c r="I99" s="3">
        <f>VLOOKUP($A99,'02 SHIPPED'!$A$10:$G$1000000,5,FALSE)</f>
        <v>3248083.41</v>
      </c>
      <c r="J99" s="3">
        <f>VLOOKUP($A99,'02 SHIPPED'!$A$10:$G$1000000,6,FALSE)</f>
        <v>23</v>
      </c>
      <c r="K99" s="3">
        <f>VLOOKUP($A99,'02 SHIPPED'!$A$10:$G$1000000,7,FALSE)</f>
        <v>34</v>
      </c>
      <c r="L99" s="2">
        <f t="shared" si="7"/>
        <v>0.33786746489292163</v>
      </c>
      <c r="M99" s="2">
        <f t="shared" si="8"/>
        <v>0.35989839312654842</v>
      </c>
      <c r="N99" s="2">
        <f t="shared" si="9"/>
        <v>0.17391304347826086</v>
      </c>
      <c r="O99" s="2">
        <f t="shared" si="10"/>
        <v>0.20588235294117646</v>
      </c>
      <c r="P99" s="8">
        <f>VLOOKUP($A99,'03 FORECAST SHIPPED'!$A$2:$G$1000000,4,FALSE)*L99</f>
        <v>1599548.0320669196</v>
      </c>
      <c r="Q99" s="8">
        <f>VLOOKUP($A99,'03 FORECAST SHIPPED'!$A$2:$G$1000000,5,FALSE)*M99</f>
        <v>1612272.011756927</v>
      </c>
      <c r="R99" s="8">
        <f>VLOOKUP($A99,'03 FORECAST SHIPPED'!$A$2:$G$1000000,6,FALSE)*N99</f>
        <v>5.0434782608695654</v>
      </c>
      <c r="S99" s="8">
        <f>VLOOKUP($A99,'03 FORECAST SHIPPED'!$A$2:$G$1000000,7,FALSE)*O99</f>
        <v>8.852941176470587</v>
      </c>
    </row>
    <row r="100" spans="1:19" x14ac:dyDescent="0.25">
      <c r="A100" t="s">
        <v>142</v>
      </c>
      <c r="B100">
        <f>VLOOKUP($A100,'01 LEAD TIME'!$A$10:$G$1000000,2,FALSE)</f>
        <v>0</v>
      </c>
      <c r="C100">
        <f>VLOOKUP($A100,'01 LEAD TIME'!$A$10:$G$1000000,3,FALSE)</f>
        <v>1617</v>
      </c>
      <c r="D100" s="3">
        <f>VLOOKUP($A100,'01 LEAD TIME'!$A$10:$G$1000000,4,FALSE)</f>
        <v>1522100</v>
      </c>
      <c r="E100" s="3">
        <f>VLOOKUP($A100,'01 LEAD TIME'!$A$10:$G$1000000,5,FALSE)</f>
        <v>1505500</v>
      </c>
      <c r="F100" s="3">
        <f>VLOOKUP($A100,'01 LEAD TIME'!$A$10:$G$1000000,6,FALSE)</f>
        <v>10</v>
      </c>
      <c r="G100" s="3">
        <f>VLOOKUP($A100,'01 LEAD TIME'!$A$10:$G$1000000,7,FALSE)</f>
        <v>13</v>
      </c>
      <c r="H100" s="3">
        <f>VLOOKUP($A100,'02 SHIPPED'!$A$10:$G$1000000,4,FALSE)</f>
        <v>1616100</v>
      </c>
      <c r="I100" s="3">
        <f>VLOOKUP($A100,'02 SHIPPED'!$A$10:$G$1000000,5,FALSE)</f>
        <v>1599500</v>
      </c>
      <c r="J100" s="3">
        <f>VLOOKUP($A100,'02 SHIPPED'!$A$10:$G$1000000,6,FALSE)</f>
        <v>12</v>
      </c>
      <c r="K100" s="3">
        <f>VLOOKUP($A100,'02 SHIPPED'!$A$10:$G$1000000,7,FALSE)</f>
        <v>15</v>
      </c>
      <c r="L100" s="2">
        <f t="shared" si="7"/>
        <v>0.94183528247014414</v>
      </c>
      <c r="M100" s="2">
        <f t="shared" si="8"/>
        <v>0.94123163488590189</v>
      </c>
      <c r="N100" s="2">
        <f t="shared" si="9"/>
        <v>0.83333333333333337</v>
      </c>
      <c r="O100" s="2">
        <f t="shared" si="10"/>
        <v>0.8666666666666667</v>
      </c>
      <c r="P100" s="8">
        <f>VLOOKUP($A100,'03 FORECAST SHIPPED'!$A$2:$G$1000000,4,FALSE)*L100</f>
        <v>2228457.6251469585</v>
      </c>
      <c r="Q100" s="8">
        <f>VLOOKUP($A100,'03 FORECAST SHIPPED'!$A$2:$G$1000000,5,FALSE)*M100</f>
        <v>2211404.9015317289</v>
      </c>
      <c r="R100" s="8">
        <f>VLOOKUP($A100,'03 FORECAST SHIPPED'!$A$2:$G$1000000,6,FALSE)*N100</f>
        <v>12.5</v>
      </c>
      <c r="S100" s="8">
        <f>VLOOKUP($A100,'03 FORECAST SHIPPED'!$A$2:$G$1000000,7,FALSE)*O100</f>
        <v>17.333333333333336</v>
      </c>
    </row>
    <row r="101" spans="1:19" x14ac:dyDescent="0.25">
      <c r="A101" t="s">
        <v>143</v>
      </c>
      <c r="B101">
        <f>VLOOKUP($A101,'01 LEAD TIME'!$A$10:$G$1000000,2,FALSE)</f>
        <v>0</v>
      </c>
      <c r="C101">
        <f>VLOOKUP($A101,'01 LEAD TIME'!$A$10:$G$1000000,3,FALSE)</f>
        <v>1629</v>
      </c>
      <c r="D101" s="3">
        <f>VLOOKUP($A101,'01 LEAD TIME'!$A$10:$G$1000000,4,FALSE)</f>
        <v>2208354</v>
      </c>
      <c r="E101" s="3">
        <f>VLOOKUP($A101,'01 LEAD TIME'!$A$10:$G$1000000,5,FALSE)</f>
        <v>2163218.4</v>
      </c>
      <c r="F101" s="3">
        <f>VLOOKUP($A101,'01 LEAD TIME'!$A$10:$G$1000000,6,FALSE)</f>
        <v>10</v>
      </c>
      <c r="G101" s="3">
        <f>VLOOKUP($A101,'01 LEAD TIME'!$A$10:$G$1000000,7,FALSE)</f>
        <v>14</v>
      </c>
      <c r="H101" s="3">
        <f>VLOOKUP($A101,'02 SHIPPED'!$A$10:$G$1000000,4,FALSE)</f>
        <v>15720879.210000001</v>
      </c>
      <c r="I101" s="3">
        <f>VLOOKUP($A101,'02 SHIPPED'!$A$10:$G$1000000,5,FALSE)</f>
        <v>15447846.109999999</v>
      </c>
      <c r="J101" s="3">
        <f>VLOOKUP($A101,'02 SHIPPED'!$A$10:$G$1000000,6,FALSE)</f>
        <v>62</v>
      </c>
      <c r="K101" s="3">
        <f>VLOOKUP($A101,'02 SHIPPED'!$A$10:$G$1000000,7,FALSE)</f>
        <v>121</v>
      </c>
      <c r="L101" s="2">
        <f t="shared" si="7"/>
        <v>0.14047267780006051</v>
      </c>
      <c r="M101" s="2">
        <f t="shared" si="8"/>
        <v>0.14003365806445103</v>
      </c>
      <c r="N101" s="2">
        <f t="shared" si="9"/>
        <v>0.16129032258064516</v>
      </c>
      <c r="O101" s="2">
        <f t="shared" si="10"/>
        <v>0.11570247933884298</v>
      </c>
      <c r="P101" s="8">
        <f>VLOOKUP($A101,'03 FORECAST SHIPPED'!$A$2:$G$1000000,4,FALSE)*L101</f>
        <v>2386252.8133463305</v>
      </c>
      <c r="Q101" s="8">
        <f>VLOOKUP($A101,'03 FORECAST SHIPPED'!$A$2:$G$1000000,5,FALSE)*M101</f>
        <v>2340561.2255825629</v>
      </c>
      <c r="R101" s="8">
        <f>VLOOKUP($A101,'03 FORECAST SHIPPED'!$A$2:$G$1000000,6,FALSE)*N101</f>
        <v>10.806451612903226</v>
      </c>
      <c r="S101" s="8">
        <f>VLOOKUP($A101,'03 FORECAST SHIPPED'!$A$2:$G$1000000,7,FALSE)*O101</f>
        <v>15.388429752066116</v>
      </c>
    </row>
    <row r="102" spans="1:19" x14ac:dyDescent="0.25">
      <c r="A102" t="s">
        <v>144</v>
      </c>
      <c r="B102">
        <f>VLOOKUP($A102,'01 LEAD TIME'!$A$10:$G$1000000,2,FALSE)</f>
        <v>0</v>
      </c>
      <c r="C102">
        <f>VLOOKUP($A102,'01 LEAD TIME'!$A$10:$G$1000000,3,FALSE)</f>
        <v>1642</v>
      </c>
      <c r="D102" s="3">
        <f>VLOOKUP($A102,'01 LEAD TIME'!$A$10:$G$1000000,4,FALSE)</f>
        <v>1188442.1000000001</v>
      </c>
      <c r="E102" s="3">
        <f>VLOOKUP($A102,'01 LEAD TIME'!$A$10:$G$1000000,5,FALSE)</f>
        <v>1188442.1000000001</v>
      </c>
      <c r="F102" s="3">
        <f>VLOOKUP($A102,'01 LEAD TIME'!$A$10:$G$1000000,6,FALSE)</f>
        <v>12</v>
      </c>
      <c r="G102" s="3">
        <f>VLOOKUP($A102,'01 LEAD TIME'!$A$10:$G$1000000,7,FALSE)</f>
        <v>13</v>
      </c>
      <c r="H102" s="3">
        <f>VLOOKUP($A102,'02 SHIPPED'!$A$10:$G$1000000,4,FALSE)</f>
        <v>3085831</v>
      </c>
      <c r="I102" s="3">
        <f>VLOOKUP($A102,'02 SHIPPED'!$A$10:$G$1000000,5,FALSE)</f>
        <v>3085831</v>
      </c>
      <c r="J102" s="3">
        <f>VLOOKUP($A102,'02 SHIPPED'!$A$10:$G$1000000,6,FALSE)</f>
        <v>24</v>
      </c>
      <c r="K102" s="3">
        <f>VLOOKUP($A102,'02 SHIPPED'!$A$10:$G$1000000,7,FALSE)</f>
        <v>25</v>
      </c>
      <c r="L102" s="2">
        <f t="shared" si="7"/>
        <v>0.38512870601144394</v>
      </c>
      <c r="M102" s="2">
        <f t="shared" si="8"/>
        <v>0.38512870601144394</v>
      </c>
      <c r="N102" s="2">
        <f t="shared" si="9"/>
        <v>0.5</v>
      </c>
      <c r="O102" s="2">
        <f t="shared" si="10"/>
        <v>0.52</v>
      </c>
      <c r="P102" s="8">
        <f>VLOOKUP($A102,'03 FORECAST SHIPPED'!$A$2:$G$1000000,4,FALSE)*L102</f>
        <v>1619983.0900144596</v>
      </c>
      <c r="Q102" s="8">
        <f>VLOOKUP($A102,'03 FORECAST SHIPPED'!$A$2:$G$1000000,5,FALSE)*M102</f>
        <v>1619983.0900144596</v>
      </c>
      <c r="R102" s="8">
        <f>VLOOKUP($A102,'03 FORECAST SHIPPED'!$A$2:$G$1000000,6,FALSE)*N102</f>
        <v>10.5</v>
      </c>
      <c r="S102" s="8">
        <f>VLOOKUP($A102,'03 FORECAST SHIPPED'!$A$2:$G$1000000,7,FALSE)*O102</f>
        <v>13</v>
      </c>
    </row>
    <row r="103" spans="1:19" x14ac:dyDescent="0.25">
      <c r="A103" t="s">
        <v>145</v>
      </c>
      <c r="B103">
        <f>VLOOKUP($A103,'01 LEAD TIME'!$A$10:$G$1000000,2,FALSE)</f>
        <v>0</v>
      </c>
      <c r="C103">
        <f>VLOOKUP($A103,'01 LEAD TIME'!$A$10:$G$1000000,3,FALSE)</f>
        <v>1655</v>
      </c>
      <c r="D103" s="3">
        <f>VLOOKUP($A103,'01 LEAD TIME'!$A$10:$G$1000000,4,FALSE)</f>
        <v>3243714.5</v>
      </c>
      <c r="E103" s="3">
        <f>VLOOKUP($A103,'01 LEAD TIME'!$A$10:$G$1000000,5,FALSE)</f>
        <v>3222114.5</v>
      </c>
      <c r="F103" s="3">
        <f>VLOOKUP($A103,'01 LEAD TIME'!$A$10:$G$1000000,6,FALSE)</f>
        <v>28</v>
      </c>
      <c r="G103" s="3">
        <f>VLOOKUP($A103,'01 LEAD TIME'!$A$10:$G$1000000,7,FALSE)</f>
        <v>32</v>
      </c>
      <c r="H103" s="3">
        <f>VLOOKUP($A103,'02 SHIPPED'!$A$10:$G$1000000,4,FALSE)</f>
        <v>15983573.550000001</v>
      </c>
      <c r="I103" s="3">
        <f>VLOOKUP($A103,'02 SHIPPED'!$A$10:$G$1000000,5,FALSE)</f>
        <v>15873865.83</v>
      </c>
      <c r="J103" s="3">
        <f>VLOOKUP($A103,'02 SHIPPED'!$A$10:$G$1000000,6,FALSE)</f>
        <v>119</v>
      </c>
      <c r="K103" s="3">
        <f>VLOOKUP($A103,'02 SHIPPED'!$A$10:$G$1000000,7,FALSE)</f>
        <v>153</v>
      </c>
      <c r="L103" s="2">
        <f t="shared" si="7"/>
        <v>0.20294050575442185</v>
      </c>
      <c r="M103" s="2">
        <f t="shared" si="8"/>
        <v>0.20298234434554244</v>
      </c>
      <c r="N103" s="2">
        <f t="shared" si="9"/>
        <v>0.23529411764705882</v>
      </c>
      <c r="O103" s="2">
        <f t="shared" si="10"/>
        <v>0.20915032679738563</v>
      </c>
      <c r="P103" s="8">
        <f>VLOOKUP($A103,'03 FORECAST SHIPPED'!$A$2:$G$1000000,4,FALSE)*L103</f>
        <v>3926876.4872452905</v>
      </c>
      <c r="Q103" s="8">
        <f>VLOOKUP($A103,'03 FORECAST SHIPPED'!$A$2:$G$1000000,5,FALSE)*M103</f>
        <v>3907927.8148227106</v>
      </c>
      <c r="R103" s="8">
        <f>VLOOKUP($A103,'03 FORECAST SHIPPED'!$A$2:$G$1000000,6,FALSE)*N103</f>
        <v>35.529411764705884</v>
      </c>
      <c r="S103" s="8">
        <f>VLOOKUP($A103,'03 FORECAST SHIPPED'!$A$2:$G$1000000,7,FALSE)*O103</f>
        <v>39.738562091503269</v>
      </c>
    </row>
    <row r="104" spans="1:19" x14ac:dyDescent="0.25">
      <c r="A104" t="s">
        <v>146</v>
      </c>
      <c r="B104">
        <f>VLOOKUP($A104,'01 LEAD TIME'!$A$10:$G$1000000,2,FALSE)</f>
        <v>0</v>
      </c>
      <c r="C104">
        <f>VLOOKUP($A104,'01 LEAD TIME'!$A$10:$G$1000000,3,FALSE)</f>
        <v>1670</v>
      </c>
      <c r="D104" s="3">
        <f>VLOOKUP($A104,'01 LEAD TIME'!$A$10:$G$1000000,4,FALSE)</f>
        <v>232000</v>
      </c>
      <c r="E104" s="3">
        <f>VLOOKUP($A104,'01 LEAD TIME'!$A$10:$G$1000000,5,FALSE)</f>
        <v>232000</v>
      </c>
      <c r="F104" s="3">
        <f>VLOOKUP($A104,'01 LEAD TIME'!$A$10:$G$1000000,6,FALSE)</f>
        <v>3</v>
      </c>
      <c r="G104" s="3">
        <f>VLOOKUP($A104,'01 LEAD TIME'!$A$10:$G$1000000,7,FALSE)</f>
        <v>3</v>
      </c>
      <c r="H104" s="3">
        <f>VLOOKUP($A104,'02 SHIPPED'!$A$10:$G$1000000,4,FALSE)</f>
        <v>2336232</v>
      </c>
      <c r="I104" s="3">
        <f>VLOOKUP($A104,'02 SHIPPED'!$A$10:$G$1000000,5,FALSE)</f>
        <v>2336232</v>
      </c>
      <c r="J104" s="3">
        <f>VLOOKUP($A104,'02 SHIPPED'!$A$10:$G$1000000,6,FALSE)</f>
        <v>20</v>
      </c>
      <c r="K104" s="3">
        <f>VLOOKUP($A104,'02 SHIPPED'!$A$10:$G$1000000,7,FALSE)</f>
        <v>20</v>
      </c>
      <c r="L104" s="2">
        <f t="shared" si="7"/>
        <v>9.9305205989816084E-2</v>
      </c>
      <c r="M104" s="2">
        <f t="shared" si="8"/>
        <v>9.9305205989816084E-2</v>
      </c>
      <c r="N104" s="2">
        <f t="shared" si="9"/>
        <v>0.15</v>
      </c>
      <c r="O104" s="2">
        <f t="shared" si="10"/>
        <v>0.15</v>
      </c>
      <c r="P104" s="8">
        <f>VLOOKUP($A104,'03 FORECAST SHIPPED'!$A$2:$G$1000000,4,FALSE)*L104</f>
        <v>257183.20440778142</v>
      </c>
      <c r="Q104" s="8">
        <f>VLOOKUP($A104,'03 FORECAST SHIPPED'!$A$2:$G$1000000,5,FALSE)*M104</f>
        <v>257183.20440778142</v>
      </c>
      <c r="R104" s="8">
        <f>VLOOKUP($A104,'03 FORECAST SHIPPED'!$A$2:$G$1000000,6,FALSE)*N104</f>
        <v>3</v>
      </c>
      <c r="S104" s="8">
        <f>VLOOKUP($A104,'03 FORECAST SHIPPED'!$A$2:$G$1000000,7,FALSE)*O104</f>
        <v>3</v>
      </c>
    </row>
    <row r="105" spans="1:19" x14ac:dyDescent="0.25">
      <c r="A105" t="s">
        <v>147</v>
      </c>
      <c r="B105">
        <f>VLOOKUP($A105,'01 LEAD TIME'!$A$10:$G$1000000,2,FALSE)</f>
        <v>0</v>
      </c>
      <c r="C105">
        <f>VLOOKUP($A105,'01 LEAD TIME'!$A$10:$G$1000000,3,FALSE)</f>
        <v>1682</v>
      </c>
      <c r="D105" s="3">
        <f>VLOOKUP($A105,'01 LEAD TIME'!$A$10:$G$1000000,4,FALSE)</f>
        <v>489650</v>
      </c>
      <c r="E105" s="3">
        <f>VLOOKUP($A105,'01 LEAD TIME'!$A$10:$G$1000000,5,FALSE)</f>
        <v>489650</v>
      </c>
      <c r="F105" s="3">
        <f>VLOOKUP($A105,'01 LEAD TIME'!$A$10:$G$1000000,6,FALSE)</f>
        <v>5</v>
      </c>
      <c r="G105" s="3">
        <f>VLOOKUP($A105,'01 LEAD TIME'!$A$10:$G$1000000,7,FALSE)</f>
        <v>5</v>
      </c>
      <c r="H105" s="3">
        <f>VLOOKUP($A105,'02 SHIPPED'!$A$10:$G$1000000,4,FALSE)</f>
        <v>20417115.440000001</v>
      </c>
      <c r="I105" s="3">
        <f>VLOOKUP($A105,'02 SHIPPED'!$A$10:$G$1000000,5,FALSE)</f>
        <v>20217085.050000001</v>
      </c>
      <c r="J105" s="3">
        <f>VLOOKUP($A105,'02 SHIPPED'!$A$10:$G$1000000,6,FALSE)</f>
        <v>92</v>
      </c>
      <c r="K105" s="3">
        <f>VLOOKUP($A105,'02 SHIPPED'!$A$10:$G$1000000,7,FALSE)</f>
        <v>145</v>
      </c>
      <c r="L105" s="2">
        <f t="shared" si="7"/>
        <v>2.3982329993624211E-2</v>
      </c>
      <c r="M105" s="2">
        <f t="shared" si="8"/>
        <v>2.4219614192106293E-2</v>
      </c>
      <c r="N105" s="2">
        <f t="shared" si="9"/>
        <v>5.434782608695652E-2</v>
      </c>
      <c r="O105" s="2">
        <f t="shared" si="10"/>
        <v>3.4482758620689655E-2</v>
      </c>
      <c r="P105" s="8">
        <f>VLOOKUP($A105,'03 FORECAST SHIPPED'!$A$2:$G$1000000,4,FALSE)*L105</f>
        <v>585310.8965469267</v>
      </c>
      <c r="Q105" s="8">
        <f>VLOOKUP($A105,'03 FORECAST SHIPPED'!$A$2:$G$1000000,5,FALSE)*M105</f>
        <v>585595.19389789575</v>
      </c>
      <c r="R105" s="8">
        <f>VLOOKUP($A105,'03 FORECAST SHIPPED'!$A$2:$G$1000000,6,FALSE)*N105</f>
        <v>6.0326086956521738</v>
      </c>
      <c r="S105" s="8">
        <f>VLOOKUP($A105,'03 FORECAST SHIPPED'!$A$2:$G$1000000,7,FALSE)*O105</f>
        <v>6.5172413793103443</v>
      </c>
    </row>
    <row r="106" spans="1:19" x14ac:dyDescent="0.25">
      <c r="A106" t="s">
        <v>148</v>
      </c>
      <c r="B106">
        <f>VLOOKUP($A106,'01 LEAD TIME'!$A$10:$G$1000000,2,FALSE)</f>
        <v>0</v>
      </c>
      <c r="C106">
        <f>VLOOKUP($A106,'01 LEAD TIME'!$A$10:$G$1000000,3,FALSE)</f>
        <v>1694</v>
      </c>
      <c r="D106" s="3">
        <f>VLOOKUP($A106,'01 LEAD TIME'!$A$10:$G$1000000,4,FALSE)</f>
        <v>1375304.33</v>
      </c>
      <c r="E106" s="3">
        <f>VLOOKUP($A106,'01 LEAD TIME'!$A$10:$G$1000000,5,FALSE)</f>
        <v>1375304.33</v>
      </c>
      <c r="F106" s="3">
        <f>VLOOKUP($A106,'01 LEAD TIME'!$A$10:$G$1000000,6,FALSE)</f>
        <v>9</v>
      </c>
      <c r="G106" s="3">
        <f>VLOOKUP($A106,'01 LEAD TIME'!$A$10:$G$1000000,7,FALSE)</f>
        <v>10</v>
      </c>
      <c r="H106" s="3">
        <f>VLOOKUP($A106,'02 SHIPPED'!$A$10:$G$1000000,4,FALSE)</f>
        <v>1224989</v>
      </c>
      <c r="I106" s="3">
        <f>VLOOKUP($A106,'02 SHIPPED'!$A$10:$G$1000000,5,FALSE)</f>
        <v>1224989</v>
      </c>
      <c r="J106" s="3">
        <f>VLOOKUP($A106,'02 SHIPPED'!$A$10:$G$1000000,6,FALSE)</f>
        <v>8</v>
      </c>
      <c r="K106" s="3">
        <f>VLOOKUP($A106,'02 SHIPPED'!$A$10:$G$1000000,7,FALSE)</f>
        <v>9</v>
      </c>
      <c r="L106" s="2">
        <f t="shared" si="7"/>
        <v>1.1227074936999435</v>
      </c>
      <c r="M106" s="2">
        <f t="shared" si="8"/>
        <v>1.1227074936999435</v>
      </c>
      <c r="N106" s="2">
        <f t="shared" si="9"/>
        <v>1.125</v>
      </c>
      <c r="O106" s="2">
        <f t="shared" si="10"/>
        <v>1.1111111111111112</v>
      </c>
      <c r="P106" s="8">
        <f>VLOOKUP($A106,'03 FORECAST SHIPPED'!$A$2:$G$1000000,4,FALSE)*L106</f>
        <v>5030958.1842673272</v>
      </c>
      <c r="Q106" s="8">
        <f>VLOOKUP($A106,'03 FORECAST SHIPPED'!$A$2:$G$1000000,5,FALSE)*M106</f>
        <v>5030958.1842673272</v>
      </c>
      <c r="R106" s="8">
        <f>VLOOKUP($A106,'03 FORECAST SHIPPED'!$A$2:$G$1000000,6,FALSE)*N106</f>
        <v>25.875</v>
      </c>
      <c r="S106" s="8">
        <f>VLOOKUP($A106,'03 FORECAST SHIPPED'!$A$2:$G$1000000,7,FALSE)*O106</f>
        <v>28.888888888888889</v>
      </c>
    </row>
    <row r="107" spans="1:19" x14ac:dyDescent="0.25">
      <c r="A107" t="s">
        <v>149</v>
      </c>
      <c r="B107">
        <f>VLOOKUP($A107,'01 LEAD TIME'!$A$10:$G$1000000,2,FALSE)</f>
        <v>0</v>
      </c>
      <c r="C107">
        <f>VLOOKUP($A107,'01 LEAD TIME'!$A$10:$G$1000000,3,FALSE)</f>
        <v>1716</v>
      </c>
      <c r="D107" s="3">
        <f>VLOOKUP($A107,'01 LEAD TIME'!$A$10:$G$1000000,4,FALSE)</f>
        <v>895000</v>
      </c>
      <c r="E107" s="3">
        <f>VLOOKUP($A107,'01 LEAD TIME'!$A$10:$G$1000000,5,FALSE)</f>
        <v>881750</v>
      </c>
      <c r="F107" s="3">
        <f>VLOOKUP($A107,'01 LEAD TIME'!$A$10:$G$1000000,6,FALSE)</f>
        <v>8</v>
      </c>
      <c r="G107" s="3">
        <f>VLOOKUP($A107,'01 LEAD TIME'!$A$10:$G$1000000,7,FALSE)</f>
        <v>9</v>
      </c>
      <c r="H107" s="3">
        <f>VLOOKUP($A107,'02 SHIPPED'!$A$10:$G$1000000,4,FALSE)</f>
        <v>6241537.2199999997</v>
      </c>
      <c r="I107" s="3">
        <f>VLOOKUP($A107,'02 SHIPPED'!$A$10:$G$1000000,5,FALSE)</f>
        <v>6228287.2199999997</v>
      </c>
      <c r="J107" s="3">
        <f>VLOOKUP($A107,'02 SHIPPED'!$A$10:$G$1000000,6,FALSE)</f>
        <v>29</v>
      </c>
      <c r="K107" s="3">
        <f>VLOOKUP($A107,'02 SHIPPED'!$A$10:$G$1000000,7,FALSE)</f>
        <v>33</v>
      </c>
      <c r="L107" s="2">
        <f t="shared" si="7"/>
        <v>0.14339416211956837</v>
      </c>
      <c r="M107" s="2">
        <f t="shared" si="8"/>
        <v>0.14157182686896061</v>
      </c>
      <c r="N107" s="2">
        <f t="shared" si="9"/>
        <v>0.27586206896551724</v>
      </c>
      <c r="O107" s="2">
        <f t="shared" si="10"/>
        <v>0.27272727272727271</v>
      </c>
      <c r="P107" s="8">
        <f>VLOOKUP($A107,'03 FORECAST SHIPPED'!$A$2:$G$1000000,4,FALSE)*L107</f>
        <v>1273353.3834313978</v>
      </c>
      <c r="Q107" s="8">
        <f>VLOOKUP($A107,'03 FORECAST SHIPPED'!$A$2:$G$1000000,5,FALSE)*M107</f>
        <v>1255295.0516442305</v>
      </c>
      <c r="R107" s="8">
        <f>VLOOKUP($A107,'03 FORECAST SHIPPED'!$A$2:$G$1000000,6,FALSE)*N107</f>
        <v>12.96551724137931</v>
      </c>
      <c r="S107" s="8">
        <f>VLOOKUP($A107,'03 FORECAST SHIPPED'!$A$2:$G$1000000,7,FALSE)*O107</f>
        <v>15.818181818181817</v>
      </c>
    </row>
    <row r="108" spans="1:19" x14ac:dyDescent="0.25">
      <c r="A108" t="s">
        <v>150</v>
      </c>
      <c r="B108">
        <f>VLOOKUP($A108,'01 LEAD TIME'!$A$10:$G$1000000,2,FALSE)</f>
        <v>0</v>
      </c>
      <c r="C108">
        <f>VLOOKUP($A108,'01 LEAD TIME'!$A$10:$G$1000000,3,FALSE)</f>
        <v>1728</v>
      </c>
      <c r="D108" s="3">
        <f>VLOOKUP($A108,'01 LEAD TIME'!$A$10:$G$1000000,4,FALSE)</f>
        <v>8016231.7999999998</v>
      </c>
      <c r="E108" s="3">
        <f>VLOOKUP($A108,'01 LEAD TIME'!$A$10:$G$1000000,5,FALSE)</f>
        <v>7887440.1500000004</v>
      </c>
      <c r="F108" s="3">
        <f>VLOOKUP($A108,'01 LEAD TIME'!$A$10:$G$1000000,6,FALSE)</f>
        <v>48</v>
      </c>
      <c r="G108" s="3">
        <f>VLOOKUP($A108,'01 LEAD TIME'!$A$10:$G$1000000,7,FALSE)</f>
        <v>76</v>
      </c>
      <c r="H108" s="3">
        <f>VLOOKUP($A108,'02 SHIPPED'!$A$10:$G$1000000,4,FALSE)</f>
        <v>35282337.969999999</v>
      </c>
      <c r="I108" s="3">
        <f>VLOOKUP($A108,'02 SHIPPED'!$A$10:$G$1000000,5,FALSE)</f>
        <v>34655097.920000002</v>
      </c>
      <c r="J108" s="3">
        <f>VLOOKUP($A108,'02 SHIPPED'!$A$10:$G$1000000,6,FALSE)</f>
        <v>182</v>
      </c>
      <c r="K108" s="3">
        <f>VLOOKUP($A108,'02 SHIPPED'!$A$10:$G$1000000,7,FALSE)</f>
        <v>256</v>
      </c>
      <c r="L108" s="2">
        <f t="shared" si="7"/>
        <v>0.22720239817486224</v>
      </c>
      <c r="M108" s="2">
        <f t="shared" si="8"/>
        <v>0.22759826471152558</v>
      </c>
      <c r="N108" s="2">
        <f t="shared" si="9"/>
        <v>0.26373626373626374</v>
      </c>
      <c r="O108" s="2">
        <f t="shared" si="10"/>
        <v>0.296875</v>
      </c>
      <c r="P108" s="8">
        <f>VLOOKUP($A108,'03 FORECAST SHIPPED'!$A$2:$G$1000000,4,FALSE)*L108</f>
        <v>9995403.8867878504</v>
      </c>
      <c r="Q108" s="8">
        <f>VLOOKUP($A108,'03 FORECAST SHIPPED'!$A$2:$G$1000000,5,FALSE)*M108</f>
        <v>9861471.062992489</v>
      </c>
      <c r="R108" s="8">
        <f>VLOOKUP($A108,'03 FORECAST SHIPPED'!$A$2:$G$1000000,6,FALSE)*N108</f>
        <v>62.769230769230774</v>
      </c>
      <c r="S108" s="8">
        <f>VLOOKUP($A108,'03 FORECAST SHIPPED'!$A$2:$G$1000000,7,FALSE)*O108</f>
        <v>99.15625</v>
      </c>
    </row>
    <row r="109" spans="1:19" x14ac:dyDescent="0.25">
      <c r="A109" t="s">
        <v>151</v>
      </c>
      <c r="B109">
        <f>VLOOKUP($A109,'01 LEAD TIME'!$A$10:$G$1000000,2,FALSE)</f>
        <v>0</v>
      </c>
      <c r="C109">
        <f>VLOOKUP($A109,'01 LEAD TIME'!$A$10:$G$1000000,3,FALSE)</f>
        <v>1747</v>
      </c>
      <c r="D109" s="3">
        <f>VLOOKUP($A109,'01 LEAD TIME'!$A$10:$G$1000000,4,FALSE)</f>
        <v>3315459</v>
      </c>
      <c r="E109" s="3">
        <f>VLOOKUP($A109,'01 LEAD TIME'!$A$10:$G$1000000,5,FALSE)</f>
        <v>3315459</v>
      </c>
      <c r="F109" s="3">
        <f>VLOOKUP($A109,'01 LEAD TIME'!$A$10:$G$1000000,6,FALSE)</f>
        <v>7</v>
      </c>
      <c r="G109" s="3">
        <f>VLOOKUP($A109,'01 LEAD TIME'!$A$10:$G$1000000,7,FALSE)</f>
        <v>9</v>
      </c>
      <c r="H109" s="3">
        <f>VLOOKUP($A109,'02 SHIPPED'!$A$10:$G$1000000,4,FALSE)</f>
        <v>1798344</v>
      </c>
      <c r="I109" s="3">
        <f>VLOOKUP($A109,'02 SHIPPED'!$A$10:$G$1000000,5,FALSE)</f>
        <v>1798344</v>
      </c>
      <c r="J109" s="3">
        <f>VLOOKUP($A109,'02 SHIPPED'!$A$10:$G$1000000,6,FALSE)</f>
        <v>9</v>
      </c>
      <c r="K109" s="3">
        <f>VLOOKUP($A109,'02 SHIPPED'!$A$10:$G$1000000,7,FALSE)</f>
        <v>10</v>
      </c>
      <c r="L109" s="2">
        <f t="shared" si="7"/>
        <v>1.8436177950381016</v>
      </c>
      <c r="M109" s="2">
        <f t="shared" si="8"/>
        <v>1.8436177950381016</v>
      </c>
      <c r="N109" s="2">
        <f t="shared" si="9"/>
        <v>0.77777777777777779</v>
      </c>
      <c r="O109" s="2">
        <f t="shared" si="10"/>
        <v>0.9</v>
      </c>
      <c r="P109" s="8">
        <f>VLOOKUP($A109,'03 FORECAST SHIPPED'!$A$2:$G$1000000,4,FALSE)*L109</f>
        <v>7981692.5115973363</v>
      </c>
      <c r="Q109" s="8">
        <f>VLOOKUP($A109,'03 FORECAST SHIPPED'!$A$2:$G$1000000,5,FALSE)*M109</f>
        <v>7981692.5115973363</v>
      </c>
      <c r="R109" s="8">
        <f>VLOOKUP($A109,'03 FORECAST SHIPPED'!$A$2:$G$1000000,6,FALSE)*N109</f>
        <v>9.3333333333333339</v>
      </c>
      <c r="S109" s="8">
        <f>VLOOKUP($A109,'03 FORECAST SHIPPED'!$A$2:$G$1000000,7,FALSE)*O109</f>
        <v>13.5</v>
      </c>
    </row>
    <row r="110" spans="1:19" x14ac:dyDescent="0.25">
      <c r="A110" t="s">
        <v>152</v>
      </c>
      <c r="B110">
        <f>VLOOKUP($A110,'01 LEAD TIME'!$A$10:$G$1000000,2,FALSE)</f>
        <v>0</v>
      </c>
      <c r="C110">
        <f>VLOOKUP($A110,'01 LEAD TIME'!$A$10:$G$1000000,3,FALSE)</f>
        <v>1771</v>
      </c>
      <c r="D110" s="3">
        <f>VLOOKUP($A110,'01 LEAD TIME'!$A$10:$G$1000000,4,FALSE)</f>
        <v>2751106.8</v>
      </c>
      <c r="E110" s="3">
        <f>VLOOKUP($A110,'01 LEAD TIME'!$A$10:$G$1000000,5,FALSE)</f>
        <v>2751106.8</v>
      </c>
      <c r="F110" s="3">
        <f>VLOOKUP($A110,'01 LEAD TIME'!$A$10:$G$1000000,6,FALSE)</f>
        <v>14</v>
      </c>
      <c r="G110" s="3">
        <f>VLOOKUP($A110,'01 LEAD TIME'!$A$10:$G$1000000,7,FALSE)</f>
        <v>16</v>
      </c>
      <c r="H110" s="3">
        <f>VLOOKUP($A110,'02 SHIPPED'!$A$10:$G$1000000,4,FALSE)</f>
        <v>4692446.8</v>
      </c>
      <c r="I110" s="3">
        <f>VLOOKUP($A110,'02 SHIPPED'!$A$10:$G$1000000,5,FALSE)</f>
        <v>4692446.8</v>
      </c>
      <c r="J110" s="3">
        <f>VLOOKUP($A110,'02 SHIPPED'!$A$10:$G$1000000,6,FALSE)</f>
        <v>24</v>
      </c>
      <c r="K110" s="3">
        <f>VLOOKUP($A110,'02 SHIPPED'!$A$10:$G$1000000,7,FALSE)</f>
        <v>34</v>
      </c>
      <c r="L110" s="2">
        <f t="shared" si="7"/>
        <v>0.5862840682605075</v>
      </c>
      <c r="M110" s="2">
        <f t="shared" si="8"/>
        <v>0.5862840682605075</v>
      </c>
      <c r="N110" s="2">
        <f t="shared" si="9"/>
        <v>0.58333333333333337</v>
      </c>
      <c r="O110" s="2">
        <f t="shared" si="10"/>
        <v>0.47058823529411764</v>
      </c>
      <c r="P110" s="8">
        <f>VLOOKUP($A110,'03 FORECAST SHIPPED'!$A$2:$G$1000000,4,FALSE)*L110</f>
        <v>3902627.3384704627</v>
      </c>
      <c r="Q110" s="8">
        <f>VLOOKUP($A110,'03 FORECAST SHIPPED'!$A$2:$G$1000000,5,FALSE)*M110</f>
        <v>3902627.3384704627</v>
      </c>
      <c r="R110" s="8">
        <f>VLOOKUP($A110,'03 FORECAST SHIPPED'!$A$2:$G$1000000,6,FALSE)*N110</f>
        <v>15.750000000000002</v>
      </c>
      <c r="S110" s="8">
        <f>VLOOKUP($A110,'03 FORECAST SHIPPED'!$A$2:$G$1000000,7,FALSE)*O110</f>
        <v>20.235294117647058</v>
      </c>
    </row>
    <row r="111" spans="1:19" x14ac:dyDescent="0.25">
      <c r="A111" t="s">
        <v>153</v>
      </c>
      <c r="B111">
        <f>VLOOKUP($A111,'01 LEAD TIME'!$A$10:$G$1000000,2,FALSE)</f>
        <v>0</v>
      </c>
      <c r="C111">
        <f>VLOOKUP($A111,'01 LEAD TIME'!$A$10:$G$1000000,3,FALSE)</f>
        <v>1799</v>
      </c>
      <c r="D111" s="3">
        <f>VLOOKUP($A111,'01 LEAD TIME'!$A$10:$G$1000000,4,FALSE)</f>
        <v>445000</v>
      </c>
      <c r="E111" s="3">
        <f>VLOOKUP($A111,'01 LEAD TIME'!$A$10:$G$1000000,5,FALSE)</f>
        <v>445000</v>
      </c>
      <c r="F111" s="3">
        <f>VLOOKUP($A111,'01 LEAD TIME'!$A$10:$G$1000000,6,FALSE)</f>
        <v>2</v>
      </c>
      <c r="G111" s="3">
        <f>VLOOKUP($A111,'01 LEAD TIME'!$A$10:$G$1000000,7,FALSE)</f>
        <v>2</v>
      </c>
      <c r="H111" s="3">
        <f>VLOOKUP($A111,'02 SHIPPED'!$A$10:$G$1000000,4,FALSE)</f>
        <v>445000</v>
      </c>
      <c r="I111" s="3">
        <f>VLOOKUP($A111,'02 SHIPPED'!$A$10:$G$1000000,5,FALSE)</f>
        <v>445000</v>
      </c>
      <c r="J111" s="3">
        <f>VLOOKUP($A111,'02 SHIPPED'!$A$10:$G$1000000,6,FALSE)</f>
        <v>2</v>
      </c>
      <c r="K111" s="3">
        <f>VLOOKUP($A111,'02 SHIPPED'!$A$10:$G$1000000,7,FALSE)</f>
        <v>2</v>
      </c>
      <c r="L111" s="2">
        <f t="shared" si="7"/>
        <v>1</v>
      </c>
      <c r="M111" s="2">
        <f t="shared" si="8"/>
        <v>1</v>
      </c>
      <c r="N111" s="2">
        <f t="shared" si="9"/>
        <v>1</v>
      </c>
      <c r="O111" s="2">
        <f t="shared" si="10"/>
        <v>1</v>
      </c>
      <c r="P111" s="8">
        <f>VLOOKUP($A111,'03 FORECAST SHIPPED'!$A$2:$G$1000000,4,FALSE)*L111</f>
        <v>177000</v>
      </c>
      <c r="Q111" s="8">
        <f>VLOOKUP($A111,'03 FORECAST SHIPPED'!$A$2:$G$1000000,5,FALSE)*M111</f>
        <v>177000</v>
      </c>
      <c r="R111" s="8">
        <f>VLOOKUP($A111,'03 FORECAST SHIPPED'!$A$2:$G$1000000,6,FALSE)*N111</f>
        <v>2</v>
      </c>
      <c r="S111" s="8">
        <f>VLOOKUP($A111,'03 FORECAST SHIPPED'!$A$2:$G$1000000,7,FALSE)*O111</f>
        <v>2</v>
      </c>
    </row>
    <row r="112" spans="1:19" x14ac:dyDescent="0.25">
      <c r="A112" t="s">
        <v>154</v>
      </c>
      <c r="B112">
        <f>VLOOKUP($A112,'01 LEAD TIME'!$A$10:$G$1000000,2,FALSE)</f>
        <v>0</v>
      </c>
      <c r="C112">
        <f>VLOOKUP($A112,'01 LEAD TIME'!$A$10:$G$1000000,3,FALSE)</f>
        <v>1816</v>
      </c>
      <c r="D112" s="3">
        <f>VLOOKUP($A112,'01 LEAD TIME'!$A$10:$G$1000000,4,FALSE)</f>
        <v>2214134.7999999998</v>
      </c>
      <c r="E112" s="3">
        <f>VLOOKUP($A112,'01 LEAD TIME'!$A$10:$G$1000000,5,FALSE)</f>
        <v>2214134.7999999998</v>
      </c>
      <c r="F112" s="3">
        <f>VLOOKUP($A112,'01 LEAD TIME'!$A$10:$G$1000000,6,FALSE)</f>
        <v>15</v>
      </c>
      <c r="G112" s="3">
        <f>VLOOKUP($A112,'01 LEAD TIME'!$A$10:$G$1000000,7,FALSE)</f>
        <v>18</v>
      </c>
      <c r="H112" s="3">
        <f>VLOOKUP($A112,'02 SHIPPED'!$A$10:$G$1000000,4,FALSE)</f>
        <v>7786475</v>
      </c>
      <c r="I112" s="3">
        <f>VLOOKUP($A112,'02 SHIPPED'!$A$10:$G$1000000,5,FALSE)</f>
        <v>7786475</v>
      </c>
      <c r="J112" s="3">
        <f>VLOOKUP($A112,'02 SHIPPED'!$A$10:$G$1000000,6,FALSE)</f>
        <v>39</v>
      </c>
      <c r="K112" s="3">
        <f>VLOOKUP($A112,'02 SHIPPED'!$A$10:$G$1000000,7,FALSE)</f>
        <v>52</v>
      </c>
      <c r="L112" s="2">
        <f t="shared" si="7"/>
        <v>0.28435650278206759</v>
      </c>
      <c r="M112" s="2">
        <f t="shared" si="8"/>
        <v>0.28435650278206759</v>
      </c>
      <c r="N112" s="2">
        <f t="shared" si="9"/>
        <v>0.38461538461538464</v>
      </c>
      <c r="O112" s="2">
        <f t="shared" si="10"/>
        <v>0.34615384615384615</v>
      </c>
      <c r="P112" s="8">
        <f>VLOOKUP($A112,'03 FORECAST SHIPPED'!$A$2:$G$1000000,4,FALSE)*L112</f>
        <v>3329512.319744254</v>
      </c>
      <c r="Q112" s="8">
        <f>VLOOKUP($A112,'03 FORECAST SHIPPED'!$A$2:$G$1000000,5,FALSE)*M112</f>
        <v>3329512.319744254</v>
      </c>
      <c r="R112" s="8">
        <f>VLOOKUP($A112,'03 FORECAST SHIPPED'!$A$2:$G$1000000,6,FALSE)*N112</f>
        <v>26.153846153846157</v>
      </c>
      <c r="S112" s="8">
        <f>VLOOKUP($A112,'03 FORECAST SHIPPED'!$A$2:$G$1000000,7,FALSE)*O112</f>
        <v>31.5</v>
      </c>
    </row>
    <row r="113" spans="1:19" x14ac:dyDescent="0.25">
      <c r="A113" t="s">
        <v>155</v>
      </c>
      <c r="B113">
        <f>VLOOKUP($A113,'01 LEAD TIME'!$A$10:$G$1000000,2,FALSE)</f>
        <v>0</v>
      </c>
      <c r="C113">
        <f>VLOOKUP($A113,'01 LEAD TIME'!$A$10:$G$1000000,3,FALSE)</f>
        <v>1821</v>
      </c>
      <c r="D113" s="3">
        <f>VLOOKUP($A113,'01 LEAD TIME'!$A$10:$G$1000000,4,FALSE)</f>
        <v>1307957</v>
      </c>
      <c r="E113" s="3">
        <f>VLOOKUP($A113,'01 LEAD TIME'!$A$10:$G$1000000,5,FALSE)</f>
        <v>1301960.1200000001</v>
      </c>
      <c r="F113" s="3">
        <f>VLOOKUP($A113,'01 LEAD TIME'!$A$10:$G$1000000,6,FALSE)</f>
        <v>10</v>
      </c>
      <c r="G113" s="3">
        <f>VLOOKUP($A113,'01 LEAD TIME'!$A$10:$G$1000000,7,FALSE)</f>
        <v>12</v>
      </c>
      <c r="H113" s="3">
        <f>VLOOKUP($A113,'02 SHIPPED'!$A$10:$G$1000000,4,FALSE)</f>
        <v>4842390</v>
      </c>
      <c r="I113" s="3">
        <f>VLOOKUP($A113,'02 SHIPPED'!$A$10:$G$1000000,5,FALSE)</f>
        <v>4777422.16</v>
      </c>
      <c r="J113" s="3">
        <f>VLOOKUP($A113,'02 SHIPPED'!$A$10:$G$1000000,6,FALSE)</f>
        <v>28</v>
      </c>
      <c r="K113" s="3">
        <f>VLOOKUP($A113,'02 SHIPPED'!$A$10:$G$1000000,7,FALSE)</f>
        <v>37</v>
      </c>
      <c r="L113" s="2">
        <f t="shared" si="7"/>
        <v>0.27010567096000115</v>
      </c>
      <c r="M113" s="2">
        <f t="shared" si="8"/>
        <v>0.27252356530284105</v>
      </c>
      <c r="N113" s="2">
        <f t="shared" si="9"/>
        <v>0.35714285714285715</v>
      </c>
      <c r="O113" s="2">
        <f t="shared" si="10"/>
        <v>0.32432432432432434</v>
      </c>
      <c r="P113" s="8">
        <f>VLOOKUP($A113,'03 FORECAST SHIPPED'!$A$2:$G$1000000,4,FALSE)*L113</f>
        <v>2433307.8942909925</v>
      </c>
      <c r="Q113" s="8">
        <f>VLOOKUP($A113,'03 FORECAST SHIPPED'!$A$2:$G$1000000,5,FALSE)*M113</f>
        <v>2448276.9520162903</v>
      </c>
      <c r="R113" s="8">
        <f>VLOOKUP($A113,'03 FORECAST SHIPPED'!$A$2:$G$1000000,6,FALSE)*N113</f>
        <v>15.714285714285715</v>
      </c>
      <c r="S113" s="8">
        <f>VLOOKUP($A113,'03 FORECAST SHIPPED'!$A$2:$G$1000000,7,FALSE)*O113</f>
        <v>22.702702702702705</v>
      </c>
    </row>
    <row r="114" spans="1:19" x14ac:dyDescent="0.25">
      <c r="A114" t="s">
        <v>156</v>
      </c>
      <c r="B114">
        <f>VLOOKUP($A114,'01 LEAD TIME'!$A$10:$G$1000000,2,FALSE)</f>
        <v>0</v>
      </c>
      <c r="C114">
        <f>VLOOKUP($A114,'01 LEAD TIME'!$A$10:$G$1000000,3,FALSE)</f>
        <v>1831</v>
      </c>
      <c r="D114" s="3">
        <f>VLOOKUP($A114,'01 LEAD TIME'!$A$10:$G$1000000,4,FALSE)</f>
        <v>280132525.20999998</v>
      </c>
      <c r="E114" s="3">
        <f>VLOOKUP($A114,'01 LEAD TIME'!$A$10:$G$1000000,5,FALSE)</f>
        <v>277193113.25999999</v>
      </c>
      <c r="F114" s="3">
        <f>VLOOKUP($A114,'01 LEAD TIME'!$A$10:$G$1000000,6,FALSE)</f>
        <v>2403</v>
      </c>
      <c r="G114" s="3">
        <f>VLOOKUP($A114,'01 LEAD TIME'!$A$10:$G$1000000,7,FALSE)</f>
        <v>2894</v>
      </c>
      <c r="H114" s="3">
        <f>VLOOKUP($A114,'02 SHIPPED'!$A$10:$G$1000000,4,FALSE)</f>
        <v>524631873.82999998</v>
      </c>
      <c r="I114" s="3">
        <f>VLOOKUP($A114,'02 SHIPPED'!$A$10:$G$1000000,5,FALSE)</f>
        <v>518539054.98000002</v>
      </c>
      <c r="J114" s="3">
        <f>VLOOKUP($A114,'02 SHIPPED'!$A$10:$G$1000000,6,FALSE)</f>
        <v>4318</v>
      </c>
      <c r="K114" s="3">
        <f>VLOOKUP($A114,'02 SHIPPED'!$A$10:$G$1000000,7,FALSE)</f>
        <v>5428</v>
      </c>
      <c r="L114" s="2">
        <f t="shared" si="7"/>
        <v>0.53396017128149786</v>
      </c>
      <c r="M114" s="2">
        <f t="shared" si="8"/>
        <v>0.53456554640940457</v>
      </c>
      <c r="N114" s="2">
        <f t="shared" si="9"/>
        <v>0.55650764242704953</v>
      </c>
      <c r="O114" s="2">
        <f t="shared" si="10"/>
        <v>0.53316138540899038</v>
      </c>
      <c r="P114" s="8">
        <f>VLOOKUP($A114,'03 FORECAST SHIPPED'!$A$2:$G$1000000,4,FALSE)*L114</f>
        <v>392861218.43067044</v>
      </c>
      <c r="Q114" s="8">
        <f>VLOOKUP($A114,'03 FORECAST SHIPPED'!$A$2:$G$1000000,5,FALSE)*M114</f>
        <v>389292042.45856345</v>
      </c>
      <c r="R114" s="8">
        <f>VLOOKUP($A114,'03 FORECAST SHIPPED'!$A$2:$G$1000000,6,FALSE)*N114</f>
        <v>3169.8675312644741</v>
      </c>
      <c r="S114" s="8">
        <f>VLOOKUP($A114,'03 FORECAST SHIPPED'!$A$2:$G$1000000,7,FALSE)*O114</f>
        <v>3893.144436256448</v>
      </c>
    </row>
    <row r="115" spans="1:19" x14ac:dyDescent="0.25">
      <c r="A115" t="s">
        <v>157</v>
      </c>
      <c r="B115">
        <f>VLOOKUP($A115,'01 LEAD TIME'!$A$10:$G$1000000,2,FALSE)</f>
        <v>0</v>
      </c>
      <c r="C115">
        <f>VLOOKUP($A115,'01 LEAD TIME'!$A$10:$G$1000000,3,FALSE)</f>
        <v>1846</v>
      </c>
      <c r="D115" s="3">
        <f>VLOOKUP($A115,'01 LEAD TIME'!$A$10:$G$1000000,4,FALSE)</f>
        <v>3101399</v>
      </c>
      <c r="E115" s="3">
        <f>VLOOKUP($A115,'01 LEAD TIME'!$A$10:$G$1000000,5,FALSE)</f>
        <v>3101399</v>
      </c>
      <c r="F115" s="3">
        <f>VLOOKUP($A115,'01 LEAD TIME'!$A$10:$G$1000000,6,FALSE)</f>
        <v>16</v>
      </c>
      <c r="G115" s="3">
        <f>VLOOKUP($A115,'01 LEAD TIME'!$A$10:$G$1000000,7,FALSE)</f>
        <v>25</v>
      </c>
      <c r="H115" s="3">
        <f>VLOOKUP($A115,'02 SHIPPED'!$A$10:$G$1000000,4,FALSE)</f>
        <v>8817793</v>
      </c>
      <c r="I115" s="3">
        <f>VLOOKUP($A115,'02 SHIPPED'!$A$10:$G$1000000,5,FALSE)</f>
        <v>8717793</v>
      </c>
      <c r="J115" s="3">
        <f>VLOOKUP($A115,'02 SHIPPED'!$A$10:$G$1000000,6,FALSE)</f>
        <v>40</v>
      </c>
      <c r="K115" s="3">
        <f>VLOOKUP($A115,'02 SHIPPED'!$A$10:$G$1000000,7,FALSE)</f>
        <v>62</v>
      </c>
      <c r="L115" s="2">
        <f t="shared" si="7"/>
        <v>0.35172054957516014</v>
      </c>
      <c r="M115" s="2">
        <f t="shared" si="8"/>
        <v>0.35575506323676187</v>
      </c>
      <c r="N115" s="2">
        <f t="shared" si="9"/>
        <v>0.4</v>
      </c>
      <c r="O115" s="2">
        <f t="shared" si="10"/>
        <v>0.40322580645161288</v>
      </c>
      <c r="P115" s="8">
        <f>VLOOKUP($A115,'03 FORECAST SHIPPED'!$A$2:$G$1000000,4,FALSE)*L115</f>
        <v>4438881.4580612183</v>
      </c>
      <c r="Q115" s="8">
        <f>VLOOKUP($A115,'03 FORECAST SHIPPED'!$A$2:$G$1000000,5,FALSE)*M115</f>
        <v>4465791.1742806919</v>
      </c>
      <c r="R115" s="8">
        <f>VLOOKUP($A115,'03 FORECAST SHIPPED'!$A$2:$G$1000000,6,FALSE)*N115</f>
        <v>21.200000000000003</v>
      </c>
      <c r="S115" s="8">
        <f>VLOOKUP($A115,'03 FORECAST SHIPPED'!$A$2:$G$1000000,7,FALSE)*O115</f>
        <v>32.258064516129032</v>
      </c>
    </row>
    <row r="116" spans="1:19" x14ac:dyDescent="0.25">
      <c r="A116" t="s">
        <v>158</v>
      </c>
      <c r="B116">
        <f>VLOOKUP($A116,'01 LEAD TIME'!$A$10:$G$1000000,2,FALSE)</f>
        <v>0</v>
      </c>
      <c r="C116">
        <f>VLOOKUP($A116,'01 LEAD TIME'!$A$10:$G$1000000,3,FALSE)</f>
        <v>1863</v>
      </c>
      <c r="D116" s="3">
        <f>VLOOKUP($A116,'01 LEAD TIME'!$A$10:$G$1000000,4,FALSE)</f>
        <v>258900</v>
      </c>
      <c r="E116" s="3">
        <f>VLOOKUP($A116,'01 LEAD TIME'!$A$10:$G$1000000,5,FALSE)</f>
        <v>258900</v>
      </c>
      <c r="F116" s="3">
        <f>VLOOKUP($A116,'01 LEAD TIME'!$A$10:$G$1000000,6,FALSE)</f>
        <v>1</v>
      </c>
      <c r="G116" s="3">
        <f>VLOOKUP($A116,'01 LEAD TIME'!$A$10:$G$1000000,7,FALSE)</f>
        <v>1</v>
      </c>
      <c r="H116" s="3">
        <f>VLOOKUP($A116,'02 SHIPPED'!$A$10:$G$1000000,4,FALSE)</f>
        <v>402550</v>
      </c>
      <c r="I116" s="3">
        <f>VLOOKUP($A116,'02 SHIPPED'!$A$10:$G$1000000,5,FALSE)</f>
        <v>402550</v>
      </c>
      <c r="J116" s="3">
        <f>VLOOKUP($A116,'02 SHIPPED'!$A$10:$G$1000000,6,FALSE)</f>
        <v>2</v>
      </c>
      <c r="K116" s="3">
        <f>VLOOKUP($A116,'02 SHIPPED'!$A$10:$G$1000000,7,FALSE)</f>
        <v>2</v>
      </c>
      <c r="L116" s="2">
        <f t="shared" si="7"/>
        <v>0.64314991926468756</v>
      </c>
      <c r="M116" s="2">
        <f t="shared" si="8"/>
        <v>0.64314991926468756</v>
      </c>
      <c r="N116" s="2">
        <f t="shared" si="9"/>
        <v>0.5</v>
      </c>
      <c r="O116" s="2">
        <f t="shared" si="10"/>
        <v>0.5</v>
      </c>
      <c r="P116" s="8">
        <f>VLOOKUP($A116,'03 FORECAST SHIPPED'!$A$2:$G$1000000,4,FALSE)*L116</f>
        <v>0</v>
      </c>
      <c r="Q116" s="8">
        <f>VLOOKUP($A116,'03 FORECAST SHIPPED'!$A$2:$G$1000000,5,FALSE)*M116</f>
        <v>0</v>
      </c>
      <c r="R116" s="8">
        <f>VLOOKUP($A116,'03 FORECAST SHIPPED'!$A$2:$G$1000000,6,FALSE)*N116</f>
        <v>0</v>
      </c>
      <c r="S116" s="8">
        <f>VLOOKUP($A116,'03 FORECAST SHIPPED'!$A$2:$G$1000000,7,FALSE)*O116</f>
        <v>0</v>
      </c>
    </row>
    <row r="117" spans="1:19" x14ac:dyDescent="0.25">
      <c r="A117" t="s">
        <v>159</v>
      </c>
      <c r="B117">
        <f>VLOOKUP($A117,'01 LEAD TIME'!$A$10:$G$1000000,2,FALSE)</f>
        <v>0</v>
      </c>
      <c r="C117">
        <f>VLOOKUP($A117,'01 LEAD TIME'!$A$10:$G$1000000,3,FALSE)</f>
        <v>1875</v>
      </c>
      <c r="D117" s="3">
        <f>VLOOKUP($A117,'01 LEAD TIME'!$A$10:$G$1000000,4,FALSE)</f>
        <v>2008170</v>
      </c>
      <c r="E117" s="3">
        <f>VLOOKUP($A117,'01 LEAD TIME'!$A$10:$G$1000000,5,FALSE)</f>
        <v>2008170</v>
      </c>
      <c r="F117" s="3">
        <f>VLOOKUP($A117,'01 LEAD TIME'!$A$10:$G$1000000,6,FALSE)</f>
        <v>9</v>
      </c>
      <c r="G117" s="3">
        <f>VLOOKUP($A117,'01 LEAD TIME'!$A$10:$G$1000000,7,FALSE)</f>
        <v>16</v>
      </c>
      <c r="H117" s="3">
        <f>VLOOKUP($A117,'02 SHIPPED'!$A$10:$G$1000000,4,FALSE)</f>
        <v>11335764.779999999</v>
      </c>
      <c r="I117" s="3">
        <f>VLOOKUP($A117,'02 SHIPPED'!$A$10:$G$1000000,5,FALSE)</f>
        <v>11310764.779999999</v>
      </c>
      <c r="J117" s="3">
        <f>VLOOKUP($A117,'02 SHIPPED'!$A$10:$G$1000000,6,FALSE)</f>
        <v>37</v>
      </c>
      <c r="K117" s="3">
        <f>VLOOKUP($A117,'02 SHIPPED'!$A$10:$G$1000000,7,FALSE)</f>
        <v>53</v>
      </c>
      <c r="L117" s="2">
        <f t="shared" si="7"/>
        <v>0.17715346418823627</v>
      </c>
      <c r="M117" s="2">
        <f t="shared" si="8"/>
        <v>0.17754502361775754</v>
      </c>
      <c r="N117" s="2">
        <f t="shared" si="9"/>
        <v>0.24324324324324326</v>
      </c>
      <c r="O117" s="2">
        <f t="shared" si="10"/>
        <v>0.30188679245283018</v>
      </c>
      <c r="P117" s="8">
        <f>VLOOKUP($A117,'03 FORECAST SHIPPED'!$A$2:$G$1000000,4,FALSE)*L117</f>
        <v>2012885.8252166908</v>
      </c>
      <c r="Q117" s="8">
        <f>VLOOKUP($A117,'03 FORECAST SHIPPED'!$A$2:$G$1000000,5,FALSE)*M117</f>
        <v>2012896.2485287047</v>
      </c>
      <c r="R117" s="8">
        <f>VLOOKUP($A117,'03 FORECAST SHIPPED'!$A$2:$G$1000000,6,FALSE)*N117</f>
        <v>8.7567567567567579</v>
      </c>
      <c r="S117" s="8">
        <f>VLOOKUP($A117,'03 FORECAST SHIPPED'!$A$2:$G$1000000,7,FALSE)*O117</f>
        <v>16.30188679245283</v>
      </c>
    </row>
    <row r="118" spans="1:19" x14ac:dyDescent="0.25">
      <c r="A118" t="s">
        <v>160</v>
      </c>
      <c r="B118">
        <f>VLOOKUP($A118,'01 LEAD TIME'!$A$10:$G$1000000,2,FALSE)</f>
        <v>0</v>
      </c>
      <c r="C118">
        <f>VLOOKUP($A118,'01 LEAD TIME'!$A$10:$G$1000000,3,FALSE)</f>
        <v>1891</v>
      </c>
      <c r="D118" s="3">
        <f>VLOOKUP($A118,'01 LEAD TIME'!$A$10:$G$1000000,4,FALSE)</f>
        <v>1520200</v>
      </c>
      <c r="E118" s="3">
        <f>VLOOKUP($A118,'01 LEAD TIME'!$A$10:$G$1000000,5,FALSE)</f>
        <v>1520200</v>
      </c>
      <c r="F118" s="3">
        <f>VLOOKUP($A118,'01 LEAD TIME'!$A$10:$G$1000000,6,FALSE)</f>
        <v>6</v>
      </c>
      <c r="G118" s="3">
        <f>VLOOKUP($A118,'01 LEAD TIME'!$A$10:$G$1000000,7,FALSE)</f>
        <v>8</v>
      </c>
      <c r="H118" s="3">
        <f>VLOOKUP($A118,'02 SHIPPED'!$A$10:$G$1000000,4,FALSE)</f>
        <v>1239033</v>
      </c>
      <c r="I118" s="3">
        <f>VLOOKUP($A118,'02 SHIPPED'!$A$10:$G$1000000,5,FALSE)</f>
        <v>1239033</v>
      </c>
      <c r="J118" s="3">
        <f>VLOOKUP($A118,'02 SHIPPED'!$A$10:$G$1000000,6,FALSE)</f>
        <v>6</v>
      </c>
      <c r="K118" s="3">
        <f>VLOOKUP($A118,'02 SHIPPED'!$A$10:$G$1000000,7,FALSE)</f>
        <v>9</v>
      </c>
      <c r="L118" s="2">
        <f t="shared" si="7"/>
        <v>1.2269245451896762</v>
      </c>
      <c r="M118" s="2">
        <f t="shared" si="8"/>
        <v>1.2269245451896762</v>
      </c>
      <c r="N118" s="2">
        <f t="shared" si="9"/>
        <v>1</v>
      </c>
      <c r="O118" s="2">
        <f t="shared" si="10"/>
        <v>0.88888888888888884</v>
      </c>
      <c r="P118" s="8">
        <f>VLOOKUP($A118,'03 FORECAST SHIPPED'!$A$2:$G$1000000,4,FALSE)*L118</f>
        <v>2846710.3297490869</v>
      </c>
      <c r="Q118" s="8">
        <f>VLOOKUP($A118,'03 FORECAST SHIPPED'!$A$2:$G$1000000,5,FALSE)*M118</f>
        <v>2846710.3297490869</v>
      </c>
      <c r="R118" s="8">
        <f>VLOOKUP($A118,'03 FORECAST SHIPPED'!$A$2:$G$1000000,6,FALSE)*N118</f>
        <v>8</v>
      </c>
      <c r="S118" s="8">
        <f>VLOOKUP($A118,'03 FORECAST SHIPPED'!$A$2:$G$1000000,7,FALSE)*O118</f>
        <v>11.555555555555555</v>
      </c>
    </row>
    <row r="119" spans="1:19" x14ac:dyDescent="0.25">
      <c r="A119" t="s">
        <v>161</v>
      </c>
      <c r="B119">
        <f>VLOOKUP($A119,'01 LEAD TIME'!$A$10:$G$1000000,2,FALSE)</f>
        <v>0</v>
      </c>
      <c r="C119">
        <f>VLOOKUP($A119,'01 LEAD TIME'!$A$10:$G$1000000,3,FALSE)</f>
        <v>1907</v>
      </c>
      <c r="D119" s="3">
        <f>VLOOKUP($A119,'01 LEAD TIME'!$A$10:$G$1000000,4,FALSE)</f>
        <v>223240</v>
      </c>
      <c r="E119" s="3">
        <f>VLOOKUP($A119,'01 LEAD TIME'!$A$10:$G$1000000,5,FALSE)</f>
        <v>223240</v>
      </c>
      <c r="F119" s="3">
        <f>VLOOKUP($A119,'01 LEAD TIME'!$A$10:$G$1000000,6,FALSE)</f>
        <v>3</v>
      </c>
      <c r="G119" s="3">
        <f>VLOOKUP($A119,'01 LEAD TIME'!$A$10:$G$1000000,7,FALSE)</f>
        <v>3</v>
      </c>
      <c r="H119" s="3">
        <f>VLOOKUP($A119,'02 SHIPPED'!$A$10:$G$1000000,4,FALSE)</f>
        <v>3292322.33</v>
      </c>
      <c r="I119" s="3">
        <f>VLOOKUP($A119,'02 SHIPPED'!$A$10:$G$1000000,5,FALSE)</f>
        <v>3242322.33</v>
      </c>
      <c r="J119" s="3">
        <f>VLOOKUP($A119,'02 SHIPPED'!$A$10:$G$1000000,6,FALSE)</f>
        <v>16</v>
      </c>
      <c r="K119" s="3">
        <f>VLOOKUP($A119,'02 SHIPPED'!$A$10:$G$1000000,7,FALSE)</f>
        <v>22</v>
      </c>
      <c r="L119" s="2">
        <f t="shared" si="7"/>
        <v>6.7806240587628006E-2</v>
      </c>
      <c r="M119" s="2">
        <f t="shared" si="8"/>
        <v>6.8851883705220635E-2</v>
      </c>
      <c r="N119" s="2">
        <f t="shared" si="9"/>
        <v>0.1875</v>
      </c>
      <c r="O119" s="2">
        <f t="shared" si="10"/>
        <v>0.13636363636363635</v>
      </c>
      <c r="P119" s="8">
        <f>VLOOKUP($A119,'03 FORECAST SHIPPED'!$A$2:$G$1000000,4,FALSE)*L119</f>
        <v>227918.63060054634</v>
      </c>
      <c r="Q119" s="8">
        <f>VLOOKUP($A119,'03 FORECAST SHIPPED'!$A$2:$G$1000000,5,FALSE)*M119</f>
        <v>227990.77997566023</v>
      </c>
      <c r="R119" s="8">
        <f>VLOOKUP($A119,'03 FORECAST SHIPPED'!$A$2:$G$1000000,6,FALSE)*N119</f>
        <v>3.1875</v>
      </c>
      <c r="S119" s="8">
        <f>VLOOKUP($A119,'03 FORECAST SHIPPED'!$A$2:$G$1000000,7,FALSE)*O119</f>
        <v>3.1363636363636362</v>
      </c>
    </row>
    <row r="120" spans="1:19" x14ac:dyDescent="0.25">
      <c r="A120" t="s">
        <v>162</v>
      </c>
      <c r="B120">
        <f>VLOOKUP($A120,'01 LEAD TIME'!$A$10:$G$1000000,2,FALSE)</f>
        <v>0</v>
      </c>
      <c r="C120">
        <f>VLOOKUP($A120,'01 LEAD TIME'!$A$10:$G$1000000,3,FALSE)</f>
        <v>1916</v>
      </c>
      <c r="D120" s="3">
        <f>VLOOKUP($A120,'01 LEAD TIME'!$A$10:$G$1000000,4,FALSE)</f>
        <v>2851311</v>
      </c>
      <c r="E120" s="3">
        <f>VLOOKUP($A120,'01 LEAD TIME'!$A$10:$G$1000000,5,FALSE)</f>
        <v>2814561</v>
      </c>
      <c r="F120" s="3">
        <f>VLOOKUP($A120,'01 LEAD TIME'!$A$10:$G$1000000,6,FALSE)</f>
        <v>19</v>
      </c>
      <c r="G120" s="3">
        <f>VLOOKUP($A120,'01 LEAD TIME'!$A$10:$G$1000000,7,FALSE)</f>
        <v>21</v>
      </c>
      <c r="H120" s="3">
        <f>VLOOKUP($A120,'02 SHIPPED'!$A$10:$G$1000000,4,FALSE)</f>
        <v>8618794</v>
      </c>
      <c r="I120" s="3">
        <f>VLOOKUP($A120,'02 SHIPPED'!$A$10:$G$1000000,5,FALSE)</f>
        <v>8400320.1999999993</v>
      </c>
      <c r="J120" s="3">
        <f>VLOOKUP($A120,'02 SHIPPED'!$A$10:$G$1000000,6,FALSE)</f>
        <v>46</v>
      </c>
      <c r="K120" s="3">
        <f>VLOOKUP($A120,'02 SHIPPED'!$A$10:$G$1000000,7,FALSE)</f>
        <v>67</v>
      </c>
      <c r="L120" s="2">
        <f t="shared" si="7"/>
        <v>0.33082482305529054</v>
      </c>
      <c r="M120" s="2">
        <f t="shared" si="8"/>
        <v>0.33505401377437971</v>
      </c>
      <c r="N120" s="2">
        <f t="shared" si="9"/>
        <v>0.41304347826086957</v>
      </c>
      <c r="O120" s="2">
        <f t="shared" si="10"/>
        <v>0.31343283582089554</v>
      </c>
      <c r="P120" s="8">
        <f>VLOOKUP($A120,'03 FORECAST SHIPPED'!$A$2:$G$1000000,4,FALSE)*L120</f>
        <v>3582745.826760333</v>
      </c>
      <c r="Q120" s="8">
        <f>VLOOKUP($A120,'03 FORECAST SHIPPED'!$A$2:$G$1000000,5,FALSE)*M120</f>
        <v>3604167.2243020609</v>
      </c>
      <c r="R120" s="8">
        <f>VLOOKUP($A120,'03 FORECAST SHIPPED'!$A$2:$G$1000000,6,FALSE)*N120</f>
        <v>22.717391304347828</v>
      </c>
      <c r="S120" s="8">
        <f>VLOOKUP($A120,'03 FORECAST SHIPPED'!$A$2:$G$1000000,7,FALSE)*O120</f>
        <v>20.373134328358208</v>
      </c>
    </row>
    <row r="121" spans="1:19" x14ac:dyDescent="0.25">
      <c r="A121" t="s">
        <v>163</v>
      </c>
      <c r="B121">
        <f>VLOOKUP($A121,'01 LEAD TIME'!$A$10:$G$1000000,2,FALSE)</f>
        <v>0</v>
      </c>
      <c r="C121">
        <f>VLOOKUP($A121,'01 LEAD TIME'!$A$10:$G$1000000,3,FALSE)</f>
        <v>1931</v>
      </c>
      <c r="D121" s="3">
        <f>VLOOKUP($A121,'01 LEAD TIME'!$A$10:$G$1000000,4,FALSE)</f>
        <v>4298190</v>
      </c>
      <c r="E121" s="3">
        <f>VLOOKUP($A121,'01 LEAD TIME'!$A$10:$G$1000000,5,FALSE)</f>
        <v>4270190</v>
      </c>
      <c r="F121" s="3">
        <f>VLOOKUP($A121,'01 LEAD TIME'!$A$10:$G$1000000,6,FALSE)</f>
        <v>14</v>
      </c>
      <c r="G121" s="3">
        <f>VLOOKUP($A121,'01 LEAD TIME'!$A$10:$G$1000000,7,FALSE)</f>
        <v>17</v>
      </c>
      <c r="H121" s="3">
        <f>VLOOKUP($A121,'02 SHIPPED'!$A$10:$G$1000000,4,FALSE)</f>
        <v>11030592</v>
      </c>
      <c r="I121" s="3">
        <f>VLOOKUP($A121,'02 SHIPPED'!$A$10:$G$1000000,5,FALSE)</f>
        <v>10987892</v>
      </c>
      <c r="J121" s="3">
        <f>VLOOKUP($A121,'02 SHIPPED'!$A$10:$G$1000000,6,FALSE)</f>
        <v>54</v>
      </c>
      <c r="K121" s="3">
        <f>VLOOKUP($A121,'02 SHIPPED'!$A$10:$G$1000000,7,FALSE)</f>
        <v>77</v>
      </c>
      <c r="L121" s="2">
        <f t="shared" si="7"/>
        <v>0.38966086317035387</v>
      </c>
      <c r="M121" s="2">
        <f t="shared" si="8"/>
        <v>0.38862686309621536</v>
      </c>
      <c r="N121" s="2">
        <f t="shared" si="9"/>
        <v>0.25925925925925924</v>
      </c>
      <c r="O121" s="2">
        <f t="shared" si="10"/>
        <v>0.22077922077922077</v>
      </c>
      <c r="P121" s="8">
        <f>VLOOKUP($A121,'03 FORECAST SHIPPED'!$A$2:$G$1000000,4,FALSE)*L121</f>
        <v>4644888.5903880317</v>
      </c>
      <c r="Q121" s="8">
        <f>VLOOKUP($A121,'03 FORECAST SHIPPED'!$A$2:$G$1000000,5,FALSE)*M121</f>
        <v>4615968.5945607675</v>
      </c>
      <c r="R121" s="8">
        <f>VLOOKUP($A121,'03 FORECAST SHIPPED'!$A$2:$G$1000000,6,FALSE)*N121</f>
        <v>15.037037037037036</v>
      </c>
      <c r="S121" s="8">
        <f>VLOOKUP($A121,'03 FORECAST SHIPPED'!$A$2:$G$1000000,7,FALSE)*O121</f>
        <v>18.324675324675322</v>
      </c>
    </row>
    <row r="122" spans="1:19" x14ac:dyDescent="0.25">
      <c r="A122" t="s">
        <v>164</v>
      </c>
      <c r="B122">
        <f>VLOOKUP($A122,'01 LEAD TIME'!$A$10:$G$1000000,2,FALSE)</f>
        <v>0</v>
      </c>
      <c r="C122">
        <f>VLOOKUP($A122,'01 LEAD TIME'!$A$10:$G$1000000,3,FALSE)</f>
        <v>1948</v>
      </c>
      <c r="D122" s="3">
        <f>VLOOKUP($A122,'01 LEAD TIME'!$A$10:$G$1000000,4,FALSE)</f>
        <v>944602</v>
      </c>
      <c r="E122" s="3">
        <f>VLOOKUP($A122,'01 LEAD TIME'!$A$10:$G$1000000,5,FALSE)</f>
        <v>944602</v>
      </c>
      <c r="F122" s="3">
        <f>VLOOKUP($A122,'01 LEAD TIME'!$A$10:$G$1000000,6,FALSE)</f>
        <v>7</v>
      </c>
      <c r="G122" s="3">
        <f>VLOOKUP($A122,'01 LEAD TIME'!$A$10:$G$1000000,7,FALSE)</f>
        <v>8</v>
      </c>
      <c r="H122" s="3">
        <f>VLOOKUP($A122,'02 SHIPPED'!$A$10:$G$1000000,4,FALSE)</f>
        <v>16880888.039999999</v>
      </c>
      <c r="I122" s="3">
        <f>VLOOKUP($A122,'02 SHIPPED'!$A$10:$G$1000000,5,FALSE)</f>
        <v>16726214.039999999</v>
      </c>
      <c r="J122" s="3">
        <f>VLOOKUP($A122,'02 SHIPPED'!$A$10:$G$1000000,6,FALSE)</f>
        <v>76</v>
      </c>
      <c r="K122" s="3">
        <f>VLOOKUP($A122,'02 SHIPPED'!$A$10:$G$1000000,7,FALSE)</f>
        <v>99</v>
      </c>
      <c r="L122" s="2">
        <f t="shared" si="7"/>
        <v>5.5956890286916451E-2</v>
      </c>
      <c r="M122" s="2">
        <f t="shared" si="8"/>
        <v>5.6474346061877852E-2</v>
      </c>
      <c r="N122" s="2">
        <f t="shared" si="9"/>
        <v>9.2105263157894732E-2</v>
      </c>
      <c r="O122" s="2">
        <f t="shared" si="10"/>
        <v>8.0808080808080815E-2</v>
      </c>
      <c r="P122" s="8">
        <f>VLOOKUP($A122,'03 FORECAST SHIPPED'!$A$2:$G$1000000,4,FALSE)*L122</f>
        <v>944980.8673170656</v>
      </c>
      <c r="Q122" s="8">
        <f>VLOOKUP($A122,'03 FORECAST SHIPPED'!$A$2:$G$1000000,5,FALSE)*M122</f>
        <v>944984.37085488124</v>
      </c>
      <c r="R122" s="8">
        <f>VLOOKUP($A122,'03 FORECAST SHIPPED'!$A$2:$G$1000000,6,FALSE)*N122</f>
        <v>7.2763157894736841</v>
      </c>
      <c r="S122" s="8">
        <f>VLOOKUP($A122,'03 FORECAST SHIPPED'!$A$2:$G$1000000,7,FALSE)*O122</f>
        <v>8.242424242424244</v>
      </c>
    </row>
    <row r="123" spans="1:19" x14ac:dyDescent="0.25">
      <c r="A123" t="s">
        <v>165</v>
      </c>
      <c r="B123">
        <f>VLOOKUP($A123,'01 LEAD TIME'!$A$10:$G$1000000,2,FALSE)</f>
        <v>0</v>
      </c>
      <c r="C123">
        <f>VLOOKUP($A123,'01 LEAD TIME'!$A$10:$G$1000000,3,FALSE)</f>
        <v>1962</v>
      </c>
      <c r="D123" s="3">
        <f>VLOOKUP($A123,'01 LEAD TIME'!$A$10:$G$1000000,4,FALSE)</f>
        <v>5223954.5</v>
      </c>
      <c r="E123" s="3">
        <f>VLOOKUP($A123,'01 LEAD TIME'!$A$10:$G$1000000,5,FALSE)</f>
        <v>5172954.5</v>
      </c>
      <c r="F123" s="3">
        <f>VLOOKUP($A123,'01 LEAD TIME'!$A$10:$G$1000000,6,FALSE)</f>
        <v>25</v>
      </c>
      <c r="G123" s="3">
        <f>VLOOKUP($A123,'01 LEAD TIME'!$A$10:$G$1000000,7,FALSE)</f>
        <v>33</v>
      </c>
      <c r="H123" s="3">
        <f>VLOOKUP($A123,'02 SHIPPED'!$A$10:$G$1000000,4,FALSE)</f>
        <v>15850659.300000001</v>
      </c>
      <c r="I123" s="3">
        <f>VLOOKUP($A123,'02 SHIPPED'!$A$10:$G$1000000,5,FALSE)</f>
        <v>15734773.300000001</v>
      </c>
      <c r="J123" s="3">
        <f>VLOOKUP($A123,'02 SHIPPED'!$A$10:$G$1000000,6,FALSE)</f>
        <v>76</v>
      </c>
      <c r="K123" s="3">
        <f>VLOOKUP($A123,'02 SHIPPED'!$A$10:$G$1000000,7,FALSE)</f>
        <v>116</v>
      </c>
      <c r="L123" s="2">
        <f t="shared" si="7"/>
        <v>0.32957332569756259</v>
      </c>
      <c r="M123" s="2">
        <f t="shared" si="8"/>
        <v>0.32875939178608948</v>
      </c>
      <c r="N123" s="2">
        <f t="shared" si="9"/>
        <v>0.32894736842105265</v>
      </c>
      <c r="O123" s="2">
        <f t="shared" si="10"/>
        <v>0.28448275862068967</v>
      </c>
      <c r="P123" s="8">
        <f>VLOOKUP($A123,'03 FORECAST SHIPPED'!$A$2:$G$1000000,4,FALSE)*L123</f>
        <v>6523890.304890235</v>
      </c>
      <c r="Q123" s="8">
        <f>VLOOKUP($A123,'03 FORECAST SHIPPED'!$A$2:$G$1000000,5,FALSE)*M123</f>
        <v>6466683.5929176211</v>
      </c>
      <c r="R123" s="8">
        <f>VLOOKUP($A123,'03 FORECAST SHIPPED'!$A$2:$G$1000000,6,FALSE)*N123</f>
        <v>31.578947368421055</v>
      </c>
      <c r="S123" s="8">
        <f>VLOOKUP($A123,'03 FORECAST SHIPPED'!$A$2:$G$1000000,7,FALSE)*O123</f>
        <v>41.25</v>
      </c>
    </row>
    <row r="124" spans="1:19" x14ac:dyDescent="0.25">
      <c r="A124" t="s">
        <v>166</v>
      </c>
      <c r="B124">
        <f>VLOOKUP($A124,'01 LEAD TIME'!$A$10:$G$1000000,2,FALSE)</f>
        <v>0</v>
      </c>
      <c r="C124">
        <f>VLOOKUP($A124,'01 LEAD TIME'!$A$10:$G$1000000,3,FALSE)</f>
        <v>1975</v>
      </c>
      <c r="D124" s="3">
        <f>VLOOKUP($A124,'01 LEAD TIME'!$A$10:$G$1000000,4,FALSE)</f>
        <v>1597905</v>
      </c>
      <c r="E124" s="3">
        <f>VLOOKUP($A124,'01 LEAD TIME'!$A$10:$G$1000000,5,FALSE)</f>
        <v>1597905</v>
      </c>
      <c r="F124" s="3">
        <f>VLOOKUP($A124,'01 LEAD TIME'!$A$10:$G$1000000,6,FALSE)</f>
        <v>8</v>
      </c>
      <c r="G124" s="3">
        <f>VLOOKUP($A124,'01 LEAD TIME'!$A$10:$G$1000000,7,FALSE)</f>
        <v>13</v>
      </c>
      <c r="H124" s="3">
        <f>VLOOKUP($A124,'02 SHIPPED'!$A$10:$G$1000000,4,FALSE)</f>
        <v>4118795.35</v>
      </c>
      <c r="I124" s="3">
        <f>VLOOKUP($A124,'02 SHIPPED'!$A$10:$G$1000000,5,FALSE)</f>
        <v>4099845.35</v>
      </c>
      <c r="J124" s="3">
        <f>VLOOKUP($A124,'02 SHIPPED'!$A$10:$G$1000000,6,FALSE)</f>
        <v>23</v>
      </c>
      <c r="K124" s="3">
        <f>VLOOKUP($A124,'02 SHIPPED'!$A$10:$G$1000000,7,FALSE)</f>
        <v>31</v>
      </c>
      <c r="L124" s="2">
        <f t="shared" si="7"/>
        <v>0.38795445372152321</v>
      </c>
      <c r="M124" s="2">
        <f t="shared" si="8"/>
        <v>0.3897476279196726</v>
      </c>
      <c r="N124" s="2">
        <f t="shared" si="9"/>
        <v>0.34782608695652173</v>
      </c>
      <c r="O124" s="2">
        <f t="shared" si="10"/>
        <v>0.41935483870967744</v>
      </c>
      <c r="P124" s="8">
        <f>VLOOKUP($A124,'03 FORECAST SHIPPED'!$A$2:$G$1000000,4,FALSE)*L124</f>
        <v>1584270.1273490074</v>
      </c>
      <c r="Q124" s="8">
        <f>VLOOKUP($A124,'03 FORECAST SHIPPED'!$A$2:$G$1000000,5,FALSE)*M124</f>
        <v>1574874.2670195475</v>
      </c>
      <c r="R124" s="8">
        <f>VLOOKUP($A124,'03 FORECAST SHIPPED'!$A$2:$G$1000000,6,FALSE)*N124</f>
        <v>9.0434782608695645</v>
      </c>
      <c r="S124" s="8">
        <f>VLOOKUP($A124,'03 FORECAST SHIPPED'!$A$2:$G$1000000,7,FALSE)*O124</f>
        <v>14.258064516129032</v>
      </c>
    </row>
    <row r="125" spans="1:19" x14ac:dyDescent="0.25">
      <c r="A125" t="s">
        <v>167</v>
      </c>
      <c r="B125">
        <f>VLOOKUP($A125,'01 LEAD TIME'!$A$10:$G$1000000,2,FALSE)</f>
        <v>0</v>
      </c>
      <c r="C125">
        <f>VLOOKUP($A125,'01 LEAD TIME'!$A$10:$G$1000000,3,FALSE)</f>
        <v>1988</v>
      </c>
      <c r="D125" s="3">
        <f>VLOOKUP($A125,'01 LEAD TIME'!$A$10:$G$1000000,4,FALSE)</f>
        <v>606309</v>
      </c>
      <c r="E125" s="3">
        <f>VLOOKUP($A125,'01 LEAD TIME'!$A$10:$G$1000000,5,FALSE)</f>
        <v>606309</v>
      </c>
      <c r="F125" s="3">
        <f>VLOOKUP($A125,'01 LEAD TIME'!$A$10:$G$1000000,6,FALSE)</f>
        <v>4</v>
      </c>
      <c r="G125" s="3">
        <f>VLOOKUP($A125,'01 LEAD TIME'!$A$10:$G$1000000,7,FALSE)</f>
        <v>6</v>
      </c>
      <c r="H125" s="3">
        <f>VLOOKUP($A125,'02 SHIPPED'!$A$10:$G$1000000,4,FALSE)</f>
        <v>5004109</v>
      </c>
      <c r="I125" s="3">
        <f>VLOOKUP($A125,'02 SHIPPED'!$A$10:$G$1000000,5,FALSE)</f>
        <v>4959409</v>
      </c>
      <c r="J125" s="3">
        <f>VLOOKUP($A125,'02 SHIPPED'!$A$10:$G$1000000,6,FALSE)</f>
        <v>17</v>
      </c>
      <c r="K125" s="3">
        <f>VLOOKUP($A125,'02 SHIPPED'!$A$10:$G$1000000,7,FALSE)</f>
        <v>21</v>
      </c>
      <c r="L125" s="2">
        <f t="shared" si="7"/>
        <v>0.12116222888030616</v>
      </c>
      <c r="M125" s="2">
        <f t="shared" si="8"/>
        <v>0.12225428473433024</v>
      </c>
      <c r="N125" s="2">
        <f t="shared" si="9"/>
        <v>0.23529411764705882</v>
      </c>
      <c r="O125" s="2">
        <f t="shared" si="10"/>
        <v>0.2857142857142857</v>
      </c>
      <c r="P125" s="8">
        <f>VLOOKUP($A125,'03 FORECAST SHIPPED'!$A$2:$G$1000000,4,FALSE)*L125</f>
        <v>525312.04999351525</v>
      </c>
      <c r="Q125" s="8">
        <f>VLOOKUP($A125,'03 FORECAST SHIPPED'!$A$2:$G$1000000,5,FALSE)*M125</f>
        <v>530046.77718272479</v>
      </c>
      <c r="R125" s="8">
        <f>VLOOKUP($A125,'03 FORECAST SHIPPED'!$A$2:$G$1000000,6,FALSE)*N125</f>
        <v>4</v>
      </c>
      <c r="S125" s="8">
        <f>VLOOKUP($A125,'03 FORECAST SHIPPED'!$A$2:$G$1000000,7,FALSE)*O125</f>
        <v>6</v>
      </c>
    </row>
    <row r="126" spans="1:19" x14ac:dyDescent="0.25">
      <c r="A126" t="s">
        <v>168</v>
      </c>
      <c r="B126">
        <f>VLOOKUP($A126,'01 LEAD TIME'!$A$10:$G$1000000,2,FALSE)</f>
        <v>0</v>
      </c>
      <c r="C126">
        <f>VLOOKUP($A126,'01 LEAD TIME'!$A$10:$G$1000000,3,FALSE)</f>
        <v>1994</v>
      </c>
      <c r="D126" s="3">
        <f>VLOOKUP($A126,'01 LEAD TIME'!$A$10:$G$1000000,4,FALSE)</f>
        <v>2306575</v>
      </c>
      <c r="E126" s="3">
        <f>VLOOKUP($A126,'01 LEAD TIME'!$A$10:$G$1000000,5,FALSE)</f>
        <v>2306575</v>
      </c>
      <c r="F126" s="3">
        <f>VLOOKUP($A126,'01 LEAD TIME'!$A$10:$G$1000000,6,FALSE)</f>
        <v>16</v>
      </c>
      <c r="G126" s="3">
        <f>VLOOKUP($A126,'01 LEAD TIME'!$A$10:$G$1000000,7,FALSE)</f>
        <v>19</v>
      </c>
      <c r="H126" s="3">
        <f>VLOOKUP($A126,'02 SHIPPED'!$A$10:$G$1000000,4,FALSE)</f>
        <v>14804499.15</v>
      </c>
      <c r="I126" s="3">
        <f>VLOOKUP($A126,'02 SHIPPED'!$A$10:$G$1000000,5,FALSE)</f>
        <v>14773526.15</v>
      </c>
      <c r="J126" s="3">
        <f>VLOOKUP($A126,'02 SHIPPED'!$A$10:$G$1000000,6,FALSE)</f>
        <v>88</v>
      </c>
      <c r="K126" s="3">
        <f>VLOOKUP($A126,'02 SHIPPED'!$A$10:$G$1000000,7,FALSE)</f>
        <v>121</v>
      </c>
      <c r="L126" s="2">
        <f t="shared" si="7"/>
        <v>0.15580229878968921</v>
      </c>
      <c r="M126" s="2">
        <f t="shared" si="8"/>
        <v>0.15612894149850609</v>
      </c>
      <c r="N126" s="2">
        <f t="shared" si="9"/>
        <v>0.18181818181818182</v>
      </c>
      <c r="O126" s="2">
        <f t="shared" si="10"/>
        <v>0.15702479338842976</v>
      </c>
      <c r="P126" s="8">
        <f>VLOOKUP($A126,'03 FORECAST SHIPPED'!$A$2:$G$1000000,4,FALSE)*L126</f>
        <v>2869301.7427685992</v>
      </c>
      <c r="Q126" s="8">
        <f>VLOOKUP($A126,'03 FORECAST SHIPPED'!$A$2:$G$1000000,5,FALSE)*M126</f>
        <v>2870481.5109043042</v>
      </c>
      <c r="R126" s="8">
        <f>VLOOKUP($A126,'03 FORECAST SHIPPED'!$A$2:$G$1000000,6,FALSE)*N126</f>
        <v>21.636363636363637</v>
      </c>
      <c r="S126" s="8">
        <f>VLOOKUP($A126,'03 FORECAST SHIPPED'!$A$2:$G$1000000,7,FALSE)*O126</f>
        <v>24.809917355371901</v>
      </c>
    </row>
    <row r="127" spans="1:19" x14ac:dyDescent="0.25">
      <c r="A127" t="s">
        <v>169</v>
      </c>
      <c r="B127">
        <f>VLOOKUP($A127,'01 LEAD TIME'!$A$10:$G$1000000,2,FALSE)</f>
        <v>0</v>
      </c>
      <c r="C127">
        <f>VLOOKUP($A127,'01 LEAD TIME'!$A$10:$G$1000000,3,FALSE)</f>
        <v>2015</v>
      </c>
      <c r="D127" s="3">
        <f>VLOOKUP($A127,'01 LEAD TIME'!$A$10:$G$1000000,4,FALSE)</f>
        <v>2292339</v>
      </c>
      <c r="E127" s="3">
        <f>VLOOKUP($A127,'01 LEAD TIME'!$A$10:$G$1000000,5,FALSE)</f>
        <v>2258739</v>
      </c>
      <c r="F127" s="3">
        <f>VLOOKUP($A127,'01 LEAD TIME'!$A$10:$G$1000000,6,FALSE)</f>
        <v>8</v>
      </c>
      <c r="G127" s="3">
        <f>VLOOKUP($A127,'01 LEAD TIME'!$A$10:$G$1000000,7,FALSE)</f>
        <v>17</v>
      </c>
      <c r="H127" s="3">
        <f>VLOOKUP($A127,'02 SHIPPED'!$A$10:$G$1000000,4,FALSE)</f>
        <v>10524159.99</v>
      </c>
      <c r="I127" s="3">
        <f>VLOOKUP($A127,'02 SHIPPED'!$A$10:$G$1000000,5,FALSE)</f>
        <v>10490559.99</v>
      </c>
      <c r="J127" s="3">
        <f>VLOOKUP($A127,'02 SHIPPED'!$A$10:$G$1000000,6,FALSE)</f>
        <v>55</v>
      </c>
      <c r="K127" s="3">
        <f>VLOOKUP($A127,'02 SHIPPED'!$A$10:$G$1000000,7,FALSE)</f>
        <v>85</v>
      </c>
      <c r="L127" s="2">
        <f t="shared" si="7"/>
        <v>0.2178168140904517</v>
      </c>
      <c r="M127" s="2">
        <f t="shared" si="8"/>
        <v>0.21531157556442324</v>
      </c>
      <c r="N127" s="2">
        <f t="shared" si="9"/>
        <v>0.14545454545454545</v>
      </c>
      <c r="O127" s="2">
        <f t="shared" si="10"/>
        <v>0.2</v>
      </c>
      <c r="P127" s="8">
        <f>VLOOKUP($A127,'03 FORECAST SHIPPED'!$A$2:$G$1000000,4,FALSE)*L127</f>
        <v>2944337.0419331682</v>
      </c>
      <c r="Q127" s="8">
        <f>VLOOKUP($A127,'03 FORECAST SHIPPED'!$A$2:$G$1000000,5,FALSE)*M127</f>
        <v>2910472.5001994865</v>
      </c>
      <c r="R127" s="8">
        <f>VLOOKUP($A127,'03 FORECAST SHIPPED'!$A$2:$G$1000000,6,FALSE)*N127</f>
        <v>11.49090909090909</v>
      </c>
      <c r="S127" s="8">
        <f>VLOOKUP($A127,'03 FORECAST SHIPPED'!$A$2:$G$1000000,7,FALSE)*O127</f>
        <v>24</v>
      </c>
    </row>
    <row r="128" spans="1:19" x14ac:dyDescent="0.25">
      <c r="A128" t="s">
        <v>170</v>
      </c>
      <c r="B128">
        <f>VLOOKUP($A128,'01 LEAD TIME'!$A$10:$G$1000000,2,FALSE)</f>
        <v>0</v>
      </c>
      <c r="C128">
        <f>VLOOKUP($A128,'01 LEAD TIME'!$A$10:$G$1000000,3,FALSE)</f>
        <v>2030</v>
      </c>
      <c r="D128" s="3">
        <f>VLOOKUP($A128,'01 LEAD TIME'!$A$10:$G$1000000,4,FALSE)</f>
        <v>1974118</v>
      </c>
      <c r="E128" s="3">
        <f>VLOOKUP($A128,'01 LEAD TIME'!$A$10:$G$1000000,5,FALSE)</f>
        <v>1881998</v>
      </c>
      <c r="F128" s="3">
        <f>VLOOKUP($A128,'01 LEAD TIME'!$A$10:$G$1000000,6,FALSE)</f>
        <v>14</v>
      </c>
      <c r="G128" s="3">
        <f>VLOOKUP($A128,'01 LEAD TIME'!$A$10:$G$1000000,7,FALSE)</f>
        <v>18</v>
      </c>
      <c r="H128" s="3">
        <f>VLOOKUP($A128,'02 SHIPPED'!$A$10:$G$1000000,4,FALSE)</f>
        <v>6967693</v>
      </c>
      <c r="I128" s="3">
        <f>VLOOKUP($A128,'02 SHIPPED'!$A$10:$G$1000000,5,FALSE)</f>
        <v>6875573</v>
      </c>
      <c r="J128" s="3">
        <f>VLOOKUP($A128,'02 SHIPPED'!$A$10:$G$1000000,6,FALSE)</f>
        <v>33</v>
      </c>
      <c r="K128" s="3">
        <f>VLOOKUP($A128,'02 SHIPPED'!$A$10:$G$1000000,7,FALSE)</f>
        <v>48</v>
      </c>
      <c r="L128" s="2">
        <f t="shared" si="7"/>
        <v>0.28332448057054177</v>
      </c>
      <c r="M128" s="2">
        <f t="shared" si="8"/>
        <v>0.27372235012267343</v>
      </c>
      <c r="N128" s="2">
        <f t="shared" si="9"/>
        <v>0.42424242424242425</v>
      </c>
      <c r="O128" s="2">
        <f t="shared" si="10"/>
        <v>0.375</v>
      </c>
      <c r="P128" s="8">
        <f>VLOOKUP($A128,'03 FORECAST SHIPPED'!$A$2:$G$1000000,4,FALSE)*L128</f>
        <v>2078778.0631227579</v>
      </c>
      <c r="Q128" s="8">
        <f>VLOOKUP($A128,'03 FORECAST SHIPPED'!$A$2:$G$1000000,5,FALSE)*M128</f>
        <v>1983111.0361353157</v>
      </c>
      <c r="R128" s="8">
        <f>VLOOKUP($A128,'03 FORECAST SHIPPED'!$A$2:$G$1000000,6,FALSE)*N128</f>
        <v>14.424242424242424</v>
      </c>
      <c r="S128" s="8">
        <f>VLOOKUP($A128,'03 FORECAST SHIPPED'!$A$2:$G$1000000,7,FALSE)*O128</f>
        <v>19.875</v>
      </c>
    </row>
    <row r="129" spans="1:19" x14ac:dyDescent="0.25">
      <c r="A129" t="s">
        <v>171</v>
      </c>
      <c r="B129">
        <f>VLOOKUP($A129,'01 LEAD TIME'!$A$10:$G$1000000,2,FALSE)</f>
        <v>0</v>
      </c>
      <c r="C129">
        <f>VLOOKUP($A129,'01 LEAD TIME'!$A$10:$G$1000000,3,FALSE)</f>
        <v>2051</v>
      </c>
      <c r="D129" s="3">
        <f>VLOOKUP($A129,'01 LEAD TIME'!$A$10:$G$1000000,4,FALSE)</f>
        <v>11073784.640000001</v>
      </c>
      <c r="E129" s="3">
        <f>VLOOKUP($A129,'01 LEAD TIME'!$A$10:$G$1000000,5,FALSE)</f>
        <v>10986094.789999999</v>
      </c>
      <c r="F129" s="3">
        <f>VLOOKUP($A129,'01 LEAD TIME'!$A$10:$G$1000000,6,FALSE)</f>
        <v>61</v>
      </c>
      <c r="G129" s="3">
        <f>VLOOKUP($A129,'01 LEAD TIME'!$A$10:$G$1000000,7,FALSE)</f>
        <v>75</v>
      </c>
      <c r="H129" s="3">
        <f>VLOOKUP($A129,'02 SHIPPED'!$A$10:$G$1000000,4,FALSE)</f>
        <v>37984308.689999998</v>
      </c>
      <c r="I129" s="3">
        <f>VLOOKUP($A129,'02 SHIPPED'!$A$10:$G$1000000,5,FALSE)</f>
        <v>37650130.609999999</v>
      </c>
      <c r="J129" s="3">
        <f>VLOOKUP($A129,'02 SHIPPED'!$A$10:$G$1000000,6,FALSE)</f>
        <v>201</v>
      </c>
      <c r="K129" s="3">
        <f>VLOOKUP($A129,'02 SHIPPED'!$A$10:$G$1000000,7,FALSE)</f>
        <v>288</v>
      </c>
      <c r="L129" s="2">
        <f t="shared" si="7"/>
        <v>0.29153576889804916</v>
      </c>
      <c r="M129" s="2">
        <f t="shared" si="8"/>
        <v>0.29179433409673367</v>
      </c>
      <c r="N129" s="2">
        <f t="shared" si="9"/>
        <v>0.30348258706467662</v>
      </c>
      <c r="O129" s="2">
        <f t="shared" si="10"/>
        <v>0.26041666666666669</v>
      </c>
      <c r="P129" s="8">
        <f>VLOOKUP($A129,'03 FORECAST SHIPPED'!$A$2:$G$1000000,4,FALSE)*L129</f>
        <v>14045875.492805252</v>
      </c>
      <c r="Q129" s="8">
        <f>VLOOKUP($A129,'03 FORECAST SHIPPED'!$A$2:$G$1000000,5,FALSE)*M129</f>
        <v>13932926.073509019</v>
      </c>
      <c r="R129" s="8">
        <f>VLOOKUP($A129,'03 FORECAST SHIPPED'!$A$2:$G$1000000,6,FALSE)*N129</f>
        <v>76.477611940298516</v>
      </c>
      <c r="S129" s="8">
        <f>VLOOKUP($A129,'03 FORECAST SHIPPED'!$A$2:$G$1000000,7,FALSE)*O129</f>
        <v>93.489583333333343</v>
      </c>
    </row>
    <row r="130" spans="1:19" x14ac:dyDescent="0.25">
      <c r="A130" t="s">
        <v>172</v>
      </c>
      <c r="B130">
        <f>VLOOKUP($A130,'01 LEAD TIME'!$A$10:$G$1000000,2,FALSE)</f>
        <v>0</v>
      </c>
      <c r="C130">
        <f>VLOOKUP($A130,'01 LEAD TIME'!$A$10:$G$1000000,3,FALSE)</f>
        <v>2060</v>
      </c>
      <c r="D130" s="3">
        <f>VLOOKUP($A130,'01 LEAD TIME'!$A$10:$G$1000000,4,FALSE)</f>
        <v>160713732.97999999</v>
      </c>
      <c r="E130" s="3">
        <f>VLOOKUP($A130,'01 LEAD TIME'!$A$10:$G$1000000,5,FALSE)</f>
        <v>158558674.75</v>
      </c>
      <c r="F130" s="3">
        <f>VLOOKUP($A130,'01 LEAD TIME'!$A$10:$G$1000000,6,FALSE)</f>
        <v>1403</v>
      </c>
      <c r="G130" s="3">
        <f>VLOOKUP($A130,'01 LEAD TIME'!$A$10:$G$1000000,7,FALSE)</f>
        <v>1668</v>
      </c>
      <c r="H130" s="3">
        <f>VLOOKUP($A130,'02 SHIPPED'!$A$10:$G$1000000,4,FALSE)</f>
        <v>548716119.96000004</v>
      </c>
      <c r="I130" s="3">
        <f>VLOOKUP($A130,'02 SHIPPED'!$A$10:$G$1000000,5,FALSE)</f>
        <v>541897531.01999998</v>
      </c>
      <c r="J130" s="3">
        <f>VLOOKUP($A130,'02 SHIPPED'!$A$10:$G$1000000,6,FALSE)</f>
        <v>4544</v>
      </c>
      <c r="K130" s="3">
        <f>VLOOKUP($A130,'02 SHIPPED'!$A$10:$G$1000000,7,FALSE)</f>
        <v>5503</v>
      </c>
      <c r="L130" s="2">
        <f t="shared" si="7"/>
        <v>0.29289048951526264</v>
      </c>
      <c r="M130" s="2">
        <f t="shared" si="8"/>
        <v>0.29259899828579961</v>
      </c>
      <c r="N130" s="2">
        <f t="shared" si="9"/>
        <v>0.30875880281690143</v>
      </c>
      <c r="O130" s="2">
        <f t="shared" si="10"/>
        <v>0.3031073959658368</v>
      </c>
      <c r="P130" s="8">
        <f>VLOOKUP($A130,'03 FORECAST SHIPPED'!$A$2:$G$1000000,4,FALSE)*L130</f>
        <v>174074440.12715864</v>
      </c>
      <c r="Q130" s="8">
        <f>VLOOKUP($A130,'03 FORECAST SHIPPED'!$A$2:$G$1000000,5,FALSE)*M130</f>
        <v>171941554.42911947</v>
      </c>
      <c r="R130" s="8">
        <f>VLOOKUP($A130,'03 FORECAST SHIPPED'!$A$2:$G$1000000,6,FALSE)*N130</f>
        <v>1538.236355633803</v>
      </c>
      <c r="S130" s="8">
        <f>VLOOKUP($A130,'03 FORECAST SHIPPED'!$A$2:$G$1000000,7,FALSE)*O130</f>
        <v>1823.7972015264399</v>
      </c>
    </row>
    <row r="131" spans="1:19" x14ac:dyDescent="0.25">
      <c r="A131" t="s">
        <v>173</v>
      </c>
      <c r="B131">
        <f>VLOOKUP($A131,'01 LEAD TIME'!$A$10:$G$1000000,2,FALSE)</f>
        <v>0</v>
      </c>
      <c r="C131">
        <f>VLOOKUP($A131,'01 LEAD TIME'!$A$10:$G$1000000,3,FALSE)</f>
        <v>2073</v>
      </c>
      <c r="D131" s="3">
        <f>VLOOKUP($A131,'01 LEAD TIME'!$A$10:$G$1000000,4,FALSE)</f>
        <v>7090605.9900000002</v>
      </c>
      <c r="E131" s="3">
        <f>VLOOKUP($A131,'01 LEAD TIME'!$A$10:$G$1000000,5,FALSE)</f>
        <v>7080920.3099999996</v>
      </c>
      <c r="F131" s="3">
        <f>VLOOKUP($A131,'01 LEAD TIME'!$A$10:$G$1000000,6,FALSE)</f>
        <v>31</v>
      </c>
      <c r="G131" s="3">
        <f>VLOOKUP($A131,'01 LEAD TIME'!$A$10:$G$1000000,7,FALSE)</f>
        <v>37</v>
      </c>
      <c r="H131" s="3">
        <f>VLOOKUP($A131,'02 SHIPPED'!$A$10:$G$1000000,4,FALSE)</f>
        <v>10627805.699999999</v>
      </c>
      <c r="I131" s="3">
        <f>VLOOKUP($A131,'02 SHIPPED'!$A$10:$G$1000000,5,FALSE)</f>
        <v>10452127.25</v>
      </c>
      <c r="J131" s="3">
        <f>VLOOKUP($A131,'02 SHIPPED'!$A$10:$G$1000000,6,FALSE)</f>
        <v>57</v>
      </c>
      <c r="K131" s="3">
        <f>VLOOKUP($A131,'02 SHIPPED'!$A$10:$G$1000000,7,FALSE)</f>
        <v>68</v>
      </c>
      <c r="L131" s="2">
        <f t="shared" si="7"/>
        <v>0.6671749738518461</v>
      </c>
      <c r="M131" s="2">
        <f t="shared" si="8"/>
        <v>0.67746212236365566</v>
      </c>
      <c r="N131" s="2">
        <f t="shared" si="9"/>
        <v>0.54385964912280704</v>
      </c>
      <c r="O131" s="2">
        <f t="shared" si="10"/>
        <v>0.54411764705882348</v>
      </c>
      <c r="P131" s="8">
        <f>VLOOKUP($A131,'03 FORECAST SHIPPED'!$A$2:$G$1000000,4,FALSE)*L131</f>
        <v>9236460.0663671903</v>
      </c>
      <c r="Q131" s="8">
        <f>VLOOKUP($A131,'03 FORECAST SHIPPED'!$A$2:$G$1000000,5,FALSE)*M131</f>
        <v>9231894.0911410246</v>
      </c>
      <c r="R131" s="8">
        <f>VLOOKUP($A131,'03 FORECAST SHIPPED'!$A$2:$G$1000000,6,FALSE)*N131</f>
        <v>37.526315789473685</v>
      </c>
      <c r="S131" s="8">
        <f>VLOOKUP($A131,'03 FORECAST SHIPPED'!$A$2:$G$1000000,7,FALSE)*O131</f>
        <v>48.42647058823529</v>
      </c>
    </row>
    <row r="132" spans="1:19" x14ac:dyDescent="0.25">
      <c r="A132" t="s">
        <v>174</v>
      </c>
      <c r="B132">
        <f>VLOOKUP($A132,'01 LEAD TIME'!$A$10:$G$1000000,2,FALSE)</f>
        <v>0</v>
      </c>
      <c r="C132">
        <f>VLOOKUP($A132,'01 LEAD TIME'!$A$10:$G$1000000,3,FALSE)</f>
        <v>2079</v>
      </c>
      <c r="D132" s="3">
        <f>VLOOKUP($A132,'01 LEAD TIME'!$A$10:$G$1000000,4,FALSE)</f>
        <v>174000</v>
      </c>
      <c r="E132" s="3">
        <f>VLOOKUP($A132,'01 LEAD TIME'!$A$10:$G$1000000,5,FALSE)</f>
        <v>153120</v>
      </c>
      <c r="F132" s="3">
        <f>VLOOKUP($A132,'01 LEAD TIME'!$A$10:$G$1000000,6,FALSE)</f>
        <v>1</v>
      </c>
      <c r="G132" s="3">
        <f>VLOOKUP($A132,'01 LEAD TIME'!$A$10:$G$1000000,7,FALSE)</f>
        <v>1</v>
      </c>
      <c r="H132" s="3">
        <f>VLOOKUP($A132,'02 SHIPPED'!$A$10:$G$1000000,4,FALSE)</f>
        <v>174000</v>
      </c>
      <c r="I132" s="3">
        <f>VLOOKUP($A132,'02 SHIPPED'!$A$10:$G$1000000,5,FALSE)</f>
        <v>153120</v>
      </c>
      <c r="J132" s="3">
        <f>VLOOKUP($A132,'02 SHIPPED'!$A$10:$G$1000000,6,FALSE)</f>
        <v>1</v>
      </c>
      <c r="K132" s="3">
        <f>VLOOKUP($A132,'02 SHIPPED'!$A$10:$G$1000000,7,FALSE)</f>
        <v>1</v>
      </c>
      <c r="L132" s="2">
        <f t="shared" si="7"/>
        <v>1</v>
      </c>
      <c r="M132" s="2">
        <f t="shared" si="8"/>
        <v>1</v>
      </c>
      <c r="N132" s="2">
        <f t="shared" si="9"/>
        <v>1</v>
      </c>
      <c r="O132" s="2">
        <f t="shared" si="10"/>
        <v>1</v>
      </c>
      <c r="P132" s="8">
        <f>VLOOKUP($A132,'03 FORECAST SHIPPED'!$A$2:$G$1000000,4,FALSE)*L132</f>
        <v>0</v>
      </c>
      <c r="Q132" s="8">
        <f>VLOOKUP($A132,'03 FORECAST SHIPPED'!$A$2:$G$1000000,5,FALSE)*M132</f>
        <v>0</v>
      </c>
      <c r="R132" s="8">
        <f>VLOOKUP($A132,'03 FORECAST SHIPPED'!$A$2:$G$1000000,6,FALSE)*N132</f>
        <v>0</v>
      </c>
      <c r="S132" s="8">
        <f>VLOOKUP($A132,'03 FORECAST SHIPPED'!$A$2:$G$1000000,7,FALSE)*O132</f>
        <v>0</v>
      </c>
    </row>
    <row r="133" spans="1:19" x14ac:dyDescent="0.25">
      <c r="A133" t="s">
        <v>175</v>
      </c>
      <c r="B133">
        <f>VLOOKUP($A133,'01 LEAD TIME'!$A$10:$G$1000000,2,FALSE)</f>
        <v>0</v>
      </c>
      <c r="C133">
        <f>VLOOKUP($A133,'01 LEAD TIME'!$A$10:$G$1000000,3,FALSE)</f>
        <v>2087</v>
      </c>
      <c r="D133" s="3">
        <f>VLOOKUP($A133,'01 LEAD TIME'!$A$10:$G$1000000,4,FALSE)</f>
        <v>685990.62</v>
      </c>
      <c r="E133" s="3">
        <f>VLOOKUP($A133,'01 LEAD TIME'!$A$10:$G$1000000,5,FALSE)</f>
        <v>685990.62</v>
      </c>
      <c r="F133" s="3">
        <f>VLOOKUP($A133,'01 LEAD TIME'!$A$10:$G$1000000,6,FALSE)</f>
        <v>2</v>
      </c>
      <c r="G133" s="3">
        <f>VLOOKUP($A133,'01 LEAD TIME'!$A$10:$G$1000000,7,FALSE)</f>
        <v>2</v>
      </c>
      <c r="H133" s="3">
        <f>VLOOKUP($A133,'02 SHIPPED'!$A$10:$G$1000000,4,FALSE)</f>
        <v>907310</v>
      </c>
      <c r="I133" s="3">
        <f>VLOOKUP($A133,'02 SHIPPED'!$A$10:$G$1000000,5,FALSE)</f>
        <v>907310</v>
      </c>
      <c r="J133" s="3">
        <f>VLOOKUP($A133,'02 SHIPPED'!$A$10:$G$1000000,6,FALSE)</f>
        <v>3</v>
      </c>
      <c r="K133" s="3">
        <f>VLOOKUP($A133,'02 SHIPPED'!$A$10:$G$1000000,7,FALSE)</f>
        <v>6</v>
      </c>
      <c r="L133" s="2">
        <f t="shared" ref="L133:L196" si="11">D133/H133</f>
        <v>0.75607082474567677</v>
      </c>
      <c r="M133" s="2">
        <f t="shared" ref="M133:M196" si="12">E133/I133</f>
        <v>0.75607082474567677</v>
      </c>
      <c r="N133" s="2">
        <f t="shared" ref="N133:N196" si="13">F133/J133</f>
        <v>0.66666666666666663</v>
      </c>
      <c r="O133" s="2">
        <f t="shared" ref="O133:O196" si="14">G133/K133</f>
        <v>0.33333333333333331</v>
      </c>
      <c r="P133" s="8">
        <f>VLOOKUP($A133,'03 FORECAST SHIPPED'!$A$2:$G$1000000,4,FALSE)*L133</f>
        <v>871976.9509431005</v>
      </c>
      <c r="Q133" s="8">
        <f>VLOOKUP($A133,'03 FORECAST SHIPPED'!$A$2:$G$1000000,5,FALSE)*M133</f>
        <v>871976.9509431005</v>
      </c>
      <c r="R133" s="8">
        <f>VLOOKUP($A133,'03 FORECAST SHIPPED'!$A$2:$G$1000000,6,FALSE)*N133</f>
        <v>2</v>
      </c>
      <c r="S133" s="8">
        <f>VLOOKUP($A133,'03 FORECAST SHIPPED'!$A$2:$G$1000000,7,FALSE)*O133</f>
        <v>2</v>
      </c>
    </row>
    <row r="134" spans="1:19" x14ac:dyDescent="0.25">
      <c r="A134" t="s">
        <v>176</v>
      </c>
      <c r="B134">
        <f>VLOOKUP($A134,'01 LEAD TIME'!$A$10:$G$1000000,2,FALSE)</f>
        <v>0</v>
      </c>
      <c r="C134">
        <f>VLOOKUP($A134,'01 LEAD TIME'!$A$10:$G$1000000,3,FALSE)</f>
        <v>2123</v>
      </c>
      <c r="D134" s="3">
        <f>VLOOKUP($A134,'01 LEAD TIME'!$A$10:$G$1000000,4,FALSE)</f>
        <v>159000</v>
      </c>
      <c r="E134" s="3">
        <f>VLOOKUP($A134,'01 LEAD TIME'!$A$10:$G$1000000,5,FALSE)</f>
        <v>159000</v>
      </c>
      <c r="F134" s="3">
        <f>VLOOKUP($A134,'01 LEAD TIME'!$A$10:$G$1000000,6,FALSE)</f>
        <v>1</v>
      </c>
      <c r="G134" s="3">
        <f>VLOOKUP($A134,'01 LEAD TIME'!$A$10:$G$1000000,7,FALSE)</f>
        <v>2</v>
      </c>
      <c r="H134" s="3">
        <f>VLOOKUP($A134,'02 SHIPPED'!$A$10:$G$1000000,4,FALSE)</f>
        <v>159000</v>
      </c>
      <c r="I134" s="3">
        <f>VLOOKUP($A134,'02 SHIPPED'!$A$10:$G$1000000,5,FALSE)</f>
        <v>159000</v>
      </c>
      <c r="J134" s="3">
        <f>VLOOKUP($A134,'02 SHIPPED'!$A$10:$G$1000000,6,FALSE)</f>
        <v>1</v>
      </c>
      <c r="K134" s="3">
        <f>VLOOKUP($A134,'02 SHIPPED'!$A$10:$G$1000000,7,FALSE)</f>
        <v>2</v>
      </c>
      <c r="L134" s="2">
        <f t="shared" si="11"/>
        <v>1</v>
      </c>
      <c r="M134" s="2">
        <f t="shared" si="12"/>
        <v>1</v>
      </c>
      <c r="N134" s="2">
        <f t="shared" si="13"/>
        <v>1</v>
      </c>
      <c r="O134" s="2">
        <f t="shared" si="14"/>
        <v>1</v>
      </c>
      <c r="P134" s="8">
        <f>VLOOKUP($A134,'03 FORECAST SHIPPED'!$A$2:$G$1000000,4,FALSE)*L134</f>
        <v>0</v>
      </c>
      <c r="Q134" s="8">
        <f>VLOOKUP($A134,'03 FORECAST SHIPPED'!$A$2:$G$1000000,5,FALSE)*M134</f>
        <v>0</v>
      </c>
      <c r="R134" s="8">
        <f>VLOOKUP($A134,'03 FORECAST SHIPPED'!$A$2:$G$1000000,6,FALSE)*N134</f>
        <v>0</v>
      </c>
      <c r="S134" s="8">
        <f>VLOOKUP($A134,'03 FORECAST SHIPPED'!$A$2:$G$1000000,7,FALSE)*O134</f>
        <v>0</v>
      </c>
    </row>
    <row r="135" spans="1:19" x14ac:dyDescent="0.25">
      <c r="A135" t="s">
        <v>177</v>
      </c>
      <c r="B135">
        <f>VLOOKUP($A135,'01 LEAD TIME'!$A$10:$G$1000000,2,FALSE)</f>
        <v>0</v>
      </c>
      <c r="C135">
        <f>VLOOKUP($A135,'01 LEAD TIME'!$A$10:$G$1000000,3,FALSE)</f>
        <v>2132</v>
      </c>
      <c r="D135" s="3">
        <f>VLOOKUP($A135,'01 LEAD TIME'!$A$10:$G$1000000,4,FALSE)</f>
        <v>422893</v>
      </c>
      <c r="E135" s="3">
        <f>VLOOKUP($A135,'01 LEAD TIME'!$A$10:$G$1000000,5,FALSE)</f>
        <v>422893</v>
      </c>
      <c r="F135" s="3">
        <f>VLOOKUP($A135,'01 LEAD TIME'!$A$10:$G$1000000,6,FALSE)</f>
        <v>4</v>
      </c>
      <c r="G135" s="3">
        <f>VLOOKUP($A135,'01 LEAD TIME'!$A$10:$G$1000000,7,FALSE)</f>
        <v>4</v>
      </c>
      <c r="H135" s="3">
        <f>VLOOKUP($A135,'02 SHIPPED'!$A$10:$G$1000000,4,FALSE)</f>
        <v>1851593</v>
      </c>
      <c r="I135" s="3">
        <f>VLOOKUP($A135,'02 SHIPPED'!$A$10:$G$1000000,5,FALSE)</f>
        <v>1851593</v>
      </c>
      <c r="J135" s="3">
        <f>VLOOKUP($A135,'02 SHIPPED'!$A$10:$G$1000000,6,FALSE)</f>
        <v>13</v>
      </c>
      <c r="K135" s="3">
        <f>VLOOKUP($A135,'02 SHIPPED'!$A$10:$G$1000000,7,FALSE)</f>
        <v>19</v>
      </c>
      <c r="L135" s="2">
        <f t="shared" si="11"/>
        <v>0.22839414493357882</v>
      </c>
      <c r="M135" s="2">
        <f t="shared" si="12"/>
        <v>0.22839414493357882</v>
      </c>
      <c r="N135" s="2">
        <f t="shared" si="13"/>
        <v>0.30769230769230771</v>
      </c>
      <c r="O135" s="2">
        <f t="shared" si="14"/>
        <v>0.21052631578947367</v>
      </c>
      <c r="P135" s="8">
        <f>VLOOKUP($A135,'03 FORECAST SHIPPED'!$A$2:$G$1000000,4,FALSE)*L135</f>
        <v>391511.41609198134</v>
      </c>
      <c r="Q135" s="8">
        <f>VLOOKUP($A135,'03 FORECAST SHIPPED'!$A$2:$G$1000000,5,FALSE)*M135</f>
        <v>389798.51710351574</v>
      </c>
      <c r="R135" s="8">
        <f>VLOOKUP($A135,'03 FORECAST SHIPPED'!$A$2:$G$1000000,6,FALSE)*N135</f>
        <v>4</v>
      </c>
      <c r="S135" s="8">
        <f>VLOOKUP($A135,'03 FORECAST SHIPPED'!$A$2:$G$1000000,7,FALSE)*O135</f>
        <v>4</v>
      </c>
    </row>
    <row r="136" spans="1:19" x14ac:dyDescent="0.25">
      <c r="A136" t="s">
        <v>178</v>
      </c>
      <c r="B136">
        <f>VLOOKUP($A136,'01 LEAD TIME'!$A$10:$G$1000000,2,FALSE)</f>
        <v>0</v>
      </c>
      <c r="C136">
        <f>VLOOKUP($A136,'01 LEAD TIME'!$A$10:$G$1000000,3,FALSE)</f>
        <v>2143</v>
      </c>
      <c r="D136" s="3">
        <f>VLOOKUP($A136,'01 LEAD TIME'!$A$10:$G$1000000,4,FALSE)</f>
        <v>162000</v>
      </c>
      <c r="E136" s="3">
        <f>VLOOKUP($A136,'01 LEAD TIME'!$A$10:$G$1000000,5,FALSE)</f>
        <v>162000</v>
      </c>
      <c r="F136" s="3">
        <f>VLOOKUP($A136,'01 LEAD TIME'!$A$10:$G$1000000,6,FALSE)</f>
        <v>2</v>
      </c>
      <c r="G136" s="3">
        <f>VLOOKUP($A136,'01 LEAD TIME'!$A$10:$G$1000000,7,FALSE)</f>
        <v>2</v>
      </c>
      <c r="H136" s="3">
        <f>VLOOKUP($A136,'02 SHIPPED'!$A$10:$G$1000000,4,FALSE)</f>
        <v>558278</v>
      </c>
      <c r="I136" s="3">
        <f>VLOOKUP($A136,'02 SHIPPED'!$A$10:$G$1000000,5,FALSE)</f>
        <v>558278</v>
      </c>
      <c r="J136" s="3">
        <f>VLOOKUP($A136,'02 SHIPPED'!$A$10:$G$1000000,6,FALSE)</f>
        <v>4</v>
      </c>
      <c r="K136" s="3">
        <f>VLOOKUP($A136,'02 SHIPPED'!$A$10:$G$1000000,7,FALSE)</f>
        <v>6</v>
      </c>
      <c r="L136" s="2">
        <f t="shared" si="11"/>
        <v>0.29017801167160445</v>
      </c>
      <c r="M136" s="2">
        <f t="shared" si="12"/>
        <v>0.29017801167160445</v>
      </c>
      <c r="N136" s="2">
        <f t="shared" si="13"/>
        <v>0.5</v>
      </c>
      <c r="O136" s="2">
        <f t="shared" si="14"/>
        <v>0.33333333333333331</v>
      </c>
      <c r="P136" s="8">
        <f>VLOOKUP($A136,'03 FORECAST SHIPPED'!$A$2:$G$1000000,4,FALSE)*L136</f>
        <v>317994.28725473688</v>
      </c>
      <c r="Q136" s="8">
        <f>VLOOKUP($A136,'03 FORECAST SHIPPED'!$A$2:$G$1000000,5,FALSE)*M136</f>
        <v>315389.03134280769</v>
      </c>
      <c r="R136" s="8">
        <f>VLOOKUP($A136,'03 FORECAST SHIPPED'!$A$2:$G$1000000,6,FALSE)*N136</f>
        <v>4.5</v>
      </c>
      <c r="S136" s="8">
        <f>VLOOKUP($A136,'03 FORECAST SHIPPED'!$A$2:$G$1000000,7,FALSE)*O136</f>
        <v>4.6666666666666661</v>
      </c>
    </row>
    <row r="137" spans="1:19" x14ac:dyDescent="0.25">
      <c r="A137" t="s">
        <v>179</v>
      </c>
      <c r="B137">
        <f>VLOOKUP($A137,'01 LEAD TIME'!$A$10:$G$1000000,2,FALSE)</f>
        <v>0</v>
      </c>
      <c r="C137">
        <f>VLOOKUP($A137,'01 LEAD TIME'!$A$10:$G$1000000,3,FALSE)</f>
        <v>2167</v>
      </c>
      <c r="D137" s="3">
        <f>VLOOKUP($A137,'01 LEAD TIME'!$A$10:$G$1000000,4,FALSE)</f>
        <v>4620465</v>
      </c>
      <c r="E137" s="3">
        <f>VLOOKUP($A137,'01 LEAD TIME'!$A$10:$G$1000000,5,FALSE)</f>
        <v>4604295</v>
      </c>
      <c r="F137" s="3">
        <f>VLOOKUP($A137,'01 LEAD TIME'!$A$10:$G$1000000,6,FALSE)</f>
        <v>30</v>
      </c>
      <c r="G137" s="3">
        <f>VLOOKUP($A137,'01 LEAD TIME'!$A$10:$G$1000000,7,FALSE)</f>
        <v>48</v>
      </c>
      <c r="H137" s="3">
        <f>VLOOKUP($A137,'02 SHIPPED'!$A$10:$G$1000000,4,FALSE)</f>
        <v>30930186.300000001</v>
      </c>
      <c r="I137" s="3">
        <f>VLOOKUP($A137,'02 SHIPPED'!$A$10:$G$1000000,5,FALSE)</f>
        <v>30760956.300000001</v>
      </c>
      <c r="J137" s="3">
        <f>VLOOKUP($A137,'02 SHIPPED'!$A$10:$G$1000000,6,FALSE)</f>
        <v>118</v>
      </c>
      <c r="K137" s="3">
        <f>VLOOKUP($A137,'02 SHIPPED'!$A$10:$G$1000000,7,FALSE)</f>
        <v>244</v>
      </c>
      <c r="L137" s="2">
        <f t="shared" si="11"/>
        <v>0.14938367830005603</v>
      </c>
      <c r="M137" s="2">
        <f t="shared" si="12"/>
        <v>0.14967983943984212</v>
      </c>
      <c r="N137" s="2">
        <f t="shared" si="13"/>
        <v>0.25423728813559321</v>
      </c>
      <c r="O137" s="2">
        <f t="shared" si="14"/>
        <v>0.19672131147540983</v>
      </c>
      <c r="P137" s="8">
        <f>VLOOKUP($A137,'03 FORECAST SHIPPED'!$A$2:$G$1000000,4,FALSE)*L137</f>
        <v>5022385.6704419367</v>
      </c>
      <c r="Q137" s="8">
        <f>VLOOKUP($A137,'03 FORECAST SHIPPED'!$A$2:$G$1000000,5,FALSE)*M137</f>
        <v>5007012.4996887203</v>
      </c>
      <c r="R137" s="8">
        <f>VLOOKUP($A137,'03 FORECAST SHIPPED'!$A$2:$G$1000000,6,FALSE)*N137</f>
        <v>32.796610169491522</v>
      </c>
      <c r="S137" s="8">
        <f>VLOOKUP($A137,'03 FORECAST SHIPPED'!$A$2:$G$1000000,7,FALSE)*O137</f>
        <v>51.147540983606554</v>
      </c>
    </row>
    <row r="138" spans="1:19" x14ac:dyDescent="0.25">
      <c r="A138" t="s">
        <v>180</v>
      </c>
      <c r="B138">
        <f>VLOOKUP($A138,'01 LEAD TIME'!$A$10:$G$1000000,2,FALSE)</f>
        <v>0</v>
      </c>
      <c r="C138">
        <f>VLOOKUP($A138,'01 LEAD TIME'!$A$10:$G$1000000,3,FALSE)</f>
        <v>2193</v>
      </c>
      <c r="D138" s="3">
        <f>VLOOKUP($A138,'01 LEAD TIME'!$A$10:$G$1000000,4,FALSE)</f>
        <v>1838000</v>
      </c>
      <c r="E138" s="3">
        <f>VLOOKUP($A138,'01 LEAD TIME'!$A$10:$G$1000000,5,FALSE)</f>
        <v>1838000</v>
      </c>
      <c r="F138" s="3">
        <f>VLOOKUP($A138,'01 LEAD TIME'!$A$10:$G$1000000,6,FALSE)</f>
        <v>5</v>
      </c>
      <c r="G138" s="3">
        <f>VLOOKUP($A138,'01 LEAD TIME'!$A$10:$G$1000000,7,FALSE)</f>
        <v>9</v>
      </c>
      <c r="H138" s="3">
        <f>VLOOKUP($A138,'02 SHIPPED'!$A$10:$G$1000000,4,FALSE)</f>
        <v>1719421</v>
      </c>
      <c r="I138" s="3">
        <f>VLOOKUP($A138,'02 SHIPPED'!$A$10:$G$1000000,5,FALSE)</f>
        <v>1719421</v>
      </c>
      <c r="J138" s="3">
        <f>VLOOKUP($A138,'02 SHIPPED'!$A$10:$G$1000000,6,FALSE)</f>
        <v>5</v>
      </c>
      <c r="K138" s="3">
        <f>VLOOKUP($A138,'02 SHIPPED'!$A$10:$G$1000000,7,FALSE)</f>
        <v>10</v>
      </c>
      <c r="L138" s="2">
        <f t="shared" si="11"/>
        <v>1.0689644944431875</v>
      </c>
      <c r="M138" s="2">
        <f t="shared" si="12"/>
        <v>1.0689644944431875</v>
      </c>
      <c r="N138" s="2">
        <f t="shared" si="13"/>
        <v>1</v>
      </c>
      <c r="O138" s="2">
        <f t="shared" si="14"/>
        <v>0.9</v>
      </c>
      <c r="P138" s="8">
        <f>VLOOKUP($A138,'03 FORECAST SHIPPED'!$A$2:$G$1000000,4,FALSE)*L138</f>
        <v>3181688.3695150865</v>
      </c>
      <c r="Q138" s="8">
        <f>VLOOKUP($A138,'03 FORECAST SHIPPED'!$A$2:$G$1000000,5,FALSE)*M138</f>
        <v>3181688.3695150865</v>
      </c>
      <c r="R138" s="8">
        <f>VLOOKUP($A138,'03 FORECAST SHIPPED'!$A$2:$G$1000000,6,FALSE)*N138</f>
        <v>11</v>
      </c>
      <c r="S138" s="8">
        <f>VLOOKUP($A138,'03 FORECAST SHIPPED'!$A$2:$G$1000000,7,FALSE)*O138</f>
        <v>20.7</v>
      </c>
    </row>
    <row r="139" spans="1:19" x14ac:dyDescent="0.25">
      <c r="A139" t="s">
        <v>181</v>
      </c>
      <c r="B139">
        <f>VLOOKUP($A139,'01 LEAD TIME'!$A$10:$G$1000000,2,FALSE)</f>
        <v>0</v>
      </c>
      <c r="C139">
        <f>VLOOKUP($A139,'01 LEAD TIME'!$A$10:$G$1000000,3,FALSE)</f>
        <v>2201</v>
      </c>
      <c r="D139" s="3">
        <f>VLOOKUP($A139,'01 LEAD TIME'!$A$10:$G$1000000,4,FALSE)</f>
        <v>678400</v>
      </c>
      <c r="E139" s="3">
        <f>VLOOKUP($A139,'01 LEAD TIME'!$A$10:$G$1000000,5,FALSE)</f>
        <v>670700</v>
      </c>
      <c r="F139" s="3">
        <f>VLOOKUP($A139,'01 LEAD TIME'!$A$10:$G$1000000,6,FALSE)</f>
        <v>5</v>
      </c>
      <c r="G139" s="3">
        <f>VLOOKUP($A139,'01 LEAD TIME'!$A$10:$G$1000000,7,FALSE)</f>
        <v>10</v>
      </c>
      <c r="H139" s="3">
        <f>VLOOKUP($A139,'02 SHIPPED'!$A$10:$G$1000000,4,FALSE)</f>
        <v>2535229</v>
      </c>
      <c r="I139" s="3">
        <f>VLOOKUP($A139,'02 SHIPPED'!$A$10:$G$1000000,5,FALSE)</f>
        <v>2485394</v>
      </c>
      <c r="J139" s="3">
        <f>VLOOKUP($A139,'02 SHIPPED'!$A$10:$G$1000000,6,FALSE)</f>
        <v>14</v>
      </c>
      <c r="K139" s="3">
        <f>VLOOKUP($A139,'02 SHIPPED'!$A$10:$G$1000000,7,FALSE)</f>
        <v>27</v>
      </c>
      <c r="L139" s="2">
        <f t="shared" si="11"/>
        <v>0.2675892394730417</v>
      </c>
      <c r="M139" s="2">
        <f t="shared" si="12"/>
        <v>0.26985661025978175</v>
      </c>
      <c r="N139" s="2">
        <f t="shared" si="13"/>
        <v>0.35714285714285715</v>
      </c>
      <c r="O139" s="2">
        <f t="shared" si="14"/>
        <v>0.37037037037037035</v>
      </c>
      <c r="P139" s="8">
        <f>VLOOKUP($A139,'03 FORECAST SHIPPED'!$A$2:$G$1000000,4,FALSE)*L139</f>
        <v>1009420.4659224078</v>
      </c>
      <c r="Q139" s="8">
        <f>VLOOKUP($A139,'03 FORECAST SHIPPED'!$A$2:$G$1000000,5,FALSE)*M139</f>
        <v>1002447.414253032</v>
      </c>
      <c r="R139" s="8">
        <f>VLOOKUP($A139,'03 FORECAST SHIPPED'!$A$2:$G$1000000,6,FALSE)*N139</f>
        <v>6.4285714285714288</v>
      </c>
      <c r="S139" s="8">
        <f>VLOOKUP($A139,'03 FORECAST SHIPPED'!$A$2:$G$1000000,7,FALSE)*O139</f>
        <v>14.074074074074073</v>
      </c>
    </row>
    <row r="140" spans="1:19" x14ac:dyDescent="0.25">
      <c r="A140" t="s">
        <v>182</v>
      </c>
      <c r="B140">
        <f>VLOOKUP($A140,'01 LEAD TIME'!$A$10:$G$1000000,2,FALSE)</f>
        <v>0</v>
      </c>
      <c r="C140">
        <f>VLOOKUP($A140,'01 LEAD TIME'!$A$10:$G$1000000,3,FALSE)</f>
        <v>2211</v>
      </c>
      <c r="D140" s="3">
        <f>VLOOKUP($A140,'01 LEAD TIME'!$A$10:$G$1000000,4,FALSE)</f>
        <v>30919249.800000001</v>
      </c>
      <c r="E140" s="3">
        <f>VLOOKUP($A140,'01 LEAD TIME'!$A$10:$G$1000000,5,FALSE)</f>
        <v>30644735.879999999</v>
      </c>
      <c r="F140" s="3">
        <f>VLOOKUP($A140,'01 LEAD TIME'!$A$10:$G$1000000,6,FALSE)</f>
        <v>151</v>
      </c>
      <c r="G140" s="3">
        <f>VLOOKUP($A140,'01 LEAD TIME'!$A$10:$G$1000000,7,FALSE)</f>
        <v>274</v>
      </c>
      <c r="H140" s="3">
        <f>VLOOKUP($A140,'02 SHIPPED'!$A$10:$G$1000000,4,FALSE)</f>
        <v>79520424.810000002</v>
      </c>
      <c r="I140" s="3">
        <f>VLOOKUP($A140,'02 SHIPPED'!$A$10:$G$1000000,5,FALSE)</f>
        <v>78778859.510000005</v>
      </c>
      <c r="J140" s="3">
        <f>VLOOKUP($A140,'02 SHIPPED'!$A$10:$G$1000000,6,FALSE)</f>
        <v>411</v>
      </c>
      <c r="K140" s="3">
        <f>VLOOKUP($A140,'02 SHIPPED'!$A$10:$G$1000000,7,FALSE)</f>
        <v>645</v>
      </c>
      <c r="L140" s="2">
        <f t="shared" si="11"/>
        <v>0.38882148672968087</v>
      </c>
      <c r="M140" s="2">
        <f t="shared" si="12"/>
        <v>0.38899694753907965</v>
      </c>
      <c r="N140" s="2">
        <f t="shared" si="13"/>
        <v>0.36739659367396593</v>
      </c>
      <c r="O140" s="2">
        <f t="shared" si="14"/>
        <v>0.42480620155038762</v>
      </c>
      <c r="P140" s="8">
        <f>VLOOKUP($A140,'03 FORECAST SHIPPED'!$A$2:$G$1000000,4,FALSE)*L140</f>
        <v>35696450.254527107</v>
      </c>
      <c r="Q140" s="8">
        <f>VLOOKUP($A140,'03 FORECAST SHIPPED'!$A$2:$G$1000000,5,FALSE)*M140</f>
        <v>35318682.984344564</v>
      </c>
      <c r="R140" s="8">
        <f>VLOOKUP($A140,'03 FORECAST SHIPPED'!$A$2:$G$1000000,6,FALSE)*N140</f>
        <v>168.26763990267639</v>
      </c>
      <c r="S140" s="8">
        <f>VLOOKUP($A140,'03 FORECAST SHIPPED'!$A$2:$G$1000000,7,FALSE)*O140</f>
        <v>302.46201550387599</v>
      </c>
    </row>
    <row r="141" spans="1:19" x14ac:dyDescent="0.25">
      <c r="A141" t="s">
        <v>183</v>
      </c>
      <c r="B141">
        <f>VLOOKUP($A141,'01 LEAD TIME'!$A$10:$G$1000000,2,FALSE)</f>
        <v>0</v>
      </c>
      <c r="C141">
        <f>VLOOKUP($A141,'01 LEAD TIME'!$A$10:$G$1000000,3,FALSE)</f>
        <v>2275</v>
      </c>
      <c r="D141" s="3">
        <f>VLOOKUP($A141,'01 LEAD TIME'!$A$10:$G$1000000,4,FALSE)</f>
        <v>143000</v>
      </c>
      <c r="E141" s="3">
        <f>VLOOKUP($A141,'01 LEAD TIME'!$A$10:$G$1000000,5,FALSE)</f>
        <v>143000</v>
      </c>
      <c r="F141" s="3">
        <f>VLOOKUP($A141,'01 LEAD TIME'!$A$10:$G$1000000,6,FALSE)</f>
        <v>1</v>
      </c>
      <c r="G141" s="3">
        <f>VLOOKUP($A141,'01 LEAD TIME'!$A$10:$G$1000000,7,FALSE)</f>
        <v>1</v>
      </c>
      <c r="H141" s="3">
        <f>VLOOKUP($A141,'02 SHIPPED'!$A$10:$G$1000000,4,FALSE)</f>
        <v>482000</v>
      </c>
      <c r="I141" s="3">
        <f>VLOOKUP($A141,'02 SHIPPED'!$A$10:$G$1000000,5,FALSE)</f>
        <v>482000</v>
      </c>
      <c r="J141" s="3">
        <f>VLOOKUP($A141,'02 SHIPPED'!$A$10:$G$1000000,6,FALSE)</f>
        <v>2</v>
      </c>
      <c r="K141" s="3">
        <f>VLOOKUP($A141,'02 SHIPPED'!$A$10:$G$1000000,7,FALSE)</f>
        <v>3</v>
      </c>
      <c r="L141" s="2">
        <f t="shared" si="11"/>
        <v>0.2966804979253112</v>
      </c>
      <c r="M141" s="2">
        <f t="shared" si="12"/>
        <v>0.2966804979253112</v>
      </c>
      <c r="N141" s="2">
        <f t="shared" si="13"/>
        <v>0.5</v>
      </c>
      <c r="O141" s="2">
        <f t="shared" si="14"/>
        <v>0.33333333333333331</v>
      </c>
      <c r="P141" s="8">
        <f>VLOOKUP($A141,'03 FORECAST SHIPPED'!$A$2:$G$1000000,4,FALSE)*L141</f>
        <v>0</v>
      </c>
      <c r="Q141" s="8">
        <f>VLOOKUP($A141,'03 FORECAST SHIPPED'!$A$2:$G$1000000,5,FALSE)*M141</f>
        <v>0</v>
      </c>
      <c r="R141" s="8">
        <f>VLOOKUP($A141,'03 FORECAST SHIPPED'!$A$2:$G$1000000,6,FALSE)*N141</f>
        <v>0</v>
      </c>
      <c r="S141" s="8">
        <f>VLOOKUP($A141,'03 FORECAST SHIPPED'!$A$2:$G$1000000,7,FALSE)*O141</f>
        <v>0</v>
      </c>
    </row>
    <row r="142" spans="1:19" x14ac:dyDescent="0.25">
      <c r="A142" t="s">
        <v>184</v>
      </c>
      <c r="B142">
        <f>VLOOKUP($A142,'01 LEAD TIME'!$A$10:$G$1000000,2,FALSE)</f>
        <v>0</v>
      </c>
      <c r="C142">
        <f>VLOOKUP($A142,'01 LEAD TIME'!$A$10:$G$1000000,3,FALSE)</f>
        <v>2363</v>
      </c>
      <c r="D142" s="3">
        <f>VLOOKUP($A142,'01 LEAD TIME'!$A$10:$G$1000000,4,FALSE)</f>
        <v>219520</v>
      </c>
      <c r="E142" s="3">
        <f>VLOOKUP($A142,'01 LEAD TIME'!$A$10:$G$1000000,5,FALSE)</f>
        <v>219520</v>
      </c>
      <c r="F142" s="3">
        <f>VLOOKUP($A142,'01 LEAD TIME'!$A$10:$G$1000000,6,FALSE)</f>
        <v>1</v>
      </c>
      <c r="G142" s="3">
        <f>VLOOKUP($A142,'01 LEAD TIME'!$A$10:$G$1000000,7,FALSE)</f>
        <v>1</v>
      </c>
      <c r="H142" s="3">
        <f>VLOOKUP($A142,'02 SHIPPED'!$A$10:$G$1000000,4,FALSE)</f>
        <v>219520</v>
      </c>
      <c r="I142" s="3">
        <f>VLOOKUP($A142,'02 SHIPPED'!$A$10:$G$1000000,5,FALSE)</f>
        <v>219520</v>
      </c>
      <c r="J142" s="3">
        <f>VLOOKUP($A142,'02 SHIPPED'!$A$10:$G$1000000,6,FALSE)</f>
        <v>1</v>
      </c>
      <c r="K142" s="3">
        <f>VLOOKUP($A142,'02 SHIPPED'!$A$10:$G$1000000,7,FALSE)</f>
        <v>1</v>
      </c>
      <c r="L142" s="2">
        <f t="shared" si="11"/>
        <v>1</v>
      </c>
      <c r="M142" s="2">
        <f t="shared" si="12"/>
        <v>1</v>
      </c>
      <c r="N142" s="2">
        <f t="shared" si="13"/>
        <v>1</v>
      </c>
      <c r="O142" s="2">
        <f t="shared" si="14"/>
        <v>1</v>
      </c>
      <c r="P142" s="8">
        <f>VLOOKUP($A142,'03 FORECAST SHIPPED'!$A$2:$G$1000000,4,FALSE)*L142</f>
        <v>122200</v>
      </c>
      <c r="Q142" s="8">
        <f>VLOOKUP($A142,'03 FORECAST SHIPPED'!$A$2:$G$1000000,5,FALSE)*M142</f>
        <v>122200</v>
      </c>
      <c r="R142" s="8">
        <f>VLOOKUP($A142,'03 FORECAST SHIPPED'!$A$2:$G$1000000,6,FALSE)*N142</f>
        <v>1</v>
      </c>
      <c r="S142" s="8">
        <f>VLOOKUP($A142,'03 FORECAST SHIPPED'!$A$2:$G$1000000,7,FALSE)*O142</f>
        <v>1</v>
      </c>
    </row>
    <row r="143" spans="1:19" x14ac:dyDescent="0.25">
      <c r="A143" t="s">
        <v>185</v>
      </c>
      <c r="B143">
        <f>VLOOKUP($A143,'01 LEAD TIME'!$A$10:$G$1000000,2,FALSE)</f>
        <v>0</v>
      </c>
      <c r="C143">
        <f>VLOOKUP($A143,'01 LEAD TIME'!$A$10:$G$1000000,3,FALSE)</f>
        <v>2383</v>
      </c>
      <c r="D143" s="3">
        <f>VLOOKUP($A143,'01 LEAD TIME'!$A$10:$G$1000000,4,FALSE)</f>
        <v>2238319.35</v>
      </c>
      <c r="E143" s="3">
        <f>VLOOKUP($A143,'01 LEAD TIME'!$A$10:$G$1000000,5,FALSE)</f>
        <v>2173219.35</v>
      </c>
      <c r="F143" s="3">
        <f>VLOOKUP($A143,'01 LEAD TIME'!$A$10:$G$1000000,6,FALSE)</f>
        <v>13</v>
      </c>
      <c r="G143" s="3">
        <f>VLOOKUP($A143,'01 LEAD TIME'!$A$10:$G$1000000,7,FALSE)</f>
        <v>19</v>
      </c>
      <c r="H143" s="3">
        <f>VLOOKUP($A143,'02 SHIPPED'!$A$10:$G$1000000,4,FALSE)</f>
        <v>15113632.130000001</v>
      </c>
      <c r="I143" s="3">
        <f>VLOOKUP($A143,'02 SHIPPED'!$A$10:$G$1000000,5,FALSE)</f>
        <v>14804122.130000001</v>
      </c>
      <c r="J143" s="3">
        <f>VLOOKUP($A143,'02 SHIPPED'!$A$10:$G$1000000,6,FALSE)</f>
        <v>65</v>
      </c>
      <c r="K143" s="3">
        <f>VLOOKUP($A143,'02 SHIPPED'!$A$10:$G$1000000,7,FALSE)</f>
        <v>117</v>
      </c>
      <c r="L143" s="2">
        <f t="shared" si="11"/>
        <v>0.14809936689917302</v>
      </c>
      <c r="M143" s="2">
        <f t="shared" si="12"/>
        <v>0.1467982586820229</v>
      </c>
      <c r="N143" s="2">
        <f t="shared" si="13"/>
        <v>0.2</v>
      </c>
      <c r="O143" s="2">
        <f t="shared" si="14"/>
        <v>0.1623931623931624</v>
      </c>
      <c r="P143" s="8">
        <f>VLOOKUP($A143,'03 FORECAST SHIPPED'!$A$2:$G$1000000,4,FALSE)*L143</f>
        <v>2721193.3370918473</v>
      </c>
      <c r="Q143" s="8">
        <f>VLOOKUP($A143,'03 FORECAST SHIPPED'!$A$2:$G$1000000,5,FALSE)*M143</f>
        <v>2641501.8316426682</v>
      </c>
      <c r="R143" s="8">
        <f>VLOOKUP($A143,'03 FORECAST SHIPPED'!$A$2:$G$1000000,6,FALSE)*N143</f>
        <v>15</v>
      </c>
      <c r="S143" s="8">
        <f>VLOOKUP($A143,'03 FORECAST SHIPPED'!$A$2:$G$1000000,7,FALSE)*O143</f>
        <v>21.5982905982906</v>
      </c>
    </row>
    <row r="144" spans="1:19" x14ac:dyDescent="0.25">
      <c r="A144" t="s">
        <v>186</v>
      </c>
      <c r="B144">
        <f>VLOOKUP($A144,'01 LEAD TIME'!$A$10:$G$1000000,2,FALSE)</f>
        <v>0</v>
      </c>
      <c r="C144">
        <f>VLOOKUP($A144,'01 LEAD TIME'!$A$10:$G$1000000,3,FALSE)</f>
        <v>2396</v>
      </c>
      <c r="D144" s="3">
        <f>VLOOKUP($A144,'01 LEAD TIME'!$A$10:$G$1000000,4,FALSE)</f>
        <v>16961463.760000002</v>
      </c>
      <c r="E144" s="3">
        <f>VLOOKUP($A144,'01 LEAD TIME'!$A$10:$G$1000000,5,FALSE)</f>
        <v>16790963.34</v>
      </c>
      <c r="F144" s="3">
        <f>VLOOKUP($A144,'01 LEAD TIME'!$A$10:$G$1000000,6,FALSE)</f>
        <v>52</v>
      </c>
      <c r="G144" s="3">
        <f>VLOOKUP($A144,'01 LEAD TIME'!$A$10:$G$1000000,7,FALSE)</f>
        <v>89</v>
      </c>
      <c r="H144" s="3">
        <f>VLOOKUP($A144,'02 SHIPPED'!$A$10:$G$1000000,4,FALSE)</f>
        <v>56370740.740000002</v>
      </c>
      <c r="I144" s="3">
        <f>VLOOKUP($A144,'02 SHIPPED'!$A$10:$G$1000000,5,FALSE)</f>
        <v>55855335.740000002</v>
      </c>
      <c r="J144" s="3">
        <f>VLOOKUP($A144,'02 SHIPPED'!$A$10:$G$1000000,6,FALSE)</f>
        <v>197</v>
      </c>
      <c r="K144" s="3">
        <f>VLOOKUP($A144,'02 SHIPPED'!$A$10:$G$1000000,7,FALSE)</f>
        <v>369</v>
      </c>
      <c r="L144" s="2">
        <f t="shared" si="11"/>
        <v>0.30089126978536135</v>
      </c>
      <c r="M144" s="2">
        <f t="shared" si="12"/>
        <v>0.30061520743801368</v>
      </c>
      <c r="N144" s="2">
        <f t="shared" si="13"/>
        <v>0.26395939086294418</v>
      </c>
      <c r="O144" s="2">
        <f t="shared" si="14"/>
        <v>0.24119241192411925</v>
      </c>
      <c r="P144" s="8">
        <f>VLOOKUP($A144,'03 FORECAST SHIPPED'!$A$2:$G$1000000,4,FALSE)*L144</f>
        <v>18860116.377372768</v>
      </c>
      <c r="Q144" s="8">
        <f>VLOOKUP($A144,'03 FORECAST SHIPPED'!$A$2:$G$1000000,5,FALSE)*M144</f>
        <v>18684917.877982315</v>
      </c>
      <c r="R144" s="8">
        <f>VLOOKUP($A144,'03 FORECAST SHIPPED'!$A$2:$G$1000000,6,FALSE)*N144</f>
        <v>57.54314720812183</v>
      </c>
      <c r="S144" s="8">
        <f>VLOOKUP($A144,'03 FORECAST SHIPPED'!$A$2:$G$1000000,7,FALSE)*O144</f>
        <v>101.54200542005421</v>
      </c>
    </row>
    <row r="145" spans="1:19" x14ac:dyDescent="0.25">
      <c r="A145" t="s">
        <v>187</v>
      </c>
      <c r="B145">
        <f>VLOOKUP($A145,'01 LEAD TIME'!$A$10:$G$1000000,2,FALSE)</f>
        <v>0</v>
      </c>
      <c r="C145">
        <f>VLOOKUP($A145,'01 LEAD TIME'!$A$10:$G$1000000,3,FALSE)</f>
        <v>2409</v>
      </c>
      <c r="D145" s="3">
        <f>VLOOKUP($A145,'01 LEAD TIME'!$A$10:$G$1000000,4,FALSE)</f>
        <v>4985050</v>
      </c>
      <c r="E145" s="3">
        <f>VLOOKUP($A145,'01 LEAD TIME'!$A$10:$G$1000000,5,FALSE)</f>
        <v>4985050</v>
      </c>
      <c r="F145" s="3">
        <f>VLOOKUP($A145,'01 LEAD TIME'!$A$10:$G$1000000,6,FALSE)</f>
        <v>23</v>
      </c>
      <c r="G145" s="3">
        <f>VLOOKUP($A145,'01 LEAD TIME'!$A$10:$G$1000000,7,FALSE)</f>
        <v>29</v>
      </c>
      <c r="H145" s="3">
        <f>VLOOKUP($A145,'02 SHIPPED'!$A$10:$G$1000000,4,FALSE)</f>
        <v>18802075.559999999</v>
      </c>
      <c r="I145" s="3">
        <f>VLOOKUP($A145,'02 SHIPPED'!$A$10:$G$1000000,5,FALSE)</f>
        <v>18589401.309999999</v>
      </c>
      <c r="J145" s="3">
        <f>VLOOKUP($A145,'02 SHIPPED'!$A$10:$G$1000000,6,FALSE)</f>
        <v>81</v>
      </c>
      <c r="K145" s="3">
        <f>VLOOKUP($A145,'02 SHIPPED'!$A$10:$G$1000000,7,FALSE)</f>
        <v>135</v>
      </c>
      <c r="L145" s="2">
        <f t="shared" si="11"/>
        <v>0.26513296279934745</v>
      </c>
      <c r="M145" s="2">
        <f t="shared" si="12"/>
        <v>0.2681662478994597</v>
      </c>
      <c r="N145" s="2">
        <f t="shared" si="13"/>
        <v>0.2839506172839506</v>
      </c>
      <c r="O145" s="2">
        <f t="shared" si="14"/>
        <v>0.21481481481481482</v>
      </c>
      <c r="P145" s="8">
        <f>VLOOKUP($A145,'03 FORECAST SHIPPED'!$A$2:$G$1000000,4,FALSE)*L145</f>
        <v>5173605.5503760297</v>
      </c>
      <c r="Q145" s="8">
        <f>VLOOKUP($A145,'03 FORECAST SHIPPED'!$A$2:$G$1000000,5,FALSE)*M145</f>
        <v>5167387.5271092048</v>
      </c>
      <c r="R145" s="8">
        <f>VLOOKUP($A145,'03 FORECAST SHIPPED'!$A$2:$G$1000000,6,FALSE)*N145</f>
        <v>24.1358024691358</v>
      </c>
      <c r="S145" s="8">
        <f>VLOOKUP($A145,'03 FORECAST SHIPPED'!$A$2:$G$1000000,7,FALSE)*O145</f>
        <v>30.933333333333334</v>
      </c>
    </row>
    <row r="146" spans="1:19" x14ac:dyDescent="0.25">
      <c r="A146" t="s">
        <v>188</v>
      </c>
      <c r="B146">
        <f>VLOOKUP($A146,'01 LEAD TIME'!$A$10:$G$1000000,2,FALSE)</f>
        <v>0</v>
      </c>
      <c r="C146">
        <f>VLOOKUP($A146,'01 LEAD TIME'!$A$10:$G$1000000,3,FALSE)</f>
        <v>2483</v>
      </c>
      <c r="D146" s="3">
        <f>VLOOKUP($A146,'01 LEAD TIME'!$A$10:$G$1000000,4,FALSE)</f>
        <v>895000</v>
      </c>
      <c r="E146" s="3">
        <f>VLOOKUP($A146,'01 LEAD TIME'!$A$10:$G$1000000,5,FALSE)</f>
        <v>895000</v>
      </c>
      <c r="F146" s="3">
        <f>VLOOKUP($A146,'01 LEAD TIME'!$A$10:$G$1000000,6,FALSE)</f>
        <v>6</v>
      </c>
      <c r="G146" s="3">
        <f>VLOOKUP($A146,'01 LEAD TIME'!$A$10:$G$1000000,7,FALSE)</f>
        <v>10</v>
      </c>
      <c r="H146" s="3">
        <f>VLOOKUP($A146,'02 SHIPPED'!$A$10:$G$1000000,4,FALSE)</f>
        <v>6860008</v>
      </c>
      <c r="I146" s="3">
        <f>VLOOKUP($A146,'02 SHIPPED'!$A$10:$G$1000000,5,FALSE)</f>
        <v>6860008</v>
      </c>
      <c r="J146" s="3">
        <f>VLOOKUP($A146,'02 SHIPPED'!$A$10:$G$1000000,6,FALSE)</f>
        <v>13</v>
      </c>
      <c r="K146" s="3">
        <f>VLOOKUP($A146,'02 SHIPPED'!$A$10:$G$1000000,7,FALSE)</f>
        <v>42</v>
      </c>
      <c r="L146" s="2">
        <f t="shared" si="11"/>
        <v>0.13046632015589485</v>
      </c>
      <c r="M146" s="2">
        <f t="shared" si="12"/>
        <v>0.13046632015589485</v>
      </c>
      <c r="N146" s="2">
        <f t="shared" si="13"/>
        <v>0.46153846153846156</v>
      </c>
      <c r="O146" s="2">
        <f t="shared" si="14"/>
        <v>0.23809523809523808</v>
      </c>
      <c r="P146" s="8">
        <f>VLOOKUP($A146,'03 FORECAST SHIPPED'!$A$2:$G$1000000,4,FALSE)*L146</f>
        <v>1325208.7767244584</v>
      </c>
      <c r="Q146" s="8">
        <f>VLOOKUP($A146,'03 FORECAST SHIPPED'!$A$2:$G$1000000,5,FALSE)*M146</f>
        <v>1323853.5121606272</v>
      </c>
      <c r="R146" s="8">
        <f>VLOOKUP($A146,'03 FORECAST SHIPPED'!$A$2:$G$1000000,6,FALSE)*N146</f>
        <v>10.615384615384617</v>
      </c>
      <c r="S146" s="8">
        <f>VLOOKUP($A146,'03 FORECAST SHIPPED'!$A$2:$G$1000000,7,FALSE)*O146</f>
        <v>14.047619047619047</v>
      </c>
    </row>
    <row r="147" spans="1:19" x14ac:dyDescent="0.25">
      <c r="A147" t="s">
        <v>189</v>
      </c>
      <c r="B147">
        <f>VLOOKUP($A147,'01 LEAD TIME'!$A$10:$G$1000000,2,FALSE)</f>
        <v>0</v>
      </c>
      <c r="C147">
        <f>VLOOKUP($A147,'01 LEAD TIME'!$A$10:$G$1000000,3,FALSE)</f>
        <v>2496</v>
      </c>
      <c r="D147" s="3">
        <f>VLOOKUP($A147,'01 LEAD TIME'!$A$10:$G$1000000,4,FALSE)</f>
        <v>4349343</v>
      </c>
      <c r="E147" s="3">
        <f>VLOOKUP($A147,'01 LEAD TIME'!$A$10:$G$1000000,5,FALSE)</f>
        <v>4349343</v>
      </c>
      <c r="F147" s="3">
        <f>VLOOKUP($A147,'01 LEAD TIME'!$A$10:$G$1000000,6,FALSE)</f>
        <v>23</v>
      </c>
      <c r="G147" s="3">
        <f>VLOOKUP($A147,'01 LEAD TIME'!$A$10:$G$1000000,7,FALSE)</f>
        <v>29</v>
      </c>
      <c r="H147" s="3">
        <f>VLOOKUP($A147,'02 SHIPPED'!$A$10:$G$1000000,4,FALSE)</f>
        <v>2937073</v>
      </c>
      <c r="I147" s="3">
        <f>VLOOKUP($A147,'02 SHIPPED'!$A$10:$G$1000000,5,FALSE)</f>
        <v>2937073</v>
      </c>
      <c r="J147" s="3">
        <f>VLOOKUP($A147,'02 SHIPPED'!$A$10:$G$1000000,6,FALSE)</f>
        <v>19</v>
      </c>
      <c r="K147" s="3">
        <f>VLOOKUP($A147,'02 SHIPPED'!$A$10:$G$1000000,7,FALSE)</f>
        <v>29</v>
      </c>
      <c r="L147" s="2">
        <f t="shared" si="11"/>
        <v>1.4808426620652602</v>
      </c>
      <c r="M147" s="2">
        <f t="shared" si="12"/>
        <v>1.4808426620652602</v>
      </c>
      <c r="N147" s="2">
        <f t="shared" si="13"/>
        <v>1.2105263157894737</v>
      </c>
      <c r="O147" s="2">
        <f t="shared" si="14"/>
        <v>1</v>
      </c>
      <c r="P147" s="8">
        <f>VLOOKUP($A147,'03 FORECAST SHIPPED'!$A$2:$G$1000000,4,FALSE)*L147</f>
        <v>13605031.337472752</v>
      </c>
      <c r="Q147" s="8">
        <f>VLOOKUP($A147,'03 FORECAST SHIPPED'!$A$2:$G$1000000,5,FALSE)*M147</f>
        <v>13605031.337472752</v>
      </c>
      <c r="R147" s="8">
        <f>VLOOKUP($A147,'03 FORECAST SHIPPED'!$A$2:$G$1000000,6,FALSE)*N147</f>
        <v>56.89473684210526</v>
      </c>
      <c r="S147" s="8">
        <f>VLOOKUP($A147,'03 FORECAST SHIPPED'!$A$2:$G$1000000,7,FALSE)*O147</f>
        <v>67</v>
      </c>
    </row>
    <row r="148" spans="1:19" x14ac:dyDescent="0.25">
      <c r="A148" t="s">
        <v>190</v>
      </c>
      <c r="B148">
        <f>VLOOKUP($A148,'01 LEAD TIME'!$A$10:$G$1000000,2,FALSE)</f>
        <v>0</v>
      </c>
      <c r="C148">
        <f>VLOOKUP($A148,'01 LEAD TIME'!$A$10:$G$1000000,3,FALSE)</f>
        <v>2540</v>
      </c>
      <c r="D148" s="3">
        <f>VLOOKUP($A148,'01 LEAD TIME'!$A$10:$G$1000000,4,FALSE)</f>
        <v>492314</v>
      </c>
      <c r="E148" s="3">
        <f>VLOOKUP($A148,'01 LEAD TIME'!$A$10:$G$1000000,5,FALSE)</f>
        <v>492314</v>
      </c>
      <c r="F148" s="3">
        <f>VLOOKUP($A148,'01 LEAD TIME'!$A$10:$G$1000000,6,FALSE)</f>
        <v>2</v>
      </c>
      <c r="G148" s="3">
        <f>VLOOKUP($A148,'01 LEAD TIME'!$A$10:$G$1000000,7,FALSE)</f>
        <v>3</v>
      </c>
      <c r="H148" s="3">
        <f>VLOOKUP($A148,'02 SHIPPED'!$A$10:$G$1000000,4,FALSE)</f>
        <v>3649446.2</v>
      </c>
      <c r="I148" s="3">
        <f>VLOOKUP($A148,'02 SHIPPED'!$A$10:$G$1000000,5,FALSE)</f>
        <v>3612930.01</v>
      </c>
      <c r="J148" s="3">
        <f>VLOOKUP($A148,'02 SHIPPED'!$A$10:$G$1000000,6,FALSE)</f>
        <v>15</v>
      </c>
      <c r="K148" s="3">
        <f>VLOOKUP($A148,'02 SHIPPED'!$A$10:$G$1000000,7,FALSE)</f>
        <v>26</v>
      </c>
      <c r="L148" s="2">
        <f t="shared" si="11"/>
        <v>0.13490101594044598</v>
      </c>
      <c r="M148" s="2">
        <f t="shared" si="12"/>
        <v>0.13626447194862765</v>
      </c>
      <c r="N148" s="2">
        <f t="shared" si="13"/>
        <v>0.13333333333333333</v>
      </c>
      <c r="O148" s="2">
        <f t="shared" si="14"/>
        <v>0.11538461538461539</v>
      </c>
      <c r="P148" s="8">
        <f>VLOOKUP($A148,'03 FORECAST SHIPPED'!$A$2:$G$1000000,4,FALSE)*L148</f>
        <v>458588.74601488857</v>
      </c>
      <c r="Q148" s="8">
        <f>VLOOKUP($A148,'03 FORECAST SHIPPED'!$A$2:$G$1000000,5,FALSE)*M148</f>
        <v>462024.61400762096</v>
      </c>
      <c r="R148" s="8">
        <f>VLOOKUP($A148,'03 FORECAST SHIPPED'!$A$2:$G$1000000,6,FALSE)*N148</f>
        <v>1.8666666666666667</v>
      </c>
      <c r="S148" s="8">
        <f>VLOOKUP($A148,'03 FORECAST SHIPPED'!$A$2:$G$1000000,7,FALSE)*O148</f>
        <v>2.7692307692307692</v>
      </c>
    </row>
    <row r="149" spans="1:19" x14ac:dyDescent="0.25">
      <c r="A149" t="s">
        <v>44</v>
      </c>
      <c r="B149">
        <f>VLOOKUP($A149,'01 LEAD TIME'!$A$10:$G$1000000,2,FALSE)</f>
        <v>0</v>
      </c>
      <c r="C149">
        <f>VLOOKUP($A149,'01 LEAD TIME'!$A$10:$G$1000000,3,FALSE)</f>
        <v>2556</v>
      </c>
      <c r="D149" s="3">
        <f>VLOOKUP($A149,'01 LEAD TIME'!$A$10:$G$1000000,4,FALSE)</f>
        <v>770100</v>
      </c>
      <c r="E149" s="3">
        <f>VLOOKUP($A149,'01 LEAD TIME'!$A$10:$G$1000000,5,FALSE)</f>
        <v>719674.37</v>
      </c>
      <c r="F149" s="3">
        <f>VLOOKUP($A149,'01 LEAD TIME'!$A$10:$G$1000000,6,FALSE)</f>
        <v>3</v>
      </c>
      <c r="G149" s="3">
        <f>VLOOKUP($A149,'01 LEAD TIME'!$A$10:$G$1000000,7,FALSE)</f>
        <v>6</v>
      </c>
      <c r="H149" s="3">
        <f>VLOOKUP($A149,'02 SHIPPED'!$A$10:$G$1000000,4,FALSE)</f>
        <v>5827408</v>
      </c>
      <c r="I149" s="3">
        <f>VLOOKUP($A149,'02 SHIPPED'!$A$10:$G$1000000,5,FALSE)</f>
        <v>5774486.9800000004</v>
      </c>
      <c r="J149" s="3">
        <f>VLOOKUP($A149,'02 SHIPPED'!$A$10:$G$1000000,6,FALSE)</f>
        <v>24</v>
      </c>
      <c r="K149" s="3">
        <f>VLOOKUP($A149,'02 SHIPPED'!$A$10:$G$1000000,7,FALSE)</f>
        <v>66</v>
      </c>
      <c r="L149" s="2">
        <f t="shared" si="11"/>
        <v>0.13215137845162034</v>
      </c>
      <c r="M149" s="2">
        <f t="shared" si="12"/>
        <v>0.12463000998921638</v>
      </c>
      <c r="N149" s="2">
        <f t="shared" si="13"/>
        <v>0.125</v>
      </c>
      <c r="O149" s="2">
        <f t="shared" si="14"/>
        <v>9.0909090909090912E-2</v>
      </c>
      <c r="P149" s="8">
        <f>VLOOKUP($A149,'03 FORECAST SHIPPED'!$A$2:$G$1000000,4,FALSE)*L149</f>
        <v>848058.34472204454</v>
      </c>
      <c r="Q149" s="8">
        <f>VLOOKUP($A149,'03 FORECAST SHIPPED'!$A$2:$G$1000000,5,FALSE)*M149</f>
        <v>793195.73160280846</v>
      </c>
      <c r="R149" s="8">
        <f>VLOOKUP($A149,'03 FORECAST SHIPPED'!$A$2:$G$1000000,6,FALSE)*N149</f>
        <v>3.625</v>
      </c>
      <c r="S149" s="8">
        <f>VLOOKUP($A149,'03 FORECAST SHIPPED'!$A$2:$G$1000000,7,FALSE)*O149</f>
        <v>6.1818181818181817</v>
      </c>
    </row>
    <row r="150" spans="1:19" x14ac:dyDescent="0.25">
      <c r="A150" t="s">
        <v>191</v>
      </c>
      <c r="B150">
        <f>VLOOKUP($A150,'01 LEAD TIME'!$A$10:$G$1000000,2,FALSE)</f>
        <v>0</v>
      </c>
      <c r="C150">
        <f>VLOOKUP($A150,'01 LEAD TIME'!$A$10:$G$1000000,3,FALSE)</f>
        <v>2584</v>
      </c>
      <c r="D150" s="3">
        <f>VLOOKUP($A150,'01 LEAD TIME'!$A$10:$G$1000000,4,FALSE)</f>
        <v>25283903.539999999</v>
      </c>
      <c r="E150" s="3">
        <f>VLOOKUP($A150,'01 LEAD TIME'!$A$10:$G$1000000,5,FALSE)</f>
        <v>25168853.539999999</v>
      </c>
      <c r="F150" s="3">
        <f>VLOOKUP($A150,'01 LEAD TIME'!$A$10:$G$1000000,6,FALSE)</f>
        <v>109</v>
      </c>
      <c r="G150" s="3">
        <f>VLOOKUP($A150,'01 LEAD TIME'!$A$10:$G$1000000,7,FALSE)</f>
        <v>157</v>
      </c>
      <c r="H150" s="3">
        <f>VLOOKUP($A150,'02 SHIPPED'!$A$10:$G$1000000,4,FALSE)</f>
        <v>72098252.439999998</v>
      </c>
      <c r="I150" s="3">
        <f>VLOOKUP($A150,'02 SHIPPED'!$A$10:$G$1000000,5,FALSE)</f>
        <v>68123384.840000004</v>
      </c>
      <c r="J150" s="3">
        <f>VLOOKUP($A150,'02 SHIPPED'!$A$10:$G$1000000,6,FALSE)</f>
        <v>326</v>
      </c>
      <c r="K150" s="3">
        <f>VLOOKUP($A150,'02 SHIPPED'!$A$10:$G$1000000,7,FALSE)</f>
        <v>492</v>
      </c>
      <c r="L150" s="2">
        <f t="shared" si="11"/>
        <v>0.35068677373340229</v>
      </c>
      <c r="M150" s="2">
        <f t="shared" si="12"/>
        <v>0.36945982057576221</v>
      </c>
      <c r="N150" s="2">
        <f t="shared" si="13"/>
        <v>0.33435582822085891</v>
      </c>
      <c r="O150" s="2">
        <f t="shared" si="14"/>
        <v>0.31910569105691056</v>
      </c>
      <c r="P150" s="8">
        <f>VLOOKUP($A150,'03 FORECAST SHIPPED'!$A$2:$G$1000000,4,FALSE)*L150</f>
        <v>27007141.068121891</v>
      </c>
      <c r="Q150" s="8">
        <f>VLOOKUP($A150,'03 FORECAST SHIPPED'!$A$2:$G$1000000,5,FALSE)*M150</f>
        <v>26986583.336239431</v>
      </c>
      <c r="R150" s="8">
        <f>VLOOKUP($A150,'03 FORECAST SHIPPED'!$A$2:$G$1000000,6,FALSE)*N150</f>
        <v>118.02760736196319</v>
      </c>
      <c r="S150" s="8">
        <f>VLOOKUP($A150,'03 FORECAST SHIPPED'!$A$2:$G$1000000,7,FALSE)*O150</f>
        <v>167.21138211382114</v>
      </c>
    </row>
    <row r="151" spans="1:19" x14ac:dyDescent="0.25">
      <c r="A151" t="s">
        <v>192</v>
      </c>
      <c r="B151">
        <f>VLOOKUP($A151,'01 LEAD TIME'!$A$10:$G$1000000,2,FALSE)</f>
        <v>0</v>
      </c>
      <c r="C151">
        <f>VLOOKUP($A151,'01 LEAD TIME'!$A$10:$G$1000000,3,FALSE)</f>
        <v>2616</v>
      </c>
      <c r="D151" s="3">
        <f>VLOOKUP($A151,'01 LEAD TIME'!$A$10:$G$1000000,4,FALSE)</f>
        <v>174000</v>
      </c>
      <c r="E151" s="3">
        <f>VLOOKUP($A151,'01 LEAD TIME'!$A$10:$G$1000000,5,FALSE)</f>
        <v>174000</v>
      </c>
      <c r="F151" s="3">
        <f>VLOOKUP($A151,'01 LEAD TIME'!$A$10:$G$1000000,6,FALSE)</f>
        <v>3</v>
      </c>
      <c r="G151" s="3">
        <f>VLOOKUP($A151,'01 LEAD TIME'!$A$10:$G$1000000,7,FALSE)</f>
        <v>3</v>
      </c>
      <c r="H151" s="3">
        <f>VLOOKUP($A151,'02 SHIPPED'!$A$10:$G$1000000,4,FALSE)</f>
        <v>70000</v>
      </c>
      <c r="I151" s="3">
        <f>VLOOKUP($A151,'02 SHIPPED'!$A$10:$G$1000000,5,FALSE)</f>
        <v>70000</v>
      </c>
      <c r="J151" s="3">
        <f>VLOOKUP($A151,'02 SHIPPED'!$A$10:$G$1000000,6,FALSE)</f>
        <v>2</v>
      </c>
      <c r="K151" s="3">
        <f>VLOOKUP($A151,'02 SHIPPED'!$A$10:$G$1000000,7,FALSE)</f>
        <v>2</v>
      </c>
      <c r="L151" s="2">
        <f t="shared" si="11"/>
        <v>2.4857142857142858</v>
      </c>
      <c r="M151" s="2">
        <f t="shared" si="12"/>
        <v>2.4857142857142858</v>
      </c>
      <c r="N151" s="2">
        <f t="shared" si="13"/>
        <v>1.5</v>
      </c>
      <c r="O151" s="2">
        <f t="shared" si="14"/>
        <v>1.5</v>
      </c>
      <c r="P151" s="8">
        <f>VLOOKUP($A151,'03 FORECAST SHIPPED'!$A$2:$G$1000000,4,FALSE)*L151</f>
        <v>1948800</v>
      </c>
      <c r="Q151" s="8">
        <f>VLOOKUP($A151,'03 FORECAST SHIPPED'!$A$2:$G$1000000,5,FALSE)*M151</f>
        <v>1948800</v>
      </c>
      <c r="R151" s="8">
        <f>VLOOKUP($A151,'03 FORECAST SHIPPED'!$A$2:$G$1000000,6,FALSE)*N151</f>
        <v>10.5</v>
      </c>
      <c r="S151" s="8">
        <f>VLOOKUP($A151,'03 FORECAST SHIPPED'!$A$2:$G$1000000,7,FALSE)*O151</f>
        <v>10.5</v>
      </c>
    </row>
    <row r="152" spans="1:19" x14ac:dyDescent="0.25">
      <c r="A152" t="s">
        <v>193</v>
      </c>
      <c r="B152">
        <f>VLOOKUP($A152,'01 LEAD TIME'!$A$10:$G$1000000,2,FALSE)</f>
        <v>0</v>
      </c>
      <c r="C152">
        <f>VLOOKUP($A152,'01 LEAD TIME'!$A$10:$G$1000000,3,FALSE)</f>
        <v>2649</v>
      </c>
      <c r="D152" s="3">
        <f>VLOOKUP($A152,'01 LEAD TIME'!$A$10:$G$1000000,4,FALSE)</f>
        <v>329000</v>
      </c>
      <c r="E152" s="3">
        <f>VLOOKUP($A152,'01 LEAD TIME'!$A$10:$G$1000000,5,FALSE)</f>
        <v>329000</v>
      </c>
      <c r="F152" s="3">
        <f>VLOOKUP($A152,'01 LEAD TIME'!$A$10:$G$1000000,6,FALSE)</f>
        <v>2</v>
      </c>
      <c r="G152" s="3">
        <f>VLOOKUP($A152,'01 LEAD TIME'!$A$10:$G$1000000,7,FALSE)</f>
        <v>2</v>
      </c>
      <c r="H152" s="3">
        <f>VLOOKUP($A152,'02 SHIPPED'!$A$10:$G$1000000,4,FALSE)</f>
        <v>1475900</v>
      </c>
      <c r="I152" s="3">
        <f>VLOOKUP($A152,'02 SHIPPED'!$A$10:$G$1000000,5,FALSE)</f>
        <v>1425900</v>
      </c>
      <c r="J152" s="3">
        <f>VLOOKUP($A152,'02 SHIPPED'!$A$10:$G$1000000,6,FALSE)</f>
        <v>11</v>
      </c>
      <c r="K152" s="3">
        <f>VLOOKUP($A152,'02 SHIPPED'!$A$10:$G$1000000,7,FALSE)</f>
        <v>14</v>
      </c>
      <c r="L152" s="2">
        <f t="shared" si="11"/>
        <v>0.22291483162815909</v>
      </c>
      <c r="M152" s="2">
        <f t="shared" si="12"/>
        <v>0.23073146784486992</v>
      </c>
      <c r="N152" s="2">
        <f t="shared" si="13"/>
        <v>0.18181818181818182</v>
      </c>
      <c r="O152" s="2">
        <f t="shared" si="14"/>
        <v>0.14285714285714285</v>
      </c>
      <c r="P152" s="8">
        <f>VLOOKUP($A152,'03 FORECAST SHIPPED'!$A$2:$G$1000000,4,FALSE)*L152</f>
        <v>337470.76360187004</v>
      </c>
      <c r="Q152" s="8">
        <f>VLOOKUP($A152,'03 FORECAST SHIPPED'!$A$2:$G$1000000,5,FALSE)*M152</f>
        <v>337767.79577810509</v>
      </c>
      <c r="R152" s="8">
        <f>VLOOKUP($A152,'03 FORECAST SHIPPED'!$A$2:$G$1000000,6,FALSE)*N152</f>
        <v>2.1818181818181817</v>
      </c>
      <c r="S152" s="8">
        <f>VLOOKUP($A152,'03 FORECAST SHIPPED'!$A$2:$G$1000000,7,FALSE)*O152</f>
        <v>2.1428571428571428</v>
      </c>
    </row>
    <row r="153" spans="1:19" x14ac:dyDescent="0.25">
      <c r="A153" t="s">
        <v>194</v>
      </c>
      <c r="B153">
        <f>VLOOKUP($A153,'01 LEAD TIME'!$A$10:$G$1000000,2,FALSE)</f>
        <v>0</v>
      </c>
      <c r="C153">
        <f>VLOOKUP($A153,'01 LEAD TIME'!$A$10:$G$1000000,3,FALSE)</f>
        <v>2686</v>
      </c>
      <c r="D153" s="3">
        <f>VLOOKUP($A153,'01 LEAD TIME'!$A$10:$G$1000000,4,FALSE)</f>
        <v>1099900</v>
      </c>
      <c r="E153" s="3">
        <f>VLOOKUP($A153,'01 LEAD TIME'!$A$10:$G$1000000,5,FALSE)</f>
        <v>1099900</v>
      </c>
      <c r="F153" s="3">
        <f>VLOOKUP($A153,'01 LEAD TIME'!$A$10:$G$1000000,6,FALSE)</f>
        <v>7</v>
      </c>
      <c r="G153" s="3">
        <f>VLOOKUP($A153,'01 LEAD TIME'!$A$10:$G$1000000,7,FALSE)</f>
        <v>12</v>
      </c>
      <c r="H153" s="3">
        <f>VLOOKUP($A153,'02 SHIPPED'!$A$10:$G$1000000,4,FALSE)</f>
        <v>1537600</v>
      </c>
      <c r="I153" s="3">
        <f>VLOOKUP($A153,'02 SHIPPED'!$A$10:$G$1000000,5,FALSE)</f>
        <v>1537600</v>
      </c>
      <c r="J153" s="3">
        <f>VLOOKUP($A153,'02 SHIPPED'!$A$10:$G$1000000,6,FALSE)</f>
        <v>9</v>
      </c>
      <c r="K153" s="3">
        <f>VLOOKUP($A153,'02 SHIPPED'!$A$10:$G$1000000,7,FALSE)</f>
        <v>18</v>
      </c>
      <c r="L153" s="2">
        <f t="shared" si="11"/>
        <v>0.71533558792924035</v>
      </c>
      <c r="M153" s="2">
        <f t="shared" si="12"/>
        <v>0.71533558792924035</v>
      </c>
      <c r="N153" s="2">
        <f t="shared" si="13"/>
        <v>0.77777777777777779</v>
      </c>
      <c r="O153" s="2">
        <f t="shared" si="14"/>
        <v>0.66666666666666663</v>
      </c>
      <c r="P153" s="8">
        <f>VLOOKUP($A153,'03 FORECAST SHIPPED'!$A$2:$G$1000000,4,FALSE)*L153</f>
        <v>3006326.5686784596</v>
      </c>
      <c r="Q153" s="8">
        <f>VLOOKUP($A153,'03 FORECAST SHIPPED'!$A$2:$G$1000000,5,FALSE)*M153</f>
        <v>3006326.5686784596</v>
      </c>
      <c r="R153" s="8">
        <f>VLOOKUP($A153,'03 FORECAST SHIPPED'!$A$2:$G$1000000,6,FALSE)*N153</f>
        <v>9.3333333333333339</v>
      </c>
      <c r="S153" s="8">
        <f>VLOOKUP($A153,'03 FORECAST SHIPPED'!$A$2:$G$1000000,7,FALSE)*O153</f>
        <v>16.666666666666664</v>
      </c>
    </row>
    <row r="154" spans="1:19" x14ac:dyDescent="0.25">
      <c r="A154" t="s">
        <v>195</v>
      </c>
      <c r="B154">
        <f>VLOOKUP($A154,'01 LEAD TIME'!$A$10:$G$1000000,2,FALSE)</f>
        <v>0</v>
      </c>
      <c r="C154">
        <f>VLOOKUP($A154,'01 LEAD TIME'!$A$10:$G$1000000,3,FALSE)</f>
        <v>2693</v>
      </c>
      <c r="D154" s="3">
        <f>VLOOKUP($A154,'01 LEAD TIME'!$A$10:$G$1000000,4,FALSE)</f>
        <v>1480550</v>
      </c>
      <c r="E154" s="3">
        <f>VLOOKUP($A154,'01 LEAD TIME'!$A$10:$G$1000000,5,FALSE)</f>
        <v>1480550</v>
      </c>
      <c r="F154" s="3">
        <f>VLOOKUP($A154,'01 LEAD TIME'!$A$10:$G$1000000,6,FALSE)</f>
        <v>6</v>
      </c>
      <c r="G154" s="3">
        <f>VLOOKUP($A154,'01 LEAD TIME'!$A$10:$G$1000000,7,FALSE)</f>
        <v>20</v>
      </c>
      <c r="H154" s="3">
        <f>VLOOKUP($A154,'02 SHIPPED'!$A$10:$G$1000000,4,FALSE)</f>
        <v>1988444</v>
      </c>
      <c r="I154" s="3">
        <f>VLOOKUP($A154,'02 SHIPPED'!$A$10:$G$1000000,5,FALSE)</f>
        <v>1837359.91</v>
      </c>
      <c r="J154" s="3">
        <f>VLOOKUP($A154,'02 SHIPPED'!$A$10:$G$1000000,6,FALSE)</f>
        <v>9</v>
      </c>
      <c r="K154" s="3">
        <f>VLOOKUP($A154,'02 SHIPPED'!$A$10:$G$1000000,7,FALSE)</f>
        <v>25</v>
      </c>
      <c r="L154" s="2">
        <f t="shared" si="11"/>
        <v>0.74457716687017583</v>
      </c>
      <c r="M154" s="2">
        <f t="shared" si="12"/>
        <v>0.80580293057553432</v>
      </c>
      <c r="N154" s="2">
        <f t="shared" si="13"/>
        <v>0.66666666666666663</v>
      </c>
      <c r="O154" s="2">
        <f t="shared" si="14"/>
        <v>0.8</v>
      </c>
      <c r="P154" s="8">
        <f>VLOOKUP($A154,'03 FORECAST SHIPPED'!$A$2:$G$1000000,4,FALSE)*L154</f>
        <v>4100393.1963774185</v>
      </c>
      <c r="Q154" s="8">
        <f>VLOOKUP($A154,'03 FORECAST SHIPPED'!$A$2:$G$1000000,5,FALSE)*M154</f>
        <v>3853617.5354285925</v>
      </c>
      <c r="R154" s="8">
        <f>VLOOKUP($A154,'03 FORECAST SHIPPED'!$A$2:$G$1000000,6,FALSE)*N154</f>
        <v>16</v>
      </c>
      <c r="S154" s="8">
        <f>VLOOKUP($A154,'03 FORECAST SHIPPED'!$A$2:$G$1000000,7,FALSE)*O154</f>
        <v>43.2</v>
      </c>
    </row>
    <row r="155" spans="1:19" x14ac:dyDescent="0.25">
      <c r="A155" t="s">
        <v>196</v>
      </c>
      <c r="B155">
        <f>VLOOKUP($A155,'01 LEAD TIME'!$A$10:$G$1000000,2,FALSE)</f>
        <v>0</v>
      </c>
      <c r="C155">
        <f>VLOOKUP($A155,'01 LEAD TIME'!$A$10:$G$1000000,3,FALSE)</f>
        <v>2722</v>
      </c>
      <c r="D155" s="3">
        <f>VLOOKUP($A155,'01 LEAD TIME'!$A$10:$G$1000000,4,FALSE)</f>
        <v>642000</v>
      </c>
      <c r="E155" s="3">
        <f>VLOOKUP($A155,'01 LEAD TIME'!$A$10:$G$1000000,5,FALSE)</f>
        <v>626100</v>
      </c>
      <c r="F155" s="3">
        <f>VLOOKUP($A155,'01 LEAD TIME'!$A$10:$G$1000000,6,FALSE)</f>
        <v>5</v>
      </c>
      <c r="G155" s="3">
        <f>VLOOKUP($A155,'01 LEAD TIME'!$A$10:$G$1000000,7,FALSE)</f>
        <v>7</v>
      </c>
      <c r="H155" s="3">
        <f>VLOOKUP($A155,'02 SHIPPED'!$A$10:$G$1000000,4,FALSE)</f>
        <v>1485972</v>
      </c>
      <c r="I155" s="3">
        <f>VLOOKUP($A155,'02 SHIPPED'!$A$10:$G$1000000,5,FALSE)</f>
        <v>1470072</v>
      </c>
      <c r="J155" s="3">
        <f>VLOOKUP($A155,'02 SHIPPED'!$A$10:$G$1000000,6,FALSE)</f>
        <v>10</v>
      </c>
      <c r="K155" s="3">
        <f>VLOOKUP($A155,'02 SHIPPED'!$A$10:$G$1000000,7,FALSE)</f>
        <v>17</v>
      </c>
      <c r="L155" s="2">
        <f t="shared" si="11"/>
        <v>0.43204044221560028</v>
      </c>
      <c r="M155" s="2">
        <f t="shared" si="12"/>
        <v>0.42589750706087864</v>
      </c>
      <c r="N155" s="2">
        <f t="shared" si="13"/>
        <v>0.5</v>
      </c>
      <c r="O155" s="2">
        <f t="shared" si="14"/>
        <v>0.41176470588235292</v>
      </c>
      <c r="P155" s="8">
        <f>VLOOKUP($A155,'03 FORECAST SHIPPED'!$A$2:$G$1000000,4,FALSE)*L155</f>
        <v>654961.21326646802</v>
      </c>
      <c r="Q155" s="8">
        <f>VLOOKUP($A155,'03 FORECAST SHIPPED'!$A$2:$G$1000000,5,FALSE)*M155</f>
        <v>638876.92521182634</v>
      </c>
      <c r="R155" s="8">
        <f>VLOOKUP($A155,'03 FORECAST SHIPPED'!$A$2:$G$1000000,6,FALSE)*N155</f>
        <v>5</v>
      </c>
      <c r="S155" s="8">
        <f>VLOOKUP($A155,'03 FORECAST SHIPPED'!$A$2:$G$1000000,7,FALSE)*O155</f>
        <v>7</v>
      </c>
    </row>
    <row r="156" spans="1:19" x14ac:dyDescent="0.25">
      <c r="A156" t="s">
        <v>197</v>
      </c>
      <c r="B156">
        <f>VLOOKUP($A156,'01 LEAD TIME'!$A$10:$G$1000000,2,FALSE)</f>
        <v>0</v>
      </c>
      <c r="C156">
        <f>VLOOKUP($A156,'01 LEAD TIME'!$A$10:$G$1000000,3,FALSE)</f>
        <v>2731</v>
      </c>
      <c r="D156" s="3">
        <f>VLOOKUP($A156,'01 LEAD TIME'!$A$10:$G$1000000,4,FALSE)</f>
        <v>309360</v>
      </c>
      <c r="E156" s="3">
        <f>VLOOKUP($A156,'01 LEAD TIME'!$A$10:$G$1000000,5,FALSE)</f>
        <v>309360</v>
      </c>
      <c r="F156" s="3">
        <f>VLOOKUP($A156,'01 LEAD TIME'!$A$10:$G$1000000,6,FALSE)</f>
        <v>2</v>
      </c>
      <c r="G156" s="3">
        <f>VLOOKUP($A156,'01 LEAD TIME'!$A$10:$G$1000000,7,FALSE)</f>
        <v>3</v>
      </c>
      <c r="H156" s="3">
        <f>VLOOKUP($A156,'02 SHIPPED'!$A$10:$G$1000000,4,FALSE)</f>
        <v>309360</v>
      </c>
      <c r="I156" s="3">
        <f>VLOOKUP($A156,'02 SHIPPED'!$A$10:$G$1000000,5,FALSE)</f>
        <v>309360</v>
      </c>
      <c r="J156" s="3">
        <f>VLOOKUP($A156,'02 SHIPPED'!$A$10:$G$1000000,6,FALSE)</f>
        <v>2</v>
      </c>
      <c r="K156" s="3">
        <f>VLOOKUP($A156,'02 SHIPPED'!$A$10:$G$1000000,7,FALSE)</f>
        <v>3</v>
      </c>
      <c r="L156" s="2">
        <f t="shared" si="11"/>
        <v>1</v>
      </c>
      <c r="M156" s="2">
        <f t="shared" si="12"/>
        <v>1</v>
      </c>
      <c r="N156" s="2">
        <f t="shared" si="13"/>
        <v>1</v>
      </c>
      <c r="O156" s="2">
        <f t="shared" si="14"/>
        <v>1</v>
      </c>
      <c r="P156" s="8">
        <f>VLOOKUP($A156,'03 FORECAST SHIPPED'!$A$2:$G$1000000,4,FALSE)*L156</f>
        <v>428300</v>
      </c>
      <c r="Q156" s="8">
        <f>VLOOKUP($A156,'03 FORECAST SHIPPED'!$A$2:$G$1000000,5,FALSE)*M156</f>
        <v>428300</v>
      </c>
      <c r="R156" s="8">
        <f>VLOOKUP($A156,'03 FORECAST SHIPPED'!$A$2:$G$1000000,6,FALSE)*N156</f>
        <v>2</v>
      </c>
      <c r="S156" s="8">
        <f>VLOOKUP($A156,'03 FORECAST SHIPPED'!$A$2:$G$1000000,7,FALSE)*O156</f>
        <v>2</v>
      </c>
    </row>
    <row r="157" spans="1:19" x14ac:dyDescent="0.25">
      <c r="A157" t="s">
        <v>198</v>
      </c>
      <c r="B157">
        <f>VLOOKUP($A157,'01 LEAD TIME'!$A$10:$G$1000000,2,FALSE)</f>
        <v>0</v>
      </c>
      <c r="C157">
        <f>VLOOKUP($A157,'01 LEAD TIME'!$A$10:$G$1000000,3,FALSE)</f>
        <v>2756</v>
      </c>
      <c r="D157" s="3">
        <f>VLOOKUP($A157,'01 LEAD TIME'!$A$10:$G$1000000,4,FALSE)</f>
        <v>1046995</v>
      </c>
      <c r="E157" s="3">
        <f>VLOOKUP($A157,'01 LEAD TIME'!$A$10:$G$1000000,5,FALSE)</f>
        <v>1046995</v>
      </c>
      <c r="F157" s="3">
        <f>VLOOKUP($A157,'01 LEAD TIME'!$A$10:$G$1000000,6,FALSE)</f>
        <v>7</v>
      </c>
      <c r="G157" s="3">
        <f>VLOOKUP($A157,'01 LEAD TIME'!$A$10:$G$1000000,7,FALSE)</f>
        <v>8</v>
      </c>
      <c r="H157" s="3">
        <f>VLOOKUP($A157,'02 SHIPPED'!$A$10:$G$1000000,4,FALSE)</f>
        <v>1237804</v>
      </c>
      <c r="I157" s="3">
        <f>VLOOKUP($A157,'02 SHIPPED'!$A$10:$G$1000000,5,FALSE)</f>
        <v>1237804</v>
      </c>
      <c r="J157" s="3">
        <f>VLOOKUP($A157,'02 SHIPPED'!$A$10:$G$1000000,6,FALSE)</f>
        <v>9</v>
      </c>
      <c r="K157" s="3">
        <f>VLOOKUP($A157,'02 SHIPPED'!$A$10:$G$1000000,7,FALSE)</f>
        <v>13</v>
      </c>
      <c r="L157" s="2">
        <f t="shared" si="11"/>
        <v>0.84584877735085684</v>
      </c>
      <c r="M157" s="2">
        <f t="shared" si="12"/>
        <v>0.84584877735085684</v>
      </c>
      <c r="N157" s="2">
        <f t="shared" si="13"/>
        <v>0.77777777777777779</v>
      </c>
      <c r="O157" s="2">
        <f t="shared" si="14"/>
        <v>0.61538461538461542</v>
      </c>
      <c r="P157" s="8">
        <f>VLOOKUP($A157,'03 FORECAST SHIPPED'!$A$2:$G$1000000,4,FALSE)*L157</f>
        <v>3346007.7475957423</v>
      </c>
      <c r="Q157" s="8">
        <f>VLOOKUP($A157,'03 FORECAST SHIPPED'!$A$2:$G$1000000,5,FALSE)*M157</f>
        <v>3261422.8698606566</v>
      </c>
      <c r="R157" s="8">
        <f>VLOOKUP($A157,'03 FORECAST SHIPPED'!$A$2:$G$1000000,6,FALSE)*N157</f>
        <v>12.444444444444445</v>
      </c>
      <c r="S157" s="8">
        <f>VLOOKUP($A157,'03 FORECAST SHIPPED'!$A$2:$G$1000000,7,FALSE)*O157</f>
        <v>15.384615384615385</v>
      </c>
    </row>
    <row r="158" spans="1:19" x14ac:dyDescent="0.25">
      <c r="A158" t="s">
        <v>199</v>
      </c>
      <c r="B158">
        <f>VLOOKUP($A158,'01 LEAD TIME'!$A$10:$G$1000000,2,FALSE)</f>
        <v>0</v>
      </c>
      <c r="C158">
        <f>VLOOKUP($A158,'01 LEAD TIME'!$A$10:$G$1000000,3,FALSE)</f>
        <v>2764</v>
      </c>
      <c r="D158" s="3">
        <f>VLOOKUP($A158,'01 LEAD TIME'!$A$10:$G$1000000,4,FALSE)</f>
        <v>210000</v>
      </c>
      <c r="E158" s="3">
        <f>VLOOKUP($A158,'01 LEAD TIME'!$A$10:$G$1000000,5,FALSE)</f>
        <v>110000</v>
      </c>
      <c r="F158" s="3">
        <f>VLOOKUP($A158,'01 LEAD TIME'!$A$10:$G$1000000,6,FALSE)</f>
        <v>2</v>
      </c>
      <c r="G158" s="3">
        <f>VLOOKUP($A158,'01 LEAD TIME'!$A$10:$G$1000000,7,FALSE)</f>
        <v>2</v>
      </c>
      <c r="H158" s="3">
        <f>VLOOKUP($A158,'02 SHIPPED'!$A$10:$G$1000000,4,FALSE)</f>
        <v>3349861</v>
      </c>
      <c r="I158" s="3">
        <f>VLOOKUP($A158,'02 SHIPPED'!$A$10:$G$1000000,5,FALSE)</f>
        <v>3249861</v>
      </c>
      <c r="J158" s="3">
        <f>VLOOKUP($A158,'02 SHIPPED'!$A$10:$G$1000000,6,FALSE)</f>
        <v>6</v>
      </c>
      <c r="K158" s="3">
        <f>VLOOKUP($A158,'02 SHIPPED'!$A$10:$G$1000000,7,FALSE)</f>
        <v>7</v>
      </c>
      <c r="L158" s="2">
        <f t="shared" si="11"/>
        <v>6.2689168296833811E-2</v>
      </c>
      <c r="M158" s="2">
        <f t="shared" si="12"/>
        <v>3.3847601482032613E-2</v>
      </c>
      <c r="N158" s="2">
        <f t="shared" si="13"/>
        <v>0.33333333333333331</v>
      </c>
      <c r="O158" s="2">
        <f t="shared" si="14"/>
        <v>0.2857142857142857</v>
      </c>
      <c r="P158" s="8">
        <f>VLOOKUP($A158,'03 FORECAST SHIPPED'!$A$2:$G$1000000,4,FALSE)*L158</f>
        <v>240780.38163374542</v>
      </c>
      <c r="Q158" s="8">
        <f>VLOOKUP($A158,'03 FORECAST SHIPPED'!$A$2:$G$1000000,5,FALSE)*M158</f>
        <v>126619.17232767801</v>
      </c>
      <c r="R158" s="8">
        <f>VLOOKUP($A158,'03 FORECAST SHIPPED'!$A$2:$G$1000000,6,FALSE)*N158</f>
        <v>2.333333333333333</v>
      </c>
      <c r="S158" s="8">
        <f>VLOOKUP($A158,'03 FORECAST SHIPPED'!$A$2:$G$1000000,7,FALSE)*O158</f>
        <v>2.5714285714285712</v>
      </c>
    </row>
    <row r="159" spans="1:19" x14ac:dyDescent="0.25">
      <c r="A159" t="s">
        <v>200</v>
      </c>
      <c r="B159">
        <f>VLOOKUP($A159,'01 LEAD TIME'!$A$10:$G$1000000,2,FALSE)</f>
        <v>0</v>
      </c>
      <c r="C159">
        <f>VLOOKUP($A159,'01 LEAD TIME'!$A$10:$G$1000000,3,FALSE)</f>
        <v>2774</v>
      </c>
      <c r="D159" s="3">
        <f>VLOOKUP($A159,'01 LEAD TIME'!$A$10:$G$1000000,4,FALSE)</f>
        <v>884495.8</v>
      </c>
      <c r="E159" s="3">
        <f>VLOOKUP($A159,'01 LEAD TIME'!$A$10:$G$1000000,5,FALSE)</f>
        <v>868695.8</v>
      </c>
      <c r="F159" s="3">
        <f>VLOOKUP($A159,'01 LEAD TIME'!$A$10:$G$1000000,6,FALSE)</f>
        <v>5</v>
      </c>
      <c r="G159" s="3">
        <f>VLOOKUP($A159,'01 LEAD TIME'!$A$10:$G$1000000,7,FALSE)</f>
        <v>6</v>
      </c>
      <c r="H159" s="3">
        <f>VLOOKUP($A159,'02 SHIPPED'!$A$10:$G$1000000,4,FALSE)</f>
        <v>520096.8</v>
      </c>
      <c r="I159" s="3">
        <f>VLOOKUP($A159,'02 SHIPPED'!$A$10:$G$1000000,5,FALSE)</f>
        <v>520096.8</v>
      </c>
      <c r="J159" s="3">
        <f>VLOOKUP($A159,'02 SHIPPED'!$A$10:$G$1000000,6,FALSE)</f>
        <v>4</v>
      </c>
      <c r="K159" s="3">
        <f>VLOOKUP($A159,'02 SHIPPED'!$A$10:$G$1000000,7,FALSE)</f>
        <v>6</v>
      </c>
      <c r="L159" s="2">
        <f t="shared" si="11"/>
        <v>1.70063688144207</v>
      </c>
      <c r="M159" s="2">
        <f t="shared" si="12"/>
        <v>1.6702579212177426</v>
      </c>
      <c r="N159" s="2">
        <f t="shared" si="13"/>
        <v>1.25</v>
      </c>
      <c r="O159" s="2">
        <f t="shared" si="14"/>
        <v>1</v>
      </c>
      <c r="P159" s="8">
        <f>VLOOKUP($A159,'03 FORECAST SHIPPED'!$A$2:$G$1000000,4,FALSE)*L159</f>
        <v>1565429.1066925235</v>
      </c>
      <c r="Q159" s="8">
        <f>VLOOKUP($A159,'03 FORECAST SHIPPED'!$A$2:$G$1000000,5,FALSE)*M159</f>
        <v>1511075.3262424227</v>
      </c>
      <c r="R159" s="8">
        <f>VLOOKUP($A159,'03 FORECAST SHIPPED'!$A$2:$G$1000000,6,FALSE)*N159</f>
        <v>6.25</v>
      </c>
      <c r="S159" s="8">
        <f>VLOOKUP($A159,'03 FORECAST SHIPPED'!$A$2:$G$1000000,7,FALSE)*O159</f>
        <v>7</v>
      </c>
    </row>
    <row r="160" spans="1:19" x14ac:dyDescent="0.25">
      <c r="A160" t="s">
        <v>201</v>
      </c>
      <c r="B160">
        <f>VLOOKUP($A160,'01 LEAD TIME'!$A$10:$G$1000000,2,FALSE)</f>
        <v>0</v>
      </c>
      <c r="C160">
        <f>VLOOKUP($A160,'01 LEAD TIME'!$A$10:$G$1000000,3,FALSE)</f>
        <v>2808</v>
      </c>
      <c r="D160" s="3">
        <f>VLOOKUP($A160,'01 LEAD TIME'!$A$10:$G$1000000,4,FALSE)</f>
        <v>941430</v>
      </c>
      <c r="E160" s="3">
        <f>VLOOKUP($A160,'01 LEAD TIME'!$A$10:$G$1000000,5,FALSE)</f>
        <v>941430</v>
      </c>
      <c r="F160" s="3">
        <f>VLOOKUP($A160,'01 LEAD TIME'!$A$10:$G$1000000,6,FALSE)</f>
        <v>5</v>
      </c>
      <c r="G160" s="3">
        <f>VLOOKUP($A160,'01 LEAD TIME'!$A$10:$G$1000000,7,FALSE)</f>
        <v>10</v>
      </c>
      <c r="H160" s="3">
        <f>VLOOKUP($A160,'02 SHIPPED'!$A$10:$G$1000000,4,FALSE)</f>
        <v>2750994.76</v>
      </c>
      <c r="I160" s="3">
        <f>VLOOKUP($A160,'02 SHIPPED'!$A$10:$G$1000000,5,FALSE)</f>
        <v>2750994.76</v>
      </c>
      <c r="J160" s="3">
        <f>VLOOKUP($A160,'02 SHIPPED'!$A$10:$G$1000000,6,FALSE)</f>
        <v>14</v>
      </c>
      <c r="K160" s="3">
        <f>VLOOKUP($A160,'02 SHIPPED'!$A$10:$G$1000000,7,FALSE)</f>
        <v>27</v>
      </c>
      <c r="L160" s="2">
        <f t="shared" si="11"/>
        <v>0.34221439229495298</v>
      </c>
      <c r="M160" s="2">
        <f t="shared" si="12"/>
        <v>0.34221439229495298</v>
      </c>
      <c r="N160" s="2">
        <f t="shared" si="13"/>
        <v>0.35714285714285715</v>
      </c>
      <c r="O160" s="2">
        <f t="shared" si="14"/>
        <v>0.37037037037037035</v>
      </c>
      <c r="P160" s="8">
        <f>VLOOKUP($A160,'03 FORECAST SHIPPED'!$A$2:$G$1000000,4,FALSE)*L160</f>
        <v>1042907.1759616147</v>
      </c>
      <c r="Q160" s="8">
        <f>VLOOKUP($A160,'03 FORECAST SHIPPED'!$A$2:$G$1000000,5,FALSE)*M160</f>
        <v>1042907.1759616147</v>
      </c>
      <c r="R160" s="8">
        <f>VLOOKUP($A160,'03 FORECAST SHIPPED'!$A$2:$G$1000000,6,FALSE)*N160</f>
        <v>4.2857142857142856</v>
      </c>
      <c r="S160" s="8">
        <f>VLOOKUP($A160,'03 FORECAST SHIPPED'!$A$2:$G$1000000,7,FALSE)*O160</f>
        <v>8.8888888888888893</v>
      </c>
    </row>
    <row r="161" spans="1:19" x14ac:dyDescent="0.25">
      <c r="A161" t="s">
        <v>202</v>
      </c>
      <c r="B161">
        <f>VLOOKUP($A161,'01 LEAD TIME'!$A$10:$G$1000000,2,FALSE)</f>
        <v>0</v>
      </c>
      <c r="C161">
        <f>VLOOKUP($A161,'01 LEAD TIME'!$A$10:$G$1000000,3,FALSE)</f>
        <v>2827</v>
      </c>
      <c r="D161" s="3">
        <f>VLOOKUP($A161,'01 LEAD TIME'!$A$10:$G$1000000,4,FALSE)</f>
        <v>503520</v>
      </c>
      <c r="E161" s="3">
        <f>VLOOKUP($A161,'01 LEAD TIME'!$A$10:$G$1000000,5,FALSE)</f>
        <v>503520</v>
      </c>
      <c r="F161" s="3">
        <f>VLOOKUP($A161,'01 LEAD TIME'!$A$10:$G$1000000,6,FALSE)</f>
        <v>2</v>
      </c>
      <c r="G161" s="3">
        <f>VLOOKUP($A161,'01 LEAD TIME'!$A$10:$G$1000000,7,FALSE)</f>
        <v>5</v>
      </c>
      <c r="H161" s="3">
        <f>VLOOKUP($A161,'02 SHIPPED'!$A$10:$G$1000000,4,FALSE)</f>
        <v>661120</v>
      </c>
      <c r="I161" s="3">
        <f>VLOOKUP($A161,'02 SHIPPED'!$A$10:$G$1000000,5,FALSE)</f>
        <v>661120</v>
      </c>
      <c r="J161" s="3">
        <f>VLOOKUP($A161,'02 SHIPPED'!$A$10:$G$1000000,6,FALSE)</f>
        <v>3</v>
      </c>
      <c r="K161" s="3">
        <f>VLOOKUP($A161,'02 SHIPPED'!$A$10:$G$1000000,7,FALSE)</f>
        <v>6</v>
      </c>
      <c r="L161" s="2">
        <f t="shared" si="11"/>
        <v>0.76161665053242977</v>
      </c>
      <c r="M161" s="2">
        <f t="shared" si="12"/>
        <v>0.76161665053242977</v>
      </c>
      <c r="N161" s="2">
        <f t="shared" si="13"/>
        <v>0.66666666666666663</v>
      </c>
      <c r="O161" s="2">
        <f t="shared" si="14"/>
        <v>0.83333333333333337</v>
      </c>
      <c r="P161" s="8">
        <f>VLOOKUP($A161,'03 FORECAST SHIPPED'!$A$2:$G$1000000,4,FALSE)*L161</f>
        <v>2259198.7028073571</v>
      </c>
      <c r="Q161" s="8">
        <f>VLOOKUP($A161,'03 FORECAST SHIPPED'!$A$2:$G$1000000,5,FALSE)*M161</f>
        <v>2259198.7028073571</v>
      </c>
      <c r="R161" s="8">
        <f>VLOOKUP($A161,'03 FORECAST SHIPPED'!$A$2:$G$1000000,6,FALSE)*N161</f>
        <v>8.6666666666666661</v>
      </c>
      <c r="S161" s="8">
        <f>VLOOKUP($A161,'03 FORECAST SHIPPED'!$A$2:$G$1000000,7,FALSE)*O161</f>
        <v>21.666666666666668</v>
      </c>
    </row>
    <row r="162" spans="1:19" x14ac:dyDescent="0.25">
      <c r="A162" t="s">
        <v>203</v>
      </c>
      <c r="B162">
        <f>VLOOKUP($A162,'01 LEAD TIME'!$A$10:$G$1000000,2,FALSE)</f>
        <v>0</v>
      </c>
      <c r="C162">
        <f>VLOOKUP($A162,'01 LEAD TIME'!$A$10:$G$1000000,3,FALSE)</f>
        <v>2848</v>
      </c>
      <c r="D162" s="3">
        <f>VLOOKUP($A162,'01 LEAD TIME'!$A$10:$G$1000000,4,FALSE)</f>
        <v>2194280</v>
      </c>
      <c r="E162" s="3">
        <f>VLOOKUP($A162,'01 LEAD TIME'!$A$10:$G$1000000,5,FALSE)</f>
        <v>2144280</v>
      </c>
      <c r="F162" s="3">
        <f>VLOOKUP($A162,'01 LEAD TIME'!$A$10:$G$1000000,6,FALSE)</f>
        <v>9</v>
      </c>
      <c r="G162" s="3">
        <f>VLOOKUP($A162,'01 LEAD TIME'!$A$10:$G$1000000,7,FALSE)</f>
        <v>13</v>
      </c>
      <c r="H162" s="3">
        <f>VLOOKUP($A162,'02 SHIPPED'!$A$10:$G$1000000,4,FALSE)</f>
        <v>6144322</v>
      </c>
      <c r="I162" s="3">
        <f>VLOOKUP($A162,'02 SHIPPED'!$A$10:$G$1000000,5,FALSE)</f>
        <v>6066722</v>
      </c>
      <c r="J162" s="3">
        <f>VLOOKUP($A162,'02 SHIPPED'!$A$10:$G$1000000,6,FALSE)</f>
        <v>28</v>
      </c>
      <c r="K162" s="3">
        <f>VLOOKUP($A162,'02 SHIPPED'!$A$10:$G$1000000,7,FALSE)</f>
        <v>42</v>
      </c>
      <c r="L162" s="2">
        <f t="shared" si="11"/>
        <v>0.35712321066506608</v>
      </c>
      <c r="M162" s="2">
        <f t="shared" si="12"/>
        <v>0.35344952348236824</v>
      </c>
      <c r="N162" s="2">
        <f t="shared" si="13"/>
        <v>0.32142857142857145</v>
      </c>
      <c r="O162" s="2">
        <f t="shared" si="14"/>
        <v>0.30952380952380953</v>
      </c>
      <c r="P162" s="8">
        <f>VLOOKUP($A162,'03 FORECAST SHIPPED'!$A$2:$G$1000000,4,FALSE)*L162</f>
        <v>2257681.2656671964</v>
      </c>
      <c r="Q162" s="8">
        <f>VLOOKUP($A162,'03 FORECAST SHIPPED'!$A$2:$G$1000000,5,FALSE)*M162</f>
        <v>2207029.0638217474</v>
      </c>
      <c r="R162" s="8">
        <f>VLOOKUP($A162,'03 FORECAST SHIPPED'!$A$2:$G$1000000,6,FALSE)*N162</f>
        <v>9.321428571428573</v>
      </c>
      <c r="S162" s="8">
        <f>VLOOKUP($A162,'03 FORECAST SHIPPED'!$A$2:$G$1000000,7,FALSE)*O162</f>
        <v>13</v>
      </c>
    </row>
    <row r="163" spans="1:19" x14ac:dyDescent="0.25">
      <c r="A163" t="s">
        <v>204</v>
      </c>
      <c r="B163">
        <f>VLOOKUP($A163,'01 LEAD TIME'!$A$10:$G$1000000,2,FALSE)</f>
        <v>0</v>
      </c>
      <c r="C163">
        <f>VLOOKUP($A163,'01 LEAD TIME'!$A$10:$G$1000000,3,FALSE)</f>
        <v>2873</v>
      </c>
      <c r="D163" s="3">
        <f>VLOOKUP($A163,'01 LEAD TIME'!$A$10:$G$1000000,4,FALSE)</f>
        <v>2139000</v>
      </c>
      <c r="E163" s="3">
        <f>VLOOKUP($A163,'01 LEAD TIME'!$A$10:$G$1000000,5,FALSE)</f>
        <v>2139000</v>
      </c>
      <c r="F163" s="3">
        <f>VLOOKUP($A163,'01 LEAD TIME'!$A$10:$G$1000000,6,FALSE)</f>
        <v>9</v>
      </c>
      <c r="G163" s="3">
        <f>VLOOKUP($A163,'01 LEAD TIME'!$A$10:$G$1000000,7,FALSE)</f>
        <v>9</v>
      </c>
      <c r="H163" s="3">
        <f>VLOOKUP($A163,'02 SHIPPED'!$A$10:$G$1000000,4,FALSE)</f>
        <v>2841300</v>
      </c>
      <c r="I163" s="3">
        <f>VLOOKUP($A163,'02 SHIPPED'!$A$10:$G$1000000,5,FALSE)</f>
        <v>2841300</v>
      </c>
      <c r="J163" s="3">
        <f>VLOOKUP($A163,'02 SHIPPED'!$A$10:$G$1000000,6,FALSE)</f>
        <v>9</v>
      </c>
      <c r="K163" s="3">
        <f>VLOOKUP($A163,'02 SHIPPED'!$A$10:$G$1000000,7,FALSE)</f>
        <v>12</v>
      </c>
      <c r="L163" s="2">
        <f t="shared" si="11"/>
        <v>0.75282441136099676</v>
      </c>
      <c r="M163" s="2">
        <f t="shared" si="12"/>
        <v>0.75282441136099676</v>
      </c>
      <c r="N163" s="2">
        <f t="shared" si="13"/>
        <v>1</v>
      </c>
      <c r="O163" s="2">
        <f t="shared" si="14"/>
        <v>0.75</v>
      </c>
      <c r="P163" s="8">
        <f>VLOOKUP($A163,'03 FORECAST SHIPPED'!$A$2:$G$1000000,4,FALSE)*L163</f>
        <v>2696918.1712596347</v>
      </c>
      <c r="Q163" s="8">
        <f>VLOOKUP($A163,'03 FORECAST SHIPPED'!$A$2:$G$1000000,5,FALSE)*M163</f>
        <v>2696918.1712596347</v>
      </c>
      <c r="R163" s="8">
        <f>VLOOKUP($A163,'03 FORECAST SHIPPED'!$A$2:$G$1000000,6,FALSE)*N163</f>
        <v>13</v>
      </c>
      <c r="S163" s="8">
        <f>VLOOKUP($A163,'03 FORECAST SHIPPED'!$A$2:$G$1000000,7,FALSE)*O163</f>
        <v>15</v>
      </c>
    </row>
    <row r="164" spans="1:19" x14ac:dyDescent="0.25">
      <c r="A164" t="s">
        <v>205</v>
      </c>
      <c r="B164">
        <f>VLOOKUP($A164,'01 LEAD TIME'!$A$10:$G$1000000,2,FALSE)</f>
        <v>0</v>
      </c>
      <c r="C164">
        <f>VLOOKUP($A164,'01 LEAD TIME'!$A$10:$G$1000000,3,FALSE)</f>
        <v>2891</v>
      </c>
      <c r="D164" s="3">
        <f>VLOOKUP($A164,'01 LEAD TIME'!$A$10:$G$1000000,4,FALSE)</f>
        <v>10956819</v>
      </c>
      <c r="E164" s="3">
        <f>VLOOKUP($A164,'01 LEAD TIME'!$A$10:$G$1000000,5,FALSE)</f>
        <v>10933196.949999999</v>
      </c>
      <c r="F164" s="3">
        <f>VLOOKUP($A164,'01 LEAD TIME'!$A$10:$G$1000000,6,FALSE)</f>
        <v>73</v>
      </c>
      <c r="G164" s="3">
        <f>VLOOKUP($A164,'01 LEAD TIME'!$A$10:$G$1000000,7,FALSE)</f>
        <v>100</v>
      </c>
      <c r="H164" s="3">
        <f>VLOOKUP($A164,'02 SHIPPED'!$A$10:$G$1000000,4,FALSE)</f>
        <v>55868290.700000003</v>
      </c>
      <c r="I164" s="3">
        <f>VLOOKUP($A164,'02 SHIPPED'!$A$10:$G$1000000,5,FALSE)</f>
        <v>55696410.700000003</v>
      </c>
      <c r="J164" s="3">
        <f>VLOOKUP($A164,'02 SHIPPED'!$A$10:$G$1000000,6,FALSE)</f>
        <v>315</v>
      </c>
      <c r="K164" s="3">
        <f>VLOOKUP($A164,'02 SHIPPED'!$A$10:$G$1000000,7,FALSE)</f>
        <v>480</v>
      </c>
      <c r="L164" s="2">
        <f t="shared" si="11"/>
        <v>0.19611874397295637</v>
      </c>
      <c r="M164" s="2">
        <f t="shared" si="12"/>
        <v>0.19629984791820704</v>
      </c>
      <c r="N164" s="2">
        <f t="shared" si="13"/>
        <v>0.23174603174603176</v>
      </c>
      <c r="O164" s="2">
        <f t="shared" si="14"/>
        <v>0.20833333333333334</v>
      </c>
      <c r="P164" s="8">
        <f>VLOOKUP($A164,'03 FORECAST SHIPPED'!$A$2:$G$1000000,4,FALSE)*L164</f>
        <v>9075923.0133589506</v>
      </c>
      <c r="Q164" s="8">
        <f>VLOOKUP($A164,'03 FORECAST SHIPPED'!$A$2:$G$1000000,5,FALSE)*M164</f>
        <v>9053302.4511457607</v>
      </c>
      <c r="R164" s="8">
        <f>VLOOKUP($A164,'03 FORECAST SHIPPED'!$A$2:$G$1000000,6,FALSE)*N164</f>
        <v>62.107936507936508</v>
      </c>
      <c r="S164" s="8">
        <f>VLOOKUP($A164,'03 FORECAST SHIPPED'!$A$2:$G$1000000,7,FALSE)*O164</f>
        <v>85.833333333333343</v>
      </c>
    </row>
    <row r="165" spans="1:19" x14ac:dyDescent="0.25">
      <c r="A165" t="s">
        <v>206</v>
      </c>
      <c r="B165">
        <f>VLOOKUP($A165,'01 LEAD TIME'!$A$10:$G$1000000,2,FALSE)</f>
        <v>0</v>
      </c>
      <c r="C165">
        <f>VLOOKUP($A165,'01 LEAD TIME'!$A$10:$G$1000000,3,FALSE)</f>
        <v>2897</v>
      </c>
      <c r="D165" s="3">
        <f>VLOOKUP($A165,'01 LEAD TIME'!$A$10:$G$1000000,4,FALSE)</f>
        <v>4222699</v>
      </c>
      <c r="E165" s="3">
        <f>VLOOKUP($A165,'01 LEAD TIME'!$A$10:$G$1000000,5,FALSE)</f>
        <v>4222699</v>
      </c>
      <c r="F165" s="3">
        <f>VLOOKUP($A165,'01 LEAD TIME'!$A$10:$G$1000000,6,FALSE)</f>
        <v>22</v>
      </c>
      <c r="G165" s="3">
        <f>VLOOKUP($A165,'01 LEAD TIME'!$A$10:$G$1000000,7,FALSE)</f>
        <v>27</v>
      </c>
      <c r="H165" s="3">
        <f>VLOOKUP($A165,'02 SHIPPED'!$A$10:$G$1000000,4,FALSE)</f>
        <v>7246804.8899999997</v>
      </c>
      <c r="I165" s="3">
        <f>VLOOKUP($A165,'02 SHIPPED'!$A$10:$G$1000000,5,FALSE)</f>
        <v>7246804.8899999997</v>
      </c>
      <c r="J165" s="3">
        <f>VLOOKUP($A165,'02 SHIPPED'!$A$10:$G$1000000,6,FALSE)</f>
        <v>24</v>
      </c>
      <c r="K165" s="3">
        <f>VLOOKUP($A165,'02 SHIPPED'!$A$10:$G$1000000,7,FALSE)</f>
        <v>35</v>
      </c>
      <c r="L165" s="2">
        <f t="shared" si="11"/>
        <v>0.58269803921821883</v>
      </c>
      <c r="M165" s="2">
        <f t="shared" si="12"/>
        <v>0.58269803921821883</v>
      </c>
      <c r="N165" s="2">
        <f t="shared" si="13"/>
        <v>0.91666666666666663</v>
      </c>
      <c r="O165" s="2">
        <f t="shared" si="14"/>
        <v>0.77142857142857146</v>
      </c>
      <c r="P165" s="8">
        <f>VLOOKUP($A165,'03 FORECAST SHIPPED'!$A$2:$G$1000000,4,FALSE)*L165</f>
        <v>7973998.2638594415</v>
      </c>
      <c r="Q165" s="8">
        <f>VLOOKUP($A165,'03 FORECAST SHIPPED'!$A$2:$G$1000000,5,FALSE)*M165</f>
        <v>7973998.2638594415</v>
      </c>
      <c r="R165" s="8">
        <f>VLOOKUP($A165,'03 FORECAST SHIPPED'!$A$2:$G$1000000,6,FALSE)*N165</f>
        <v>44</v>
      </c>
      <c r="S165" s="8">
        <f>VLOOKUP($A165,'03 FORECAST SHIPPED'!$A$2:$G$1000000,7,FALSE)*O165</f>
        <v>53.228571428571428</v>
      </c>
    </row>
    <row r="166" spans="1:19" x14ac:dyDescent="0.25">
      <c r="A166" t="s">
        <v>207</v>
      </c>
      <c r="B166">
        <f>VLOOKUP($A166,'01 LEAD TIME'!$A$10:$G$1000000,2,FALSE)</f>
        <v>0</v>
      </c>
      <c r="C166">
        <f>VLOOKUP($A166,'01 LEAD TIME'!$A$10:$G$1000000,3,FALSE)</f>
        <v>2906</v>
      </c>
      <c r="D166" s="3">
        <f>VLOOKUP($A166,'01 LEAD TIME'!$A$10:$G$1000000,4,FALSE)</f>
        <v>885871</v>
      </c>
      <c r="E166" s="3">
        <f>VLOOKUP($A166,'01 LEAD TIME'!$A$10:$G$1000000,5,FALSE)</f>
        <v>882171</v>
      </c>
      <c r="F166" s="3">
        <f>VLOOKUP($A166,'01 LEAD TIME'!$A$10:$G$1000000,6,FALSE)</f>
        <v>8</v>
      </c>
      <c r="G166" s="3">
        <f>VLOOKUP($A166,'01 LEAD TIME'!$A$10:$G$1000000,7,FALSE)</f>
        <v>10</v>
      </c>
      <c r="H166" s="3">
        <f>VLOOKUP($A166,'02 SHIPPED'!$A$10:$G$1000000,4,FALSE)</f>
        <v>5536786</v>
      </c>
      <c r="I166" s="3">
        <f>VLOOKUP($A166,'02 SHIPPED'!$A$10:$G$1000000,5,FALSE)</f>
        <v>5505436</v>
      </c>
      <c r="J166" s="3">
        <f>VLOOKUP($A166,'02 SHIPPED'!$A$10:$G$1000000,6,FALSE)</f>
        <v>29</v>
      </c>
      <c r="K166" s="3">
        <f>VLOOKUP($A166,'02 SHIPPED'!$A$10:$G$1000000,7,FALSE)</f>
        <v>40</v>
      </c>
      <c r="L166" s="2">
        <f t="shared" si="11"/>
        <v>0.1599973341935195</v>
      </c>
      <c r="M166" s="2">
        <f t="shared" si="12"/>
        <v>0.16023635548574172</v>
      </c>
      <c r="N166" s="2">
        <f t="shared" si="13"/>
        <v>0.27586206896551724</v>
      </c>
      <c r="O166" s="2">
        <f t="shared" si="14"/>
        <v>0.25</v>
      </c>
      <c r="P166" s="8">
        <f>VLOOKUP($A166,'03 FORECAST SHIPPED'!$A$2:$G$1000000,4,FALSE)*L166</f>
        <v>1180777.7663908268</v>
      </c>
      <c r="Q166" s="8">
        <f>VLOOKUP($A166,'03 FORECAST SHIPPED'!$A$2:$G$1000000,5,FALSE)*M166</f>
        <v>1175340.7178875569</v>
      </c>
      <c r="R166" s="8">
        <f>VLOOKUP($A166,'03 FORECAST SHIPPED'!$A$2:$G$1000000,6,FALSE)*N166</f>
        <v>11.03448275862069</v>
      </c>
      <c r="S166" s="8">
        <f>VLOOKUP($A166,'03 FORECAST SHIPPED'!$A$2:$G$1000000,7,FALSE)*O166</f>
        <v>13</v>
      </c>
    </row>
    <row r="167" spans="1:19" x14ac:dyDescent="0.25">
      <c r="A167" t="s">
        <v>208</v>
      </c>
      <c r="B167">
        <f>VLOOKUP($A167,'01 LEAD TIME'!$A$10:$G$1000000,2,FALSE)</f>
        <v>0</v>
      </c>
      <c r="C167">
        <f>VLOOKUP($A167,'01 LEAD TIME'!$A$10:$G$1000000,3,FALSE)</f>
        <v>2931</v>
      </c>
      <c r="D167" s="3">
        <f>VLOOKUP($A167,'01 LEAD TIME'!$A$10:$G$1000000,4,FALSE)</f>
        <v>567000</v>
      </c>
      <c r="E167" s="3">
        <f>VLOOKUP($A167,'01 LEAD TIME'!$A$10:$G$1000000,5,FALSE)</f>
        <v>567000</v>
      </c>
      <c r="F167" s="3">
        <f>VLOOKUP($A167,'01 LEAD TIME'!$A$10:$G$1000000,6,FALSE)</f>
        <v>2</v>
      </c>
      <c r="G167" s="3">
        <f>VLOOKUP($A167,'01 LEAD TIME'!$A$10:$G$1000000,7,FALSE)</f>
        <v>6</v>
      </c>
      <c r="H167" s="3">
        <f>VLOOKUP($A167,'02 SHIPPED'!$A$10:$G$1000000,4,FALSE)</f>
        <v>2148330</v>
      </c>
      <c r="I167" s="3">
        <f>VLOOKUP($A167,'02 SHIPPED'!$A$10:$G$1000000,5,FALSE)</f>
        <v>2148330</v>
      </c>
      <c r="J167" s="3">
        <f>VLOOKUP($A167,'02 SHIPPED'!$A$10:$G$1000000,6,FALSE)</f>
        <v>6</v>
      </c>
      <c r="K167" s="3">
        <f>VLOOKUP($A167,'02 SHIPPED'!$A$10:$G$1000000,7,FALSE)</f>
        <v>16</v>
      </c>
      <c r="L167" s="2">
        <f t="shared" si="11"/>
        <v>0.26392593316669227</v>
      </c>
      <c r="M167" s="2">
        <f t="shared" si="12"/>
        <v>0.26392593316669227</v>
      </c>
      <c r="N167" s="2">
        <f t="shared" si="13"/>
        <v>0.33333333333333331</v>
      </c>
      <c r="O167" s="2">
        <f t="shared" si="14"/>
        <v>0.375</v>
      </c>
      <c r="P167" s="8">
        <f>VLOOKUP($A167,'03 FORECAST SHIPPED'!$A$2:$G$1000000,4,FALSE)*L167</f>
        <v>272635.48896119313</v>
      </c>
      <c r="Q167" s="8">
        <f>VLOOKUP($A167,'03 FORECAST SHIPPED'!$A$2:$G$1000000,5,FALSE)*M167</f>
        <v>272635.48896119313</v>
      </c>
      <c r="R167" s="8">
        <f>VLOOKUP($A167,'03 FORECAST SHIPPED'!$A$2:$G$1000000,6,FALSE)*N167</f>
        <v>1.3333333333333333</v>
      </c>
      <c r="S167" s="8">
        <f>VLOOKUP($A167,'03 FORECAST SHIPPED'!$A$2:$G$1000000,7,FALSE)*O167</f>
        <v>5.625</v>
      </c>
    </row>
    <row r="168" spans="1:19" x14ac:dyDescent="0.25">
      <c r="A168" t="s">
        <v>209</v>
      </c>
      <c r="B168">
        <f>VLOOKUP($A168,'01 LEAD TIME'!$A$10:$G$1000000,2,FALSE)</f>
        <v>0</v>
      </c>
      <c r="C168">
        <f>VLOOKUP($A168,'01 LEAD TIME'!$A$10:$G$1000000,3,FALSE)</f>
        <v>2937</v>
      </c>
      <c r="D168" s="3">
        <f>VLOOKUP($A168,'01 LEAD TIME'!$A$10:$G$1000000,4,FALSE)</f>
        <v>2742059</v>
      </c>
      <c r="E168" s="3">
        <f>VLOOKUP($A168,'01 LEAD TIME'!$A$10:$G$1000000,5,FALSE)</f>
        <v>2694409</v>
      </c>
      <c r="F168" s="3">
        <f>VLOOKUP($A168,'01 LEAD TIME'!$A$10:$G$1000000,6,FALSE)</f>
        <v>19</v>
      </c>
      <c r="G168" s="3">
        <f>VLOOKUP($A168,'01 LEAD TIME'!$A$10:$G$1000000,7,FALSE)</f>
        <v>26</v>
      </c>
      <c r="H168" s="3">
        <f>VLOOKUP($A168,'02 SHIPPED'!$A$10:$G$1000000,4,FALSE)</f>
        <v>5367607</v>
      </c>
      <c r="I168" s="3">
        <f>VLOOKUP($A168,'02 SHIPPED'!$A$10:$G$1000000,5,FALSE)</f>
        <v>5308722</v>
      </c>
      <c r="J168" s="3">
        <f>VLOOKUP($A168,'02 SHIPPED'!$A$10:$G$1000000,6,FALSE)</f>
        <v>31</v>
      </c>
      <c r="K168" s="3">
        <f>VLOOKUP($A168,'02 SHIPPED'!$A$10:$G$1000000,7,FALSE)</f>
        <v>41</v>
      </c>
      <c r="L168" s="2">
        <f t="shared" si="11"/>
        <v>0.51085316044933993</v>
      </c>
      <c r="M168" s="2">
        <f t="shared" si="12"/>
        <v>0.5075438118628175</v>
      </c>
      <c r="N168" s="2">
        <f t="shared" si="13"/>
        <v>0.61290322580645162</v>
      </c>
      <c r="O168" s="2">
        <f t="shared" si="14"/>
        <v>0.63414634146341464</v>
      </c>
      <c r="P168" s="8">
        <f>VLOOKUP($A168,'03 FORECAST SHIPPED'!$A$2:$G$1000000,4,FALSE)*L168</f>
        <v>1758778.5429771591</v>
      </c>
      <c r="Q168" s="8">
        <f>VLOOKUP($A168,'03 FORECAST SHIPPED'!$A$2:$G$1000000,5,FALSE)*M168</f>
        <v>1728479.0246285265</v>
      </c>
      <c r="R168" s="8">
        <f>VLOOKUP($A168,'03 FORECAST SHIPPED'!$A$2:$G$1000000,6,FALSE)*N168</f>
        <v>12.258064516129032</v>
      </c>
      <c r="S168" s="8">
        <f>VLOOKUP($A168,'03 FORECAST SHIPPED'!$A$2:$G$1000000,7,FALSE)*O168</f>
        <v>19.658536585365855</v>
      </c>
    </row>
    <row r="169" spans="1:19" x14ac:dyDescent="0.25">
      <c r="A169" t="s">
        <v>210</v>
      </c>
      <c r="B169">
        <f>VLOOKUP($A169,'01 LEAD TIME'!$A$10:$G$1000000,2,FALSE)</f>
        <v>0</v>
      </c>
      <c r="C169">
        <f>VLOOKUP($A169,'01 LEAD TIME'!$A$10:$G$1000000,3,FALSE)</f>
        <v>2958</v>
      </c>
      <c r="D169" s="3">
        <f>VLOOKUP($A169,'01 LEAD TIME'!$A$10:$G$1000000,4,FALSE)</f>
        <v>4014554</v>
      </c>
      <c r="E169" s="3">
        <f>VLOOKUP($A169,'01 LEAD TIME'!$A$10:$G$1000000,5,FALSE)</f>
        <v>4008314</v>
      </c>
      <c r="F169" s="3">
        <f>VLOOKUP($A169,'01 LEAD TIME'!$A$10:$G$1000000,6,FALSE)</f>
        <v>26</v>
      </c>
      <c r="G169" s="3">
        <f>VLOOKUP($A169,'01 LEAD TIME'!$A$10:$G$1000000,7,FALSE)</f>
        <v>32</v>
      </c>
      <c r="H169" s="3">
        <f>VLOOKUP($A169,'02 SHIPPED'!$A$10:$G$1000000,4,FALSE)</f>
        <v>6208402.1500000004</v>
      </c>
      <c r="I169" s="3">
        <f>VLOOKUP($A169,'02 SHIPPED'!$A$10:$G$1000000,5,FALSE)</f>
        <v>6196882.1500000004</v>
      </c>
      <c r="J169" s="3">
        <f>VLOOKUP($A169,'02 SHIPPED'!$A$10:$G$1000000,6,FALSE)</f>
        <v>45</v>
      </c>
      <c r="K169" s="3">
        <f>VLOOKUP($A169,'02 SHIPPED'!$A$10:$G$1000000,7,FALSE)</f>
        <v>56</v>
      </c>
      <c r="L169" s="2">
        <f t="shared" si="11"/>
        <v>0.6466324028317012</v>
      </c>
      <c r="M169" s="2">
        <f t="shared" si="12"/>
        <v>0.64682753406888649</v>
      </c>
      <c r="N169" s="2">
        <f t="shared" si="13"/>
        <v>0.57777777777777772</v>
      </c>
      <c r="O169" s="2">
        <f t="shared" si="14"/>
        <v>0.5714285714285714</v>
      </c>
      <c r="P169" s="8">
        <f>VLOOKUP($A169,'03 FORECAST SHIPPED'!$A$2:$G$1000000,4,FALSE)*L169</f>
        <v>5203284.7610591715</v>
      </c>
      <c r="Q169" s="8">
        <f>VLOOKUP($A169,'03 FORECAST SHIPPED'!$A$2:$G$1000000,5,FALSE)*M169</f>
        <v>5197403.4787836</v>
      </c>
      <c r="R169" s="8">
        <f>VLOOKUP($A169,'03 FORECAST SHIPPED'!$A$2:$G$1000000,6,FALSE)*N169</f>
        <v>30.044444444444441</v>
      </c>
      <c r="S169" s="8">
        <f>VLOOKUP($A169,'03 FORECAST SHIPPED'!$A$2:$G$1000000,7,FALSE)*O169</f>
        <v>37.714285714285715</v>
      </c>
    </row>
    <row r="170" spans="1:19" x14ac:dyDescent="0.25">
      <c r="A170" t="s">
        <v>211</v>
      </c>
      <c r="B170">
        <f>VLOOKUP($A170,'01 LEAD TIME'!$A$10:$G$1000000,2,FALSE)</f>
        <v>0</v>
      </c>
      <c r="C170">
        <f>VLOOKUP($A170,'01 LEAD TIME'!$A$10:$G$1000000,3,FALSE)</f>
        <v>2971</v>
      </c>
      <c r="D170" s="3">
        <f>VLOOKUP($A170,'01 LEAD TIME'!$A$10:$G$1000000,4,FALSE)</f>
        <v>3905373.8</v>
      </c>
      <c r="E170" s="3">
        <f>VLOOKUP($A170,'01 LEAD TIME'!$A$10:$G$1000000,5,FALSE)</f>
        <v>3905373.8</v>
      </c>
      <c r="F170" s="3">
        <f>VLOOKUP($A170,'01 LEAD TIME'!$A$10:$G$1000000,6,FALSE)</f>
        <v>24</v>
      </c>
      <c r="G170" s="3">
        <f>VLOOKUP($A170,'01 LEAD TIME'!$A$10:$G$1000000,7,FALSE)</f>
        <v>30</v>
      </c>
      <c r="H170" s="3">
        <f>VLOOKUP($A170,'02 SHIPPED'!$A$10:$G$1000000,4,FALSE)</f>
        <v>15250553.35</v>
      </c>
      <c r="I170" s="3">
        <f>VLOOKUP($A170,'02 SHIPPED'!$A$10:$G$1000000,5,FALSE)</f>
        <v>15134319.9</v>
      </c>
      <c r="J170" s="3">
        <f>VLOOKUP($A170,'02 SHIPPED'!$A$10:$G$1000000,6,FALSE)</f>
        <v>83</v>
      </c>
      <c r="K170" s="3">
        <f>VLOOKUP($A170,'02 SHIPPED'!$A$10:$G$1000000,7,FALSE)</f>
        <v>107</v>
      </c>
      <c r="L170" s="2">
        <f t="shared" si="11"/>
        <v>0.25608079329134636</v>
      </c>
      <c r="M170" s="2">
        <f t="shared" si="12"/>
        <v>0.25804752547882909</v>
      </c>
      <c r="N170" s="2">
        <f t="shared" si="13"/>
        <v>0.28915662650602408</v>
      </c>
      <c r="O170" s="2">
        <f t="shared" si="14"/>
        <v>0.28037383177570091</v>
      </c>
      <c r="P170" s="8">
        <f>VLOOKUP($A170,'03 FORECAST SHIPPED'!$A$2:$G$1000000,4,FALSE)*L170</f>
        <v>3573919.8377323956</v>
      </c>
      <c r="Q170" s="8">
        <f>VLOOKUP($A170,'03 FORECAST SHIPPED'!$A$2:$G$1000000,5,FALSE)*M170</f>
        <v>3572277.3966174475</v>
      </c>
      <c r="R170" s="8">
        <f>VLOOKUP($A170,'03 FORECAST SHIPPED'!$A$2:$G$1000000,6,FALSE)*N170</f>
        <v>21.397590361445783</v>
      </c>
      <c r="S170" s="8">
        <f>VLOOKUP($A170,'03 FORECAST SHIPPED'!$A$2:$G$1000000,7,FALSE)*O170</f>
        <v>25.233644859813083</v>
      </c>
    </row>
    <row r="171" spans="1:19" x14ac:dyDescent="0.25">
      <c r="A171" t="s">
        <v>212</v>
      </c>
      <c r="B171">
        <f>VLOOKUP($A171,'01 LEAD TIME'!$A$10:$G$1000000,2,FALSE)</f>
        <v>0</v>
      </c>
      <c r="C171">
        <f>VLOOKUP($A171,'01 LEAD TIME'!$A$10:$G$1000000,3,FALSE)</f>
        <v>2982</v>
      </c>
      <c r="D171" s="3">
        <f>VLOOKUP($A171,'01 LEAD TIME'!$A$10:$G$1000000,4,FALSE)</f>
        <v>2021840.13</v>
      </c>
      <c r="E171" s="3">
        <f>VLOOKUP($A171,'01 LEAD TIME'!$A$10:$G$1000000,5,FALSE)</f>
        <v>2021840.13</v>
      </c>
      <c r="F171" s="3">
        <f>VLOOKUP($A171,'01 LEAD TIME'!$A$10:$G$1000000,6,FALSE)</f>
        <v>11</v>
      </c>
      <c r="G171" s="3">
        <f>VLOOKUP($A171,'01 LEAD TIME'!$A$10:$G$1000000,7,FALSE)</f>
        <v>15</v>
      </c>
      <c r="H171" s="3">
        <f>VLOOKUP($A171,'02 SHIPPED'!$A$10:$G$1000000,4,FALSE)</f>
        <v>8136570.21</v>
      </c>
      <c r="I171" s="3">
        <f>VLOOKUP($A171,'02 SHIPPED'!$A$10:$G$1000000,5,FALSE)</f>
        <v>8109260.21</v>
      </c>
      <c r="J171" s="3">
        <f>VLOOKUP($A171,'02 SHIPPED'!$A$10:$G$1000000,6,FALSE)</f>
        <v>38</v>
      </c>
      <c r="K171" s="3">
        <f>VLOOKUP($A171,'02 SHIPPED'!$A$10:$G$1000000,7,FALSE)</f>
        <v>48</v>
      </c>
      <c r="L171" s="2">
        <f t="shared" si="11"/>
        <v>0.24848800880684588</v>
      </c>
      <c r="M171" s="2">
        <f t="shared" si="12"/>
        <v>0.24932485549134942</v>
      </c>
      <c r="N171" s="2">
        <f t="shared" si="13"/>
        <v>0.28947368421052633</v>
      </c>
      <c r="O171" s="2">
        <f t="shared" si="14"/>
        <v>0.3125</v>
      </c>
      <c r="P171" s="8">
        <f>VLOOKUP($A171,'03 FORECAST SHIPPED'!$A$2:$G$1000000,4,FALSE)*L171</f>
        <v>1528656.0195216597</v>
      </c>
      <c r="Q171" s="8">
        <f>VLOOKUP($A171,'03 FORECAST SHIPPED'!$A$2:$G$1000000,5,FALSE)*M171</f>
        <v>1528802.7015684228</v>
      </c>
      <c r="R171" s="8">
        <f>VLOOKUP($A171,'03 FORECAST SHIPPED'!$A$2:$G$1000000,6,FALSE)*N171</f>
        <v>9.2631578947368425</v>
      </c>
      <c r="S171" s="8">
        <f>VLOOKUP($A171,'03 FORECAST SHIPPED'!$A$2:$G$1000000,7,FALSE)*O171</f>
        <v>12.1875</v>
      </c>
    </row>
    <row r="172" spans="1:19" x14ac:dyDescent="0.25">
      <c r="A172" t="s">
        <v>213</v>
      </c>
      <c r="B172">
        <f>VLOOKUP($A172,'01 LEAD TIME'!$A$10:$G$1000000,2,FALSE)</f>
        <v>0</v>
      </c>
      <c r="C172">
        <f>VLOOKUP($A172,'01 LEAD TIME'!$A$10:$G$1000000,3,FALSE)</f>
        <v>2991</v>
      </c>
      <c r="D172" s="3">
        <f>VLOOKUP($A172,'01 LEAD TIME'!$A$10:$G$1000000,4,FALSE)</f>
        <v>470000</v>
      </c>
      <c r="E172" s="3">
        <f>VLOOKUP($A172,'01 LEAD TIME'!$A$10:$G$1000000,5,FALSE)</f>
        <v>470000</v>
      </c>
      <c r="F172" s="3">
        <f>VLOOKUP($A172,'01 LEAD TIME'!$A$10:$G$1000000,6,FALSE)</f>
        <v>4</v>
      </c>
      <c r="G172" s="3">
        <f>VLOOKUP($A172,'01 LEAD TIME'!$A$10:$G$1000000,7,FALSE)</f>
        <v>4</v>
      </c>
      <c r="H172" s="3">
        <f>VLOOKUP($A172,'02 SHIPPED'!$A$10:$G$1000000,4,FALSE)</f>
        <v>1623000</v>
      </c>
      <c r="I172" s="3">
        <f>VLOOKUP($A172,'02 SHIPPED'!$A$10:$G$1000000,5,FALSE)</f>
        <v>1596300</v>
      </c>
      <c r="J172" s="3">
        <f>VLOOKUP($A172,'02 SHIPPED'!$A$10:$G$1000000,6,FALSE)</f>
        <v>11</v>
      </c>
      <c r="K172" s="3">
        <f>VLOOKUP($A172,'02 SHIPPED'!$A$10:$G$1000000,7,FALSE)</f>
        <v>17</v>
      </c>
      <c r="L172" s="2">
        <f t="shared" si="11"/>
        <v>0.28958718422674062</v>
      </c>
      <c r="M172" s="2">
        <f t="shared" si="12"/>
        <v>0.29443087139008955</v>
      </c>
      <c r="N172" s="2">
        <f t="shared" si="13"/>
        <v>0.36363636363636365</v>
      </c>
      <c r="O172" s="2">
        <f t="shared" si="14"/>
        <v>0.23529411764705882</v>
      </c>
      <c r="P172" s="8">
        <f>VLOOKUP($A172,'03 FORECAST SHIPPED'!$A$2:$G$1000000,4,FALSE)*L172</f>
        <v>593074.55329636484</v>
      </c>
      <c r="Q172" s="8">
        <f>VLOOKUP($A172,'03 FORECAST SHIPPED'!$A$2:$G$1000000,5,FALSE)*M172</f>
        <v>596988.03483054554</v>
      </c>
      <c r="R172" s="8">
        <f>VLOOKUP($A172,'03 FORECAST SHIPPED'!$A$2:$G$1000000,6,FALSE)*N172</f>
        <v>5.454545454545455</v>
      </c>
      <c r="S172" s="8">
        <f>VLOOKUP($A172,'03 FORECAST SHIPPED'!$A$2:$G$1000000,7,FALSE)*O172</f>
        <v>3.7647058823529411</v>
      </c>
    </row>
    <row r="173" spans="1:19" x14ac:dyDescent="0.25">
      <c r="A173" t="s">
        <v>214</v>
      </c>
      <c r="B173">
        <f>VLOOKUP($A173,'01 LEAD TIME'!$A$10:$G$1000000,2,FALSE)</f>
        <v>0</v>
      </c>
      <c r="C173">
        <f>VLOOKUP($A173,'01 LEAD TIME'!$A$10:$G$1000000,3,FALSE)</f>
        <v>3010</v>
      </c>
      <c r="D173" s="3">
        <f>VLOOKUP($A173,'01 LEAD TIME'!$A$10:$G$1000000,4,FALSE)</f>
        <v>26358319.559999999</v>
      </c>
      <c r="E173" s="3">
        <f>VLOOKUP($A173,'01 LEAD TIME'!$A$10:$G$1000000,5,FALSE)</f>
        <v>26127083.949999999</v>
      </c>
      <c r="F173" s="3">
        <f>VLOOKUP($A173,'01 LEAD TIME'!$A$10:$G$1000000,6,FALSE)</f>
        <v>152</v>
      </c>
      <c r="G173" s="3">
        <f>VLOOKUP($A173,'01 LEAD TIME'!$A$10:$G$1000000,7,FALSE)</f>
        <v>183</v>
      </c>
      <c r="H173" s="3">
        <f>VLOOKUP($A173,'02 SHIPPED'!$A$10:$G$1000000,4,FALSE)</f>
        <v>121024747.86</v>
      </c>
      <c r="I173" s="3">
        <f>VLOOKUP($A173,'02 SHIPPED'!$A$10:$G$1000000,5,FALSE)</f>
        <v>120093605.39</v>
      </c>
      <c r="J173" s="3">
        <f>VLOOKUP($A173,'02 SHIPPED'!$A$10:$G$1000000,6,FALSE)</f>
        <v>766</v>
      </c>
      <c r="K173" s="3">
        <f>VLOOKUP($A173,'02 SHIPPED'!$A$10:$G$1000000,7,FALSE)</f>
        <v>993</v>
      </c>
      <c r="L173" s="2">
        <f t="shared" si="11"/>
        <v>0.21779280705869342</v>
      </c>
      <c r="M173" s="2">
        <f t="shared" si="12"/>
        <v>0.21755599613445828</v>
      </c>
      <c r="N173" s="2">
        <f t="shared" si="13"/>
        <v>0.19843342036553524</v>
      </c>
      <c r="O173" s="2">
        <f t="shared" si="14"/>
        <v>0.18429003021148035</v>
      </c>
      <c r="P173" s="8">
        <f>VLOOKUP($A173,'03 FORECAST SHIPPED'!$A$2:$G$1000000,4,FALSE)*L173</f>
        <v>25488427.820948131</v>
      </c>
      <c r="Q173" s="8">
        <f>VLOOKUP($A173,'03 FORECAST SHIPPED'!$A$2:$G$1000000,5,FALSE)*M173</f>
        <v>25314873.153690785</v>
      </c>
      <c r="R173" s="8">
        <f>VLOOKUP($A173,'03 FORECAST SHIPPED'!$A$2:$G$1000000,6,FALSE)*N173</f>
        <v>140.09399477806787</v>
      </c>
      <c r="S173" s="8">
        <f>VLOOKUP($A173,'03 FORECAST SHIPPED'!$A$2:$G$1000000,7,FALSE)*O173</f>
        <v>163.28096676737158</v>
      </c>
    </row>
    <row r="174" spans="1:19" x14ac:dyDescent="0.25">
      <c r="A174" t="s">
        <v>215</v>
      </c>
      <c r="B174">
        <f>VLOOKUP($A174,'01 LEAD TIME'!$A$10:$G$1000000,2,FALSE)</f>
        <v>0</v>
      </c>
      <c r="C174">
        <f>VLOOKUP($A174,'01 LEAD TIME'!$A$10:$G$1000000,3,FALSE)</f>
        <v>3017</v>
      </c>
      <c r="D174" s="3">
        <f>VLOOKUP($A174,'01 LEAD TIME'!$A$10:$G$1000000,4,FALSE)</f>
        <v>1604774</v>
      </c>
      <c r="E174" s="3">
        <f>VLOOKUP($A174,'01 LEAD TIME'!$A$10:$G$1000000,5,FALSE)</f>
        <v>1586574</v>
      </c>
      <c r="F174" s="3">
        <f>VLOOKUP($A174,'01 LEAD TIME'!$A$10:$G$1000000,6,FALSE)</f>
        <v>12</v>
      </c>
      <c r="G174" s="3">
        <f>VLOOKUP($A174,'01 LEAD TIME'!$A$10:$G$1000000,7,FALSE)</f>
        <v>13</v>
      </c>
      <c r="H174" s="3">
        <f>VLOOKUP($A174,'02 SHIPPED'!$A$10:$G$1000000,4,FALSE)</f>
        <v>11557311.939999999</v>
      </c>
      <c r="I174" s="3">
        <f>VLOOKUP($A174,'02 SHIPPED'!$A$10:$G$1000000,5,FALSE)</f>
        <v>11473485.279999999</v>
      </c>
      <c r="J174" s="3">
        <f>VLOOKUP($A174,'02 SHIPPED'!$A$10:$G$1000000,6,FALSE)</f>
        <v>53</v>
      </c>
      <c r="K174" s="3">
        <f>VLOOKUP($A174,'02 SHIPPED'!$A$10:$G$1000000,7,FALSE)</f>
        <v>67</v>
      </c>
      <c r="L174" s="2">
        <f t="shared" si="11"/>
        <v>0.13885356805554908</v>
      </c>
      <c r="M174" s="2">
        <f t="shared" si="12"/>
        <v>0.13828178284811465</v>
      </c>
      <c r="N174" s="2">
        <f t="shared" si="13"/>
        <v>0.22641509433962265</v>
      </c>
      <c r="O174" s="2">
        <f t="shared" si="14"/>
        <v>0.19402985074626866</v>
      </c>
      <c r="P174" s="8">
        <f>VLOOKUP($A174,'03 FORECAST SHIPPED'!$A$2:$G$1000000,4,FALSE)*L174</f>
        <v>1419962.1225751529</v>
      </c>
      <c r="Q174" s="8">
        <f>VLOOKUP($A174,'03 FORECAST SHIPPED'!$A$2:$G$1000000,5,FALSE)*M174</f>
        <v>1408041.4323640217</v>
      </c>
      <c r="R174" s="8">
        <f>VLOOKUP($A174,'03 FORECAST SHIPPED'!$A$2:$G$1000000,6,FALSE)*N174</f>
        <v>12.679245283018869</v>
      </c>
      <c r="S174" s="8">
        <f>VLOOKUP($A174,'03 FORECAST SHIPPED'!$A$2:$G$1000000,7,FALSE)*O174</f>
        <v>13.194029850746269</v>
      </c>
    </row>
    <row r="175" spans="1:19" x14ac:dyDescent="0.25">
      <c r="A175" t="s">
        <v>216</v>
      </c>
      <c r="B175">
        <f>VLOOKUP($A175,'01 LEAD TIME'!$A$10:$G$1000000,2,FALSE)</f>
        <v>0</v>
      </c>
      <c r="C175">
        <f>VLOOKUP($A175,'01 LEAD TIME'!$A$10:$G$1000000,3,FALSE)</f>
        <v>3024</v>
      </c>
      <c r="D175" s="3">
        <f>VLOOKUP($A175,'01 LEAD TIME'!$A$10:$G$1000000,4,FALSE)</f>
        <v>248000</v>
      </c>
      <c r="E175" s="3">
        <f>VLOOKUP($A175,'01 LEAD TIME'!$A$10:$G$1000000,5,FALSE)</f>
        <v>238191.84</v>
      </c>
      <c r="F175" s="3">
        <f>VLOOKUP($A175,'01 LEAD TIME'!$A$10:$G$1000000,6,FALSE)</f>
        <v>2</v>
      </c>
      <c r="G175" s="3">
        <f>VLOOKUP($A175,'01 LEAD TIME'!$A$10:$G$1000000,7,FALSE)</f>
        <v>4</v>
      </c>
      <c r="H175" s="3">
        <f>VLOOKUP($A175,'02 SHIPPED'!$A$10:$G$1000000,4,FALSE)</f>
        <v>267550</v>
      </c>
      <c r="I175" s="3">
        <f>VLOOKUP($A175,'02 SHIPPED'!$A$10:$G$1000000,5,FALSE)</f>
        <v>256157.13</v>
      </c>
      <c r="J175" s="3">
        <f>VLOOKUP($A175,'02 SHIPPED'!$A$10:$G$1000000,6,FALSE)</f>
        <v>2</v>
      </c>
      <c r="K175" s="3">
        <f>VLOOKUP($A175,'02 SHIPPED'!$A$10:$G$1000000,7,FALSE)</f>
        <v>5</v>
      </c>
      <c r="L175" s="2">
        <f t="shared" si="11"/>
        <v>0.9269295458792749</v>
      </c>
      <c r="M175" s="2">
        <f t="shared" si="12"/>
        <v>0.92986613333776813</v>
      </c>
      <c r="N175" s="2">
        <f t="shared" si="13"/>
        <v>1</v>
      </c>
      <c r="O175" s="2">
        <f t="shared" si="14"/>
        <v>0.8</v>
      </c>
      <c r="P175" s="8">
        <f>VLOOKUP($A175,'03 FORECAST SHIPPED'!$A$2:$G$1000000,4,FALSE)*L175</f>
        <v>369844.88880583068</v>
      </c>
      <c r="Q175" s="8">
        <f>VLOOKUP($A175,'03 FORECAST SHIPPED'!$A$2:$G$1000000,5,FALSE)*M175</f>
        <v>359107.46617896605</v>
      </c>
      <c r="R175" s="8">
        <f>VLOOKUP($A175,'03 FORECAST SHIPPED'!$A$2:$G$1000000,6,FALSE)*N175</f>
        <v>3</v>
      </c>
      <c r="S175" s="8">
        <f>VLOOKUP($A175,'03 FORECAST SHIPPED'!$A$2:$G$1000000,7,FALSE)*O175</f>
        <v>4.8000000000000007</v>
      </c>
    </row>
    <row r="176" spans="1:19" x14ac:dyDescent="0.25">
      <c r="A176" t="s">
        <v>217</v>
      </c>
      <c r="B176">
        <f>VLOOKUP($A176,'01 LEAD TIME'!$A$10:$G$1000000,2,FALSE)</f>
        <v>0</v>
      </c>
      <c r="C176">
        <f>VLOOKUP($A176,'01 LEAD TIME'!$A$10:$G$1000000,3,FALSE)</f>
        <v>3033</v>
      </c>
      <c r="D176" s="3">
        <f>VLOOKUP($A176,'01 LEAD TIME'!$A$10:$G$1000000,4,FALSE)</f>
        <v>139000</v>
      </c>
      <c r="E176" s="3">
        <f>VLOOKUP($A176,'01 LEAD TIME'!$A$10:$G$1000000,5,FALSE)</f>
        <v>125100</v>
      </c>
      <c r="F176" s="3">
        <f>VLOOKUP($A176,'01 LEAD TIME'!$A$10:$G$1000000,6,FALSE)</f>
        <v>1</v>
      </c>
      <c r="G176" s="3">
        <f>VLOOKUP($A176,'01 LEAD TIME'!$A$10:$G$1000000,7,FALSE)</f>
        <v>1</v>
      </c>
      <c r="H176" s="3">
        <f>VLOOKUP($A176,'02 SHIPPED'!$A$10:$G$1000000,4,FALSE)</f>
        <v>139000</v>
      </c>
      <c r="I176" s="3">
        <f>VLOOKUP($A176,'02 SHIPPED'!$A$10:$G$1000000,5,FALSE)</f>
        <v>125100</v>
      </c>
      <c r="J176" s="3">
        <f>VLOOKUP($A176,'02 SHIPPED'!$A$10:$G$1000000,6,FALSE)</f>
        <v>1</v>
      </c>
      <c r="K176" s="3">
        <f>VLOOKUP($A176,'02 SHIPPED'!$A$10:$G$1000000,7,FALSE)</f>
        <v>1</v>
      </c>
      <c r="L176" s="2">
        <f t="shared" si="11"/>
        <v>1</v>
      </c>
      <c r="M176" s="2">
        <f t="shared" si="12"/>
        <v>1</v>
      </c>
      <c r="N176" s="2">
        <f t="shared" si="13"/>
        <v>1</v>
      </c>
      <c r="O176" s="2">
        <f t="shared" si="14"/>
        <v>1</v>
      </c>
      <c r="P176" s="8">
        <f>VLOOKUP($A176,'03 FORECAST SHIPPED'!$A$2:$G$1000000,4,FALSE)*L176</f>
        <v>143000</v>
      </c>
      <c r="Q176" s="8">
        <f>VLOOKUP($A176,'03 FORECAST SHIPPED'!$A$2:$G$1000000,5,FALSE)*M176</f>
        <v>143000</v>
      </c>
      <c r="R176" s="8">
        <f>VLOOKUP($A176,'03 FORECAST SHIPPED'!$A$2:$G$1000000,6,FALSE)*N176</f>
        <v>2</v>
      </c>
      <c r="S176" s="8">
        <f>VLOOKUP($A176,'03 FORECAST SHIPPED'!$A$2:$G$1000000,7,FALSE)*O176</f>
        <v>3</v>
      </c>
    </row>
    <row r="177" spans="1:19" x14ac:dyDescent="0.25">
      <c r="A177" t="s">
        <v>218</v>
      </c>
      <c r="B177">
        <f>VLOOKUP($A177,'01 LEAD TIME'!$A$10:$G$1000000,2,FALSE)</f>
        <v>0</v>
      </c>
      <c r="C177">
        <f>VLOOKUP($A177,'01 LEAD TIME'!$A$10:$G$1000000,3,FALSE)</f>
        <v>3066</v>
      </c>
      <c r="D177" s="3">
        <f>VLOOKUP($A177,'01 LEAD TIME'!$A$10:$G$1000000,4,FALSE)</f>
        <v>467841</v>
      </c>
      <c r="E177" s="3">
        <f>VLOOKUP($A177,'01 LEAD TIME'!$A$10:$G$1000000,5,FALSE)</f>
        <v>467841</v>
      </c>
      <c r="F177" s="3">
        <f>VLOOKUP($A177,'01 LEAD TIME'!$A$10:$G$1000000,6,FALSE)</f>
        <v>1</v>
      </c>
      <c r="G177" s="3">
        <f>VLOOKUP($A177,'01 LEAD TIME'!$A$10:$G$1000000,7,FALSE)</f>
        <v>1</v>
      </c>
      <c r="H177" s="3">
        <f>VLOOKUP($A177,'02 SHIPPED'!$A$10:$G$1000000,4,FALSE)</f>
        <v>467841</v>
      </c>
      <c r="I177" s="3">
        <f>VLOOKUP($A177,'02 SHIPPED'!$A$10:$G$1000000,5,FALSE)</f>
        <v>467841</v>
      </c>
      <c r="J177" s="3">
        <f>VLOOKUP($A177,'02 SHIPPED'!$A$10:$G$1000000,6,FALSE)</f>
        <v>1</v>
      </c>
      <c r="K177" s="3">
        <f>VLOOKUP($A177,'02 SHIPPED'!$A$10:$G$1000000,7,FALSE)</f>
        <v>1</v>
      </c>
      <c r="L177" s="2">
        <f t="shared" si="11"/>
        <v>1</v>
      </c>
      <c r="M177" s="2">
        <f t="shared" si="12"/>
        <v>1</v>
      </c>
      <c r="N177" s="2">
        <f t="shared" si="13"/>
        <v>1</v>
      </c>
      <c r="O177" s="2">
        <f t="shared" si="14"/>
        <v>1</v>
      </c>
      <c r="P177" s="8">
        <f>VLOOKUP($A177,'03 FORECAST SHIPPED'!$A$2:$G$1000000,4,FALSE)*L177</f>
        <v>0</v>
      </c>
      <c r="Q177" s="8">
        <f>VLOOKUP($A177,'03 FORECAST SHIPPED'!$A$2:$G$1000000,5,FALSE)*M177</f>
        <v>0</v>
      </c>
      <c r="R177" s="8">
        <f>VLOOKUP($A177,'03 FORECAST SHIPPED'!$A$2:$G$1000000,6,FALSE)*N177</f>
        <v>0</v>
      </c>
      <c r="S177" s="8">
        <f>VLOOKUP($A177,'03 FORECAST SHIPPED'!$A$2:$G$1000000,7,FALSE)*O177</f>
        <v>0</v>
      </c>
    </row>
    <row r="178" spans="1:19" x14ac:dyDescent="0.25">
      <c r="A178" t="s">
        <v>219</v>
      </c>
      <c r="B178">
        <f>VLOOKUP($A178,'01 LEAD TIME'!$A$10:$G$1000000,2,FALSE)</f>
        <v>0</v>
      </c>
      <c r="C178">
        <f>VLOOKUP($A178,'01 LEAD TIME'!$A$10:$G$1000000,3,FALSE)</f>
        <v>3087</v>
      </c>
      <c r="D178" s="3">
        <f>VLOOKUP($A178,'01 LEAD TIME'!$A$10:$G$1000000,4,FALSE)</f>
        <v>6195786</v>
      </c>
      <c r="E178" s="3">
        <f>VLOOKUP($A178,'01 LEAD TIME'!$A$10:$G$1000000,5,FALSE)</f>
        <v>6165786</v>
      </c>
      <c r="F178" s="3">
        <f>VLOOKUP($A178,'01 LEAD TIME'!$A$10:$G$1000000,6,FALSE)</f>
        <v>21</v>
      </c>
      <c r="G178" s="3">
        <f>VLOOKUP($A178,'01 LEAD TIME'!$A$10:$G$1000000,7,FALSE)</f>
        <v>28</v>
      </c>
      <c r="H178" s="3">
        <f>VLOOKUP($A178,'02 SHIPPED'!$A$10:$G$1000000,4,FALSE)</f>
        <v>19058419.989999998</v>
      </c>
      <c r="I178" s="3">
        <f>VLOOKUP($A178,'02 SHIPPED'!$A$10:$G$1000000,5,FALSE)</f>
        <v>18805660.890000001</v>
      </c>
      <c r="J178" s="3">
        <f>VLOOKUP($A178,'02 SHIPPED'!$A$10:$G$1000000,6,FALSE)</f>
        <v>74</v>
      </c>
      <c r="K178" s="3">
        <f>VLOOKUP($A178,'02 SHIPPED'!$A$10:$G$1000000,7,FALSE)</f>
        <v>101</v>
      </c>
      <c r="L178" s="2">
        <f t="shared" si="11"/>
        <v>0.32509442037959835</v>
      </c>
      <c r="M178" s="2">
        <f t="shared" si="12"/>
        <v>0.3278686155230357</v>
      </c>
      <c r="N178" s="2">
        <f t="shared" si="13"/>
        <v>0.28378378378378377</v>
      </c>
      <c r="O178" s="2">
        <f t="shared" si="14"/>
        <v>0.27722772277227725</v>
      </c>
      <c r="P178" s="8">
        <f>VLOOKUP($A178,'03 FORECAST SHIPPED'!$A$2:$G$1000000,4,FALSE)*L178</f>
        <v>5850161.5418790095</v>
      </c>
      <c r="Q178" s="8">
        <f>VLOOKUP($A178,'03 FORECAST SHIPPED'!$A$2:$G$1000000,5,FALSE)*M178</f>
        <v>5819525.5944891991</v>
      </c>
      <c r="R178" s="8">
        <f>VLOOKUP($A178,'03 FORECAST SHIPPED'!$A$2:$G$1000000,6,FALSE)*N178</f>
        <v>22.418918918918919</v>
      </c>
      <c r="S178" s="8">
        <f>VLOOKUP($A178,'03 FORECAST SHIPPED'!$A$2:$G$1000000,7,FALSE)*O178</f>
        <v>28.554455445544559</v>
      </c>
    </row>
    <row r="179" spans="1:19" x14ac:dyDescent="0.25">
      <c r="A179" t="s">
        <v>220</v>
      </c>
      <c r="B179">
        <f>VLOOKUP($A179,'01 LEAD TIME'!$A$10:$G$1000000,2,FALSE)</f>
        <v>0</v>
      </c>
      <c r="C179">
        <f>VLOOKUP($A179,'01 LEAD TIME'!$A$10:$G$1000000,3,FALSE)</f>
        <v>3105</v>
      </c>
      <c r="D179" s="3">
        <f>VLOOKUP($A179,'01 LEAD TIME'!$A$10:$G$1000000,4,FALSE)</f>
        <v>71000</v>
      </c>
      <c r="E179" s="3">
        <f>VLOOKUP($A179,'01 LEAD TIME'!$A$10:$G$1000000,5,FALSE)</f>
        <v>71000</v>
      </c>
      <c r="F179" s="3">
        <f>VLOOKUP($A179,'01 LEAD TIME'!$A$10:$G$1000000,6,FALSE)</f>
        <v>1</v>
      </c>
      <c r="G179" s="3">
        <f>VLOOKUP($A179,'01 LEAD TIME'!$A$10:$G$1000000,7,FALSE)</f>
        <v>1</v>
      </c>
      <c r="H179" s="3">
        <f>VLOOKUP($A179,'02 SHIPPED'!$A$10:$G$1000000,4,FALSE)</f>
        <v>71000</v>
      </c>
      <c r="I179" s="3">
        <f>VLOOKUP($A179,'02 SHIPPED'!$A$10:$G$1000000,5,FALSE)</f>
        <v>71000</v>
      </c>
      <c r="J179" s="3">
        <f>VLOOKUP($A179,'02 SHIPPED'!$A$10:$G$1000000,6,FALSE)</f>
        <v>1</v>
      </c>
      <c r="K179" s="3">
        <f>VLOOKUP($A179,'02 SHIPPED'!$A$10:$G$1000000,7,FALSE)</f>
        <v>1</v>
      </c>
      <c r="L179" s="2">
        <f t="shared" si="11"/>
        <v>1</v>
      </c>
      <c r="M179" s="2">
        <f t="shared" si="12"/>
        <v>1</v>
      </c>
      <c r="N179" s="2">
        <f t="shared" si="13"/>
        <v>1</v>
      </c>
      <c r="O179" s="2">
        <f t="shared" si="14"/>
        <v>1</v>
      </c>
      <c r="P179" s="8">
        <f>VLOOKUP($A179,'03 FORECAST SHIPPED'!$A$2:$G$1000000,4,FALSE)*L179</f>
        <v>344000</v>
      </c>
      <c r="Q179" s="8">
        <f>VLOOKUP($A179,'03 FORECAST SHIPPED'!$A$2:$G$1000000,5,FALSE)*M179</f>
        <v>344000</v>
      </c>
      <c r="R179" s="8">
        <f>VLOOKUP($A179,'03 FORECAST SHIPPED'!$A$2:$G$1000000,6,FALSE)*N179</f>
        <v>3</v>
      </c>
      <c r="S179" s="8">
        <f>VLOOKUP($A179,'03 FORECAST SHIPPED'!$A$2:$G$1000000,7,FALSE)*O179</f>
        <v>5</v>
      </c>
    </row>
    <row r="180" spans="1:19" x14ac:dyDescent="0.25">
      <c r="A180" t="s">
        <v>221</v>
      </c>
      <c r="B180">
        <f>VLOOKUP($A180,'01 LEAD TIME'!$A$10:$G$1000000,2,FALSE)</f>
        <v>0</v>
      </c>
      <c r="C180">
        <f>VLOOKUP($A180,'01 LEAD TIME'!$A$10:$G$1000000,3,FALSE)</f>
        <v>3113</v>
      </c>
      <c r="D180" s="3">
        <f>VLOOKUP($A180,'01 LEAD TIME'!$A$10:$G$1000000,4,FALSE)</f>
        <v>246667</v>
      </c>
      <c r="E180" s="3">
        <f>VLOOKUP($A180,'01 LEAD TIME'!$A$10:$G$1000000,5,FALSE)</f>
        <v>246667</v>
      </c>
      <c r="F180" s="3">
        <f>VLOOKUP($A180,'01 LEAD TIME'!$A$10:$G$1000000,6,FALSE)</f>
        <v>3</v>
      </c>
      <c r="G180" s="3">
        <f>VLOOKUP($A180,'01 LEAD TIME'!$A$10:$G$1000000,7,FALSE)</f>
        <v>3</v>
      </c>
      <c r="H180" s="3">
        <f>VLOOKUP($A180,'02 SHIPPED'!$A$10:$G$1000000,4,FALSE)</f>
        <v>8435171.9600000009</v>
      </c>
      <c r="I180" s="3">
        <f>VLOOKUP($A180,'02 SHIPPED'!$A$10:$G$1000000,5,FALSE)</f>
        <v>8418573.9600000009</v>
      </c>
      <c r="J180" s="3">
        <f>VLOOKUP($A180,'02 SHIPPED'!$A$10:$G$1000000,6,FALSE)</f>
        <v>44</v>
      </c>
      <c r="K180" s="3">
        <f>VLOOKUP($A180,'02 SHIPPED'!$A$10:$G$1000000,7,FALSE)</f>
        <v>66</v>
      </c>
      <c r="L180" s="2">
        <f t="shared" si="11"/>
        <v>2.9242675925245747E-2</v>
      </c>
      <c r="M180" s="2">
        <f t="shared" si="12"/>
        <v>2.9300330575227254E-2</v>
      </c>
      <c r="N180" s="2">
        <f t="shared" si="13"/>
        <v>6.8181818181818177E-2</v>
      </c>
      <c r="O180" s="2">
        <f t="shared" si="14"/>
        <v>4.5454545454545456E-2</v>
      </c>
      <c r="P180" s="8">
        <f>VLOOKUP($A180,'03 FORECAST SHIPPED'!$A$2:$G$1000000,4,FALSE)*L180</f>
        <v>277634.99380483525</v>
      </c>
      <c r="Q180" s="8">
        <f>VLOOKUP($A180,'03 FORECAST SHIPPED'!$A$2:$G$1000000,5,FALSE)*M180</f>
        <v>276231.0335504043</v>
      </c>
      <c r="R180" s="8">
        <f>VLOOKUP($A180,'03 FORECAST SHIPPED'!$A$2:$G$1000000,6,FALSE)*N180</f>
        <v>3.4090909090909087</v>
      </c>
      <c r="S180" s="8">
        <f>VLOOKUP($A180,'03 FORECAST SHIPPED'!$A$2:$G$1000000,7,FALSE)*O180</f>
        <v>3.0909090909090908</v>
      </c>
    </row>
    <row r="181" spans="1:19" x14ac:dyDescent="0.25">
      <c r="A181" t="s">
        <v>222</v>
      </c>
      <c r="B181">
        <f>VLOOKUP($A181,'01 LEAD TIME'!$A$10:$G$1000000,2,FALSE)</f>
        <v>0</v>
      </c>
      <c r="C181">
        <f>VLOOKUP($A181,'01 LEAD TIME'!$A$10:$G$1000000,3,FALSE)</f>
        <v>3141</v>
      </c>
      <c r="D181" s="3">
        <f>VLOOKUP($A181,'01 LEAD TIME'!$A$10:$G$1000000,4,FALSE)</f>
        <v>124000</v>
      </c>
      <c r="E181" s="3">
        <f>VLOOKUP($A181,'01 LEAD TIME'!$A$10:$G$1000000,5,FALSE)</f>
        <v>124000</v>
      </c>
      <c r="F181" s="3">
        <f>VLOOKUP($A181,'01 LEAD TIME'!$A$10:$G$1000000,6,FALSE)</f>
        <v>1</v>
      </c>
      <c r="G181" s="3">
        <f>VLOOKUP($A181,'01 LEAD TIME'!$A$10:$G$1000000,7,FALSE)</f>
        <v>1</v>
      </c>
      <c r="H181" s="3">
        <f>VLOOKUP($A181,'02 SHIPPED'!$A$10:$G$1000000,4,FALSE)</f>
        <v>1409620</v>
      </c>
      <c r="I181" s="3">
        <f>VLOOKUP($A181,'02 SHIPPED'!$A$10:$G$1000000,5,FALSE)</f>
        <v>1409620</v>
      </c>
      <c r="J181" s="3">
        <f>VLOOKUP($A181,'02 SHIPPED'!$A$10:$G$1000000,6,FALSE)</f>
        <v>7</v>
      </c>
      <c r="K181" s="3">
        <f>VLOOKUP($A181,'02 SHIPPED'!$A$10:$G$1000000,7,FALSE)</f>
        <v>9</v>
      </c>
      <c r="L181" s="2">
        <f t="shared" si="11"/>
        <v>8.7966969821654056E-2</v>
      </c>
      <c r="M181" s="2">
        <f t="shared" si="12"/>
        <v>8.7966969821654056E-2</v>
      </c>
      <c r="N181" s="2">
        <f t="shared" si="13"/>
        <v>0.14285714285714285</v>
      </c>
      <c r="O181" s="2">
        <f t="shared" si="14"/>
        <v>0.1111111111111111</v>
      </c>
      <c r="P181" s="8">
        <f>VLOOKUP($A181,'03 FORECAST SHIPPED'!$A$2:$G$1000000,4,FALSE)*L181</f>
        <v>25532.412990735091</v>
      </c>
      <c r="Q181" s="8">
        <f>VLOOKUP($A181,'03 FORECAST SHIPPED'!$A$2:$G$1000000,5,FALSE)*M181</f>
        <v>25532.412990735091</v>
      </c>
      <c r="R181" s="8">
        <f>VLOOKUP($A181,'03 FORECAST SHIPPED'!$A$2:$G$1000000,6,FALSE)*N181</f>
        <v>0.2857142857142857</v>
      </c>
      <c r="S181" s="8">
        <f>VLOOKUP($A181,'03 FORECAST SHIPPED'!$A$2:$G$1000000,7,FALSE)*O181</f>
        <v>0.33333333333333331</v>
      </c>
    </row>
    <row r="182" spans="1:19" x14ac:dyDescent="0.25">
      <c r="A182" t="s">
        <v>223</v>
      </c>
      <c r="B182">
        <f>VLOOKUP($A182,'01 LEAD TIME'!$A$10:$G$1000000,2,FALSE)</f>
        <v>0</v>
      </c>
      <c r="C182">
        <f>VLOOKUP($A182,'01 LEAD TIME'!$A$10:$G$1000000,3,FALSE)</f>
        <v>3183</v>
      </c>
      <c r="D182" s="3">
        <f>VLOOKUP($A182,'01 LEAD TIME'!$A$10:$G$1000000,4,FALSE)</f>
        <v>1307808</v>
      </c>
      <c r="E182" s="3">
        <f>VLOOKUP($A182,'01 LEAD TIME'!$A$10:$G$1000000,5,FALSE)</f>
        <v>1291810.3899999999</v>
      </c>
      <c r="F182" s="3">
        <f>VLOOKUP($A182,'01 LEAD TIME'!$A$10:$G$1000000,6,FALSE)</f>
        <v>8</v>
      </c>
      <c r="G182" s="3">
        <f>VLOOKUP($A182,'01 LEAD TIME'!$A$10:$G$1000000,7,FALSE)</f>
        <v>12</v>
      </c>
      <c r="H182" s="3">
        <f>VLOOKUP($A182,'02 SHIPPED'!$A$10:$G$1000000,4,FALSE)</f>
        <v>1616400</v>
      </c>
      <c r="I182" s="3">
        <f>VLOOKUP($A182,'02 SHIPPED'!$A$10:$G$1000000,5,FALSE)</f>
        <v>1594350.38</v>
      </c>
      <c r="J182" s="3">
        <f>VLOOKUP($A182,'02 SHIPPED'!$A$10:$G$1000000,6,FALSE)</f>
        <v>14</v>
      </c>
      <c r="K182" s="3">
        <f>VLOOKUP($A182,'02 SHIPPED'!$A$10:$G$1000000,7,FALSE)</f>
        <v>19</v>
      </c>
      <c r="L182" s="2">
        <f t="shared" si="11"/>
        <v>0.80908685968819594</v>
      </c>
      <c r="M182" s="2">
        <f t="shared" si="12"/>
        <v>0.81024247003974115</v>
      </c>
      <c r="N182" s="2">
        <f t="shared" si="13"/>
        <v>0.5714285714285714</v>
      </c>
      <c r="O182" s="2">
        <f t="shared" si="14"/>
        <v>0.63157894736842102</v>
      </c>
      <c r="P182" s="8">
        <f>VLOOKUP($A182,'03 FORECAST SHIPPED'!$A$2:$G$1000000,4,FALSE)*L182</f>
        <v>3385023.6219153674</v>
      </c>
      <c r="Q182" s="8">
        <f>VLOOKUP($A182,'03 FORECAST SHIPPED'!$A$2:$G$1000000,5,FALSE)*M182</f>
        <v>3369602.354217534</v>
      </c>
      <c r="R182" s="8">
        <f>VLOOKUP($A182,'03 FORECAST SHIPPED'!$A$2:$G$1000000,6,FALSE)*N182</f>
        <v>9.1428571428571423</v>
      </c>
      <c r="S182" s="8">
        <f>VLOOKUP($A182,'03 FORECAST SHIPPED'!$A$2:$G$1000000,7,FALSE)*O182</f>
        <v>13.263157894736841</v>
      </c>
    </row>
    <row r="183" spans="1:19" x14ac:dyDescent="0.25">
      <c r="A183" t="s">
        <v>224</v>
      </c>
      <c r="B183">
        <f>VLOOKUP($A183,'01 LEAD TIME'!$A$10:$G$1000000,2,FALSE)</f>
        <v>0</v>
      </c>
      <c r="C183">
        <f>VLOOKUP($A183,'01 LEAD TIME'!$A$10:$G$1000000,3,FALSE)</f>
        <v>3198</v>
      </c>
      <c r="D183" s="3">
        <f>VLOOKUP($A183,'01 LEAD TIME'!$A$10:$G$1000000,4,FALSE)</f>
        <v>2220100</v>
      </c>
      <c r="E183" s="3">
        <f>VLOOKUP($A183,'01 LEAD TIME'!$A$10:$G$1000000,5,FALSE)</f>
        <v>1910250</v>
      </c>
      <c r="F183" s="3">
        <f>VLOOKUP($A183,'01 LEAD TIME'!$A$10:$G$1000000,6,FALSE)</f>
        <v>14</v>
      </c>
      <c r="G183" s="3">
        <f>VLOOKUP($A183,'01 LEAD TIME'!$A$10:$G$1000000,7,FALSE)</f>
        <v>15</v>
      </c>
      <c r="H183" s="3">
        <f>VLOOKUP($A183,'02 SHIPPED'!$A$10:$G$1000000,4,FALSE)</f>
        <v>3323390</v>
      </c>
      <c r="I183" s="3">
        <f>VLOOKUP($A183,'02 SHIPPED'!$A$10:$G$1000000,5,FALSE)</f>
        <v>3003387.2</v>
      </c>
      <c r="J183" s="3">
        <f>VLOOKUP($A183,'02 SHIPPED'!$A$10:$G$1000000,6,FALSE)</f>
        <v>21</v>
      </c>
      <c r="K183" s="3">
        <f>VLOOKUP($A183,'02 SHIPPED'!$A$10:$G$1000000,7,FALSE)</f>
        <v>27</v>
      </c>
      <c r="L183" s="2">
        <f t="shared" si="11"/>
        <v>0.66802271174914774</v>
      </c>
      <c r="M183" s="2">
        <f t="shared" si="12"/>
        <v>0.63603187760805524</v>
      </c>
      <c r="N183" s="2">
        <f t="shared" si="13"/>
        <v>0.66666666666666663</v>
      </c>
      <c r="O183" s="2">
        <f t="shared" si="14"/>
        <v>0.55555555555555558</v>
      </c>
      <c r="P183" s="8">
        <f>VLOOKUP($A183,'03 FORECAST SHIPPED'!$A$2:$G$1000000,4,FALSE)*L183</f>
        <v>4470508.1904320586</v>
      </c>
      <c r="Q183" s="8">
        <f>VLOOKUP($A183,'03 FORECAST SHIPPED'!$A$2:$G$1000000,5,FALSE)*M183</f>
        <v>3943244.9935193164</v>
      </c>
      <c r="R183" s="8">
        <f>VLOOKUP($A183,'03 FORECAST SHIPPED'!$A$2:$G$1000000,6,FALSE)*N183</f>
        <v>23.333333333333332</v>
      </c>
      <c r="S183" s="8">
        <f>VLOOKUP($A183,'03 FORECAST SHIPPED'!$A$2:$G$1000000,7,FALSE)*O183</f>
        <v>24.444444444444446</v>
      </c>
    </row>
    <row r="184" spans="1:19" x14ac:dyDescent="0.25">
      <c r="A184" t="s">
        <v>225</v>
      </c>
      <c r="B184">
        <f>VLOOKUP($A184,'01 LEAD TIME'!$A$10:$G$1000000,2,FALSE)</f>
        <v>0</v>
      </c>
      <c r="C184">
        <f>VLOOKUP($A184,'01 LEAD TIME'!$A$10:$G$1000000,3,FALSE)</f>
        <v>3222</v>
      </c>
      <c r="D184" s="3">
        <f>VLOOKUP($A184,'01 LEAD TIME'!$A$10:$G$1000000,4,FALSE)</f>
        <v>933234</v>
      </c>
      <c r="E184" s="3">
        <f>VLOOKUP($A184,'01 LEAD TIME'!$A$10:$G$1000000,5,FALSE)</f>
        <v>933234</v>
      </c>
      <c r="F184" s="3">
        <f>VLOOKUP($A184,'01 LEAD TIME'!$A$10:$G$1000000,6,FALSE)</f>
        <v>5</v>
      </c>
      <c r="G184" s="3">
        <f>VLOOKUP($A184,'01 LEAD TIME'!$A$10:$G$1000000,7,FALSE)</f>
        <v>5</v>
      </c>
      <c r="H184" s="3">
        <f>VLOOKUP($A184,'02 SHIPPED'!$A$10:$G$1000000,4,FALSE)</f>
        <v>4081574</v>
      </c>
      <c r="I184" s="3">
        <f>VLOOKUP($A184,'02 SHIPPED'!$A$10:$G$1000000,5,FALSE)</f>
        <v>4081574</v>
      </c>
      <c r="J184" s="3">
        <f>VLOOKUP($A184,'02 SHIPPED'!$A$10:$G$1000000,6,FALSE)</f>
        <v>28</v>
      </c>
      <c r="K184" s="3">
        <f>VLOOKUP($A184,'02 SHIPPED'!$A$10:$G$1000000,7,FALSE)</f>
        <v>35</v>
      </c>
      <c r="L184" s="2">
        <f t="shared" si="11"/>
        <v>0.22864561563749672</v>
      </c>
      <c r="M184" s="2">
        <f t="shared" si="12"/>
        <v>0.22864561563749672</v>
      </c>
      <c r="N184" s="2">
        <f t="shared" si="13"/>
        <v>0.17857142857142858</v>
      </c>
      <c r="O184" s="2">
        <f t="shared" si="14"/>
        <v>0.14285714285714285</v>
      </c>
      <c r="P184" s="8">
        <f>VLOOKUP($A184,'03 FORECAST SHIPPED'!$A$2:$G$1000000,4,FALSE)*L184</f>
        <v>1097058.8122498821</v>
      </c>
      <c r="Q184" s="8">
        <f>VLOOKUP($A184,'03 FORECAST SHIPPED'!$A$2:$G$1000000,5,FALSE)*M184</f>
        <v>1097058.8122498821</v>
      </c>
      <c r="R184" s="8">
        <f>VLOOKUP($A184,'03 FORECAST SHIPPED'!$A$2:$G$1000000,6,FALSE)*N184</f>
        <v>6.0714285714285712</v>
      </c>
      <c r="S184" s="8">
        <f>VLOOKUP($A184,'03 FORECAST SHIPPED'!$A$2:$G$1000000,7,FALSE)*O184</f>
        <v>5.8571428571428568</v>
      </c>
    </row>
    <row r="185" spans="1:19" x14ac:dyDescent="0.25">
      <c r="A185" t="s">
        <v>226</v>
      </c>
      <c r="B185">
        <f>VLOOKUP($A185,'01 LEAD TIME'!$A$10:$G$1000000,2,FALSE)</f>
        <v>0</v>
      </c>
      <c r="C185">
        <f>VLOOKUP($A185,'01 LEAD TIME'!$A$10:$G$1000000,3,FALSE)</f>
        <v>3246</v>
      </c>
      <c r="D185" s="3">
        <f>VLOOKUP($A185,'01 LEAD TIME'!$A$10:$G$1000000,4,FALSE)</f>
        <v>2395440</v>
      </c>
      <c r="E185" s="3">
        <f>VLOOKUP($A185,'01 LEAD TIME'!$A$10:$G$1000000,5,FALSE)</f>
        <v>2395440</v>
      </c>
      <c r="F185" s="3">
        <f>VLOOKUP($A185,'01 LEAD TIME'!$A$10:$G$1000000,6,FALSE)</f>
        <v>11</v>
      </c>
      <c r="G185" s="3">
        <f>VLOOKUP($A185,'01 LEAD TIME'!$A$10:$G$1000000,7,FALSE)</f>
        <v>18</v>
      </c>
      <c r="H185" s="3">
        <f>VLOOKUP($A185,'02 SHIPPED'!$A$10:$G$1000000,4,FALSE)</f>
        <v>11291753</v>
      </c>
      <c r="I185" s="3">
        <f>VLOOKUP($A185,'02 SHIPPED'!$A$10:$G$1000000,5,FALSE)</f>
        <v>11241753</v>
      </c>
      <c r="J185" s="3">
        <f>VLOOKUP($A185,'02 SHIPPED'!$A$10:$G$1000000,6,FALSE)</f>
        <v>66</v>
      </c>
      <c r="K185" s="3">
        <f>VLOOKUP($A185,'02 SHIPPED'!$A$10:$G$1000000,7,FALSE)</f>
        <v>84</v>
      </c>
      <c r="L185" s="2">
        <f t="shared" si="11"/>
        <v>0.21214066584701241</v>
      </c>
      <c r="M185" s="2">
        <f t="shared" si="12"/>
        <v>0.21308420492782576</v>
      </c>
      <c r="N185" s="2">
        <f t="shared" si="13"/>
        <v>0.16666666666666666</v>
      </c>
      <c r="O185" s="2">
        <f t="shared" si="14"/>
        <v>0.21428571428571427</v>
      </c>
      <c r="P185" s="8">
        <f>VLOOKUP($A185,'03 FORECAST SHIPPED'!$A$2:$G$1000000,4,FALSE)*L185</f>
        <v>2707649.5393337067</v>
      </c>
      <c r="Q185" s="8">
        <f>VLOOKUP($A185,'03 FORECAST SHIPPED'!$A$2:$G$1000000,5,FALSE)*M185</f>
        <v>2709038.1552343303</v>
      </c>
      <c r="R185" s="8">
        <f>VLOOKUP($A185,'03 FORECAST SHIPPED'!$A$2:$G$1000000,6,FALSE)*N185</f>
        <v>12.5</v>
      </c>
      <c r="S185" s="8">
        <f>VLOOKUP($A185,'03 FORECAST SHIPPED'!$A$2:$G$1000000,7,FALSE)*O185</f>
        <v>21.428571428571427</v>
      </c>
    </row>
    <row r="186" spans="1:19" x14ac:dyDescent="0.25">
      <c r="A186" t="s">
        <v>227</v>
      </c>
      <c r="B186">
        <f>VLOOKUP($A186,'01 LEAD TIME'!$A$10:$G$1000000,2,FALSE)</f>
        <v>0</v>
      </c>
      <c r="C186">
        <f>VLOOKUP($A186,'01 LEAD TIME'!$A$10:$G$1000000,3,FALSE)</f>
        <v>3270</v>
      </c>
      <c r="D186" s="3">
        <f>VLOOKUP($A186,'01 LEAD TIME'!$A$10:$G$1000000,4,FALSE)</f>
        <v>313294</v>
      </c>
      <c r="E186" s="3">
        <f>VLOOKUP($A186,'01 LEAD TIME'!$A$10:$G$1000000,5,FALSE)</f>
        <v>313294</v>
      </c>
      <c r="F186" s="3">
        <f>VLOOKUP($A186,'01 LEAD TIME'!$A$10:$G$1000000,6,FALSE)</f>
        <v>3</v>
      </c>
      <c r="G186" s="3">
        <f>VLOOKUP($A186,'01 LEAD TIME'!$A$10:$G$1000000,7,FALSE)</f>
        <v>3</v>
      </c>
      <c r="H186" s="3">
        <f>VLOOKUP($A186,'02 SHIPPED'!$A$10:$G$1000000,4,FALSE)</f>
        <v>1832974</v>
      </c>
      <c r="I186" s="3">
        <f>VLOOKUP($A186,'02 SHIPPED'!$A$10:$G$1000000,5,FALSE)</f>
        <v>1832974</v>
      </c>
      <c r="J186" s="3">
        <f>VLOOKUP($A186,'02 SHIPPED'!$A$10:$G$1000000,6,FALSE)</f>
        <v>6</v>
      </c>
      <c r="K186" s="3">
        <f>VLOOKUP($A186,'02 SHIPPED'!$A$10:$G$1000000,7,FALSE)</f>
        <v>11</v>
      </c>
      <c r="L186" s="2">
        <f t="shared" si="11"/>
        <v>0.17092113690647004</v>
      </c>
      <c r="M186" s="2">
        <f t="shared" si="12"/>
        <v>0.17092113690647004</v>
      </c>
      <c r="N186" s="2">
        <f t="shared" si="13"/>
        <v>0.5</v>
      </c>
      <c r="O186" s="2">
        <f t="shared" si="14"/>
        <v>0.27272727272727271</v>
      </c>
      <c r="P186" s="8">
        <f>VLOOKUP($A186,'03 FORECAST SHIPPED'!$A$2:$G$1000000,4,FALSE)*L186</f>
        <v>199797.75022340743</v>
      </c>
      <c r="Q186" s="8">
        <f>VLOOKUP($A186,'03 FORECAST SHIPPED'!$A$2:$G$1000000,5,FALSE)*M186</f>
        <v>199797.75022340743</v>
      </c>
      <c r="R186" s="8">
        <f>VLOOKUP($A186,'03 FORECAST SHIPPED'!$A$2:$G$1000000,6,FALSE)*N186</f>
        <v>4.5</v>
      </c>
      <c r="S186" s="8">
        <f>VLOOKUP($A186,'03 FORECAST SHIPPED'!$A$2:$G$1000000,7,FALSE)*O186</f>
        <v>2.7272727272727271</v>
      </c>
    </row>
    <row r="187" spans="1:19" x14ac:dyDescent="0.25">
      <c r="A187" t="s">
        <v>228</v>
      </c>
      <c r="B187">
        <f>VLOOKUP($A187,'01 LEAD TIME'!$A$10:$G$1000000,2,FALSE)</f>
        <v>0</v>
      </c>
      <c r="C187">
        <f>VLOOKUP($A187,'01 LEAD TIME'!$A$10:$G$1000000,3,FALSE)</f>
        <v>3280</v>
      </c>
      <c r="D187" s="3">
        <f>VLOOKUP($A187,'01 LEAD TIME'!$A$10:$G$1000000,4,FALSE)</f>
        <v>4651901.1399999997</v>
      </c>
      <c r="E187" s="3">
        <f>VLOOKUP($A187,'01 LEAD TIME'!$A$10:$G$1000000,5,FALSE)</f>
        <v>4450189.1399999997</v>
      </c>
      <c r="F187" s="3">
        <f>VLOOKUP($A187,'01 LEAD TIME'!$A$10:$G$1000000,6,FALSE)</f>
        <v>24</v>
      </c>
      <c r="G187" s="3">
        <f>VLOOKUP($A187,'01 LEAD TIME'!$A$10:$G$1000000,7,FALSE)</f>
        <v>37</v>
      </c>
      <c r="H187" s="3">
        <f>VLOOKUP($A187,'02 SHIPPED'!$A$10:$G$1000000,4,FALSE)</f>
        <v>8014089.9400000004</v>
      </c>
      <c r="I187" s="3">
        <f>VLOOKUP($A187,'02 SHIPPED'!$A$10:$G$1000000,5,FALSE)</f>
        <v>7892272.6399999997</v>
      </c>
      <c r="J187" s="3">
        <f>VLOOKUP($A187,'02 SHIPPED'!$A$10:$G$1000000,6,FALSE)</f>
        <v>31</v>
      </c>
      <c r="K187" s="3">
        <f>VLOOKUP($A187,'02 SHIPPED'!$A$10:$G$1000000,7,FALSE)</f>
        <v>67</v>
      </c>
      <c r="L187" s="2">
        <f t="shared" si="11"/>
        <v>0.5804653023397438</v>
      </c>
      <c r="M187" s="2">
        <f t="shared" si="12"/>
        <v>0.56386662536787369</v>
      </c>
      <c r="N187" s="2">
        <f t="shared" si="13"/>
        <v>0.77419354838709675</v>
      </c>
      <c r="O187" s="2">
        <f t="shared" si="14"/>
        <v>0.55223880597014929</v>
      </c>
      <c r="P187" s="8">
        <f>VLOOKUP($A187,'03 FORECAST SHIPPED'!$A$2:$G$1000000,4,FALSE)*L187</f>
        <v>5632599.5379223283</v>
      </c>
      <c r="Q187" s="8">
        <f>VLOOKUP($A187,'03 FORECAST SHIPPED'!$A$2:$G$1000000,5,FALSE)*M187</f>
        <v>5340488.9866712084</v>
      </c>
      <c r="R187" s="8">
        <f>VLOOKUP($A187,'03 FORECAST SHIPPED'!$A$2:$G$1000000,6,FALSE)*N187</f>
        <v>37.935483870967744</v>
      </c>
      <c r="S187" s="8">
        <f>VLOOKUP($A187,'03 FORECAST SHIPPED'!$A$2:$G$1000000,7,FALSE)*O187</f>
        <v>43.074626865671647</v>
      </c>
    </row>
    <row r="188" spans="1:19" x14ac:dyDescent="0.25">
      <c r="A188" t="s">
        <v>229</v>
      </c>
      <c r="B188">
        <f>VLOOKUP($A188,'01 LEAD TIME'!$A$10:$G$1000000,2,FALSE)</f>
        <v>0</v>
      </c>
      <c r="C188">
        <f>VLOOKUP($A188,'01 LEAD TIME'!$A$10:$G$1000000,3,FALSE)</f>
        <v>3293</v>
      </c>
      <c r="D188" s="3">
        <f>VLOOKUP($A188,'01 LEAD TIME'!$A$10:$G$1000000,4,FALSE)</f>
        <v>456000</v>
      </c>
      <c r="E188" s="3">
        <f>VLOOKUP($A188,'01 LEAD TIME'!$A$10:$G$1000000,5,FALSE)</f>
        <v>456000</v>
      </c>
      <c r="F188" s="3">
        <f>VLOOKUP($A188,'01 LEAD TIME'!$A$10:$G$1000000,6,FALSE)</f>
        <v>2</v>
      </c>
      <c r="G188" s="3">
        <f>VLOOKUP($A188,'01 LEAD TIME'!$A$10:$G$1000000,7,FALSE)</f>
        <v>2</v>
      </c>
      <c r="H188" s="3">
        <f>VLOOKUP($A188,'02 SHIPPED'!$A$10:$G$1000000,4,FALSE)</f>
        <v>324000</v>
      </c>
      <c r="I188" s="3">
        <f>VLOOKUP($A188,'02 SHIPPED'!$A$10:$G$1000000,5,FALSE)</f>
        <v>324000</v>
      </c>
      <c r="J188" s="3">
        <f>VLOOKUP($A188,'02 SHIPPED'!$A$10:$G$1000000,6,FALSE)</f>
        <v>2</v>
      </c>
      <c r="K188" s="3">
        <f>VLOOKUP($A188,'02 SHIPPED'!$A$10:$G$1000000,7,FALSE)</f>
        <v>2</v>
      </c>
      <c r="L188" s="2">
        <f t="shared" si="11"/>
        <v>1.4074074074074074</v>
      </c>
      <c r="M188" s="2">
        <f t="shared" si="12"/>
        <v>1.4074074074074074</v>
      </c>
      <c r="N188" s="2">
        <f t="shared" si="13"/>
        <v>1</v>
      </c>
      <c r="O188" s="2">
        <f t="shared" si="14"/>
        <v>1</v>
      </c>
      <c r="P188" s="8">
        <f>VLOOKUP($A188,'03 FORECAST SHIPPED'!$A$2:$G$1000000,4,FALSE)*L188</f>
        <v>454592.59259259258</v>
      </c>
      <c r="Q188" s="8">
        <f>VLOOKUP($A188,'03 FORECAST SHIPPED'!$A$2:$G$1000000,5,FALSE)*M188</f>
        <v>454592.59259259258</v>
      </c>
      <c r="R188" s="8">
        <f>VLOOKUP($A188,'03 FORECAST SHIPPED'!$A$2:$G$1000000,6,FALSE)*N188</f>
        <v>3</v>
      </c>
      <c r="S188" s="8">
        <f>VLOOKUP($A188,'03 FORECAST SHIPPED'!$A$2:$G$1000000,7,FALSE)*O188</f>
        <v>3</v>
      </c>
    </row>
    <row r="189" spans="1:19" x14ac:dyDescent="0.25">
      <c r="A189" t="s">
        <v>230</v>
      </c>
      <c r="B189">
        <f>VLOOKUP($A189,'01 LEAD TIME'!$A$10:$G$1000000,2,FALSE)</f>
        <v>0</v>
      </c>
      <c r="C189">
        <f>VLOOKUP($A189,'01 LEAD TIME'!$A$10:$G$1000000,3,FALSE)</f>
        <v>3299</v>
      </c>
      <c r="D189" s="3">
        <f>VLOOKUP($A189,'01 LEAD TIME'!$A$10:$G$1000000,4,FALSE)</f>
        <v>1702887</v>
      </c>
      <c r="E189" s="3">
        <f>VLOOKUP($A189,'01 LEAD TIME'!$A$10:$G$1000000,5,FALSE)</f>
        <v>1611109.6</v>
      </c>
      <c r="F189" s="3">
        <f>VLOOKUP($A189,'01 LEAD TIME'!$A$10:$G$1000000,6,FALSE)</f>
        <v>9</v>
      </c>
      <c r="G189" s="3">
        <f>VLOOKUP($A189,'01 LEAD TIME'!$A$10:$G$1000000,7,FALSE)</f>
        <v>10</v>
      </c>
      <c r="H189" s="3">
        <f>VLOOKUP($A189,'02 SHIPPED'!$A$10:$G$1000000,4,FALSE)</f>
        <v>1377887</v>
      </c>
      <c r="I189" s="3">
        <f>VLOOKUP($A189,'02 SHIPPED'!$A$10:$G$1000000,5,FALSE)</f>
        <v>1286109.6000000001</v>
      </c>
      <c r="J189" s="3">
        <f>VLOOKUP($A189,'02 SHIPPED'!$A$10:$G$1000000,6,FALSE)</f>
        <v>7</v>
      </c>
      <c r="K189" s="3">
        <f>VLOOKUP($A189,'02 SHIPPED'!$A$10:$G$1000000,7,FALSE)</f>
        <v>7</v>
      </c>
      <c r="L189" s="2">
        <f t="shared" si="11"/>
        <v>1.235868398497119</v>
      </c>
      <c r="M189" s="2">
        <f t="shared" si="12"/>
        <v>1.252700080926229</v>
      </c>
      <c r="N189" s="2">
        <f t="shared" si="13"/>
        <v>1.2857142857142858</v>
      </c>
      <c r="O189" s="2">
        <f t="shared" si="14"/>
        <v>1.4285714285714286</v>
      </c>
      <c r="P189" s="8">
        <f>VLOOKUP($A189,'03 FORECAST SHIPPED'!$A$2:$G$1000000,4,FALSE)*L189</f>
        <v>69208.630315838673</v>
      </c>
      <c r="Q189" s="8">
        <f>VLOOKUP($A189,'03 FORECAST SHIPPED'!$A$2:$G$1000000,5,FALSE)*M189</f>
        <v>70151.204531868818</v>
      </c>
      <c r="R189" s="8">
        <f>VLOOKUP($A189,'03 FORECAST SHIPPED'!$A$2:$G$1000000,6,FALSE)*N189</f>
        <v>1.2857142857142858</v>
      </c>
      <c r="S189" s="8">
        <f>VLOOKUP($A189,'03 FORECAST SHIPPED'!$A$2:$G$1000000,7,FALSE)*O189</f>
        <v>1.4285714285714286</v>
      </c>
    </row>
    <row r="190" spans="1:19" x14ac:dyDescent="0.25">
      <c r="A190" t="s">
        <v>231</v>
      </c>
      <c r="B190">
        <f>VLOOKUP($A190,'01 LEAD TIME'!$A$10:$G$1000000,2,FALSE)</f>
        <v>0</v>
      </c>
      <c r="C190">
        <f>VLOOKUP($A190,'01 LEAD TIME'!$A$10:$G$1000000,3,FALSE)</f>
        <v>3302</v>
      </c>
      <c r="D190" s="3">
        <f>VLOOKUP($A190,'01 LEAD TIME'!$A$10:$G$1000000,4,FALSE)</f>
        <v>4343870.1500000004</v>
      </c>
      <c r="E190" s="3">
        <f>VLOOKUP($A190,'01 LEAD TIME'!$A$10:$G$1000000,5,FALSE)</f>
        <v>4304310.1500000004</v>
      </c>
      <c r="F190" s="3">
        <f>VLOOKUP($A190,'01 LEAD TIME'!$A$10:$G$1000000,6,FALSE)</f>
        <v>30</v>
      </c>
      <c r="G190" s="3">
        <f>VLOOKUP($A190,'01 LEAD TIME'!$A$10:$G$1000000,7,FALSE)</f>
        <v>36</v>
      </c>
      <c r="H190" s="3">
        <f>VLOOKUP($A190,'02 SHIPPED'!$A$10:$G$1000000,4,FALSE)</f>
        <v>21871519.59</v>
      </c>
      <c r="I190" s="3">
        <f>VLOOKUP($A190,'02 SHIPPED'!$A$10:$G$1000000,5,FALSE)</f>
        <v>21519345.43</v>
      </c>
      <c r="J190" s="3">
        <f>VLOOKUP($A190,'02 SHIPPED'!$A$10:$G$1000000,6,FALSE)</f>
        <v>114</v>
      </c>
      <c r="K190" s="3">
        <f>VLOOKUP($A190,'02 SHIPPED'!$A$10:$G$1000000,7,FALSE)</f>
        <v>147</v>
      </c>
      <c r="L190" s="2">
        <f t="shared" si="11"/>
        <v>0.19860852064371812</v>
      </c>
      <c r="M190" s="2">
        <f t="shared" si="12"/>
        <v>0.20002049616246159</v>
      </c>
      <c r="N190" s="2">
        <f t="shared" si="13"/>
        <v>0.26315789473684209</v>
      </c>
      <c r="O190" s="2">
        <f t="shared" si="14"/>
        <v>0.24489795918367346</v>
      </c>
      <c r="P190" s="8">
        <f>VLOOKUP($A190,'03 FORECAST SHIPPED'!$A$2:$G$1000000,4,FALSE)*L190</f>
        <v>5042316.3691080855</v>
      </c>
      <c r="Q190" s="8">
        <f>VLOOKUP($A190,'03 FORECAST SHIPPED'!$A$2:$G$1000000,5,FALSE)*M190</f>
        <v>4986990.1124281092</v>
      </c>
      <c r="R190" s="8">
        <f>VLOOKUP($A190,'03 FORECAST SHIPPED'!$A$2:$G$1000000,6,FALSE)*N190</f>
        <v>36.578947368421048</v>
      </c>
      <c r="S190" s="8">
        <f>VLOOKUP($A190,'03 FORECAST SHIPPED'!$A$2:$G$1000000,7,FALSE)*O190</f>
        <v>46.775510204081634</v>
      </c>
    </row>
    <row r="191" spans="1:19" x14ac:dyDescent="0.25">
      <c r="A191" t="s">
        <v>232</v>
      </c>
      <c r="B191">
        <f>VLOOKUP($A191,'01 LEAD TIME'!$A$10:$G$1000000,2,FALSE)</f>
        <v>0</v>
      </c>
      <c r="C191">
        <f>VLOOKUP($A191,'01 LEAD TIME'!$A$10:$G$1000000,3,FALSE)</f>
        <v>3307</v>
      </c>
      <c r="D191" s="3">
        <f>VLOOKUP($A191,'01 LEAD TIME'!$A$10:$G$1000000,4,FALSE)</f>
        <v>697644</v>
      </c>
      <c r="E191" s="3">
        <f>VLOOKUP($A191,'01 LEAD TIME'!$A$10:$G$1000000,5,FALSE)</f>
        <v>697644</v>
      </c>
      <c r="F191" s="3">
        <f>VLOOKUP($A191,'01 LEAD TIME'!$A$10:$G$1000000,6,FALSE)</f>
        <v>4</v>
      </c>
      <c r="G191" s="3">
        <f>VLOOKUP($A191,'01 LEAD TIME'!$A$10:$G$1000000,7,FALSE)</f>
        <v>7</v>
      </c>
      <c r="H191" s="3">
        <f>VLOOKUP($A191,'02 SHIPPED'!$A$10:$G$1000000,4,FALSE)</f>
        <v>2036644</v>
      </c>
      <c r="I191" s="3">
        <f>VLOOKUP($A191,'02 SHIPPED'!$A$10:$G$1000000,5,FALSE)</f>
        <v>2036644</v>
      </c>
      <c r="J191" s="3">
        <f>VLOOKUP($A191,'02 SHIPPED'!$A$10:$G$1000000,6,FALSE)</f>
        <v>10</v>
      </c>
      <c r="K191" s="3">
        <f>VLOOKUP($A191,'02 SHIPPED'!$A$10:$G$1000000,7,FALSE)</f>
        <v>16</v>
      </c>
      <c r="L191" s="2">
        <f t="shared" si="11"/>
        <v>0.34254587448763751</v>
      </c>
      <c r="M191" s="2">
        <f t="shared" si="12"/>
        <v>0.34254587448763751</v>
      </c>
      <c r="N191" s="2">
        <f t="shared" si="13"/>
        <v>0.4</v>
      </c>
      <c r="O191" s="2">
        <f t="shared" si="14"/>
        <v>0.4375</v>
      </c>
      <c r="P191" s="8">
        <f>VLOOKUP($A191,'03 FORECAST SHIPPED'!$A$2:$G$1000000,4,FALSE)*L191</f>
        <v>630832.48245643324</v>
      </c>
      <c r="Q191" s="8">
        <f>VLOOKUP($A191,'03 FORECAST SHIPPED'!$A$2:$G$1000000,5,FALSE)*M191</f>
        <v>623714.64637036226</v>
      </c>
      <c r="R191" s="8">
        <f>VLOOKUP($A191,'03 FORECAST SHIPPED'!$A$2:$G$1000000,6,FALSE)*N191</f>
        <v>4</v>
      </c>
      <c r="S191" s="8">
        <f>VLOOKUP($A191,'03 FORECAST SHIPPED'!$A$2:$G$1000000,7,FALSE)*O191</f>
        <v>6.125</v>
      </c>
    </row>
    <row r="192" spans="1:19" x14ac:dyDescent="0.25">
      <c r="A192" t="s">
        <v>233</v>
      </c>
      <c r="B192">
        <f>VLOOKUP($A192,'01 LEAD TIME'!$A$10:$G$1000000,2,FALSE)</f>
        <v>0</v>
      </c>
      <c r="C192">
        <f>VLOOKUP($A192,'01 LEAD TIME'!$A$10:$G$1000000,3,FALSE)</f>
        <v>3313</v>
      </c>
      <c r="D192" s="3">
        <f>VLOOKUP($A192,'01 LEAD TIME'!$A$10:$G$1000000,4,FALSE)</f>
        <v>23707623.25</v>
      </c>
      <c r="E192" s="3">
        <f>VLOOKUP($A192,'01 LEAD TIME'!$A$10:$G$1000000,5,FALSE)</f>
        <v>23468923.579999998</v>
      </c>
      <c r="F192" s="3">
        <f>VLOOKUP($A192,'01 LEAD TIME'!$A$10:$G$1000000,6,FALSE)</f>
        <v>147</v>
      </c>
      <c r="G192" s="3">
        <f>VLOOKUP($A192,'01 LEAD TIME'!$A$10:$G$1000000,7,FALSE)</f>
        <v>204</v>
      </c>
      <c r="H192" s="3">
        <f>VLOOKUP($A192,'02 SHIPPED'!$A$10:$G$1000000,4,FALSE)</f>
        <v>113120935.66</v>
      </c>
      <c r="I192" s="3">
        <f>VLOOKUP($A192,'02 SHIPPED'!$A$10:$G$1000000,5,FALSE)</f>
        <v>111939781.70999999</v>
      </c>
      <c r="J192" s="3">
        <f>VLOOKUP($A192,'02 SHIPPED'!$A$10:$G$1000000,6,FALSE)</f>
        <v>649</v>
      </c>
      <c r="K192" s="3">
        <f>VLOOKUP($A192,'02 SHIPPED'!$A$10:$G$1000000,7,FALSE)</f>
        <v>1006</v>
      </c>
      <c r="L192" s="2">
        <f t="shared" si="11"/>
        <v>0.20957767995533924</v>
      </c>
      <c r="M192" s="2">
        <f t="shared" si="12"/>
        <v>0.20965668524171718</v>
      </c>
      <c r="N192" s="2">
        <f t="shared" si="13"/>
        <v>0.22650231124807396</v>
      </c>
      <c r="O192" s="2">
        <f t="shared" si="14"/>
        <v>0.20278330019880716</v>
      </c>
      <c r="P192" s="8">
        <f>VLOOKUP($A192,'03 FORECAST SHIPPED'!$A$2:$G$1000000,4,FALSE)*L192</f>
        <v>24318867.740846306</v>
      </c>
      <c r="Q192" s="8">
        <f>VLOOKUP($A192,'03 FORECAST SHIPPED'!$A$2:$G$1000000,5,FALSE)*M192</f>
        <v>24119112.219398431</v>
      </c>
      <c r="R192" s="8">
        <f>VLOOKUP($A192,'03 FORECAST SHIPPED'!$A$2:$G$1000000,6,FALSE)*N192</f>
        <v>156.5130970724191</v>
      </c>
      <c r="S192" s="8">
        <f>VLOOKUP($A192,'03 FORECAST SHIPPED'!$A$2:$G$1000000,7,FALSE)*O192</f>
        <v>203.59443339960239</v>
      </c>
    </row>
    <row r="193" spans="1:19" x14ac:dyDescent="0.25">
      <c r="A193" t="s">
        <v>234</v>
      </c>
      <c r="B193">
        <f>VLOOKUP($A193,'01 LEAD TIME'!$A$10:$G$1000000,2,FALSE)</f>
        <v>0</v>
      </c>
      <c r="C193">
        <f>VLOOKUP($A193,'01 LEAD TIME'!$A$10:$G$1000000,3,FALSE)</f>
        <v>3329</v>
      </c>
      <c r="D193" s="3">
        <f>VLOOKUP($A193,'01 LEAD TIME'!$A$10:$G$1000000,4,FALSE)</f>
        <v>82000</v>
      </c>
      <c r="E193" s="3">
        <f>VLOOKUP($A193,'01 LEAD TIME'!$A$10:$G$1000000,5,FALSE)</f>
        <v>82000</v>
      </c>
      <c r="F193" s="3">
        <f>VLOOKUP($A193,'01 LEAD TIME'!$A$10:$G$1000000,6,FALSE)</f>
        <v>1</v>
      </c>
      <c r="G193" s="3">
        <f>VLOOKUP($A193,'01 LEAD TIME'!$A$10:$G$1000000,7,FALSE)</f>
        <v>1</v>
      </c>
      <c r="H193" s="3">
        <f>VLOOKUP($A193,'02 SHIPPED'!$A$10:$G$1000000,4,FALSE)</f>
        <v>948900</v>
      </c>
      <c r="I193" s="3">
        <f>VLOOKUP($A193,'02 SHIPPED'!$A$10:$G$1000000,5,FALSE)</f>
        <v>948900</v>
      </c>
      <c r="J193" s="3">
        <f>VLOOKUP($A193,'02 SHIPPED'!$A$10:$G$1000000,6,FALSE)</f>
        <v>4</v>
      </c>
      <c r="K193" s="3">
        <f>VLOOKUP($A193,'02 SHIPPED'!$A$10:$G$1000000,7,FALSE)</f>
        <v>5</v>
      </c>
      <c r="L193" s="2">
        <f t="shared" si="11"/>
        <v>8.641584993149963E-2</v>
      </c>
      <c r="M193" s="2">
        <f t="shared" si="12"/>
        <v>8.641584993149963E-2</v>
      </c>
      <c r="N193" s="2">
        <f t="shared" si="13"/>
        <v>0.25</v>
      </c>
      <c r="O193" s="2">
        <f t="shared" si="14"/>
        <v>0.2</v>
      </c>
      <c r="P193" s="8">
        <f>VLOOKUP($A193,'03 FORECAST SHIPPED'!$A$2:$G$1000000,4,FALSE)*L193</f>
        <v>0</v>
      </c>
      <c r="Q193" s="8">
        <f>VLOOKUP($A193,'03 FORECAST SHIPPED'!$A$2:$G$1000000,5,FALSE)*M193</f>
        <v>0</v>
      </c>
      <c r="R193" s="8">
        <f>VLOOKUP($A193,'03 FORECAST SHIPPED'!$A$2:$G$1000000,6,FALSE)*N193</f>
        <v>0</v>
      </c>
      <c r="S193" s="8">
        <f>VLOOKUP($A193,'03 FORECAST SHIPPED'!$A$2:$G$1000000,7,FALSE)*O193</f>
        <v>0</v>
      </c>
    </row>
    <row r="194" spans="1:19" x14ac:dyDescent="0.25">
      <c r="A194" t="s">
        <v>235</v>
      </c>
      <c r="B194">
        <f>VLOOKUP($A194,'01 LEAD TIME'!$A$10:$G$1000000,2,FALSE)</f>
        <v>0</v>
      </c>
      <c r="C194">
        <f>VLOOKUP($A194,'01 LEAD TIME'!$A$10:$G$1000000,3,FALSE)</f>
        <v>3349</v>
      </c>
      <c r="D194" s="3">
        <f>VLOOKUP($A194,'01 LEAD TIME'!$A$10:$G$1000000,4,FALSE)</f>
        <v>1031987</v>
      </c>
      <c r="E194" s="3">
        <f>VLOOKUP($A194,'01 LEAD TIME'!$A$10:$G$1000000,5,FALSE)</f>
        <v>1001792.6</v>
      </c>
      <c r="F194" s="3">
        <f>VLOOKUP($A194,'01 LEAD TIME'!$A$10:$G$1000000,6,FALSE)</f>
        <v>8</v>
      </c>
      <c r="G194" s="3">
        <f>VLOOKUP($A194,'01 LEAD TIME'!$A$10:$G$1000000,7,FALSE)</f>
        <v>10</v>
      </c>
      <c r="H194" s="3">
        <f>VLOOKUP($A194,'02 SHIPPED'!$A$10:$G$1000000,4,FALSE)</f>
        <v>4998676.45</v>
      </c>
      <c r="I194" s="3">
        <f>VLOOKUP($A194,'02 SHIPPED'!$A$10:$G$1000000,5,FALSE)</f>
        <v>4886999.6500000004</v>
      </c>
      <c r="J194" s="3">
        <f>VLOOKUP($A194,'02 SHIPPED'!$A$10:$G$1000000,6,FALSE)</f>
        <v>31</v>
      </c>
      <c r="K194" s="3">
        <f>VLOOKUP($A194,'02 SHIPPED'!$A$10:$G$1000000,7,FALSE)</f>
        <v>43</v>
      </c>
      <c r="L194" s="2">
        <f t="shared" si="11"/>
        <v>0.20645204992213487</v>
      </c>
      <c r="M194" s="2">
        <f t="shared" si="12"/>
        <v>0.20499133860179422</v>
      </c>
      <c r="N194" s="2">
        <f t="shared" si="13"/>
        <v>0.25806451612903225</v>
      </c>
      <c r="O194" s="2">
        <f t="shared" si="14"/>
        <v>0.23255813953488372</v>
      </c>
      <c r="P194" s="8">
        <f>VLOOKUP($A194,'03 FORECAST SHIPPED'!$A$2:$G$1000000,4,FALSE)*L194</f>
        <v>1291067.8064882853</v>
      </c>
      <c r="Q194" s="8">
        <f>VLOOKUP($A194,'03 FORECAST SHIPPED'!$A$2:$G$1000000,5,FALSE)*M194</f>
        <v>1251701.6407162193</v>
      </c>
      <c r="R194" s="8">
        <f>VLOOKUP($A194,'03 FORECAST SHIPPED'!$A$2:$G$1000000,6,FALSE)*N194</f>
        <v>9.2903225806451601</v>
      </c>
      <c r="S194" s="8">
        <f>VLOOKUP($A194,'03 FORECAST SHIPPED'!$A$2:$G$1000000,7,FALSE)*O194</f>
        <v>11.627906976744185</v>
      </c>
    </row>
    <row r="195" spans="1:19" x14ac:dyDescent="0.25">
      <c r="A195" t="s">
        <v>236</v>
      </c>
      <c r="B195">
        <f>VLOOKUP($A195,'01 LEAD TIME'!$A$10:$G$1000000,2,FALSE)</f>
        <v>0</v>
      </c>
      <c r="C195">
        <f>VLOOKUP($A195,'01 LEAD TIME'!$A$10:$G$1000000,3,FALSE)</f>
        <v>3367</v>
      </c>
      <c r="D195" s="3">
        <f>VLOOKUP($A195,'01 LEAD TIME'!$A$10:$G$1000000,4,FALSE)</f>
        <v>653000</v>
      </c>
      <c r="E195" s="3">
        <f>VLOOKUP($A195,'01 LEAD TIME'!$A$10:$G$1000000,5,FALSE)</f>
        <v>626400</v>
      </c>
      <c r="F195" s="3">
        <f>VLOOKUP($A195,'01 LEAD TIME'!$A$10:$G$1000000,6,FALSE)</f>
        <v>4</v>
      </c>
      <c r="G195" s="3">
        <f>VLOOKUP($A195,'01 LEAD TIME'!$A$10:$G$1000000,7,FALSE)</f>
        <v>4</v>
      </c>
      <c r="H195" s="3">
        <f>VLOOKUP($A195,'02 SHIPPED'!$A$10:$G$1000000,4,FALSE)</f>
        <v>2043594.17</v>
      </c>
      <c r="I195" s="3">
        <f>VLOOKUP($A195,'02 SHIPPED'!$A$10:$G$1000000,5,FALSE)</f>
        <v>2016994.17</v>
      </c>
      <c r="J195" s="3">
        <f>VLOOKUP($A195,'02 SHIPPED'!$A$10:$G$1000000,6,FALSE)</f>
        <v>12</v>
      </c>
      <c r="K195" s="3">
        <f>VLOOKUP($A195,'02 SHIPPED'!$A$10:$G$1000000,7,FALSE)</f>
        <v>13</v>
      </c>
      <c r="L195" s="2">
        <f t="shared" si="11"/>
        <v>0.31953506698445905</v>
      </c>
      <c r="M195" s="2">
        <f t="shared" si="12"/>
        <v>0.31056113563283133</v>
      </c>
      <c r="N195" s="2">
        <f t="shared" si="13"/>
        <v>0.33333333333333331</v>
      </c>
      <c r="O195" s="2">
        <f t="shared" si="14"/>
        <v>0.30769230769230771</v>
      </c>
      <c r="P195" s="8">
        <f>VLOOKUP($A195,'03 FORECAST SHIPPED'!$A$2:$G$1000000,4,FALSE)*L195</f>
        <v>653000</v>
      </c>
      <c r="Q195" s="8">
        <f>VLOOKUP($A195,'03 FORECAST SHIPPED'!$A$2:$G$1000000,5,FALSE)*M195</f>
        <v>626400</v>
      </c>
      <c r="R195" s="8">
        <f>VLOOKUP($A195,'03 FORECAST SHIPPED'!$A$2:$G$1000000,6,FALSE)*N195</f>
        <v>4</v>
      </c>
      <c r="S195" s="8">
        <f>VLOOKUP($A195,'03 FORECAST SHIPPED'!$A$2:$G$1000000,7,FALSE)*O195</f>
        <v>4</v>
      </c>
    </row>
    <row r="196" spans="1:19" x14ac:dyDescent="0.25">
      <c r="A196" t="s">
        <v>237</v>
      </c>
      <c r="B196">
        <f>VLOOKUP($A196,'01 LEAD TIME'!$A$10:$G$1000000,2,FALSE)</f>
        <v>0</v>
      </c>
      <c r="C196">
        <f>VLOOKUP($A196,'01 LEAD TIME'!$A$10:$G$1000000,3,FALSE)</f>
        <v>3426</v>
      </c>
      <c r="D196" s="3">
        <f>VLOOKUP($A196,'01 LEAD TIME'!$A$10:$G$1000000,4,FALSE)</f>
        <v>63000</v>
      </c>
      <c r="E196" s="3">
        <f>VLOOKUP($A196,'01 LEAD TIME'!$A$10:$G$1000000,5,FALSE)</f>
        <v>63000</v>
      </c>
      <c r="F196" s="3">
        <f>VLOOKUP($A196,'01 LEAD TIME'!$A$10:$G$1000000,6,FALSE)</f>
        <v>1</v>
      </c>
      <c r="G196" s="3">
        <f>VLOOKUP($A196,'01 LEAD TIME'!$A$10:$G$1000000,7,FALSE)</f>
        <v>1</v>
      </c>
      <c r="H196" s="3">
        <f>VLOOKUP($A196,'02 SHIPPED'!$A$10:$G$1000000,4,FALSE)</f>
        <v>63000</v>
      </c>
      <c r="I196" s="3">
        <f>VLOOKUP($A196,'02 SHIPPED'!$A$10:$G$1000000,5,FALSE)</f>
        <v>63000</v>
      </c>
      <c r="J196" s="3">
        <f>VLOOKUP($A196,'02 SHIPPED'!$A$10:$G$1000000,6,FALSE)</f>
        <v>1</v>
      </c>
      <c r="K196" s="3">
        <f>VLOOKUP($A196,'02 SHIPPED'!$A$10:$G$1000000,7,FALSE)</f>
        <v>1</v>
      </c>
      <c r="L196" s="2">
        <f t="shared" si="11"/>
        <v>1</v>
      </c>
      <c r="M196" s="2">
        <f t="shared" si="12"/>
        <v>1</v>
      </c>
      <c r="N196" s="2">
        <f t="shared" si="13"/>
        <v>1</v>
      </c>
      <c r="O196" s="2">
        <f t="shared" si="14"/>
        <v>1</v>
      </c>
      <c r="P196" s="8">
        <f>VLOOKUP($A196,'03 FORECAST SHIPPED'!$A$2:$G$1000000,4,FALSE)*L196</f>
        <v>0</v>
      </c>
      <c r="Q196" s="8">
        <f>VLOOKUP($A196,'03 FORECAST SHIPPED'!$A$2:$G$1000000,5,FALSE)*M196</f>
        <v>0</v>
      </c>
      <c r="R196" s="8">
        <f>VLOOKUP($A196,'03 FORECAST SHIPPED'!$A$2:$G$1000000,6,FALSE)*N196</f>
        <v>0</v>
      </c>
      <c r="S196" s="8">
        <f>VLOOKUP($A196,'03 FORECAST SHIPPED'!$A$2:$G$1000000,7,FALSE)*O196</f>
        <v>0</v>
      </c>
    </row>
    <row r="197" spans="1:19" x14ac:dyDescent="0.25">
      <c r="A197" t="s">
        <v>238</v>
      </c>
      <c r="B197">
        <f>VLOOKUP($A197,'01 LEAD TIME'!$A$10:$G$1000000,2,FALSE)</f>
        <v>0</v>
      </c>
      <c r="C197">
        <f>VLOOKUP($A197,'01 LEAD TIME'!$A$10:$G$1000000,3,FALSE)</f>
        <v>3435</v>
      </c>
      <c r="D197" s="3">
        <f>VLOOKUP($A197,'01 LEAD TIME'!$A$10:$G$1000000,4,FALSE)</f>
        <v>10437972.4</v>
      </c>
      <c r="E197" s="3">
        <f>VLOOKUP($A197,'01 LEAD TIME'!$A$10:$G$1000000,5,FALSE)</f>
        <v>10302385.82</v>
      </c>
      <c r="F197" s="3">
        <f>VLOOKUP($A197,'01 LEAD TIME'!$A$10:$G$1000000,6,FALSE)</f>
        <v>34</v>
      </c>
      <c r="G197" s="3">
        <f>VLOOKUP($A197,'01 LEAD TIME'!$A$10:$G$1000000,7,FALSE)</f>
        <v>41</v>
      </c>
      <c r="H197" s="3">
        <f>VLOOKUP($A197,'02 SHIPPED'!$A$10:$G$1000000,4,FALSE)</f>
        <v>54685271.340000004</v>
      </c>
      <c r="I197" s="3">
        <f>VLOOKUP($A197,'02 SHIPPED'!$A$10:$G$1000000,5,FALSE)</f>
        <v>54302798.140000001</v>
      </c>
      <c r="J197" s="3">
        <f>VLOOKUP($A197,'02 SHIPPED'!$A$10:$G$1000000,6,FALSE)</f>
        <v>209</v>
      </c>
      <c r="K197" s="3">
        <f>VLOOKUP($A197,'02 SHIPPED'!$A$10:$G$1000000,7,FALSE)</f>
        <v>312</v>
      </c>
      <c r="L197" s="2">
        <f t="shared" ref="L197:L260" si="15">D197/H197</f>
        <v>0.19087355963003255</v>
      </c>
      <c r="M197" s="2">
        <f t="shared" ref="M197:M260" si="16">E197/I197</f>
        <v>0.18972108570610022</v>
      </c>
      <c r="N197" s="2">
        <f t="shared" ref="N197:N260" si="17">F197/J197</f>
        <v>0.16267942583732056</v>
      </c>
      <c r="O197" s="2">
        <f t="shared" ref="O197:O260" si="18">G197/K197</f>
        <v>0.13141025641025642</v>
      </c>
      <c r="P197" s="8">
        <f>VLOOKUP($A197,'03 FORECAST SHIPPED'!$A$2:$G$1000000,4,FALSE)*L197</f>
        <v>9076348.9492072556</v>
      </c>
      <c r="Q197" s="8">
        <f>VLOOKUP($A197,'03 FORECAST SHIPPED'!$A$2:$G$1000000,5,FALSE)*M197</f>
        <v>8948983.7044424489</v>
      </c>
      <c r="R197" s="8">
        <f>VLOOKUP($A197,'03 FORECAST SHIPPED'!$A$2:$G$1000000,6,FALSE)*N197</f>
        <v>30.421052631578945</v>
      </c>
      <c r="S197" s="8">
        <f>VLOOKUP($A197,'03 FORECAST SHIPPED'!$A$2:$G$1000000,7,FALSE)*O197</f>
        <v>36.66346153846154</v>
      </c>
    </row>
    <row r="198" spans="1:19" x14ac:dyDescent="0.25">
      <c r="A198" t="s">
        <v>239</v>
      </c>
      <c r="B198">
        <f>VLOOKUP($A198,'01 LEAD TIME'!$A$10:$G$1000000,2,FALSE)</f>
        <v>0</v>
      </c>
      <c r="C198">
        <f>VLOOKUP($A198,'01 LEAD TIME'!$A$10:$G$1000000,3,FALSE)</f>
        <v>3453</v>
      </c>
      <c r="D198" s="3">
        <f>VLOOKUP($A198,'01 LEAD TIME'!$A$10:$G$1000000,4,FALSE)</f>
        <v>226800</v>
      </c>
      <c r="E198" s="3">
        <f>VLOOKUP($A198,'01 LEAD TIME'!$A$10:$G$1000000,5,FALSE)</f>
        <v>226800</v>
      </c>
      <c r="F198" s="3">
        <f>VLOOKUP($A198,'01 LEAD TIME'!$A$10:$G$1000000,6,FALSE)</f>
        <v>1</v>
      </c>
      <c r="G198" s="3">
        <f>VLOOKUP($A198,'01 LEAD TIME'!$A$10:$G$1000000,7,FALSE)</f>
        <v>1</v>
      </c>
      <c r="H198" s="3">
        <f>VLOOKUP($A198,'02 SHIPPED'!$A$10:$G$1000000,4,FALSE)</f>
        <v>226800</v>
      </c>
      <c r="I198" s="3">
        <f>VLOOKUP($A198,'02 SHIPPED'!$A$10:$G$1000000,5,FALSE)</f>
        <v>226800</v>
      </c>
      <c r="J198" s="3">
        <f>VLOOKUP($A198,'02 SHIPPED'!$A$10:$G$1000000,6,FALSE)</f>
        <v>1</v>
      </c>
      <c r="K198" s="3">
        <f>VLOOKUP($A198,'02 SHIPPED'!$A$10:$G$1000000,7,FALSE)</f>
        <v>1</v>
      </c>
      <c r="L198" s="2">
        <f t="shared" si="15"/>
        <v>1</v>
      </c>
      <c r="M198" s="2">
        <f t="shared" si="16"/>
        <v>1</v>
      </c>
      <c r="N198" s="2">
        <f t="shared" si="17"/>
        <v>1</v>
      </c>
      <c r="O198" s="2">
        <f t="shared" si="18"/>
        <v>1</v>
      </c>
      <c r="P198" s="8">
        <f>VLOOKUP($A198,'03 FORECAST SHIPPED'!$A$2:$G$1000000,4,FALSE)*L198</f>
        <v>116000</v>
      </c>
      <c r="Q198" s="8">
        <f>VLOOKUP($A198,'03 FORECAST SHIPPED'!$A$2:$G$1000000,5,FALSE)*M198</f>
        <v>116000</v>
      </c>
      <c r="R198" s="8">
        <f>VLOOKUP($A198,'03 FORECAST SHIPPED'!$A$2:$G$1000000,6,FALSE)*N198</f>
        <v>1</v>
      </c>
      <c r="S198" s="8">
        <f>VLOOKUP($A198,'03 FORECAST SHIPPED'!$A$2:$G$1000000,7,FALSE)*O198</f>
        <v>1</v>
      </c>
    </row>
    <row r="199" spans="1:19" x14ac:dyDescent="0.25">
      <c r="A199" t="s">
        <v>240</v>
      </c>
      <c r="B199">
        <f>VLOOKUP($A199,'01 LEAD TIME'!$A$10:$G$1000000,2,FALSE)</f>
        <v>0</v>
      </c>
      <c r="C199">
        <f>VLOOKUP($A199,'01 LEAD TIME'!$A$10:$G$1000000,3,FALSE)</f>
        <v>3464</v>
      </c>
      <c r="D199" s="3">
        <f>VLOOKUP($A199,'01 LEAD TIME'!$A$10:$G$1000000,4,FALSE)</f>
        <v>72000</v>
      </c>
      <c r="E199" s="3">
        <f>VLOOKUP($A199,'01 LEAD TIME'!$A$10:$G$1000000,5,FALSE)</f>
        <v>72000</v>
      </c>
      <c r="F199" s="3">
        <f>VLOOKUP($A199,'01 LEAD TIME'!$A$10:$G$1000000,6,FALSE)</f>
        <v>1</v>
      </c>
      <c r="G199" s="3">
        <f>VLOOKUP($A199,'01 LEAD TIME'!$A$10:$G$1000000,7,FALSE)</f>
        <v>1</v>
      </c>
      <c r="H199" s="3">
        <f>VLOOKUP($A199,'02 SHIPPED'!$A$10:$G$1000000,4,FALSE)</f>
        <v>72000</v>
      </c>
      <c r="I199" s="3">
        <f>VLOOKUP($A199,'02 SHIPPED'!$A$10:$G$1000000,5,FALSE)</f>
        <v>72000</v>
      </c>
      <c r="J199" s="3">
        <f>VLOOKUP($A199,'02 SHIPPED'!$A$10:$G$1000000,6,FALSE)</f>
        <v>1</v>
      </c>
      <c r="K199" s="3">
        <f>VLOOKUP($A199,'02 SHIPPED'!$A$10:$G$1000000,7,FALSE)</f>
        <v>1</v>
      </c>
      <c r="L199" s="2">
        <f t="shared" si="15"/>
        <v>1</v>
      </c>
      <c r="M199" s="2">
        <f t="shared" si="16"/>
        <v>1</v>
      </c>
      <c r="N199" s="2">
        <f t="shared" si="17"/>
        <v>1</v>
      </c>
      <c r="O199" s="2">
        <f t="shared" si="18"/>
        <v>1</v>
      </c>
      <c r="P199" s="8">
        <f>VLOOKUP($A199,'03 FORECAST SHIPPED'!$A$2:$G$1000000,4,FALSE)*L199</f>
        <v>123600</v>
      </c>
      <c r="Q199" s="8">
        <f>VLOOKUP($A199,'03 FORECAST SHIPPED'!$A$2:$G$1000000,5,FALSE)*M199</f>
        <v>123600</v>
      </c>
      <c r="R199" s="8">
        <f>VLOOKUP($A199,'03 FORECAST SHIPPED'!$A$2:$G$1000000,6,FALSE)*N199</f>
        <v>1</v>
      </c>
      <c r="S199" s="8">
        <f>VLOOKUP($A199,'03 FORECAST SHIPPED'!$A$2:$G$1000000,7,FALSE)*O199</f>
        <v>3</v>
      </c>
    </row>
    <row r="200" spans="1:19" x14ac:dyDescent="0.25">
      <c r="A200" t="s">
        <v>241</v>
      </c>
      <c r="B200">
        <f>VLOOKUP($A200,'01 LEAD TIME'!$A$10:$G$1000000,2,FALSE)</f>
        <v>0</v>
      </c>
      <c r="C200">
        <f>VLOOKUP($A200,'01 LEAD TIME'!$A$10:$G$1000000,3,FALSE)</f>
        <v>3471</v>
      </c>
      <c r="D200" s="3">
        <f>VLOOKUP($A200,'01 LEAD TIME'!$A$10:$G$1000000,4,FALSE)</f>
        <v>556700</v>
      </c>
      <c r="E200" s="3">
        <f>VLOOKUP($A200,'01 LEAD TIME'!$A$10:$G$1000000,5,FALSE)</f>
        <v>556700</v>
      </c>
      <c r="F200" s="3">
        <f>VLOOKUP($A200,'01 LEAD TIME'!$A$10:$G$1000000,6,FALSE)</f>
        <v>3</v>
      </c>
      <c r="G200" s="3">
        <f>VLOOKUP($A200,'01 LEAD TIME'!$A$10:$G$1000000,7,FALSE)</f>
        <v>4</v>
      </c>
      <c r="H200" s="3">
        <f>VLOOKUP($A200,'02 SHIPPED'!$A$10:$G$1000000,4,FALSE)</f>
        <v>2265348</v>
      </c>
      <c r="I200" s="3">
        <f>VLOOKUP($A200,'02 SHIPPED'!$A$10:$G$1000000,5,FALSE)</f>
        <v>2265348</v>
      </c>
      <c r="J200" s="3">
        <f>VLOOKUP($A200,'02 SHIPPED'!$A$10:$G$1000000,6,FALSE)</f>
        <v>14</v>
      </c>
      <c r="K200" s="3">
        <f>VLOOKUP($A200,'02 SHIPPED'!$A$10:$G$1000000,7,FALSE)</f>
        <v>19</v>
      </c>
      <c r="L200" s="2">
        <f t="shared" si="15"/>
        <v>0.24574590747205285</v>
      </c>
      <c r="M200" s="2">
        <f t="shared" si="16"/>
        <v>0.24574590747205285</v>
      </c>
      <c r="N200" s="2">
        <f t="shared" si="17"/>
        <v>0.21428571428571427</v>
      </c>
      <c r="O200" s="2">
        <f t="shared" si="18"/>
        <v>0.21052631578947367</v>
      </c>
      <c r="P200" s="8">
        <f>VLOOKUP($A200,'03 FORECAST SHIPPED'!$A$2:$G$1000000,4,FALSE)*L200</f>
        <v>792419.47444719309</v>
      </c>
      <c r="Q200" s="8">
        <f>VLOOKUP($A200,'03 FORECAST SHIPPED'!$A$2:$G$1000000,5,FALSE)*M200</f>
        <v>787937.06909490284</v>
      </c>
      <c r="R200" s="8">
        <f>VLOOKUP($A200,'03 FORECAST SHIPPED'!$A$2:$G$1000000,6,FALSE)*N200</f>
        <v>3.8571428571428568</v>
      </c>
      <c r="S200" s="8">
        <f>VLOOKUP($A200,'03 FORECAST SHIPPED'!$A$2:$G$1000000,7,FALSE)*O200</f>
        <v>5.6842105263157894</v>
      </c>
    </row>
    <row r="201" spans="1:19" x14ac:dyDescent="0.25">
      <c r="A201" t="s">
        <v>242</v>
      </c>
      <c r="B201">
        <f>VLOOKUP($A201,'01 LEAD TIME'!$A$10:$G$1000000,2,FALSE)</f>
        <v>0</v>
      </c>
      <c r="C201">
        <f>VLOOKUP($A201,'01 LEAD TIME'!$A$10:$G$1000000,3,FALSE)</f>
        <v>3514</v>
      </c>
      <c r="D201" s="3">
        <f>VLOOKUP($A201,'01 LEAD TIME'!$A$10:$G$1000000,4,FALSE)</f>
        <v>102450</v>
      </c>
      <c r="E201" s="3">
        <f>VLOOKUP($A201,'01 LEAD TIME'!$A$10:$G$1000000,5,FALSE)</f>
        <v>102450</v>
      </c>
      <c r="F201" s="3">
        <f>VLOOKUP($A201,'01 LEAD TIME'!$A$10:$G$1000000,6,FALSE)</f>
        <v>2</v>
      </c>
      <c r="G201" s="3">
        <f>VLOOKUP($A201,'01 LEAD TIME'!$A$10:$G$1000000,7,FALSE)</f>
        <v>2</v>
      </c>
      <c r="H201" s="3">
        <f>VLOOKUP($A201,'02 SHIPPED'!$A$10:$G$1000000,4,FALSE)</f>
        <v>2760060</v>
      </c>
      <c r="I201" s="3">
        <f>VLOOKUP($A201,'02 SHIPPED'!$A$10:$G$1000000,5,FALSE)</f>
        <v>2760060</v>
      </c>
      <c r="J201" s="3">
        <f>VLOOKUP($A201,'02 SHIPPED'!$A$10:$G$1000000,6,FALSE)</f>
        <v>13</v>
      </c>
      <c r="K201" s="3">
        <f>VLOOKUP($A201,'02 SHIPPED'!$A$10:$G$1000000,7,FALSE)</f>
        <v>23</v>
      </c>
      <c r="L201" s="2">
        <f t="shared" si="15"/>
        <v>3.7118758287863304E-2</v>
      </c>
      <c r="M201" s="2">
        <f t="shared" si="16"/>
        <v>3.7118758287863304E-2</v>
      </c>
      <c r="N201" s="2">
        <f t="shared" si="17"/>
        <v>0.15384615384615385</v>
      </c>
      <c r="O201" s="2">
        <f t="shared" si="18"/>
        <v>8.6956521739130432E-2</v>
      </c>
      <c r="P201" s="8">
        <f>VLOOKUP($A201,'03 FORECAST SHIPPED'!$A$2:$G$1000000,4,FALSE)*L201</f>
        <v>95623.860350861927</v>
      </c>
      <c r="Q201" s="8">
        <f>VLOOKUP($A201,'03 FORECAST SHIPPED'!$A$2:$G$1000000,5,FALSE)*M201</f>
        <v>95623.860350861927</v>
      </c>
      <c r="R201" s="8">
        <f>VLOOKUP($A201,'03 FORECAST SHIPPED'!$A$2:$G$1000000,6,FALSE)*N201</f>
        <v>2</v>
      </c>
      <c r="S201" s="8">
        <f>VLOOKUP($A201,'03 FORECAST SHIPPED'!$A$2:$G$1000000,7,FALSE)*O201</f>
        <v>2.1739130434782608</v>
      </c>
    </row>
    <row r="202" spans="1:19" x14ac:dyDescent="0.25">
      <c r="A202" t="s">
        <v>243</v>
      </c>
      <c r="B202">
        <f>VLOOKUP($A202,'01 LEAD TIME'!$A$10:$G$1000000,2,FALSE)</f>
        <v>0</v>
      </c>
      <c r="C202">
        <f>VLOOKUP($A202,'01 LEAD TIME'!$A$10:$G$1000000,3,FALSE)</f>
        <v>3519</v>
      </c>
      <c r="D202" s="3">
        <f>VLOOKUP($A202,'01 LEAD TIME'!$A$10:$G$1000000,4,FALSE)</f>
        <v>12298911.800000001</v>
      </c>
      <c r="E202" s="3">
        <f>VLOOKUP($A202,'01 LEAD TIME'!$A$10:$G$1000000,5,FALSE)</f>
        <v>12194291.16</v>
      </c>
      <c r="F202" s="3">
        <f>VLOOKUP($A202,'01 LEAD TIME'!$A$10:$G$1000000,6,FALSE)</f>
        <v>54</v>
      </c>
      <c r="G202" s="3">
        <f>VLOOKUP($A202,'01 LEAD TIME'!$A$10:$G$1000000,7,FALSE)</f>
        <v>81</v>
      </c>
      <c r="H202" s="3">
        <f>VLOOKUP($A202,'02 SHIPPED'!$A$10:$G$1000000,4,FALSE)</f>
        <v>68113485.609999999</v>
      </c>
      <c r="I202" s="3">
        <f>VLOOKUP($A202,'02 SHIPPED'!$A$10:$G$1000000,5,FALSE)</f>
        <v>67635765.930000007</v>
      </c>
      <c r="J202" s="3">
        <f>VLOOKUP($A202,'02 SHIPPED'!$A$10:$G$1000000,6,FALSE)</f>
        <v>252</v>
      </c>
      <c r="K202" s="3">
        <f>VLOOKUP($A202,'02 SHIPPED'!$A$10:$G$1000000,7,FALSE)</f>
        <v>405</v>
      </c>
      <c r="L202" s="2">
        <f t="shared" si="15"/>
        <v>0.18056500397616343</v>
      </c>
      <c r="M202" s="2">
        <f t="shared" si="16"/>
        <v>0.18029353245767257</v>
      </c>
      <c r="N202" s="2">
        <f t="shared" si="17"/>
        <v>0.21428571428571427</v>
      </c>
      <c r="O202" s="2">
        <f t="shared" si="18"/>
        <v>0.2</v>
      </c>
      <c r="P202" s="8">
        <f>VLOOKUP($A202,'03 FORECAST SHIPPED'!$A$2:$G$1000000,4,FALSE)*L202</f>
        <v>13972271.196559006</v>
      </c>
      <c r="Q202" s="8">
        <f>VLOOKUP($A202,'03 FORECAST SHIPPED'!$A$2:$G$1000000,5,FALSE)*M202</f>
        <v>13887808.86383762</v>
      </c>
      <c r="R202" s="8">
        <f>VLOOKUP($A202,'03 FORECAST SHIPPED'!$A$2:$G$1000000,6,FALSE)*N202</f>
        <v>63.214285714285708</v>
      </c>
      <c r="S202" s="8">
        <f>VLOOKUP($A202,'03 FORECAST SHIPPED'!$A$2:$G$1000000,7,FALSE)*O202</f>
        <v>90.4</v>
      </c>
    </row>
    <row r="203" spans="1:19" x14ac:dyDescent="0.25">
      <c r="A203" t="s">
        <v>244</v>
      </c>
      <c r="B203">
        <f>VLOOKUP($A203,'01 LEAD TIME'!$A$10:$G$1000000,2,FALSE)</f>
        <v>0</v>
      </c>
      <c r="C203">
        <f>VLOOKUP($A203,'01 LEAD TIME'!$A$10:$G$1000000,3,FALSE)</f>
        <v>3525</v>
      </c>
      <c r="D203" s="3">
        <f>VLOOKUP($A203,'01 LEAD TIME'!$A$10:$G$1000000,4,FALSE)</f>
        <v>149000</v>
      </c>
      <c r="E203" s="3">
        <f>VLOOKUP($A203,'01 LEAD TIME'!$A$10:$G$1000000,5,FALSE)</f>
        <v>123187.96</v>
      </c>
      <c r="F203" s="3">
        <f>VLOOKUP($A203,'01 LEAD TIME'!$A$10:$G$1000000,6,FALSE)</f>
        <v>1</v>
      </c>
      <c r="G203" s="3">
        <f>VLOOKUP($A203,'01 LEAD TIME'!$A$10:$G$1000000,7,FALSE)</f>
        <v>1</v>
      </c>
      <c r="H203" s="3">
        <f>VLOOKUP($A203,'02 SHIPPED'!$A$10:$G$1000000,4,FALSE)</f>
        <v>809670</v>
      </c>
      <c r="I203" s="3">
        <f>VLOOKUP($A203,'02 SHIPPED'!$A$10:$G$1000000,5,FALSE)</f>
        <v>763107.96</v>
      </c>
      <c r="J203" s="3">
        <f>VLOOKUP($A203,'02 SHIPPED'!$A$10:$G$1000000,6,FALSE)</f>
        <v>8</v>
      </c>
      <c r="K203" s="3">
        <f>VLOOKUP($A203,'02 SHIPPED'!$A$10:$G$1000000,7,FALSE)</f>
        <v>9</v>
      </c>
      <c r="L203" s="2">
        <f t="shared" si="15"/>
        <v>0.18402559067274321</v>
      </c>
      <c r="M203" s="2">
        <f t="shared" si="16"/>
        <v>0.16142926880228062</v>
      </c>
      <c r="N203" s="2">
        <f t="shared" si="17"/>
        <v>0.125</v>
      </c>
      <c r="O203" s="2">
        <f t="shared" si="18"/>
        <v>0.1111111111111111</v>
      </c>
      <c r="P203" s="8">
        <f>VLOOKUP($A203,'03 FORECAST SHIPPED'!$A$2:$G$1000000,4,FALSE)*L203</f>
        <v>0</v>
      </c>
      <c r="Q203" s="8">
        <f>VLOOKUP($A203,'03 FORECAST SHIPPED'!$A$2:$G$1000000,5,FALSE)*M203</f>
        <v>0</v>
      </c>
      <c r="R203" s="8">
        <f>VLOOKUP($A203,'03 FORECAST SHIPPED'!$A$2:$G$1000000,6,FALSE)*N203</f>
        <v>0</v>
      </c>
      <c r="S203" s="8">
        <f>VLOOKUP($A203,'03 FORECAST SHIPPED'!$A$2:$G$1000000,7,FALSE)*O203</f>
        <v>0</v>
      </c>
    </row>
    <row r="204" spans="1:19" x14ac:dyDescent="0.25">
      <c r="A204" t="s">
        <v>245</v>
      </c>
      <c r="B204">
        <f>VLOOKUP($A204,'01 LEAD TIME'!$A$10:$G$1000000,2,FALSE)</f>
        <v>0</v>
      </c>
      <c r="C204">
        <f>VLOOKUP($A204,'01 LEAD TIME'!$A$10:$G$1000000,3,FALSE)</f>
        <v>3549</v>
      </c>
      <c r="D204" s="3">
        <f>VLOOKUP($A204,'01 LEAD TIME'!$A$10:$G$1000000,4,FALSE)</f>
        <v>1321830</v>
      </c>
      <c r="E204" s="3">
        <f>VLOOKUP($A204,'01 LEAD TIME'!$A$10:$G$1000000,5,FALSE)</f>
        <v>1321830</v>
      </c>
      <c r="F204" s="3">
        <f>VLOOKUP($A204,'01 LEAD TIME'!$A$10:$G$1000000,6,FALSE)</f>
        <v>2</v>
      </c>
      <c r="G204" s="3">
        <f>VLOOKUP($A204,'01 LEAD TIME'!$A$10:$G$1000000,7,FALSE)</f>
        <v>2</v>
      </c>
      <c r="H204" s="3">
        <f>VLOOKUP($A204,'02 SHIPPED'!$A$10:$G$1000000,4,FALSE)</f>
        <v>2991691</v>
      </c>
      <c r="I204" s="3">
        <f>VLOOKUP($A204,'02 SHIPPED'!$A$10:$G$1000000,5,FALSE)</f>
        <v>2991691</v>
      </c>
      <c r="J204" s="3">
        <f>VLOOKUP($A204,'02 SHIPPED'!$A$10:$G$1000000,6,FALSE)</f>
        <v>12</v>
      </c>
      <c r="K204" s="3">
        <f>VLOOKUP($A204,'02 SHIPPED'!$A$10:$G$1000000,7,FALSE)</f>
        <v>15</v>
      </c>
      <c r="L204" s="2">
        <f t="shared" si="15"/>
        <v>0.44183373216017297</v>
      </c>
      <c r="M204" s="2">
        <f t="shared" si="16"/>
        <v>0.44183373216017297</v>
      </c>
      <c r="N204" s="2">
        <f t="shared" si="17"/>
        <v>0.16666666666666666</v>
      </c>
      <c r="O204" s="2">
        <f t="shared" si="18"/>
        <v>0.13333333333333333</v>
      </c>
      <c r="P204" s="8">
        <f>VLOOKUP($A204,'03 FORECAST SHIPPED'!$A$2:$G$1000000,4,FALSE)*L204</f>
        <v>1152801.645591072</v>
      </c>
      <c r="Q204" s="8">
        <f>VLOOKUP($A204,'03 FORECAST SHIPPED'!$A$2:$G$1000000,5,FALSE)*M204</f>
        <v>1152801.645591072</v>
      </c>
      <c r="R204" s="8">
        <f>VLOOKUP($A204,'03 FORECAST SHIPPED'!$A$2:$G$1000000,6,FALSE)*N204</f>
        <v>1.3333333333333333</v>
      </c>
      <c r="S204" s="8">
        <f>VLOOKUP($A204,'03 FORECAST SHIPPED'!$A$2:$G$1000000,7,FALSE)*O204</f>
        <v>1.3333333333333333</v>
      </c>
    </row>
    <row r="205" spans="1:19" x14ac:dyDescent="0.25">
      <c r="A205" t="s">
        <v>246</v>
      </c>
      <c r="B205">
        <f>VLOOKUP($A205,'01 LEAD TIME'!$A$10:$G$1000000,2,FALSE)</f>
        <v>0</v>
      </c>
      <c r="C205">
        <f>VLOOKUP($A205,'01 LEAD TIME'!$A$10:$G$1000000,3,FALSE)</f>
        <v>3564</v>
      </c>
      <c r="D205" s="3">
        <f>VLOOKUP($A205,'01 LEAD TIME'!$A$10:$G$1000000,4,FALSE)</f>
        <v>1337349</v>
      </c>
      <c r="E205" s="3">
        <f>VLOOKUP($A205,'01 LEAD TIME'!$A$10:$G$1000000,5,FALSE)</f>
        <v>1252999</v>
      </c>
      <c r="F205" s="3">
        <f>VLOOKUP($A205,'01 LEAD TIME'!$A$10:$G$1000000,6,FALSE)</f>
        <v>8</v>
      </c>
      <c r="G205" s="3">
        <f>VLOOKUP($A205,'01 LEAD TIME'!$A$10:$G$1000000,7,FALSE)</f>
        <v>8</v>
      </c>
      <c r="H205" s="3">
        <f>VLOOKUP($A205,'02 SHIPPED'!$A$10:$G$1000000,4,FALSE)</f>
        <v>3130810</v>
      </c>
      <c r="I205" s="3">
        <f>VLOOKUP($A205,'02 SHIPPED'!$A$10:$G$1000000,5,FALSE)</f>
        <v>3019310</v>
      </c>
      <c r="J205" s="3">
        <f>VLOOKUP($A205,'02 SHIPPED'!$A$10:$G$1000000,6,FALSE)</f>
        <v>12</v>
      </c>
      <c r="K205" s="3">
        <f>VLOOKUP($A205,'02 SHIPPED'!$A$10:$G$1000000,7,FALSE)</f>
        <v>18</v>
      </c>
      <c r="L205" s="2">
        <f t="shared" si="15"/>
        <v>0.42715750875971392</v>
      </c>
      <c r="M205" s="2">
        <f t="shared" si="16"/>
        <v>0.41499514789802966</v>
      </c>
      <c r="N205" s="2">
        <f t="shared" si="17"/>
        <v>0.66666666666666663</v>
      </c>
      <c r="O205" s="2">
        <f t="shared" si="18"/>
        <v>0.44444444444444442</v>
      </c>
      <c r="P205" s="8">
        <f>VLOOKUP($A205,'03 FORECAST SHIPPED'!$A$2:$G$1000000,4,FALSE)*L205</f>
        <v>1423138.8869017921</v>
      </c>
      <c r="Q205" s="8">
        <f>VLOOKUP($A205,'03 FORECAST SHIPPED'!$A$2:$G$1000000,5,FALSE)*M205</f>
        <v>1322755.1194150317</v>
      </c>
      <c r="R205" s="8">
        <f>VLOOKUP($A205,'03 FORECAST SHIPPED'!$A$2:$G$1000000,6,FALSE)*N205</f>
        <v>9.3333333333333321</v>
      </c>
      <c r="S205" s="8">
        <f>VLOOKUP($A205,'03 FORECAST SHIPPED'!$A$2:$G$1000000,7,FALSE)*O205</f>
        <v>6.6666666666666661</v>
      </c>
    </row>
    <row r="206" spans="1:19" x14ac:dyDescent="0.25">
      <c r="A206" t="s">
        <v>247</v>
      </c>
      <c r="B206">
        <f>VLOOKUP($A206,'01 LEAD TIME'!$A$10:$G$1000000,2,FALSE)</f>
        <v>0</v>
      </c>
      <c r="C206">
        <f>VLOOKUP($A206,'01 LEAD TIME'!$A$10:$G$1000000,3,FALSE)</f>
        <v>3585</v>
      </c>
      <c r="D206" s="3">
        <f>VLOOKUP($A206,'01 LEAD TIME'!$A$10:$G$1000000,4,FALSE)</f>
        <v>1679116.2</v>
      </c>
      <c r="E206" s="3">
        <f>VLOOKUP($A206,'01 LEAD TIME'!$A$10:$G$1000000,5,FALSE)</f>
        <v>1679116.2</v>
      </c>
      <c r="F206" s="3">
        <f>VLOOKUP($A206,'01 LEAD TIME'!$A$10:$G$1000000,6,FALSE)</f>
        <v>17</v>
      </c>
      <c r="G206" s="3">
        <f>VLOOKUP($A206,'01 LEAD TIME'!$A$10:$G$1000000,7,FALSE)</f>
        <v>17</v>
      </c>
      <c r="H206" s="3">
        <f>VLOOKUP($A206,'02 SHIPPED'!$A$10:$G$1000000,4,FALSE)</f>
        <v>2230562</v>
      </c>
      <c r="I206" s="3">
        <f>VLOOKUP($A206,'02 SHIPPED'!$A$10:$G$1000000,5,FALSE)</f>
        <v>2230562</v>
      </c>
      <c r="J206" s="3">
        <f>VLOOKUP($A206,'02 SHIPPED'!$A$10:$G$1000000,6,FALSE)</f>
        <v>22</v>
      </c>
      <c r="K206" s="3">
        <f>VLOOKUP($A206,'02 SHIPPED'!$A$10:$G$1000000,7,FALSE)</f>
        <v>22</v>
      </c>
      <c r="L206" s="2">
        <f t="shared" si="15"/>
        <v>0.75277719247436292</v>
      </c>
      <c r="M206" s="2">
        <f t="shared" si="16"/>
        <v>0.75277719247436292</v>
      </c>
      <c r="N206" s="2">
        <f t="shared" si="17"/>
        <v>0.77272727272727271</v>
      </c>
      <c r="O206" s="2">
        <f t="shared" si="18"/>
        <v>0.77272727272727271</v>
      </c>
      <c r="P206" s="8">
        <f>VLOOKUP($A206,'03 FORECAST SHIPPED'!$A$2:$G$1000000,4,FALSE)*L206</f>
        <v>2993743.1033996991</v>
      </c>
      <c r="Q206" s="8">
        <f>VLOOKUP($A206,'03 FORECAST SHIPPED'!$A$2:$G$1000000,5,FALSE)*M206</f>
        <v>2855370.6109878318</v>
      </c>
      <c r="R206" s="8">
        <f>VLOOKUP($A206,'03 FORECAST SHIPPED'!$A$2:$G$1000000,6,FALSE)*N206</f>
        <v>23.954545454545453</v>
      </c>
      <c r="S206" s="8">
        <f>VLOOKUP($A206,'03 FORECAST SHIPPED'!$A$2:$G$1000000,7,FALSE)*O206</f>
        <v>28.59090909090909</v>
      </c>
    </row>
    <row r="207" spans="1:19" x14ac:dyDescent="0.25">
      <c r="A207" t="s">
        <v>248</v>
      </c>
      <c r="B207">
        <f>VLOOKUP($A207,'01 LEAD TIME'!$A$10:$G$1000000,2,FALSE)</f>
        <v>0</v>
      </c>
      <c r="C207">
        <f>VLOOKUP($A207,'01 LEAD TIME'!$A$10:$G$1000000,3,FALSE)</f>
        <v>3594</v>
      </c>
      <c r="D207" s="3">
        <f>VLOOKUP($A207,'01 LEAD TIME'!$A$10:$G$1000000,4,FALSE)</f>
        <v>450622</v>
      </c>
      <c r="E207" s="3">
        <f>VLOOKUP($A207,'01 LEAD TIME'!$A$10:$G$1000000,5,FALSE)</f>
        <v>450622</v>
      </c>
      <c r="F207" s="3">
        <f>VLOOKUP($A207,'01 LEAD TIME'!$A$10:$G$1000000,6,FALSE)</f>
        <v>3</v>
      </c>
      <c r="G207" s="3">
        <f>VLOOKUP($A207,'01 LEAD TIME'!$A$10:$G$1000000,7,FALSE)</f>
        <v>3</v>
      </c>
      <c r="H207" s="3">
        <f>VLOOKUP($A207,'02 SHIPPED'!$A$10:$G$1000000,4,FALSE)</f>
        <v>450622</v>
      </c>
      <c r="I207" s="3">
        <f>VLOOKUP($A207,'02 SHIPPED'!$A$10:$G$1000000,5,FALSE)</f>
        <v>450622</v>
      </c>
      <c r="J207" s="3">
        <f>VLOOKUP($A207,'02 SHIPPED'!$A$10:$G$1000000,6,FALSE)</f>
        <v>3</v>
      </c>
      <c r="K207" s="3">
        <f>VLOOKUP($A207,'02 SHIPPED'!$A$10:$G$1000000,7,FALSE)</f>
        <v>3</v>
      </c>
      <c r="L207" s="2">
        <f t="shared" si="15"/>
        <v>1</v>
      </c>
      <c r="M207" s="2">
        <f t="shared" si="16"/>
        <v>1</v>
      </c>
      <c r="N207" s="2">
        <f t="shared" si="17"/>
        <v>1</v>
      </c>
      <c r="O207" s="2">
        <f t="shared" si="18"/>
        <v>1</v>
      </c>
      <c r="P207" s="8">
        <f>VLOOKUP($A207,'03 FORECAST SHIPPED'!$A$2:$G$1000000,4,FALSE)*L207</f>
        <v>189000</v>
      </c>
      <c r="Q207" s="8">
        <f>VLOOKUP($A207,'03 FORECAST SHIPPED'!$A$2:$G$1000000,5,FALSE)*M207</f>
        <v>189000</v>
      </c>
      <c r="R207" s="8">
        <f>VLOOKUP($A207,'03 FORECAST SHIPPED'!$A$2:$G$1000000,6,FALSE)*N207</f>
        <v>2</v>
      </c>
      <c r="S207" s="8">
        <f>VLOOKUP($A207,'03 FORECAST SHIPPED'!$A$2:$G$1000000,7,FALSE)*O207</f>
        <v>3</v>
      </c>
    </row>
    <row r="208" spans="1:19" x14ac:dyDescent="0.25">
      <c r="A208" t="s">
        <v>249</v>
      </c>
      <c r="B208">
        <f>VLOOKUP($A208,'01 LEAD TIME'!$A$10:$G$1000000,2,FALSE)</f>
        <v>0</v>
      </c>
      <c r="C208">
        <f>VLOOKUP($A208,'01 LEAD TIME'!$A$10:$G$1000000,3,FALSE)</f>
        <v>3602</v>
      </c>
      <c r="D208" s="3">
        <f>VLOOKUP($A208,'01 LEAD TIME'!$A$10:$G$1000000,4,FALSE)</f>
        <v>668000</v>
      </c>
      <c r="E208" s="3">
        <f>VLOOKUP($A208,'01 LEAD TIME'!$A$10:$G$1000000,5,FALSE)</f>
        <v>668000</v>
      </c>
      <c r="F208" s="3">
        <f>VLOOKUP($A208,'01 LEAD TIME'!$A$10:$G$1000000,6,FALSE)</f>
        <v>4</v>
      </c>
      <c r="G208" s="3">
        <f>VLOOKUP($A208,'01 LEAD TIME'!$A$10:$G$1000000,7,FALSE)</f>
        <v>5</v>
      </c>
      <c r="H208" s="3">
        <f>VLOOKUP($A208,'02 SHIPPED'!$A$10:$G$1000000,4,FALSE)</f>
        <v>1271936</v>
      </c>
      <c r="I208" s="3">
        <f>VLOOKUP($A208,'02 SHIPPED'!$A$10:$G$1000000,5,FALSE)</f>
        <v>1271936</v>
      </c>
      <c r="J208" s="3">
        <f>VLOOKUP($A208,'02 SHIPPED'!$A$10:$G$1000000,6,FALSE)</f>
        <v>11</v>
      </c>
      <c r="K208" s="3">
        <f>VLOOKUP($A208,'02 SHIPPED'!$A$10:$G$1000000,7,FALSE)</f>
        <v>14</v>
      </c>
      <c r="L208" s="2">
        <f t="shared" si="15"/>
        <v>0.52518365703934788</v>
      </c>
      <c r="M208" s="2">
        <f t="shared" si="16"/>
        <v>0.52518365703934788</v>
      </c>
      <c r="N208" s="2">
        <f t="shared" si="17"/>
        <v>0.36363636363636365</v>
      </c>
      <c r="O208" s="2">
        <f t="shared" si="18"/>
        <v>0.35714285714285715</v>
      </c>
      <c r="P208" s="8">
        <f>VLOOKUP($A208,'03 FORECAST SHIPPED'!$A$2:$G$1000000,4,FALSE)*L208</f>
        <v>681129.5914259837</v>
      </c>
      <c r="Q208" s="8">
        <f>VLOOKUP($A208,'03 FORECAST SHIPPED'!$A$2:$G$1000000,5,FALSE)*M208</f>
        <v>681129.5914259837</v>
      </c>
      <c r="R208" s="8">
        <f>VLOOKUP($A208,'03 FORECAST SHIPPED'!$A$2:$G$1000000,6,FALSE)*N208</f>
        <v>4</v>
      </c>
      <c r="S208" s="8">
        <f>VLOOKUP($A208,'03 FORECAST SHIPPED'!$A$2:$G$1000000,7,FALSE)*O208</f>
        <v>4.2857142857142856</v>
      </c>
    </row>
    <row r="209" spans="1:19" x14ac:dyDescent="0.25">
      <c r="A209" t="s">
        <v>250</v>
      </c>
      <c r="B209">
        <f>VLOOKUP($A209,'01 LEAD TIME'!$A$10:$G$1000000,2,FALSE)</f>
        <v>0</v>
      </c>
      <c r="C209">
        <f>VLOOKUP($A209,'01 LEAD TIME'!$A$10:$G$1000000,3,FALSE)</f>
        <v>3609</v>
      </c>
      <c r="D209" s="3">
        <f>VLOOKUP($A209,'01 LEAD TIME'!$A$10:$G$1000000,4,FALSE)</f>
        <v>1156635</v>
      </c>
      <c r="E209" s="3">
        <f>VLOOKUP($A209,'01 LEAD TIME'!$A$10:$G$1000000,5,FALSE)</f>
        <v>1153385</v>
      </c>
      <c r="F209" s="3">
        <f>VLOOKUP($A209,'01 LEAD TIME'!$A$10:$G$1000000,6,FALSE)</f>
        <v>9</v>
      </c>
      <c r="G209" s="3">
        <f>VLOOKUP($A209,'01 LEAD TIME'!$A$10:$G$1000000,7,FALSE)</f>
        <v>9</v>
      </c>
      <c r="H209" s="3">
        <f>VLOOKUP($A209,'02 SHIPPED'!$A$10:$G$1000000,4,FALSE)</f>
        <v>8415805.0999999996</v>
      </c>
      <c r="I209" s="3">
        <f>VLOOKUP($A209,'02 SHIPPED'!$A$10:$G$1000000,5,FALSE)</f>
        <v>8317740.3600000003</v>
      </c>
      <c r="J209" s="3">
        <f>VLOOKUP($A209,'02 SHIPPED'!$A$10:$G$1000000,6,FALSE)</f>
        <v>59</v>
      </c>
      <c r="K209" s="3">
        <f>VLOOKUP($A209,'02 SHIPPED'!$A$10:$G$1000000,7,FALSE)</f>
        <v>73</v>
      </c>
      <c r="L209" s="2">
        <f t="shared" si="15"/>
        <v>0.13743604875070123</v>
      </c>
      <c r="M209" s="2">
        <f t="shared" si="16"/>
        <v>0.13866566520236992</v>
      </c>
      <c r="N209" s="2">
        <f t="shared" si="17"/>
        <v>0.15254237288135594</v>
      </c>
      <c r="O209" s="2">
        <f t="shared" si="18"/>
        <v>0.12328767123287671</v>
      </c>
      <c r="P209" s="8">
        <f>VLOOKUP($A209,'03 FORECAST SHIPPED'!$A$2:$G$1000000,4,FALSE)*L209</f>
        <v>1834522.5877788567</v>
      </c>
      <c r="Q209" s="8">
        <f>VLOOKUP($A209,'03 FORECAST SHIPPED'!$A$2:$G$1000000,5,FALSE)*M209</f>
        <v>1833011.1615042766</v>
      </c>
      <c r="R209" s="8">
        <f>VLOOKUP($A209,'03 FORECAST SHIPPED'!$A$2:$G$1000000,6,FALSE)*N209</f>
        <v>14.491525423728815</v>
      </c>
      <c r="S209" s="8">
        <f>VLOOKUP($A209,'03 FORECAST SHIPPED'!$A$2:$G$1000000,7,FALSE)*O209</f>
        <v>13.931506849315067</v>
      </c>
    </row>
    <row r="210" spans="1:19" x14ac:dyDescent="0.25">
      <c r="A210" t="s">
        <v>251</v>
      </c>
      <c r="B210">
        <f>VLOOKUP($A210,'01 LEAD TIME'!$A$10:$G$1000000,2,FALSE)</f>
        <v>0</v>
      </c>
      <c r="C210">
        <f>VLOOKUP($A210,'01 LEAD TIME'!$A$10:$G$1000000,3,FALSE)</f>
        <v>3633</v>
      </c>
      <c r="D210" s="3">
        <f>VLOOKUP($A210,'01 LEAD TIME'!$A$10:$G$1000000,4,FALSE)</f>
        <v>2053356</v>
      </c>
      <c r="E210" s="3">
        <f>VLOOKUP($A210,'01 LEAD TIME'!$A$10:$G$1000000,5,FALSE)</f>
        <v>2053356</v>
      </c>
      <c r="F210" s="3">
        <f>VLOOKUP($A210,'01 LEAD TIME'!$A$10:$G$1000000,6,FALSE)</f>
        <v>10</v>
      </c>
      <c r="G210" s="3">
        <f>VLOOKUP($A210,'01 LEAD TIME'!$A$10:$G$1000000,7,FALSE)</f>
        <v>14</v>
      </c>
      <c r="H210" s="3">
        <f>VLOOKUP($A210,'02 SHIPPED'!$A$10:$G$1000000,4,FALSE)</f>
        <v>5262584</v>
      </c>
      <c r="I210" s="3">
        <f>VLOOKUP($A210,'02 SHIPPED'!$A$10:$G$1000000,5,FALSE)</f>
        <v>5262584</v>
      </c>
      <c r="J210" s="3">
        <f>VLOOKUP($A210,'02 SHIPPED'!$A$10:$G$1000000,6,FALSE)</f>
        <v>35</v>
      </c>
      <c r="K210" s="3">
        <f>VLOOKUP($A210,'02 SHIPPED'!$A$10:$G$1000000,7,FALSE)</f>
        <v>39</v>
      </c>
      <c r="L210" s="2">
        <f t="shared" si="15"/>
        <v>0.39018018524739939</v>
      </c>
      <c r="M210" s="2">
        <f t="shared" si="16"/>
        <v>0.39018018524739939</v>
      </c>
      <c r="N210" s="2">
        <f t="shared" si="17"/>
        <v>0.2857142857142857</v>
      </c>
      <c r="O210" s="2">
        <f t="shared" si="18"/>
        <v>0.35897435897435898</v>
      </c>
      <c r="P210" s="8">
        <f>VLOOKUP($A210,'03 FORECAST SHIPPED'!$A$2:$G$1000000,4,FALSE)*L210</f>
        <v>1875192.3139925178</v>
      </c>
      <c r="Q210" s="8">
        <f>VLOOKUP($A210,'03 FORECAST SHIPPED'!$A$2:$G$1000000,5,FALSE)*M210</f>
        <v>1875192.3139925178</v>
      </c>
      <c r="R210" s="8">
        <f>VLOOKUP($A210,'03 FORECAST SHIPPED'!$A$2:$G$1000000,6,FALSE)*N210</f>
        <v>8</v>
      </c>
      <c r="S210" s="8">
        <f>VLOOKUP($A210,'03 FORECAST SHIPPED'!$A$2:$G$1000000,7,FALSE)*O210</f>
        <v>13.641025641025641</v>
      </c>
    </row>
    <row r="211" spans="1:19" x14ac:dyDescent="0.25">
      <c r="A211" t="s">
        <v>252</v>
      </c>
      <c r="B211">
        <f>VLOOKUP($A211,'01 LEAD TIME'!$A$10:$G$1000000,2,FALSE)</f>
        <v>0</v>
      </c>
      <c r="C211">
        <f>VLOOKUP($A211,'01 LEAD TIME'!$A$10:$G$1000000,3,FALSE)</f>
        <v>3658</v>
      </c>
      <c r="D211" s="3">
        <f>VLOOKUP($A211,'01 LEAD TIME'!$A$10:$G$1000000,4,FALSE)</f>
        <v>423000</v>
      </c>
      <c r="E211" s="3">
        <f>VLOOKUP($A211,'01 LEAD TIME'!$A$10:$G$1000000,5,FALSE)</f>
        <v>423000</v>
      </c>
      <c r="F211" s="3">
        <f>VLOOKUP($A211,'01 LEAD TIME'!$A$10:$G$1000000,6,FALSE)</f>
        <v>8</v>
      </c>
      <c r="G211" s="3">
        <f>VLOOKUP($A211,'01 LEAD TIME'!$A$10:$G$1000000,7,FALSE)</f>
        <v>8</v>
      </c>
      <c r="H211" s="3">
        <f>VLOOKUP($A211,'02 SHIPPED'!$A$10:$G$1000000,4,FALSE)</f>
        <v>14589922.6</v>
      </c>
      <c r="I211" s="3">
        <f>VLOOKUP($A211,'02 SHIPPED'!$A$10:$G$1000000,5,FALSE)</f>
        <v>14213675.6</v>
      </c>
      <c r="J211" s="3">
        <f>VLOOKUP($A211,'02 SHIPPED'!$A$10:$G$1000000,6,FALSE)</f>
        <v>101</v>
      </c>
      <c r="K211" s="3">
        <f>VLOOKUP($A211,'02 SHIPPED'!$A$10:$G$1000000,7,FALSE)</f>
        <v>133</v>
      </c>
      <c r="L211" s="2">
        <f t="shared" si="15"/>
        <v>2.8992614395363551E-2</v>
      </c>
      <c r="M211" s="2">
        <f t="shared" si="16"/>
        <v>2.9760071349876595E-2</v>
      </c>
      <c r="N211" s="2">
        <f t="shared" si="17"/>
        <v>7.9207920792079209E-2</v>
      </c>
      <c r="O211" s="2">
        <f t="shared" si="18"/>
        <v>6.0150375939849621E-2</v>
      </c>
      <c r="P211" s="8">
        <f>VLOOKUP($A211,'03 FORECAST SHIPPED'!$A$2:$G$1000000,4,FALSE)*L211</f>
        <v>548882.29487111873</v>
      </c>
      <c r="Q211" s="8">
        <f>VLOOKUP($A211,'03 FORECAST SHIPPED'!$A$2:$G$1000000,5,FALSE)*M211</f>
        <v>553028.73224994668</v>
      </c>
      <c r="R211" s="8">
        <f>VLOOKUP($A211,'03 FORECAST SHIPPED'!$A$2:$G$1000000,6,FALSE)*N211</f>
        <v>8.9504950495049513</v>
      </c>
      <c r="S211" s="8">
        <f>VLOOKUP($A211,'03 FORECAST SHIPPED'!$A$2:$G$1000000,7,FALSE)*O211</f>
        <v>8.9624060150375939</v>
      </c>
    </row>
    <row r="212" spans="1:19" x14ac:dyDescent="0.25">
      <c r="A212" t="s">
        <v>253</v>
      </c>
      <c r="B212">
        <f>VLOOKUP($A212,'01 LEAD TIME'!$A$10:$G$1000000,2,FALSE)</f>
        <v>0</v>
      </c>
      <c r="C212">
        <f>VLOOKUP($A212,'01 LEAD TIME'!$A$10:$G$1000000,3,FALSE)</f>
        <v>3687</v>
      </c>
      <c r="D212" s="3">
        <f>VLOOKUP($A212,'01 LEAD TIME'!$A$10:$G$1000000,4,FALSE)</f>
        <v>3725427</v>
      </c>
      <c r="E212" s="3">
        <f>VLOOKUP($A212,'01 LEAD TIME'!$A$10:$G$1000000,5,FALSE)</f>
        <v>3631427</v>
      </c>
      <c r="F212" s="3">
        <f>VLOOKUP($A212,'01 LEAD TIME'!$A$10:$G$1000000,6,FALSE)</f>
        <v>20</v>
      </c>
      <c r="G212" s="3">
        <f>VLOOKUP($A212,'01 LEAD TIME'!$A$10:$G$1000000,7,FALSE)</f>
        <v>30</v>
      </c>
      <c r="H212" s="3">
        <f>VLOOKUP($A212,'02 SHIPPED'!$A$10:$G$1000000,4,FALSE)</f>
        <v>13364607</v>
      </c>
      <c r="I212" s="3">
        <f>VLOOKUP($A212,'02 SHIPPED'!$A$10:$G$1000000,5,FALSE)</f>
        <v>13087657</v>
      </c>
      <c r="J212" s="3">
        <f>VLOOKUP($A212,'02 SHIPPED'!$A$10:$G$1000000,6,FALSE)</f>
        <v>96</v>
      </c>
      <c r="K212" s="3">
        <f>VLOOKUP($A212,'02 SHIPPED'!$A$10:$G$1000000,7,FALSE)</f>
        <v>118</v>
      </c>
      <c r="L212" s="2">
        <f t="shared" si="15"/>
        <v>0.2787532023949526</v>
      </c>
      <c r="M212" s="2">
        <f t="shared" si="16"/>
        <v>0.27746960361201395</v>
      </c>
      <c r="N212" s="2">
        <f t="shared" si="17"/>
        <v>0.20833333333333334</v>
      </c>
      <c r="O212" s="2">
        <f t="shared" si="18"/>
        <v>0.25423728813559321</v>
      </c>
      <c r="P212" s="8">
        <f>VLOOKUP($A212,'03 FORECAST SHIPPED'!$A$2:$G$1000000,4,FALSE)*L212</f>
        <v>4765194.2851381265</v>
      </c>
      <c r="Q212" s="8">
        <f>VLOOKUP($A212,'03 FORECAST SHIPPED'!$A$2:$G$1000000,5,FALSE)*M212</f>
        <v>4619555.4288553512</v>
      </c>
      <c r="R212" s="8">
        <f>VLOOKUP($A212,'03 FORECAST SHIPPED'!$A$2:$G$1000000,6,FALSE)*N212</f>
        <v>23.958333333333336</v>
      </c>
      <c r="S212" s="8">
        <f>VLOOKUP($A212,'03 FORECAST SHIPPED'!$A$2:$G$1000000,7,FALSE)*O212</f>
        <v>35.338983050847453</v>
      </c>
    </row>
    <row r="213" spans="1:19" x14ac:dyDescent="0.25">
      <c r="A213" t="s">
        <v>254</v>
      </c>
      <c r="B213">
        <f>VLOOKUP($A213,'01 LEAD TIME'!$A$10:$G$1000000,2,FALSE)</f>
        <v>0</v>
      </c>
      <c r="C213">
        <f>VLOOKUP($A213,'01 LEAD TIME'!$A$10:$G$1000000,3,FALSE)</f>
        <v>3705</v>
      </c>
      <c r="D213" s="3">
        <f>VLOOKUP($A213,'01 LEAD TIME'!$A$10:$G$1000000,4,FALSE)</f>
        <v>805840</v>
      </c>
      <c r="E213" s="3">
        <f>VLOOKUP($A213,'01 LEAD TIME'!$A$10:$G$1000000,5,FALSE)</f>
        <v>805840</v>
      </c>
      <c r="F213" s="3">
        <f>VLOOKUP($A213,'01 LEAD TIME'!$A$10:$G$1000000,6,FALSE)</f>
        <v>5</v>
      </c>
      <c r="G213" s="3">
        <f>VLOOKUP($A213,'01 LEAD TIME'!$A$10:$G$1000000,7,FALSE)</f>
        <v>6</v>
      </c>
      <c r="H213" s="3">
        <f>VLOOKUP($A213,'02 SHIPPED'!$A$10:$G$1000000,4,FALSE)</f>
        <v>5602850.3600000003</v>
      </c>
      <c r="I213" s="3">
        <f>VLOOKUP($A213,'02 SHIPPED'!$A$10:$G$1000000,5,FALSE)</f>
        <v>5491150.3600000003</v>
      </c>
      <c r="J213" s="3">
        <f>VLOOKUP($A213,'02 SHIPPED'!$A$10:$G$1000000,6,FALSE)</f>
        <v>31</v>
      </c>
      <c r="K213" s="3">
        <f>VLOOKUP($A213,'02 SHIPPED'!$A$10:$G$1000000,7,FALSE)</f>
        <v>46</v>
      </c>
      <c r="L213" s="2">
        <f t="shared" si="15"/>
        <v>0.14382679318960073</v>
      </c>
      <c r="M213" s="2">
        <f t="shared" si="16"/>
        <v>0.14675249213172156</v>
      </c>
      <c r="N213" s="2">
        <f t="shared" si="17"/>
        <v>0.16129032258064516</v>
      </c>
      <c r="O213" s="2">
        <f t="shared" si="18"/>
        <v>0.13043478260869565</v>
      </c>
      <c r="P213" s="8">
        <f>VLOOKUP($A213,'03 FORECAST SHIPPED'!$A$2:$G$1000000,4,FALSE)*L213</f>
        <v>1149571.6530438268</v>
      </c>
      <c r="Q213" s="8">
        <f>VLOOKUP($A213,'03 FORECAST SHIPPED'!$A$2:$G$1000000,5,FALSE)*M213</f>
        <v>1156563.7809456014</v>
      </c>
      <c r="R213" s="8">
        <f>VLOOKUP($A213,'03 FORECAST SHIPPED'!$A$2:$G$1000000,6,FALSE)*N213</f>
        <v>6.774193548387097</v>
      </c>
      <c r="S213" s="8">
        <f>VLOOKUP($A213,'03 FORECAST SHIPPED'!$A$2:$G$1000000,7,FALSE)*O213</f>
        <v>8.2173913043478262</v>
      </c>
    </row>
    <row r="214" spans="1:19" x14ac:dyDescent="0.25">
      <c r="A214" t="s">
        <v>255</v>
      </c>
      <c r="B214">
        <f>VLOOKUP($A214,'01 LEAD TIME'!$A$10:$G$1000000,2,FALSE)</f>
        <v>0</v>
      </c>
      <c r="C214">
        <f>VLOOKUP($A214,'01 LEAD TIME'!$A$10:$G$1000000,3,FALSE)</f>
        <v>3723</v>
      </c>
      <c r="D214" s="3">
        <f>VLOOKUP($A214,'01 LEAD TIME'!$A$10:$G$1000000,4,FALSE)</f>
        <v>6727691.3200000003</v>
      </c>
      <c r="E214" s="3">
        <f>VLOOKUP($A214,'01 LEAD TIME'!$A$10:$G$1000000,5,FALSE)</f>
        <v>6727691.3200000003</v>
      </c>
      <c r="F214" s="3">
        <f>VLOOKUP($A214,'01 LEAD TIME'!$A$10:$G$1000000,6,FALSE)</f>
        <v>36</v>
      </c>
      <c r="G214" s="3">
        <f>VLOOKUP($A214,'01 LEAD TIME'!$A$10:$G$1000000,7,FALSE)</f>
        <v>50</v>
      </c>
      <c r="H214" s="3">
        <f>VLOOKUP($A214,'02 SHIPPED'!$A$10:$G$1000000,4,FALSE)</f>
        <v>10828958.32</v>
      </c>
      <c r="I214" s="3">
        <f>VLOOKUP($A214,'02 SHIPPED'!$A$10:$G$1000000,5,FALSE)</f>
        <v>10794886.32</v>
      </c>
      <c r="J214" s="3">
        <f>VLOOKUP($A214,'02 SHIPPED'!$A$10:$G$1000000,6,FALSE)</f>
        <v>66</v>
      </c>
      <c r="K214" s="3">
        <f>VLOOKUP($A214,'02 SHIPPED'!$A$10:$G$1000000,7,FALSE)</f>
        <v>89</v>
      </c>
      <c r="L214" s="2">
        <f t="shared" si="15"/>
        <v>0.62126855798998037</v>
      </c>
      <c r="M214" s="2">
        <f t="shared" si="16"/>
        <v>0.62322947371251247</v>
      </c>
      <c r="N214" s="2">
        <f t="shared" si="17"/>
        <v>0.54545454545454541</v>
      </c>
      <c r="O214" s="2">
        <f t="shared" si="18"/>
        <v>0.5617977528089888</v>
      </c>
      <c r="P214" s="8">
        <f>VLOOKUP($A214,'03 FORECAST SHIPPED'!$A$2:$G$1000000,4,FALSE)*L214</f>
        <v>8887727.1614479348</v>
      </c>
      <c r="Q214" s="8">
        <f>VLOOKUP($A214,'03 FORECAST SHIPPED'!$A$2:$G$1000000,5,FALSE)*M214</f>
        <v>8845434.4201172236</v>
      </c>
      <c r="R214" s="8">
        <f>VLOOKUP($A214,'03 FORECAST SHIPPED'!$A$2:$G$1000000,6,FALSE)*N214</f>
        <v>50.727272727272727</v>
      </c>
      <c r="S214" s="8">
        <f>VLOOKUP($A214,'03 FORECAST SHIPPED'!$A$2:$G$1000000,7,FALSE)*O214</f>
        <v>67.977528089887642</v>
      </c>
    </row>
    <row r="215" spans="1:19" x14ac:dyDescent="0.25">
      <c r="A215" t="s">
        <v>256</v>
      </c>
      <c r="B215">
        <f>VLOOKUP($A215,'01 LEAD TIME'!$A$10:$G$1000000,2,FALSE)</f>
        <v>0</v>
      </c>
      <c r="C215">
        <f>VLOOKUP($A215,'01 LEAD TIME'!$A$10:$G$1000000,3,FALSE)</f>
        <v>3729</v>
      </c>
      <c r="D215" s="3">
        <f>VLOOKUP($A215,'01 LEAD TIME'!$A$10:$G$1000000,4,FALSE)</f>
        <v>121216481.44</v>
      </c>
      <c r="E215" s="3">
        <f>VLOOKUP($A215,'01 LEAD TIME'!$A$10:$G$1000000,5,FALSE)</f>
        <v>119162587.52</v>
      </c>
      <c r="F215" s="3">
        <f>VLOOKUP($A215,'01 LEAD TIME'!$A$10:$G$1000000,6,FALSE)</f>
        <v>880</v>
      </c>
      <c r="G215" s="3">
        <f>VLOOKUP($A215,'01 LEAD TIME'!$A$10:$G$1000000,7,FALSE)</f>
        <v>1053</v>
      </c>
      <c r="H215" s="3">
        <f>VLOOKUP($A215,'02 SHIPPED'!$A$10:$G$1000000,4,FALSE)</f>
        <v>166632385.78999999</v>
      </c>
      <c r="I215" s="3">
        <f>VLOOKUP($A215,'02 SHIPPED'!$A$10:$G$1000000,5,FALSE)</f>
        <v>164925826.80000001</v>
      </c>
      <c r="J215" s="3">
        <f>VLOOKUP($A215,'02 SHIPPED'!$A$10:$G$1000000,6,FALSE)</f>
        <v>1451</v>
      </c>
      <c r="K215" s="3">
        <f>VLOOKUP($A215,'02 SHIPPED'!$A$10:$G$1000000,7,FALSE)</f>
        <v>1749</v>
      </c>
      <c r="L215" s="2">
        <f t="shared" si="15"/>
        <v>0.72744851407675448</v>
      </c>
      <c r="M215" s="2">
        <f t="shared" si="16"/>
        <v>0.72252229885440833</v>
      </c>
      <c r="N215" s="2">
        <f t="shared" si="17"/>
        <v>0.6064782908339077</v>
      </c>
      <c r="O215" s="2">
        <f t="shared" si="18"/>
        <v>0.60205831903945106</v>
      </c>
      <c r="P215" s="8">
        <f>VLOOKUP($A215,'03 FORECAST SHIPPED'!$A$2:$G$1000000,4,FALSE)*L215</f>
        <v>167295595.97921559</v>
      </c>
      <c r="Q215" s="8">
        <f>VLOOKUP($A215,'03 FORECAST SHIPPED'!$A$2:$G$1000000,5,FALSE)*M215</f>
        <v>163757724.96656919</v>
      </c>
      <c r="R215" s="8">
        <f>VLOOKUP($A215,'03 FORECAST SHIPPED'!$A$2:$G$1000000,6,FALSE)*N215</f>
        <v>1129.262577532736</v>
      </c>
      <c r="S215" s="8">
        <f>VLOOKUP($A215,'03 FORECAST SHIPPED'!$A$2:$G$1000000,7,FALSE)*O215</f>
        <v>1363.6620926243565</v>
      </c>
    </row>
    <row r="216" spans="1:19" x14ac:dyDescent="0.25">
      <c r="A216" t="s">
        <v>257</v>
      </c>
      <c r="B216">
        <f>VLOOKUP($A216,'01 LEAD TIME'!$A$10:$G$1000000,2,FALSE)</f>
        <v>0</v>
      </c>
      <c r="C216">
        <f>VLOOKUP($A216,'01 LEAD TIME'!$A$10:$G$1000000,3,FALSE)</f>
        <v>3754</v>
      </c>
      <c r="D216" s="3">
        <f>VLOOKUP($A216,'01 LEAD TIME'!$A$10:$G$1000000,4,FALSE)</f>
        <v>293450</v>
      </c>
      <c r="E216" s="3">
        <f>VLOOKUP($A216,'01 LEAD TIME'!$A$10:$G$1000000,5,FALSE)</f>
        <v>293450</v>
      </c>
      <c r="F216" s="3">
        <f>VLOOKUP($A216,'01 LEAD TIME'!$A$10:$G$1000000,6,FALSE)</f>
        <v>3</v>
      </c>
      <c r="G216" s="3">
        <f>VLOOKUP($A216,'01 LEAD TIME'!$A$10:$G$1000000,7,FALSE)</f>
        <v>4</v>
      </c>
      <c r="H216" s="3">
        <f>VLOOKUP($A216,'02 SHIPPED'!$A$10:$G$1000000,4,FALSE)</f>
        <v>293450</v>
      </c>
      <c r="I216" s="3">
        <f>VLOOKUP($A216,'02 SHIPPED'!$A$10:$G$1000000,5,FALSE)</f>
        <v>293450</v>
      </c>
      <c r="J216" s="3">
        <f>VLOOKUP($A216,'02 SHIPPED'!$A$10:$G$1000000,6,FALSE)</f>
        <v>3</v>
      </c>
      <c r="K216" s="3">
        <f>VLOOKUP($A216,'02 SHIPPED'!$A$10:$G$1000000,7,FALSE)</f>
        <v>4</v>
      </c>
      <c r="L216" s="2">
        <f t="shared" si="15"/>
        <v>1</v>
      </c>
      <c r="M216" s="2">
        <f t="shared" si="16"/>
        <v>1</v>
      </c>
      <c r="N216" s="2">
        <f t="shared" si="17"/>
        <v>1</v>
      </c>
      <c r="O216" s="2">
        <f t="shared" si="18"/>
        <v>1</v>
      </c>
      <c r="P216" s="8">
        <f>VLOOKUP($A216,'03 FORECAST SHIPPED'!$A$2:$G$1000000,4,FALSE)*L216</f>
        <v>569980</v>
      </c>
      <c r="Q216" s="8">
        <f>VLOOKUP($A216,'03 FORECAST SHIPPED'!$A$2:$G$1000000,5,FALSE)*M216</f>
        <v>569980</v>
      </c>
      <c r="R216" s="8">
        <f>VLOOKUP($A216,'03 FORECAST SHIPPED'!$A$2:$G$1000000,6,FALSE)*N216</f>
        <v>3</v>
      </c>
      <c r="S216" s="8">
        <f>VLOOKUP($A216,'03 FORECAST SHIPPED'!$A$2:$G$1000000,7,FALSE)*O216</f>
        <v>6</v>
      </c>
    </row>
    <row r="217" spans="1:19" x14ac:dyDescent="0.25">
      <c r="A217" t="s">
        <v>258</v>
      </c>
      <c r="B217">
        <f>VLOOKUP($A217,'01 LEAD TIME'!$A$10:$G$1000000,2,FALSE)</f>
        <v>0</v>
      </c>
      <c r="C217">
        <f>VLOOKUP($A217,'01 LEAD TIME'!$A$10:$G$1000000,3,FALSE)</f>
        <v>3760</v>
      </c>
      <c r="D217" s="3">
        <f>VLOOKUP($A217,'01 LEAD TIME'!$A$10:$G$1000000,4,FALSE)</f>
        <v>47000</v>
      </c>
      <c r="E217" s="3">
        <f>VLOOKUP($A217,'01 LEAD TIME'!$A$10:$G$1000000,5,FALSE)</f>
        <v>47000</v>
      </c>
      <c r="F217" s="3">
        <f>VLOOKUP($A217,'01 LEAD TIME'!$A$10:$G$1000000,6,FALSE)</f>
        <v>1</v>
      </c>
      <c r="G217" s="3">
        <f>VLOOKUP($A217,'01 LEAD TIME'!$A$10:$G$1000000,7,FALSE)</f>
        <v>1</v>
      </c>
      <c r="H217" s="3">
        <f>VLOOKUP($A217,'02 SHIPPED'!$A$10:$G$1000000,4,FALSE)</f>
        <v>47000</v>
      </c>
      <c r="I217" s="3">
        <f>VLOOKUP($A217,'02 SHIPPED'!$A$10:$G$1000000,5,FALSE)</f>
        <v>47000</v>
      </c>
      <c r="J217" s="3">
        <f>VLOOKUP($A217,'02 SHIPPED'!$A$10:$G$1000000,6,FALSE)</f>
        <v>1</v>
      </c>
      <c r="K217" s="3">
        <f>VLOOKUP($A217,'02 SHIPPED'!$A$10:$G$1000000,7,FALSE)</f>
        <v>1</v>
      </c>
      <c r="L217" s="2">
        <f t="shared" si="15"/>
        <v>1</v>
      </c>
      <c r="M217" s="2">
        <f t="shared" si="16"/>
        <v>1</v>
      </c>
      <c r="N217" s="2">
        <f t="shared" si="17"/>
        <v>1</v>
      </c>
      <c r="O217" s="2">
        <f t="shared" si="18"/>
        <v>1</v>
      </c>
      <c r="P217" s="8">
        <f>VLOOKUP($A217,'03 FORECAST SHIPPED'!$A$2:$G$1000000,4,FALSE)*L217</f>
        <v>0</v>
      </c>
      <c r="Q217" s="8">
        <f>VLOOKUP($A217,'03 FORECAST SHIPPED'!$A$2:$G$1000000,5,FALSE)*M217</f>
        <v>0</v>
      </c>
      <c r="R217" s="8">
        <f>VLOOKUP($A217,'03 FORECAST SHIPPED'!$A$2:$G$1000000,6,FALSE)*N217</f>
        <v>0</v>
      </c>
      <c r="S217" s="8">
        <f>VLOOKUP($A217,'03 FORECAST SHIPPED'!$A$2:$G$1000000,7,FALSE)*O217</f>
        <v>0</v>
      </c>
    </row>
    <row r="218" spans="1:19" x14ac:dyDescent="0.25">
      <c r="A218" t="s">
        <v>259</v>
      </c>
      <c r="B218">
        <f>VLOOKUP($A218,'01 LEAD TIME'!$A$10:$G$1000000,2,FALSE)</f>
        <v>0</v>
      </c>
      <c r="C218">
        <f>VLOOKUP($A218,'01 LEAD TIME'!$A$10:$G$1000000,3,FALSE)</f>
        <v>3768</v>
      </c>
      <c r="D218" s="3">
        <f>VLOOKUP($A218,'01 LEAD TIME'!$A$10:$G$1000000,4,FALSE)</f>
        <v>6131032.5999999996</v>
      </c>
      <c r="E218" s="3">
        <f>VLOOKUP($A218,'01 LEAD TIME'!$A$10:$G$1000000,5,FALSE)</f>
        <v>6004330.5999999996</v>
      </c>
      <c r="F218" s="3">
        <f>VLOOKUP($A218,'01 LEAD TIME'!$A$10:$G$1000000,6,FALSE)</f>
        <v>30</v>
      </c>
      <c r="G218" s="3">
        <f>VLOOKUP($A218,'01 LEAD TIME'!$A$10:$G$1000000,7,FALSE)</f>
        <v>44</v>
      </c>
      <c r="H218" s="3">
        <f>VLOOKUP($A218,'02 SHIPPED'!$A$10:$G$1000000,4,FALSE)</f>
        <v>19406693.850000001</v>
      </c>
      <c r="I218" s="3">
        <f>VLOOKUP($A218,'02 SHIPPED'!$A$10:$G$1000000,5,FALSE)</f>
        <v>18671267.27</v>
      </c>
      <c r="J218" s="3">
        <f>VLOOKUP($A218,'02 SHIPPED'!$A$10:$G$1000000,6,FALSE)</f>
        <v>94</v>
      </c>
      <c r="K218" s="3">
        <f>VLOOKUP($A218,'02 SHIPPED'!$A$10:$G$1000000,7,FALSE)</f>
        <v>146</v>
      </c>
      <c r="L218" s="2">
        <f t="shared" si="15"/>
        <v>0.31592360076314591</v>
      </c>
      <c r="M218" s="2">
        <f t="shared" si="16"/>
        <v>0.32158131064019629</v>
      </c>
      <c r="N218" s="2">
        <f t="shared" si="17"/>
        <v>0.31914893617021278</v>
      </c>
      <c r="O218" s="2">
        <f t="shared" si="18"/>
        <v>0.30136986301369861</v>
      </c>
      <c r="P218" s="8">
        <f>VLOOKUP($A218,'03 FORECAST SHIPPED'!$A$2:$G$1000000,4,FALSE)*L218</f>
        <v>7251584.660668104</v>
      </c>
      <c r="Q218" s="8">
        <f>VLOOKUP($A218,'03 FORECAST SHIPPED'!$A$2:$G$1000000,5,FALSE)*M218</f>
        <v>7144950.0391294686</v>
      </c>
      <c r="R218" s="8">
        <f>VLOOKUP($A218,'03 FORECAST SHIPPED'!$A$2:$G$1000000,6,FALSE)*N218</f>
        <v>35.106382978723403</v>
      </c>
      <c r="S218" s="8">
        <f>VLOOKUP($A218,'03 FORECAST SHIPPED'!$A$2:$G$1000000,7,FALSE)*O218</f>
        <v>51.232876712328768</v>
      </c>
    </row>
    <row r="219" spans="1:19" x14ac:dyDescent="0.25">
      <c r="A219" t="s">
        <v>260</v>
      </c>
      <c r="B219">
        <f>VLOOKUP($A219,'01 LEAD TIME'!$A$10:$G$1000000,2,FALSE)</f>
        <v>0</v>
      </c>
      <c r="C219">
        <f>VLOOKUP($A219,'01 LEAD TIME'!$A$10:$G$1000000,3,FALSE)</f>
        <v>3778</v>
      </c>
      <c r="D219" s="3">
        <f>VLOOKUP($A219,'01 LEAD TIME'!$A$10:$G$1000000,4,FALSE)</f>
        <v>1155820</v>
      </c>
      <c r="E219" s="3">
        <f>VLOOKUP($A219,'01 LEAD TIME'!$A$10:$G$1000000,5,FALSE)</f>
        <v>1105820</v>
      </c>
      <c r="F219" s="3">
        <f>VLOOKUP($A219,'01 LEAD TIME'!$A$10:$G$1000000,6,FALSE)</f>
        <v>7</v>
      </c>
      <c r="G219" s="3">
        <f>VLOOKUP($A219,'01 LEAD TIME'!$A$10:$G$1000000,7,FALSE)</f>
        <v>8</v>
      </c>
      <c r="H219" s="3">
        <f>VLOOKUP($A219,'02 SHIPPED'!$A$10:$G$1000000,4,FALSE)</f>
        <v>3038068</v>
      </c>
      <c r="I219" s="3">
        <f>VLOOKUP($A219,'02 SHIPPED'!$A$10:$G$1000000,5,FALSE)</f>
        <v>2988068</v>
      </c>
      <c r="J219" s="3">
        <f>VLOOKUP($A219,'02 SHIPPED'!$A$10:$G$1000000,6,FALSE)</f>
        <v>18</v>
      </c>
      <c r="K219" s="3">
        <f>VLOOKUP($A219,'02 SHIPPED'!$A$10:$G$1000000,7,FALSE)</f>
        <v>25</v>
      </c>
      <c r="L219" s="2">
        <f t="shared" si="15"/>
        <v>0.38044573064197379</v>
      </c>
      <c r="M219" s="2">
        <f t="shared" si="16"/>
        <v>0.37007859258892367</v>
      </c>
      <c r="N219" s="2">
        <f t="shared" si="17"/>
        <v>0.3888888888888889</v>
      </c>
      <c r="O219" s="2">
        <f t="shared" si="18"/>
        <v>0.32</v>
      </c>
      <c r="P219" s="8">
        <f>VLOOKUP($A219,'03 FORECAST SHIPPED'!$A$2:$G$1000000,4,FALSE)*L219</f>
        <v>1723825.4758484669</v>
      </c>
      <c r="Q219" s="8">
        <f>VLOOKUP($A219,'03 FORECAST SHIPPED'!$A$2:$G$1000000,5,FALSE)*M219</f>
        <v>1658347.3387352631</v>
      </c>
      <c r="R219" s="8">
        <f>VLOOKUP($A219,'03 FORECAST SHIPPED'!$A$2:$G$1000000,6,FALSE)*N219</f>
        <v>7.7777777777777777</v>
      </c>
      <c r="S219" s="8">
        <f>VLOOKUP($A219,'03 FORECAST SHIPPED'!$A$2:$G$1000000,7,FALSE)*O219</f>
        <v>9.2799999999999994</v>
      </c>
    </row>
    <row r="220" spans="1:19" x14ac:dyDescent="0.25">
      <c r="A220" t="s">
        <v>261</v>
      </c>
      <c r="B220">
        <f>VLOOKUP($A220,'01 LEAD TIME'!$A$10:$G$1000000,2,FALSE)</f>
        <v>0</v>
      </c>
      <c r="C220">
        <f>VLOOKUP($A220,'01 LEAD TIME'!$A$10:$G$1000000,3,FALSE)</f>
        <v>3789</v>
      </c>
      <c r="D220" s="3">
        <f>VLOOKUP($A220,'01 LEAD TIME'!$A$10:$G$1000000,4,FALSE)</f>
        <v>12875977.43</v>
      </c>
      <c r="E220" s="3">
        <f>VLOOKUP($A220,'01 LEAD TIME'!$A$10:$G$1000000,5,FALSE)</f>
        <v>12846477.43</v>
      </c>
      <c r="F220" s="3">
        <f>VLOOKUP($A220,'01 LEAD TIME'!$A$10:$G$1000000,6,FALSE)</f>
        <v>73</v>
      </c>
      <c r="G220" s="3">
        <f>VLOOKUP($A220,'01 LEAD TIME'!$A$10:$G$1000000,7,FALSE)</f>
        <v>106</v>
      </c>
      <c r="H220" s="3">
        <f>VLOOKUP($A220,'02 SHIPPED'!$A$10:$G$1000000,4,FALSE)</f>
        <v>43393296.340000004</v>
      </c>
      <c r="I220" s="3">
        <f>VLOOKUP($A220,'02 SHIPPED'!$A$10:$G$1000000,5,FALSE)</f>
        <v>43209717.890000001</v>
      </c>
      <c r="J220" s="3">
        <f>VLOOKUP($A220,'02 SHIPPED'!$A$10:$G$1000000,6,FALSE)</f>
        <v>252</v>
      </c>
      <c r="K220" s="3">
        <f>VLOOKUP($A220,'02 SHIPPED'!$A$10:$G$1000000,7,FALSE)</f>
        <v>368</v>
      </c>
      <c r="L220" s="2">
        <f t="shared" si="15"/>
        <v>0.2967273407650966</v>
      </c>
      <c r="M220" s="2">
        <f t="shared" si="16"/>
        <v>0.29730528356384045</v>
      </c>
      <c r="N220" s="2">
        <f t="shared" si="17"/>
        <v>0.28968253968253971</v>
      </c>
      <c r="O220" s="2">
        <f t="shared" si="18"/>
        <v>0.28804347826086957</v>
      </c>
      <c r="P220" s="8">
        <f>VLOOKUP($A220,'03 FORECAST SHIPPED'!$A$2:$G$1000000,4,FALSE)*L220</f>
        <v>15742591.280024871</v>
      </c>
      <c r="Q220" s="8">
        <f>VLOOKUP($A220,'03 FORECAST SHIPPED'!$A$2:$G$1000000,5,FALSE)*M220</f>
        <v>15704338.590258386</v>
      </c>
      <c r="R220" s="8">
        <f>VLOOKUP($A220,'03 FORECAST SHIPPED'!$A$2:$G$1000000,6,FALSE)*N220</f>
        <v>94.146825396825406</v>
      </c>
      <c r="S220" s="8">
        <f>VLOOKUP($A220,'03 FORECAST SHIPPED'!$A$2:$G$1000000,7,FALSE)*O220</f>
        <v>132.78804347826087</v>
      </c>
    </row>
    <row r="221" spans="1:19" x14ac:dyDescent="0.25">
      <c r="A221" t="s">
        <v>262</v>
      </c>
      <c r="B221">
        <f>VLOOKUP($A221,'01 LEAD TIME'!$A$10:$G$1000000,2,FALSE)</f>
        <v>0</v>
      </c>
      <c r="C221">
        <f>VLOOKUP($A221,'01 LEAD TIME'!$A$10:$G$1000000,3,FALSE)</f>
        <v>3794</v>
      </c>
      <c r="D221" s="3">
        <f>VLOOKUP($A221,'01 LEAD TIME'!$A$10:$G$1000000,4,FALSE)</f>
        <v>63910124.530000001</v>
      </c>
      <c r="E221" s="3">
        <f>VLOOKUP($A221,'01 LEAD TIME'!$A$10:$G$1000000,5,FALSE)</f>
        <v>63413216.549999997</v>
      </c>
      <c r="F221" s="3">
        <f>VLOOKUP($A221,'01 LEAD TIME'!$A$10:$G$1000000,6,FALSE)</f>
        <v>258</v>
      </c>
      <c r="G221" s="3">
        <f>VLOOKUP($A221,'01 LEAD TIME'!$A$10:$G$1000000,7,FALSE)</f>
        <v>336</v>
      </c>
      <c r="H221" s="3">
        <f>VLOOKUP($A221,'02 SHIPPED'!$A$10:$G$1000000,4,FALSE)</f>
        <v>207913479.25</v>
      </c>
      <c r="I221" s="3">
        <f>VLOOKUP($A221,'02 SHIPPED'!$A$10:$G$1000000,5,FALSE)</f>
        <v>205496470.84</v>
      </c>
      <c r="J221" s="3">
        <f>VLOOKUP($A221,'02 SHIPPED'!$A$10:$G$1000000,6,FALSE)</f>
        <v>1156</v>
      </c>
      <c r="K221" s="3">
        <f>VLOOKUP($A221,'02 SHIPPED'!$A$10:$G$1000000,7,FALSE)</f>
        <v>1514</v>
      </c>
      <c r="L221" s="2">
        <f t="shared" si="15"/>
        <v>0.3073880768122445</v>
      </c>
      <c r="M221" s="2">
        <f t="shared" si="16"/>
        <v>0.30858542869757438</v>
      </c>
      <c r="N221" s="2">
        <f t="shared" si="17"/>
        <v>0.22318339100346021</v>
      </c>
      <c r="O221" s="2">
        <f t="shared" si="18"/>
        <v>0.22192866578599735</v>
      </c>
      <c r="P221" s="8">
        <f>VLOOKUP($A221,'03 FORECAST SHIPPED'!$A$2:$G$1000000,4,FALSE)*L221</f>
        <v>51745793.828007072</v>
      </c>
      <c r="Q221" s="8">
        <f>VLOOKUP($A221,'03 FORECAST SHIPPED'!$A$2:$G$1000000,5,FALSE)*M221</f>
        <v>51545069.376259185</v>
      </c>
      <c r="R221" s="8">
        <f>VLOOKUP($A221,'03 FORECAST SHIPPED'!$A$2:$G$1000000,6,FALSE)*N221</f>
        <v>209.12283737024222</v>
      </c>
      <c r="S221" s="8">
        <f>VLOOKUP($A221,'03 FORECAST SHIPPED'!$A$2:$G$1000000,7,FALSE)*O221</f>
        <v>269.86525759577279</v>
      </c>
    </row>
    <row r="222" spans="1:19" x14ac:dyDescent="0.25">
      <c r="A222" t="s">
        <v>263</v>
      </c>
      <c r="B222">
        <f>VLOOKUP($A222,'01 LEAD TIME'!$A$10:$G$1000000,2,FALSE)</f>
        <v>0</v>
      </c>
      <c r="C222">
        <f>VLOOKUP($A222,'01 LEAD TIME'!$A$10:$G$1000000,3,FALSE)</f>
        <v>3811</v>
      </c>
      <c r="D222" s="3">
        <f>VLOOKUP($A222,'01 LEAD TIME'!$A$10:$G$1000000,4,FALSE)</f>
        <v>3305664</v>
      </c>
      <c r="E222" s="3">
        <f>VLOOKUP($A222,'01 LEAD TIME'!$A$10:$G$1000000,5,FALSE)</f>
        <v>3305664</v>
      </c>
      <c r="F222" s="3">
        <f>VLOOKUP($A222,'01 LEAD TIME'!$A$10:$G$1000000,6,FALSE)</f>
        <v>22</v>
      </c>
      <c r="G222" s="3">
        <f>VLOOKUP($A222,'01 LEAD TIME'!$A$10:$G$1000000,7,FALSE)</f>
        <v>27</v>
      </c>
      <c r="H222" s="3">
        <f>VLOOKUP($A222,'02 SHIPPED'!$A$10:$G$1000000,4,FALSE)</f>
        <v>4735707.74</v>
      </c>
      <c r="I222" s="3">
        <f>VLOOKUP($A222,'02 SHIPPED'!$A$10:$G$1000000,5,FALSE)</f>
        <v>4735707.74</v>
      </c>
      <c r="J222" s="3">
        <f>VLOOKUP($A222,'02 SHIPPED'!$A$10:$G$1000000,6,FALSE)</f>
        <v>36</v>
      </c>
      <c r="K222" s="3">
        <f>VLOOKUP($A222,'02 SHIPPED'!$A$10:$G$1000000,7,FALSE)</f>
        <v>39</v>
      </c>
      <c r="L222" s="2">
        <f t="shared" si="15"/>
        <v>0.6980295621030026</v>
      </c>
      <c r="M222" s="2">
        <f t="shared" si="16"/>
        <v>0.6980295621030026</v>
      </c>
      <c r="N222" s="2">
        <f t="shared" si="17"/>
        <v>0.61111111111111116</v>
      </c>
      <c r="O222" s="2">
        <f t="shared" si="18"/>
        <v>0.69230769230769229</v>
      </c>
      <c r="P222" s="8">
        <f>VLOOKUP($A222,'03 FORECAST SHIPPED'!$A$2:$G$1000000,4,FALSE)*L222</f>
        <v>4130627.6273408714</v>
      </c>
      <c r="Q222" s="8">
        <f>VLOOKUP($A222,'03 FORECAST SHIPPED'!$A$2:$G$1000000,5,FALSE)*M222</f>
        <v>4130627.6273408714</v>
      </c>
      <c r="R222" s="8">
        <f>VLOOKUP($A222,'03 FORECAST SHIPPED'!$A$2:$G$1000000,6,FALSE)*N222</f>
        <v>24.444444444444446</v>
      </c>
      <c r="S222" s="8">
        <f>VLOOKUP($A222,'03 FORECAST SHIPPED'!$A$2:$G$1000000,7,FALSE)*O222</f>
        <v>31.153846153846153</v>
      </c>
    </row>
    <row r="223" spans="1:19" x14ac:dyDescent="0.25">
      <c r="A223" t="s">
        <v>264</v>
      </c>
      <c r="B223">
        <f>VLOOKUP($A223,'01 LEAD TIME'!$A$10:$G$1000000,2,FALSE)</f>
        <v>0</v>
      </c>
      <c r="C223">
        <f>VLOOKUP($A223,'01 LEAD TIME'!$A$10:$G$1000000,3,FALSE)</f>
        <v>3816</v>
      </c>
      <c r="D223" s="3">
        <f>VLOOKUP($A223,'01 LEAD TIME'!$A$10:$G$1000000,4,FALSE)</f>
        <v>4728594</v>
      </c>
      <c r="E223" s="3">
        <f>VLOOKUP($A223,'01 LEAD TIME'!$A$10:$G$1000000,5,FALSE)</f>
        <v>4679574</v>
      </c>
      <c r="F223" s="3">
        <f>VLOOKUP($A223,'01 LEAD TIME'!$A$10:$G$1000000,6,FALSE)</f>
        <v>20</v>
      </c>
      <c r="G223" s="3">
        <f>VLOOKUP($A223,'01 LEAD TIME'!$A$10:$G$1000000,7,FALSE)</f>
        <v>23</v>
      </c>
      <c r="H223" s="3">
        <f>VLOOKUP($A223,'02 SHIPPED'!$A$10:$G$1000000,4,FALSE)</f>
        <v>19476502.620000001</v>
      </c>
      <c r="I223" s="3">
        <f>VLOOKUP($A223,'02 SHIPPED'!$A$10:$G$1000000,5,FALSE)</f>
        <v>19088393.530000001</v>
      </c>
      <c r="J223" s="3">
        <f>VLOOKUP($A223,'02 SHIPPED'!$A$10:$G$1000000,6,FALSE)</f>
        <v>107</v>
      </c>
      <c r="K223" s="3">
        <f>VLOOKUP($A223,'02 SHIPPED'!$A$10:$G$1000000,7,FALSE)</f>
        <v>144</v>
      </c>
      <c r="L223" s="2">
        <f t="shared" si="15"/>
        <v>0.24278455389338272</v>
      </c>
      <c r="M223" s="2">
        <f t="shared" si="16"/>
        <v>0.24515284602894499</v>
      </c>
      <c r="N223" s="2">
        <f t="shared" si="17"/>
        <v>0.18691588785046728</v>
      </c>
      <c r="O223" s="2">
        <f t="shared" si="18"/>
        <v>0.15972222222222221</v>
      </c>
      <c r="P223" s="8">
        <f>VLOOKUP($A223,'03 FORECAST SHIPPED'!$A$2:$G$1000000,4,FALSE)*L223</f>
        <v>6634338.4718013816</v>
      </c>
      <c r="Q223" s="8">
        <f>VLOOKUP($A223,'03 FORECAST SHIPPED'!$A$2:$G$1000000,5,FALSE)*M223</f>
        <v>6592020.719162046</v>
      </c>
      <c r="R223" s="8">
        <f>VLOOKUP($A223,'03 FORECAST SHIPPED'!$A$2:$G$1000000,6,FALSE)*N223</f>
        <v>25.794392523364486</v>
      </c>
      <c r="S223" s="8">
        <f>VLOOKUP($A223,'03 FORECAST SHIPPED'!$A$2:$G$1000000,7,FALSE)*O223</f>
        <v>30.506944444444443</v>
      </c>
    </row>
    <row r="224" spans="1:19" x14ac:dyDescent="0.25">
      <c r="A224" t="s">
        <v>265</v>
      </c>
      <c r="B224">
        <f>VLOOKUP($A224,'01 LEAD TIME'!$A$10:$G$1000000,2,FALSE)</f>
        <v>0</v>
      </c>
      <c r="C224">
        <f>VLOOKUP($A224,'01 LEAD TIME'!$A$10:$G$1000000,3,FALSE)</f>
        <v>3849</v>
      </c>
      <c r="D224" s="3">
        <f>VLOOKUP($A224,'01 LEAD TIME'!$A$10:$G$1000000,4,FALSE)</f>
        <v>1554003</v>
      </c>
      <c r="E224" s="3">
        <f>VLOOKUP($A224,'01 LEAD TIME'!$A$10:$G$1000000,5,FALSE)</f>
        <v>1543349.46</v>
      </c>
      <c r="F224" s="3">
        <f>VLOOKUP($A224,'01 LEAD TIME'!$A$10:$G$1000000,6,FALSE)</f>
        <v>5</v>
      </c>
      <c r="G224" s="3">
        <f>VLOOKUP($A224,'01 LEAD TIME'!$A$10:$G$1000000,7,FALSE)</f>
        <v>5</v>
      </c>
      <c r="H224" s="3">
        <f>VLOOKUP($A224,'02 SHIPPED'!$A$10:$G$1000000,4,FALSE)</f>
        <v>49796255.409999996</v>
      </c>
      <c r="I224" s="3">
        <f>VLOOKUP($A224,'02 SHIPPED'!$A$10:$G$1000000,5,FALSE)</f>
        <v>49291914.420000002</v>
      </c>
      <c r="J224" s="3">
        <f>VLOOKUP($A224,'02 SHIPPED'!$A$10:$G$1000000,6,FALSE)</f>
        <v>218</v>
      </c>
      <c r="K224" s="3">
        <f>VLOOKUP($A224,'02 SHIPPED'!$A$10:$G$1000000,7,FALSE)</f>
        <v>330</v>
      </c>
      <c r="L224" s="2">
        <f t="shared" si="15"/>
        <v>3.120722606961181E-2</v>
      </c>
      <c r="M224" s="2">
        <f t="shared" si="16"/>
        <v>3.1310398026938711E-2</v>
      </c>
      <c r="N224" s="2">
        <f t="shared" si="17"/>
        <v>2.2935779816513763E-2</v>
      </c>
      <c r="O224" s="2">
        <f t="shared" si="18"/>
        <v>1.5151515151515152E-2</v>
      </c>
      <c r="P224" s="8">
        <f>VLOOKUP($A224,'03 FORECAST SHIPPED'!$A$2:$G$1000000,4,FALSE)*L224</f>
        <v>1841761.0804793171</v>
      </c>
      <c r="Q224" s="8">
        <f>VLOOKUP($A224,'03 FORECAST SHIPPED'!$A$2:$G$1000000,5,FALSE)*M224</f>
        <v>1831619.3413290565</v>
      </c>
      <c r="R224" s="8">
        <f>VLOOKUP($A224,'03 FORECAST SHIPPED'!$A$2:$G$1000000,6,FALSE)*N224</f>
        <v>5.8715596330275233</v>
      </c>
      <c r="S224" s="8">
        <f>VLOOKUP($A224,'03 FORECAST SHIPPED'!$A$2:$G$1000000,7,FALSE)*O224</f>
        <v>5.8484848484848486</v>
      </c>
    </row>
    <row r="225" spans="1:19" x14ac:dyDescent="0.25">
      <c r="A225" t="s">
        <v>266</v>
      </c>
      <c r="B225">
        <f>VLOOKUP($A225,'01 LEAD TIME'!$A$10:$G$1000000,2,FALSE)</f>
        <v>0</v>
      </c>
      <c r="C225">
        <f>VLOOKUP($A225,'01 LEAD TIME'!$A$10:$G$1000000,3,FALSE)</f>
        <v>3868</v>
      </c>
      <c r="D225" s="3">
        <f>VLOOKUP($A225,'01 LEAD TIME'!$A$10:$G$1000000,4,FALSE)</f>
        <v>5204951</v>
      </c>
      <c r="E225" s="3">
        <f>VLOOKUP($A225,'01 LEAD TIME'!$A$10:$G$1000000,5,FALSE)</f>
        <v>5137651</v>
      </c>
      <c r="F225" s="3">
        <f>VLOOKUP($A225,'01 LEAD TIME'!$A$10:$G$1000000,6,FALSE)</f>
        <v>35</v>
      </c>
      <c r="G225" s="3">
        <f>VLOOKUP($A225,'01 LEAD TIME'!$A$10:$G$1000000,7,FALSE)</f>
        <v>50</v>
      </c>
      <c r="H225" s="3">
        <f>VLOOKUP($A225,'02 SHIPPED'!$A$10:$G$1000000,4,FALSE)</f>
        <v>26765731.690000001</v>
      </c>
      <c r="I225" s="3">
        <f>VLOOKUP($A225,'02 SHIPPED'!$A$10:$G$1000000,5,FALSE)</f>
        <v>26429537.109999999</v>
      </c>
      <c r="J225" s="3">
        <f>VLOOKUP($A225,'02 SHIPPED'!$A$10:$G$1000000,6,FALSE)</f>
        <v>131</v>
      </c>
      <c r="K225" s="3">
        <f>VLOOKUP($A225,'02 SHIPPED'!$A$10:$G$1000000,7,FALSE)</f>
        <v>238</v>
      </c>
      <c r="L225" s="2">
        <f t="shared" si="15"/>
        <v>0.1944632435340683</v>
      </c>
      <c r="M225" s="2">
        <f t="shared" si="16"/>
        <v>0.19439050251304232</v>
      </c>
      <c r="N225" s="2">
        <f t="shared" si="17"/>
        <v>0.26717557251908397</v>
      </c>
      <c r="O225" s="2">
        <f t="shared" si="18"/>
        <v>0.21008403361344538</v>
      </c>
      <c r="P225" s="8">
        <f>VLOOKUP($A225,'03 FORECAST SHIPPED'!$A$2:$G$1000000,4,FALSE)*L225</f>
        <v>6127500.6413737247</v>
      </c>
      <c r="Q225" s="8">
        <f>VLOOKUP($A225,'03 FORECAST SHIPPED'!$A$2:$G$1000000,5,FALSE)*M225</f>
        <v>6051019.5802856507</v>
      </c>
      <c r="R225" s="8">
        <f>VLOOKUP($A225,'03 FORECAST SHIPPED'!$A$2:$G$1000000,6,FALSE)*N225</f>
        <v>41.94656488549618</v>
      </c>
      <c r="S225" s="8">
        <f>VLOOKUP($A225,'03 FORECAST SHIPPED'!$A$2:$G$1000000,7,FALSE)*O225</f>
        <v>57.352941176470587</v>
      </c>
    </row>
    <row r="226" spans="1:19" x14ac:dyDescent="0.25">
      <c r="A226" t="s">
        <v>267</v>
      </c>
      <c r="B226">
        <f>VLOOKUP($A226,'01 LEAD TIME'!$A$10:$G$1000000,2,FALSE)</f>
        <v>0</v>
      </c>
      <c r="C226">
        <f>VLOOKUP($A226,'01 LEAD TIME'!$A$10:$G$1000000,3,FALSE)</f>
        <v>3887</v>
      </c>
      <c r="D226" s="3">
        <f>VLOOKUP($A226,'01 LEAD TIME'!$A$10:$G$1000000,4,FALSE)</f>
        <v>227900</v>
      </c>
      <c r="E226" s="3">
        <f>VLOOKUP($A226,'01 LEAD TIME'!$A$10:$G$1000000,5,FALSE)</f>
        <v>227900</v>
      </c>
      <c r="F226" s="3">
        <f>VLOOKUP($A226,'01 LEAD TIME'!$A$10:$G$1000000,6,FALSE)</f>
        <v>2</v>
      </c>
      <c r="G226" s="3">
        <f>VLOOKUP($A226,'01 LEAD TIME'!$A$10:$G$1000000,7,FALSE)</f>
        <v>2</v>
      </c>
      <c r="H226" s="3">
        <f>VLOOKUP($A226,'02 SHIPPED'!$A$10:$G$1000000,4,FALSE)</f>
        <v>14676756.779999999</v>
      </c>
      <c r="I226" s="3">
        <f>VLOOKUP($A226,'02 SHIPPED'!$A$10:$G$1000000,5,FALSE)</f>
        <v>14361246.779999999</v>
      </c>
      <c r="J226" s="3">
        <f>VLOOKUP($A226,'02 SHIPPED'!$A$10:$G$1000000,6,FALSE)</f>
        <v>76</v>
      </c>
      <c r="K226" s="3">
        <f>VLOOKUP($A226,'02 SHIPPED'!$A$10:$G$1000000,7,FALSE)</f>
        <v>99</v>
      </c>
      <c r="L226" s="2">
        <f t="shared" si="15"/>
        <v>1.5527953717306203E-2</v>
      </c>
      <c r="M226" s="2">
        <f t="shared" si="16"/>
        <v>1.5869095733204858E-2</v>
      </c>
      <c r="N226" s="2">
        <f t="shared" si="17"/>
        <v>2.6315789473684209E-2</v>
      </c>
      <c r="O226" s="2">
        <f t="shared" si="18"/>
        <v>2.0202020202020204E-2</v>
      </c>
      <c r="P226" s="8">
        <f>VLOOKUP($A226,'03 FORECAST SHIPPED'!$A$2:$G$1000000,4,FALSE)*L226</f>
        <v>254243.17348140999</v>
      </c>
      <c r="Q226" s="8">
        <f>VLOOKUP($A226,'03 FORECAST SHIPPED'!$A$2:$G$1000000,5,FALSE)*M226</f>
        <v>254821.92091138204</v>
      </c>
      <c r="R226" s="8">
        <f>VLOOKUP($A226,'03 FORECAST SHIPPED'!$A$2:$G$1000000,6,FALSE)*N226</f>
        <v>2.236842105263158</v>
      </c>
      <c r="S226" s="8">
        <f>VLOOKUP($A226,'03 FORECAST SHIPPED'!$A$2:$G$1000000,7,FALSE)*O226</f>
        <v>2.262626262626263</v>
      </c>
    </row>
    <row r="227" spans="1:19" x14ac:dyDescent="0.25">
      <c r="A227" t="s">
        <v>268</v>
      </c>
      <c r="B227">
        <f>VLOOKUP($A227,'01 LEAD TIME'!$A$10:$G$1000000,2,FALSE)</f>
        <v>0</v>
      </c>
      <c r="C227">
        <f>VLOOKUP($A227,'01 LEAD TIME'!$A$10:$G$1000000,3,FALSE)</f>
        <v>3909</v>
      </c>
      <c r="D227" s="3">
        <f>VLOOKUP($A227,'01 LEAD TIME'!$A$10:$G$1000000,4,FALSE)</f>
        <v>2461338</v>
      </c>
      <c r="E227" s="3">
        <f>VLOOKUP($A227,'01 LEAD TIME'!$A$10:$G$1000000,5,FALSE)</f>
        <v>2432560.87</v>
      </c>
      <c r="F227" s="3">
        <f>VLOOKUP($A227,'01 LEAD TIME'!$A$10:$G$1000000,6,FALSE)</f>
        <v>13</v>
      </c>
      <c r="G227" s="3">
        <f>VLOOKUP($A227,'01 LEAD TIME'!$A$10:$G$1000000,7,FALSE)</f>
        <v>19</v>
      </c>
      <c r="H227" s="3">
        <f>VLOOKUP($A227,'02 SHIPPED'!$A$10:$G$1000000,4,FALSE)</f>
        <v>17206439.57</v>
      </c>
      <c r="I227" s="3">
        <f>VLOOKUP($A227,'02 SHIPPED'!$A$10:$G$1000000,5,FALSE)</f>
        <v>17086170.199999999</v>
      </c>
      <c r="J227" s="3">
        <f>VLOOKUP($A227,'02 SHIPPED'!$A$10:$G$1000000,6,FALSE)</f>
        <v>74</v>
      </c>
      <c r="K227" s="3">
        <f>VLOOKUP($A227,'02 SHIPPED'!$A$10:$G$1000000,7,FALSE)</f>
        <v>133</v>
      </c>
      <c r="L227" s="2">
        <f t="shared" si="15"/>
        <v>0.14304749044604351</v>
      </c>
      <c r="M227" s="2">
        <f t="shared" si="16"/>
        <v>0.14237016496534724</v>
      </c>
      <c r="N227" s="2">
        <f t="shared" si="17"/>
        <v>0.17567567567567569</v>
      </c>
      <c r="O227" s="2">
        <f t="shared" si="18"/>
        <v>0.14285714285714285</v>
      </c>
      <c r="P227" s="8">
        <f>VLOOKUP($A227,'03 FORECAST SHIPPED'!$A$2:$G$1000000,4,FALSE)*L227</f>
        <v>2513206.0187033024</v>
      </c>
      <c r="Q227" s="8">
        <f>VLOOKUP($A227,'03 FORECAST SHIPPED'!$A$2:$G$1000000,5,FALSE)*M227</f>
        <v>2484183.2952252799</v>
      </c>
      <c r="R227" s="8">
        <f>VLOOKUP($A227,'03 FORECAST SHIPPED'!$A$2:$G$1000000,6,FALSE)*N227</f>
        <v>13.878378378378379</v>
      </c>
      <c r="S227" s="8">
        <f>VLOOKUP($A227,'03 FORECAST SHIPPED'!$A$2:$G$1000000,7,FALSE)*O227</f>
        <v>21.571428571428569</v>
      </c>
    </row>
    <row r="228" spans="1:19" x14ac:dyDescent="0.25">
      <c r="A228" t="s">
        <v>269</v>
      </c>
      <c r="B228">
        <f>VLOOKUP($A228,'01 LEAD TIME'!$A$10:$G$1000000,2,FALSE)</f>
        <v>0</v>
      </c>
      <c r="C228">
        <f>VLOOKUP($A228,'01 LEAD TIME'!$A$10:$G$1000000,3,FALSE)</f>
        <v>3920</v>
      </c>
      <c r="D228" s="3">
        <f>VLOOKUP($A228,'01 LEAD TIME'!$A$10:$G$1000000,4,FALSE)</f>
        <v>7495417</v>
      </c>
      <c r="E228" s="3">
        <f>VLOOKUP($A228,'01 LEAD TIME'!$A$10:$G$1000000,5,FALSE)</f>
        <v>7470417</v>
      </c>
      <c r="F228" s="3">
        <f>VLOOKUP($A228,'01 LEAD TIME'!$A$10:$G$1000000,6,FALSE)</f>
        <v>28</v>
      </c>
      <c r="G228" s="3">
        <f>VLOOKUP($A228,'01 LEAD TIME'!$A$10:$G$1000000,7,FALSE)</f>
        <v>44</v>
      </c>
      <c r="H228" s="3">
        <f>VLOOKUP($A228,'02 SHIPPED'!$A$10:$G$1000000,4,FALSE)</f>
        <v>26656846</v>
      </c>
      <c r="I228" s="3">
        <f>VLOOKUP($A228,'02 SHIPPED'!$A$10:$G$1000000,5,FALSE)</f>
        <v>26532668.629999999</v>
      </c>
      <c r="J228" s="3">
        <f>VLOOKUP($A228,'02 SHIPPED'!$A$10:$G$1000000,6,FALSE)</f>
        <v>111</v>
      </c>
      <c r="K228" s="3">
        <f>VLOOKUP($A228,'02 SHIPPED'!$A$10:$G$1000000,7,FALSE)</f>
        <v>160</v>
      </c>
      <c r="L228" s="2">
        <f t="shared" si="15"/>
        <v>0.28118168968676938</v>
      </c>
      <c r="M228" s="2">
        <f t="shared" si="16"/>
        <v>0.28155543282040379</v>
      </c>
      <c r="N228" s="2">
        <f t="shared" si="17"/>
        <v>0.25225225225225223</v>
      </c>
      <c r="O228" s="2">
        <f t="shared" si="18"/>
        <v>0.27500000000000002</v>
      </c>
      <c r="P228" s="8">
        <f>VLOOKUP($A228,'03 FORECAST SHIPPED'!$A$2:$G$1000000,4,FALSE)*L228</f>
        <v>7190991.1447535837</v>
      </c>
      <c r="Q228" s="8">
        <f>VLOOKUP($A228,'03 FORECAST SHIPPED'!$A$2:$G$1000000,5,FALSE)*M228</f>
        <v>7165586.5057700649</v>
      </c>
      <c r="R228" s="8">
        <f>VLOOKUP($A228,'03 FORECAST SHIPPED'!$A$2:$G$1000000,6,FALSE)*N228</f>
        <v>24.972972972972972</v>
      </c>
      <c r="S228" s="8">
        <f>VLOOKUP($A228,'03 FORECAST SHIPPED'!$A$2:$G$1000000,7,FALSE)*O228</f>
        <v>40.150000000000006</v>
      </c>
    </row>
    <row r="229" spans="1:19" x14ac:dyDescent="0.25">
      <c r="A229" t="s">
        <v>270</v>
      </c>
      <c r="B229">
        <f>VLOOKUP($A229,'01 LEAD TIME'!$A$10:$G$1000000,2,FALSE)</f>
        <v>0</v>
      </c>
      <c r="C229">
        <f>VLOOKUP($A229,'01 LEAD TIME'!$A$10:$G$1000000,3,FALSE)</f>
        <v>3934</v>
      </c>
      <c r="D229" s="3">
        <f>VLOOKUP($A229,'01 LEAD TIME'!$A$10:$G$1000000,4,FALSE)</f>
        <v>8185418.9800000004</v>
      </c>
      <c r="E229" s="3">
        <f>VLOOKUP($A229,'01 LEAD TIME'!$A$10:$G$1000000,5,FALSE)</f>
        <v>8185418.9800000004</v>
      </c>
      <c r="F229" s="3">
        <f>VLOOKUP($A229,'01 LEAD TIME'!$A$10:$G$1000000,6,FALSE)</f>
        <v>47</v>
      </c>
      <c r="G229" s="3">
        <f>VLOOKUP($A229,'01 LEAD TIME'!$A$10:$G$1000000,7,FALSE)</f>
        <v>61</v>
      </c>
      <c r="H229" s="3">
        <f>VLOOKUP($A229,'02 SHIPPED'!$A$10:$G$1000000,4,FALSE)</f>
        <v>41754616.780000001</v>
      </c>
      <c r="I229" s="3">
        <f>VLOOKUP($A229,'02 SHIPPED'!$A$10:$G$1000000,5,FALSE)</f>
        <v>41468051.039999999</v>
      </c>
      <c r="J229" s="3">
        <f>VLOOKUP($A229,'02 SHIPPED'!$A$10:$G$1000000,6,FALSE)</f>
        <v>177</v>
      </c>
      <c r="K229" s="3">
        <f>VLOOKUP($A229,'02 SHIPPED'!$A$10:$G$1000000,7,FALSE)</f>
        <v>326</v>
      </c>
      <c r="L229" s="2">
        <f t="shared" si="15"/>
        <v>0.19603626164569962</v>
      </c>
      <c r="M229" s="2">
        <f t="shared" si="16"/>
        <v>0.197390973887448</v>
      </c>
      <c r="N229" s="2">
        <f t="shared" si="17"/>
        <v>0.2655367231638418</v>
      </c>
      <c r="O229" s="2">
        <f t="shared" si="18"/>
        <v>0.18711656441717792</v>
      </c>
      <c r="P229" s="8">
        <f>VLOOKUP($A229,'03 FORECAST SHIPPED'!$A$2:$G$1000000,4,FALSE)*L229</f>
        <v>9089420.8008306921</v>
      </c>
      <c r="Q229" s="8">
        <f>VLOOKUP($A229,'03 FORECAST SHIPPED'!$A$2:$G$1000000,5,FALSE)*M229</f>
        <v>9086982.7194201443</v>
      </c>
      <c r="R229" s="8">
        <f>VLOOKUP($A229,'03 FORECAST SHIPPED'!$A$2:$G$1000000,6,FALSE)*N229</f>
        <v>51.248587570621467</v>
      </c>
      <c r="S229" s="8">
        <f>VLOOKUP($A229,'03 FORECAST SHIPPED'!$A$2:$G$1000000,7,FALSE)*O229</f>
        <v>64.180981595092021</v>
      </c>
    </row>
    <row r="230" spans="1:19" x14ac:dyDescent="0.25">
      <c r="A230" t="s">
        <v>271</v>
      </c>
      <c r="B230">
        <f>VLOOKUP($A230,'01 LEAD TIME'!$A$10:$G$1000000,2,FALSE)</f>
        <v>0</v>
      </c>
      <c r="C230">
        <f>VLOOKUP($A230,'01 LEAD TIME'!$A$10:$G$1000000,3,FALSE)</f>
        <v>3939</v>
      </c>
      <c r="D230" s="3">
        <f>VLOOKUP($A230,'01 LEAD TIME'!$A$10:$G$1000000,4,FALSE)</f>
        <v>119687131.59999999</v>
      </c>
      <c r="E230" s="3">
        <f>VLOOKUP($A230,'01 LEAD TIME'!$A$10:$G$1000000,5,FALSE)</f>
        <v>118505242.52</v>
      </c>
      <c r="F230" s="3">
        <f>VLOOKUP($A230,'01 LEAD TIME'!$A$10:$G$1000000,6,FALSE)</f>
        <v>891</v>
      </c>
      <c r="G230" s="3">
        <f>VLOOKUP($A230,'01 LEAD TIME'!$A$10:$G$1000000,7,FALSE)</f>
        <v>1110</v>
      </c>
      <c r="H230" s="3">
        <f>VLOOKUP($A230,'02 SHIPPED'!$A$10:$G$1000000,4,FALSE)</f>
        <v>561438155.29999995</v>
      </c>
      <c r="I230" s="3">
        <f>VLOOKUP($A230,'02 SHIPPED'!$A$10:$G$1000000,5,FALSE)</f>
        <v>554133838.35000002</v>
      </c>
      <c r="J230" s="3">
        <f>VLOOKUP($A230,'02 SHIPPED'!$A$10:$G$1000000,6,FALSE)</f>
        <v>4275</v>
      </c>
      <c r="K230" s="3">
        <f>VLOOKUP($A230,'02 SHIPPED'!$A$10:$G$1000000,7,FALSE)</f>
        <v>5418</v>
      </c>
      <c r="L230" s="2">
        <f t="shared" si="15"/>
        <v>0.21317954697262451</v>
      </c>
      <c r="M230" s="2">
        <f t="shared" si="16"/>
        <v>0.2138567153250622</v>
      </c>
      <c r="N230" s="2">
        <f t="shared" si="17"/>
        <v>0.20842105263157895</v>
      </c>
      <c r="O230" s="2">
        <f t="shared" si="18"/>
        <v>0.20487264673311184</v>
      </c>
      <c r="P230" s="8">
        <f>VLOOKUP($A230,'03 FORECAST SHIPPED'!$A$2:$G$1000000,4,FALSE)*L230</f>
        <v>106534391.25203492</v>
      </c>
      <c r="Q230" s="8">
        <f>VLOOKUP($A230,'03 FORECAST SHIPPED'!$A$2:$G$1000000,5,FALSE)*M230</f>
        <v>105499557.43603708</v>
      </c>
      <c r="R230" s="8">
        <f>VLOOKUP($A230,'03 FORECAST SHIPPED'!$A$2:$G$1000000,6,FALSE)*N230</f>
        <v>801.5873684210527</v>
      </c>
      <c r="S230" s="8">
        <f>VLOOKUP($A230,'03 FORECAST SHIPPED'!$A$2:$G$1000000,7,FALSE)*O230</f>
        <v>985.23255813953483</v>
      </c>
    </row>
    <row r="231" spans="1:19" x14ac:dyDescent="0.25">
      <c r="A231" t="s">
        <v>272</v>
      </c>
      <c r="B231">
        <f>VLOOKUP($A231,'01 LEAD TIME'!$A$10:$G$1000000,2,FALSE)</f>
        <v>0</v>
      </c>
      <c r="C231">
        <f>VLOOKUP($A231,'01 LEAD TIME'!$A$10:$G$1000000,3,FALSE)</f>
        <v>3946</v>
      </c>
      <c r="D231" s="3">
        <f>VLOOKUP($A231,'01 LEAD TIME'!$A$10:$G$1000000,4,FALSE)</f>
        <v>7429546.8899999997</v>
      </c>
      <c r="E231" s="3">
        <f>VLOOKUP($A231,'01 LEAD TIME'!$A$10:$G$1000000,5,FALSE)</f>
        <v>7409886.8899999997</v>
      </c>
      <c r="F231" s="3">
        <f>VLOOKUP($A231,'01 LEAD TIME'!$A$10:$G$1000000,6,FALSE)</f>
        <v>44</v>
      </c>
      <c r="G231" s="3">
        <f>VLOOKUP($A231,'01 LEAD TIME'!$A$10:$G$1000000,7,FALSE)</f>
        <v>53</v>
      </c>
      <c r="H231" s="3">
        <f>VLOOKUP($A231,'02 SHIPPED'!$A$10:$G$1000000,4,FALSE)</f>
        <v>34719683.579999998</v>
      </c>
      <c r="I231" s="3">
        <f>VLOOKUP($A231,'02 SHIPPED'!$A$10:$G$1000000,5,FALSE)</f>
        <v>34526083.5</v>
      </c>
      <c r="J231" s="3">
        <f>VLOOKUP($A231,'02 SHIPPED'!$A$10:$G$1000000,6,FALSE)</f>
        <v>187</v>
      </c>
      <c r="K231" s="3">
        <f>VLOOKUP($A231,'02 SHIPPED'!$A$10:$G$1000000,7,FALSE)</f>
        <v>252</v>
      </c>
      <c r="L231" s="2">
        <f t="shared" si="15"/>
        <v>0.21398659561171035</v>
      </c>
      <c r="M231" s="2">
        <f t="shared" si="16"/>
        <v>0.21461707030859725</v>
      </c>
      <c r="N231" s="2">
        <f t="shared" si="17"/>
        <v>0.23529411764705882</v>
      </c>
      <c r="O231" s="2">
        <f t="shared" si="18"/>
        <v>0.21031746031746032</v>
      </c>
      <c r="P231" s="8">
        <f>VLOOKUP($A231,'03 FORECAST SHIPPED'!$A$2:$G$1000000,4,FALSE)*L231</f>
        <v>7029184.3335718438</v>
      </c>
      <c r="Q231" s="8">
        <f>VLOOKUP($A231,'03 FORECAST SHIPPED'!$A$2:$G$1000000,5,FALSE)*M231</f>
        <v>7018455.586863813</v>
      </c>
      <c r="R231" s="8">
        <f>VLOOKUP($A231,'03 FORECAST SHIPPED'!$A$2:$G$1000000,6,FALSE)*N231</f>
        <v>43.764705882352942</v>
      </c>
      <c r="S231" s="8">
        <f>VLOOKUP($A231,'03 FORECAST SHIPPED'!$A$2:$G$1000000,7,FALSE)*O231</f>
        <v>50.896825396825399</v>
      </c>
    </row>
    <row r="232" spans="1:19" x14ac:dyDescent="0.25">
      <c r="A232" t="s">
        <v>273</v>
      </c>
      <c r="B232">
        <f>VLOOKUP($A232,'01 LEAD TIME'!$A$10:$G$1000000,2,FALSE)</f>
        <v>0</v>
      </c>
      <c r="C232">
        <f>VLOOKUP($A232,'01 LEAD TIME'!$A$10:$G$1000000,3,FALSE)</f>
        <v>3950</v>
      </c>
      <c r="D232" s="3">
        <f>VLOOKUP($A232,'01 LEAD TIME'!$A$10:$G$1000000,4,FALSE)</f>
        <v>146040459.59</v>
      </c>
      <c r="E232" s="3">
        <f>VLOOKUP($A232,'01 LEAD TIME'!$A$10:$G$1000000,5,FALSE)</f>
        <v>144394551.71000001</v>
      </c>
      <c r="F232" s="3">
        <f>VLOOKUP($A232,'01 LEAD TIME'!$A$10:$G$1000000,6,FALSE)</f>
        <v>1186</v>
      </c>
      <c r="G232" s="3">
        <f>VLOOKUP($A232,'01 LEAD TIME'!$A$10:$G$1000000,7,FALSE)</f>
        <v>1433</v>
      </c>
      <c r="H232" s="3">
        <f>VLOOKUP($A232,'02 SHIPPED'!$A$10:$G$1000000,4,FALSE)</f>
        <v>373571738.37</v>
      </c>
      <c r="I232" s="3">
        <f>VLOOKUP($A232,'02 SHIPPED'!$A$10:$G$1000000,5,FALSE)</f>
        <v>368716877.55000001</v>
      </c>
      <c r="J232" s="3">
        <f>VLOOKUP($A232,'02 SHIPPED'!$A$10:$G$1000000,6,FALSE)</f>
        <v>3060</v>
      </c>
      <c r="K232" s="3">
        <f>VLOOKUP($A232,'02 SHIPPED'!$A$10:$G$1000000,7,FALSE)</f>
        <v>3789</v>
      </c>
      <c r="L232" s="2">
        <f t="shared" si="15"/>
        <v>0.39093016036816963</v>
      </c>
      <c r="M232" s="2">
        <f t="shared" si="16"/>
        <v>0.39161362145788764</v>
      </c>
      <c r="N232" s="2">
        <f t="shared" si="17"/>
        <v>0.38758169934640524</v>
      </c>
      <c r="O232" s="2">
        <f t="shared" si="18"/>
        <v>0.37820005278437585</v>
      </c>
      <c r="P232" s="8">
        <f>VLOOKUP($A232,'03 FORECAST SHIPPED'!$A$2:$G$1000000,4,FALSE)*L232</f>
        <v>157607846.2137123</v>
      </c>
      <c r="Q232" s="8">
        <f>VLOOKUP($A232,'03 FORECAST SHIPPED'!$A$2:$G$1000000,5,FALSE)*M232</f>
        <v>156189815.86227116</v>
      </c>
      <c r="R232" s="8">
        <f>VLOOKUP($A232,'03 FORECAST SHIPPED'!$A$2:$G$1000000,6,FALSE)*N232</f>
        <v>1230.5718954248366</v>
      </c>
      <c r="S232" s="8">
        <f>VLOOKUP($A232,'03 FORECAST SHIPPED'!$A$2:$G$1000000,7,FALSE)*O232</f>
        <v>1510.5310108207971</v>
      </c>
    </row>
    <row r="233" spans="1:19" x14ac:dyDescent="0.25">
      <c r="A233" t="s">
        <v>274</v>
      </c>
      <c r="B233">
        <f>VLOOKUP($A233,'01 LEAD TIME'!$A$10:$G$1000000,2,FALSE)</f>
        <v>0</v>
      </c>
      <c r="C233">
        <f>VLOOKUP($A233,'01 LEAD TIME'!$A$10:$G$1000000,3,FALSE)</f>
        <v>3968</v>
      </c>
      <c r="D233" s="3">
        <f>VLOOKUP($A233,'01 LEAD TIME'!$A$10:$G$1000000,4,FALSE)</f>
        <v>85600</v>
      </c>
      <c r="E233" s="3">
        <f>VLOOKUP($A233,'01 LEAD TIME'!$A$10:$G$1000000,5,FALSE)</f>
        <v>75328</v>
      </c>
      <c r="F233" s="3">
        <f>VLOOKUP($A233,'01 LEAD TIME'!$A$10:$G$1000000,6,FALSE)</f>
        <v>1</v>
      </c>
      <c r="G233" s="3">
        <f>VLOOKUP($A233,'01 LEAD TIME'!$A$10:$G$1000000,7,FALSE)</f>
        <v>2</v>
      </c>
      <c r="H233" s="3">
        <f>VLOOKUP($A233,'02 SHIPPED'!$A$10:$G$1000000,4,FALSE)</f>
        <v>85600</v>
      </c>
      <c r="I233" s="3">
        <f>VLOOKUP($A233,'02 SHIPPED'!$A$10:$G$1000000,5,FALSE)</f>
        <v>75328</v>
      </c>
      <c r="J233" s="3">
        <f>VLOOKUP($A233,'02 SHIPPED'!$A$10:$G$1000000,6,FALSE)</f>
        <v>1</v>
      </c>
      <c r="K233" s="3">
        <f>VLOOKUP($A233,'02 SHIPPED'!$A$10:$G$1000000,7,FALSE)</f>
        <v>2</v>
      </c>
      <c r="L233" s="2">
        <f t="shared" si="15"/>
        <v>1</v>
      </c>
      <c r="M233" s="2">
        <f t="shared" si="16"/>
        <v>1</v>
      </c>
      <c r="N233" s="2">
        <f t="shared" si="17"/>
        <v>1</v>
      </c>
      <c r="O233" s="2">
        <f t="shared" si="18"/>
        <v>1</v>
      </c>
      <c r="P233" s="8">
        <f>VLOOKUP($A233,'03 FORECAST SHIPPED'!$A$2:$G$1000000,4,FALSE)*L233</f>
        <v>94000</v>
      </c>
      <c r="Q233" s="8">
        <f>VLOOKUP($A233,'03 FORECAST SHIPPED'!$A$2:$G$1000000,5,FALSE)*M233</f>
        <v>82720</v>
      </c>
      <c r="R233" s="8">
        <f>VLOOKUP($A233,'03 FORECAST SHIPPED'!$A$2:$G$1000000,6,FALSE)*N233</f>
        <v>1</v>
      </c>
      <c r="S233" s="8">
        <f>VLOOKUP($A233,'03 FORECAST SHIPPED'!$A$2:$G$1000000,7,FALSE)*O233</f>
        <v>2</v>
      </c>
    </row>
    <row r="234" spans="1:19" x14ac:dyDescent="0.25">
      <c r="A234" t="s">
        <v>275</v>
      </c>
      <c r="B234">
        <f>VLOOKUP($A234,'01 LEAD TIME'!$A$10:$G$1000000,2,FALSE)</f>
        <v>0</v>
      </c>
      <c r="C234">
        <f>VLOOKUP($A234,'01 LEAD TIME'!$A$10:$G$1000000,3,FALSE)</f>
        <v>3977</v>
      </c>
      <c r="D234" s="3">
        <f>VLOOKUP($A234,'01 LEAD TIME'!$A$10:$G$1000000,4,FALSE)</f>
        <v>359800</v>
      </c>
      <c r="E234" s="3">
        <f>VLOOKUP($A234,'01 LEAD TIME'!$A$10:$G$1000000,5,FALSE)</f>
        <v>359800</v>
      </c>
      <c r="F234" s="3">
        <f>VLOOKUP($A234,'01 LEAD TIME'!$A$10:$G$1000000,6,FALSE)</f>
        <v>3</v>
      </c>
      <c r="G234" s="3">
        <f>VLOOKUP($A234,'01 LEAD TIME'!$A$10:$G$1000000,7,FALSE)</f>
        <v>4</v>
      </c>
      <c r="H234" s="3">
        <f>VLOOKUP($A234,'02 SHIPPED'!$A$10:$G$1000000,4,FALSE)</f>
        <v>990650</v>
      </c>
      <c r="I234" s="3">
        <f>VLOOKUP($A234,'02 SHIPPED'!$A$10:$G$1000000,5,FALSE)</f>
        <v>990650</v>
      </c>
      <c r="J234" s="3">
        <f>VLOOKUP($A234,'02 SHIPPED'!$A$10:$G$1000000,6,FALSE)</f>
        <v>7</v>
      </c>
      <c r="K234" s="3">
        <f>VLOOKUP($A234,'02 SHIPPED'!$A$10:$G$1000000,7,FALSE)</f>
        <v>7</v>
      </c>
      <c r="L234" s="2">
        <f t="shared" si="15"/>
        <v>0.36319588149194976</v>
      </c>
      <c r="M234" s="2">
        <f t="shared" si="16"/>
        <v>0.36319588149194976</v>
      </c>
      <c r="N234" s="2">
        <f t="shared" si="17"/>
        <v>0.42857142857142855</v>
      </c>
      <c r="O234" s="2">
        <f t="shared" si="18"/>
        <v>0.5714285714285714</v>
      </c>
      <c r="P234" s="8">
        <f>VLOOKUP($A234,'03 FORECAST SHIPPED'!$A$2:$G$1000000,4,FALSE)*L234</f>
        <v>406779.38727098372</v>
      </c>
      <c r="Q234" s="8">
        <f>VLOOKUP($A234,'03 FORECAST SHIPPED'!$A$2:$G$1000000,5,FALSE)*M234</f>
        <v>395970.6778377833</v>
      </c>
      <c r="R234" s="8">
        <f>VLOOKUP($A234,'03 FORECAST SHIPPED'!$A$2:$G$1000000,6,FALSE)*N234</f>
        <v>1.7142857142857142</v>
      </c>
      <c r="S234" s="8">
        <f>VLOOKUP($A234,'03 FORECAST SHIPPED'!$A$2:$G$1000000,7,FALSE)*O234</f>
        <v>2.8571428571428568</v>
      </c>
    </row>
    <row r="235" spans="1:19" x14ac:dyDescent="0.25">
      <c r="A235" t="s">
        <v>276</v>
      </c>
      <c r="B235">
        <f>VLOOKUP($A235,'01 LEAD TIME'!$A$10:$G$1000000,2,FALSE)</f>
        <v>0</v>
      </c>
      <c r="C235">
        <f>VLOOKUP($A235,'01 LEAD TIME'!$A$10:$G$1000000,3,FALSE)</f>
        <v>3997</v>
      </c>
      <c r="D235" s="3">
        <f>VLOOKUP($A235,'01 LEAD TIME'!$A$10:$G$1000000,4,FALSE)</f>
        <v>193996</v>
      </c>
      <c r="E235" s="3">
        <f>VLOOKUP($A235,'01 LEAD TIME'!$A$10:$G$1000000,5,FALSE)</f>
        <v>193996</v>
      </c>
      <c r="F235" s="3">
        <f>VLOOKUP($A235,'01 LEAD TIME'!$A$10:$G$1000000,6,FALSE)</f>
        <v>2</v>
      </c>
      <c r="G235" s="3">
        <f>VLOOKUP($A235,'01 LEAD TIME'!$A$10:$G$1000000,7,FALSE)</f>
        <v>2</v>
      </c>
      <c r="H235" s="3">
        <f>VLOOKUP($A235,'02 SHIPPED'!$A$10:$G$1000000,4,FALSE)</f>
        <v>968696</v>
      </c>
      <c r="I235" s="3">
        <f>VLOOKUP($A235,'02 SHIPPED'!$A$10:$G$1000000,5,FALSE)</f>
        <v>949896</v>
      </c>
      <c r="J235" s="3">
        <f>VLOOKUP($A235,'02 SHIPPED'!$A$10:$G$1000000,6,FALSE)</f>
        <v>5</v>
      </c>
      <c r="K235" s="3">
        <f>VLOOKUP($A235,'02 SHIPPED'!$A$10:$G$1000000,7,FALSE)</f>
        <v>12</v>
      </c>
      <c r="L235" s="2">
        <f t="shared" si="15"/>
        <v>0.20026509864807948</v>
      </c>
      <c r="M235" s="2">
        <f t="shared" si="16"/>
        <v>0.20422867345477821</v>
      </c>
      <c r="N235" s="2">
        <f t="shared" si="17"/>
        <v>0.4</v>
      </c>
      <c r="O235" s="2">
        <f t="shared" si="18"/>
        <v>0.16666666666666666</v>
      </c>
      <c r="P235" s="8">
        <f>VLOOKUP($A235,'03 FORECAST SHIPPED'!$A$2:$G$1000000,4,FALSE)*L235</f>
        <v>224577.28162395634</v>
      </c>
      <c r="Q235" s="8">
        <f>VLOOKUP($A235,'03 FORECAST SHIPPED'!$A$2:$G$1000000,5,FALSE)*M235</f>
        <v>229022.03441218828</v>
      </c>
      <c r="R235" s="8">
        <f>VLOOKUP($A235,'03 FORECAST SHIPPED'!$A$2:$G$1000000,6,FALSE)*N235</f>
        <v>2.4000000000000004</v>
      </c>
      <c r="S235" s="8">
        <f>VLOOKUP($A235,'03 FORECAST SHIPPED'!$A$2:$G$1000000,7,FALSE)*O235</f>
        <v>1.8333333333333333</v>
      </c>
    </row>
    <row r="236" spans="1:19" x14ac:dyDescent="0.25">
      <c r="A236" t="s">
        <v>277</v>
      </c>
      <c r="B236">
        <f>VLOOKUP($A236,'01 LEAD TIME'!$A$10:$G$1000000,2,FALSE)</f>
        <v>0</v>
      </c>
      <c r="C236">
        <f>VLOOKUP($A236,'01 LEAD TIME'!$A$10:$G$1000000,3,FALSE)</f>
        <v>4011</v>
      </c>
      <c r="D236" s="3">
        <f>VLOOKUP($A236,'01 LEAD TIME'!$A$10:$G$1000000,4,FALSE)</f>
        <v>241545</v>
      </c>
      <c r="E236" s="3">
        <f>VLOOKUP($A236,'01 LEAD TIME'!$A$10:$G$1000000,5,FALSE)</f>
        <v>241545</v>
      </c>
      <c r="F236" s="3">
        <f>VLOOKUP($A236,'01 LEAD TIME'!$A$10:$G$1000000,6,FALSE)</f>
        <v>1</v>
      </c>
      <c r="G236" s="3">
        <f>VLOOKUP($A236,'01 LEAD TIME'!$A$10:$G$1000000,7,FALSE)</f>
        <v>1</v>
      </c>
      <c r="H236" s="3">
        <f>VLOOKUP($A236,'02 SHIPPED'!$A$10:$G$1000000,4,FALSE)</f>
        <v>241545</v>
      </c>
      <c r="I236" s="3">
        <f>VLOOKUP($A236,'02 SHIPPED'!$A$10:$G$1000000,5,FALSE)</f>
        <v>241545</v>
      </c>
      <c r="J236" s="3">
        <f>VLOOKUP($A236,'02 SHIPPED'!$A$10:$G$1000000,6,FALSE)</f>
        <v>1</v>
      </c>
      <c r="K236" s="3">
        <f>VLOOKUP($A236,'02 SHIPPED'!$A$10:$G$1000000,7,FALSE)</f>
        <v>1</v>
      </c>
      <c r="L236" s="2">
        <f t="shared" si="15"/>
        <v>1</v>
      </c>
      <c r="M236" s="2">
        <f t="shared" si="16"/>
        <v>1</v>
      </c>
      <c r="N236" s="2">
        <f t="shared" si="17"/>
        <v>1</v>
      </c>
      <c r="O236" s="2">
        <f t="shared" si="18"/>
        <v>1</v>
      </c>
      <c r="P236" s="8">
        <f>VLOOKUP($A236,'03 FORECAST SHIPPED'!$A$2:$G$1000000,4,FALSE)*L236</f>
        <v>288000</v>
      </c>
      <c r="Q236" s="8">
        <f>VLOOKUP($A236,'03 FORECAST SHIPPED'!$A$2:$G$1000000,5,FALSE)*M236</f>
        <v>288000</v>
      </c>
      <c r="R236" s="8">
        <f>VLOOKUP($A236,'03 FORECAST SHIPPED'!$A$2:$G$1000000,6,FALSE)*N236</f>
        <v>2</v>
      </c>
      <c r="S236" s="8">
        <f>VLOOKUP($A236,'03 FORECAST SHIPPED'!$A$2:$G$1000000,7,FALSE)*O236</f>
        <v>2</v>
      </c>
    </row>
    <row r="237" spans="1:19" x14ac:dyDescent="0.25">
      <c r="A237" t="s">
        <v>278</v>
      </c>
      <c r="B237">
        <f>VLOOKUP($A237,'01 LEAD TIME'!$A$10:$G$1000000,2,FALSE)</f>
        <v>0</v>
      </c>
      <c r="C237">
        <f>VLOOKUP($A237,'01 LEAD TIME'!$A$10:$G$1000000,3,FALSE)</f>
        <v>4036</v>
      </c>
      <c r="D237" s="3">
        <f>VLOOKUP($A237,'01 LEAD TIME'!$A$10:$G$1000000,4,FALSE)</f>
        <v>2844950</v>
      </c>
      <c r="E237" s="3">
        <f>VLOOKUP($A237,'01 LEAD TIME'!$A$10:$G$1000000,5,FALSE)</f>
        <v>2844950</v>
      </c>
      <c r="F237" s="3">
        <f>VLOOKUP($A237,'01 LEAD TIME'!$A$10:$G$1000000,6,FALSE)</f>
        <v>17</v>
      </c>
      <c r="G237" s="3">
        <f>VLOOKUP($A237,'01 LEAD TIME'!$A$10:$G$1000000,7,FALSE)</f>
        <v>23</v>
      </c>
      <c r="H237" s="3">
        <f>VLOOKUP($A237,'02 SHIPPED'!$A$10:$G$1000000,4,FALSE)</f>
        <v>9563269.9000000004</v>
      </c>
      <c r="I237" s="3">
        <f>VLOOKUP($A237,'02 SHIPPED'!$A$10:$G$1000000,5,FALSE)</f>
        <v>9544469.9000000004</v>
      </c>
      <c r="J237" s="3">
        <f>VLOOKUP($A237,'02 SHIPPED'!$A$10:$G$1000000,6,FALSE)</f>
        <v>45</v>
      </c>
      <c r="K237" s="3">
        <f>VLOOKUP($A237,'02 SHIPPED'!$A$10:$G$1000000,7,FALSE)</f>
        <v>68</v>
      </c>
      <c r="L237" s="2">
        <f t="shared" si="15"/>
        <v>0.29748715970047024</v>
      </c>
      <c r="M237" s="2">
        <f t="shared" si="16"/>
        <v>0.29807312818913073</v>
      </c>
      <c r="N237" s="2">
        <f t="shared" si="17"/>
        <v>0.37777777777777777</v>
      </c>
      <c r="O237" s="2">
        <f t="shared" si="18"/>
        <v>0.33823529411764708</v>
      </c>
      <c r="P237" s="8">
        <f>VLOOKUP($A237,'03 FORECAST SHIPPED'!$A$2:$G$1000000,4,FALSE)*L237</f>
        <v>3572392.1268547489</v>
      </c>
      <c r="Q237" s="8">
        <f>VLOOKUP($A237,'03 FORECAST SHIPPED'!$A$2:$G$1000000,5,FALSE)*M237</f>
        <v>3579428.7640581275</v>
      </c>
      <c r="R237" s="8">
        <f>VLOOKUP($A237,'03 FORECAST SHIPPED'!$A$2:$G$1000000,6,FALSE)*N237</f>
        <v>19.644444444444446</v>
      </c>
      <c r="S237" s="8">
        <f>VLOOKUP($A237,'03 FORECAST SHIPPED'!$A$2:$G$1000000,7,FALSE)*O237</f>
        <v>29.088235294117649</v>
      </c>
    </row>
    <row r="238" spans="1:19" x14ac:dyDescent="0.25">
      <c r="A238" t="s">
        <v>279</v>
      </c>
      <c r="B238">
        <f>VLOOKUP($A238,'01 LEAD TIME'!$A$10:$G$1000000,2,FALSE)</f>
        <v>0</v>
      </c>
      <c r="C238">
        <f>VLOOKUP($A238,'01 LEAD TIME'!$A$10:$G$1000000,3,FALSE)</f>
        <v>4043</v>
      </c>
      <c r="D238" s="3">
        <f>VLOOKUP($A238,'01 LEAD TIME'!$A$10:$G$1000000,4,FALSE)</f>
        <v>317028</v>
      </c>
      <c r="E238" s="3">
        <f>VLOOKUP($A238,'01 LEAD TIME'!$A$10:$G$1000000,5,FALSE)</f>
        <v>305748</v>
      </c>
      <c r="F238" s="3">
        <f>VLOOKUP($A238,'01 LEAD TIME'!$A$10:$G$1000000,6,FALSE)</f>
        <v>3</v>
      </c>
      <c r="G238" s="3">
        <f>VLOOKUP($A238,'01 LEAD TIME'!$A$10:$G$1000000,7,FALSE)</f>
        <v>3</v>
      </c>
      <c r="H238" s="3">
        <f>VLOOKUP($A238,'02 SHIPPED'!$A$10:$G$1000000,4,FALSE)</f>
        <v>1873028</v>
      </c>
      <c r="I238" s="3">
        <f>VLOOKUP($A238,'02 SHIPPED'!$A$10:$G$1000000,5,FALSE)</f>
        <v>1873028</v>
      </c>
      <c r="J238" s="3">
        <f>VLOOKUP($A238,'02 SHIPPED'!$A$10:$G$1000000,6,FALSE)</f>
        <v>9</v>
      </c>
      <c r="K238" s="3">
        <f>VLOOKUP($A238,'02 SHIPPED'!$A$10:$G$1000000,7,FALSE)</f>
        <v>9</v>
      </c>
      <c r="L238" s="2">
        <f t="shared" si="15"/>
        <v>0.16925961598011349</v>
      </c>
      <c r="M238" s="2">
        <f t="shared" si="16"/>
        <v>0.16323728209081764</v>
      </c>
      <c r="N238" s="2">
        <f t="shared" si="17"/>
        <v>0.33333333333333331</v>
      </c>
      <c r="O238" s="2">
        <f t="shared" si="18"/>
        <v>0.33333333333333331</v>
      </c>
      <c r="P238" s="8">
        <f>VLOOKUP($A238,'03 FORECAST SHIPPED'!$A$2:$G$1000000,4,FALSE)*L238</f>
        <v>121189.88504176126</v>
      </c>
      <c r="Q238" s="8">
        <f>VLOOKUP($A238,'03 FORECAST SHIPPED'!$A$2:$G$1000000,5,FALSE)*M238</f>
        <v>115036.57743504101</v>
      </c>
      <c r="R238" s="8">
        <f>VLOOKUP($A238,'03 FORECAST SHIPPED'!$A$2:$G$1000000,6,FALSE)*N238</f>
        <v>1.3333333333333333</v>
      </c>
      <c r="S238" s="8">
        <f>VLOOKUP($A238,'03 FORECAST SHIPPED'!$A$2:$G$1000000,7,FALSE)*O238</f>
        <v>2</v>
      </c>
    </row>
    <row r="239" spans="1:19" x14ac:dyDescent="0.25">
      <c r="A239" t="s">
        <v>280</v>
      </c>
      <c r="B239">
        <f>VLOOKUP($A239,'01 LEAD TIME'!$A$10:$G$1000000,2,FALSE)</f>
        <v>0</v>
      </c>
      <c r="C239">
        <f>VLOOKUP($A239,'01 LEAD TIME'!$A$10:$G$1000000,3,FALSE)</f>
        <v>4053</v>
      </c>
      <c r="D239" s="3">
        <f>VLOOKUP($A239,'01 LEAD TIME'!$A$10:$G$1000000,4,FALSE)</f>
        <v>280600</v>
      </c>
      <c r="E239" s="3">
        <f>VLOOKUP($A239,'01 LEAD TIME'!$A$10:$G$1000000,5,FALSE)</f>
        <v>280600</v>
      </c>
      <c r="F239" s="3">
        <f>VLOOKUP($A239,'01 LEAD TIME'!$A$10:$G$1000000,6,FALSE)</f>
        <v>4</v>
      </c>
      <c r="G239" s="3">
        <f>VLOOKUP($A239,'01 LEAD TIME'!$A$10:$G$1000000,7,FALSE)</f>
        <v>4</v>
      </c>
      <c r="H239" s="3">
        <f>VLOOKUP($A239,'02 SHIPPED'!$A$10:$G$1000000,4,FALSE)</f>
        <v>7578469</v>
      </c>
      <c r="I239" s="3">
        <f>VLOOKUP($A239,'02 SHIPPED'!$A$10:$G$1000000,5,FALSE)</f>
        <v>7449300.1500000004</v>
      </c>
      <c r="J239" s="3">
        <f>VLOOKUP($A239,'02 SHIPPED'!$A$10:$G$1000000,6,FALSE)</f>
        <v>39</v>
      </c>
      <c r="K239" s="3">
        <f>VLOOKUP($A239,'02 SHIPPED'!$A$10:$G$1000000,7,FALSE)</f>
        <v>64</v>
      </c>
      <c r="L239" s="2">
        <f t="shared" si="15"/>
        <v>3.7025948116961353E-2</v>
      </c>
      <c r="M239" s="2">
        <f t="shared" si="16"/>
        <v>3.7667968043951082E-2</v>
      </c>
      <c r="N239" s="2">
        <f t="shared" si="17"/>
        <v>0.10256410256410256</v>
      </c>
      <c r="O239" s="2">
        <f t="shared" si="18"/>
        <v>6.25E-2</v>
      </c>
      <c r="P239" s="8">
        <f>VLOOKUP($A239,'03 FORECAST SHIPPED'!$A$2:$G$1000000,4,FALSE)*L239</f>
        <v>294429.26937617606</v>
      </c>
      <c r="Q239" s="8">
        <f>VLOOKUP($A239,'03 FORECAST SHIPPED'!$A$2:$G$1000000,5,FALSE)*M239</f>
        <v>294224.58314423001</v>
      </c>
      <c r="R239" s="8">
        <f>VLOOKUP($A239,'03 FORECAST SHIPPED'!$A$2:$G$1000000,6,FALSE)*N239</f>
        <v>4.1025641025641022</v>
      </c>
      <c r="S239" s="8">
        <f>VLOOKUP($A239,'03 FORECAST SHIPPED'!$A$2:$G$1000000,7,FALSE)*O239</f>
        <v>4.3125</v>
      </c>
    </row>
    <row r="240" spans="1:19" x14ac:dyDescent="0.25">
      <c r="A240" t="s">
        <v>281</v>
      </c>
      <c r="B240">
        <f>VLOOKUP($A240,'01 LEAD TIME'!$A$10:$G$1000000,2,FALSE)</f>
        <v>0</v>
      </c>
      <c r="C240">
        <f>VLOOKUP($A240,'01 LEAD TIME'!$A$10:$G$1000000,3,FALSE)</f>
        <v>4060</v>
      </c>
      <c r="D240" s="3">
        <f>VLOOKUP($A240,'01 LEAD TIME'!$A$10:$G$1000000,4,FALSE)</f>
        <v>7857481</v>
      </c>
      <c r="E240" s="3">
        <f>VLOOKUP($A240,'01 LEAD TIME'!$A$10:$G$1000000,5,FALSE)</f>
        <v>7794720.29</v>
      </c>
      <c r="F240" s="3">
        <f>VLOOKUP($A240,'01 LEAD TIME'!$A$10:$G$1000000,6,FALSE)</f>
        <v>51</v>
      </c>
      <c r="G240" s="3">
        <f>VLOOKUP($A240,'01 LEAD TIME'!$A$10:$G$1000000,7,FALSE)</f>
        <v>65</v>
      </c>
      <c r="H240" s="3">
        <f>VLOOKUP($A240,'02 SHIPPED'!$A$10:$G$1000000,4,FALSE)</f>
        <v>51353119.159999996</v>
      </c>
      <c r="I240" s="3">
        <f>VLOOKUP($A240,'02 SHIPPED'!$A$10:$G$1000000,5,FALSE)</f>
        <v>51116120.950000003</v>
      </c>
      <c r="J240" s="3">
        <f>VLOOKUP($A240,'02 SHIPPED'!$A$10:$G$1000000,6,FALSE)</f>
        <v>224</v>
      </c>
      <c r="K240" s="3">
        <f>VLOOKUP($A240,'02 SHIPPED'!$A$10:$G$1000000,7,FALSE)</f>
        <v>324</v>
      </c>
      <c r="L240" s="2">
        <f t="shared" si="15"/>
        <v>0.15300883624066897</v>
      </c>
      <c r="M240" s="2">
        <f t="shared" si="16"/>
        <v>0.15249045007981968</v>
      </c>
      <c r="N240" s="2">
        <f t="shared" si="17"/>
        <v>0.22767857142857142</v>
      </c>
      <c r="O240" s="2">
        <f t="shared" si="18"/>
        <v>0.20061728395061729</v>
      </c>
      <c r="P240" s="8">
        <f>VLOOKUP($A240,'03 FORECAST SHIPPED'!$A$2:$G$1000000,4,FALSE)*L240</f>
        <v>9737085.4104836397</v>
      </c>
      <c r="Q240" s="8">
        <f>VLOOKUP($A240,'03 FORECAST SHIPPED'!$A$2:$G$1000000,5,FALSE)*M240</f>
        <v>9664982.3913874943</v>
      </c>
      <c r="R240" s="8">
        <f>VLOOKUP($A240,'03 FORECAST SHIPPED'!$A$2:$G$1000000,6,FALSE)*N240</f>
        <v>58.96875</v>
      </c>
      <c r="S240" s="8">
        <f>VLOOKUP($A240,'03 FORECAST SHIPPED'!$A$2:$G$1000000,7,FALSE)*O240</f>
        <v>76.43518518518519</v>
      </c>
    </row>
    <row r="241" spans="1:19" x14ac:dyDescent="0.25">
      <c r="A241" t="s">
        <v>282</v>
      </c>
      <c r="B241">
        <f>VLOOKUP($A241,'01 LEAD TIME'!$A$10:$G$1000000,2,FALSE)</f>
        <v>0</v>
      </c>
      <c r="C241">
        <f>VLOOKUP($A241,'01 LEAD TIME'!$A$10:$G$1000000,3,FALSE)</f>
        <v>4066</v>
      </c>
      <c r="D241" s="3">
        <f>VLOOKUP($A241,'01 LEAD TIME'!$A$10:$G$1000000,4,FALSE)</f>
        <v>13513722.9</v>
      </c>
      <c r="E241" s="3">
        <f>VLOOKUP($A241,'01 LEAD TIME'!$A$10:$G$1000000,5,FALSE)</f>
        <v>13412425.57</v>
      </c>
      <c r="F241" s="3">
        <f>VLOOKUP($A241,'01 LEAD TIME'!$A$10:$G$1000000,6,FALSE)</f>
        <v>67</v>
      </c>
      <c r="G241" s="3">
        <f>VLOOKUP($A241,'01 LEAD TIME'!$A$10:$G$1000000,7,FALSE)</f>
        <v>104</v>
      </c>
      <c r="H241" s="3">
        <f>VLOOKUP($A241,'02 SHIPPED'!$A$10:$G$1000000,4,FALSE)</f>
        <v>25743897.399999999</v>
      </c>
      <c r="I241" s="3">
        <f>VLOOKUP($A241,'02 SHIPPED'!$A$10:$G$1000000,5,FALSE)</f>
        <v>25387687.600000001</v>
      </c>
      <c r="J241" s="3">
        <f>VLOOKUP($A241,'02 SHIPPED'!$A$10:$G$1000000,6,FALSE)</f>
        <v>131</v>
      </c>
      <c r="K241" s="3">
        <f>VLOOKUP($A241,'02 SHIPPED'!$A$10:$G$1000000,7,FALSE)</f>
        <v>183</v>
      </c>
      <c r="L241" s="2">
        <f t="shared" si="15"/>
        <v>0.52492917797287375</v>
      </c>
      <c r="M241" s="2">
        <f t="shared" si="16"/>
        <v>0.52830434111691205</v>
      </c>
      <c r="N241" s="2">
        <f t="shared" si="17"/>
        <v>0.51145038167938928</v>
      </c>
      <c r="O241" s="2">
        <f t="shared" si="18"/>
        <v>0.56830601092896171</v>
      </c>
      <c r="P241" s="8">
        <f>VLOOKUP($A241,'03 FORECAST SHIPPED'!$A$2:$G$1000000,4,FALSE)*L241</f>
        <v>19322379.474241223</v>
      </c>
      <c r="Q241" s="8">
        <f>VLOOKUP($A241,'03 FORECAST SHIPPED'!$A$2:$G$1000000,5,FALSE)*M241</f>
        <v>19090146.71659606</v>
      </c>
      <c r="R241" s="8">
        <f>VLOOKUP($A241,'03 FORECAST SHIPPED'!$A$2:$G$1000000,6,FALSE)*N241</f>
        <v>86.435114503816791</v>
      </c>
      <c r="S241" s="8">
        <f>VLOOKUP($A241,'03 FORECAST SHIPPED'!$A$2:$G$1000000,7,FALSE)*O241</f>
        <v>146.05464480874315</v>
      </c>
    </row>
    <row r="242" spans="1:19" x14ac:dyDescent="0.25">
      <c r="A242" t="s">
        <v>283</v>
      </c>
      <c r="B242">
        <f>VLOOKUP($A242,'01 LEAD TIME'!$A$10:$G$1000000,2,FALSE)</f>
        <v>0</v>
      </c>
      <c r="C242">
        <f>VLOOKUP($A242,'01 LEAD TIME'!$A$10:$G$1000000,3,FALSE)</f>
        <v>4082</v>
      </c>
      <c r="D242" s="3">
        <f>VLOOKUP($A242,'01 LEAD TIME'!$A$10:$G$1000000,4,FALSE)</f>
        <v>14966666.199999999</v>
      </c>
      <c r="E242" s="3">
        <f>VLOOKUP($A242,'01 LEAD TIME'!$A$10:$G$1000000,5,FALSE)</f>
        <v>14898052.529999999</v>
      </c>
      <c r="F242" s="3">
        <f>VLOOKUP($A242,'01 LEAD TIME'!$A$10:$G$1000000,6,FALSE)</f>
        <v>62</v>
      </c>
      <c r="G242" s="3">
        <f>VLOOKUP($A242,'01 LEAD TIME'!$A$10:$G$1000000,7,FALSE)</f>
        <v>99</v>
      </c>
      <c r="H242" s="3">
        <f>VLOOKUP($A242,'02 SHIPPED'!$A$10:$G$1000000,4,FALSE)</f>
        <v>22168280.199999999</v>
      </c>
      <c r="I242" s="3">
        <f>VLOOKUP($A242,'02 SHIPPED'!$A$10:$G$1000000,5,FALSE)</f>
        <v>22092466.530000001</v>
      </c>
      <c r="J242" s="3">
        <f>VLOOKUP($A242,'02 SHIPPED'!$A$10:$G$1000000,6,FALSE)</f>
        <v>110</v>
      </c>
      <c r="K242" s="3">
        <f>VLOOKUP($A242,'02 SHIPPED'!$A$10:$G$1000000,7,FALSE)</f>
        <v>155</v>
      </c>
      <c r="L242" s="2">
        <f t="shared" si="15"/>
        <v>0.67513880485866462</v>
      </c>
      <c r="M242" s="2">
        <f t="shared" si="16"/>
        <v>0.67434989704610404</v>
      </c>
      <c r="N242" s="2">
        <f t="shared" si="17"/>
        <v>0.5636363636363636</v>
      </c>
      <c r="O242" s="2">
        <f t="shared" si="18"/>
        <v>0.6387096774193548</v>
      </c>
      <c r="P242" s="8">
        <f>VLOOKUP($A242,'03 FORECAST SHIPPED'!$A$2:$G$1000000,4,FALSE)*L242</f>
        <v>19306189.732387159</v>
      </c>
      <c r="Q242" s="8">
        <f>VLOOKUP($A242,'03 FORECAST SHIPPED'!$A$2:$G$1000000,5,FALSE)*M242</f>
        <v>19232505.276953332</v>
      </c>
      <c r="R242" s="8">
        <f>VLOOKUP($A242,'03 FORECAST SHIPPED'!$A$2:$G$1000000,6,FALSE)*N242</f>
        <v>65.381818181818176</v>
      </c>
      <c r="S242" s="8">
        <f>VLOOKUP($A242,'03 FORECAST SHIPPED'!$A$2:$G$1000000,7,FALSE)*O242</f>
        <v>111.77419354838709</v>
      </c>
    </row>
    <row r="243" spans="1:19" x14ac:dyDescent="0.25">
      <c r="A243" t="s">
        <v>284</v>
      </c>
      <c r="B243">
        <f>VLOOKUP($A243,'01 LEAD TIME'!$A$10:$G$1000000,2,FALSE)</f>
        <v>0</v>
      </c>
      <c r="C243">
        <f>VLOOKUP($A243,'01 LEAD TIME'!$A$10:$G$1000000,3,FALSE)</f>
        <v>4089</v>
      </c>
      <c r="D243" s="3">
        <f>VLOOKUP($A243,'01 LEAD TIME'!$A$10:$G$1000000,4,FALSE)</f>
        <v>45000</v>
      </c>
      <c r="E243" s="3">
        <f>VLOOKUP($A243,'01 LEAD TIME'!$A$10:$G$1000000,5,FALSE)</f>
        <v>45000</v>
      </c>
      <c r="F243" s="3">
        <f>VLOOKUP($A243,'01 LEAD TIME'!$A$10:$G$1000000,6,FALSE)</f>
        <v>1</v>
      </c>
      <c r="G243" s="3">
        <f>VLOOKUP($A243,'01 LEAD TIME'!$A$10:$G$1000000,7,FALSE)</f>
        <v>1</v>
      </c>
      <c r="H243" s="3">
        <f>VLOOKUP($A243,'02 SHIPPED'!$A$10:$G$1000000,4,FALSE)</f>
        <v>488375</v>
      </c>
      <c r="I243" s="3">
        <f>VLOOKUP($A243,'02 SHIPPED'!$A$10:$G$1000000,5,FALSE)</f>
        <v>488375</v>
      </c>
      <c r="J243" s="3">
        <f>VLOOKUP($A243,'02 SHIPPED'!$A$10:$G$1000000,6,FALSE)</f>
        <v>3</v>
      </c>
      <c r="K243" s="3">
        <f>VLOOKUP($A243,'02 SHIPPED'!$A$10:$G$1000000,7,FALSE)</f>
        <v>5</v>
      </c>
      <c r="L243" s="2">
        <f t="shared" si="15"/>
        <v>9.2142308676734064E-2</v>
      </c>
      <c r="M243" s="2">
        <f t="shared" si="16"/>
        <v>9.2142308676734064E-2</v>
      </c>
      <c r="N243" s="2">
        <f t="shared" si="17"/>
        <v>0.33333333333333331</v>
      </c>
      <c r="O243" s="2">
        <f t="shared" si="18"/>
        <v>0.2</v>
      </c>
      <c r="P243" s="8">
        <f>VLOOKUP($A243,'03 FORECAST SHIPPED'!$A$2:$G$1000000,4,FALSE)*L243</f>
        <v>143782.54415152289</v>
      </c>
      <c r="Q243" s="8">
        <f>VLOOKUP($A243,'03 FORECAST SHIPPED'!$A$2:$G$1000000,5,FALSE)*M243</f>
        <v>139175.42871768621</v>
      </c>
      <c r="R243" s="8">
        <f>VLOOKUP($A243,'03 FORECAST SHIPPED'!$A$2:$G$1000000,6,FALSE)*N243</f>
        <v>1</v>
      </c>
      <c r="S243" s="8">
        <f>VLOOKUP($A243,'03 FORECAST SHIPPED'!$A$2:$G$1000000,7,FALSE)*O243</f>
        <v>0.8</v>
      </c>
    </row>
    <row r="244" spans="1:19" x14ac:dyDescent="0.25">
      <c r="A244" t="s">
        <v>285</v>
      </c>
      <c r="B244">
        <f>VLOOKUP($A244,'01 LEAD TIME'!$A$10:$G$1000000,2,FALSE)</f>
        <v>0</v>
      </c>
      <c r="C244">
        <f>VLOOKUP($A244,'01 LEAD TIME'!$A$10:$G$1000000,3,FALSE)</f>
        <v>4102</v>
      </c>
      <c r="D244" s="3">
        <f>VLOOKUP($A244,'01 LEAD TIME'!$A$10:$G$1000000,4,FALSE)</f>
        <v>3347400</v>
      </c>
      <c r="E244" s="3">
        <f>VLOOKUP($A244,'01 LEAD TIME'!$A$10:$G$1000000,5,FALSE)</f>
        <v>3290920</v>
      </c>
      <c r="F244" s="3">
        <f>VLOOKUP($A244,'01 LEAD TIME'!$A$10:$G$1000000,6,FALSE)</f>
        <v>14</v>
      </c>
      <c r="G244" s="3">
        <f>VLOOKUP($A244,'01 LEAD TIME'!$A$10:$G$1000000,7,FALSE)</f>
        <v>20</v>
      </c>
      <c r="H244" s="3">
        <f>VLOOKUP($A244,'02 SHIPPED'!$A$10:$G$1000000,4,FALSE)</f>
        <v>12781714.9</v>
      </c>
      <c r="I244" s="3">
        <f>VLOOKUP($A244,'02 SHIPPED'!$A$10:$G$1000000,5,FALSE)</f>
        <v>12415969.68</v>
      </c>
      <c r="J244" s="3">
        <f>VLOOKUP($A244,'02 SHIPPED'!$A$10:$G$1000000,6,FALSE)</f>
        <v>64</v>
      </c>
      <c r="K244" s="3">
        <f>VLOOKUP($A244,'02 SHIPPED'!$A$10:$G$1000000,7,FALSE)</f>
        <v>95</v>
      </c>
      <c r="L244" s="2">
        <f t="shared" si="15"/>
        <v>0.26188974063253434</v>
      </c>
      <c r="M244" s="2">
        <f t="shared" si="16"/>
        <v>0.26505541530929383</v>
      </c>
      <c r="N244" s="2">
        <f t="shared" si="17"/>
        <v>0.21875</v>
      </c>
      <c r="O244" s="2">
        <f t="shared" si="18"/>
        <v>0.21052631578947367</v>
      </c>
      <c r="P244" s="8">
        <f>VLOOKUP($A244,'03 FORECAST SHIPPED'!$A$2:$G$1000000,4,FALSE)*L244</f>
        <v>3554436.1487878277</v>
      </c>
      <c r="Q244" s="8">
        <f>VLOOKUP($A244,'03 FORECAST SHIPPED'!$A$2:$G$1000000,5,FALSE)*M244</f>
        <v>3493392.3860343704</v>
      </c>
      <c r="R244" s="8">
        <f>VLOOKUP($A244,'03 FORECAST SHIPPED'!$A$2:$G$1000000,6,FALSE)*N244</f>
        <v>15.75</v>
      </c>
      <c r="S244" s="8">
        <f>VLOOKUP($A244,'03 FORECAST SHIPPED'!$A$2:$G$1000000,7,FALSE)*O244</f>
        <v>23.157894736842103</v>
      </c>
    </row>
    <row r="245" spans="1:19" x14ac:dyDescent="0.25">
      <c r="A245" t="s">
        <v>286</v>
      </c>
      <c r="B245">
        <f>VLOOKUP($A245,'01 LEAD TIME'!$A$10:$G$1000000,2,FALSE)</f>
        <v>0</v>
      </c>
      <c r="C245">
        <f>VLOOKUP($A245,'01 LEAD TIME'!$A$10:$G$1000000,3,FALSE)</f>
        <v>4112</v>
      </c>
      <c r="D245" s="3">
        <f>VLOOKUP($A245,'01 LEAD TIME'!$A$10:$G$1000000,4,FALSE)</f>
        <v>3349455</v>
      </c>
      <c r="E245" s="3">
        <f>VLOOKUP($A245,'01 LEAD TIME'!$A$10:$G$1000000,5,FALSE)</f>
        <v>3349455</v>
      </c>
      <c r="F245" s="3">
        <f>VLOOKUP($A245,'01 LEAD TIME'!$A$10:$G$1000000,6,FALSE)</f>
        <v>16</v>
      </c>
      <c r="G245" s="3">
        <f>VLOOKUP($A245,'01 LEAD TIME'!$A$10:$G$1000000,7,FALSE)</f>
        <v>19</v>
      </c>
      <c r="H245" s="3">
        <f>VLOOKUP($A245,'02 SHIPPED'!$A$10:$G$1000000,4,FALSE)</f>
        <v>25446074.449999999</v>
      </c>
      <c r="I245" s="3">
        <f>VLOOKUP($A245,'02 SHIPPED'!$A$10:$G$1000000,5,FALSE)</f>
        <v>25343664.449999999</v>
      </c>
      <c r="J245" s="3">
        <f>VLOOKUP($A245,'02 SHIPPED'!$A$10:$G$1000000,6,FALSE)</f>
        <v>106</v>
      </c>
      <c r="K245" s="3">
        <f>VLOOKUP($A245,'02 SHIPPED'!$A$10:$G$1000000,7,FALSE)</f>
        <v>144</v>
      </c>
      <c r="L245" s="2">
        <f t="shared" si="15"/>
        <v>0.13162953706598152</v>
      </c>
      <c r="M245" s="2">
        <f t="shared" si="16"/>
        <v>0.13216143255873955</v>
      </c>
      <c r="N245" s="2">
        <f t="shared" si="17"/>
        <v>0.15094339622641509</v>
      </c>
      <c r="O245" s="2">
        <f t="shared" si="18"/>
        <v>0.13194444444444445</v>
      </c>
      <c r="P245" s="8">
        <f>VLOOKUP($A245,'03 FORECAST SHIPPED'!$A$2:$G$1000000,4,FALSE)*L245</f>
        <v>3584572.732143553</v>
      </c>
      <c r="Q245" s="8">
        <f>VLOOKUP($A245,'03 FORECAST SHIPPED'!$A$2:$G$1000000,5,FALSE)*M245</f>
        <v>3585522.808127881</v>
      </c>
      <c r="R245" s="8">
        <f>VLOOKUP($A245,'03 FORECAST SHIPPED'!$A$2:$G$1000000,6,FALSE)*N245</f>
        <v>16.754716981132074</v>
      </c>
      <c r="S245" s="8">
        <f>VLOOKUP($A245,'03 FORECAST SHIPPED'!$A$2:$G$1000000,7,FALSE)*O245</f>
        <v>19.659722222222221</v>
      </c>
    </row>
    <row r="246" spans="1:19" x14ac:dyDescent="0.25">
      <c r="A246" t="s">
        <v>287</v>
      </c>
      <c r="B246">
        <f>VLOOKUP($A246,'01 LEAD TIME'!$A$10:$G$1000000,2,FALSE)</f>
        <v>0</v>
      </c>
      <c r="C246">
        <f>VLOOKUP($A246,'01 LEAD TIME'!$A$10:$G$1000000,3,FALSE)</f>
        <v>4123</v>
      </c>
      <c r="D246" s="3">
        <f>VLOOKUP($A246,'01 LEAD TIME'!$A$10:$G$1000000,4,FALSE)</f>
        <v>5889241</v>
      </c>
      <c r="E246" s="3">
        <f>VLOOKUP($A246,'01 LEAD TIME'!$A$10:$G$1000000,5,FALSE)</f>
        <v>5889241</v>
      </c>
      <c r="F246" s="3">
        <f>VLOOKUP($A246,'01 LEAD TIME'!$A$10:$G$1000000,6,FALSE)</f>
        <v>22</v>
      </c>
      <c r="G246" s="3">
        <f>VLOOKUP($A246,'01 LEAD TIME'!$A$10:$G$1000000,7,FALSE)</f>
        <v>32</v>
      </c>
      <c r="H246" s="3">
        <f>VLOOKUP($A246,'02 SHIPPED'!$A$10:$G$1000000,4,FALSE)</f>
        <v>30653203.09</v>
      </c>
      <c r="I246" s="3">
        <f>VLOOKUP($A246,'02 SHIPPED'!$A$10:$G$1000000,5,FALSE)</f>
        <v>29801357.68</v>
      </c>
      <c r="J246" s="3">
        <f>VLOOKUP($A246,'02 SHIPPED'!$A$10:$G$1000000,6,FALSE)</f>
        <v>130</v>
      </c>
      <c r="K246" s="3">
        <f>VLOOKUP($A246,'02 SHIPPED'!$A$10:$G$1000000,7,FALSE)</f>
        <v>188</v>
      </c>
      <c r="L246" s="2">
        <f t="shared" si="15"/>
        <v>0.19212481588657362</v>
      </c>
      <c r="M246" s="2">
        <f t="shared" si="16"/>
        <v>0.19761653355653427</v>
      </c>
      <c r="N246" s="2">
        <f t="shared" si="17"/>
        <v>0.16923076923076924</v>
      </c>
      <c r="O246" s="2">
        <f t="shared" si="18"/>
        <v>0.1702127659574468</v>
      </c>
      <c r="P246" s="8">
        <f>VLOOKUP($A246,'03 FORECAST SHIPPED'!$A$2:$G$1000000,4,FALSE)*L246</f>
        <v>5229295.1393018579</v>
      </c>
      <c r="Q246" s="8">
        <f>VLOOKUP($A246,'03 FORECAST SHIPPED'!$A$2:$G$1000000,5,FALSE)*M246</f>
        <v>5223208.2957174191</v>
      </c>
      <c r="R246" s="8">
        <f>VLOOKUP($A246,'03 FORECAST SHIPPED'!$A$2:$G$1000000,6,FALSE)*N246</f>
        <v>19.123076923076923</v>
      </c>
      <c r="S246" s="8">
        <f>VLOOKUP($A246,'03 FORECAST SHIPPED'!$A$2:$G$1000000,7,FALSE)*O246</f>
        <v>27.23404255319149</v>
      </c>
    </row>
    <row r="247" spans="1:19" x14ac:dyDescent="0.25">
      <c r="A247" t="s">
        <v>288</v>
      </c>
      <c r="B247">
        <f>VLOOKUP($A247,'01 LEAD TIME'!$A$10:$G$1000000,2,FALSE)</f>
        <v>0</v>
      </c>
      <c r="C247">
        <f>VLOOKUP($A247,'01 LEAD TIME'!$A$10:$G$1000000,3,FALSE)</f>
        <v>4136</v>
      </c>
      <c r="D247" s="3">
        <f>VLOOKUP($A247,'01 LEAD TIME'!$A$10:$G$1000000,4,FALSE)</f>
        <v>681794</v>
      </c>
      <c r="E247" s="3">
        <f>VLOOKUP($A247,'01 LEAD TIME'!$A$10:$G$1000000,5,FALSE)</f>
        <v>681794</v>
      </c>
      <c r="F247" s="3">
        <f>VLOOKUP($A247,'01 LEAD TIME'!$A$10:$G$1000000,6,FALSE)</f>
        <v>4</v>
      </c>
      <c r="G247" s="3">
        <f>VLOOKUP($A247,'01 LEAD TIME'!$A$10:$G$1000000,7,FALSE)</f>
        <v>6</v>
      </c>
      <c r="H247" s="3">
        <f>VLOOKUP($A247,'02 SHIPPED'!$A$10:$G$1000000,4,FALSE)</f>
        <v>13902119.98</v>
      </c>
      <c r="I247" s="3">
        <f>VLOOKUP($A247,'02 SHIPPED'!$A$10:$G$1000000,5,FALSE)</f>
        <v>12148014.43</v>
      </c>
      <c r="J247" s="3">
        <f>VLOOKUP($A247,'02 SHIPPED'!$A$10:$G$1000000,6,FALSE)</f>
        <v>60</v>
      </c>
      <c r="K247" s="3">
        <f>VLOOKUP($A247,'02 SHIPPED'!$A$10:$G$1000000,7,FALSE)</f>
        <v>78</v>
      </c>
      <c r="L247" s="2">
        <f t="shared" si="15"/>
        <v>4.9042448272698623E-2</v>
      </c>
      <c r="M247" s="2">
        <f t="shared" si="16"/>
        <v>5.6123904357265407E-2</v>
      </c>
      <c r="N247" s="2">
        <f t="shared" si="17"/>
        <v>6.6666666666666666E-2</v>
      </c>
      <c r="O247" s="2">
        <f t="shared" si="18"/>
        <v>7.6923076923076927E-2</v>
      </c>
      <c r="P247" s="8">
        <f>VLOOKUP($A247,'03 FORECAST SHIPPED'!$A$2:$G$1000000,4,FALSE)*L247</f>
        <v>631280.27827912045</v>
      </c>
      <c r="Q247" s="8">
        <f>VLOOKUP($A247,'03 FORECAST SHIPPED'!$A$2:$G$1000000,5,FALSE)*M247</f>
        <v>623986.37851201661</v>
      </c>
      <c r="R247" s="8">
        <f>VLOOKUP($A247,'03 FORECAST SHIPPED'!$A$2:$G$1000000,6,FALSE)*N247</f>
        <v>3.6666666666666665</v>
      </c>
      <c r="S247" s="8">
        <f>VLOOKUP($A247,'03 FORECAST SHIPPED'!$A$2:$G$1000000,7,FALSE)*O247</f>
        <v>5.4615384615384617</v>
      </c>
    </row>
    <row r="248" spans="1:19" x14ac:dyDescent="0.25">
      <c r="A248" t="s">
        <v>289</v>
      </c>
      <c r="B248">
        <f>VLOOKUP($A248,'01 LEAD TIME'!$A$10:$G$1000000,2,FALSE)</f>
        <v>0</v>
      </c>
      <c r="C248">
        <f>VLOOKUP($A248,'01 LEAD TIME'!$A$10:$G$1000000,3,FALSE)</f>
        <v>4147</v>
      </c>
      <c r="D248" s="3">
        <f>VLOOKUP($A248,'01 LEAD TIME'!$A$10:$G$1000000,4,FALSE)</f>
        <v>2746479</v>
      </c>
      <c r="E248" s="3">
        <f>VLOOKUP($A248,'01 LEAD TIME'!$A$10:$G$1000000,5,FALSE)</f>
        <v>2652610.54</v>
      </c>
      <c r="F248" s="3">
        <f>VLOOKUP($A248,'01 LEAD TIME'!$A$10:$G$1000000,6,FALSE)</f>
        <v>16</v>
      </c>
      <c r="G248" s="3">
        <f>VLOOKUP($A248,'01 LEAD TIME'!$A$10:$G$1000000,7,FALSE)</f>
        <v>20</v>
      </c>
      <c r="H248" s="3">
        <f>VLOOKUP($A248,'02 SHIPPED'!$A$10:$G$1000000,4,FALSE)</f>
        <v>4972552</v>
      </c>
      <c r="I248" s="3">
        <f>VLOOKUP($A248,'02 SHIPPED'!$A$10:$G$1000000,5,FALSE)</f>
        <v>4878683.54</v>
      </c>
      <c r="J248" s="3">
        <f>VLOOKUP($A248,'02 SHIPPED'!$A$10:$G$1000000,6,FALSE)</f>
        <v>25</v>
      </c>
      <c r="K248" s="3">
        <f>VLOOKUP($A248,'02 SHIPPED'!$A$10:$G$1000000,7,FALSE)</f>
        <v>39</v>
      </c>
      <c r="L248" s="2">
        <f t="shared" si="15"/>
        <v>0.55232785901484793</v>
      </c>
      <c r="M248" s="2">
        <f t="shared" si="16"/>
        <v>0.54371440948186611</v>
      </c>
      <c r="N248" s="2">
        <f t="shared" si="17"/>
        <v>0.64</v>
      </c>
      <c r="O248" s="2">
        <f t="shared" si="18"/>
        <v>0.51282051282051277</v>
      </c>
      <c r="P248" s="8">
        <f>VLOOKUP($A248,'03 FORECAST SHIPPED'!$A$2:$G$1000000,4,FALSE)*L248</f>
        <v>3072985.4045451912</v>
      </c>
      <c r="Q248" s="8">
        <f>VLOOKUP($A248,'03 FORECAST SHIPPED'!$A$2:$G$1000000,5,FALSE)*M248</f>
        <v>2974025.1383075672</v>
      </c>
      <c r="R248" s="8">
        <f>VLOOKUP($A248,'03 FORECAST SHIPPED'!$A$2:$G$1000000,6,FALSE)*N248</f>
        <v>19.84</v>
      </c>
      <c r="S248" s="8">
        <f>VLOOKUP($A248,'03 FORECAST SHIPPED'!$A$2:$G$1000000,7,FALSE)*O248</f>
        <v>23.589743589743588</v>
      </c>
    </row>
    <row r="249" spans="1:19" x14ac:dyDescent="0.25">
      <c r="A249" t="s">
        <v>290</v>
      </c>
      <c r="B249">
        <f>VLOOKUP($A249,'01 LEAD TIME'!$A$10:$G$1000000,2,FALSE)</f>
        <v>0</v>
      </c>
      <c r="C249">
        <f>VLOOKUP($A249,'01 LEAD TIME'!$A$10:$G$1000000,3,FALSE)</f>
        <v>4159</v>
      </c>
      <c r="D249" s="3">
        <f>VLOOKUP($A249,'01 LEAD TIME'!$A$10:$G$1000000,4,FALSE)</f>
        <v>325000</v>
      </c>
      <c r="E249" s="3">
        <f>VLOOKUP($A249,'01 LEAD TIME'!$A$10:$G$1000000,5,FALSE)</f>
        <v>325000</v>
      </c>
      <c r="F249" s="3">
        <f>VLOOKUP($A249,'01 LEAD TIME'!$A$10:$G$1000000,6,FALSE)</f>
        <v>2</v>
      </c>
      <c r="G249" s="3">
        <f>VLOOKUP($A249,'01 LEAD TIME'!$A$10:$G$1000000,7,FALSE)</f>
        <v>4</v>
      </c>
      <c r="H249" s="3">
        <f>VLOOKUP($A249,'02 SHIPPED'!$A$10:$G$1000000,4,FALSE)</f>
        <v>1713100</v>
      </c>
      <c r="I249" s="3">
        <f>VLOOKUP($A249,'02 SHIPPED'!$A$10:$G$1000000,5,FALSE)</f>
        <v>1713100</v>
      </c>
      <c r="J249" s="3">
        <f>VLOOKUP($A249,'02 SHIPPED'!$A$10:$G$1000000,6,FALSE)</f>
        <v>5</v>
      </c>
      <c r="K249" s="3">
        <f>VLOOKUP($A249,'02 SHIPPED'!$A$10:$G$1000000,7,FALSE)</f>
        <v>10</v>
      </c>
      <c r="L249" s="2">
        <f t="shared" si="15"/>
        <v>0.1897145525655245</v>
      </c>
      <c r="M249" s="2">
        <f t="shared" si="16"/>
        <v>0.1897145525655245</v>
      </c>
      <c r="N249" s="2">
        <f t="shared" si="17"/>
        <v>0.4</v>
      </c>
      <c r="O249" s="2">
        <f t="shared" si="18"/>
        <v>0.4</v>
      </c>
      <c r="P249" s="8">
        <f>VLOOKUP($A249,'03 FORECAST SHIPPED'!$A$2:$G$1000000,4,FALSE)*L249</f>
        <v>0</v>
      </c>
      <c r="Q249" s="8">
        <f>VLOOKUP($A249,'03 FORECAST SHIPPED'!$A$2:$G$1000000,5,FALSE)*M249</f>
        <v>0</v>
      </c>
      <c r="R249" s="8">
        <f>VLOOKUP($A249,'03 FORECAST SHIPPED'!$A$2:$G$1000000,6,FALSE)*N249</f>
        <v>0</v>
      </c>
      <c r="S249" s="8">
        <f>VLOOKUP($A249,'03 FORECAST SHIPPED'!$A$2:$G$1000000,7,FALSE)*O249</f>
        <v>0</v>
      </c>
    </row>
    <row r="250" spans="1:19" x14ac:dyDescent="0.25">
      <c r="A250" t="s">
        <v>291</v>
      </c>
      <c r="B250">
        <f>VLOOKUP($A250,'01 LEAD TIME'!$A$10:$G$1000000,2,FALSE)</f>
        <v>0</v>
      </c>
      <c r="C250">
        <f>VLOOKUP($A250,'01 LEAD TIME'!$A$10:$G$1000000,3,FALSE)</f>
        <v>4171</v>
      </c>
      <c r="D250" s="3">
        <f>VLOOKUP($A250,'01 LEAD TIME'!$A$10:$G$1000000,4,FALSE)</f>
        <v>194100</v>
      </c>
      <c r="E250" s="3">
        <f>VLOOKUP($A250,'01 LEAD TIME'!$A$10:$G$1000000,5,FALSE)</f>
        <v>194100</v>
      </c>
      <c r="F250" s="3">
        <f>VLOOKUP($A250,'01 LEAD TIME'!$A$10:$G$1000000,6,FALSE)</f>
        <v>1</v>
      </c>
      <c r="G250" s="3">
        <f>VLOOKUP($A250,'01 LEAD TIME'!$A$10:$G$1000000,7,FALSE)</f>
        <v>3</v>
      </c>
      <c r="H250" s="3">
        <f>VLOOKUP($A250,'02 SHIPPED'!$A$10:$G$1000000,4,FALSE)</f>
        <v>607000</v>
      </c>
      <c r="I250" s="3">
        <f>VLOOKUP($A250,'02 SHIPPED'!$A$10:$G$1000000,5,FALSE)</f>
        <v>607000</v>
      </c>
      <c r="J250" s="3">
        <f>VLOOKUP($A250,'02 SHIPPED'!$A$10:$G$1000000,6,FALSE)</f>
        <v>5</v>
      </c>
      <c r="K250" s="3">
        <f>VLOOKUP($A250,'02 SHIPPED'!$A$10:$G$1000000,7,FALSE)</f>
        <v>6</v>
      </c>
      <c r="L250" s="2">
        <f t="shared" si="15"/>
        <v>0.31976935749588137</v>
      </c>
      <c r="M250" s="2">
        <f t="shared" si="16"/>
        <v>0.31976935749588137</v>
      </c>
      <c r="N250" s="2">
        <f t="shared" si="17"/>
        <v>0.2</v>
      </c>
      <c r="O250" s="2">
        <f t="shared" si="18"/>
        <v>0.5</v>
      </c>
      <c r="P250" s="8">
        <f>VLOOKUP($A250,'03 FORECAST SHIPPED'!$A$2:$G$1000000,4,FALSE)*L250</f>
        <v>120872.81713344315</v>
      </c>
      <c r="Q250" s="8">
        <f>VLOOKUP($A250,'03 FORECAST SHIPPED'!$A$2:$G$1000000,5,FALSE)*M250</f>
        <v>120872.81713344315</v>
      </c>
      <c r="R250" s="8">
        <f>VLOOKUP($A250,'03 FORECAST SHIPPED'!$A$2:$G$1000000,6,FALSE)*N250</f>
        <v>0.2</v>
      </c>
      <c r="S250" s="8">
        <f>VLOOKUP($A250,'03 FORECAST SHIPPED'!$A$2:$G$1000000,7,FALSE)*O250</f>
        <v>0.5</v>
      </c>
    </row>
    <row r="251" spans="1:19" x14ac:dyDescent="0.25">
      <c r="A251" t="s">
        <v>292</v>
      </c>
      <c r="B251">
        <f>VLOOKUP($A251,'01 LEAD TIME'!$A$10:$G$1000000,2,FALSE)</f>
        <v>0</v>
      </c>
      <c r="C251">
        <f>VLOOKUP($A251,'01 LEAD TIME'!$A$10:$G$1000000,3,FALSE)</f>
        <v>4189</v>
      </c>
      <c r="D251" s="3">
        <f>VLOOKUP($A251,'01 LEAD TIME'!$A$10:$G$1000000,4,FALSE)</f>
        <v>8700201.3200000003</v>
      </c>
      <c r="E251" s="3">
        <f>VLOOKUP($A251,'01 LEAD TIME'!$A$10:$G$1000000,5,FALSE)</f>
        <v>8525512.2400000002</v>
      </c>
      <c r="F251" s="3">
        <f>VLOOKUP($A251,'01 LEAD TIME'!$A$10:$G$1000000,6,FALSE)</f>
        <v>45</v>
      </c>
      <c r="G251" s="3">
        <f>VLOOKUP($A251,'01 LEAD TIME'!$A$10:$G$1000000,7,FALSE)</f>
        <v>61</v>
      </c>
      <c r="H251" s="3">
        <f>VLOOKUP($A251,'02 SHIPPED'!$A$10:$G$1000000,4,FALSE)</f>
        <v>23087893.32</v>
      </c>
      <c r="I251" s="3">
        <f>VLOOKUP($A251,'02 SHIPPED'!$A$10:$G$1000000,5,FALSE)</f>
        <v>22507728.559999999</v>
      </c>
      <c r="J251" s="3">
        <f>VLOOKUP($A251,'02 SHIPPED'!$A$10:$G$1000000,6,FALSE)</f>
        <v>121</v>
      </c>
      <c r="K251" s="3">
        <f>VLOOKUP($A251,'02 SHIPPED'!$A$10:$G$1000000,7,FALSE)</f>
        <v>168</v>
      </c>
      <c r="L251" s="2">
        <f t="shared" si="15"/>
        <v>0.37682958767240182</v>
      </c>
      <c r="M251" s="2">
        <f t="shared" si="16"/>
        <v>0.37878154684836846</v>
      </c>
      <c r="N251" s="2">
        <f t="shared" si="17"/>
        <v>0.37190082644628097</v>
      </c>
      <c r="O251" s="2">
        <f t="shared" si="18"/>
        <v>0.36309523809523808</v>
      </c>
      <c r="P251" s="8">
        <f>VLOOKUP($A251,'03 FORECAST SHIPPED'!$A$2:$G$1000000,4,FALSE)*L251</f>
        <v>10640791.74738244</v>
      </c>
      <c r="Q251" s="8">
        <f>VLOOKUP($A251,'03 FORECAST SHIPPED'!$A$2:$G$1000000,5,FALSE)*M251</f>
        <v>10443626.300654978</v>
      </c>
      <c r="R251" s="8">
        <f>VLOOKUP($A251,'03 FORECAST SHIPPED'!$A$2:$G$1000000,6,FALSE)*N251</f>
        <v>55.041322314049587</v>
      </c>
      <c r="S251" s="8">
        <f>VLOOKUP($A251,'03 FORECAST SHIPPED'!$A$2:$G$1000000,7,FALSE)*O251</f>
        <v>77.702380952380949</v>
      </c>
    </row>
    <row r="252" spans="1:19" x14ac:dyDescent="0.25">
      <c r="A252" t="s">
        <v>293</v>
      </c>
      <c r="B252">
        <f>VLOOKUP($A252,'01 LEAD TIME'!$A$10:$G$1000000,2,FALSE)</f>
        <v>0</v>
      </c>
      <c r="C252">
        <f>VLOOKUP($A252,'01 LEAD TIME'!$A$10:$G$1000000,3,FALSE)</f>
        <v>4209</v>
      </c>
      <c r="D252" s="3">
        <f>VLOOKUP($A252,'01 LEAD TIME'!$A$10:$G$1000000,4,FALSE)</f>
        <v>2903580</v>
      </c>
      <c r="E252" s="3">
        <f>VLOOKUP($A252,'01 LEAD TIME'!$A$10:$G$1000000,5,FALSE)</f>
        <v>2903580</v>
      </c>
      <c r="F252" s="3">
        <f>VLOOKUP($A252,'01 LEAD TIME'!$A$10:$G$1000000,6,FALSE)</f>
        <v>3</v>
      </c>
      <c r="G252" s="3">
        <f>VLOOKUP($A252,'01 LEAD TIME'!$A$10:$G$1000000,7,FALSE)</f>
        <v>3</v>
      </c>
      <c r="H252" s="3">
        <f>VLOOKUP($A252,'02 SHIPPED'!$A$10:$G$1000000,4,FALSE)</f>
        <v>4268000</v>
      </c>
      <c r="I252" s="3">
        <f>VLOOKUP($A252,'02 SHIPPED'!$A$10:$G$1000000,5,FALSE)</f>
        <v>4268000</v>
      </c>
      <c r="J252" s="3">
        <f>VLOOKUP($A252,'02 SHIPPED'!$A$10:$G$1000000,6,FALSE)</f>
        <v>11</v>
      </c>
      <c r="K252" s="3">
        <f>VLOOKUP($A252,'02 SHIPPED'!$A$10:$G$1000000,7,FALSE)</f>
        <v>14</v>
      </c>
      <c r="L252" s="2">
        <f t="shared" si="15"/>
        <v>0.68031396438612934</v>
      </c>
      <c r="M252" s="2">
        <f t="shared" si="16"/>
        <v>0.68031396438612934</v>
      </c>
      <c r="N252" s="2">
        <f t="shared" si="17"/>
        <v>0.27272727272727271</v>
      </c>
      <c r="O252" s="2">
        <f t="shared" si="18"/>
        <v>0.21428571428571427</v>
      </c>
      <c r="P252" s="8">
        <f>VLOOKUP($A252,'03 FORECAST SHIPPED'!$A$2:$G$1000000,4,FALSE)*L252</f>
        <v>2984618.9994376758</v>
      </c>
      <c r="Q252" s="8">
        <f>VLOOKUP($A252,'03 FORECAST SHIPPED'!$A$2:$G$1000000,5,FALSE)*M252</f>
        <v>2970842.6416588565</v>
      </c>
      <c r="R252" s="8">
        <f>VLOOKUP($A252,'03 FORECAST SHIPPED'!$A$2:$G$1000000,6,FALSE)*N252</f>
        <v>3.2727272727272725</v>
      </c>
      <c r="S252" s="8">
        <f>VLOOKUP($A252,'03 FORECAST SHIPPED'!$A$2:$G$1000000,7,FALSE)*O252</f>
        <v>3.4285714285714284</v>
      </c>
    </row>
    <row r="253" spans="1:19" x14ac:dyDescent="0.25">
      <c r="A253" t="s">
        <v>294</v>
      </c>
      <c r="B253">
        <f>VLOOKUP($A253,'01 LEAD TIME'!$A$10:$G$1000000,2,FALSE)</f>
        <v>0</v>
      </c>
      <c r="C253">
        <f>VLOOKUP($A253,'01 LEAD TIME'!$A$10:$G$1000000,3,FALSE)</f>
        <v>4218</v>
      </c>
      <c r="D253" s="3">
        <f>VLOOKUP($A253,'01 LEAD TIME'!$A$10:$G$1000000,4,FALSE)</f>
        <v>35719910.340000004</v>
      </c>
      <c r="E253" s="3">
        <f>VLOOKUP($A253,'01 LEAD TIME'!$A$10:$G$1000000,5,FALSE)</f>
        <v>35473334.670000002</v>
      </c>
      <c r="F253" s="3">
        <f>VLOOKUP($A253,'01 LEAD TIME'!$A$10:$G$1000000,6,FALSE)</f>
        <v>185</v>
      </c>
      <c r="G253" s="3">
        <f>VLOOKUP($A253,'01 LEAD TIME'!$A$10:$G$1000000,7,FALSE)</f>
        <v>236</v>
      </c>
      <c r="H253" s="3">
        <f>VLOOKUP($A253,'02 SHIPPED'!$A$10:$G$1000000,4,FALSE)</f>
        <v>161362177.31</v>
      </c>
      <c r="I253" s="3">
        <f>VLOOKUP($A253,'02 SHIPPED'!$A$10:$G$1000000,5,FALSE)</f>
        <v>159764901.06999999</v>
      </c>
      <c r="J253" s="3">
        <f>VLOOKUP($A253,'02 SHIPPED'!$A$10:$G$1000000,6,FALSE)</f>
        <v>1029</v>
      </c>
      <c r="K253" s="3">
        <f>VLOOKUP($A253,'02 SHIPPED'!$A$10:$G$1000000,7,FALSE)</f>
        <v>1346</v>
      </c>
      <c r="L253" s="2">
        <f t="shared" si="15"/>
        <v>0.2213648262280008</v>
      </c>
      <c r="M253" s="2">
        <f t="shared" si="16"/>
        <v>0.22203459228167757</v>
      </c>
      <c r="N253" s="2">
        <f t="shared" si="17"/>
        <v>0.17978620019436345</v>
      </c>
      <c r="O253" s="2">
        <f t="shared" si="18"/>
        <v>0.17533432392273401</v>
      </c>
      <c r="P253" s="8">
        <f>VLOOKUP($A253,'03 FORECAST SHIPPED'!$A$2:$G$1000000,4,FALSE)*L253</f>
        <v>31639886.359292686</v>
      </c>
      <c r="Q253" s="8">
        <f>VLOOKUP($A253,'03 FORECAST SHIPPED'!$A$2:$G$1000000,5,FALSE)*M253</f>
        <v>31464911.865065012</v>
      </c>
      <c r="R253" s="8">
        <f>VLOOKUP($A253,'03 FORECAST SHIPPED'!$A$2:$G$1000000,6,FALSE)*N253</f>
        <v>159.65014577259475</v>
      </c>
      <c r="S253" s="8">
        <f>VLOOKUP($A253,'03 FORECAST SHIPPED'!$A$2:$G$1000000,7,FALSE)*O253</f>
        <v>201.98514115898959</v>
      </c>
    </row>
    <row r="254" spans="1:19" x14ac:dyDescent="0.25">
      <c r="A254" t="s">
        <v>295</v>
      </c>
      <c r="B254">
        <f>VLOOKUP($A254,'01 LEAD TIME'!$A$10:$G$1000000,2,FALSE)</f>
        <v>0</v>
      </c>
      <c r="C254">
        <f>VLOOKUP($A254,'01 LEAD TIME'!$A$10:$G$1000000,3,FALSE)</f>
        <v>4224</v>
      </c>
      <c r="D254" s="3">
        <f>VLOOKUP($A254,'01 LEAD TIME'!$A$10:$G$1000000,4,FALSE)</f>
        <v>11878437</v>
      </c>
      <c r="E254" s="3">
        <f>VLOOKUP($A254,'01 LEAD TIME'!$A$10:$G$1000000,5,FALSE)</f>
        <v>11763037</v>
      </c>
      <c r="F254" s="3">
        <f>VLOOKUP($A254,'01 LEAD TIME'!$A$10:$G$1000000,6,FALSE)</f>
        <v>65</v>
      </c>
      <c r="G254" s="3">
        <f>VLOOKUP($A254,'01 LEAD TIME'!$A$10:$G$1000000,7,FALSE)</f>
        <v>82</v>
      </c>
      <c r="H254" s="3">
        <f>VLOOKUP($A254,'02 SHIPPED'!$A$10:$G$1000000,4,FALSE)</f>
        <v>41444239.350000001</v>
      </c>
      <c r="I254" s="3">
        <f>VLOOKUP($A254,'02 SHIPPED'!$A$10:$G$1000000,5,FALSE)</f>
        <v>41024709.200000003</v>
      </c>
      <c r="J254" s="3">
        <f>VLOOKUP($A254,'02 SHIPPED'!$A$10:$G$1000000,6,FALSE)</f>
        <v>260</v>
      </c>
      <c r="K254" s="3">
        <f>VLOOKUP($A254,'02 SHIPPED'!$A$10:$G$1000000,7,FALSE)</f>
        <v>346</v>
      </c>
      <c r="L254" s="2">
        <f t="shared" si="15"/>
        <v>0.28661249877662431</v>
      </c>
      <c r="M254" s="2">
        <f t="shared" si="16"/>
        <v>0.28673053945742533</v>
      </c>
      <c r="N254" s="2">
        <f t="shared" si="17"/>
        <v>0.25</v>
      </c>
      <c r="O254" s="2">
        <f t="shared" si="18"/>
        <v>0.23699421965317918</v>
      </c>
      <c r="P254" s="8">
        <f>VLOOKUP($A254,'03 FORECAST SHIPPED'!$A$2:$G$1000000,4,FALSE)*L254</f>
        <v>13105661.651424093</v>
      </c>
      <c r="Q254" s="8">
        <f>VLOOKUP($A254,'03 FORECAST SHIPPED'!$A$2:$G$1000000,5,FALSE)*M254</f>
        <v>12982148.657737877</v>
      </c>
      <c r="R254" s="8">
        <f>VLOOKUP($A254,'03 FORECAST SHIPPED'!$A$2:$G$1000000,6,FALSE)*N254</f>
        <v>72</v>
      </c>
      <c r="S254" s="8">
        <f>VLOOKUP($A254,'03 FORECAST SHIPPED'!$A$2:$G$1000000,7,FALSE)*O254</f>
        <v>90.531791907514446</v>
      </c>
    </row>
    <row r="255" spans="1:19" x14ac:dyDescent="0.25">
      <c r="A255" t="s">
        <v>296</v>
      </c>
      <c r="B255">
        <f>VLOOKUP($A255,'01 LEAD TIME'!$A$10:$G$1000000,2,FALSE)</f>
        <v>0</v>
      </c>
      <c r="C255">
        <f>VLOOKUP($A255,'01 LEAD TIME'!$A$10:$G$1000000,3,FALSE)</f>
        <v>4230</v>
      </c>
      <c r="D255" s="3">
        <f>VLOOKUP($A255,'01 LEAD TIME'!$A$10:$G$1000000,4,FALSE)</f>
        <v>568500</v>
      </c>
      <c r="E255" s="3">
        <f>VLOOKUP($A255,'01 LEAD TIME'!$A$10:$G$1000000,5,FALSE)</f>
        <v>568500</v>
      </c>
      <c r="F255" s="3">
        <f>VLOOKUP($A255,'01 LEAD TIME'!$A$10:$G$1000000,6,FALSE)</f>
        <v>6</v>
      </c>
      <c r="G255" s="3">
        <f>VLOOKUP($A255,'01 LEAD TIME'!$A$10:$G$1000000,7,FALSE)</f>
        <v>6</v>
      </c>
      <c r="H255" s="3">
        <f>VLOOKUP($A255,'02 SHIPPED'!$A$10:$G$1000000,4,FALSE)</f>
        <v>17362809</v>
      </c>
      <c r="I255" s="3">
        <f>VLOOKUP($A255,'02 SHIPPED'!$A$10:$G$1000000,5,FALSE)</f>
        <v>17063750.800000001</v>
      </c>
      <c r="J255" s="3">
        <f>VLOOKUP($A255,'02 SHIPPED'!$A$10:$G$1000000,6,FALSE)</f>
        <v>85</v>
      </c>
      <c r="K255" s="3">
        <f>VLOOKUP($A255,'02 SHIPPED'!$A$10:$G$1000000,7,FALSE)</f>
        <v>142</v>
      </c>
      <c r="L255" s="2">
        <f t="shared" si="15"/>
        <v>3.2742397845878513E-2</v>
      </c>
      <c r="M255" s="2">
        <f t="shared" si="16"/>
        <v>3.3316239006490882E-2</v>
      </c>
      <c r="N255" s="2">
        <f t="shared" si="17"/>
        <v>7.0588235294117646E-2</v>
      </c>
      <c r="O255" s="2">
        <f t="shared" si="18"/>
        <v>4.2253521126760563E-2</v>
      </c>
      <c r="P255" s="8">
        <f>VLOOKUP($A255,'03 FORECAST SHIPPED'!$A$2:$G$1000000,4,FALSE)*L255</f>
        <v>554850.02176203171</v>
      </c>
      <c r="Q255" s="8">
        <f>VLOOKUP($A255,'03 FORECAST SHIPPED'!$A$2:$G$1000000,5,FALSE)*M255</f>
        <v>558087.43061578227</v>
      </c>
      <c r="R255" s="8">
        <f>VLOOKUP($A255,'03 FORECAST SHIPPED'!$A$2:$G$1000000,6,FALSE)*N255</f>
        <v>5.9294117647058826</v>
      </c>
      <c r="S255" s="8">
        <f>VLOOKUP($A255,'03 FORECAST SHIPPED'!$A$2:$G$1000000,7,FALSE)*O255</f>
        <v>5.873239436619718</v>
      </c>
    </row>
    <row r="256" spans="1:19" x14ac:dyDescent="0.25">
      <c r="A256" t="s">
        <v>297</v>
      </c>
      <c r="B256">
        <f>VLOOKUP($A256,'01 LEAD TIME'!$A$10:$G$1000000,2,FALSE)</f>
        <v>0</v>
      </c>
      <c r="C256">
        <f>VLOOKUP($A256,'01 LEAD TIME'!$A$10:$G$1000000,3,FALSE)</f>
        <v>4251</v>
      </c>
      <c r="D256" s="3">
        <f>VLOOKUP($A256,'01 LEAD TIME'!$A$10:$G$1000000,4,FALSE)</f>
        <v>1883713</v>
      </c>
      <c r="E256" s="3">
        <f>VLOOKUP($A256,'01 LEAD TIME'!$A$10:$G$1000000,5,FALSE)</f>
        <v>1883713</v>
      </c>
      <c r="F256" s="3">
        <f>VLOOKUP($A256,'01 LEAD TIME'!$A$10:$G$1000000,6,FALSE)</f>
        <v>4</v>
      </c>
      <c r="G256" s="3">
        <f>VLOOKUP($A256,'01 LEAD TIME'!$A$10:$G$1000000,7,FALSE)</f>
        <v>10</v>
      </c>
      <c r="H256" s="3">
        <f>VLOOKUP($A256,'02 SHIPPED'!$A$10:$G$1000000,4,FALSE)</f>
        <v>8232426</v>
      </c>
      <c r="I256" s="3">
        <f>VLOOKUP($A256,'02 SHIPPED'!$A$10:$G$1000000,5,FALSE)</f>
        <v>8218426</v>
      </c>
      <c r="J256" s="3">
        <f>VLOOKUP($A256,'02 SHIPPED'!$A$10:$G$1000000,6,FALSE)</f>
        <v>34</v>
      </c>
      <c r="K256" s="3">
        <f>VLOOKUP($A256,'02 SHIPPED'!$A$10:$G$1000000,7,FALSE)</f>
        <v>55</v>
      </c>
      <c r="L256" s="2">
        <f t="shared" si="15"/>
        <v>0.22881626874022312</v>
      </c>
      <c r="M256" s="2">
        <f t="shared" si="16"/>
        <v>0.22920605478469966</v>
      </c>
      <c r="N256" s="2">
        <f t="shared" si="17"/>
        <v>0.11764705882352941</v>
      </c>
      <c r="O256" s="2">
        <f t="shared" si="18"/>
        <v>0.18181818181818182</v>
      </c>
      <c r="P256" s="8">
        <f>VLOOKUP($A256,'03 FORECAST SHIPPED'!$A$2:$G$1000000,4,FALSE)*L256</f>
        <v>2058455.6369278023</v>
      </c>
      <c r="Q256" s="8">
        <f>VLOOKUP($A256,'03 FORECAST SHIPPED'!$A$2:$G$1000000,5,FALSE)*M256</f>
        <v>2058753.3091240344</v>
      </c>
      <c r="R256" s="8">
        <f>VLOOKUP($A256,'03 FORECAST SHIPPED'!$A$2:$G$1000000,6,FALSE)*N256</f>
        <v>3.5294117647058822</v>
      </c>
      <c r="S256" s="8">
        <f>VLOOKUP($A256,'03 FORECAST SHIPPED'!$A$2:$G$1000000,7,FALSE)*O256</f>
        <v>11.090909090909092</v>
      </c>
    </row>
    <row r="257" spans="1:19" x14ac:dyDescent="0.25">
      <c r="A257" t="s">
        <v>298</v>
      </c>
      <c r="B257">
        <f>VLOOKUP($A257,'01 LEAD TIME'!$A$10:$G$1000000,2,FALSE)</f>
        <v>0</v>
      </c>
      <c r="C257">
        <f>VLOOKUP($A257,'01 LEAD TIME'!$A$10:$G$1000000,3,FALSE)</f>
        <v>4266</v>
      </c>
      <c r="D257" s="3">
        <f>VLOOKUP($A257,'01 LEAD TIME'!$A$10:$G$1000000,4,FALSE)</f>
        <v>1142584.8999999999</v>
      </c>
      <c r="E257" s="3">
        <f>VLOOKUP($A257,'01 LEAD TIME'!$A$10:$G$1000000,5,FALSE)</f>
        <v>1115884.8999999999</v>
      </c>
      <c r="F257" s="3">
        <f>VLOOKUP($A257,'01 LEAD TIME'!$A$10:$G$1000000,6,FALSE)</f>
        <v>5</v>
      </c>
      <c r="G257" s="3">
        <f>VLOOKUP($A257,'01 LEAD TIME'!$A$10:$G$1000000,7,FALSE)</f>
        <v>5</v>
      </c>
      <c r="H257" s="3">
        <f>VLOOKUP($A257,'02 SHIPPED'!$A$10:$G$1000000,4,FALSE)</f>
        <v>2998160</v>
      </c>
      <c r="I257" s="3">
        <f>VLOOKUP($A257,'02 SHIPPED'!$A$10:$G$1000000,5,FALSE)</f>
        <v>2971460</v>
      </c>
      <c r="J257" s="3">
        <f>VLOOKUP($A257,'02 SHIPPED'!$A$10:$G$1000000,6,FALSE)</f>
        <v>15</v>
      </c>
      <c r="K257" s="3">
        <f>VLOOKUP($A257,'02 SHIPPED'!$A$10:$G$1000000,7,FALSE)</f>
        <v>18</v>
      </c>
      <c r="L257" s="2">
        <f t="shared" si="15"/>
        <v>0.38109537182805453</v>
      </c>
      <c r="M257" s="2">
        <f t="shared" si="16"/>
        <v>0.37553421550348981</v>
      </c>
      <c r="N257" s="2">
        <f t="shared" si="17"/>
        <v>0.33333333333333331</v>
      </c>
      <c r="O257" s="2">
        <f t="shared" si="18"/>
        <v>0.27777777777777779</v>
      </c>
      <c r="P257" s="8">
        <f>VLOOKUP($A257,'03 FORECAST SHIPPED'!$A$2:$G$1000000,4,FALSE)*L257</f>
        <v>1851549.9204402068</v>
      </c>
      <c r="Q257" s="8">
        <f>VLOOKUP($A257,'03 FORECAST SHIPPED'!$A$2:$G$1000000,5,FALSE)*M257</f>
        <v>1814504.3072452631</v>
      </c>
      <c r="R257" s="8">
        <f>VLOOKUP($A257,'03 FORECAST SHIPPED'!$A$2:$G$1000000,6,FALSE)*N257</f>
        <v>8.3333333333333321</v>
      </c>
      <c r="S257" s="8">
        <f>VLOOKUP($A257,'03 FORECAST SHIPPED'!$A$2:$G$1000000,7,FALSE)*O257</f>
        <v>7.5</v>
      </c>
    </row>
    <row r="258" spans="1:19" x14ac:dyDescent="0.25">
      <c r="A258" t="s">
        <v>299</v>
      </c>
      <c r="B258">
        <f>VLOOKUP($A258,'01 LEAD TIME'!$A$10:$G$1000000,2,FALSE)</f>
        <v>0</v>
      </c>
      <c r="C258">
        <f>VLOOKUP($A258,'01 LEAD TIME'!$A$10:$G$1000000,3,FALSE)</f>
        <v>4274</v>
      </c>
      <c r="D258" s="3">
        <f>VLOOKUP($A258,'01 LEAD TIME'!$A$10:$G$1000000,4,FALSE)</f>
        <v>4461761</v>
      </c>
      <c r="E258" s="3">
        <f>VLOOKUP($A258,'01 LEAD TIME'!$A$10:$G$1000000,5,FALSE)</f>
        <v>4461761</v>
      </c>
      <c r="F258" s="3">
        <f>VLOOKUP($A258,'01 LEAD TIME'!$A$10:$G$1000000,6,FALSE)</f>
        <v>28</v>
      </c>
      <c r="G258" s="3">
        <f>VLOOKUP($A258,'01 LEAD TIME'!$A$10:$G$1000000,7,FALSE)</f>
        <v>37</v>
      </c>
      <c r="H258" s="3">
        <f>VLOOKUP($A258,'02 SHIPPED'!$A$10:$G$1000000,4,FALSE)</f>
        <v>13811637</v>
      </c>
      <c r="I258" s="3">
        <f>VLOOKUP($A258,'02 SHIPPED'!$A$10:$G$1000000,5,FALSE)</f>
        <v>13686741.189999999</v>
      </c>
      <c r="J258" s="3">
        <f>VLOOKUP($A258,'02 SHIPPED'!$A$10:$G$1000000,6,FALSE)</f>
        <v>83</v>
      </c>
      <c r="K258" s="3">
        <f>VLOOKUP($A258,'02 SHIPPED'!$A$10:$G$1000000,7,FALSE)</f>
        <v>120</v>
      </c>
      <c r="L258" s="2">
        <f t="shared" si="15"/>
        <v>0.32304360446194758</v>
      </c>
      <c r="M258" s="2">
        <f t="shared" si="16"/>
        <v>0.32599147876485857</v>
      </c>
      <c r="N258" s="2">
        <f t="shared" si="17"/>
        <v>0.33734939759036142</v>
      </c>
      <c r="O258" s="2">
        <f t="shared" si="18"/>
        <v>0.30833333333333335</v>
      </c>
      <c r="P258" s="8">
        <f>VLOOKUP($A258,'03 FORECAST SHIPPED'!$A$2:$G$1000000,4,FALSE)*L258</f>
        <v>5524781.529630268</v>
      </c>
      <c r="Q258" s="8">
        <f>VLOOKUP($A258,'03 FORECAST SHIPPED'!$A$2:$G$1000000,5,FALSE)*M258</f>
        <v>5526169.1429657694</v>
      </c>
      <c r="R258" s="8">
        <f>VLOOKUP($A258,'03 FORECAST SHIPPED'!$A$2:$G$1000000,6,FALSE)*N258</f>
        <v>32.722891566265055</v>
      </c>
      <c r="S258" s="8">
        <f>VLOOKUP($A258,'03 FORECAST SHIPPED'!$A$2:$G$1000000,7,FALSE)*O258</f>
        <v>41.933333333333337</v>
      </c>
    </row>
    <row r="259" spans="1:19" x14ac:dyDescent="0.25">
      <c r="A259" t="s">
        <v>300</v>
      </c>
      <c r="B259">
        <f>VLOOKUP($A259,'01 LEAD TIME'!$A$10:$G$1000000,2,FALSE)</f>
        <v>0</v>
      </c>
      <c r="C259">
        <f>VLOOKUP($A259,'01 LEAD TIME'!$A$10:$G$1000000,3,FALSE)</f>
        <v>4290</v>
      </c>
      <c r="D259" s="3">
        <f>VLOOKUP($A259,'01 LEAD TIME'!$A$10:$G$1000000,4,FALSE)</f>
        <v>1607954.5</v>
      </c>
      <c r="E259" s="3">
        <f>VLOOKUP($A259,'01 LEAD TIME'!$A$10:$G$1000000,5,FALSE)</f>
        <v>1555554.5</v>
      </c>
      <c r="F259" s="3">
        <f>VLOOKUP($A259,'01 LEAD TIME'!$A$10:$G$1000000,6,FALSE)</f>
        <v>8</v>
      </c>
      <c r="G259" s="3">
        <f>VLOOKUP($A259,'01 LEAD TIME'!$A$10:$G$1000000,7,FALSE)</f>
        <v>11</v>
      </c>
      <c r="H259" s="3">
        <f>VLOOKUP($A259,'02 SHIPPED'!$A$10:$G$1000000,4,FALSE)</f>
        <v>11210267.75</v>
      </c>
      <c r="I259" s="3">
        <f>VLOOKUP($A259,'02 SHIPPED'!$A$10:$G$1000000,5,FALSE)</f>
        <v>10964894.1</v>
      </c>
      <c r="J259" s="3">
        <f>VLOOKUP($A259,'02 SHIPPED'!$A$10:$G$1000000,6,FALSE)</f>
        <v>45</v>
      </c>
      <c r="K259" s="3">
        <f>VLOOKUP($A259,'02 SHIPPED'!$A$10:$G$1000000,7,FALSE)</f>
        <v>80</v>
      </c>
      <c r="L259" s="2">
        <f t="shared" si="15"/>
        <v>0.14343586931721591</v>
      </c>
      <c r="M259" s="2">
        <f t="shared" si="16"/>
        <v>0.14186680562651308</v>
      </c>
      <c r="N259" s="2">
        <f t="shared" si="17"/>
        <v>0.17777777777777778</v>
      </c>
      <c r="O259" s="2">
        <f t="shared" si="18"/>
        <v>0.13750000000000001</v>
      </c>
      <c r="P259" s="8">
        <f>VLOOKUP($A259,'03 FORECAST SHIPPED'!$A$2:$G$1000000,4,FALSE)*L259</f>
        <v>1342030.2791565238</v>
      </c>
      <c r="Q259" s="8">
        <f>VLOOKUP($A259,'03 FORECAST SHIPPED'!$A$2:$G$1000000,5,FALSE)*M259</f>
        <v>1292539.2589074755</v>
      </c>
      <c r="R259" s="8">
        <f>VLOOKUP($A259,'03 FORECAST SHIPPED'!$A$2:$G$1000000,6,FALSE)*N259</f>
        <v>9.2444444444444454</v>
      </c>
      <c r="S259" s="8">
        <f>VLOOKUP($A259,'03 FORECAST SHIPPED'!$A$2:$G$1000000,7,FALSE)*O259</f>
        <v>12.100000000000001</v>
      </c>
    </row>
    <row r="260" spans="1:19" x14ac:dyDescent="0.25">
      <c r="A260" t="s">
        <v>301</v>
      </c>
      <c r="B260">
        <f>VLOOKUP($A260,'01 LEAD TIME'!$A$10:$G$1000000,2,FALSE)</f>
        <v>0</v>
      </c>
      <c r="C260">
        <f>VLOOKUP($A260,'01 LEAD TIME'!$A$10:$G$1000000,3,FALSE)</f>
        <v>4310</v>
      </c>
      <c r="D260" s="3">
        <f>VLOOKUP($A260,'01 LEAD TIME'!$A$10:$G$1000000,4,FALSE)</f>
        <v>2064950</v>
      </c>
      <c r="E260" s="3">
        <f>VLOOKUP($A260,'01 LEAD TIME'!$A$10:$G$1000000,5,FALSE)</f>
        <v>2064950</v>
      </c>
      <c r="F260" s="3">
        <f>VLOOKUP($A260,'01 LEAD TIME'!$A$10:$G$1000000,6,FALSE)</f>
        <v>13</v>
      </c>
      <c r="G260" s="3">
        <f>VLOOKUP($A260,'01 LEAD TIME'!$A$10:$G$1000000,7,FALSE)</f>
        <v>13</v>
      </c>
      <c r="H260" s="3">
        <f>VLOOKUP($A260,'02 SHIPPED'!$A$10:$G$1000000,4,FALSE)</f>
        <v>10761841</v>
      </c>
      <c r="I260" s="3">
        <f>VLOOKUP($A260,'02 SHIPPED'!$A$10:$G$1000000,5,FALSE)</f>
        <v>10605491</v>
      </c>
      <c r="J260" s="3">
        <f>VLOOKUP($A260,'02 SHIPPED'!$A$10:$G$1000000,6,FALSE)</f>
        <v>65</v>
      </c>
      <c r="K260" s="3">
        <f>VLOOKUP($A260,'02 SHIPPED'!$A$10:$G$1000000,7,FALSE)</f>
        <v>83</v>
      </c>
      <c r="L260" s="2">
        <f t="shared" si="15"/>
        <v>0.19187702178465563</v>
      </c>
      <c r="M260" s="2">
        <f t="shared" si="16"/>
        <v>0.19470574252526357</v>
      </c>
      <c r="N260" s="2">
        <f t="shared" si="17"/>
        <v>0.2</v>
      </c>
      <c r="O260" s="2">
        <f t="shared" si="18"/>
        <v>0.15662650602409639</v>
      </c>
      <c r="P260" s="8">
        <f>VLOOKUP($A260,'03 FORECAST SHIPPED'!$A$2:$G$1000000,4,FALSE)*L260</f>
        <v>1585871.6438850937</v>
      </c>
      <c r="Q260" s="8">
        <f>VLOOKUP($A260,'03 FORECAST SHIPPED'!$A$2:$G$1000000,5,FALSE)*M260</f>
        <v>1578808.8967686645</v>
      </c>
      <c r="R260" s="8">
        <f>VLOOKUP($A260,'03 FORECAST SHIPPED'!$A$2:$G$1000000,6,FALSE)*N260</f>
        <v>12.4</v>
      </c>
      <c r="S260" s="8">
        <f>VLOOKUP($A260,'03 FORECAST SHIPPED'!$A$2:$G$1000000,7,FALSE)*O260</f>
        <v>11.27710843373494</v>
      </c>
    </row>
    <row r="261" spans="1:19" x14ac:dyDescent="0.25">
      <c r="A261" t="s">
        <v>302</v>
      </c>
      <c r="B261">
        <f>VLOOKUP($A261,'01 LEAD TIME'!$A$10:$G$1000000,2,FALSE)</f>
        <v>0</v>
      </c>
      <c r="C261">
        <f>VLOOKUP($A261,'01 LEAD TIME'!$A$10:$G$1000000,3,FALSE)</f>
        <v>4346</v>
      </c>
      <c r="D261" s="3">
        <f>VLOOKUP($A261,'01 LEAD TIME'!$A$10:$G$1000000,4,FALSE)</f>
        <v>2166447.2999999998</v>
      </c>
      <c r="E261" s="3">
        <f>VLOOKUP($A261,'01 LEAD TIME'!$A$10:$G$1000000,5,FALSE)</f>
        <v>2151447.2999999998</v>
      </c>
      <c r="F261" s="3">
        <f>VLOOKUP($A261,'01 LEAD TIME'!$A$10:$G$1000000,6,FALSE)</f>
        <v>16</v>
      </c>
      <c r="G261" s="3">
        <f>VLOOKUP($A261,'01 LEAD TIME'!$A$10:$G$1000000,7,FALSE)</f>
        <v>20</v>
      </c>
      <c r="H261" s="3">
        <f>VLOOKUP($A261,'02 SHIPPED'!$A$10:$G$1000000,4,FALSE)</f>
        <v>7916659.3200000003</v>
      </c>
      <c r="I261" s="3">
        <f>VLOOKUP($A261,'02 SHIPPED'!$A$10:$G$1000000,5,FALSE)</f>
        <v>7876659.3200000003</v>
      </c>
      <c r="J261" s="3">
        <f>VLOOKUP($A261,'02 SHIPPED'!$A$10:$G$1000000,6,FALSE)</f>
        <v>28</v>
      </c>
      <c r="K261" s="3">
        <f>VLOOKUP($A261,'02 SHIPPED'!$A$10:$G$1000000,7,FALSE)</f>
        <v>35</v>
      </c>
      <c r="L261" s="2">
        <f t="shared" ref="L261:L324" si="19">D261/H261</f>
        <v>0.27365675500610021</v>
      </c>
      <c r="M261" s="2">
        <f t="shared" ref="M261:M324" si="20">E261/I261</f>
        <v>0.27314210410715084</v>
      </c>
      <c r="N261" s="2">
        <f t="shared" ref="N261:N324" si="21">F261/J261</f>
        <v>0.5714285714285714</v>
      </c>
      <c r="O261" s="2">
        <f t="shared" ref="O261:O324" si="22">G261/K261</f>
        <v>0.5714285714285714</v>
      </c>
      <c r="P261" s="8">
        <f>VLOOKUP($A261,'03 FORECAST SHIPPED'!$A$2:$G$1000000,4,FALSE)*L261</f>
        <v>2293824.6623390242</v>
      </c>
      <c r="Q261" s="8">
        <f>VLOOKUP($A261,'03 FORECAST SHIPPED'!$A$2:$G$1000000,5,FALSE)*M261</f>
        <v>2282803.4028194356</v>
      </c>
      <c r="R261" s="8">
        <f>VLOOKUP($A261,'03 FORECAST SHIPPED'!$A$2:$G$1000000,6,FALSE)*N261</f>
        <v>24.571428571428569</v>
      </c>
      <c r="S261" s="8">
        <f>VLOOKUP($A261,'03 FORECAST SHIPPED'!$A$2:$G$1000000,7,FALSE)*O261</f>
        <v>30.857142857142854</v>
      </c>
    </row>
    <row r="262" spans="1:19" x14ac:dyDescent="0.25">
      <c r="A262" t="s">
        <v>303</v>
      </c>
      <c r="B262">
        <f>VLOOKUP($A262,'01 LEAD TIME'!$A$10:$G$1000000,2,FALSE)</f>
        <v>0</v>
      </c>
      <c r="C262">
        <f>VLOOKUP($A262,'01 LEAD TIME'!$A$10:$G$1000000,3,FALSE)</f>
        <v>4356</v>
      </c>
      <c r="D262" s="3">
        <f>VLOOKUP($A262,'01 LEAD TIME'!$A$10:$G$1000000,4,FALSE)</f>
        <v>10017907.16</v>
      </c>
      <c r="E262" s="3">
        <f>VLOOKUP($A262,'01 LEAD TIME'!$A$10:$G$1000000,5,FALSE)</f>
        <v>9730357.0399999991</v>
      </c>
      <c r="F262" s="3">
        <f>VLOOKUP($A262,'01 LEAD TIME'!$A$10:$G$1000000,6,FALSE)</f>
        <v>47</v>
      </c>
      <c r="G262" s="3">
        <f>VLOOKUP($A262,'01 LEAD TIME'!$A$10:$G$1000000,7,FALSE)</f>
        <v>71</v>
      </c>
      <c r="H262" s="3">
        <f>VLOOKUP($A262,'02 SHIPPED'!$A$10:$G$1000000,4,FALSE)</f>
        <v>19542017.16</v>
      </c>
      <c r="I262" s="3">
        <f>VLOOKUP($A262,'02 SHIPPED'!$A$10:$G$1000000,5,FALSE)</f>
        <v>19304467.039999999</v>
      </c>
      <c r="J262" s="3">
        <f>VLOOKUP($A262,'02 SHIPPED'!$A$10:$G$1000000,6,FALSE)</f>
        <v>78</v>
      </c>
      <c r="K262" s="3">
        <f>VLOOKUP($A262,'02 SHIPPED'!$A$10:$G$1000000,7,FALSE)</f>
        <v>125</v>
      </c>
      <c r="L262" s="2">
        <f t="shared" si="19"/>
        <v>0.51263424230868904</v>
      </c>
      <c r="M262" s="2">
        <f t="shared" si="20"/>
        <v>0.50404691410739921</v>
      </c>
      <c r="N262" s="2">
        <f t="shared" si="21"/>
        <v>0.60256410256410253</v>
      </c>
      <c r="O262" s="2">
        <f t="shared" si="22"/>
        <v>0.56799999999999995</v>
      </c>
      <c r="P262" s="8">
        <f>VLOOKUP($A262,'03 FORECAST SHIPPED'!$A$2:$G$1000000,4,FALSE)*L262</f>
        <v>11928030.021826709</v>
      </c>
      <c r="Q262" s="8">
        <f>VLOOKUP($A262,'03 FORECAST SHIPPED'!$A$2:$G$1000000,5,FALSE)*M262</f>
        <v>11526030.094058849</v>
      </c>
      <c r="R262" s="8">
        <f>VLOOKUP($A262,'03 FORECAST SHIPPED'!$A$2:$G$1000000,6,FALSE)*N262</f>
        <v>58.448717948717949</v>
      </c>
      <c r="S262" s="8">
        <f>VLOOKUP($A262,'03 FORECAST SHIPPED'!$A$2:$G$1000000,7,FALSE)*O262</f>
        <v>85.767999999999986</v>
      </c>
    </row>
    <row r="263" spans="1:19" x14ac:dyDescent="0.25">
      <c r="A263" t="s">
        <v>304</v>
      </c>
      <c r="B263">
        <f>VLOOKUP($A263,'01 LEAD TIME'!$A$10:$G$1000000,2,FALSE)</f>
        <v>0</v>
      </c>
      <c r="C263">
        <f>VLOOKUP($A263,'01 LEAD TIME'!$A$10:$G$1000000,3,FALSE)</f>
        <v>4383</v>
      </c>
      <c r="D263" s="3">
        <f>VLOOKUP($A263,'01 LEAD TIME'!$A$10:$G$1000000,4,FALSE)</f>
        <v>2197222</v>
      </c>
      <c r="E263" s="3">
        <f>VLOOKUP($A263,'01 LEAD TIME'!$A$10:$G$1000000,5,FALSE)</f>
        <v>2197222</v>
      </c>
      <c r="F263" s="3">
        <f>VLOOKUP($A263,'01 LEAD TIME'!$A$10:$G$1000000,6,FALSE)</f>
        <v>11</v>
      </c>
      <c r="G263" s="3">
        <f>VLOOKUP($A263,'01 LEAD TIME'!$A$10:$G$1000000,7,FALSE)</f>
        <v>16</v>
      </c>
      <c r="H263" s="3">
        <f>VLOOKUP($A263,'02 SHIPPED'!$A$10:$G$1000000,4,FALSE)</f>
        <v>7177305.5899999999</v>
      </c>
      <c r="I263" s="3">
        <f>VLOOKUP($A263,'02 SHIPPED'!$A$10:$G$1000000,5,FALSE)</f>
        <v>7134184.4699999997</v>
      </c>
      <c r="J263" s="3">
        <f>VLOOKUP($A263,'02 SHIPPED'!$A$10:$G$1000000,6,FALSE)</f>
        <v>19</v>
      </c>
      <c r="K263" s="3">
        <f>VLOOKUP($A263,'02 SHIPPED'!$A$10:$G$1000000,7,FALSE)</f>
        <v>29</v>
      </c>
      <c r="L263" s="2">
        <f t="shared" si="19"/>
        <v>0.30613465909286997</v>
      </c>
      <c r="M263" s="2">
        <f t="shared" si="20"/>
        <v>0.30798502747434564</v>
      </c>
      <c r="N263" s="2">
        <f t="shared" si="21"/>
        <v>0.57894736842105265</v>
      </c>
      <c r="O263" s="2">
        <f t="shared" si="22"/>
        <v>0.55172413793103448</v>
      </c>
      <c r="P263" s="8">
        <f>VLOOKUP($A263,'03 FORECAST SHIPPED'!$A$2:$G$1000000,4,FALSE)*L263</f>
        <v>2896711.1336635142</v>
      </c>
      <c r="Q263" s="8">
        <f>VLOOKUP($A263,'03 FORECAST SHIPPED'!$A$2:$G$1000000,5,FALSE)*M263</f>
        <v>2870140.5500283819</v>
      </c>
      <c r="R263" s="8">
        <f>VLOOKUP($A263,'03 FORECAST SHIPPED'!$A$2:$G$1000000,6,FALSE)*N263</f>
        <v>18.526315789473685</v>
      </c>
      <c r="S263" s="8">
        <f>VLOOKUP($A263,'03 FORECAST SHIPPED'!$A$2:$G$1000000,7,FALSE)*O263</f>
        <v>23.172413793103448</v>
      </c>
    </row>
    <row r="264" spans="1:19" x14ac:dyDescent="0.25">
      <c r="A264" t="s">
        <v>305</v>
      </c>
      <c r="B264">
        <f>VLOOKUP($A264,'01 LEAD TIME'!$A$10:$G$1000000,2,FALSE)</f>
        <v>0</v>
      </c>
      <c r="C264">
        <f>VLOOKUP($A264,'01 LEAD TIME'!$A$10:$G$1000000,3,FALSE)</f>
        <v>4410</v>
      </c>
      <c r="D264" s="3">
        <f>VLOOKUP($A264,'01 LEAD TIME'!$A$10:$G$1000000,4,FALSE)</f>
        <v>434340</v>
      </c>
      <c r="E264" s="3">
        <f>VLOOKUP($A264,'01 LEAD TIME'!$A$10:$G$1000000,5,FALSE)</f>
        <v>434340</v>
      </c>
      <c r="F264" s="3">
        <f>VLOOKUP($A264,'01 LEAD TIME'!$A$10:$G$1000000,6,FALSE)</f>
        <v>3</v>
      </c>
      <c r="G264" s="3">
        <f>VLOOKUP($A264,'01 LEAD TIME'!$A$10:$G$1000000,7,FALSE)</f>
        <v>3</v>
      </c>
      <c r="H264" s="3">
        <f>VLOOKUP($A264,'02 SHIPPED'!$A$10:$G$1000000,4,FALSE)</f>
        <v>2410590</v>
      </c>
      <c r="I264" s="3">
        <f>VLOOKUP($A264,'02 SHIPPED'!$A$10:$G$1000000,5,FALSE)</f>
        <v>2410590</v>
      </c>
      <c r="J264" s="3">
        <f>VLOOKUP($A264,'02 SHIPPED'!$A$10:$G$1000000,6,FALSE)</f>
        <v>15</v>
      </c>
      <c r="K264" s="3">
        <f>VLOOKUP($A264,'02 SHIPPED'!$A$10:$G$1000000,7,FALSE)</f>
        <v>18</v>
      </c>
      <c r="L264" s="2">
        <f t="shared" si="19"/>
        <v>0.18017995594439534</v>
      </c>
      <c r="M264" s="2">
        <f t="shared" si="20"/>
        <v>0.18017995594439534</v>
      </c>
      <c r="N264" s="2">
        <f t="shared" si="21"/>
        <v>0.2</v>
      </c>
      <c r="O264" s="2">
        <f t="shared" si="22"/>
        <v>0.16666666666666666</v>
      </c>
      <c r="P264" s="8">
        <f>VLOOKUP($A264,'03 FORECAST SHIPPED'!$A$2:$G$1000000,4,FALSE)*L264</f>
        <v>617042.47532761679</v>
      </c>
      <c r="Q264" s="8">
        <f>VLOOKUP($A264,'03 FORECAST SHIPPED'!$A$2:$G$1000000,5,FALSE)*M264</f>
        <v>617042.47532761679</v>
      </c>
      <c r="R264" s="8">
        <f>VLOOKUP($A264,'03 FORECAST SHIPPED'!$A$2:$G$1000000,6,FALSE)*N264</f>
        <v>3.8000000000000003</v>
      </c>
      <c r="S264" s="8">
        <f>VLOOKUP($A264,'03 FORECAST SHIPPED'!$A$2:$G$1000000,7,FALSE)*O264</f>
        <v>4.5</v>
      </c>
    </row>
    <row r="265" spans="1:19" x14ac:dyDescent="0.25">
      <c r="A265" t="s">
        <v>306</v>
      </c>
      <c r="B265">
        <f>VLOOKUP($A265,'01 LEAD TIME'!$A$10:$G$1000000,2,FALSE)</f>
        <v>0</v>
      </c>
      <c r="C265">
        <f>VLOOKUP($A265,'01 LEAD TIME'!$A$10:$G$1000000,3,FALSE)</f>
        <v>4428</v>
      </c>
      <c r="D265" s="3">
        <f>VLOOKUP($A265,'01 LEAD TIME'!$A$10:$G$1000000,4,FALSE)</f>
        <v>1741600</v>
      </c>
      <c r="E265" s="3">
        <f>VLOOKUP($A265,'01 LEAD TIME'!$A$10:$G$1000000,5,FALSE)</f>
        <v>1706600</v>
      </c>
      <c r="F265" s="3">
        <f>VLOOKUP($A265,'01 LEAD TIME'!$A$10:$G$1000000,6,FALSE)</f>
        <v>12</v>
      </c>
      <c r="G265" s="3">
        <f>VLOOKUP($A265,'01 LEAD TIME'!$A$10:$G$1000000,7,FALSE)</f>
        <v>13</v>
      </c>
      <c r="H265" s="3">
        <f>VLOOKUP($A265,'02 SHIPPED'!$A$10:$G$1000000,4,FALSE)</f>
        <v>3121699</v>
      </c>
      <c r="I265" s="3">
        <f>VLOOKUP($A265,'02 SHIPPED'!$A$10:$G$1000000,5,FALSE)</f>
        <v>3011999</v>
      </c>
      <c r="J265" s="3">
        <f>VLOOKUP($A265,'02 SHIPPED'!$A$10:$G$1000000,6,FALSE)</f>
        <v>20</v>
      </c>
      <c r="K265" s="3">
        <f>VLOOKUP($A265,'02 SHIPPED'!$A$10:$G$1000000,7,FALSE)</f>
        <v>26</v>
      </c>
      <c r="L265" s="2">
        <f t="shared" si="19"/>
        <v>0.55790132232479817</v>
      </c>
      <c r="M265" s="2">
        <f t="shared" si="20"/>
        <v>0.56660045371861012</v>
      </c>
      <c r="N265" s="2">
        <f t="shared" si="21"/>
        <v>0.6</v>
      </c>
      <c r="O265" s="2">
        <f t="shared" si="22"/>
        <v>0.5</v>
      </c>
      <c r="P265" s="8">
        <f>VLOOKUP($A265,'03 FORECAST SHIPPED'!$A$2:$G$1000000,4,FALSE)*L265</f>
        <v>1626827.9820700204</v>
      </c>
      <c r="Q265" s="8">
        <f>VLOOKUP($A265,'03 FORECAST SHIPPED'!$A$2:$G$1000000,5,FALSE)*M265</f>
        <v>1632363.441953334</v>
      </c>
      <c r="R265" s="8">
        <f>VLOOKUP($A265,'03 FORECAST SHIPPED'!$A$2:$G$1000000,6,FALSE)*N265</f>
        <v>13.2</v>
      </c>
      <c r="S265" s="8">
        <f>VLOOKUP($A265,'03 FORECAST SHIPPED'!$A$2:$G$1000000,7,FALSE)*O265</f>
        <v>14.5</v>
      </c>
    </row>
    <row r="266" spans="1:19" x14ac:dyDescent="0.25">
      <c r="A266" t="s">
        <v>307</v>
      </c>
      <c r="B266">
        <f>VLOOKUP($A266,'01 LEAD TIME'!$A$10:$G$1000000,2,FALSE)</f>
        <v>0</v>
      </c>
      <c r="C266">
        <f>VLOOKUP($A266,'01 LEAD TIME'!$A$10:$G$1000000,3,FALSE)</f>
        <v>4434</v>
      </c>
      <c r="D266" s="3">
        <f>VLOOKUP($A266,'01 LEAD TIME'!$A$10:$G$1000000,4,FALSE)</f>
        <v>38793119.469999999</v>
      </c>
      <c r="E266" s="3">
        <f>VLOOKUP($A266,'01 LEAD TIME'!$A$10:$G$1000000,5,FALSE)</f>
        <v>38650170.829999998</v>
      </c>
      <c r="F266" s="3">
        <f>VLOOKUP($A266,'01 LEAD TIME'!$A$10:$G$1000000,6,FALSE)</f>
        <v>204</v>
      </c>
      <c r="G266" s="3">
        <f>VLOOKUP($A266,'01 LEAD TIME'!$A$10:$G$1000000,7,FALSE)</f>
        <v>247</v>
      </c>
      <c r="H266" s="3">
        <f>VLOOKUP($A266,'02 SHIPPED'!$A$10:$G$1000000,4,FALSE)</f>
        <v>140184143.84999999</v>
      </c>
      <c r="I266" s="3">
        <f>VLOOKUP($A266,'02 SHIPPED'!$A$10:$G$1000000,5,FALSE)</f>
        <v>139354703.31999999</v>
      </c>
      <c r="J266" s="3">
        <f>VLOOKUP($A266,'02 SHIPPED'!$A$10:$G$1000000,6,FALSE)</f>
        <v>806</v>
      </c>
      <c r="K266" s="3">
        <f>VLOOKUP($A266,'02 SHIPPED'!$A$10:$G$1000000,7,FALSE)</f>
        <v>1045</v>
      </c>
      <c r="L266" s="2">
        <f t="shared" si="19"/>
        <v>0.27672972423692555</v>
      </c>
      <c r="M266" s="2">
        <f t="shared" si="20"/>
        <v>0.27735103235983122</v>
      </c>
      <c r="N266" s="2">
        <f t="shared" si="21"/>
        <v>0.25310173697270472</v>
      </c>
      <c r="O266" s="2">
        <f t="shared" si="22"/>
        <v>0.23636363636363636</v>
      </c>
      <c r="P266" s="8">
        <f>VLOOKUP($A266,'03 FORECAST SHIPPED'!$A$2:$G$1000000,4,FALSE)*L266</f>
        <v>41004035.872473389</v>
      </c>
      <c r="Q266" s="8">
        <f>VLOOKUP($A266,'03 FORECAST SHIPPED'!$A$2:$G$1000000,5,FALSE)*M266</f>
        <v>40964294.928641081</v>
      </c>
      <c r="R266" s="8">
        <f>VLOOKUP($A266,'03 FORECAST SHIPPED'!$A$2:$G$1000000,6,FALSE)*N266</f>
        <v>222.47642679900744</v>
      </c>
      <c r="S266" s="8">
        <f>VLOOKUP($A266,'03 FORECAST SHIPPED'!$A$2:$G$1000000,7,FALSE)*O266</f>
        <v>266.38181818181818</v>
      </c>
    </row>
    <row r="267" spans="1:19" x14ac:dyDescent="0.25">
      <c r="A267" t="s">
        <v>308</v>
      </c>
      <c r="B267">
        <f>VLOOKUP($A267,'01 LEAD TIME'!$A$10:$G$1000000,2,FALSE)</f>
        <v>0</v>
      </c>
      <c r="C267">
        <f>VLOOKUP($A267,'01 LEAD TIME'!$A$10:$G$1000000,3,FALSE)</f>
        <v>4441</v>
      </c>
      <c r="D267" s="3">
        <f>VLOOKUP($A267,'01 LEAD TIME'!$A$10:$G$1000000,4,FALSE)</f>
        <v>12114271.140000001</v>
      </c>
      <c r="E267" s="3">
        <f>VLOOKUP($A267,'01 LEAD TIME'!$A$10:$G$1000000,5,FALSE)</f>
        <v>11713304.34</v>
      </c>
      <c r="F267" s="3">
        <f>VLOOKUP($A267,'01 LEAD TIME'!$A$10:$G$1000000,6,FALSE)</f>
        <v>89</v>
      </c>
      <c r="G267" s="3">
        <f>VLOOKUP($A267,'01 LEAD TIME'!$A$10:$G$1000000,7,FALSE)</f>
        <v>105</v>
      </c>
      <c r="H267" s="3">
        <f>VLOOKUP($A267,'02 SHIPPED'!$A$10:$G$1000000,4,FALSE)</f>
        <v>40170614.18</v>
      </c>
      <c r="I267" s="3">
        <f>VLOOKUP($A267,'02 SHIPPED'!$A$10:$G$1000000,5,FALSE)</f>
        <v>38885584.469999999</v>
      </c>
      <c r="J267" s="3">
        <f>VLOOKUP($A267,'02 SHIPPED'!$A$10:$G$1000000,6,FALSE)</f>
        <v>276</v>
      </c>
      <c r="K267" s="3">
        <f>VLOOKUP($A267,'02 SHIPPED'!$A$10:$G$1000000,7,FALSE)</f>
        <v>332</v>
      </c>
      <c r="L267" s="2">
        <f t="shared" si="19"/>
        <v>0.3015704735236886</v>
      </c>
      <c r="M267" s="2">
        <f t="shared" si="20"/>
        <v>0.30122484976500086</v>
      </c>
      <c r="N267" s="2">
        <f t="shared" si="21"/>
        <v>0.32246376811594202</v>
      </c>
      <c r="O267" s="2">
        <f t="shared" si="22"/>
        <v>0.31626506024096385</v>
      </c>
      <c r="P267" s="8">
        <f>VLOOKUP($A267,'03 FORECAST SHIPPED'!$A$2:$G$1000000,4,FALSE)*L267</f>
        <v>12162234.464212852</v>
      </c>
      <c r="Q267" s="8">
        <f>VLOOKUP($A267,'03 FORECAST SHIPPED'!$A$2:$G$1000000,5,FALSE)*M267</f>
        <v>11875239.132241502</v>
      </c>
      <c r="R267" s="8">
        <f>VLOOKUP($A267,'03 FORECAST SHIPPED'!$A$2:$G$1000000,6,FALSE)*N267</f>
        <v>97.706521739130437</v>
      </c>
      <c r="S267" s="8">
        <f>VLOOKUP($A267,'03 FORECAST SHIPPED'!$A$2:$G$1000000,7,FALSE)*O267</f>
        <v>114.48795180722891</v>
      </c>
    </row>
    <row r="268" spans="1:19" x14ac:dyDescent="0.25">
      <c r="A268" t="s">
        <v>309</v>
      </c>
      <c r="B268">
        <f>VLOOKUP($A268,'01 LEAD TIME'!$A$10:$G$1000000,2,FALSE)</f>
        <v>0</v>
      </c>
      <c r="C268">
        <f>VLOOKUP($A268,'01 LEAD TIME'!$A$10:$G$1000000,3,FALSE)</f>
        <v>4461</v>
      </c>
      <c r="D268" s="3">
        <f>VLOOKUP($A268,'01 LEAD TIME'!$A$10:$G$1000000,4,FALSE)</f>
        <v>12345989.140000001</v>
      </c>
      <c r="E268" s="3">
        <f>VLOOKUP($A268,'01 LEAD TIME'!$A$10:$G$1000000,5,FALSE)</f>
        <v>11978911.07</v>
      </c>
      <c r="F268" s="3">
        <f>VLOOKUP($A268,'01 LEAD TIME'!$A$10:$G$1000000,6,FALSE)</f>
        <v>73</v>
      </c>
      <c r="G268" s="3">
        <f>VLOOKUP($A268,'01 LEAD TIME'!$A$10:$G$1000000,7,FALSE)</f>
        <v>86</v>
      </c>
      <c r="H268" s="3">
        <f>VLOOKUP($A268,'02 SHIPPED'!$A$10:$G$1000000,4,FALSE)</f>
        <v>52213603.649999999</v>
      </c>
      <c r="I268" s="3">
        <f>VLOOKUP($A268,'02 SHIPPED'!$A$10:$G$1000000,5,FALSE)</f>
        <v>50768772.960000001</v>
      </c>
      <c r="J268" s="3">
        <f>VLOOKUP($A268,'02 SHIPPED'!$A$10:$G$1000000,6,FALSE)</f>
        <v>351</v>
      </c>
      <c r="K268" s="3">
        <f>VLOOKUP($A268,'02 SHIPPED'!$A$10:$G$1000000,7,FALSE)</f>
        <v>437</v>
      </c>
      <c r="L268" s="2">
        <f t="shared" si="19"/>
        <v>0.2364515811388552</v>
      </c>
      <c r="M268" s="2">
        <f t="shared" si="20"/>
        <v>0.2359503760202756</v>
      </c>
      <c r="N268" s="2">
        <f t="shared" si="21"/>
        <v>0.20797720797720798</v>
      </c>
      <c r="O268" s="2">
        <f t="shared" si="22"/>
        <v>0.19679633867276888</v>
      </c>
      <c r="P268" s="8">
        <f>VLOOKUP($A268,'03 FORECAST SHIPPED'!$A$2:$G$1000000,4,FALSE)*L268</f>
        <v>13214580.176708994</v>
      </c>
      <c r="Q268" s="8">
        <f>VLOOKUP($A268,'03 FORECAST SHIPPED'!$A$2:$G$1000000,5,FALSE)*M268</f>
        <v>12858367.514433157</v>
      </c>
      <c r="R268" s="8">
        <f>VLOOKUP($A268,'03 FORECAST SHIPPED'!$A$2:$G$1000000,6,FALSE)*N268</f>
        <v>78.615384615384613</v>
      </c>
      <c r="S268" s="8">
        <f>VLOOKUP($A268,'03 FORECAST SHIPPED'!$A$2:$G$1000000,7,FALSE)*O268</f>
        <v>92.494279176201374</v>
      </c>
    </row>
    <row r="269" spans="1:19" x14ac:dyDescent="0.25">
      <c r="A269" t="s">
        <v>310</v>
      </c>
      <c r="B269">
        <f>VLOOKUP($A269,'01 LEAD TIME'!$A$10:$G$1000000,2,FALSE)</f>
        <v>0</v>
      </c>
      <c r="C269">
        <f>VLOOKUP($A269,'01 LEAD TIME'!$A$10:$G$1000000,3,FALSE)</f>
        <v>4482</v>
      </c>
      <c r="D269" s="3">
        <f>VLOOKUP($A269,'01 LEAD TIME'!$A$10:$G$1000000,4,FALSE)</f>
        <v>1567218</v>
      </c>
      <c r="E269" s="3">
        <f>VLOOKUP($A269,'01 LEAD TIME'!$A$10:$G$1000000,5,FALSE)</f>
        <v>1558813.78</v>
      </c>
      <c r="F269" s="3">
        <f>VLOOKUP($A269,'01 LEAD TIME'!$A$10:$G$1000000,6,FALSE)</f>
        <v>16</v>
      </c>
      <c r="G269" s="3">
        <f>VLOOKUP($A269,'01 LEAD TIME'!$A$10:$G$1000000,7,FALSE)</f>
        <v>21</v>
      </c>
      <c r="H269" s="3">
        <f>VLOOKUP($A269,'02 SHIPPED'!$A$10:$G$1000000,4,FALSE)</f>
        <v>11263018.52</v>
      </c>
      <c r="I269" s="3">
        <f>VLOOKUP($A269,'02 SHIPPED'!$A$10:$G$1000000,5,FALSE)</f>
        <v>10982127.890000001</v>
      </c>
      <c r="J269" s="3">
        <f>VLOOKUP($A269,'02 SHIPPED'!$A$10:$G$1000000,6,FALSE)</f>
        <v>84</v>
      </c>
      <c r="K269" s="3">
        <f>VLOOKUP($A269,'02 SHIPPED'!$A$10:$G$1000000,7,FALSE)</f>
        <v>103</v>
      </c>
      <c r="L269" s="2">
        <f t="shared" si="19"/>
        <v>0.13914724522711697</v>
      </c>
      <c r="M269" s="2">
        <f t="shared" si="20"/>
        <v>0.14194096040526077</v>
      </c>
      <c r="N269" s="2">
        <f t="shared" si="21"/>
        <v>0.19047619047619047</v>
      </c>
      <c r="O269" s="2">
        <f t="shared" si="22"/>
        <v>0.20388349514563106</v>
      </c>
      <c r="P269" s="8">
        <f>VLOOKUP($A269,'03 FORECAST SHIPPED'!$A$2:$G$1000000,4,FALSE)*L269</f>
        <v>1947407.5691425358</v>
      </c>
      <c r="Q269" s="8">
        <f>VLOOKUP($A269,'03 FORECAST SHIPPED'!$A$2:$G$1000000,5,FALSE)*M269</f>
        <v>1945840.5318214269</v>
      </c>
      <c r="R269" s="8">
        <f>VLOOKUP($A269,'03 FORECAST SHIPPED'!$A$2:$G$1000000,6,FALSE)*N269</f>
        <v>21.904761904761905</v>
      </c>
      <c r="S269" s="8">
        <f>VLOOKUP($A269,'03 FORECAST SHIPPED'!$A$2:$G$1000000,7,FALSE)*O269</f>
        <v>27.524271844660195</v>
      </c>
    </row>
    <row r="270" spans="1:19" x14ac:dyDescent="0.25">
      <c r="A270" t="s">
        <v>311</v>
      </c>
      <c r="B270">
        <f>VLOOKUP($A270,'01 LEAD TIME'!$A$10:$G$1000000,2,FALSE)</f>
        <v>0</v>
      </c>
      <c r="C270">
        <f>VLOOKUP($A270,'01 LEAD TIME'!$A$10:$G$1000000,3,FALSE)</f>
        <v>4497</v>
      </c>
      <c r="D270" s="3">
        <f>VLOOKUP($A270,'01 LEAD TIME'!$A$10:$G$1000000,4,FALSE)</f>
        <v>1706200</v>
      </c>
      <c r="E270" s="3">
        <f>VLOOKUP($A270,'01 LEAD TIME'!$A$10:$G$1000000,5,FALSE)</f>
        <v>1706200</v>
      </c>
      <c r="F270" s="3">
        <f>VLOOKUP($A270,'01 LEAD TIME'!$A$10:$G$1000000,6,FALSE)</f>
        <v>11</v>
      </c>
      <c r="G270" s="3">
        <f>VLOOKUP($A270,'01 LEAD TIME'!$A$10:$G$1000000,7,FALSE)</f>
        <v>16</v>
      </c>
      <c r="H270" s="3">
        <f>VLOOKUP($A270,'02 SHIPPED'!$A$10:$G$1000000,4,FALSE)</f>
        <v>14055999.75</v>
      </c>
      <c r="I270" s="3">
        <f>VLOOKUP($A270,'02 SHIPPED'!$A$10:$G$1000000,5,FALSE)</f>
        <v>13856027.93</v>
      </c>
      <c r="J270" s="3">
        <f>VLOOKUP($A270,'02 SHIPPED'!$A$10:$G$1000000,6,FALSE)</f>
        <v>55</v>
      </c>
      <c r="K270" s="3">
        <f>VLOOKUP($A270,'02 SHIPPED'!$A$10:$G$1000000,7,FALSE)</f>
        <v>74</v>
      </c>
      <c r="L270" s="2">
        <f t="shared" si="19"/>
        <v>0.12138588719027261</v>
      </c>
      <c r="M270" s="2">
        <f t="shared" si="20"/>
        <v>0.12313774254928195</v>
      </c>
      <c r="N270" s="2">
        <f t="shared" si="21"/>
        <v>0.2</v>
      </c>
      <c r="O270" s="2">
        <f t="shared" si="22"/>
        <v>0.21621621621621623</v>
      </c>
      <c r="P270" s="8">
        <f>VLOOKUP($A270,'03 FORECAST SHIPPED'!$A$2:$G$1000000,4,FALSE)*L270</f>
        <v>1744947.4009018817</v>
      </c>
      <c r="Q270" s="8">
        <f>VLOOKUP($A270,'03 FORECAST SHIPPED'!$A$2:$G$1000000,5,FALSE)*M270</f>
        <v>1743166.9908272191</v>
      </c>
      <c r="R270" s="8">
        <f>VLOOKUP($A270,'03 FORECAST SHIPPED'!$A$2:$G$1000000,6,FALSE)*N270</f>
        <v>13.4</v>
      </c>
      <c r="S270" s="8">
        <f>VLOOKUP($A270,'03 FORECAST SHIPPED'!$A$2:$G$1000000,7,FALSE)*O270</f>
        <v>18.810810810810811</v>
      </c>
    </row>
    <row r="271" spans="1:19" x14ac:dyDescent="0.25">
      <c r="A271" t="s">
        <v>312</v>
      </c>
      <c r="B271">
        <f>VLOOKUP($A271,'01 LEAD TIME'!$A$10:$G$1000000,2,FALSE)</f>
        <v>0</v>
      </c>
      <c r="C271">
        <f>VLOOKUP($A271,'01 LEAD TIME'!$A$10:$G$1000000,3,FALSE)</f>
        <v>4525</v>
      </c>
      <c r="D271" s="3">
        <f>VLOOKUP($A271,'01 LEAD TIME'!$A$10:$G$1000000,4,FALSE)</f>
        <v>3262519.3</v>
      </c>
      <c r="E271" s="3">
        <f>VLOOKUP($A271,'01 LEAD TIME'!$A$10:$G$1000000,5,FALSE)</f>
        <v>3262519.3</v>
      </c>
      <c r="F271" s="3">
        <f>VLOOKUP($A271,'01 LEAD TIME'!$A$10:$G$1000000,6,FALSE)</f>
        <v>23</v>
      </c>
      <c r="G271" s="3">
        <f>VLOOKUP($A271,'01 LEAD TIME'!$A$10:$G$1000000,7,FALSE)</f>
        <v>30</v>
      </c>
      <c r="H271" s="3">
        <f>VLOOKUP($A271,'02 SHIPPED'!$A$10:$G$1000000,4,FALSE)</f>
        <v>4599785</v>
      </c>
      <c r="I271" s="3">
        <f>VLOOKUP($A271,'02 SHIPPED'!$A$10:$G$1000000,5,FALSE)</f>
        <v>4595085</v>
      </c>
      <c r="J271" s="3">
        <f>VLOOKUP($A271,'02 SHIPPED'!$A$10:$G$1000000,6,FALSE)</f>
        <v>34</v>
      </c>
      <c r="K271" s="3">
        <f>VLOOKUP($A271,'02 SHIPPED'!$A$10:$G$1000000,7,FALSE)</f>
        <v>40</v>
      </c>
      <c r="L271" s="2">
        <f t="shared" si="19"/>
        <v>0.70927647705273178</v>
      </c>
      <c r="M271" s="2">
        <f t="shared" si="20"/>
        <v>0.71000194773328451</v>
      </c>
      <c r="N271" s="2">
        <f t="shared" si="21"/>
        <v>0.67647058823529416</v>
      </c>
      <c r="O271" s="2">
        <f t="shared" si="22"/>
        <v>0.75</v>
      </c>
      <c r="P271" s="8">
        <f>VLOOKUP($A271,'03 FORECAST SHIPPED'!$A$2:$G$1000000,4,FALSE)*L271</f>
        <v>4936960.269344152</v>
      </c>
      <c r="Q271" s="8">
        <f>VLOOKUP($A271,'03 FORECAST SHIPPED'!$A$2:$G$1000000,5,FALSE)*M271</f>
        <v>4926389.9074609475</v>
      </c>
      <c r="R271" s="8">
        <f>VLOOKUP($A271,'03 FORECAST SHIPPED'!$A$2:$G$1000000,6,FALSE)*N271</f>
        <v>31.794117647058826</v>
      </c>
      <c r="S271" s="8">
        <f>VLOOKUP($A271,'03 FORECAST SHIPPED'!$A$2:$G$1000000,7,FALSE)*O271</f>
        <v>43.5</v>
      </c>
    </row>
    <row r="272" spans="1:19" x14ac:dyDescent="0.25">
      <c r="A272" t="s">
        <v>313</v>
      </c>
      <c r="B272">
        <f>VLOOKUP($A272,'01 LEAD TIME'!$A$10:$G$1000000,2,FALSE)</f>
        <v>0</v>
      </c>
      <c r="C272">
        <f>VLOOKUP($A272,'01 LEAD TIME'!$A$10:$G$1000000,3,FALSE)</f>
        <v>4543</v>
      </c>
      <c r="D272" s="3">
        <f>VLOOKUP($A272,'01 LEAD TIME'!$A$10:$G$1000000,4,FALSE)</f>
        <v>120594478.37</v>
      </c>
      <c r="E272" s="3">
        <f>VLOOKUP($A272,'01 LEAD TIME'!$A$10:$G$1000000,5,FALSE)</f>
        <v>118886491.31</v>
      </c>
      <c r="F272" s="3">
        <f>VLOOKUP($A272,'01 LEAD TIME'!$A$10:$G$1000000,6,FALSE)</f>
        <v>1045</v>
      </c>
      <c r="G272" s="3">
        <f>VLOOKUP($A272,'01 LEAD TIME'!$A$10:$G$1000000,7,FALSE)</f>
        <v>1223</v>
      </c>
      <c r="H272" s="3">
        <f>VLOOKUP($A272,'02 SHIPPED'!$A$10:$G$1000000,4,FALSE)</f>
        <v>247953352.87</v>
      </c>
      <c r="I272" s="3">
        <f>VLOOKUP($A272,'02 SHIPPED'!$A$10:$G$1000000,5,FALSE)</f>
        <v>244712397.27000001</v>
      </c>
      <c r="J272" s="3">
        <f>VLOOKUP($A272,'02 SHIPPED'!$A$10:$G$1000000,6,FALSE)</f>
        <v>2073</v>
      </c>
      <c r="K272" s="3">
        <f>VLOOKUP($A272,'02 SHIPPED'!$A$10:$G$1000000,7,FALSE)</f>
        <v>2436</v>
      </c>
      <c r="L272" s="2">
        <f t="shared" si="19"/>
        <v>0.4863595388977327</v>
      </c>
      <c r="M272" s="2">
        <f t="shared" si="20"/>
        <v>0.48582128505254374</v>
      </c>
      <c r="N272" s="2">
        <f t="shared" si="21"/>
        <v>0.50410033767486739</v>
      </c>
      <c r="O272" s="2">
        <f t="shared" si="22"/>
        <v>0.5020525451559934</v>
      </c>
      <c r="P272" s="8">
        <f>VLOOKUP($A272,'03 FORECAST SHIPPED'!$A$2:$G$1000000,4,FALSE)*L272</f>
        <v>153903594.14331672</v>
      </c>
      <c r="Q272" s="8">
        <f>VLOOKUP($A272,'03 FORECAST SHIPPED'!$A$2:$G$1000000,5,FALSE)*M272</f>
        <v>151758756.38522655</v>
      </c>
      <c r="R272" s="8">
        <f>VLOOKUP($A272,'03 FORECAST SHIPPED'!$A$2:$G$1000000,6,FALSE)*N272</f>
        <v>1254.705740472745</v>
      </c>
      <c r="S272" s="8">
        <f>VLOOKUP($A272,'03 FORECAST SHIPPED'!$A$2:$G$1000000,7,FALSE)*O272</f>
        <v>1505.1535303776682</v>
      </c>
    </row>
    <row r="273" spans="1:19" x14ac:dyDescent="0.25">
      <c r="A273" t="s">
        <v>314</v>
      </c>
      <c r="B273">
        <f>VLOOKUP($A273,'01 LEAD TIME'!$A$10:$G$1000000,2,FALSE)</f>
        <v>0</v>
      </c>
      <c r="C273">
        <f>VLOOKUP($A273,'01 LEAD TIME'!$A$10:$G$1000000,3,FALSE)</f>
        <v>4562</v>
      </c>
      <c r="D273" s="3">
        <f>VLOOKUP($A273,'01 LEAD TIME'!$A$10:$G$1000000,4,FALSE)</f>
        <v>7383028.25</v>
      </c>
      <c r="E273" s="3">
        <f>VLOOKUP($A273,'01 LEAD TIME'!$A$10:$G$1000000,5,FALSE)</f>
        <v>7170887.3099999996</v>
      </c>
      <c r="F273" s="3">
        <f>VLOOKUP($A273,'01 LEAD TIME'!$A$10:$G$1000000,6,FALSE)</f>
        <v>55</v>
      </c>
      <c r="G273" s="3">
        <f>VLOOKUP($A273,'01 LEAD TIME'!$A$10:$G$1000000,7,FALSE)</f>
        <v>70</v>
      </c>
      <c r="H273" s="3">
        <f>VLOOKUP($A273,'02 SHIPPED'!$A$10:$G$1000000,4,FALSE)</f>
        <v>12003651.33</v>
      </c>
      <c r="I273" s="3">
        <f>VLOOKUP($A273,'02 SHIPPED'!$A$10:$G$1000000,5,FALSE)</f>
        <v>11805589.310000001</v>
      </c>
      <c r="J273" s="3">
        <f>VLOOKUP($A273,'02 SHIPPED'!$A$10:$G$1000000,6,FALSE)</f>
        <v>100</v>
      </c>
      <c r="K273" s="3">
        <f>VLOOKUP($A273,'02 SHIPPED'!$A$10:$G$1000000,7,FALSE)</f>
        <v>120</v>
      </c>
      <c r="L273" s="2">
        <f t="shared" si="19"/>
        <v>0.61506520366415873</v>
      </c>
      <c r="M273" s="2">
        <f t="shared" si="20"/>
        <v>0.60741460012723403</v>
      </c>
      <c r="N273" s="2">
        <f t="shared" si="21"/>
        <v>0.55000000000000004</v>
      </c>
      <c r="O273" s="2">
        <f t="shared" si="22"/>
        <v>0.58333333333333337</v>
      </c>
      <c r="P273" s="8">
        <f>VLOOKUP($A273,'03 FORECAST SHIPPED'!$A$2:$G$1000000,4,FALSE)*L273</f>
        <v>8830740.421084024</v>
      </c>
      <c r="Q273" s="8">
        <f>VLOOKUP($A273,'03 FORECAST SHIPPED'!$A$2:$G$1000000,5,FALSE)*M273</f>
        <v>8576685.0182809588</v>
      </c>
      <c r="R273" s="8">
        <f>VLOOKUP($A273,'03 FORECAST SHIPPED'!$A$2:$G$1000000,6,FALSE)*N273</f>
        <v>62.150000000000006</v>
      </c>
      <c r="S273" s="8">
        <f>VLOOKUP($A273,'03 FORECAST SHIPPED'!$A$2:$G$1000000,7,FALSE)*O273</f>
        <v>81.666666666666671</v>
      </c>
    </row>
    <row r="274" spans="1:19" x14ac:dyDescent="0.25">
      <c r="A274" t="s">
        <v>315</v>
      </c>
      <c r="B274">
        <f>VLOOKUP($A274,'01 LEAD TIME'!$A$10:$G$1000000,2,FALSE)</f>
        <v>0</v>
      </c>
      <c r="C274">
        <f>VLOOKUP($A274,'01 LEAD TIME'!$A$10:$G$1000000,3,FALSE)</f>
        <v>4577</v>
      </c>
      <c r="D274" s="3">
        <f>VLOOKUP($A274,'01 LEAD TIME'!$A$10:$G$1000000,4,FALSE)</f>
        <v>5061671.4400000004</v>
      </c>
      <c r="E274" s="3">
        <f>VLOOKUP($A274,'01 LEAD TIME'!$A$10:$G$1000000,5,FALSE)</f>
        <v>5061671.4400000004</v>
      </c>
      <c r="F274" s="3">
        <f>VLOOKUP($A274,'01 LEAD TIME'!$A$10:$G$1000000,6,FALSE)</f>
        <v>31</v>
      </c>
      <c r="G274" s="3">
        <f>VLOOKUP($A274,'01 LEAD TIME'!$A$10:$G$1000000,7,FALSE)</f>
        <v>35</v>
      </c>
      <c r="H274" s="3">
        <f>VLOOKUP($A274,'02 SHIPPED'!$A$10:$G$1000000,4,FALSE)</f>
        <v>10352906.300000001</v>
      </c>
      <c r="I274" s="3">
        <f>VLOOKUP($A274,'02 SHIPPED'!$A$10:$G$1000000,5,FALSE)</f>
        <v>10352906.300000001</v>
      </c>
      <c r="J274" s="3">
        <f>VLOOKUP($A274,'02 SHIPPED'!$A$10:$G$1000000,6,FALSE)</f>
        <v>72</v>
      </c>
      <c r="K274" s="3">
        <f>VLOOKUP($A274,'02 SHIPPED'!$A$10:$G$1000000,7,FALSE)</f>
        <v>81</v>
      </c>
      <c r="L274" s="2">
        <f t="shared" si="19"/>
        <v>0.48891309293507274</v>
      </c>
      <c r="M274" s="2">
        <f t="shared" si="20"/>
        <v>0.48891309293507274</v>
      </c>
      <c r="N274" s="2">
        <f t="shared" si="21"/>
        <v>0.43055555555555558</v>
      </c>
      <c r="O274" s="2">
        <f t="shared" si="22"/>
        <v>0.43209876543209874</v>
      </c>
      <c r="P274" s="8">
        <f>VLOOKUP($A274,'03 FORECAST SHIPPED'!$A$2:$G$1000000,4,FALSE)*L274</f>
        <v>5726832.9311463786</v>
      </c>
      <c r="Q274" s="8">
        <f>VLOOKUP($A274,'03 FORECAST SHIPPED'!$A$2:$G$1000000,5,FALSE)*M274</f>
        <v>5726832.9311463786</v>
      </c>
      <c r="R274" s="8">
        <f>VLOOKUP($A274,'03 FORECAST SHIPPED'!$A$2:$G$1000000,6,FALSE)*N274</f>
        <v>38.31944444444445</v>
      </c>
      <c r="S274" s="8">
        <f>VLOOKUP($A274,'03 FORECAST SHIPPED'!$A$2:$G$1000000,7,FALSE)*O274</f>
        <v>44.506172839506171</v>
      </c>
    </row>
    <row r="275" spans="1:19" x14ac:dyDescent="0.25">
      <c r="A275" t="s">
        <v>316</v>
      </c>
      <c r="B275">
        <f>VLOOKUP($A275,'01 LEAD TIME'!$A$10:$G$1000000,2,FALSE)</f>
        <v>0</v>
      </c>
      <c r="C275">
        <f>VLOOKUP($A275,'01 LEAD TIME'!$A$10:$G$1000000,3,FALSE)</f>
        <v>4602</v>
      </c>
      <c r="D275" s="3">
        <f>VLOOKUP($A275,'01 LEAD TIME'!$A$10:$G$1000000,4,FALSE)</f>
        <v>12707995.1</v>
      </c>
      <c r="E275" s="3">
        <f>VLOOKUP($A275,'01 LEAD TIME'!$A$10:$G$1000000,5,FALSE)</f>
        <v>12557663.1</v>
      </c>
      <c r="F275" s="3">
        <f>VLOOKUP($A275,'01 LEAD TIME'!$A$10:$G$1000000,6,FALSE)</f>
        <v>76</v>
      </c>
      <c r="G275" s="3">
        <f>VLOOKUP($A275,'01 LEAD TIME'!$A$10:$G$1000000,7,FALSE)</f>
        <v>98</v>
      </c>
      <c r="H275" s="3">
        <f>VLOOKUP($A275,'02 SHIPPED'!$A$10:$G$1000000,4,FALSE)</f>
        <v>25525631.699999999</v>
      </c>
      <c r="I275" s="3">
        <f>VLOOKUP($A275,'02 SHIPPED'!$A$10:$G$1000000,5,FALSE)</f>
        <v>25176222.989999998</v>
      </c>
      <c r="J275" s="3">
        <f>VLOOKUP($A275,'02 SHIPPED'!$A$10:$G$1000000,6,FALSE)</f>
        <v>169</v>
      </c>
      <c r="K275" s="3">
        <f>VLOOKUP($A275,'02 SHIPPED'!$A$10:$G$1000000,7,FALSE)</f>
        <v>214</v>
      </c>
      <c r="L275" s="2">
        <f t="shared" si="19"/>
        <v>0.49785232543334079</v>
      </c>
      <c r="M275" s="2">
        <f t="shared" si="20"/>
        <v>0.49879058923921615</v>
      </c>
      <c r="N275" s="2">
        <f t="shared" si="21"/>
        <v>0.44970414201183434</v>
      </c>
      <c r="O275" s="2">
        <f t="shared" si="22"/>
        <v>0.45794392523364486</v>
      </c>
      <c r="P275" s="8">
        <f>VLOOKUP($A275,'03 FORECAST SHIPPED'!$A$2:$G$1000000,4,FALSE)*L275</f>
        <v>15261956.61967537</v>
      </c>
      <c r="Q275" s="8">
        <f>VLOOKUP($A275,'03 FORECAST SHIPPED'!$A$2:$G$1000000,5,FALSE)*M275</f>
        <v>15065824.450271878</v>
      </c>
      <c r="R275" s="8">
        <f>VLOOKUP($A275,'03 FORECAST SHIPPED'!$A$2:$G$1000000,6,FALSE)*N275</f>
        <v>88.591715976331372</v>
      </c>
      <c r="S275" s="8">
        <f>VLOOKUP($A275,'03 FORECAST SHIPPED'!$A$2:$G$1000000,7,FALSE)*O275</f>
        <v>114.02803738317756</v>
      </c>
    </row>
    <row r="276" spans="1:19" x14ac:dyDescent="0.25">
      <c r="A276" t="s">
        <v>317</v>
      </c>
      <c r="B276">
        <f>VLOOKUP($A276,'01 LEAD TIME'!$A$10:$G$1000000,2,FALSE)</f>
        <v>0</v>
      </c>
      <c r="C276">
        <f>VLOOKUP($A276,'01 LEAD TIME'!$A$10:$G$1000000,3,FALSE)</f>
        <v>4624</v>
      </c>
      <c r="D276" s="3">
        <f>VLOOKUP($A276,'01 LEAD TIME'!$A$10:$G$1000000,4,FALSE)</f>
        <v>15008552.23</v>
      </c>
      <c r="E276" s="3">
        <f>VLOOKUP($A276,'01 LEAD TIME'!$A$10:$G$1000000,5,FALSE)</f>
        <v>14898183.810000001</v>
      </c>
      <c r="F276" s="3">
        <f>VLOOKUP($A276,'01 LEAD TIME'!$A$10:$G$1000000,6,FALSE)</f>
        <v>111</v>
      </c>
      <c r="G276" s="3">
        <f>VLOOKUP($A276,'01 LEAD TIME'!$A$10:$G$1000000,7,FALSE)</f>
        <v>134</v>
      </c>
      <c r="H276" s="3">
        <f>VLOOKUP($A276,'02 SHIPPED'!$A$10:$G$1000000,4,FALSE)</f>
        <v>69484135.430000007</v>
      </c>
      <c r="I276" s="3">
        <f>VLOOKUP($A276,'02 SHIPPED'!$A$10:$G$1000000,5,FALSE)</f>
        <v>67823880.430000007</v>
      </c>
      <c r="J276" s="3">
        <f>VLOOKUP($A276,'02 SHIPPED'!$A$10:$G$1000000,6,FALSE)</f>
        <v>525</v>
      </c>
      <c r="K276" s="3">
        <f>VLOOKUP($A276,'02 SHIPPED'!$A$10:$G$1000000,7,FALSE)</f>
        <v>648</v>
      </c>
      <c r="L276" s="2">
        <f t="shared" si="19"/>
        <v>0.21599969744345424</v>
      </c>
      <c r="M276" s="2">
        <f t="shared" si="20"/>
        <v>0.21965985602042026</v>
      </c>
      <c r="N276" s="2">
        <f t="shared" si="21"/>
        <v>0.21142857142857144</v>
      </c>
      <c r="O276" s="2">
        <f t="shared" si="22"/>
        <v>0.20679012345679013</v>
      </c>
      <c r="P276" s="8">
        <f>VLOOKUP($A276,'03 FORECAST SHIPPED'!$A$2:$G$1000000,4,FALSE)*L276</f>
        <v>16242179.363705521</v>
      </c>
      <c r="Q276" s="8">
        <f>VLOOKUP($A276,'03 FORECAST SHIPPED'!$A$2:$G$1000000,5,FALSE)*M276</f>
        <v>16111269.069451187</v>
      </c>
      <c r="R276" s="8">
        <f>VLOOKUP($A276,'03 FORECAST SHIPPED'!$A$2:$G$1000000,6,FALSE)*N276</f>
        <v>119.88000000000001</v>
      </c>
      <c r="S276" s="8">
        <f>VLOOKUP($A276,'03 FORECAST SHIPPED'!$A$2:$G$1000000,7,FALSE)*O276</f>
        <v>146.6141975308642</v>
      </c>
    </row>
    <row r="277" spans="1:19" x14ac:dyDescent="0.25">
      <c r="A277" t="s">
        <v>318</v>
      </c>
      <c r="B277">
        <f>VLOOKUP($A277,'01 LEAD TIME'!$A$10:$G$1000000,2,FALSE)</f>
        <v>0</v>
      </c>
      <c r="C277">
        <f>VLOOKUP($A277,'01 LEAD TIME'!$A$10:$G$1000000,3,FALSE)</f>
        <v>4649</v>
      </c>
      <c r="D277" s="3">
        <f>VLOOKUP($A277,'01 LEAD TIME'!$A$10:$G$1000000,4,FALSE)</f>
        <v>1865034.29</v>
      </c>
      <c r="E277" s="3">
        <f>VLOOKUP($A277,'01 LEAD TIME'!$A$10:$G$1000000,5,FALSE)</f>
        <v>1863413.81</v>
      </c>
      <c r="F277" s="3">
        <f>VLOOKUP($A277,'01 LEAD TIME'!$A$10:$G$1000000,6,FALSE)</f>
        <v>16</v>
      </c>
      <c r="G277" s="3">
        <f>VLOOKUP($A277,'01 LEAD TIME'!$A$10:$G$1000000,7,FALSE)</f>
        <v>21</v>
      </c>
      <c r="H277" s="3">
        <f>VLOOKUP($A277,'02 SHIPPED'!$A$10:$G$1000000,4,FALSE)</f>
        <v>6107689.29</v>
      </c>
      <c r="I277" s="3">
        <f>VLOOKUP($A277,'02 SHIPPED'!$A$10:$G$1000000,5,FALSE)</f>
        <v>6005588.8099999996</v>
      </c>
      <c r="J277" s="3">
        <f>VLOOKUP($A277,'02 SHIPPED'!$A$10:$G$1000000,6,FALSE)</f>
        <v>43</v>
      </c>
      <c r="K277" s="3">
        <f>VLOOKUP($A277,'02 SHIPPED'!$A$10:$G$1000000,7,FALSE)</f>
        <v>50</v>
      </c>
      <c r="L277" s="2">
        <f t="shared" si="19"/>
        <v>0.30535840993967789</v>
      </c>
      <c r="M277" s="2">
        <f t="shared" si="20"/>
        <v>0.3102799523832202</v>
      </c>
      <c r="N277" s="2">
        <f t="shared" si="21"/>
        <v>0.37209302325581395</v>
      </c>
      <c r="O277" s="2">
        <f t="shared" si="22"/>
        <v>0.42</v>
      </c>
      <c r="P277" s="8">
        <f>VLOOKUP($A277,'03 FORECAST SHIPPED'!$A$2:$G$1000000,4,FALSE)*L277</f>
        <v>2462274.9684066321</v>
      </c>
      <c r="Q277" s="8">
        <f>VLOOKUP($A277,'03 FORECAST SHIPPED'!$A$2:$G$1000000,5,FALSE)*M277</f>
        <v>2475579.9563357793</v>
      </c>
      <c r="R277" s="8">
        <f>VLOOKUP($A277,'03 FORECAST SHIPPED'!$A$2:$G$1000000,6,FALSE)*N277</f>
        <v>19.348837209302324</v>
      </c>
      <c r="S277" s="8">
        <f>VLOOKUP($A277,'03 FORECAST SHIPPED'!$A$2:$G$1000000,7,FALSE)*O277</f>
        <v>27.3</v>
      </c>
    </row>
    <row r="278" spans="1:19" x14ac:dyDescent="0.25">
      <c r="A278" t="s">
        <v>319</v>
      </c>
      <c r="B278">
        <f>VLOOKUP($A278,'01 LEAD TIME'!$A$10:$G$1000000,2,FALSE)</f>
        <v>0</v>
      </c>
      <c r="C278">
        <f>VLOOKUP($A278,'01 LEAD TIME'!$A$10:$G$1000000,3,FALSE)</f>
        <v>4663</v>
      </c>
      <c r="D278" s="3">
        <f>VLOOKUP($A278,'01 LEAD TIME'!$A$10:$G$1000000,4,FALSE)</f>
        <v>4033286</v>
      </c>
      <c r="E278" s="3">
        <f>VLOOKUP($A278,'01 LEAD TIME'!$A$10:$G$1000000,5,FALSE)</f>
        <v>3998189.44</v>
      </c>
      <c r="F278" s="3">
        <f>VLOOKUP($A278,'01 LEAD TIME'!$A$10:$G$1000000,6,FALSE)</f>
        <v>30</v>
      </c>
      <c r="G278" s="3">
        <f>VLOOKUP($A278,'01 LEAD TIME'!$A$10:$G$1000000,7,FALSE)</f>
        <v>33</v>
      </c>
      <c r="H278" s="3">
        <f>VLOOKUP($A278,'02 SHIPPED'!$A$10:$G$1000000,4,FALSE)</f>
        <v>9817870</v>
      </c>
      <c r="I278" s="3">
        <f>VLOOKUP($A278,'02 SHIPPED'!$A$10:$G$1000000,5,FALSE)</f>
        <v>9727278.8100000005</v>
      </c>
      <c r="J278" s="3">
        <f>VLOOKUP($A278,'02 SHIPPED'!$A$10:$G$1000000,6,FALSE)</f>
        <v>65</v>
      </c>
      <c r="K278" s="3">
        <f>VLOOKUP($A278,'02 SHIPPED'!$A$10:$G$1000000,7,FALSE)</f>
        <v>82</v>
      </c>
      <c r="L278" s="2">
        <f t="shared" si="19"/>
        <v>0.41081069519152319</v>
      </c>
      <c r="M278" s="2">
        <f t="shared" si="20"/>
        <v>0.41102856390727838</v>
      </c>
      <c r="N278" s="2">
        <f t="shared" si="21"/>
        <v>0.46153846153846156</v>
      </c>
      <c r="O278" s="2">
        <f t="shared" si="22"/>
        <v>0.40243902439024393</v>
      </c>
      <c r="P278" s="8">
        <f>VLOOKUP($A278,'03 FORECAST SHIPPED'!$A$2:$G$1000000,4,FALSE)*L278</f>
        <v>3869326.9326314158</v>
      </c>
      <c r="Q278" s="8">
        <f>VLOOKUP($A278,'03 FORECAST SHIPPED'!$A$2:$G$1000000,5,FALSE)*M278</f>
        <v>3834143.4188304022</v>
      </c>
      <c r="R278" s="8">
        <f>VLOOKUP($A278,'03 FORECAST SHIPPED'!$A$2:$G$1000000,6,FALSE)*N278</f>
        <v>30</v>
      </c>
      <c r="S278" s="8">
        <f>VLOOKUP($A278,'03 FORECAST SHIPPED'!$A$2:$G$1000000,7,FALSE)*O278</f>
        <v>30.987804878048781</v>
      </c>
    </row>
    <row r="279" spans="1:19" x14ac:dyDescent="0.25">
      <c r="A279" t="s">
        <v>320</v>
      </c>
      <c r="B279">
        <f>VLOOKUP($A279,'01 LEAD TIME'!$A$10:$G$1000000,2,FALSE)</f>
        <v>0</v>
      </c>
      <c r="C279">
        <f>VLOOKUP($A279,'01 LEAD TIME'!$A$10:$G$1000000,3,FALSE)</f>
        <v>4676</v>
      </c>
      <c r="D279" s="3">
        <f>VLOOKUP($A279,'01 LEAD TIME'!$A$10:$G$1000000,4,FALSE)</f>
        <v>9309662</v>
      </c>
      <c r="E279" s="3">
        <f>VLOOKUP($A279,'01 LEAD TIME'!$A$10:$G$1000000,5,FALSE)</f>
        <v>9096115.4900000002</v>
      </c>
      <c r="F279" s="3">
        <f>VLOOKUP($A279,'01 LEAD TIME'!$A$10:$G$1000000,6,FALSE)</f>
        <v>69</v>
      </c>
      <c r="G279" s="3">
        <f>VLOOKUP($A279,'01 LEAD TIME'!$A$10:$G$1000000,7,FALSE)</f>
        <v>80</v>
      </c>
      <c r="H279" s="3">
        <f>VLOOKUP($A279,'02 SHIPPED'!$A$10:$G$1000000,4,FALSE)</f>
        <v>16044780.279999999</v>
      </c>
      <c r="I279" s="3">
        <f>VLOOKUP($A279,'02 SHIPPED'!$A$10:$G$1000000,5,FALSE)</f>
        <v>15294675.77</v>
      </c>
      <c r="J279" s="3">
        <f>VLOOKUP($A279,'02 SHIPPED'!$A$10:$G$1000000,6,FALSE)</f>
        <v>116</v>
      </c>
      <c r="K279" s="3">
        <f>VLOOKUP($A279,'02 SHIPPED'!$A$10:$G$1000000,7,FALSE)</f>
        <v>146</v>
      </c>
      <c r="L279" s="2">
        <f t="shared" si="19"/>
        <v>0.58022994628381419</v>
      </c>
      <c r="M279" s="2">
        <f t="shared" si="20"/>
        <v>0.59472430973932311</v>
      </c>
      <c r="N279" s="2">
        <f t="shared" si="21"/>
        <v>0.59482758620689657</v>
      </c>
      <c r="O279" s="2">
        <f t="shared" si="22"/>
        <v>0.54794520547945202</v>
      </c>
      <c r="P279" s="8">
        <f>VLOOKUP($A279,'03 FORECAST SHIPPED'!$A$2:$G$1000000,4,FALSE)*L279</f>
        <v>10608760.295242846</v>
      </c>
      <c r="Q279" s="8">
        <f>VLOOKUP($A279,'03 FORECAST SHIPPED'!$A$2:$G$1000000,5,FALSE)*M279</f>
        <v>10447214.339935962</v>
      </c>
      <c r="R279" s="8">
        <f>VLOOKUP($A279,'03 FORECAST SHIPPED'!$A$2:$G$1000000,6,FALSE)*N279</f>
        <v>75.543103448275872</v>
      </c>
      <c r="S279" s="8">
        <f>VLOOKUP($A279,'03 FORECAST SHIPPED'!$A$2:$G$1000000,7,FALSE)*O279</f>
        <v>87.123287671232873</v>
      </c>
    </row>
    <row r="280" spans="1:19" x14ac:dyDescent="0.25">
      <c r="A280" t="s">
        <v>321</v>
      </c>
      <c r="B280">
        <f>VLOOKUP($A280,'01 LEAD TIME'!$A$10:$G$1000000,2,FALSE)</f>
        <v>0</v>
      </c>
      <c r="C280">
        <f>VLOOKUP($A280,'01 LEAD TIME'!$A$10:$G$1000000,3,FALSE)</f>
        <v>4696</v>
      </c>
      <c r="D280" s="3">
        <f>VLOOKUP($A280,'01 LEAD TIME'!$A$10:$G$1000000,4,FALSE)</f>
        <v>7943128.5300000003</v>
      </c>
      <c r="E280" s="3">
        <f>VLOOKUP($A280,'01 LEAD TIME'!$A$10:$G$1000000,5,FALSE)</f>
        <v>7841516.0300000003</v>
      </c>
      <c r="F280" s="3">
        <f>VLOOKUP($A280,'01 LEAD TIME'!$A$10:$G$1000000,6,FALSE)</f>
        <v>65</v>
      </c>
      <c r="G280" s="3">
        <f>VLOOKUP($A280,'01 LEAD TIME'!$A$10:$G$1000000,7,FALSE)</f>
        <v>84</v>
      </c>
      <c r="H280" s="3">
        <f>VLOOKUP($A280,'02 SHIPPED'!$A$10:$G$1000000,4,FALSE)</f>
        <v>24715566.98</v>
      </c>
      <c r="I280" s="3">
        <f>VLOOKUP($A280,'02 SHIPPED'!$A$10:$G$1000000,5,FALSE)</f>
        <v>24359623.829999998</v>
      </c>
      <c r="J280" s="3">
        <f>VLOOKUP($A280,'02 SHIPPED'!$A$10:$G$1000000,6,FALSE)</f>
        <v>196</v>
      </c>
      <c r="K280" s="3">
        <f>VLOOKUP($A280,'02 SHIPPED'!$A$10:$G$1000000,7,FALSE)</f>
        <v>249</v>
      </c>
      <c r="L280" s="2">
        <f t="shared" si="19"/>
        <v>0.32138160279420791</v>
      </c>
      <c r="M280" s="2">
        <f t="shared" si="20"/>
        <v>0.3219062857753498</v>
      </c>
      <c r="N280" s="2">
        <f t="shared" si="21"/>
        <v>0.33163265306122447</v>
      </c>
      <c r="O280" s="2">
        <f t="shared" si="22"/>
        <v>0.33734939759036142</v>
      </c>
      <c r="P280" s="8">
        <f>VLOOKUP($A280,'03 FORECAST SHIPPED'!$A$2:$G$1000000,4,FALSE)*L280</f>
        <v>10318758.76079719</v>
      </c>
      <c r="Q280" s="8">
        <f>VLOOKUP($A280,'03 FORECAST SHIPPED'!$A$2:$G$1000000,5,FALSE)*M280</f>
        <v>10209447.642873187</v>
      </c>
      <c r="R280" s="8">
        <f>VLOOKUP($A280,'03 FORECAST SHIPPED'!$A$2:$G$1000000,6,FALSE)*N280</f>
        <v>88.214285714285708</v>
      </c>
      <c r="S280" s="8">
        <f>VLOOKUP($A280,'03 FORECAST SHIPPED'!$A$2:$G$1000000,7,FALSE)*O280</f>
        <v>111.32530120481927</v>
      </c>
    </row>
    <row r="281" spans="1:19" x14ac:dyDescent="0.25">
      <c r="A281" t="s">
        <v>322</v>
      </c>
      <c r="B281">
        <f>VLOOKUP($A281,'01 LEAD TIME'!$A$10:$G$1000000,2,FALSE)</f>
        <v>0</v>
      </c>
      <c r="C281">
        <f>VLOOKUP($A281,'01 LEAD TIME'!$A$10:$G$1000000,3,FALSE)</f>
        <v>4717</v>
      </c>
      <c r="D281" s="3">
        <f>VLOOKUP($A281,'01 LEAD TIME'!$A$10:$G$1000000,4,FALSE)</f>
        <v>24630852.510000002</v>
      </c>
      <c r="E281" s="3">
        <f>VLOOKUP($A281,'01 LEAD TIME'!$A$10:$G$1000000,5,FALSE)</f>
        <v>24334364.48</v>
      </c>
      <c r="F281" s="3">
        <f>VLOOKUP($A281,'01 LEAD TIME'!$A$10:$G$1000000,6,FALSE)</f>
        <v>177</v>
      </c>
      <c r="G281" s="3">
        <f>VLOOKUP($A281,'01 LEAD TIME'!$A$10:$G$1000000,7,FALSE)</f>
        <v>244</v>
      </c>
      <c r="H281" s="3">
        <f>VLOOKUP($A281,'02 SHIPPED'!$A$10:$G$1000000,4,FALSE)</f>
        <v>133140493.83</v>
      </c>
      <c r="I281" s="3">
        <f>VLOOKUP($A281,'02 SHIPPED'!$A$10:$G$1000000,5,FALSE)</f>
        <v>131243098.47</v>
      </c>
      <c r="J281" s="3">
        <f>VLOOKUP($A281,'02 SHIPPED'!$A$10:$G$1000000,6,FALSE)</f>
        <v>1135</v>
      </c>
      <c r="K281" s="3">
        <f>VLOOKUP($A281,'02 SHIPPED'!$A$10:$G$1000000,7,FALSE)</f>
        <v>1356</v>
      </c>
      <c r="L281" s="2">
        <f t="shared" si="19"/>
        <v>0.1849989571275725</v>
      </c>
      <c r="M281" s="2">
        <f t="shared" si="20"/>
        <v>0.18541443141532074</v>
      </c>
      <c r="N281" s="2">
        <f t="shared" si="21"/>
        <v>0.15594713656387665</v>
      </c>
      <c r="O281" s="2">
        <f t="shared" si="22"/>
        <v>0.17994100294985252</v>
      </c>
      <c r="P281" s="8">
        <f>VLOOKUP($A281,'03 FORECAST SHIPPED'!$A$2:$G$1000000,4,FALSE)*L281</f>
        <v>30661838.560695846</v>
      </c>
      <c r="Q281" s="8">
        <f>VLOOKUP($A281,'03 FORECAST SHIPPED'!$A$2:$G$1000000,5,FALSE)*M281</f>
        <v>30253781.013305187</v>
      </c>
      <c r="R281" s="8">
        <f>VLOOKUP($A281,'03 FORECAST SHIPPED'!$A$2:$G$1000000,6,FALSE)*N281</f>
        <v>213.33568281938327</v>
      </c>
      <c r="S281" s="8">
        <f>VLOOKUP($A281,'03 FORECAST SHIPPED'!$A$2:$G$1000000,7,FALSE)*O281</f>
        <v>300.50147492625371</v>
      </c>
    </row>
    <row r="282" spans="1:19" x14ac:dyDescent="0.25">
      <c r="A282" t="s">
        <v>323</v>
      </c>
      <c r="B282">
        <f>VLOOKUP($A282,'01 LEAD TIME'!$A$10:$G$1000000,2,FALSE)</f>
        <v>0</v>
      </c>
      <c r="C282">
        <f>VLOOKUP($A282,'01 LEAD TIME'!$A$10:$G$1000000,3,FALSE)</f>
        <v>4736</v>
      </c>
      <c r="D282" s="3">
        <f>VLOOKUP($A282,'01 LEAD TIME'!$A$10:$G$1000000,4,FALSE)</f>
        <v>25477472.300000001</v>
      </c>
      <c r="E282" s="3">
        <f>VLOOKUP($A282,'01 LEAD TIME'!$A$10:$G$1000000,5,FALSE)</f>
        <v>25199990.920000002</v>
      </c>
      <c r="F282" s="3">
        <f>VLOOKUP($A282,'01 LEAD TIME'!$A$10:$G$1000000,6,FALSE)</f>
        <v>127</v>
      </c>
      <c r="G282" s="3">
        <f>VLOOKUP($A282,'01 LEAD TIME'!$A$10:$G$1000000,7,FALSE)</f>
        <v>167</v>
      </c>
      <c r="H282" s="3">
        <f>VLOOKUP($A282,'02 SHIPPED'!$A$10:$G$1000000,4,FALSE)</f>
        <v>124932809.31</v>
      </c>
      <c r="I282" s="3">
        <f>VLOOKUP($A282,'02 SHIPPED'!$A$10:$G$1000000,5,FALSE)</f>
        <v>120985634.47</v>
      </c>
      <c r="J282" s="3">
        <f>VLOOKUP($A282,'02 SHIPPED'!$A$10:$G$1000000,6,FALSE)</f>
        <v>820</v>
      </c>
      <c r="K282" s="3">
        <f>VLOOKUP($A282,'02 SHIPPED'!$A$10:$G$1000000,7,FALSE)</f>
        <v>1035</v>
      </c>
      <c r="L282" s="2">
        <f t="shared" si="19"/>
        <v>0.20392939565444243</v>
      </c>
      <c r="M282" s="2">
        <f t="shared" si="20"/>
        <v>0.20828911655828589</v>
      </c>
      <c r="N282" s="2">
        <f t="shared" si="21"/>
        <v>0.1548780487804878</v>
      </c>
      <c r="O282" s="2">
        <f t="shared" si="22"/>
        <v>0.16135265700483092</v>
      </c>
      <c r="P282" s="8">
        <f>VLOOKUP($A282,'03 FORECAST SHIPPED'!$A$2:$G$1000000,4,FALSE)*L282</f>
        <v>23042158.546775181</v>
      </c>
      <c r="Q282" s="8">
        <f>VLOOKUP($A282,'03 FORECAST SHIPPED'!$A$2:$G$1000000,5,FALSE)*M282</f>
        <v>22743663.537872739</v>
      </c>
      <c r="R282" s="8">
        <f>VLOOKUP($A282,'03 FORECAST SHIPPED'!$A$2:$G$1000000,6,FALSE)*N282</f>
        <v>111.35731707317073</v>
      </c>
      <c r="S282" s="8">
        <f>VLOOKUP($A282,'03 FORECAST SHIPPED'!$A$2:$G$1000000,7,FALSE)*O282</f>
        <v>147.63768115942028</v>
      </c>
    </row>
    <row r="283" spans="1:19" x14ac:dyDescent="0.25">
      <c r="A283" t="s">
        <v>324</v>
      </c>
      <c r="B283">
        <f>VLOOKUP($A283,'01 LEAD TIME'!$A$10:$G$1000000,2,FALSE)</f>
        <v>0</v>
      </c>
      <c r="C283">
        <f>VLOOKUP($A283,'01 LEAD TIME'!$A$10:$G$1000000,3,FALSE)</f>
        <v>4770</v>
      </c>
      <c r="D283" s="3">
        <f>VLOOKUP($A283,'01 LEAD TIME'!$A$10:$G$1000000,4,FALSE)</f>
        <v>9069750</v>
      </c>
      <c r="E283" s="3">
        <f>VLOOKUP($A283,'01 LEAD TIME'!$A$10:$G$1000000,5,FALSE)</f>
        <v>8991250</v>
      </c>
      <c r="F283" s="3">
        <f>VLOOKUP($A283,'01 LEAD TIME'!$A$10:$G$1000000,6,FALSE)</f>
        <v>44</v>
      </c>
      <c r="G283" s="3">
        <f>VLOOKUP($A283,'01 LEAD TIME'!$A$10:$G$1000000,7,FALSE)</f>
        <v>66</v>
      </c>
      <c r="H283" s="3">
        <f>VLOOKUP($A283,'02 SHIPPED'!$A$10:$G$1000000,4,FALSE)</f>
        <v>25601012.100000001</v>
      </c>
      <c r="I283" s="3">
        <f>VLOOKUP($A283,'02 SHIPPED'!$A$10:$G$1000000,5,FALSE)</f>
        <v>25174942.100000001</v>
      </c>
      <c r="J283" s="3">
        <f>VLOOKUP($A283,'02 SHIPPED'!$A$10:$G$1000000,6,FALSE)</f>
        <v>145</v>
      </c>
      <c r="K283" s="3">
        <f>VLOOKUP($A283,'02 SHIPPED'!$A$10:$G$1000000,7,FALSE)</f>
        <v>184</v>
      </c>
      <c r="L283" s="2">
        <f t="shared" si="19"/>
        <v>0.35427310313251248</v>
      </c>
      <c r="M283" s="2">
        <f t="shared" si="20"/>
        <v>0.35715077175887522</v>
      </c>
      <c r="N283" s="2">
        <f t="shared" si="21"/>
        <v>0.30344827586206896</v>
      </c>
      <c r="O283" s="2">
        <f t="shared" si="22"/>
        <v>0.35869565217391303</v>
      </c>
      <c r="P283" s="8">
        <f>VLOOKUP($A283,'03 FORECAST SHIPPED'!$A$2:$G$1000000,4,FALSE)*L283</f>
        <v>12462467.27426159</v>
      </c>
      <c r="Q283" s="8">
        <f>VLOOKUP($A283,'03 FORECAST SHIPPED'!$A$2:$G$1000000,5,FALSE)*M283</f>
        <v>12408578.008042367</v>
      </c>
      <c r="R283" s="8">
        <f>VLOOKUP($A283,'03 FORECAST SHIPPED'!$A$2:$G$1000000,6,FALSE)*N283</f>
        <v>52.193103448275863</v>
      </c>
      <c r="S283" s="8">
        <f>VLOOKUP($A283,'03 FORECAST SHIPPED'!$A$2:$G$1000000,7,FALSE)*O283</f>
        <v>86.086956521739125</v>
      </c>
    </row>
    <row r="284" spans="1:19" x14ac:dyDescent="0.25">
      <c r="A284" t="s">
        <v>325</v>
      </c>
      <c r="B284">
        <f>VLOOKUP($A284,'01 LEAD TIME'!$A$10:$G$1000000,2,FALSE)</f>
        <v>0</v>
      </c>
      <c r="C284">
        <f>VLOOKUP($A284,'01 LEAD TIME'!$A$10:$G$1000000,3,FALSE)</f>
        <v>4789</v>
      </c>
      <c r="D284" s="3">
        <f>VLOOKUP($A284,'01 LEAD TIME'!$A$10:$G$1000000,4,FALSE)</f>
        <v>4660464</v>
      </c>
      <c r="E284" s="3">
        <f>VLOOKUP($A284,'01 LEAD TIME'!$A$10:$G$1000000,5,FALSE)</f>
        <v>4660464</v>
      </c>
      <c r="F284" s="3">
        <f>VLOOKUP($A284,'01 LEAD TIME'!$A$10:$G$1000000,6,FALSE)</f>
        <v>31</v>
      </c>
      <c r="G284" s="3">
        <f>VLOOKUP($A284,'01 LEAD TIME'!$A$10:$G$1000000,7,FALSE)</f>
        <v>34</v>
      </c>
      <c r="H284" s="3">
        <f>VLOOKUP($A284,'02 SHIPPED'!$A$10:$G$1000000,4,FALSE)</f>
        <v>10103692</v>
      </c>
      <c r="I284" s="3">
        <f>VLOOKUP($A284,'02 SHIPPED'!$A$10:$G$1000000,5,FALSE)</f>
        <v>10063442</v>
      </c>
      <c r="J284" s="3">
        <f>VLOOKUP($A284,'02 SHIPPED'!$A$10:$G$1000000,6,FALSE)</f>
        <v>63</v>
      </c>
      <c r="K284" s="3">
        <f>VLOOKUP($A284,'02 SHIPPED'!$A$10:$G$1000000,7,FALSE)</f>
        <v>67</v>
      </c>
      <c r="L284" s="2">
        <f t="shared" si="19"/>
        <v>0.46126346685944108</v>
      </c>
      <c r="M284" s="2">
        <f t="shared" si="20"/>
        <v>0.46310834801850104</v>
      </c>
      <c r="N284" s="2">
        <f t="shared" si="21"/>
        <v>0.49206349206349204</v>
      </c>
      <c r="O284" s="2">
        <f t="shared" si="22"/>
        <v>0.5074626865671642</v>
      </c>
      <c r="P284" s="8">
        <f>VLOOKUP($A284,'03 FORECAST SHIPPED'!$A$2:$G$1000000,4,FALSE)*L284</f>
        <v>5751742.0374195566</v>
      </c>
      <c r="Q284" s="8">
        <f>VLOOKUP($A284,'03 FORECAST SHIPPED'!$A$2:$G$1000000,5,FALSE)*M284</f>
        <v>5735739.2358220657</v>
      </c>
      <c r="R284" s="8">
        <f>VLOOKUP($A284,'03 FORECAST SHIPPED'!$A$2:$G$1000000,6,FALSE)*N284</f>
        <v>40.841269841269842</v>
      </c>
      <c r="S284" s="8">
        <f>VLOOKUP($A284,'03 FORECAST SHIPPED'!$A$2:$G$1000000,7,FALSE)*O284</f>
        <v>47.194029850746269</v>
      </c>
    </row>
    <row r="285" spans="1:19" x14ac:dyDescent="0.25">
      <c r="A285" t="s">
        <v>326</v>
      </c>
      <c r="B285">
        <f>VLOOKUP($A285,'01 LEAD TIME'!$A$10:$G$1000000,2,FALSE)</f>
        <v>0</v>
      </c>
      <c r="C285">
        <f>VLOOKUP($A285,'01 LEAD TIME'!$A$10:$G$1000000,3,FALSE)</f>
        <v>4805</v>
      </c>
      <c r="D285" s="3">
        <f>VLOOKUP($A285,'01 LEAD TIME'!$A$10:$G$1000000,4,FALSE)</f>
        <v>3451816</v>
      </c>
      <c r="E285" s="3">
        <f>VLOOKUP($A285,'01 LEAD TIME'!$A$10:$G$1000000,5,FALSE)</f>
        <v>3404214.61</v>
      </c>
      <c r="F285" s="3">
        <f>VLOOKUP($A285,'01 LEAD TIME'!$A$10:$G$1000000,6,FALSE)</f>
        <v>28</v>
      </c>
      <c r="G285" s="3">
        <f>VLOOKUP($A285,'01 LEAD TIME'!$A$10:$G$1000000,7,FALSE)</f>
        <v>32</v>
      </c>
      <c r="H285" s="3">
        <f>VLOOKUP($A285,'02 SHIPPED'!$A$10:$G$1000000,4,FALSE)</f>
        <v>7248039.2999999998</v>
      </c>
      <c r="I285" s="3">
        <f>VLOOKUP($A285,'02 SHIPPED'!$A$10:$G$1000000,5,FALSE)</f>
        <v>7143937.9100000001</v>
      </c>
      <c r="J285" s="3">
        <f>VLOOKUP($A285,'02 SHIPPED'!$A$10:$G$1000000,6,FALSE)</f>
        <v>59</v>
      </c>
      <c r="K285" s="3">
        <f>VLOOKUP($A285,'02 SHIPPED'!$A$10:$G$1000000,7,FALSE)</f>
        <v>70</v>
      </c>
      <c r="L285" s="2">
        <f t="shared" si="19"/>
        <v>0.47624134709092986</v>
      </c>
      <c r="M285" s="2">
        <f t="shared" si="20"/>
        <v>0.47651794470873277</v>
      </c>
      <c r="N285" s="2">
        <f t="shared" si="21"/>
        <v>0.47457627118644069</v>
      </c>
      <c r="O285" s="2">
        <f t="shared" si="22"/>
        <v>0.45714285714285713</v>
      </c>
      <c r="P285" s="8">
        <f>VLOOKUP($A285,'03 FORECAST SHIPPED'!$A$2:$G$1000000,4,FALSE)*L285</f>
        <v>5272569.8692919621</v>
      </c>
      <c r="Q285" s="8">
        <f>VLOOKUP($A285,'03 FORECAST SHIPPED'!$A$2:$G$1000000,5,FALSE)*M285</f>
        <v>5205398.1608399283</v>
      </c>
      <c r="R285" s="8">
        <f>VLOOKUP($A285,'03 FORECAST SHIPPED'!$A$2:$G$1000000,6,FALSE)*N285</f>
        <v>38.440677966101696</v>
      </c>
      <c r="S285" s="8">
        <f>VLOOKUP($A285,'03 FORECAST SHIPPED'!$A$2:$G$1000000,7,FALSE)*O285</f>
        <v>46.628571428571426</v>
      </c>
    </row>
    <row r="286" spans="1:19" x14ac:dyDescent="0.25">
      <c r="A286" t="s">
        <v>327</v>
      </c>
      <c r="B286">
        <f>VLOOKUP($A286,'01 LEAD TIME'!$A$10:$G$1000000,2,FALSE)</f>
        <v>0</v>
      </c>
      <c r="C286">
        <f>VLOOKUP($A286,'01 LEAD TIME'!$A$10:$G$1000000,3,FALSE)</f>
        <v>4827</v>
      </c>
      <c r="D286" s="3">
        <f>VLOOKUP($A286,'01 LEAD TIME'!$A$10:$G$1000000,4,FALSE)</f>
        <v>11340904</v>
      </c>
      <c r="E286" s="3">
        <f>VLOOKUP($A286,'01 LEAD TIME'!$A$10:$G$1000000,5,FALSE)</f>
        <v>11108517.67</v>
      </c>
      <c r="F286" s="3">
        <f>VLOOKUP($A286,'01 LEAD TIME'!$A$10:$G$1000000,6,FALSE)</f>
        <v>66</v>
      </c>
      <c r="G286" s="3">
        <f>VLOOKUP($A286,'01 LEAD TIME'!$A$10:$G$1000000,7,FALSE)</f>
        <v>77</v>
      </c>
      <c r="H286" s="3">
        <f>VLOOKUP($A286,'02 SHIPPED'!$A$10:$G$1000000,4,FALSE)</f>
        <v>29237767.25</v>
      </c>
      <c r="I286" s="3">
        <f>VLOOKUP($A286,'02 SHIPPED'!$A$10:$G$1000000,5,FALSE)</f>
        <v>28503082.68</v>
      </c>
      <c r="J286" s="3">
        <f>VLOOKUP($A286,'02 SHIPPED'!$A$10:$G$1000000,6,FALSE)</f>
        <v>214</v>
      </c>
      <c r="K286" s="3">
        <f>VLOOKUP($A286,'02 SHIPPED'!$A$10:$G$1000000,7,FALSE)</f>
        <v>260</v>
      </c>
      <c r="L286" s="2">
        <f t="shared" si="19"/>
        <v>0.38788543266757142</v>
      </c>
      <c r="M286" s="2">
        <f t="shared" si="20"/>
        <v>0.38973039494407419</v>
      </c>
      <c r="N286" s="2">
        <f t="shared" si="21"/>
        <v>0.30841121495327101</v>
      </c>
      <c r="O286" s="2">
        <f t="shared" si="22"/>
        <v>0.29615384615384616</v>
      </c>
      <c r="P286" s="8">
        <f>VLOOKUP($A286,'03 FORECAST SHIPPED'!$A$2:$G$1000000,4,FALSE)*L286</f>
        <v>13565332.370485766</v>
      </c>
      <c r="Q286" s="8">
        <f>VLOOKUP($A286,'03 FORECAST SHIPPED'!$A$2:$G$1000000,5,FALSE)*M286</f>
        <v>13322137.203355275</v>
      </c>
      <c r="R286" s="8">
        <f>VLOOKUP($A286,'03 FORECAST SHIPPED'!$A$2:$G$1000000,6,FALSE)*N286</f>
        <v>79.878504672897193</v>
      </c>
      <c r="S286" s="8">
        <f>VLOOKUP($A286,'03 FORECAST SHIPPED'!$A$2:$G$1000000,7,FALSE)*O286</f>
        <v>91.511538461538464</v>
      </c>
    </row>
    <row r="287" spans="1:19" x14ac:dyDescent="0.25">
      <c r="A287" t="s">
        <v>328</v>
      </c>
      <c r="B287">
        <f>VLOOKUP($A287,'01 LEAD TIME'!$A$10:$G$1000000,2,FALSE)</f>
        <v>0</v>
      </c>
      <c r="C287">
        <f>VLOOKUP($A287,'01 LEAD TIME'!$A$10:$G$1000000,3,FALSE)</f>
        <v>4855</v>
      </c>
      <c r="D287" s="3">
        <f>VLOOKUP($A287,'01 LEAD TIME'!$A$10:$G$1000000,4,FALSE)</f>
        <v>20864228.949999999</v>
      </c>
      <c r="E287" s="3">
        <f>VLOOKUP($A287,'01 LEAD TIME'!$A$10:$G$1000000,5,FALSE)</f>
        <v>20518225.109999999</v>
      </c>
      <c r="F287" s="3">
        <f>VLOOKUP($A287,'01 LEAD TIME'!$A$10:$G$1000000,6,FALSE)</f>
        <v>166</v>
      </c>
      <c r="G287" s="3">
        <f>VLOOKUP($A287,'01 LEAD TIME'!$A$10:$G$1000000,7,FALSE)</f>
        <v>197</v>
      </c>
      <c r="H287" s="3">
        <f>VLOOKUP($A287,'02 SHIPPED'!$A$10:$G$1000000,4,FALSE)</f>
        <v>48531565.229999997</v>
      </c>
      <c r="I287" s="3">
        <f>VLOOKUP($A287,'02 SHIPPED'!$A$10:$G$1000000,5,FALSE)</f>
        <v>47356116.219999999</v>
      </c>
      <c r="J287" s="3">
        <f>VLOOKUP($A287,'02 SHIPPED'!$A$10:$G$1000000,6,FALSE)</f>
        <v>403</v>
      </c>
      <c r="K287" s="3">
        <f>VLOOKUP($A287,'02 SHIPPED'!$A$10:$G$1000000,7,FALSE)</f>
        <v>497</v>
      </c>
      <c r="L287" s="2">
        <f t="shared" si="19"/>
        <v>0.42991048920677888</v>
      </c>
      <c r="M287" s="2">
        <f t="shared" si="20"/>
        <v>0.43327508139982346</v>
      </c>
      <c r="N287" s="2">
        <f t="shared" si="21"/>
        <v>0.41191066997518611</v>
      </c>
      <c r="O287" s="2">
        <f t="shared" si="22"/>
        <v>0.39637826961770622</v>
      </c>
      <c r="P287" s="8">
        <f>VLOOKUP($A287,'03 FORECAST SHIPPED'!$A$2:$G$1000000,4,FALSE)*L287</f>
        <v>24657107.779472154</v>
      </c>
      <c r="Q287" s="8">
        <f>VLOOKUP($A287,'03 FORECAST SHIPPED'!$A$2:$G$1000000,5,FALSE)*M287</f>
        <v>24330653.838019554</v>
      </c>
      <c r="R287" s="8">
        <f>VLOOKUP($A287,'03 FORECAST SHIPPED'!$A$2:$G$1000000,6,FALSE)*N287</f>
        <v>192.7741935483871</v>
      </c>
      <c r="S287" s="8">
        <f>VLOOKUP($A287,'03 FORECAST SHIPPED'!$A$2:$G$1000000,7,FALSE)*O287</f>
        <v>225.14285714285714</v>
      </c>
    </row>
    <row r="288" spans="1:19" x14ac:dyDescent="0.25">
      <c r="A288" t="s">
        <v>329</v>
      </c>
      <c r="B288">
        <f>VLOOKUP($A288,'01 LEAD TIME'!$A$10:$G$1000000,2,FALSE)</f>
        <v>0</v>
      </c>
      <c r="C288">
        <f>VLOOKUP($A288,'01 LEAD TIME'!$A$10:$G$1000000,3,FALSE)</f>
        <v>4882</v>
      </c>
      <c r="D288" s="3">
        <f>VLOOKUP($A288,'01 LEAD TIME'!$A$10:$G$1000000,4,FALSE)</f>
        <v>11395890</v>
      </c>
      <c r="E288" s="3">
        <f>VLOOKUP($A288,'01 LEAD TIME'!$A$10:$G$1000000,5,FALSE)</f>
        <v>11125140.73</v>
      </c>
      <c r="F288" s="3">
        <f>VLOOKUP($A288,'01 LEAD TIME'!$A$10:$G$1000000,6,FALSE)</f>
        <v>85</v>
      </c>
      <c r="G288" s="3">
        <f>VLOOKUP($A288,'01 LEAD TIME'!$A$10:$G$1000000,7,FALSE)</f>
        <v>100</v>
      </c>
      <c r="H288" s="3">
        <f>VLOOKUP($A288,'02 SHIPPED'!$A$10:$G$1000000,4,FALSE)</f>
        <v>68218365.680000007</v>
      </c>
      <c r="I288" s="3">
        <f>VLOOKUP($A288,'02 SHIPPED'!$A$10:$G$1000000,5,FALSE)</f>
        <v>66749429.920000002</v>
      </c>
      <c r="J288" s="3">
        <f>VLOOKUP($A288,'02 SHIPPED'!$A$10:$G$1000000,6,FALSE)</f>
        <v>508</v>
      </c>
      <c r="K288" s="3">
        <f>VLOOKUP($A288,'02 SHIPPED'!$A$10:$G$1000000,7,FALSE)</f>
        <v>626</v>
      </c>
      <c r="L288" s="2">
        <f t="shared" si="19"/>
        <v>0.16705017609856054</v>
      </c>
      <c r="M288" s="2">
        <f t="shared" si="20"/>
        <v>0.16667019843216063</v>
      </c>
      <c r="N288" s="2">
        <f t="shared" si="21"/>
        <v>0.1673228346456693</v>
      </c>
      <c r="O288" s="2">
        <f t="shared" si="22"/>
        <v>0.15974440894568689</v>
      </c>
      <c r="P288" s="8">
        <f>VLOOKUP($A288,'03 FORECAST SHIPPED'!$A$2:$G$1000000,4,FALSE)*L288</f>
        <v>12572745.938464127</v>
      </c>
      <c r="Q288" s="8">
        <f>VLOOKUP($A288,'03 FORECAST SHIPPED'!$A$2:$G$1000000,5,FALSE)*M288</f>
        <v>12288640.379725043</v>
      </c>
      <c r="R288" s="8">
        <f>VLOOKUP($A288,'03 FORECAST SHIPPED'!$A$2:$G$1000000,6,FALSE)*N288</f>
        <v>90.688976377952756</v>
      </c>
      <c r="S288" s="8">
        <f>VLOOKUP($A288,'03 FORECAST SHIPPED'!$A$2:$G$1000000,7,FALSE)*O288</f>
        <v>106.0702875399361</v>
      </c>
    </row>
    <row r="289" spans="1:19" x14ac:dyDescent="0.25">
      <c r="A289" t="s">
        <v>330</v>
      </c>
      <c r="B289">
        <f>VLOOKUP($A289,'01 LEAD TIME'!$A$10:$G$1000000,2,FALSE)</f>
        <v>0</v>
      </c>
      <c r="C289">
        <f>VLOOKUP($A289,'01 LEAD TIME'!$A$10:$G$1000000,3,FALSE)</f>
        <v>4904</v>
      </c>
      <c r="D289" s="3">
        <f>VLOOKUP($A289,'01 LEAD TIME'!$A$10:$G$1000000,4,FALSE)</f>
        <v>21269594.780000001</v>
      </c>
      <c r="E289" s="3">
        <f>VLOOKUP($A289,'01 LEAD TIME'!$A$10:$G$1000000,5,FALSE)</f>
        <v>20942719.579999998</v>
      </c>
      <c r="F289" s="3">
        <f>VLOOKUP($A289,'01 LEAD TIME'!$A$10:$G$1000000,6,FALSE)</f>
        <v>160</v>
      </c>
      <c r="G289" s="3">
        <f>VLOOKUP($A289,'01 LEAD TIME'!$A$10:$G$1000000,7,FALSE)</f>
        <v>200</v>
      </c>
      <c r="H289" s="3">
        <f>VLOOKUP($A289,'02 SHIPPED'!$A$10:$G$1000000,4,FALSE)</f>
        <v>27001724.780000001</v>
      </c>
      <c r="I289" s="3">
        <f>VLOOKUP($A289,'02 SHIPPED'!$A$10:$G$1000000,5,FALSE)</f>
        <v>26572745.309999999</v>
      </c>
      <c r="J289" s="3">
        <f>VLOOKUP($A289,'02 SHIPPED'!$A$10:$G$1000000,6,FALSE)</f>
        <v>193</v>
      </c>
      <c r="K289" s="3">
        <f>VLOOKUP($A289,'02 SHIPPED'!$A$10:$G$1000000,7,FALSE)</f>
        <v>240</v>
      </c>
      <c r="L289" s="2">
        <f t="shared" si="19"/>
        <v>0.78771244997483458</v>
      </c>
      <c r="M289" s="2">
        <f t="shared" si="20"/>
        <v>0.78812781049456415</v>
      </c>
      <c r="N289" s="2">
        <f t="shared" si="21"/>
        <v>0.82901554404145072</v>
      </c>
      <c r="O289" s="2">
        <f t="shared" si="22"/>
        <v>0.83333333333333337</v>
      </c>
      <c r="P289" s="8">
        <f>VLOOKUP($A289,'03 FORECAST SHIPPED'!$A$2:$G$1000000,4,FALSE)*L289</f>
        <v>31127154.200294714</v>
      </c>
      <c r="Q289" s="8">
        <f>VLOOKUP($A289,'03 FORECAST SHIPPED'!$A$2:$G$1000000,5,FALSE)*M289</f>
        <v>30776022.849549893</v>
      </c>
      <c r="R289" s="8">
        <f>VLOOKUP($A289,'03 FORECAST SHIPPED'!$A$2:$G$1000000,6,FALSE)*N289</f>
        <v>233.7823834196891</v>
      </c>
      <c r="S289" s="8">
        <f>VLOOKUP($A289,'03 FORECAST SHIPPED'!$A$2:$G$1000000,7,FALSE)*O289</f>
        <v>275</v>
      </c>
    </row>
    <row r="290" spans="1:19" x14ac:dyDescent="0.25">
      <c r="A290" t="s">
        <v>331</v>
      </c>
      <c r="B290">
        <f>VLOOKUP($A290,'01 LEAD TIME'!$A$10:$G$1000000,2,FALSE)</f>
        <v>0</v>
      </c>
      <c r="C290">
        <f>VLOOKUP($A290,'01 LEAD TIME'!$A$10:$G$1000000,3,FALSE)</f>
        <v>4936</v>
      </c>
      <c r="D290" s="3">
        <f>VLOOKUP($A290,'01 LEAD TIME'!$A$10:$G$1000000,4,FALSE)</f>
        <v>38596181.240000002</v>
      </c>
      <c r="E290" s="3">
        <f>VLOOKUP($A290,'01 LEAD TIME'!$A$10:$G$1000000,5,FALSE)</f>
        <v>38254932.390000001</v>
      </c>
      <c r="F290" s="3">
        <f>VLOOKUP($A290,'01 LEAD TIME'!$A$10:$G$1000000,6,FALSE)</f>
        <v>289</v>
      </c>
      <c r="G290" s="3">
        <f>VLOOKUP($A290,'01 LEAD TIME'!$A$10:$G$1000000,7,FALSE)</f>
        <v>352</v>
      </c>
      <c r="H290" s="3">
        <f>VLOOKUP($A290,'02 SHIPPED'!$A$10:$G$1000000,4,FALSE)</f>
        <v>56264347.310000002</v>
      </c>
      <c r="I290" s="3">
        <f>VLOOKUP($A290,'02 SHIPPED'!$A$10:$G$1000000,5,FALSE)</f>
        <v>55129129.909999996</v>
      </c>
      <c r="J290" s="3">
        <f>VLOOKUP($A290,'02 SHIPPED'!$A$10:$G$1000000,6,FALSE)</f>
        <v>434</v>
      </c>
      <c r="K290" s="3">
        <f>VLOOKUP($A290,'02 SHIPPED'!$A$10:$G$1000000,7,FALSE)</f>
        <v>545</v>
      </c>
      <c r="L290" s="2">
        <f t="shared" si="19"/>
        <v>0.68597936500260803</v>
      </c>
      <c r="M290" s="2">
        <f t="shared" si="20"/>
        <v>0.69391504006053351</v>
      </c>
      <c r="N290" s="2">
        <f t="shared" si="21"/>
        <v>0.66589861751152069</v>
      </c>
      <c r="O290" s="2">
        <f t="shared" si="22"/>
        <v>0.64587155963302756</v>
      </c>
      <c r="P290" s="8">
        <f>VLOOKUP($A290,'03 FORECAST SHIPPED'!$A$2:$G$1000000,4,FALSE)*L290</f>
        <v>67472829.598726988</v>
      </c>
      <c r="Q290" s="8">
        <f>VLOOKUP($A290,'03 FORECAST SHIPPED'!$A$2:$G$1000000,5,FALSE)*M290</f>
        <v>67617461.229615077</v>
      </c>
      <c r="R290" s="8">
        <f>VLOOKUP($A290,'03 FORECAST SHIPPED'!$A$2:$G$1000000,6,FALSE)*N290</f>
        <v>443.4884792626728</v>
      </c>
      <c r="S290" s="8">
        <f>VLOOKUP($A290,'03 FORECAST SHIPPED'!$A$2:$G$1000000,7,FALSE)*O290</f>
        <v>549.63669724770648</v>
      </c>
    </row>
    <row r="291" spans="1:19" x14ac:dyDescent="0.25">
      <c r="A291" t="s">
        <v>332</v>
      </c>
      <c r="B291">
        <f>VLOOKUP($A291,'01 LEAD TIME'!$A$10:$G$1000000,2,FALSE)</f>
        <v>0</v>
      </c>
      <c r="C291">
        <f>VLOOKUP($A291,'01 LEAD TIME'!$A$10:$G$1000000,3,FALSE)</f>
        <v>4955</v>
      </c>
      <c r="D291" s="3">
        <f>VLOOKUP($A291,'01 LEAD TIME'!$A$10:$G$1000000,4,FALSE)</f>
        <v>3098127</v>
      </c>
      <c r="E291" s="3">
        <f>VLOOKUP($A291,'01 LEAD TIME'!$A$10:$G$1000000,5,FALSE)</f>
        <v>3059677</v>
      </c>
      <c r="F291" s="3">
        <f>VLOOKUP($A291,'01 LEAD TIME'!$A$10:$G$1000000,6,FALSE)</f>
        <v>20</v>
      </c>
      <c r="G291" s="3">
        <f>VLOOKUP($A291,'01 LEAD TIME'!$A$10:$G$1000000,7,FALSE)</f>
        <v>22</v>
      </c>
      <c r="H291" s="3">
        <f>VLOOKUP($A291,'02 SHIPPED'!$A$10:$G$1000000,4,FALSE)</f>
        <v>4128400</v>
      </c>
      <c r="I291" s="3">
        <f>VLOOKUP($A291,'02 SHIPPED'!$A$10:$G$1000000,5,FALSE)</f>
        <v>4072700</v>
      </c>
      <c r="J291" s="3">
        <f>VLOOKUP($A291,'02 SHIPPED'!$A$10:$G$1000000,6,FALSE)</f>
        <v>28</v>
      </c>
      <c r="K291" s="3">
        <f>VLOOKUP($A291,'02 SHIPPED'!$A$10:$G$1000000,7,FALSE)</f>
        <v>33</v>
      </c>
      <c r="L291" s="2">
        <f t="shared" si="19"/>
        <v>0.75044254432710011</v>
      </c>
      <c r="M291" s="2">
        <f t="shared" si="20"/>
        <v>0.75126500847103883</v>
      </c>
      <c r="N291" s="2">
        <f t="shared" si="21"/>
        <v>0.7142857142857143</v>
      </c>
      <c r="O291" s="2">
        <f t="shared" si="22"/>
        <v>0.66666666666666663</v>
      </c>
      <c r="P291" s="8">
        <f>VLOOKUP($A291,'03 FORECAST SHIPPED'!$A$2:$G$1000000,4,FALSE)*L291</f>
        <v>4396653.0052487645</v>
      </c>
      <c r="Q291" s="8">
        <f>VLOOKUP($A291,'03 FORECAST SHIPPED'!$A$2:$G$1000000,5,FALSE)*M291</f>
        <v>4363382.4786551921</v>
      </c>
      <c r="R291" s="8">
        <f>VLOOKUP($A291,'03 FORECAST SHIPPED'!$A$2:$G$1000000,6,FALSE)*N291</f>
        <v>35</v>
      </c>
      <c r="S291" s="8">
        <f>VLOOKUP($A291,'03 FORECAST SHIPPED'!$A$2:$G$1000000,7,FALSE)*O291</f>
        <v>37.333333333333329</v>
      </c>
    </row>
    <row r="292" spans="1:19" x14ac:dyDescent="0.25">
      <c r="A292" t="s">
        <v>333</v>
      </c>
      <c r="B292">
        <f>VLOOKUP($A292,'01 LEAD TIME'!$A$10:$G$1000000,2,FALSE)</f>
        <v>0</v>
      </c>
      <c r="C292">
        <f>VLOOKUP($A292,'01 LEAD TIME'!$A$10:$G$1000000,3,FALSE)</f>
        <v>4979</v>
      </c>
      <c r="D292" s="3">
        <f>VLOOKUP($A292,'01 LEAD TIME'!$A$10:$G$1000000,4,FALSE)</f>
        <v>13703499</v>
      </c>
      <c r="E292" s="3">
        <f>VLOOKUP($A292,'01 LEAD TIME'!$A$10:$G$1000000,5,FALSE)</f>
        <v>13367884.4</v>
      </c>
      <c r="F292" s="3">
        <f>VLOOKUP($A292,'01 LEAD TIME'!$A$10:$G$1000000,6,FALSE)</f>
        <v>100</v>
      </c>
      <c r="G292" s="3">
        <f>VLOOKUP($A292,'01 LEAD TIME'!$A$10:$G$1000000,7,FALSE)</f>
        <v>124</v>
      </c>
      <c r="H292" s="3">
        <f>VLOOKUP($A292,'02 SHIPPED'!$A$10:$G$1000000,4,FALSE)</f>
        <v>42022754.740000002</v>
      </c>
      <c r="I292" s="3">
        <f>VLOOKUP($A292,'02 SHIPPED'!$A$10:$G$1000000,5,FALSE)</f>
        <v>40997120.549999997</v>
      </c>
      <c r="J292" s="3">
        <f>VLOOKUP($A292,'02 SHIPPED'!$A$10:$G$1000000,6,FALSE)</f>
        <v>294</v>
      </c>
      <c r="K292" s="3">
        <f>VLOOKUP($A292,'02 SHIPPED'!$A$10:$G$1000000,7,FALSE)</f>
        <v>374</v>
      </c>
      <c r="L292" s="2">
        <f t="shared" si="19"/>
        <v>0.32609711297570204</v>
      </c>
      <c r="M292" s="2">
        <f t="shared" si="20"/>
        <v>0.32606886095077237</v>
      </c>
      <c r="N292" s="2">
        <f t="shared" si="21"/>
        <v>0.3401360544217687</v>
      </c>
      <c r="O292" s="2">
        <f t="shared" si="22"/>
        <v>0.33155080213903743</v>
      </c>
      <c r="P292" s="8">
        <f>VLOOKUP($A292,'03 FORECAST SHIPPED'!$A$2:$G$1000000,4,FALSE)*L292</f>
        <v>18396825.604211811</v>
      </c>
      <c r="Q292" s="8">
        <f>VLOOKUP($A292,'03 FORECAST SHIPPED'!$A$2:$G$1000000,5,FALSE)*M292</f>
        <v>18007501.892939985</v>
      </c>
      <c r="R292" s="8">
        <f>VLOOKUP($A292,'03 FORECAST SHIPPED'!$A$2:$G$1000000,6,FALSE)*N292</f>
        <v>132.65306122448979</v>
      </c>
      <c r="S292" s="8">
        <f>VLOOKUP($A292,'03 FORECAST SHIPPED'!$A$2:$G$1000000,7,FALSE)*O292</f>
        <v>169.09090909090909</v>
      </c>
    </row>
    <row r="293" spans="1:19" x14ac:dyDescent="0.25">
      <c r="A293" t="s">
        <v>334</v>
      </c>
      <c r="B293">
        <f>VLOOKUP($A293,'01 LEAD TIME'!$A$10:$G$1000000,2,FALSE)</f>
        <v>0</v>
      </c>
      <c r="C293">
        <f>VLOOKUP($A293,'01 LEAD TIME'!$A$10:$G$1000000,3,FALSE)</f>
        <v>5007</v>
      </c>
      <c r="D293" s="3">
        <f>VLOOKUP($A293,'01 LEAD TIME'!$A$10:$G$1000000,4,FALSE)</f>
        <v>3403058</v>
      </c>
      <c r="E293" s="3">
        <f>VLOOKUP($A293,'01 LEAD TIME'!$A$10:$G$1000000,5,FALSE)</f>
        <v>3349718</v>
      </c>
      <c r="F293" s="3">
        <f>VLOOKUP($A293,'01 LEAD TIME'!$A$10:$G$1000000,6,FALSE)</f>
        <v>26</v>
      </c>
      <c r="G293" s="3">
        <f>VLOOKUP($A293,'01 LEAD TIME'!$A$10:$G$1000000,7,FALSE)</f>
        <v>34</v>
      </c>
      <c r="H293" s="3">
        <f>VLOOKUP($A293,'02 SHIPPED'!$A$10:$G$1000000,4,FALSE)</f>
        <v>23596829.050000001</v>
      </c>
      <c r="I293" s="3">
        <f>VLOOKUP($A293,'02 SHIPPED'!$A$10:$G$1000000,5,FALSE)</f>
        <v>23430344.629999999</v>
      </c>
      <c r="J293" s="3">
        <f>VLOOKUP($A293,'02 SHIPPED'!$A$10:$G$1000000,6,FALSE)</f>
        <v>135</v>
      </c>
      <c r="K293" s="3">
        <f>VLOOKUP($A293,'02 SHIPPED'!$A$10:$G$1000000,7,FALSE)</f>
        <v>177</v>
      </c>
      <c r="L293" s="2">
        <f t="shared" si="19"/>
        <v>0.14421675017389676</v>
      </c>
      <c r="M293" s="2">
        <f t="shared" si="20"/>
        <v>0.14296494792957726</v>
      </c>
      <c r="N293" s="2">
        <f t="shared" si="21"/>
        <v>0.19259259259259259</v>
      </c>
      <c r="O293" s="2">
        <f t="shared" si="22"/>
        <v>0.19209039548022599</v>
      </c>
      <c r="P293" s="8">
        <f>VLOOKUP($A293,'03 FORECAST SHIPPED'!$A$2:$G$1000000,4,FALSE)*L293</f>
        <v>3911277.3949625613</v>
      </c>
      <c r="Q293" s="8">
        <f>VLOOKUP($A293,'03 FORECAST SHIPPED'!$A$2:$G$1000000,5,FALSE)*M293</f>
        <v>3846277.724748957</v>
      </c>
      <c r="R293" s="8">
        <f>VLOOKUP($A293,'03 FORECAST SHIPPED'!$A$2:$G$1000000,6,FALSE)*N293</f>
        <v>38.32592592592593</v>
      </c>
      <c r="S293" s="8">
        <f>VLOOKUP($A293,'03 FORECAST SHIPPED'!$A$2:$G$1000000,7,FALSE)*O293</f>
        <v>46.677966101694913</v>
      </c>
    </row>
    <row r="294" spans="1:19" x14ac:dyDescent="0.25">
      <c r="A294" t="s">
        <v>335</v>
      </c>
      <c r="B294">
        <f>VLOOKUP($A294,'01 LEAD TIME'!$A$10:$G$1000000,2,FALSE)</f>
        <v>0</v>
      </c>
      <c r="C294">
        <f>VLOOKUP($A294,'01 LEAD TIME'!$A$10:$G$1000000,3,FALSE)</f>
        <v>5030</v>
      </c>
      <c r="D294" s="3">
        <f>VLOOKUP($A294,'01 LEAD TIME'!$A$10:$G$1000000,4,FALSE)</f>
        <v>10642229.279999999</v>
      </c>
      <c r="E294" s="3">
        <f>VLOOKUP($A294,'01 LEAD TIME'!$A$10:$G$1000000,5,FALSE)</f>
        <v>10584629.279999999</v>
      </c>
      <c r="F294" s="3">
        <f>VLOOKUP($A294,'01 LEAD TIME'!$A$10:$G$1000000,6,FALSE)</f>
        <v>71</v>
      </c>
      <c r="G294" s="3">
        <f>VLOOKUP($A294,'01 LEAD TIME'!$A$10:$G$1000000,7,FALSE)</f>
        <v>106</v>
      </c>
      <c r="H294" s="3">
        <f>VLOOKUP($A294,'02 SHIPPED'!$A$10:$G$1000000,4,FALSE)</f>
        <v>42273468.950000003</v>
      </c>
      <c r="I294" s="3">
        <f>VLOOKUP($A294,'02 SHIPPED'!$A$10:$G$1000000,5,FALSE)</f>
        <v>41422035.600000001</v>
      </c>
      <c r="J294" s="3">
        <f>VLOOKUP($A294,'02 SHIPPED'!$A$10:$G$1000000,6,FALSE)</f>
        <v>279</v>
      </c>
      <c r="K294" s="3">
        <f>VLOOKUP($A294,'02 SHIPPED'!$A$10:$G$1000000,7,FALSE)</f>
        <v>369</v>
      </c>
      <c r="L294" s="2">
        <f t="shared" si="19"/>
        <v>0.25174724346817529</v>
      </c>
      <c r="M294" s="2">
        <f t="shared" si="20"/>
        <v>0.25553136456673797</v>
      </c>
      <c r="N294" s="2">
        <f t="shared" si="21"/>
        <v>0.25448028673835127</v>
      </c>
      <c r="O294" s="2">
        <f t="shared" si="22"/>
        <v>0.2872628726287263</v>
      </c>
      <c r="P294" s="8">
        <f>VLOOKUP($A294,'03 FORECAST SHIPPED'!$A$2:$G$1000000,4,FALSE)*L294</f>
        <v>12079326.991931207</v>
      </c>
      <c r="Q294" s="8">
        <f>VLOOKUP($A294,'03 FORECAST SHIPPED'!$A$2:$G$1000000,5,FALSE)*M294</f>
        <v>12041840.298665348</v>
      </c>
      <c r="R294" s="8">
        <f>VLOOKUP($A294,'03 FORECAST SHIPPED'!$A$2:$G$1000000,6,FALSE)*N294</f>
        <v>81.43369175627241</v>
      </c>
      <c r="S294" s="8">
        <f>VLOOKUP($A294,'03 FORECAST SHIPPED'!$A$2:$G$1000000,7,FALSE)*O294</f>
        <v>118.63956639566396</v>
      </c>
    </row>
    <row r="295" spans="1:19" x14ac:dyDescent="0.25">
      <c r="A295" t="s">
        <v>336</v>
      </c>
      <c r="B295">
        <f>VLOOKUP($A295,'01 LEAD TIME'!$A$10:$G$1000000,2,FALSE)</f>
        <v>0</v>
      </c>
      <c r="C295">
        <f>VLOOKUP($A295,'01 LEAD TIME'!$A$10:$G$1000000,3,FALSE)</f>
        <v>5055</v>
      </c>
      <c r="D295" s="3">
        <f>VLOOKUP($A295,'01 LEAD TIME'!$A$10:$G$1000000,4,FALSE)</f>
        <v>13293626</v>
      </c>
      <c r="E295" s="3">
        <f>VLOOKUP($A295,'01 LEAD TIME'!$A$10:$G$1000000,5,FALSE)</f>
        <v>13054098.939999999</v>
      </c>
      <c r="F295" s="3">
        <f>VLOOKUP($A295,'01 LEAD TIME'!$A$10:$G$1000000,6,FALSE)</f>
        <v>90</v>
      </c>
      <c r="G295" s="3">
        <f>VLOOKUP($A295,'01 LEAD TIME'!$A$10:$G$1000000,7,FALSE)</f>
        <v>124</v>
      </c>
      <c r="H295" s="3">
        <f>VLOOKUP($A295,'02 SHIPPED'!$A$10:$G$1000000,4,FALSE)</f>
        <v>31622561.190000001</v>
      </c>
      <c r="I295" s="3">
        <f>VLOOKUP($A295,'02 SHIPPED'!$A$10:$G$1000000,5,FALSE)</f>
        <v>30764081.969999999</v>
      </c>
      <c r="J295" s="3">
        <f>VLOOKUP($A295,'02 SHIPPED'!$A$10:$G$1000000,6,FALSE)</f>
        <v>222</v>
      </c>
      <c r="K295" s="3">
        <f>VLOOKUP($A295,'02 SHIPPED'!$A$10:$G$1000000,7,FALSE)</f>
        <v>274</v>
      </c>
      <c r="L295" s="2">
        <f t="shared" si="19"/>
        <v>0.42038422884620241</v>
      </c>
      <c r="M295" s="2">
        <f t="shared" si="20"/>
        <v>0.42432922109393273</v>
      </c>
      <c r="N295" s="2">
        <f t="shared" si="21"/>
        <v>0.40540540540540543</v>
      </c>
      <c r="O295" s="2">
        <f t="shared" si="22"/>
        <v>0.45255474452554745</v>
      </c>
      <c r="P295" s="8">
        <f>VLOOKUP($A295,'03 FORECAST SHIPPED'!$A$2:$G$1000000,4,FALSE)*L295</f>
        <v>16000634.280106576</v>
      </c>
      <c r="Q295" s="8">
        <f>VLOOKUP($A295,'03 FORECAST SHIPPED'!$A$2:$G$1000000,5,FALSE)*M295</f>
        <v>15699874.751128498</v>
      </c>
      <c r="R295" s="8">
        <f>VLOOKUP($A295,'03 FORECAST SHIPPED'!$A$2:$G$1000000,6,FALSE)*N295</f>
        <v>115.94594594594595</v>
      </c>
      <c r="S295" s="8">
        <f>VLOOKUP($A295,'03 FORECAST SHIPPED'!$A$2:$G$1000000,7,FALSE)*O295</f>
        <v>163.82481751824818</v>
      </c>
    </row>
    <row r="296" spans="1:19" x14ac:dyDescent="0.25">
      <c r="A296" t="s">
        <v>337</v>
      </c>
      <c r="B296">
        <f>VLOOKUP($A296,'01 LEAD TIME'!$A$10:$G$1000000,2,FALSE)</f>
        <v>0</v>
      </c>
      <c r="C296">
        <f>VLOOKUP($A296,'01 LEAD TIME'!$A$10:$G$1000000,3,FALSE)</f>
        <v>5074</v>
      </c>
      <c r="D296" s="3">
        <f>VLOOKUP($A296,'01 LEAD TIME'!$A$10:$G$1000000,4,FALSE)</f>
        <v>332041434.27999997</v>
      </c>
      <c r="E296" s="3">
        <f>VLOOKUP($A296,'01 LEAD TIME'!$A$10:$G$1000000,5,FALSE)</f>
        <v>327961918.47000003</v>
      </c>
      <c r="F296" s="3">
        <f>VLOOKUP($A296,'01 LEAD TIME'!$A$10:$G$1000000,6,FALSE)</f>
        <v>2670</v>
      </c>
      <c r="G296" s="3">
        <f>VLOOKUP($A296,'01 LEAD TIME'!$A$10:$G$1000000,7,FALSE)</f>
        <v>3177</v>
      </c>
      <c r="H296" s="3">
        <f>VLOOKUP($A296,'02 SHIPPED'!$A$10:$G$1000000,4,FALSE)</f>
        <v>573421743.49000001</v>
      </c>
      <c r="I296" s="3">
        <f>VLOOKUP($A296,'02 SHIPPED'!$A$10:$G$1000000,5,FALSE)</f>
        <v>565906165.44000006</v>
      </c>
      <c r="J296" s="3">
        <f>VLOOKUP($A296,'02 SHIPPED'!$A$10:$G$1000000,6,FALSE)</f>
        <v>4326</v>
      </c>
      <c r="K296" s="3">
        <f>VLOOKUP($A296,'02 SHIPPED'!$A$10:$G$1000000,7,FALSE)</f>
        <v>5313</v>
      </c>
      <c r="L296" s="2">
        <f t="shared" si="19"/>
        <v>0.57905274442351262</v>
      </c>
      <c r="M296" s="2">
        <f t="shared" si="20"/>
        <v>0.57953409681445156</v>
      </c>
      <c r="N296" s="2">
        <f t="shared" si="21"/>
        <v>0.61719833564493753</v>
      </c>
      <c r="O296" s="2">
        <f t="shared" si="22"/>
        <v>0.59796725014116314</v>
      </c>
      <c r="P296" s="8">
        <f>VLOOKUP($A296,'03 FORECAST SHIPPED'!$A$2:$G$1000000,4,FALSE)*L296</f>
        <v>474489569.59247231</v>
      </c>
      <c r="Q296" s="8">
        <f>VLOOKUP($A296,'03 FORECAST SHIPPED'!$A$2:$G$1000000,5,FALSE)*M296</f>
        <v>469180360.95065856</v>
      </c>
      <c r="R296" s="8">
        <f>VLOOKUP($A296,'03 FORECAST SHIPPED'!$A$2:$G$1000000,6,FALSE)*N296</f>
        <v>3666.158113730929</v>
      </c>
      <c r="S296" s="8">
        <f>VLOOKUP($A296,'03 FORECAST SHIPPED'!$A$2:$G$1000000,7,FALSE)*O296</f>
        <v>4415.3901750423483</v>
      </c>
    </row>
    <row r="297" spans="1:19" x14ac:dyDescent="0.25">
      <c r="A297" t="s">
        <v>338</v>
      </c>
      <c r="B297">
        <f>VLOOKUP($A297,'01 LEAD TIME'!$A$10:$G$1000000,2,FALSE)</f>
        <v>0</v>
      </c>
      <c r="C297">
        <f>VLOOKUP($A297,'01 LEAD TIME'!$A$10:$G$1000000,3,FALSE)</f>
        <v>5106</v>
      </c>
      <c r="D297" s="3">
        <f>VLOOKUP($A297,'01 LEAD TIME'!$A$10:$G$1000000,4,FALSE)</f>
        <v>4127459</v>
      </c>
      <c r="E297" s="3">
        <f>VLOOKUP($A297,'01 LEAD TIME'!$A$10:$G$1000000,5,FALSE)</f>
        <v>3984086.3</v>
      </c>
      <c r="F297" s="3">
        <f>VLOOKUP($A297,'01 LEAD TIME'!$A$10:$G$1000000,6,FALSE)</f>
        <v>36</v>
      </c>
      <c r="G297" s="3">
        <f>VLOOKUP($A297,'01 LEAD TIME'!$A$10:$G$1000000,7,FALSE)</f>
        <v>42</v>
      </c>
      <c r="H297" s="3">
        <f>VLOOKUP($A297,'02 SHIPPED'!$A$10:$G$1000000,4,FALSE)</f>
        <v>13663977.58</v>
      </c>
      <c r="I297" s="3">
        <f>VLOOKUP($A297,'02 SHIPPED'!$A$10:$G$1000000,5,FALSE)</f>
        <v>13451385.42</v>
      </c>
      <c r="J297" s="3">
        <f>VLOOKUP($A297,'02 SHIPPED'!$A$10:$G$1000000,6,FALSE)</f>
        <v>97</v>
      </c>
      <c r="K297" s="3">
        <f>VLOOKUP($A297,'02 SHIPPED'!$A$10:$G$1000000,7,FALSE)</f>
        <v>114</v>
      </c>
      <c r="L297" s="2">
        <f t="shared" si="19"/>
        <v>0.3020686308825164</v>
      </c>
      <c r="M297" s="2">
        <f t="shared" si="20"/>
        <v>0.29618408629317233</v>
      </c>
      <c r="N297" s="2">
        <f t="shared" si="21"/>
        <v>0.37113402061855671</v>
      </c>
      <c r="O297" s="2">
        <f t="shared" si="22"/>
        <v>0.36842105263157893</v>
      </c>
      <c r="P297" s="8">
        <f>VLOOKUP($A297,'03 FORECAST SHIPPED'!$A$2:$G$1000000,4,FALSE)*L297</f>
        <v>3418201.2505505895</v>
      </c>
      <c r="Q297" s="8">
        <f>VLOOKUP($A297,'03 FORECAST SHIPPED'!$A$2:$G$1000000,5,FALSE)*M297</f>
        <v>3303445.6318681226</v>
      </c>
      <c r="R297" s="8">
        <f>VLOOKUP($A297,'03 FORECAST SHIPPED'!$A$2:$G$1000000,6,FALSE)*N297</f>
        <v>36</v>
      </c>
      <c r="S297" s="8">
        <f>VLOOKUP($A297,'03 FORECAST SHIPPED'!$A$2:$G$1000000,7,FALSE)*O297</f>
        <v>43.473684210526315</v>
      </c>
    </row>
    <row r="298" spans="1:19" x14ac:dyDescent="0.25">
      <c r="A298" t="s">
        <v>339</v>
      </c>
      <c r="B298">
        <f>VLOOKUP($A298,'01 LEAD TIME'!$A$10:$G$1000000,2,FALSE)</f>
        <v>0</v>
      </c>
      <c r="C298">
        <f>VLOOKUP($A298,'01 LEAD TIME'!$A$10:$G$1000000,3,FALSE)</f>
        <v>5110</v>
      </c>
      <c r="D298" s="3">
        <f>VLOOKUP($A298,'01 LEAD TIME'!$A$10:$G$1000000,4,FALSE)</f>
        <v>6349734.0800000001</v>
      </c>
      <c r="E298" s="3">
        <f>VLOOKUP($A298,'01 LEAD TIME'!$A$10:$G$1000000,5,FALSE)</f>
        <v>6323534.0800000001</v>
      </c>
      <c r="F298" s="3">
        <f>VLOOKUP($A298,'01 LEAD TIME'!$A$10:$G$1000000,6,FALSE)</f>
        <v>41</v>
      </c>
      <c r="G298" s="3">
        <f>VLOOKUP($A298,'01 LEAD TIME'!$A$10:$G$1000000,7,FALSE)</f>
        <v>46</v>
      </c>
      <c r="H298" s="3">
        <f>VLOOKUP($A298,'02 SHIPPED'!$A$10:$G$1000000,4,FALSE)</f>
        <v>27640832.329999998</v>
      </c>
      <c r="I298" s="3">
        <f>VLOOKUP($A298,'02 SHIPPED'!$A$10:$G$1000000,5,FALSE)</f>
        <v>27575708.469999999</v>
      </c>
      <c r="J298" s="3">
        <f>VLOOKUP($A298,'02 SHIPPED'!$A$10:$G$1000000,6,FALSE)</f>
        <v>214</v>
      </c>
      <c r="K298" s="3">
        <f>VLOOKUP($A298,'02 SHIPPED'!$A$10:$G$1000000,7,FALSE)</f>
        <v>251</v>
      </c>
      <c r="L298" s="2">
        <f t="shared" si="19"/>
        <v>0.22972296941681858</v>
      </c>
      <c r="M298" s="2">
        <f t="shared" si="20"/>
        <v>0.22931538048712191</v>
      </c>
      <c r="N298" s="2">
        <f t="shared" si="21"/>
        <v>0.19158878504672897</v>
      </c>
      <c r="O298" s="2">
        <f t="shared" si="22"/>
        <v>0.18326693227091634</v>
      </c>
      <c r="P298" s="8">
        <f>VLOOKUP($A298,'03 FORECAST SHIPPED'!$A$2:$G$1000000,4,FALSE)*L298</f>
        <v>7107571.778268531</v>
      </c>
      <c r="Q298" s="8">
        <f>VLOOKUP($A298,'03 FORECAST SHIPPED'!$A$2:$G$1000000,5,FALSE)*M298</f>
        <v>7078598.540176142</v>
      </c>
      <c r="R298" s="8">
        <f>VLOOKUP($A298,'03 FORECAST SHIPPED'!$A$2:$G$1000000,6,FALSE)*N298</f>
        <v>47.130841121495322</v>
      </c>
      <c r="S298" s="8">
        <f>VLOOKUP($A298,'03 FORECAST SHIPPED'!$A$2:$G$1000000,7,FALSE)*O298</f>
        <v>53.147410358565736</v>
      </c>
    </row>
    <row r="299" spans="1:19" x14ac:dyDescent="0.25">
      <c r="A299" t="s">
        <v>340</v>
      </c>
      <c r="B299">
        <f>VLOOKUP($A299,'01 LEAD TIME'!$A$10:$G$1000000,2,FALSE)</f>
        <v>0</v>
      </c>
      <c r="C299">
        <f>VLOOKUP($A299,'01 LEAD TIME'!$A$10:$G$1000000,3,FALSE)</f>
        <v>5114</v>
      </c>
      <c r="D299" s="3">
        <f>VLOOKUP($A299,'01 LEAD TIME'!$A$10:$G$1000000,4,FALSE)</f>
        <v>8418055.75</v>
      </c>
      <c r="E299" s="3">
        <f>VLOOKUP($A299,'01 LEAD TIME'!$A$10:$G$1000000,5,FALSE)</f>
        <v>8317564.6900000004</v>
      </c>
      <c r="F299" s="3">
        <f>VLOOKUP($A299,'01 LEAD TIME'!$A$10:$G$1000000,6,FALSE)</f>
        <v>59</v>
      </c>
      <c r="G299" s="3">
        <f>VLOOKUP($A299,'01 LEAD TIME'!$A$10:$G$1000000,7,FALSE)</f>
        <v>69</v>
      </c>
      <c r="H299" s="3">
        <f>VLOOKUP($A299,'02 SHIPPED'!$A$10:$G$1000000,4,FALSE)</f>
        <v>45445877.479999997</v>
      </c>
      <c r="I299" s="3">
        <f>VLOOKUP($A299,'02 SHIPPED'!$A$10:$G$1000000,5,FALSE)</f>
        <v>44789295.119999997</v>
      </c>
      <c r="J299" s="3">
        <f>VLOOKUP($A299,'02 SHIPPED'!$A$10:$G$1000000,6,FALSE)</f>
        <v>362</v>
      </c>
      <c r="K299" s="3">
        <f>VLOOKUP($A299,'02 SHIPPED'!$A$10:$G$1000000,7,FALSE)</f>
        <v>427</v>
      </c>
      <c r="L299" s="2">
        <f t="shared" si="19"/>
        <v>0.18523254950252971</v>
      </c>
      <c r="M299" s="2">
        <f t="shared" si="20"/>
        <v>0.18570429982690026</v>
      </c>
      <c r="N299" s="2">
        <f t="shared" si="21"/>
        <v>0.16298342541436464</v>
      </c>
      <c r="O299" s="2">
        <f t="shared" si="22"/>
        <v>0.16159250585480095</v>
      </c>
      <c r="P299" s="8">
        <f>VLOOKUP($A299,'03 FORECAST SHIPPED'!$A$2:$G$1000000,4,FALSE)*L299</f>
        <v>8606025.8643179052</v>
      </c>
      <c r="Q299" s="8">
        <f>VLOOKUP($A299,'03 FORECAST SHIPPED'!$A$2:$G$1000000,5,FALSE)*M299</f>
        <v>8520248.9961886704</v>
      </c>
      <c r="R299" s="8">
        <f>VLOOKUP($A299,'03 FORECAST SHIPPED'!$A$2:$G$1000000,6,FALSE)*N299</f>
        <v>61.444751381215468</v>
      </c>
      <c r="S299" s="8">
        <f>VLOOKUP($A299,'03 FORECAST SHIPPED'!$A$2:$G$1000000,7,FALSE)*O299</f>
        <v>71.100702576112411</v>
      </c>
    </row>
    <row r="300" spans="1:19" x14ac:dyDescent="0.25">
      <c r="A300" t="s">
        <v>341</v>
      </c>
      <c r="B300">
        <f>VLOOKUP($A300,'01 LEAD TIME'!$A$10:$G$1000000,2,FALSE)</f>
        <v>0</v>
      </c>
      <c r="C300">
        <f>VLOOKUP($A300,'01 LEAD TIME'!$A$10:$G$1000000,3,FALSE)</f>
        <v>5117</v>
      </c>
      <c r="D300" s="3">
        <f>VLOOKUP($A300,'01 LEAD TIME'!$A$10:$G$1000000,4,FALSE)</f>
        <v>101345257.98</v>
      </c>
      <c r="E300" s="3">
        <f>VLOOKUP($A300,'01 LEAD TIME'!$A$10:$G$1000000,5,FALSE)</f>
        <v>98272721.299999997</v>
      </c>
      <c r="F300" s="3">
        <f>VLOOKUP($A300,'01 LEAD TIME'!$A$10:$G$1000000,6,FALSE)</f>
        <v>747</v>
      </c>
      <c r="G300" s="3">
        <f>VLOOKUP($A300,'01 LEAD TIME'!$A$10:$G$1000000,7,FALSE)</f>
        <v>885</v>
      </c>
      <c r="H300" s="3">
        <f>VLOOKUP($A300,'02 SHIPPED'!$A$10:$G$1000000,4,FALSE)</f>
        <v>140189182.05000001</v>
      </c>
      <c r="I300" s="3">
        <f>VLOOKUP($A300,'02 SHIPPED'!$A$10:$G$1000000,5,FALSE)</f>
        <v>137989143.15000001</v>
      </c>
      <c r="J300" s="3">
        <f>VLOOKUP($A300,'02 SHIPPED'!$A$10:$G$1000000,6,FALSE)</f>
        <v>1069</v>
      </c>
      <c r="K300" s="3">
        <f>VLOOKUP($A300,'02 SHIPPED'!$A$10:$G$1000000,7,FALSE)</f>
        <v>1311</v>
      </c>
      <c r="L300" s="2">
        <f t="shared" si="19"/>
        <v>0.72291782074778144</v>
      </c>
      <c r="M300" s="2">
        <f t="shared" si="20"/>
        <v>0.71217719783340794</v>
      </c>
      <c r="N300" s="2">
        <f t="shared" si="21"/>
        <v>0.69878391019644526</v>
      </c>
      <c r="O300" s="2">
        <f t="shared" si="22"/>
        <v>0.67505720823798632</v>
      </c>
      <c r="P300" s="8">
        <f>VLOOKUP($A300,'03 FORECAST SHIPPED'!$A$2:$G$1000000,4,FALSE)*L300</f>
        <v>140412781.20293957</v>
      </c>
      <c r="Q300" s="8">
        <f>VLOOKUP($A300,'03 FORECAST SHIPPED'!$A$2:$G$1000000,5,FALSE)*M300</f>
        <v>135184108.28403059</v>
      </c>
      <c r="R300" s="8">
        <f>VLOOKUP($A300,'03 FORECAST SHIPPED'!$A$2:$G$1000000,6,FALSE)*N300</f>
        <v>1011.8391019644528</v>
      </c>
      <c r="S300" s="8">
        <f>VLOOKUP($A300,'03 FORECAST SHIPPED'!$A$2:$G$1000000,7,FALSE)*O300</f>
        <v>1180.6750572082381</v>
      </c>
    </row>
    <row r="301" spans="1:19" x14ac:dyDescent="0.25">
      <c r="A301" t="s">
        <v>342</v>
      </c>
      <c r="B301">
        <f>VLOOKUP($A301,'01 LEAD TIME'!$A$10:$G$1000000,2,FALSE)</f>
        <v>0</v>
      </c>
      <c r="C301">
        <f>VLOOKUP($A301,'01 LEAD TIME'!$A$10:$G$1000000,3,FALSE)</f>
        <v>5123</v>
      </c>
      <c r="D301" s="3">
        <f>VLOOKUP($A301,'01 LEAD TIME'!$A$10:$G$1000000,4,FALSE)</f>
        <v>5046031.5999999996</v>
      </c>
      <c r="E301" s="3">
        <f>VLOOKUP($A301,'01 LEAD TIME'!$A$10:$G$1000000,5,FALSE)</f>
        <v>5034031.5999999996</v>
      </c>
      <c r="F301" s="3">
        <f>VLOOKUP($A301,'01 LEAD TIME'!$A$10:$G$1000000,6,FALSE)</f>
        <v>47</v>
      </c>
      <c r="G301" s="3">
        <f>VLOOKUP($A301,'01 LEAD TIME'!$A$10:$G$1000000,7,FALSE)</f>
        <v>52</v>
      </c>
      <c r="H301" s="3">
        <f>VLOOKUP($A301,'02 SHIPPED'!$A$10:$G$1000000,4,FALSE)</f>
        <v>26254225.09</v>
      </c>
      <c r="I301" s="3">
        <f>VLOOKUP($A301,'02 SHIPPED'!$A$10:$G$1000000,5,FALSE)</f>
        <v>25853958.739999998</v>
      </c>
      <c r="J301" s="3">
        <f>VLOOKUP($A301,'02 SHIPPED'!$A$10:$G$1000000,6,FALSE)</f>
        <v>228</v>
      </c>
      <c r="K301" s="3">
        <f>VLOOKUP($A301,'02 SHIPPED'!$A$10:$G$1000000,7,FALSE)</f>
        <v>273</v>
      </c>
      <c r="L301" s="2">
        <f t="shared" si="19"/>
        <v>0.19219883971825882</v>
      </c>
      <c r="M301" s="2">
        <f t="shared" si="20"/>
        <v>0.19471028211287383</v>
      </c>
      <c r="N301" s="2">
        <f t="shared" si="21"/>
        <v>0.20614035087719298</v>
      </c>
      <c r="O301" s="2">
        <f t="shared" si="22"/>
        <v>0.19047619047619047</v>
      </c>
      <c r="P301" s="8">
        <f>VLOOKUP($A301,'03 FORECAST SHIPPED'!$A$2:$G$1000000,4,FALSE)*L301</f>
        <v>5290529.5929584345</v>
      </c>
      <c r="Q301" s="8">
        <f>VLOOKUP($A301,'03 FORECAST SHIPPED'!$A$2:$G$1000000,5,FALSE)*M301</f>
        <v>5319806.2746972376</v>
      </c>
      <c r="R301" s="8">
        <f>VLOOKUP($A301,'03 FORECAST SHIPPED'!$A$2:$G$1000000,6,FALSE)*N301</f>
        <v>49.885964912280706</v>
      </c>
      <c r="S301" s="8">
        <f>VLOOKUP($A301,'03 FORECAST SHIPPED'!$A$2:$G$1000000,7,FALSE)*O301</f>
        <v>53.714285714285708</v>
      </c>
    </row>
    <row r="302" spans="1:19" x14ac:dyDescent="0.25">
      <c r="A302" t="s">
        <v>343</v>
      </c>
      <c r="B302">
        <f>VLOOKUP($A302,'01 LEAD TIME'!$A$10:$G$1000000,2,FALSE)</f>
        <v>0</v>
      </c>
      <c r="C302">
        <f>VLOOKUP($A302,'01 LEAD TIME'!$A$10:$G$1000000,3,FALSE)</f>
        <v>5127</v>
      </c>
      <c r="D302" s="3">
        <f>VLOOKUP($A302,'01 LEAD TIME'!$A$10:$G$1000000,4,FALSE)</f>
        <v>26481223.120000001</v>
      </c>
      <c r="E302" s="3">
        <f>VLOOKUP($A302,'01 LEAD TIME'!$A$10:$G$1000000,5,FALSE)</f>
        <v>26128147.809999999</v>
      </c>
      <c r="F302" s="3">
        <f>VLOOKUP($A302,'01 LEAD TIME'!$A$10:$G$1000000,6,FALSE)</f>
        <v>167</v>
      </c>
      <c r="G302" s="3">
        <f>VLOOKUP($A302,'01 LEAD TIME'!$A$10:$G$1000000,7,FALSE)</f>
        <v>212</v>
      </c>
      <c r="H302" s="3">
        <f>VLOOKUP($A302,'02 SHIPPED'!$A$10:$G$1000000,4,FALSE)</f>
        <v>69597777.620000005</v>
      </c>
      <c r="I302" s="3">
        <f>VLOOKUP($A302,'02 SHIPPED'!$A$10:$G$1000000,5,FALSE)</f>
        <v>67912238.569999993</v>
      </c>
      <c r="J302" s="3">
        <f>VLOOKUP($A302,'02 SHIPPED'!$A$10:$G$1000000,6,FALSE)</f>
        <v>516</v>
      </c>
      <c r="K302" s="3">
        <f>VLOOKUP($A302,'02 SHIPPED'!$A$10:$G$1000000,7,FALSE)</f>
        <v>650</v>
      </c>
      <c r="L302" s="2">
        <f t="shared" si="19"/>
        <v>0.3804894929919459</v>
      </c>
      <c r="M302" s="2">
        <f t="shared" si="20"/>
        <v>0.38473400907067173</v>
      </c>
      <c r="N302" s="2">
        <f t="shared" si="21"/>
        <v>0.3236434108527132</v>
      </c>
      <c r="O302" s="2">
        <f t="shared" si="22"/>
        <v>0.32615384615384613</v>
      </c>
      <c r="P302" s="8">
        <f>VLOOKUP($A302,'03 FORECAST SHIPPED'!$A$2:$G$1000000,4,FALSE)*L302</f>
        <v>31335971.652379718</v>
      </c>
      <c r="Q302" s="8">
        <f>VLOOKUP($A302,'03 FORECAST SHIPPED'!$A$2:$G$1000000,5,FALSE)*M302</f>
        <v>31091114.022329632</v>
      </c>
      <c r="R302" s="8">
        <f>VLOOKUP($A302,'03 FORECAST SHIPPED'!$A$2:$G$1000000,6,FALSE)*N302</f>
        <v>185.44767441860466</v>
      </c>
      <c r="S302" s="8">
        <f>VLOOKUP($A302,'03 FORECAST SHIPPED'!$A$2:$G$1000000,7,FALSE)*O302</f>
        <v>251.13846153846151</v>
      </c>
    </row>
    <row r="303" spans="1:19" x14ac:dyDescent="0.25">
      <c r="A303" t="s">
        <v>344</v>
      </c>
      <c r="B303">
        <f>VLOOKUP($A303,'01 LEAD TIME'!$A$10:$G$1000000,2,FALSE)</f>
        <v>0</v>
      </c>
      <c r="C303">
        <f>VLOOKUP($A303,'01 LEAD TIME'!$A$10:$G$1000000,3,FALSE)</f>
        <v>5131</v>
      </c>
      <c r="D303" s="3">
        <f>VLOOKUP($A303,'01 LEAD TIME'!$A$10:$G$1000000,4,FALSE)</f>
        <v>5066283</v>
      </c>
      <c r="E303" s="3">
        <f>VLOOKUP($A303,'01 LEAD TIME'!$A$10:$G$1000000,5,FALSE)</f>
        <v>4986283</v>
      </c>
      <c r="F303" s="3">
        <f>VLOOKUP($A303,'01 LEAD TIME'!$A$10:$G$1000000,6,FALSE)</f>
        <v>66</v>
      </c>
      <c r="G303" s="3">
        <f>VLOOKUP($A303,'01 LEAD TIME'!$A$10:$G$1000000,7,FALSE)</f>
        <v>70</v>
      </c>
      <c r="H303" s="3">
        <f>VLOOKUP($A303,'02 SHIPPED'!$A$10:$G$1000000,4,FALSE)</f>
        <v>12094543</v>
      </c>
      <c r="I303" s="3">
        <f>VLOOKUP($A303,'02 SHIPPED'!$A$10:$G$1000000,5,FALSE)</f>
        <v>12014543</v>
      </c>
      <c r="J303" s="3">
        <f>VLOOKUP($A303,'02 SHIPPED'!$A$10:$G$1000000,6,FALSE)</f>
        <v>84</v>
      </c>
      <c r="K303" s="3">
        <f>VLOOKUP($A303,'02 SHIPPED'!$A$10:$G$1000000,7,FALSE)</f>
        <v>99</v>
      </c>
      <c r="L303" s="2">
        <f t="shared" si="19"/>
        <v>0.41888999030389162</v>
      </c>
      <c r="M303" s="2">
        <f t="shared" si="20"/>
        <v>0.41502061293550657</v>
      </c>
      <c r="N303" s="2">
        <f t="shared" si="21"/>
        <v>0.7857142857142857</v>
      </c>
      <c r="O303" s="2">
        <f t="shared" si="22"/>
        <v>0.70707070707070707</v>
      </c>
      <c r="P303" s="8">
        <f>VLOOKUP($A303,'03 FORECAST SHIPPED'!$A$2:$G$1000000,4,FALSE)*L303</f>
        <v>5103120.7051709127</v>
      </c>
      <c r="Q303" s="8">
        <f>VLOOKUP($A303,'03 FORECAST SHIPPED'!$A$2:$G$1000000,5,FALSE)*M303</f>
        <v>4949774.1513056234</v>
      </c>
      <c r="R303" s="8">
        <f>VLOOKUP($A303,'03 FORECAST SHIPPED'!$A$2:$G$1000000,6,FALSE)*N303</f>
        <v>87.214285714285708</v>
      </c>
      <c r="S303" s="8">
        <f>VLOOKUP($A303,'03 FORECAST SHIPPED'!$A$2:$G$1000000,7,FALSE)*O303</f>
        <v>90.505050505050505</v>
      </c>
    </row>
    <row r="304" spans="1:19" x14ac:dyDescent="0.25">
      <c r="A304" t="s">
        <v>345</v>
      </c>
      <c r="B304">
        <f>VLOOKUP($A304,'01 LEAD TIME'!$A$10:$G$1000000,2,FALSE)</f>
        <v>0</v>
      </c>
      <c r="C304">
        <f>VLOOKUP($A304,'01 LEAD TIME'!$A$10:$G$1000000,3,FALSE)</f>
        <v>5135</v>
      </c>
      <c r="D304" s="3">
        <f>VLOOKUP($A304,'01 LEAD TIME'!$A$10:$G$1000000,4,FALSE)</f>
        <v>6408641.5999999996</v>
      </c>
      <c r="E304" s="3">
        <f>VLOOKUP($A304,'01 LEAD TIME'!$A$10:$G$1000000,5,FALSE)</f>
        <v>6358723.0999999996</v>
      </c>
      <c r="F304" s="3">
        <f>VLOOKUP($A304,'01 LEAD TIME'!$A$10:$G$1000000,6,FALSE)</f>
        <v>51</v>
      </c>
      <c r="G304" s="3">
        <f>VLOOKUP($A304,'01 LEAD TIME'!$A$10:$G$1000000,7,FALSE)</f>
        <v>58</v>
      </c>
      <c r="H304" s="3">
        <f>VLOOKUP($A304,'02 SHIPPED'!$A$10:$G$1000000,4,FALSE)</f>
        <v>12678564.6</v>
      </c>
      <c r="I304" s="3">
        <f>VLOOKUP($A304,'02 SHIPPED'!$A$10:$G$1000000,5,FALSE)</f>
        <v>12598446.1</v>
      </c>
      <c r="J304" s="3">
        <f>VLOOKUP($A304,'02 SHIPPED'!$A$10:$G$1000000,6,FALSE)</f>
        <v>89</v>
      </c>
      <c r="K304" s="3">
        <f>VLOOKUP($A304,'02 SHIPPED'!$A$10:$G$1000000,7,FALSE)</f>
        <v>116</v>
      </c>
      <c r="L304" s="2">
        <f t="shared" si="19"/>
        <v>0.50547059562247287</v>
      </c>
      <c r="M304" s="2">
        <f t="shared" si="20"/>
        <v>0.5047228086327249</v>
      </c>
      <c r="N304" s="2">
        <f t="shared" si="21"/>
        <v>0.5730337078651685</v>
      </c>
      <c r="O304" s="2">
        <f t="shared" si="22"/>
        <v>0.5</v>
      </c>
      <c r="P304" s="8">
        <f>VLOOKUP($A304,'03 FORECAST SHIPPED'!$A$2:$G$1000000,4,FALSE)*L304</f>
        <v>7361878.2680486832</v>
      </c>
      <c r="Q304" s="8">
        <f>VLOOKUP($A304,'03 FORECAST SHIPPED'!$A$2:$G$1000000,5,FALSE)*M304</f>
        <v>7312259.562307585</v>
      </c>
      <c r="R304" s="8">
        <f>VLOOKUP($A304,'03 FORECAST SHIPPED'!$A$2:$G$1000000,6,FALSE)*N304</f>
        <v>56.730337078651679</v>
      </c>
      <c r="S304" s="8">
        <f>VLOOKUP($A304,'03 FORECAST SHIPPED'!$A$2:$G$1000000,7,FALSE)*O304</f>
        <v>64</v>
      </c>
    </row>
    <row r="305" spans="1:19" x14ac:dyDescent="0.25">
      <c r="A305" t="s">
        <v>346</v>
      </c>
      <c r="B305">
        <f>VLOOKUP($A305,'01 LEAD TIME'!$A$10:$G$1000000,2,FALSE)</f>
        <v>0</v>
      </c>
      <c r="C305">
        <f>VLOOKUP($A305,'01 LEAD TIME'!$A$10:$G$1000000,3,FALSE)</f>
        <v>5139</v>
      </c>
      <c r="D305" s="3">
        <f>VLOOKUP($A305,'01 LEAD TIME'!$A$10:$G$1000000,4,FALSE)</f>
        <v>8057844</v>
      </c>
      <c r="E305" s="3">
        <f>VLOOKUP($A305,'01 LEAD TIME'!$A$10:$G$1000000,5,FALSE)</f>
        <v>7745386.3499999996</v>
      </c>
      <c r="F305" s="3">
        <f>VLOOKUP($A305,'01 LEAD TIME'!$A$10:$G$1000000,6,FALSE)</f>
        <v>55</v>
      </c>
      <c r="G305" s="3">
        <f>VLOOKUP($A305,'01 LEAD TIME'!$A$10:$G$1000000,7,FALSE)</f>
        <v>64</v>
      </c>
      <c r="H305" s="3">
        <f>VLOOKUP($A305,'02 SHIPPED'!$A$10:$G$1000000,4,FALSE)</f>
        <v>22700661.120000001</v>
      </c>
      <c r="I305" s="3">
        <f>VLOOKUP($A305,'02 SHIPPED'!$A$10:$G$1000000,5,FALSE)</f>
        <v>22285373.640000001</v>
      </c>
      <c r="J305" s="3">
        <f>VLOOKUP($A305,'02 SHIPPED'!$A$10:$G$1000000,6,FALSE)</f>
        <v>140</v>
      </c>
      <c r="K305" s="3">
        <f>VLOOKUP($A305,'02 SHIPPED'!$A$10:$G$1000000,7,FALSE)</f>
        <v>174</v>
      </c>
      <c r="L305" s="2">
        <f t="shared" si="19"/>
        <v>0.35496076336300109</v>
      </c>
      <c r="M305" s="2">
        <f t="shared" si="20"/>
        <v>0.34755470000726446</v>
      </c>
      <c r="N305" s="2">
        <f t="shared" si="21"/>
        <v>0.39285714285714285</v>
      </c>
      <c r="O305" s="2">
        <f t="shared" si="22"/>
        <v>0.36781609195402298</v>
      </c>
      <c r="P305" s="8">
        <f>VLOOKUP($A305,'03 FORECAST SHIPPED'!$A$2:$G$1000000,4,FALSE)*L305</f>
        <v>8574045.690120643</v>
      </c>
      <c r="Q305" s="8">
        <f>VLOOKUP($A305,'03 FORECAST SHIPPED'!$A$2:$G$1000000,5,FALSE)*M305</f>
        <v>8244389.4077053228</v>
      </c>
      <c r="R305" s="8">
        <f>VLOOKUP($A305,'03 FORECAST SHIPPED'!$A$2:$G$1000000,6,FALSE)*N305</f>
        <v>57.357142857142854</v>
      </c>
      <c r="S305" s="8">
        <f>VLOOKUP($A305,'03 FORECAST SHIPPED'!$A$2:$G$1000000,7,FALSE)*O305</f>
        <v>66.574712643678154</v>
      </c>
    </row>
    <row r="306" spans="1:19" x14ac:dyDescent="0.25">
      <c r="A306" t="s">
        <v>347</v>
      </c>
      <c r="B306">
        <f>VLOOKUP($A306,'01 LEAD TIME'!$A$10:$G$1000000,2,FALSE)</f>
        <v>0</v>
      </c>
      <c r="C306">
        <f>VLOOKUP($A306,'01 LEAD TIME'!$A$10:$G$1000000,3,FALSE)</f>
        <v>5155</v>
      </c>
      <c r="D306" s="3">
        <f>VLOOKUP($A306,'01 LEAD TIME'!$A$10:$G$1000000,4,FALSE)</f>
        <v>3107852.24</v>
      </c>
      <c r="E306" s="3">
        <f>VLOOKUP($A306,'01 LEAD TIME'!$A$10:$G$1000000,5,FALSE)</f>
        <v>3094602.24</v>
      </c>
      <c r="F306" s="3">
        <f>VLOOKUP($A306,'01 LEAD TIME'!$A$10:$G$1000000,6,FALSE)</f>
        <v>33</v>
      </c>
      <c r="G306" s="3">
        <f>VLOOKUP($A306,'01 LEAD TIME'!$A$10:$G$1000000,7,FALSE)</f>
        <v>35</v>
      </c>
      <c r="H306" s="3">
        <f>VLOOKUP($A306,'02 SHIPPED'!$A$10:$G$1000000,4,FALSE)</f>
        <v>6304049.7999999998</v>
      </c>
      <c r="I306" s="3">
        <f>VLOOKUP($A306,'02 SHIPPED'!$A$10:$G$1000000,5,FALSE)</f>
        <v>6247049.7999999998</v>
      </c>
      <c r="J306" s="3">
        <f>VLOOKUP($A306,'02 SHIPPED'!$A$10:$G$1000000,6,FALSE)</f>
        <v>60</v>
      </c>
      <c r="K306" s="3">
        <f>VLOOKUP($A306,'02 SHIPPED'!$A$10:$G$1000000,7,FALSE)</f>
        <v>69</v>
      </c>
      <c r="L306" s="2">
        <f t="shared" si="19"/>
        <v>0.49299297096288808</v>
      </c>
      <c r="M306" s="2">
        <f t="shared" si="20"/>
        <v>0.49537018898104518</v>
      </c>
      <c r="N306" s="2">
        <f t="shared" si="21"/>
        <v>0.55000000000000004</v>
      </c>
      <c r="O306" s="2">
        <f t="shared" si="22"/>
        <v>0.50724637681159424</v>
      </c>
      <c r="P306" s="8">
        <f>VLOOKUP($A306,'03 FORECAST SHIPPED'!$A$2:$G$1000000,4,FALSE)*L306</f>
        <v>5295754.4239621535</v>
      </c>
      <c r="Q306" s="8">
        <f>VLOOKUP($A306,'03 FORECAST SHIPPED'!$A$2:$G$1000000,5,FALSE)*M306</f>
        <v>5268286.0050823884</v>
      </c>
      <c r="R306" s="8">
        <f>VLOOKUP($A306,'03 FORECAST SHIPPED'!$A$2:$G$1000000,6,FALSE)*N306</f>
        <v>46.750000000000007</v>
      </c>
      <c r="S306" s="8">
        <f>VLOOKUP($A306,'03 FORECAST SHIPPED'!$A$2:$G$1000000,7,FALSE)*O306</f>
        <v>49.710144927536234</v>
      </c>
    </row>
    <row r="307" spans="1:19" x14ac:dyDescent="0.25">
      <c r="A307" t="s">
        <v>348</v>
      </c>
      <c r="B307">
        <f>VLOOKUP($A307,'01 LEAD TIME'!$A$10:$G$1000000,2,FALSE)</f>
        <v>0</v>
      </c>
      <c r="C307">
        <f>VLOOKUP($A307,'01 LEAD TIME'!$A$10:$G$1000000,3,FALSE)</f>
        <v>5181</v>
      </c>
      <c r="D307" s="3">
        <f>VLOOKUP($A307,'01 LEAD TIME'!$A$10:$G$1000000,4,FALSE)</f>
        <v>3639205.04</v>
      </c>
      <c r="E307" s="3">
        <f>VLOOKUP($A307,'01 LEAD TIME'!$A$10:$G$1000000,5,FALSE)</f>
        <v>3630739.14</v>
      </c>
      <c r="F307" s="3">
        <f>VLOOKUP($A307,'01 LEAD TIME'!$A$10:$G$1000000,6,FALSE)</f>
        <v>28</v>
      </c>
      <c r="G307" s="3">
        <f>VLOOKUP($A307,'01 LEAD TIME'!$A$10:$G$1000000,7,FALSE)</f>
        <v>31</v>
      </c>
      <c r="H307" s="3">
        <f>VLOOKUP($A307,'02 SHIPPED'!$A$10:$G$1000000,4,FALSE)</f>
        <v>10006389.060000001</v>
      </c>
      <c r="I307" s="3">
        <f>VLOOKUP($A307,'02 SHIPPED'!$A$10:$G$1000000,5,FALSE)</f>
        <v>9969886.3699999992</v>
      </c>
      <c r="J307" s="3">
        <f>VLOOKUP($A307,'02 SHIPPED'!$A$10:$G$1000000,6,FALSE)</f>
        <v>68</v>
      </c>
      <c r="K307" s="3">
        <f>VLOOKUP($A307,'02 SHIPPED'!$A$10:$G$1000000,7,FALSE)</f>
        <v>85</v>
      </c>
      <c r="L307" s="2">
        <f t="shared" si="19"/>
        <v>0.36368814146428963</v>
      </c>
      <c r="M307" s="2">
        <f t="shared" si="20"/>
        <v>0.36417056376140028</v>
      </c>
      <c r="N307" s="2">
        <f t="shared" si="21"/>
        <v>0.41176470588235292</v>
      </c>
      <c r="O307" s="2">
        <f t="shared" si="22"/>
        <v>0.36470588235294116</v>
      </c>
      <c r="P307" s="8">
        <f>VLOOKUP($A307,'03 FORECAST SHIPPED'!$A$2:$G$1000000,4,FALSE)*L307</f>
        <v>4825520.8361211689</v>
      </c>
      <c r="Q307" s="8">
        <f>VLOOKUP($A307,'03 FORECAST SHIPPED'!$A$2:$G$1000000,5,FALSE)*M307</f>
        <v>4809199.1594005004</v>
      </c>
      <c r="R307" s="8">
        <f>VLOOKUP($A307,'03 FORECAST SHIPPED'!$A$2:$G$1000000,6,FALSE)*N307</f>
        <v>37.470588235294116</v>
      </c>
      <c r="S307" s="8">
        <f>VLOOKUP($A307,'03 FORECAST SHIPPED'!$A$2:$G$1000000,7,FALSE)*O307</f>
        <v>41.211764705882352</v>
      </c>
    </row>
    <row r="308" spans="1:19" x14ac:dyDescent="0.25">
      <c r="A308" t="s">
        <v>349</v>
      </c>
      <c r="B308">
        <f>VLOOKUP($A308,'01 LEAD TIME'!$A$10:$G$1000000,2,FALSE)</f>
        <v>0</v>
      </c>
      <c r="C308">
        <f>VLOOKUP($A308,'01 LEAD TIME'!$A$10:$G$1000000,3,FALSE)</f>
        <v>5202</v>
      </c>
      <c r="D308" s="3">
        <f>VLOOKUP($A308,'01 LEAD TIME'!$A$10:$G$1000000,4,FALSE)</f>
        <v>6862659.7999999998</v>
      </c>
      <c r="E308" s="3">
        <f>VLOOKUP($A308,'01 LEAD TIME'!$A$10:$G$1000000,5,FALSE)</f>
        <v>6862659.7999999998</v>
      </c>
      <c r="F308" s="3">
        <f>VLOOKUP($A308,'01 LEAD TIME'!$A$10:$G$1000000,6,FALSE)</f>
        <v>28</v>
      </c>
      <c r="G308" s="3">
        <f>VLOOKUP($A308,'01 LEAD TIME'!$A$10:$G$1000000,7,FALSE)</f>
        <v>41</v>
      </c>
      <c r="H308" s="3">
        <f>VLOOKUP($A308,'02 SHIPPED'!$A$10:$G$1000000,4,FALSE)</f>
        <v>12244181.6</v>
      </c>
      <c r="I308" s="3">
        <f>VLOOKUP($A308,'02 SHIPPED'!$A$10:$G$1000000,5,FALSE)</f>
        <v>12120077.85</v>
      </c>
      <c r="J308" s="3">
        <f>VLOOKUP($A308,'02 SHIPPED'!$A$10:$G$1000000,6,FALSE)</f>
        <v>79</v>
      </c>
      <c r="K308" s="3">
        <f>VLOOKUP($A308,'02 SHIPPED'!$A$10:$G$1000000,7,FALSE)</f>
        <v>106</v>
      </c>
      <c r="L308" s="2">
        <f t="shared" si="19"/>
        <v>0.56048334010335166</v>
      </c>
      <c r="M308" s="2">
        <f t="shared" si="20"/>
        <v>0.56622241910764626</v>
      </c>
      <c r="N308" s="2">
        <f t="shared" si="21"/>
        <v>0.35443037974683544</v>
      </c>
      <c r="O308" s="2">
        <f t="shared" si="22"/>
        <v>0.3867924528301887</v>
      </c>
      <c r="P308" s="8">
        <f>VLOOKUP($A308,'03 FORECAST SHIPPED'!$A$2:$G$1000000,4,FALSE)*L308</f>
        <v>11446093.023296135</v>
      </c>
      <c r="Q308" s="8">
        <f>VLOOKUP($A308,'03 FORECAST SHIPPED'!$A$2:$G$1000000,5,FALSE)*M308</f>
        <v>11429478.275322542</v>
      </c>
      <c r="R308" s="8">
        <f>VLOOKUP($A308,'03 FORECAST SHIPPED'!$A$2:$G$1000000,6,FALSE)*N308</f>
        <v>51.392405063291136</v>
      </c>
      <c r="S308" s="8">
        <f>VLOOKUP($A308,'03 FORECAST SHIPPED'!$A$2:$G$1000000,7,FALSE)*O308</f>
        <v>73.49056603773586</v>
      </c>
    </row>
    <row r="309" spans="1:19" x14ac:dyDescent="0.25">
      <c r="A309" t="s">
        <v>350</v>
      </c>
      <c r="B309">
        <f>VLOOKUP($A309,'01 LEAD TIME'!$A$10:$G$1000000,2,FALSE)</f>
        <v>0</v>
      </c>
      <c r="C309">
        <f>VLOOKUP($A309,'01 LEAD TIME'!$A$10:$G$1000000,3,FALSE)</f>
        <v>5221</v>
      </c>
      <c r="D309" s="3">
        <f>VLOOKUP($A309,'01 LEAD TIME'!$A$10:$G$1000000,4,FALSE)</f>
        <v>15189072.800000001</v>
      </c>
      <c r="E309" s="3">
        <f>VLOOKUP($A309,'01 LEAD TIME'!$A$10:$G$1000000,5,FALSE)</f>
        <v>15117519.130000001</v>
      </c>
      <c r="F309" s="3">
        <f>VLOOKUP($A309,'01 LEAD TIME'!$A$10:$G$1000000,6,FALSE)</f>
        <v>105</v>
      </c>
      <c r="G309" s="3">
        <f>VLOOKUP($A309,'01 LEAD TIME'!$A$10:$G$1000000,7,FALSE)</f>
        <v>118</v>
      </c>
      <c r="H309" s="3">
        <f>VLOOKUP($A309,'02 SHIPPED'!$A$10:$G$1000000,4,FALSE)</f>
        <v>25548217.620000001</v>
      </c>
      <c r="I309" s="3">
        <f>VLOOKUP($A309,'02 SHIPPED'!$A$10:$G$1000000,5,FALSE)</f>
        <v>25276073.949999999</v>
      </c>
      <c r="J309" s="3">
        <f>VLOOKUP($A309,'02 SHIPPED'!$A$10:$G$1000000,6,FALSE)</f>
        <v>213</v>
      </c>
      <c r="K309" s="3">
        <f>VLOOKUP($A309,'02 SHIPPED'!$A$10:$G$1000000,7,FALSE)</f>
        <v>247</v>
      </c>
      <c r="L309" s="2">
        <f t="shared" si="19"/>
        <v>0.59452573271136866</v>
      </c>
      <c r="M309" s="2">
        <f t="shared" si="20"/>
        <v>0.59809601601517715</v>
      </c>
      <c r="N309" s="2">
        <f t="shared" si="21"/>
        <v>0.49295774647887325</v>
      </c>
      <c r="O309" s="2">
        <f t="shared" si="22"/>
        <v>0.47773279352226722</v>
      </c>
      <c r="P309" s="8">
        <f>VLOOKUP($A309,'03 FORECAST SHIPPED'!$A$2:$G$1000000,4,FALSE)*L309</f>
        <v>18861624.12363755</v>
      </c>
      <c r="Q309" s="8">
        <f>VLOOKUP($A309,'03 FORECAST SHIPPED'!$A$2:$G$1000000,5,FALSE)*M309</f>
        <v>18815552.179885987</v>
      </c>
      <c r="R309" s="8">
        <f>VLOOKUP($A309,'03 FORECAST SHIPPED'!$A$2:$G$1000000,6,FALSE)*N309</f>
        <v>133.59154929577466</v>
      </c>
      <c r="S309" s="8">
        <f>VLOOKUP($A309,'03 FORECAST SHIPPED'!$A$2:$G$1000000,7,FALSE)*O309</f>
        <v>154.30769230769232</v>
      </c>
    </row>
    <row r="310" spans="1:19" x14ac:dyDescent="0.25">
      <c r="A310" t="s">
        <v>351</v>
      </c>
      <c r="B310">
        <f>VLOOKUP($A310,'01 LEAD TIME'!$A$10:$G$1000000,2,FALSE)</f>
        <v>0</v>
      </c>
      <c r="C310">
        <f>VLOOKUP($A310,'01 LEAD TIME'!$A$10:$G$1000000,3,FALSE)</f>
        <v>5234</v>
      </c>
      <c r="D310" s="3">
        <f>VLOOKUP($A310,'01 LEAD TIME'!$A$10:$G$1000000,4,FALSE)</f>
        <v>9358246.9000000004</v>
      </c>
      <c r="E310" s="3">
        <f>VLOOKUP($A310,'01 LEAD TIME'!$A$10:$G$1000000,5,FALSE)</f>
        <v>9231635.4800000004</v>
      </c>
      <c r="F310" s="3">
        <f>VLOOKUP($A310,'01 LEAD TIME'!$A$10:$G$1000000,6,FALSE)</f>
        <v>54</v>
      </c>
      <c r="G310" s="3">
        <f>VLOOKUP($A310,'01 LEAD TIME'!$A$10:$G$1000000,7,FALSE)</f>
        <v>60</v>
      </c>
      <c r="H310" s="3">
        <f>VLOOKUP($A310,'02 SHIPPED'!$A$10:$G$1000000,4,FALSE)</f>
        <v>7850817.9800000004</v>
      </c>
      <c r="I310" s="3">
        <f>VLOOKUP($A310,'02 SHIPPED'!$A$10:$G$1000000,5,FALSE)</f>
        <v>7809567.9800000004</v>
      </c>
      <c r="J310" s="3">
        <f>VLOOKUP($A310,'02 SHIPPED'!$A$10:$G$1000000,6,FALSE)</f>
        <v>54</v>
      </c>
      <c r="K310" s="3">
        <f>VLOOKUP($A310,'02 SHIPPED'!$A$10:$G$1000000,7,FALSE)</f>
        <v>61</v>
      </c>
      <c r="L310" s="2">
        <f t="shared" si="19"/>
        <v>1.1920091541849758</v>
      </c>
      <c r="M310" s="2">
        <f t="shared" si="20"/>
        <v>1.1820929792328922</v>
      </c>
      <c r="N310" s="2">
        <f t="shared" si="21"/>
        <v>1</v>
      </c>
      <c r="O310" s="2">
        <f t="shared" si="22"/>
        <v>0.98360655737704916</v>
      </c>
      <c r="P310" s="8">
        <f>VLOOKUP($A310,'03 FORECAST SHIPPED'!$A$2:$G$1000000,4,FALSE)*L310</f>
        <v>11616374.761418352</v>
      </c>
      <c r="Q310" s="8">
        <f>VLOOKUP($A310,'03 FORECAST SHIPPED'!$A$2:$G$1000000,5,FALSE)*M310</f>
        <v>11419721.028233331</v>
      </c>
      <c r="R310" s="8">
        <f>VLOOKUP($A310,'03 FORECAST SHIPPED'!$A$2:$G$1000000,6,FALSE)*N310</f>
        <v>67</v>
      </c>
      <c r="S310" s="8">
        <f>VLOOKUP($A310,'03 FORECAST SHIPPED'!$A$2:$G$1000000,7,FALSE)*O310</f>
        <v>80.655737704918025</v>
      </c>
    </row>
    <row r="311" spans="1:19" x14ac:dyDescent="0.25">
      <c r="A311" t="s">
        <v>352</v>
      </c>
      <c r="B311">
        <f>VLOOKUP($A311,'01 LEAD TIME'!$A$10:$G$1000000,2,FALSE)</f>
        <v>0</v>
      </c>
      <c r="C311">
        <f>VLOOKUP($A311,'01 LEAD TIME'!$A$10:$G$1000000,3,FALSE)</f>
        <v>5255</v>
      </c>
      <c r="D311" s="3">
        <f>VLOOKUP($A311,'01 LEAD TIME'!$A$10:$G$1000000,4,FALSE)</f>
        <v>19217040.34</v>
      </c>
      <c r="E311" s="3">
        <f>VLOOKUP($A311,'01 LEAD TIME'!$A$10:$G$1000000,5,FALSE)</f>
        <v>19160480.34</v>
      </c>
      <c r="F311" s="3">
        <f>VLOOKUP($A311,'01 LEAD TIME'!$A$10:$G$1000000,6,FALSE)</f>
        <v>127</v>
      </c>
      <c r="G311" s="3">
        <f>VLOOKUP($A311,'01 LEAD TIME'!$A$10:$G$1000000,7,FALSE)</f>
        <v>159</v>
      </c>
      <c r="H311" s="3">
        <f>VLOOKUP($A311,'02 SHIPPED'!$A$10:$G$1000000,4,FALSE)</f>
        <v>54117382.100000001</v>
      </c>
      <c r="I311" s="3">
        <f>VLOOKUP($A311,'02 SHIPPED'!$A$10:$G$1000000,5,FALSE)</f>
        <v>53234204.130000003</v>
      </c>
      <c r="J311" s="3">
        <f>VLOOKUP($A311,'02 SHIPPED'!$A$10:$G$1000000,6,FALSE)</f>
        <v>445</v>
      </c>
      <c r="K311" s="3">
        <f>VLOOKUP($A311,'02 SHIPPED'!$A$10:$G$1000000,7,FALSE)</f>
        <v>516</v>
      </c>
      <c r="L311" s="2">
        <f t="shared" si="19"/>
        <v>0.35509922310155501</v>
      </c>
      <c r="M311" s="2">
        <f t="shared" si="20"/>
        <v>0.35992799466315606</v>
      </c>
      <c r="N311" s="2">
        <f t="shared" si="21"/>
        <v>0.28539325842696628</v>
      </c>
      <c r="O311" s="2">
        <f t="shared" si="22"/>
        <v>0.30813953488372092</v>
      </c>
      <c r="P311" s="8">
        <f>VLOOKUP($A311,'03 FORECAST SHIPPED'!$A$2:$G$1000000,4,FALSE)*L311</f>
        <v>25125729.217288733</v>
      </c>
      <c r="Q311" s="8">
        <f>VLOOKUP($A311,'03 FORECAST SHIPPED'!$A$2:$G$1000000,5,FALSE)*M311</f>
        <v>25200911.097000439</v>
      </c>
      <c r="R311" s="8">
        <f>VLOOKUP($A311,'03 FORECAST SHIPPED'!$A$2:$G$1000000,6,FALSE)*N311</f>
        <v>160.10561797752808</v>
      </c>
      <c r="S311" s="8">
        <f>VLOOKUP($A311,'03 FORECAST SHIPPED'!$A$2:$G$1000000,7,FALSE)*O311</f>
        <v>203.68023255813952</v>
      </c>
    </row>
    <row r="312" spans="1:19" x14ac:dyDescent="0.25">
      <c r="A312" t="s">
        <v>353</v>
      </c>
      <c r="B312">
        <f>VLOOKUP($A312,'01 LEAD TIME'!$A$10:$G$1000000,2,FALSE)</f>
        <v>0</v>
      </c>
      <c r="C312">
        <f>VLOOKUP($A312,'01 LEAD TIME'!$A$10:$G$1000000,3,FALSE)</f>
        <v>5275</v>
      </c>
      <c r="D312" s="3">
        <f>VLOOKUP($A312,'01 LEAD TIME'!$A$10:$G$1000000,4,FALSE)</f>
        <v>2526861.34</v>
      </c>
      <c r="E312" s="3">
        <f>VLOOKUP($A312,'01 LEAD TIME'!$A$10:$G$1000000,5,FALSE)</f>
        <v>2496501.34</v>
      </c>
      <c r="F312" s="3">
        <f>VLOOKUP($A312,'01 LEAD TIME'!$A$10:$G$1000000,6,FALSE)</f>
        <v>20</v>
      </c>
      <c r="G312" s="3">
        <f>VLOOKUP($A312,'01 LEAD TIME'!$A$10:$G$1000000,7,FALSE)</f>
        <v>22</v>
      </c>
      <c r="H312" s="3">
        <f>VLOOKUP($A312,'02 SHIPPED'!$A$10:$G$1000000,4,FALSE)</f>
        <v>3217600.34</v>
      </c>
      <c r="I312" s="3">
        <f>VLOOKUP($A312,'02 SHIPPED'!$A$10:$G$1000000,5,FALSE)</f>
        <v>3209800.34</v>
      </c>
      <c r="J312" s="3">
        <f>VLOOKUP($A312,'02 SHIPPED'!$A$10:$G$1000000,6,FALSE)</f>
        <v>29</v>
      </c>
      <c r="K312" s="3">
        <f>VLOOKUP($A312,'02 SHIPPED'!$A$10:$G$1000000,7,FALSE)</f>
        <v>34</v>
      </c>
      <c r="L312" s="2">
        <f t="shared" si="19"/>
        <v>0.78532479891520646</v>
      </c>
      <c r="M312" s="2">
        <f t="shared" si="20"/>
        <v>0.77777465124201461</v>
      </c>
      <c r="N312" s="2">
        <f t="shared" si="21"/>
        <v>0.68965517241379315</v>
      </c>
      <c r="O312" s="2">
        <f t="shared" si="22"/>
        <v>0.6470588235294118</v>
      </c>
      <c r="P312" s="8">
        <f>VLOOKUP($A312,'03 FORECAST SHIPPED'!$A$2:$G$1000000,4,FALSE)*L312</f>
        <v>5097315.7925773514</v>
      </c>
      <c r="Q312" s="8">
        <f>VLOOKUP($A312,'03 FORECAST SHIPPED'!$A$2:$G$1000000,5,FALSE)*M312</f>
        <v>5024696.7325947303</v>
      </c>
      <c r="R312" s="8">
        <f>VLOOKUP($A312,'03 FORECAST SHIPPED'!$A$2:$G$1000000,6,FALSE)*N312</f>
        <v>35.172413793103452</v>
      </c>
      <c r="S312" s="8">
        <f>VLOOKUP($A312,'03 FORECAST SHIPPED'!$A$2:$G$1000000,7,FALSE)*O312</f>
        <v>38.82352941176471</v>
      </c>
    </row>
    <row r="313" spans="1:19" x14ac:dyDescent="0.25">
      <c r="A313" t="s">
        <v>354</v>
      </c>
      <c r="B313">
        <f>VLOOKUP($A313,'01 LEAD TIME'!$A$10:$G$1000000,2,FALSE)</f>
        <v>0</v>
      </c>
      <c r="C313">
        <f>VLOOKUP($A313,'01 LEAD TIME'!$A$10:$G$1000000,3,FALSE)</f>
        <v>5290</v>
      </c>
      <c r="D313" s="3">
        <f>VLOOKUP($A313,'01 LEAD TIME'!$A$10:$G$1000000,4,FALSE)</f>
        <v>6355799</v>
      </c>
      <c r="E313" s="3">
        <f>VLOOKUP($A313,'01 LEAD TIME'!$A$10:$G$1000000,5,FALSE)</f>
        <v>6197315.46</v>
      </c>
      <c r="F313" s="3">
        <f>VLOOKUP($A313,'01 LEAD TIME'!$A$10:$G$1000000,6,FALSE)</f>
        <v>45</v>
      </c>
      <c r="G313" s="3">
        <f>VLOOKUP($A313,'01 LEAD TIME'!$A$10:$G$1000000,7,FALSE)</f>
        <v>50</v>
      </c>
      <c r="H313" s="3">
        <f>VLOOKUP($A313,'02 SHIPPED'!$A$10:$G$1000000,4,FALSE)</f>
        <v>15528076.970000001</v>
      </c>
      <c r="I313" s="3">
        <f>VLOOKUP($A313,'02 SHIPPED'!$A$10:$G$1000000,5,FALSE)</f>
        <v>15292918.26</v>
      </c>
      <c r="J313" s="3">
        <f>VLOOKUP($A313,'02 SHIPPED'!$A$10:$G$1000000,6,FALSE)</f>
        <v>136</v>
      </c>
      <c r="K313" s="3">
        <f>VLOOKUP($A313,'02 SHIPPED'!$A$10:$G$1000000,7,FALSE)</f>
        <v>166</v>
      </c>
      <c r="L313" s="2">
        <f t="shared" si="19"/>
        <v>0.40931011691140529</v>
      </c>
      <c r="M313" s="2">
        <f t="shared" si="20"/>
        <v>0.4052408673503235</v>
      </c>
      <c r="N313" s="2">
        <f t="shared" si="21"/>
        <v>0.33088235294117646</v>
      </c>
      <c r="O313" s="2">
        <f t="shared" si="22"/>
        <v>0.30120481927710846</v>
      </c>
      <c r="P313" s="8">
        <f>VLOOKUP($A313,'03 FORECAST SHIPPED'!$A$2:$G$1000000,4,FALSE)*L313</f>
        <v>7788874.0259517683</v>
      </c>
      <c r="Q313" s="8">
        <f>VLOOKUP($A313,'03 FORECAST SHIPPED'!$A$2:$G$1000000,5,FALSE)*M313</f>
        <v>7598977.5375365308</v>
      </c>
      <c r="R313" s="8">
        <f>VLOOKUP($A313,'03 FORECAST SHIPPED'!$A$2:$G$1000000,6,FALSE)*N313</f>
        <v>49.632352941176471</v>
      </c>
      <c r="S313" s="8">
        <f>VLOOKUP($A313,'03 FORECAST SHIPPED'!$A$2:$G$1000000,7,FALSE)*O313</f>
        <v>53.3132530120482</v>
      </c>
    </row>
    <row r="314" spans="1:19" x14ac:dyDescent="0.25">
      <c r="A314" t="s">
        <v>355</v>
      </c>
      <c r="B314">
        <f>VLOOKUP($A314,'01 LEAD TIME'!$A$10:$G$1000000,2,FALSE)</f>
        <v>0</v>
      </c>
      <c r="C314">
        <f>VLOOKUP($A314,'01 LEAD TIME'!$A$10:$G$1000000,3,FALSE)</f>
        <v>5307</v>
      </c>
      <c r="D314" s="3">
        <f>VLOOKUP($A314,'01 LEAD TIME'!$A$10:$G$1000000,4,FALSE)</f>
        <v>4921576.7</v>
      </c>
      <c r="E314" s="3">
        <f>VLOOKUP($A314,'01 LEAD TIME'!$A$10:$G$1000000,5,FALSE)</f>
        <v>4663604.8099999996</v>
      </c>
      <c r="F314" s="3">
        <f>VLOOKUP($A314,'01 LEAD TIME'!$A$10:$G$1000000,6,FALSE)</f>
        <v>35</v>
      </c>
      <c r="G314" s="3">
        <f>VLOOKUP($A314,'01 LEAD TIME'!$A$10:$G$1000000,7,FALSE)</f>
        <v>46</v>
      </c>
      <c r="H314" s="3">
        <f>VLOOKUP($A314,'02 SHIPPED'!$A$10:$G$1000000,4,FALSE)</f>
        <v>8559558.0999999996</v>
      </c>
      <c r="I314" s="3">
        <f>VLOOKUP($A314,'02 SHIPPED'!$A$10:$G$1000000,5,FALSE)</f>
        <v>8375937.9299999997</v>
      </c>
      <c r="J314" s="3">
        <f>VLOOKUP($A314,'02 SHIPPED'!$A$10:$G$1000000,6,FALSE)</f>
        <v>65</v>
      </c>
      <c r="K314" s="3">
        <f>VLOOKUP($A314,'02 SHIPPED'!$A$10:$G$1000000,7,FALSE)</f>
        <v>75</v>
      </c>
      <c r="L314" s="2">
        <f t="shared" si="19"/>
        <v>0.57498023174817869</v>
      </c>
      <c r="M314" s="2">
        <f t="shared" si="20"/>
        <v>0.55678598014634517</v>
      </c>
      <c r="N314" s="2">
        <f t="shared" si="21"/>
        <v>0.53846153846153844</v>
      </c>
      <c r="O314" s="2">
        <f t="shared" si="22"/>
        <v>0.61333333333333329</v>
      </c>
      <c r="P314" s="8">
        <f>VLOOKUP($A314,'03 FORECAST SHIPPED'!$A$2:$G$1000000,4,FALSE)*L314</f>
        <v>5424033.295165224</v>
      </c>
      <c r="Q314" s="8">
        <f>VLOOKUP($A314,'03 FORECAST SHIPPED'!$A$2:$G$1000000,5,FALSE)*M314</f>
        <v>5108764.0428883675</v>
      </c>
      <c r="R314" s="8">
        <f>VLOOKUP($A314,'03 FORECAST SHIPPED'!$A$2:$G$1000000,6,FALSE)*N314</f>
        <v>42</v>
      </c>
      <c r="S314" s="8">
        <f>VLOOKUP($A314,'03 FORECAST SHIPPED'!$A$2:$G$1000000,7,FALSE)*O314</f>
        <v>59.493333333333325</v>
      </c>
    </row>
    <row r="315" spans="1:19" x14ac:dyDescent="0.25">
      <c r="A315" t="s">
        <v>356</v>
      </c>
      <c r="B315">
        <f>VLOOKUP($A315,'01 LEAD TIME'!$A$10:$G$1000000,2,FALSE)</f>
        <v>0</v>
      </c>
      <c r="C315">
        <f>VLOOKUP($A315,'01 LEAD TIME'!$A$10:$G$1000000,3,FALSE)</f>
        <v>5326</v>
      </c>
      <c r="D315" s="3">
        <f>VLOOKUP($A315,'01 LEAD TIME'!$A$10:$G$1000000,4,FALSE)</f>
        <v>6679905</v>
      </c>
      <c r="E315" s="3">
        <f>VLOOKUP($A315,'01 LEAD TIME'!$A$10:$G$1000000,5,FALSE)</f>
        <v>6579847.8099999996</v>
      </c>
      <c r="F315" s="3">
        <f>VLOOKUP($A315,'01 LEAD TIME'!$A$10:$G$1000000,6,FALSE)</f>
        <v>30</v>
      </c>
      <c r="G315" s="3">
        <f>VLOOKUP($A315,'01 LEAD TIME'!$A$10:$G$1000000,7,FALSE)</f>
        <v>37</v>
      </c>
      <c r="H315" s="3">
        <f>VLOOKUP($A315,'02 SHIPPED'!$A$10:$G$1000000,4,FALSE)</f>
        <v>13430446</v>
      </c>
      <c r="I315" s="3">
        <f>VLOOKUP($A315,'02 SHIPPED'!$A$10:$G$1000000,5,FALSE)</f>
        <v>13249819.859999999</v>
      </c>
      <c r="J315" s="3">
        <f>VLOOKUP($A315,'02 SHIPPED'!$A$10:$G$1000000,6,FALSE)</f>
        <v>100</v>
      </c>
      <c r="K315" s="3">
        <f>VLOOKUP($A315,'02 SHIPPED'!$A$10:$G$1000000,7,FALSE)</f>
        <v>124</v>
      </c>
      <c r="L315" s="2">
        <f t="shared" si="19"/>
        <v>0.49737030326468684</v>
      </c>
      <c r="M315" s="2">
        <f t="shared" si="20"/>
        <v>0.49659903904535047</v>
      </c>
      <c r="N315" s="2">
        <f t="shared" si="21"/>
        <v>0.3</v>
      </c>
      <c r="O315" s="2">
        <f t="shared" si="22"/>
        <v>0.29838709677419356</v>
      </c>
      <c r="P315" s="8">
        <f>VLOOKUP($A315,'03 FORECAST SHIPPED'!$A$2:$G$1000000,4,FALSE)*L315</f>
        <v>7166593.3807355314</v>
      </c>
      <c r="Q315" s="8">
        <f>VLOOKUP($A315,'03 FORECAST SHIPPED'!$A$2:$G$1000000,5,FALSE)*M315</f>
        <v>7068920.9452345129</v>
      </c>
      <c r="R315" s="8">
        <f>VLOOKUP($A315,'03 FORECAST SHIPPED'!$A$2:$G$1000000,6,FALSE)*N315</f>
        <v>31.799999999999997</v>
      </c>
      <c r="S315" s="8">
        <f>VLOOKUP($A315,'03 FORECAST SHIPPED'!$A$2:$G$1000000,7,FALSE)*O315</f>
        <v>40.580645161290327</v>
      </c>
    </row>
    <row r="316" spans="1:19" x14ac:dyDescent="0.25">
      <c r="A316" t="s">
        <v>357</v>
      </c>
      <c r="B316">
        <f>VLOOKUP($A316,'01 LEAD TIME'!$A$10:$G$1000000,2,FALSE)</f>
        <v>0</v>
      </c>
      <c r="C316">
        <f>VLOOKUP($A316,'01 LEAD TIME'!$A$10:$G$1000000,3,FALSE)</f>
        <v>5341</v>
      </c>
      <c r="D316" s="3">
        <f>VLOOKUP($A316,'01 LEAD TIME'!$A$10:$G$1000000,4,FALSE)</f>
        <v>2916164</v>
      </c>
      <c r="E316" s="3">
        <f>VLOOKUP($A316,'01 LEAD TIME'!$A$10:$G$1000000,5,FALSE)</f>
        <v>2916164</v>
      </c>
      <c r="F316" s="3">
        <f>VLOOKUP($A316,'01 LEAD TIME'!$A$10:$G$1000000,6,FALSE)</f>
        <v>19</v>
      </c>
      <c r="G316" s="3">
        <f>VLOOKUP($A316,'01 LEAD TIME'!$A$10:$G$1000000,7,FALSE)</f>
        <v>24</v>
      </c>
      <c r="H316" s="3">
        <f>VLOOKUP($A316,'02 SHIPPED'!$A$10:$G$1000000,4,FALSE)</f>
        <v>6071398.4400000004</v>
      </c>
      <c r="I316" s="3">
        <f>VLOOKUP($A316,'02 SHIPPED'!$A$10:$G$1000000,5,FALSE)</f>
        <v>6007998.4400000004</v>
      </c>
      <c r="J316" s="3">
        <f>VLOOKUP($A316,'02 SHIPPED'!$A$10:$G$1000000,6,FALSE)</f>
        <v>48</v>
      </c>
      <c r="K316" s="3">
        <f>VLOOKUP($A316,'02 SHIPPED'!$A$10:$G$1000000,7,FALSE)</f>
        <v>61</v>
      </c>
      <c r="L316" s="2">
        <f t="shared" si="19"/>
        <v>0.4803117484083288</v>
      </c>
      <c r="M316" s="2">
        <f t="shared" si="20"/>
        <v>0.48538028581778392</v>
      </c>
      <c r="N316" s="2">
        <f t="shared" si="21"/>
        <v>0.39583333333333331</v>
      </c>
      <c r="O316" s="2">
        <f t="shared" si="22"/>
        <v>0.39344262295081966</v>
      </c>
      <c r="P316" s="8">
        <f>VLOOKUP($A316,'03 FORECAST SHIPPED'!$A$2:$G$1000000,4,FALSE)*L316</f>
        <v>4385676.3533200361</v>
      </c>
      <c r="Q316" s="8">
        <f>VLOOKUP($A316,'03 FORECAST SHIPPED'!$A$2:$G$1000000,5,FALSE)*M316</f>
        <v>4423826.5186520517</v>
      </c>
      <c r="R316" s="8">
        <f>VLOOKUP($A316,'03 FORECAST SHIPPED'!$A$2:$G$1000000,6,FALSE)*N316</f>
        <v>29.6875</v>
      </c>
      <c r="S316" s="8">
        <f>VLOOKUP($A316,'03 FORECAST SHIPPED'!$A$2:$G$1000000,7,FALSE)*O316</f>
        <v>35.803278688524593</v>
      </c>
    </row>
    <row r="317" spans="1:19" x14ac:dyDescent="0.25">
      <c r="A317" t="s">
        <v>358</v>
      </c>
      <c r="B317">
        <f>VLOOKUP($A317,'01 LEAD TIME'!$A$10:$G$1000000,2,FALSE)</f>
        <v>0</v>
      </c>
      <c r="C317">
        <f>VLOOKUP($A317,'01 LEAD TIME'!$A$10:$G$1000000,3,FALSE)</f>
        <v>5361</v>
      </c>
      <c r="D317" s="3">
        <f>VLOOKUP($A317,'01 LEAD TIME'!$A$10:$G$1000000,4,FALSE)</f>
        <v>12537195</v>
      </c>
      <c r="E317" s="3">
        <f>VLOOKUP($A317,'01 LEAD TIME'!$A$10:$G$1000000,5,FALSE)</f>
        <v>12291475.85</v>
      </c>
      <c r="F317" s="3">
        <f>VLOOKUP($A317,'01 LEAD TIME'!$A$10:$G$1000000,6,FALSE)</f>
        <v>88</v>
      </c>
      <c r="G317" s="3">
        <f>VLOOKUP($A317,'01 LEAD TIME'!$A$10:$G$1000000,7,FALSE)</f>
        <v>121</v>
      </c>
      <c r="H317" s="3">
        <f>VLOOKUP($A317,'02 SHIPPED'!$A$10:$G$1000000,4,FALSE)</f>
        <v>40012058.18</v>
      </c>
      <c r="I317" s="3">
        <f>VLOOKUP($A317,'02 SHIPPED'!$A$10:$G$1000000,5,FALSE)</f>
        <v>39046523.899999999</v>
      </c>
      <c r="J317" s="3">
        <f>VLOOKUP($A317,'02 SHIPPED'!$A$10:$G$1000000,6,FALSE)</f>
        <v>275</v>
      </c>
      <c r="K317" s="3">
        <f>VLOOKUP($A317,'02 SHIPPED'!$A$10:$G$1000000,7,FALSE)</f>
        <v>365</v>
      </c>
      <c r="L317" s="2">
        <f t="shared" si="19"/>
        <v>0.3133354186280452</v>
      </c>
      <c r="M317" s="2">
        <f t="shared" si="20"/>
        <v>0.31479052735856983</v>
      </c>
      <c r="N317" s="2">
        <f t="shared" si="21"/>
        <v>0.32</v>
      </c>
      <c r="O317" s="2">
        <f t="shared" si="22"/>
        <v>0.33150684931506852</v>
      </c>
      <c r="P317" s="8">
        <f>VLOOKUP($A317,'03 FORECAST SHIPPED'!$A$2:$G$1000000,4,FALSE)*L317</f>
        <v>14245711.178700844</v>
      </c>
      <c r="Q317" s="8">
        <f>VLOOKUP($A317,'03 FORECAST SHIPPED'!$A$2:$G$1000000,5,FALSE)*M317</f>
        <v>14046126.638664221</v>
      </c>
      <c r="R317" s="8">
        <f>VLOOKUP($A317,'03 FORECAST SHIPPED'!$A$2:$G$1000000,6,FALSE)*N317</f>
        <v>114.24000000000001</v>
      </c>
      <c r="S317" s="8">
        <f>VLOOKUP($A317,'03 FORECAST SHIPPED'!$A$2:$G$1000000,7,FALSE)*O317</f>
        <v>147.52054794520549</v>
      </c>
    </row>
    <row r="318" spans="1:19" x14ac:dyDescent="0.25">
      <c r="A318" t="s">
        <v>359</v>
      </c>
      <c r="B318">
        <f>VLOOKUP($A318,'01 LEAD TIME'!$A$10:$G$1000000,2,FALSE)</f>
        <v>0</v>
      </c>
      <c r="C318">
        <f>VLOOKUP($A318,'01 LEAD TIME'!$A$10:$G$1000000,3,FALSE)</f>
        <v>5383</v>
      </c>
      <c r="D318" s="3">
        <f>VLOOKUP($A318,'01 LEAD TIME'!$A$10:$G$1000000,4,FALSE)</f>
        <v>20519489.800000001</v>
      </c>
      <c r="E318" s="3">
        <f>VLOOKUP($A318,'01 LEAD TIME'!$A$10:$G$1000000,5,FALSE)</f>
        <v>19947035.600000001</v>
      </c>
      <c r="F318" s="3">
        <f>VLOOKUP($A318,'01 LEAD TIME'!$A$10:$G$1000000,6,FALSE)</f>
        <v>145</v>
      </c>
      <c r="G318" s="3">
        <f>VLOOKUP($A318,'01 LEAD TIME'!$A$10:$G$1000000,7,FALSE)</f>
        <v>180</v>
      </c>
      <c r="H318" s="3">
        <f>VLOOKUP($A318,'02 SHIPPED'!$A$10:$G$1000000,4,FALSE)</f>
        <v>45000878.049999997</v>
      </c>
      <c r="I318" s="3">
        <f>VLOOKUP($A318,'02 SHIPPED'!$A$10:$G$1000000,5,FALSE)</f>
        <v>44040061.619999997</v>
      </c>
      <c r="J318" s="3">
        <f>VLOOKUP($A318,'02 SHIPPED'!$A$10:$G$1000000,6,FALSE)</f>
        <v>311</v>
      </c>
      <c r="K318" s="3">
        <f>VLOOKUP($A318,'02 SHIPPED'!$A$10:$G$1000000,7,FALSE)</f>
        <v>389</v>
      </c>
      <c r="L318" s="2">
        <f t="shared" si="19"/>
        <v>0.4559797650437179</v>
      </c>
      <c r="M318" s="2">
        <f t="shared" si="20"/>
        <v>0.45292932993857155</v>
      </c>
      <c r="N318" s="2">
        <f t="shared" si="21"/>
        <v>0.4662379421221865</v>
      </c>
      <c r="O318" s="2">
        <f t="shared" si="22"/>
        <v>0.46272493573264784</v>
      </c>
      <c r="P318" s="8">
        <f>VLOOKUP($A318,'03 FORECAST SHIPPED'!$A$2:$G$1000000,4,FALSE)*L318</f>
        <v>24536255.266107649</v>
      </c>
      <c r="Q318" s="8">
        <f>VLOOKUP($A318,'03 FORECAST SHIPPED'!$A$2:$G$1000000,5,FALSE)*M318</f>
        <v>23930227.934444107</v>
      </c>
      <c r="R318" s="8">
        <f>VLOOKUP($A318,'03 FORECAST SHIPPED'!$A$2:$G$1000000,6,FALSE)*N318</f>
        <v>172.04180064308682</v>
      </c>
      <c r="S318" s="8">
        <f>VLOOKUP($A318,'03 FORECAST SHIPPED'!$A$2:$G$1000000,7,FALSE)*O318</f>
        <v>210.53984575835477</v>
      </c>
    </row>
    <row r="319" spans="1:19" x14ac:dyDescent="0.25">
      <c r="A319" t="s">
        <v>360</v>
      </c>
      <c r="B319">
        <f>VLOOKUP($A319,'01 LEAD TIME'!$A$10:$G$1000000,2,FALSE)</f>
        <v>0</v>
      </c>
      <c r="C319">
        <f>VLOOKUP($A319,'01 LEAD TIME'!$A$10:$G$1000000,3,FALSE)</f>
        <v>5405</v>
      </c>
      <c r="D319" s="3">
        <f>VLOOKUP($A319,'01 LEAD TIME'!$A$10:$G$1000000,4,FALSE)</f>
        <v>8842766</v>
      </c>
      <c r="E319" s="3">
        <f>VLOOKUP($A319,'01 LEAD TIME'!$A$10:$G$1000000,5,FALSE)</f>
        <v>8807024.7300000004</v>
      </c>
      <c r="F319" s="3">
        <f>VLOOKUP($A319,'01 LEAD TIME'!$A$10:$G$1000000,6,FALSE)</f>
        <v>48</v>
      </c>
      <c r="G319" s="3">
        <f>VLOOKUP($A319,'01 LEAD TIME'!$A$10:$G$1000000,7,FALSE)</f>
        <v>75</v>
      </c>
      <c r="H319" s="3">
        <f>VLOOKUP($A319,'02 SHIPPED'!$A$10:$G$1000000,4,FALSE)</f>
        <v>14091240.119999999</v>
      </c>
      <c r="I319" s="3">
        <f>VLOOKUP($A319,'02 SHIPPED'!$A$10:$G$1000000,5,FALSE)</f>
        <v>13858740.119999999</v>
      </c>
      <c r="J319" s="3">
        <f>VLOOKUP($A319,'02 SHIPPED'!$A$10:$G$1000000,6,FALSE)</f>
        <v>85</v>
      </c>
      <c r="K319" s="3">
        <f>VLOOKUP($A319,'02 SHIPPED'!$A$10:$G$1000000,7,FALSE)</f>
        <v>114</v>
      </c>
      <c r="L319" s="2">
        <f t="shared" si="19"/>
        <v>0.62753639315600562</v>
      </c>
      <c r="M319" s="2">
        <f t="shared" si="20"/>
        <v>0.63548523557998582</v>
      </c>
      <c r="N319" s="2">
        <f t="shared" si="21"/>
        <v>0.56470588235294117</v>
      </c>
      <c r="O319" s="2">
        <f t="shared" si="22"/>
        <v>0.65789473684210531</v>
      </c>
      <c r="P319" s="8">
        <f>VLOOKUP($A319,'03 FORECAST SHIPPED'!$A$2:$G$1000000,4,FALSE)*L319</f>
        <v>12029544.0912959</v>
      </c>
      <c r="Q319" s="8">
        <f>VLOOKUP($A319,'03 FORECAST SHIPPED'!$A$2:$G$1000000,5,FALSE)*M319</f>
        <v>12065800.199037332</v>
      </c>
      <c r="R319" s="8">
        <f>VLOOKUP($A319,'03 FORECAST SHIPPED'!$A$2:$G$1000000,6,FALSE)*N319</f>
        <v>77.929411764705875</v>
      </c>
      <c r="S319" s="8">
        <f>VLOOKUP($A319,'03 FORECAST SHIPPED'!$A$2:$G$1000000,7,FALSE)*O319</f>
        <v>119.73684210526316</v>
      </c>
    </row>
    <row r="320" spans="1:19" x14ac:dyDescent="0.25">
      <c r="A320" t="s">
        <v>361</v>
      </c>
      <c r="B320">
        <f>VLOOKUP($A320,'01 LEAD TIME'!$A$10:$G$1000000,2,FALSE)</f>
        <v>0</v>
      </c>
      <c r="C320">
        <f>VLOOKUP($A320,'01 LEAD TIME'!$A$10:$G$1000000,3,FALSE)</f>
        <v>5415</v>
      </c>
      <c r="D320" s="3">
        <f>VLOOKUP($A320,'01 LEAD TIME'!$A$10:$G$1000000,4,FALSE)</f>
        <v>18758006.199999999</v>
      </c>
      <c r="E320" s="3">
        <f>VLOOKUP($A320,'01 LEAD TIME'!$A$10:$G$1000000,5,FALSE)</f>
        <v>18415014.920000002</v>
      </c>
      <c r="F320" s="3">
        <f>VLOOKUP($A320,'01 LEAD TIME'!$A$10:$G$1000000,6,FALSE)</f>
        <v>154</v>
      </c>
      <c r="G320" s="3">
        <f>VLOOKUP($A320,'01 LEAD TIME'!$A$10:$G$1000000,7,FALSE)</f>
        <v>189</v>
      </c>
      <c r="H320" s="3">
        <f>VLOOKUP($A320,'02 SHIPPED'!$A$10:$G$1000000,4,FALSE)</f>
        <v>30628870.690000001</v>
      </c>
      <c r="I320" s="3">
        <f>VLOOKUP($A320,'02 SHIPPED'!$A$10:$G$1000000,5,FALSE)</f>
        <v>30210592.210000001</v>
      </c>
      <c r="J320" s="3">
        <f>VLOOKUP($A320,'02 SHIPPED'!$A$10:$G$1000000,6,FALSE)</f>
        <v>244</v>
      </c>
      <c r="K320" s="3">
        <f>VLOOKUP($A320,'02 SHIPPED'!$A$10:$G$1000000,7,FALSE)</f>
        <v>291</v>
      </c>
      <c r="L320" s="2">
        <f t="shared" si="19"/>
        <v>0.61242892008174132</v>
      </c>
      <c r="M320" s="2">
        <f t="shared" si="20"/>
        <v>0.60955491345530299</v>
      </c>
      <c r="N320" s="2">
        <f t="shared" si="21"/>
        <v>0.63114754098360659</v>
      </c>
      <c r="O320" s="2">
        <f t="shared" si="22"/>
        <v>0.64948453608247425</v>
      </c>
      <c r="P320" s="8">
        <f>VLOOKUP($A320,'03 FORECAST SHIPPED'!$A$2:$G$1000000,4,FALSE)*L320</f>
        <v>25955136.997962985</v>
      </c>
      <c r="Q320" s="8">
        <f>VLOOKUP($A320,'03 FORECAST SHIPPED'!$A$2:$G$1000000,5,FALSE)*M320</f>
        <v>25497065.678384583</v>
      </c>
      <c r="R320" s="8">
        <f>VLOOKUP($A320,'03 FORECAST SHIPPED'!$A$2:$G$1000000,6,FALSE)*N320</f>
        <v>225.95081967213116</v>
      </c>
      <c r="S320" s="8">
        <f>VLOOKUP($A320,'03 FORECAST SHIPPED'!$A$2:$G$1000000,7,FALSE)*O320</f>
        <v>277.32989690721649</v>
      </c>
    </row>
    <row r="321" spans="1:19" x14ac:dyDescent="0.25">
      <c r="A321" t="s">
        <v>362</v>
      </c>
      <c r="B321">
        <f>VLOOKUP($A321,'01 LEAD TIME'!$A$10:$G$1000000,2,FALSE)</f>
        <v>0</v>
      </c>
      <c r="C321">
        <f>VLOOKUP($A321,'01 LEAD TIME'!$A$10:$G$1000000,3,FALSE)</f>
        <v>5442</v>
      </c>
      <c r="D321" s="3">
        <f>VLOOKUP($A321,'01 LEAD TIME'!$A$10:$G$1000000,4,FALSE)</f>
        <v>3881510.8</v>
      </c>
      <c r="E321" s="3">
        <f>VLOOKUP($A321,'01 LEAD TIME'!$A$10:$G$1000000,5,FALSE)</f>
        <v>3816510.8</v>
      </c>
      <c r="F321" s="3">
        <f>VLOOKUP($A321,'01 LEAD TIME'!$A$10:$G$1000000,6,FALSE)</f>
        <v>35</v>
      </c>
      <c r="G321" s="3">
        <f>VLOOKUP($A321,'01 LEAD TIME'!$A$10:$G$1000000,7,FALSE)</f>
        <v>38</v>
      </c>
      <c r="H321" s="3">
        <f>VLOOKUP($A321,'02 SHIPPED'!$A$10:$G$1000000,4,FALSE)</f>
        <v>7857965</v>
      </c>
      <c r="I321" s="3">
        <f>VLOOKUP($A321,'02 SHIPPED'!$A$10:$G$1000000,5,FALSE)</f>
        <v>7721550</v>
      </c>
      <c r="J321" s="3">
        <f>VLOOKUP($A321,'02 SHIPPED'!$A$10:$G$1000000,6,FALSE)</f>
        <v>50</v>
      </c>
      <c r="K321" s="3">
        <f>VLOOKUP($A321,'02 SHIPPED'!$A$10:$G$1000000,7,FALSE)</f>
        <v>53</v>
      </c>
      <c r="L321" s="2">
        <f t="shared" si="19"/>
        <v>0.49395877940408234</v>
      </c>
      <c r="M321" s="2">
        <f t="shared" si="20"/>
        <v>0.49426744630287955</v>
      </c>
      <c r="N321" s="2">
        <f t="shared" si="21"/>
        <v>0.7</v>
      </c>
      <c r="O321" s="2">
        <f t="shared" si="22"/>
        <v>0.71698113207547165</v>
      </c>
      <c r="P321" s="8">
        <f>VLOOKUP($A321,'03 FORECAST SHIPPED'!$A$2:$G$1000000,4,FALSE)*L321</f>
        <v>7587409.7699132841</v>
      </c>
      <c r="Q321" s="8">
        <f>VLOOKUP($A321,'03 FORECAST SHIPPED'!$A$2:$G$1000000,5,FALSE)*M321</f>
        <v>7566498.5398160517</v>
      </c>
      <c r="R321" s="8">
        <f>VLOOKUP($A321,'03 FORECAST SHIPPED'!$A$2:$G$1000000,6,FALSE)*N321</f>
        <v>74.899999999999991</v>
      </c>
      <c r="S321" s="8">
        <f>VLOOKUP($A321,'03 FORECAST SHIPPED'!$A$2:$G$1000000,7,FALSE)*O321</f>
        <v>89.622641509433961</v>
      </c>
    </row>
    <row r="322" spans="1:19" x14ac:dyDescent="0.25">
      <c r="A322" t="s">
        <v>363</v>
      </c>
      <c r="B322">
        <f>VLOOKUP($A322,'01 LEAD TIME'!$A$10:$G$1000000,2,FALSE)</f>
        <v>0</v>
      </c>
      <c r="C322">
        <f>VLOOKUP($A322,'01 LEAD TIME'!$A$10:$G$1000000,3,FALSE)</f>
        <v>5463</v>
      </c>
      <c r="D322" s="3">
        <f>VLOOKUP($A322,'01 LEAD TIME'!$A$10:$G$1000000,4,FALSE)</f>
        <v>5654991</v>
      </c>
      <c r="E322" s="3">
        <f>VLOOKUP($A322,'01 LEAD TIME'!$A$10:$G$1000000,5,FALSE)</f>
        <v>5654991</v>
      </c>
      <c r="F322" s="3">
        <f>VLOOKUP($A322,'01 LEAD TIME'!$A$10:$G$1000000,6,FALSE)</f>
        <v>32</v>
      </c>
      <c r="G322" s="3">
        <f>VLOOKUP($A322,'01 LEAD TIME'!$A$10:$G$1000000,7,FALSE)</f>
        <v>47</v>
      </c>
      <c r="H322" s="3">
        <f>VLOOKUP($A322,'02 SHIPPED'!$A$10:$G$1000000,4,FALSE)</f>
        <v>11309382.1</v>
      </c>
      <c r="I322" s="3">
        <f>VLOOKUP($A322,'02 SHIPPED'!$A$10:$G$1000000,5,FALSE)</f>
        <v>11251803.35</v>
      </c>
      <c r="J322" s="3">
        <f>VLOOKUP($A322,'02 SHIPPED'!$A$10:$G$1000000,6,FALSE)</f>
        <v>64</v>
      </c>
      <c r="K322" s="3">
        <f>VLOOKUP($A322,'02 SHIPPED'!$A$10:$G$1000000,7,FALSE)</f>
        <v>83</v>
      </c>
      <c r="L322" s="2">
        <f t="shared" si="19"/>
        <v>0.50002652222706312</v>
      </c>
      <c r="M322" s="2">
        <f t="shared" si="20"/>
        <v>0.50258530335939444</v>
      </c>
      <c r="N322" s="2">
        <f t="shared" si="21"/>
        <v>0.5</v>
      </c>
      <c r="O322" s="2">
        <f t="shared" si="22"/>
        <v>0.5662650602409639</v>
      </c>
      <c r="P322" s="8">
        <f>VLOOKUP($A322,'03 FORECAST SHIPPED'!$A$2:$G$1000000,4,FALSE)*L322</f>
        <v>6721770.5837392388</v>
      </c>
      <c r="Q322" s="8">
        <f>VLOOKUP($A322,'03 FORECAST SHIPPED'!$A$2:$G$1000000,5,FALSE)*M322</f>
        <v>6738451.7067032736</v>
      </c>
      <c r="R322" s="8">
        <f>VLOOKUP($A322,'03 FORECAST SHIPPED'!$A$2:$G$1000000,6,FALSE)*N322</f>
        <v>43</v>
      </c>
      <c r="S322" s="8">
        <f>VLOOKUP($A322,'03 FORECAST SHIPPED'!$A$2:$G$1000000,7,FALSE)*O322</f>
        <v>63.421686746987959</v>
      </c>
    </row>
    <row r="323" spans="1:19" x14ac:dyDescent="0.25">
      <c r="A323" t="s">
        <v>364</v>
      </c>
      <c r="B323">
        <f>VLOOKUP($A323,'01 LEAD TIME'!$A$10:$G$1000000,2,FALSE)</f>
        <v>0</v>
      </c>
      <c r="C323">
        <f>VLOOKUP($A323,'01 LEAD TIME'!$A$10:$G$1000000,3,FALSE)</f>
        <v>5490</v>
      </c>
      <c r="D323" s="3">
        <f>VLOOKUP($A323,'01 LEAD TIME'!$A$10:$G$1000000,4,FALSE)</f>
        <v>11486442.1</v>
      </c>
      <c r="E323" s="3">
        <f>VLOOKUP($A323,'01 LEAD TIME'!$A$10:$G$1000000,5,FALSE)</f>
        <v>11132402.1</v>
      </c>
      <c r="F323" s="3">
        <f>VLOOKUP($A323,'01 LEAD TIME'!$A$10:$G$1000000,6,FALSE)</f>
        <v>64</v>
      </c>
      <c r="G323" s="3">
        <f>VLOOKUP($A323,'01 LEAD TIME'!$A$10:$G$1000000,7,FALSE)</f>
        <v>82</v>
      </c>
      <c r="H323" s="3">
        <f>VLOOKUP($A323,'02 SHIPPED'!$A$10:$G$1000000,4,FALSE)</f>
        <v>28889444.98</v>
      </c>
      <c r="I323" s="3">
        <f>VLOOKUP($A323,'02 SHIPPED'!$A$10:$G$1000000,5,FALSE)</f>
        <v>28354544.98</v>
      </c>
      <c r="J323" s="3">
        <f>VLOOKUP($A323,'02 SHIPPED'!$A$10:$G$1000000,6,FALSE)</f>
        <v>186</v>
      </c>
      <c r="K323" s="3">
        <f>VLOOKUP($A323,'02 SHIPPED'!$A$10:$G$1000000,7,FALSE)</f>
        <v>224</v>
      </c>
      <c r="L323" s="2">
        <f t="shared" si="19"/>
        <v>0.39759995762992328</v>
      </c>
      <c r="M323" s="2">
        <f t="shared" si="20"/>
        <v>0.39261438008799954</v>
      </c>
      <c r="N323" s="2">
        <f t="shared" si="21"/>
        <v>0.34408602150537637</v>
      </c>
      <c r="O323" s="2">
        <f t="shared" si="22"/>
        <v>0.36607142857142855</v>
      </c>
      <c r="P323" s="8">
        <f>VLOOKUP($A323,'03 FORECAST SHIPPED'!$A$2:$G$1000000,4,FALSE)*L323</f>
        <v>10490752.056217302</v>
      </c>
      <c r="Q323" s="8">
        <f>VLOOKUP($A323,'03 FORECAST SHIPPED'!$A$2:$G$1000000,5,FALSE)*M323</f>
        <v>10177411.714956967</v>
      </c>
      <c r="R323" s="8">
        <f>VLOOKUP($A323,'03 FORECAST SHIPPED'!$A$2:$G$1000000,6,FALSE)*N323</f>
        <v>58.150537634408607</v>
      </c>
      <c r="S323" s="8">
        <f>VLOOKUP($A323,'03 FORECAST SHIPPED'!$A$2:$G$1000000,7,FALSE)*O323</f>
        <v>75.776785714285708</v>
      </c>
    </row>
    <row r="324" spans="1:19" x14ac:dyDescent="0.25">
      <c r="A324" t="s">
        <v>365</v>
      </c>
      <c r="B324">
        <f>VLOOKUP($A324,'01 LEAD TIME'!$A$10:$G$1000000,2,FALSE)</f>
        <v>0</v>
      </c>
      <c r="C324">
        <f>VLOOKUP($A324,'01 LEAD TIME'!$A$10:$G$1000000,3,FALSE)</f>
        <v>5508</v>
      </c>
      <c r="D324" s="3">
        <f>VLOOKUP($A324,'01 LEAD TIME'!$A$10:$G$1000000,4,FALSE)</f>
        <v>12676411.800000001</v>
      </c>
      <c r="E324" s="3">
        <f>VLOOKUP($A324,'01 LEAD TIME'!$A$10:$G$1000000,5,FALSE)</f>
        <v>12337228.07</v>
      </c>
      <c r="F324" s="3">
        <f>VLOOKUP($A324,'01 LEAD TIME'!$A$10:$G$1000000,6,FALSE)</f>
        <v>76</v>
      </c>
      <c r="G324" s="3">
        <f>VLOOKUP($A324,'01 LEAD TIME'!$A$10:$G$1000000,7,FALSE)</f>
        <v>99</v>
      </c>
      <c r="H324" s="3">
        <f>VLOOKUP($A324,'02 SHIPPED'!$A$10:$G$1000000,4,FALSE)</f>
        <v>28616257.43</v>
      </c>
      <c r="I324" s="3">
        <f>VLOOKUP($A324,'02 SHIPPED'!$A$10:$G$1000000,5,FALSE)</f>
        <v>28116099.289999999</v>
      </c>
      <c r="J324" s="3">
        <f>VLOOKUP($A324,'02 SHIPPED'!$A$10:$G$1000000,6,FALSE)</f>
        <v>192</v>
      </c>
      <c r="K324" s="3">
        <f>VLOOKUP($A324,'02 SHIPPED'!$A$10:$G$1000000,7,FALSE)</f>
        <v>238</v>
      </c>
      <c r="L324" s="2">
        <f t="shared" si="19"/>
        <v>0.44297937391039194</v>
      </c>
      <c r="M324" s="2">
        <f t="shared" si="20"/>
        <v>0.43879586363489476</v>
      </c>
      <c r="N324" s="2">
        <f t="shared" si="21"/>
        <v>0.39583333333333331</v>
      </c>
      <c r="O324" s="2">
        <f t="shared" si="22"/>
        <v>0.41596638655462187</v>
      </c>
      <c r="P324" s="8">
        <f>VLOOKUP($A324,'03 FORECAST SHIPPED'!$A$2:$G$1000000,4,FALSE)*L324</f>
        <v>15823396.897283155</v>
      </c>
      <c r="Q324" s="8">
        <f>VLOOKUP($A324,'03 FORECAST SHIPPED'!$A$2:$G$1000000,5,FALSE)*M324</f>
        <v>15322445.081159567</v>
      </c>
      <c r="R324" s="8">
        <f>VLOOKUP($A324,'03 FORECAST SHIPPED'!$A$2:$G$1000000,6,FALSE)*N324</f>
        <v>94.604166666666657</v>
      </c>
      <c r="S324" s="8">
        <f>VLOOKUP($A324,'03 FORECAST SHIPPED'!$A$2:$G$1000000,7,FALSE)*O324</f>
        <v>121.04621848739497</v>
      </c>
    </row>
    <row r="325" spans="1:19" x14ac:dyDescent="0.25">
      <c r="A325" t="s">
        <v>366</v>
      </c>
      <c r="B325">
        <f>VLOOKUP($A325,'01 LEAD TIME'!$A$10:$G$1000000,2,FALSE)</f>
        <v>0</v>
      </c>
      <c r="C325">
        <f>VLOOKUP($A325,'01 LEAD TIME'!$A$10:$G$1000000,3,FALSE)</f>
        <v>5525</v>
      </c>
      <c r="D325" s="3">
        <f>VLOOKUP($A325,'01 LEAD TIME'!$A$10:$G$1000000,4,FALSE)</f>
        <v>4674514</v>
      </c>
      <c r="E325" s="3">
        <f>VLOOKUP($A325,'01 LEAD TIME'!$A$10:$G$1000000,5,FALSE)</f>
        <v>4634514</v>
      </c>
      <c r="F325" s="3">
        <f>VLOOKUP($A325,'01 LEAD TIME'!$A$10:$G$1000000,6,FALSE)</f>
        <v>30</v>
      </c>
      <c r="G325" s="3">
        <f>VLOOKUP($A325,'01 LEAD TIME'!$A$10:$G$1000000,7,FALSE)</f>
        <v>42</v>
      </c>
      <c r="H325" s="3">
        <f>VLOOKUP($A325,'02 SHIPPED'!$A$10:$G$1000000,4,FALSE)</f>
        <v>20057437</v>
      </c>
      <c r="I325" s="3">
        <f>VLOOKUP($A325,'02 SHIPPED'!$A$10:$G$1000000,5,FALSE)</f>
        <v>19763752.600000001</v>
      </c>
      <c r="J325" s="3">
        <f>VLOOKUP($A325,'02 SHIPPED'!$A$10:$G$1000000,6,FALSE)</f>
        <v>71</v>
      </c>
      <c r="K325" s="3">
        <f>VLOOKUP($A325,'02 SHIPPED'!$A$10:$G$1000000,7,FALSE)</f>
        <v>94</v>
      </c>
      <c r="L325" s="2">
        <f t="shared" ref="L325:L388" si="23">D325/H325</f>
        <v>0.23305639698631486</v>
      </c>
      <c r="M325" s="2">
        <f t="shared" ref="M325:M388" si="24">E325/I325</f>
        <v>0.2344956493737935</v>
      </c>
      <c r="N325" s="2">
        <f t="shared" ref="N325:N388" si="25">F325/J325</f>
        <v>0.42253521126760563</v>
      </c>
      <c r="O325" s="2">
        <f t="shared" ref="O325:O388" si="26">G325/K325</f>
        <v>0.44680851063829785</v>
      </c>
      <c r="P325" s="8">
        <f>VLOOKUP($A325,'03 FORECAST SHIPPED'!$A$2:$G$1000000,4,FALSE)*L325</f>
        <v>6508662.29754005</v>
      </c>
      <c r="Q325" s="8">
        <f>VLOOKUP($A325,'03 FORECAST SHIPPED'!$A$2:$G$1000000,5,FALSE)*M325</f>
        <v>6502391.5807408346</v>
      </c>
      <c r="R325" s="8">
        <f>VLOOKUP($A325,'03 FORECAST SHIPPED'!$A$2:$G$1000000,6,FALSE)*N325</f>
        <v>49.014084507042256</v>
      </c>
      <c r="S325" s="8">
        <f>VLOOKUP($A325,'03 FORECAST SHIPPED'!$A$2:$G$1000000,7,FALSE)*O325</f>
        <v>66.127659574468083</v>
      </c>
    </row>
    <row r="326" spans="1:19" x14ac:dyDescent="0.25">
      <c r="A326" t="s">
        <v>367</v>
      </c>
      <c r="B326">
        <f>VLOOKUP($A326,'01 LEAD TIME'!$A$10:$G$1000000,2,FALSE)</f>
        <v>0</v>
      </c>
      <c r="C326">
        <f>VLOOKUP($A326,'01 LEAD TIME'!$A$10:$G$1000000,3,FALSE)</f>
        <v>5545</v>
      </c>
      <c r="D326" s="3">
        <f>VLOOKUP($A326,'01 LEAD TIME'!$A$10:$G$1000000,4,FALSE)</f>
        <v>3915479</v>
      </c>
      <c r="E326" s="3">
        <f>VLOOKUP($A326,'01 LEAD TIME'!$A$10:$G$1000000,5,FALSE)</f>
        <v>3915479</v>
      </c>
      <c r="F326" s="3">
        <f>VLOOKUP($A326,'01 LEAD TIME'!$A$10:$G$1000000,6,FALSE)</f>
        <v>26</v>
      </c>
      <c r="G326" s="3">
        <f>VLOOKUP($A326,'01 LEAD TIME'!$A$10:$G$1000000,7,FALSE)</f>
        <v>30</v>
      </c>
      <c r="H326" s="3">
        <f>VLOOKUP($A326,'02 SHIPPED'!$A$10:$G$1000000,4,FALSE)</f>
        <v>28089547.640000001</v>
      </c>
      <c r="I326" s="3">
        <f>VLOOKUP($A326,'02 SHIPPED'!$A$10:$G$1000000,5,FALSE)</f>
        <v>27707866.84</v>
      </c>
      <c r="J326" s="3">
        <f>VLOOKUP($A326,'02 SHIPPED'!$A$10:$G$1000000,6,FALSE)</f>
        <v>216</v>
      </c>
      <c r="K326" s="3">
        <f>VLOOKUP($A326,'02 SHIPPED'!$A$10:$G$1000000,7,FALSE)</f>
        <v>251</v>
      </c>
      <c r="L326" s="2">
        <f t="shared" si="23"/>
        <v>0.13939273961195053</v>
      </c>
      <c r="M326" s="2">
        <f t="shared" si="24"/>
        <v>0.14131289942347652</v>
      </c>
      <c r="N326" s="2">
        <f t="shared" si="25"/>
        <v>0.12037037037037036</v>
      </c>
      <c r="O326" s="2">
        <f t="shared" si="26"/>
        <v>0.11952191235059761</v>
      </c>
      <c r="P326" s="8">
        <f>VLOOKUP($A326,'03 FORECAST SHIPPED'!$A$2:$G$1000000,4,FALSE)*L326</f>
        <v>4621481.196505961</v>
      </c>
      <c r="Q326" s="8">
        <f>VLOOKUP($A326,'03 FORECAST SHIPPED'!$A$2:$G$1000000,5,FALSE)*M326</f>
        <v>4642529.0572426906</v>
      </c>
      <c r="R326" s="8">
        <f>VLOOKUP($A326,'03 FORECAST SHIPPED'!$A$2:$G$1000000,6,FALSE)*N326</f>
        <v>31.175925925925924</v>
      </c>
      <c r="S326" s="8">
        <f>VLOOKUP($A326,'03 FORECAST SHIPPED'!$A$2:$G$1000000,7,FALSE)*O326</f>
        <v>35.856573705179287</v>
      </c>
    </row>
    <row r="327" spans="1:19" x14ac:dyDescent="0.25">
      <c r="A327" t="s">
        <v>368</v>
      </c>
      <c r="B327">
        <f>VLOOKUP($A327,'01 LEAD TIME'!$A$10:$G$1000000,2,FALSE)</f>
        <v>0</v>
      </c>
      <c r="C327">
        <f>VLOOKUP($A327,'01 LEAD TIME'!$A$10:$G$1000000,3,FALSE)</f>
        <v>5560</v>
      </c>
      <c r="D327" s="3">
        <f>VLOOKUP($A327,'01 LEAD TIME'!$A$10:$G$1000000,4,FALSE)</f>
        <v>10029560.199999999</v>
      </c>
      <c r="E327" s="3">
        <f>VLOOKUP($A327,'01 LEAD TIME'!$A$10:$G$1000000,5,FALSE)</f>
        <v>10009560.199999999</v>
      </c>
      <c r="F327" s="3">
        <f>VLOOKUP($A327,'01 LEAD TIME'!$A$10:$G$1000000,6,FALSE)</f>
        <v>68</v>
      </c>
      <c r="G327" s="3">
        <f>VLOOKUP($A327,'01 LEAD TIME'!$A$10:$G$1000000,7,FALSE)</f>
        <v>86</v>
      </c>
      <c r="H327" s="3">
        <f>VLOOKUP($A327,'02 SHIPPED'!$A$10:$G$1000000,4,FALSE)</f>
        <v>69665432.079999998</v>
      </c>
      <c r="I327" s="3">
        <f>VLOOKUP($A327,'02 SHIPPED'!$A$10:$G$1000000,5,FALSE)</f>
        <v>69246516.409999996</v>
      </c>
      <c r="J327" s="3">
        <f>VLOOKUP($A327,'02 SHIPPED'!$A$10:$G$1000000,6,FALSE)</f>
        <v>415</v>
      </c>
      <c r="K327" s="3">
        <f>VLOOKUP($A327,'02 SHIPPED'!$A$10:$G$1000000,7,FALSE)</f>
        <v>520</v>
      </c>
      <c r="L327" s="2">
        <f t="shared" si="23"/>
        <v>0.14396753024487952</v>
      </c>
      <c r="M327" s="2">
        <f t="shared" si="24"/>
        <v>0.14454965706483544</v>
      </c>
      <c r="N327" s="2">
        <f t="shared" si="25"/>
        <v>0.16385542168674699</v>
      </c>
      <c r="O327" s="2">
        <f t="shared" si="26"/>
        <v>0.16538461538461538</v>
      </c>
      <c r="P327" s="8">
        <f>VLOOKUP($A327,'03 FORECAST SHIPPED'!$A$2:$G$1000000,4,FALSE)*L327</f>
        <v>7685065.5982118798</v>
      </c>
      <c r="Q327" s="8">
        <f>VLOOKUP($A327,'03 FORECAST SHIPPED'!$A$2:$G$1000000,5,FALSE)*M327</f>
        <v>7675440.1777620902</v>
      </c>
      <c r="R327" s="8">
        <f>VLOOKUP($A327,'03 FORECAST SHIPPED'!$A$2:$G$1000000,6,FALSE)*N327</f>
        <v>56.693975903614458</v>
      </c>
      <c r="S327" s="8">
        <f>VLOOKUP($A327,'03 FORECAST SHIPPED'!$A$2:$G$1000000,7,FALSE)*O327</f>
        <v>72.107692307692304</v>
      </c>
    </row>
    <row r="328" spans="1:19" x14ac:dyDescent="0.25">
      <c r="A328" t="s">
        <v>369</v>
      </c>
      <c r="B328">
        <f>VLOOKUP($A328,'01 LEAD TIME'!$A$10:$G$1000000,2,FALSE)</f>
        <v>0</v>
      </c>
      <c r="C328">
        <f>VLOOKUP($A328,'01 LEAD TIME'!$A$10:$G$1000000,3,FALSE)</f>
        <v>5585</v>
      </c>
      <c r="D328" s="3">
        <f>VLOOKUP($A328,'01 LEAD TIME'!$A$10:$G$1000000,4,FALSE)</f>
        <v>11996731</v>
      </c>
      <c r="E328" s="3">
        <f>VLOOKUP($A328,'01 LEAD TIME'!$A$10:$G$1000000,5,FALSE)</f>
        <v>11996731</v>
      </c>
      <c r="F328" s="3">
        <f>VLOOKUP($A328,'01 LEAD TIME'!$A$10:$G$1000000,6,FALSE)</f>
        <v>36</v>
      </c>
      <c r="G328" s="3">
        <f>VLOOKUP($A328,'01 LEAD TIME'!$A$10:$G$1000000,7,FALSE)</f>
        <v>47</v>
      </c>
      <c r="H328" s="3">
        <f>VLOOKUP($A328,'02 SHIPPED'!$A$10:$G$1000000,4,FALSE)</f>
        <v>19978948.120000001</v>
      </c>
      <c r="I328" s="3">
        <f>VLOOKUP($A328,'02 SHIPPED'!$A$10:$G$1000000,5,FALSE)</f>
        <v>19861540.199999999</v>
      </c>
      <c r="J328" s="3">
        <f>VLOOKUP($A328,'02 SHIPPED'!$A$10:$G$1000000,6,FALSE)</f>
        <v>75</v>
      </c>
      <c r="K328" s="3">
        <f>VLOOKUP($A328,'02 SHIPPED'!$A$10:$G$1000000,7,FALSE)</f>
        <v>112</v>
      </c>
      <c r="L328" s="2">
        <f t="shared" si="23"/>
        <v>0.60046859964517485</v>
      </c>
      <c r="M328" s="2">
        <f t="shared" si="24"/>
        <v>0.60401816169322053</v>
      </c>
      <c r="N328" s="2">
        <f t="shared" si="25"/>
        <v>0.48</v>
      </c>
      <c r="O328" s="2">
        <f t="shared" si="26"/>
        <v>0.41964285714285715</v>
      </c>
      <c r="P328" s="8">
        <f>VLOOKUP($A328,'03 FORECAST SHIPPED'!$A$2:$G$1000000,4,FALSE)*L328</f>
        <v>15134682.6858794</v>
      </c>
      <c r="Q328" s="8">
        <f>VLOOKUP($A328,'03 FORECAST SHIPPED'!$A$2:$G$1000000,5,FALSE)*M328</f>
        <v>15170685.106446886</v>
      </c>
      <c r="R328" s="8">
        <f>VLOOKUP($A328,'03 FORECAST SHIPPED'!$A$2:$G$1000000,6,FALSE)*N328</f>
        <v>58.559999999999995</v>
      </c>
      <c r="S328" s="8">
        <f>VLOOKUP($A328,'03 FORECAST SHIPPED'!$A$2:$G$1000000,7,FALSE)*O328</f>
        <v>67.5625</v>
      </c>
    </row>
    <row r="329" spans="1:19" x14ac:dyDescent="0.25">
      <c r="A329" t="s">
        <v>370</v>
      </c>
      <c r="B329">
        <f>VLOOKUP($A329,'01 LEAD TIME'!$A$10:$G$1000000,2,FALSE)</f>
        <v>0</v>
      </c>
      <c r="C329">
        <f>VLOOKUP($A329,'01 LEAD TIME'!$A$10:$G$1000000,3,FALSE)</f>
        <v>5603</v>
      </c>
      <c r="D329" s="3">
        <f>VLOOKUP($A329,'01 LEAD TIME'!$A$10:$G$1000000,4,FALSE)</f>
        <v>7296270</v>
      </c>
      <c r="E329" s="3">
        <f>VLOOKUP($A329,'01 LEAD TIME'!$A$10:$G$1000000,5,FALSE)</f>
        <v>7240144.4900000002</v>
      </c>
      <c r="F329" s="3">
        <f>VLOOKUP($A329,'01 LEAD TIME'!$A$10:$G$1000000,6,FALSE)</f>
        <v>60</v>
      </c>
      <c r="G329" s="3">
        <f>VLOOKUP($A329,'01 LEAD TIME'!$A$10:$G$1000000,7,FALSE)</f>
        <v>67</v>
      </c>
      <c r="H329" s="3">
        <f>VLOOKUP($A329,'02 SHIPPED'!$A$10:$G$1000000,4,FALSE)</f>
        <v>19342280.280000001</v>
      </c>
      <c r="I329" s="3">
        <f>VLOOKUP($A329,'02 SHIPPED'!$A$10:$G$1000000,5,FALSE)</f>
        <v>19081587.27</v>
      </c>
      <c r="J329" s="3">
        <f>VLOOKUP($A329,'02 SHIPPED'!$A$10:$G$1000000,6,FALSE)</f>
        <v>166</v>
      </c>
      <c r="K329" s="3">
        <f>VLOOKUP($A329,'02 SHIPPED'!$A$10:$G$1000000,7,FALSE)</f>
        <v>191</v>
      </c>
      <c r="L329" s="2">
        <f t="shared" si="23"/>
        <v>0.37721870918933864</v>
      </c>
      <c r="M329" s="2">
        <f t="shared" si="24"/>
        <v>0.37943093452099386</v>
      </c>
      <c r="N329" s="2">
        <f t="shared" si="25"/>
        <v>0.36144578313253012</v>
      </c>
      <c r="O329" s="2">
        <f t="shared" si="26"/>
        <v>0.35078534031413611</v>
      </c>
      <c r="P329" s="8">
        <f>VLOOKUP($A329,'03 FORECAST SHIPPED'!$A$2:$G$1000000,4,FALSE)*L329</f>
        <v>7241095.890485757</v>
      </c>
      <c r="Q329" s="8">
        <f>VLOOKUP($A329,'03 FORECAST SHIPPED'!$A$2:$G$1000000,5,FALSE)*M329</f>
        <v>7238418.8115496328</v>
      </c>
      <c r="R329" s="8">
        <f>VLOOKUP($A329,'03 FORECAST SHIPPED'!$A$2:$G$1000000,6,FALSE)*N329</f>
        <v>58.192771084337352</v>
      </c>
      <c r="S329" s="8">
        <f>VLOOKUP($A329,'03 FORECAST SHIPPED'!$A$2:$G$1000000,7,FALSE)*O329</f>
        <v>64.544502617801044</v>
      </c>
    </row>
    <row r="330" spans="1:19" x14ac:dyDescent="0.25">
      <c r="A330" t="s">
        <v>371</v>
      </c>
      <c r="B330">
        <f>VLOOKUP($A330,'01 LEAD TIME'!$A$10:$G$1000000,2,FALSE)</f>
        <v>0</v>
      </c>
      <c r="C330">
        <f>VLOOKUP($A330,'01 LEAD TIME'!$A$10:$G$1000000,3,FALSE)</f>
        <v>5623</v>
      </c>
      <c r="D330" s="3">
        <f>VLOOKUP($A330,'01 LEAD TIME'!$A$10:$G$1000000,4,FALSE)</f>
        <v>1719050</v>
      </c>
      <c r="E330" s="3">
        <f>VLOOKUP($A330,'01 LEAD TIME'!$A$10:$G$1000000,5,FALSE)</f>
        <v>1689450</v>
      </c>
      <c r="F330" s="3">
        <f>VLOOKUP($A330,'01 LEAD TIME'!$A$10:$G$1000000,6,FALSE)</f>
        <v>16</v>
      </c>
      <c r="G330" s="3">
        <f>VLOOKUP($A330,'01 LEAD TIME'!$A$10:$G$1000000,7,FALSE)</f>
        <v>18</v>
      </c>
      <c r="H330" s="3">
        <f>VLOOKUP($A330,'02 SHIPPED'!$A$10:$G$1000000,4,FALSE)</f>
        <v>7227063</v>
      </c>
      <c r="I330" s="3">
        <f>VLOOKUP($A330,'02 SHIPPED'!$A$10:$G$1000000,5,FALSE)</f>
        <v>7171113</v>
      </c>
      <c r="J330" s="3">
        <f>VLOOKUP($A330,'02 SHIPPED'!$A$10:$G$1000000,6,FALSE)</f>
        <v>47</v>
      </c>
      <c r="K330" s="3">
        <f>VLOOKUP($A330,'02 SHIPPED'!$A$10:$G$1000000,7,FALSE)</f>
        <v>60</v>
      </c>
      <c r="L330" s="2">
        <f t="shared" si="23"/>
        <v>0.23786287735418937</v>
      </c>
      <c r="M330" s="2">
        <f t="shared" si="24"/>
        <v>0.23559104423539276</v>
      </c>
      <c r="N330" s="2">
        <f t="shared" si="25"/>
        <v>0.34042553191489361</v>
      </c>
      <c r="O330" s="2">
        <f t="shared" si="26"/>
        <v>0.3</v>
      </c>
      <c r="P330" s="8">
        <f>VLOOKUP($A330,'03 FORECAST SHIPPED'!$A$2:$G$1000000,4,FALSE)*L330</f>
        <v>2609178.5567318285</v>
      </c>
      <c r="Q330" s="8">
        <f>VLOOKUP($A330,'03 FORECAST SHIPPED'!$A$2:$G$1000000,5,FALSE)*M330</f>
        <v>2557573.1274189241</v>
      </c>
      <c r="R330" s="8">
        <f>VLOOKUP($A330,'03 FORECAST SHIPPED'!$A$2:$G$1000000,6,FALSE)*N330</f>
        <v>24.51063829787234</v>
      </c>
      <c r="S330" s="8">
        <f>VLOOKUP($A330,'03 FORECAST SHIPPED'!$A$2:$G$1000000,7,FALSE)*O330</f>
        <v>28.5</v>
      </c>
    </row>
    <row r="331" spans="1:19" x14ac:dyDescent="0.25">
      <c r="A331" t="s">
        <v>372</v>
      </c>
      <c r="B331">
        <f>VLOOKUP($A331,'01 LEAD TIME'!$A$10:$G$1000000,2,FALSE)</f>
        <v>0</v>
      </c>
      <c r="C331">
        <f>VLOOKUP($A331,'01 LEAD TIME'!$A$10:$G$1000000,3,FALSE)</f>
        <v>5640</v>
      </c>
      <c r="D331" s="3">
        <f>VLOOKUP($A331,'01 LEAD TIME'!$A$10:$G$1000000,4,FALSE)</f>
        <v>2335480</v>
      </c>
      <c r="E331" s="3">
        <f>VLOOKUP($A331,'01 LEAD TIME'!$A$10:$G$1000000,5,FALSE)</f>
        <v>2306880</v>
      </c>
      <c r="F331" s="3">
        <f>VLOOKUP($A331,'01 LEAD TIME'!$A$10:$G$1000000,6,FALSE)</f>
        <v>15</v>
      </c>
      <c r="G331" s="3">
        <f>VLOOKUP($A331,'01 LEAD TIME'!$A$10:$G$1000000,7,FALSE)</f>
        <v>19</v>
      </c>
      <c r="H331" s="3">
        <f>VLOOKUP($A331,'02 SHIPPED'!$A$10:$G$1000000,4,FALSE)</f>
        <v>14437988.609999999</v>
      </c>
      <c r="I331" s="3">
        <f>VLOOKUP($A331,'02 SHIPPED'!$A$10:$G$1000000,5,FALSE)</f>
        <v>14280797.1</v>
      </c>
      <c r="J331" s="3">
        <f>VLOOKUP($A331,'02 SHIPPED'!$A$10:$G$1000000,6,FALSE)</f>
        <v>104</v>
      </c>
      <c r="K331" s="3">
        <f>VLOOKUP($A331,'02 SHIPPED'!$A$10:$G$1000000,7,FALSE)</f>
        <v>122</v>
      </c>
      <c r="L331" s="2">
        <f t="shared" si="23"/>
        <v>0.16175937404344579</v>
      </c>
      <c r="M331" s="2">
        <f t="shared" si="24"/>
        <v>0.16153720158939869</v>
      </c>
      <c r="N331" s="2">
        <f t="shared" si="25"/>
        <v>0.14423076923076922</v>
      </c>
      <c r="O331" s="2">
        <f t="shared" si="26"/>
        <v>0.15573770491803279</v>
      </c>
      <c r="P331" s="8">
        <f>VLOOKUP($A331,'03 FORECAST SHIPPED'!$A$2:$G$1000000,4,FALSE)*L331</f>
        <v>3457923.8642806215</v>
      </c>
      <c r="Q331" s="8">
        <f>VLOOKUP($A331,'03 FORECAST SHIPPED'!$A$2:$G$1000000,5,FALSE)*M331</f>
        <v>3429558.603161836</v>
      </c>
      <c r="R331" s="8">
        <f>VLOOKUP($A331,'03 FORECAST SHIPPED'!$A$2:$G$1000000,6,FALSE)*N331</f>
        <v>21.634615384615383</v>
      </c>
      <c r="S331" s="8">
        <f>VLOOKUP($A331,'03 FORECAST SHIPPED'!$A$2:$G$1000000,7,FALSE)*O331</f>
        <v>28.188524590163937</v>
      </c>
    </row>
    <row r="332" spans="1:19" x14ac:dyDescent="0.25">
      <c r="A332" t="s">
        <v>373</v>
      </c>
      <c r="B332">
        <f>VLOOKUP($A332,'01 LEAD TIME'!$A$10:$G$1000000,2,FALSE)</f>
        <v>0</v>
      </c>
      <c r="C332">
        <f>VLOOKUP($A332,'01 LEAD TIME'!$A$10:$G$1000000,3,FALSE)</f>
        <v>5656</v>
      </c>
      <c r="D332" s="3">
        <f>VLOOKUP($A332,'01 LEAD TIME'!$A$10:$G$1000000,4,FALSE)</f>
        <v>23082663.18</v>
      </c>
      <c r="E332" s="3">
        <f>VLOOKUP($A332,'01 LEAD TIME'!$A$10:$G$1000000,5,FALSE)</f>
        <v>22843956.280000001</v>
      </c>
      <c r="F332" s="3">
        <f>VLOOKUP($A332,'01 LEAD TIME'!$A$10:$G$1000000,6,FALSE)</f>
        <v>135</v>
      </c>
      <c r="G332" s="3">
        <f>VLOOKUP($A332,'01 LEAD TIME'!$A$10:$G$1000000,7,FALSE)</f>
        <v>188</v>
      </c>
      <c r="H332" s="3">
        <f>VLOOKUP($A332,'02 SHIPPED'!$A$10:$G$1000000,4,FALSE)</f>
        <v>38686586.369999997</v>
      </c>
      <c r="I332" s="3">
        <f>VLOOKUP($A332,'02 SHIPPED'!$A$10:$G$1000000,5,FALSE)</f>
        <v>38332684.020000003</v>
      </c>
      <c r="J332" s="3">
        <f>VLOOKUP($A332,'02 SHIPPED'!$A$10:$G$1000000,6,FALSE)</f>
        <v>274</v>
      </c>
      <c r="K332" s="3">
        <f>VLOOKUP($A332,'02 SHIPPED'!$A$10:$G$1000000,7,FALSE)</f>
        <v>358</v>
      </c>
      <c r="L332" s="2">
        <f t="shared" si="23"/>
        <v>0.59665804987900772</v>
      </c>
      <c r="M332" s="2">
        <f t="shared" si="24"/>
        <v>0.59593938864498008</v>
      </c>
      <c r="N332" s="2">
        <f t="shared" si="25"/>
        <v>0.49270072992700731</v>
      </c>
      <c r="O332" s="2">
        <f t="shared" si="26"/>
        <v>0.52513966480446927</v>
      </c>
      <c r="P332" s="8">
        <f>VLOOKUP($A332,'03 FORECAST SHIPPED'!$A$2:$G$1000000,4,FALSE)*L332</f>
        <v>34725317.882633388</v>
      </c>
      <c r="Q332" s="8">
        <f>VLOOKUP($A332,'03 FORECAST SHIPPED'!$A$2:$G$1000000,5,FALSE)*M332</f>
        <v>34315998.376252793</v>
      </c>
      <c r="R332" s="8">
        <f>VLOOKUP($A332,'03 FORECAST SHIPPED'!$A$2:$G$1000000,6,FALSE)*N332</f>
        <v>204.47080291970804</v>
      </c>
      <c r="S332" s="8">
        <f>VLOOKUP($A332,'03 FORECAST SHIPPED'!$A$2:$G$1000000,7,FALSE)*O332</f>
        <v>271.49720670391059</v>
      </c>
    </row>
    <row r="333" spans="1:19" x14ac:dyDescent="0.25">
      <c r="A333" t="s">
        <v>374</v>
      </c>
      <c r="B333">
        <f>VLOOKUP($A333,'01 LEAD TIME'!$A$10:$G$1000000,2,FALSE)</f>
        <v>0</v>
      </c>
      <c r="C333">
        <f>VLOOKUP($A333,'01 LEAD TIME'!$A$10:$G$1000000,3,FALSE)</f>
        <v>5684</v>
      </c>
      <c r="D333" s="3">
        <f>VLOOKUP($A333,'01 LEAD TIME'!$A$10:$G$1000000,4,FALSE)</f>
        <v>8450448</v>
      </c>
      <c r="E333" s="3">
        <f>VLOOKUP($A333,'01 LEAD TIME'!$A$10:$G$1000000,5,FALSE)</f>
        <v>8354737.5300000003</v>
      </c>
      <c r="F333" s="3">
        <f>VLOOKUP($A333,'01 LEAD TIME'!$A$10:$G$1000000,6,FALSE)</f>
        <v>49</v>
      </c>
      <c r="G333" s="3">
        <f>VLOOKUP($A333,'01 LEAD TIME'!$A$10:$G$1000000,7,FALSE)</f>
        <v>60</v>
      </c>
      <c r="H333" s="3">
        <f>VLOOKUP($A333,'02 SHIPPED'!$A$10:$G$1000000,4,FALSE)</f>
        <v>20081857.25</v>
      </c>
      <c r="I333" s="3">
        <f>VLOOKUP($A333,'02 SHIPPED'!$A$10:$G$1000000,5,FALSE)</f>
        <v>19690965.5</v>
      </c>
      <c r="J333" s="3">
        <f>VLOOKUP($A333,'02 SHIPPED'!$A$10:$G$1000000,6,FALSE)</f>
        <v>116</v>
      </c>
      <c r="K333" s="3">
        <f>VLOOKUP($A333,'02 SHIPPED'!$A$10:$G$1000000,7,FALSE)</f>
        <v>139</v>
      </c>
      <c r="L333" s="2">
        <f t="shared" si="23"/>
        <v>0.4208001229567549</v>
      </c>
      <c r="M333" s="2">
        <f t="shared" si="24"/>
        <v>0.42429293423930892</v>
      </c>
      <c r="N333" s="2">
        <f t="shared" si="25"/>
        <v>0.42241379310344829</v>
      </c>
      <c r="O333" s="2">
        <f t="shared" si="26"/>
        <v>0.43165467625899279</v>
      </c>
      <c r="P333" s="8">
        <f>VLOOKUP($A333,'03 FORECAST SHIPPED'!$A$2:$G$1000000,4,FALSE)*L333</f>
        <v>10621839.581947248</v>
      </c>
      <c r="Q333" s="8">
        <f>VLOOKUP($A333,'03 FORECAST SHIPPED'!$A$2:$G$1000000,5,FALSE)*M333</f>
        <v>10591791.845820345</v>
      </c>
      <c r="R333" s="8">
        <f>VLOOKUP($A333,'03 FORECAST SHIPPED'!$A$2:$G$1000000,6,FALSE)*N333</f>
        <v>66.318965517241381</v>
      </c>
      <c r="S333" s="8">
        <f>VLOOKUP($A333,'03 FORECAST SHIPPED'!$A$2:$G$1000000,7,FALSE)*O333</f>
        <v>78.992805755395679</v>
      </c>
    </row>
    <row r="334" spans="1:19" x14ac:dyDescent="0.25">
      <c r="A334" t="s">
        <v>375</v>
      </c>
      <c r="B334">
        <f>VLOOKUP($A334,'01 LEAD TIME'!$A$10:$G$1000000,2,FALSE)</f>
        <v>0</v>
      </c>
      <c r="C334">
        <f>VLOOKUP($A334,'01 LEAD TIME'!$A$10:$G$1000000,3,FALSE)</f>
        <v>5705</v>
      </c>
      <c r="D334" s="3">
        <f>VLOOKUP($A334,'01 LEAD TIME'!$A$10:$G$1000000,4,FALSE)</f>
        <v>8148279</v>
      </c>
      <c r="E334" s="3">
        <f>VLOOKUP($A334,'01 LEAD TIME'!$A$10:$G$1000000,5,FALSE)</f>
        <v>8088279</v>
      </c>
      <c r="F334" s="3">
        <f>VLOOKUP($A334,'01 LEAD TIME'!$A$10:$G$1000000,6,FALSE)</f>
        <v>32</v>
      </c>
      <c r="G334" s="3">
        <f>VLOOKUP($A334,'01 LEAD TIME'!$A$10:$G$1000000,7,FALSE)</f>
        <v>98</v>
      </c>
      <c r="H334" s="3">
        <f>VLOOKUP($A334,'02 SHIPPED'!$A$10:$G$1000000,4,FALSE)</f>
        <v>6536390</v>
      </c>
      <c r="I334" s="3">
        <f>VLOOKUP($A334,'02 SHIPPED'!$A$10:$G$1000000,5,FALSE)</f>
        <v>6447140</v>
      </c>
      <c r="J334" s="3">
        <f>VLOOKUP($A334,'02 SHIPPED'!$A$10:$G$1000000,6,FALSE)</f>
        <v>31</v>
      </c>
      <c r="K334" s="3">
        <f>VLOOKUP($A334,'02 SHIPPED'!$A$10:$G$1000000,7,FALSE)</f>
        <v>40</v>
      </c>
      <c r="L334" s="2">
        <f t="shared" si="23"/>
        <v>1.2466023294203681</v>
      </c>
      <c r="M334" s="2">
        <f t="shared" si="24"/>
        <v>1.2545530266133511</v>
      </c>
      <c r="N334" s="2">
        <f t="shared" si="25"/>
        <v>1.032258064516129</v>
      </c>
      <c r="O334" s="2">
        <f t="shared" si="26"/>
        <v>2.4500000000000002</v>
      </c>
      <c r="P334" s="8">
        <f>VLOOKUP($A334,'03 FORECAST SHIPPED'!$A$2:$G$1000000,4,FALSE)*L334</f>
        <v>13269942.625995761</v>
      </c>
      <c r="Q334" s="8">
        <f>VLOOKUP($A334,'03 FORECAST SHIPPED'!$A$2:$G$1000000,5,FALSE)*M334</f>
        <v>13207397.917675423</v>
      </c>
      <c r="R334" s="8">
        <f>VLOOKUP($A334,'03 FORECAST SHIPPED'!$A$2:$G$1000000,6,FALSE)*N334</f>
        <v>56.774193548387096</v>
      </c>
      <c r="S334" s="8">
        <f>VLOOKUP($A334,'03 FORECAST SHIPPED'!$A$2:$G$1000000,7,FALSE)*O334</f>
        <v>294</v>
      </c>
    </row>
    <row r="335" spans="1:19" x14ac:dyDescent="0.25">
      <c r="A335" t="s">
        <v>376</v>
      </c>
      <c r="B335">
        <f>VLOOKUP($A335,'01 LEAD TIME'!$A$10:$G$1000000,2,FALSE)</f>
        <v>0</v>
      </c>
      <c r="C335">
        <f>VLOOKUP($A335,'01 LEAD TIME'!$A$10:$G$1000000,3,FALSE)</f>
        <v>5710</v>
      </c>
      <c r="D335" s="3">
        <f>VLOOKUP($A335,'01 LEAD TIME'!$A$10:$G$1000000,4,FALSE)</f>
        <v>33513614.07</v>
      </c>
      <c r="E335" s="3">
        <f>VLOOKUP($A335,'01 LEAD TIME'!$A$10:$G$1000000,5,FALSE)</f>
        <v>33073392.57</v>
      </c>
      <c r="F335" s="3">
        <f>VLOOKUP($A335,'01 LEAD TIME'!$A$10:$G$1000000,6,FALSE)</f>
        <v>272</v>
      </c>
      <c r="G335" s="3">
        <f>VLOOKUP($A335,'01 LEAD TIME'!$A$10:$G$1000000,7,FALSE)</f>
        <v>309</v>
      </c>
      <c r="H335" s="3">
        <f>VLOOKUP($A335,'02 SHIPPED'!$A$10:$G$1000000,4,FALSE)</f>
        <v>65138958.390000001</v>
      </c>
      <c r="I335" s="3">
        <f>VLOOKUP($A335,'02 SHIPPED'!$A$10:$G$1000000,5,FALSE)</f>
        <v>64288627.270000003</v>
      </c>
      <c r="J335" s="3">
        <f>VLOOKUP($A335,'02 SHIPPED'!$A$10:$G$1000000,6,FALSE)</f>
        <v>439</v>
      </c>
      <c r="K335" s="3">
        <f>VLOOKUP($A335,'02 SHIPPED'!$A$10:$G$1000000,7,FALSE)</f>
        <v>504</v>
      </c>
      <c r="L335" s="2">
        <f t="shared" si="23"/>
        <v>0.5144941659850818</v>
      </c>
      <c r="M335" s="2">
        <f t="shared" si="24"/>
        <v>0.51445168413844089</v>
      </c>
      <c r="N335" s="2">
        <f t="shared" si="25"/>
        <v>0.61958997722095677</v>
      </c>
      <c r="O335" s="2">
        <f t="shared" si="26"/>
        <v>0.61309523809523814</v>
      </c>
      <c r="P335" s="8">
        <f>VLOOKUP($A335,'03 FORECAST SHIPPED'!$A$2:$G$1000000,4,FALSE)*L335</f>
        <v>47923695.206987657</v>
      </c>
      <c r="Q335" s="8">
        <f>VLOOKUP($A335,'03 FORECAST SHIPPED'!$A$2:$G$1000000,5,FALSE)*M335</f>
        <v>47404259.040831678</v>
      </c>
      <c r="R335" s="8">
        <f>VLOOKUP($A335,'03 FORECAST SHIPPED'!$A$2:$G$1000000,6,FALSE)*N335</f>
        <v>408.30979498861052</v>
      </c>
      <c r="S335" s="8">
        <f>VLOOKUP($A335,'03 FORECAST SHIPPED'!$A$2:$G$1000000,7,FALSE)*O335</f>
        <v>488.63690476190482</v>
      </c>
    </row>
    <row r="336" spans="1:19" x14ac:dyDescent="0.25">
      <c r="A336" t="s">
        <v>377</v>
      </c>
      <c r="B336">
        <f>VLOOKUP($A336,'01 LEAD TIME'!$A$10:$G$1000000,2,FALSE)</f>
        <v>0</v>
      </c>
      <c r="C336">
        <f>VLOOKUP($A336,'01 LEAD TIME'!$A$10:$G$1000000,3,FALSE)</f>
        <v>5716</v>
      </c>
      <c r="D336" s="3">
        <f>VLOOKUP($A336,'01 LEAD TIME'!$A$10:$G$1000000,4,FALSE)</f>
        <v>140475264.59999999</v>
      </c>
      <c r="E336" s="3">
        <f>VLOOKUP($A336,'01 LEAD TIME'!$A$10:$G$1000000,5,FALSE)</f>
        <v>138517555.90000001</v>
      </c>
      <c r="F336" s="3">
        <f>VLOOKUP($A336,'01 LEAD TIME'!$A$10:$G$1000000,6,FALSE)</f>
        <v>1040</v>
      </c>
      <c r="G336" s="3">
        <f>VLOOKUP($A336,'01 LEAD TIME'!$A$10:$G$1000000,7,FALSE)</f>
        <v>1241</v>
      </c>
      <c r="H336" s="3">
        <f>VLOOKUP($A336,'02 SHIPPED'!$A$10:$G$1000000,4,FALSE)</f>
        <v>214898093.30000001</v>
      </c>
      <c r="I336" s="3">
        <f>VLOOKUP($A336,'02 SHIPPED'!$A$10:$G$1000000,5,FALSE)</f>
        <v>212087262.09</v>
      </c>
      <c r="J336" s="3">
        <f>VLOOKUP($A336,'02 SHIPPED'!$A$10:$G$1000000,6,FALSE)</f>
        <v>1584</v>
      </c>
      <c r="K336" s="3">
        <f>VLOOKUP($A336,'02 SHIPPED'!$A$10:$G$1000000,7,FALSE)</f>
        <v>1920</v>
      </c>
      <c r="L336" s="2">
        <f t="shared" si="23"/>
        <v>0.65368315950525924</v>
      </c>
      <c r="M336" s="2">
        <f t="shared" si="24"/>
        <v>0.65311586624763718</v>
      </c>
      <c r="N336" s="2">
        <f t="shared" si="25"/>
        <v>0.65656565656565657</v>
      </c>
      <c r="O336" s="2">
        <f t="shared" si="26"/>
        <v>0.64635416666666667</v>
      </c>
      <c r="P336" s="8">
        <f>VLOOKUP($A336,'03 FORECAST SHIPPED'!$A$2:$G$1000000,4,FALSE)*L336</f>
        <v>206810647.43085352</v>
      </c>
      <c r="Q336" s="8">
        <f>VLOOKUP($A336,'03 FORECAST SHIPPED'!$A$2:$G$1000000,5,FALSE)*M336</f>
        <v>203992285.84569135</v>
      </c>
      <c r="R336" s="8">
        <f>VLOOKUP($A336,'03 FORECAST SHIPPED'!$A$2:$G$1000000,6,FALSE)*N336</f>
        <v>1456.2626262626263</v>
      </c>
      <c r="S336" s="8">
        <f>VLOOKUP($A336,'03 FORECAST SHIPPED'!$A$2:$G$1000000,7,FALSE)*O336</f>
        <v>1767.1322916666668</v>
      </c>
    </row>
    <row r="337" spans="1:19" x14ac:dyDescent="0.25">
      <c r="A337" t="s">
        <v>378</v>
      </c>
      <c r="B337">
        <f>VLOOKUP($A337,'01 LEAD TIME'!$A$10:$G$1000000,2,FALSE)</f>
        <v>0</v>
      </c>
      <c r="C337">
        <f>VLOOKUP($A337,'01 LEAD TIME'!$A$10:$G$1000000,3,FALSE)</f>
        <v>5733</v>
      </c>
      <c r="D337" s="3">
        <f>VLOOKUP($A337,'01 LEAD TIME'!$A$10:$G$1000000,4,FALSE)</f>
        <v>5594893.9800000004</v>
      </c>
      <c r="E337" s="3">
        <f>VLOOKUP($A337,'01 LEAD TIME'!$A$10:$G$1000000,5,FALSE)</f>
        <v>5579893.9800000004</v>
      </c>
      <c r="F337" s="3">
        <f>VLOOKUP($A337,'01 LEAD TIME'!$A$10:$G$1000000,6,FALSE)</f>
        <v>46</v>
      </c>
      <c r="G337" s="3">
        <f>VLOOKUP($A337,'01 LEAD TIME'!$A$10:$G$1000000,7,FALSE)</f>
        <v>53</v>
      </c>
      <c r="H337" s="3">
        <f>VLOOKUP($A337,'02 SHIPPED'!$A$10:$G$1000000,4,FALSE)</f>
        <v>26821950.98</v>
      </c>
      <c r="I337" s="3">
        <f>VLOOKUP($A337,'02 SHIPPED'!$A$10:$G$1000000,5,FALSE)</f>
        <v>26704800.530000001</v>
      </c>
      <c r="J337" s="3">
        <f>VLOOKUP($A337,'02 SHIPPED'!$A$10:$G$1000000,6,FALSE)</f>
        <v>175</v>
      </c>
      <c r="K337" s="3">
        <f>VLOOKUP($A337,'02 SHIPPED'!$A$10:$G$1000000,7,FALSE)</f>
        <v>224</v>
      </c>
      <c r="L337" s="2">
        <f t="shared" si="23"/>
        <v>0.20859384852995508</v>
      </c>
      <c r="M337" s="2">
        <f t="shared" si="24"/>
        <v>0.20894722556461651</v>
      </c>
      <c r="N337" s="2">
        <f t="shared" si="25"/>
        <v>0.26285714285714284</v>
      </c>
      <c r="O337" s="2">
        <f t="shared" si="26"/>
        <v>0.23660714285714285</v>
      </c>
      <c r="P337" s="8">
        <f>VLOOKUP($A337,'03 FORECAST SHIPPED'!$A$2:$G$1000000,4,FALSE)*L337</f>
        <v>4354435.5909406105</v>
      </c>
      <c r="Q337" s="8">
        <f>VLOOKUP($A337,'03 FORECAST SHIPPED'!$A$2:$G$1000000,5,FALSE)*M337</f>
        <v>4350424.567783636</v>
      </c>
      <c r="R337" s="8">
        <f>VLOOKUP($A337,'03 FORECAST SHIPPED'!$A$2:$G$1000000,6,FALSE)*N337</f>
        <v>36.537142857142854</v>
      </c>
      <c r="S337" s="8">
        <f>VLOOKUP($A337,'03 FORECAST SHIPPED'!$A$2:$G$1000000,7,FALSE)*O337</f>
        <v>41.40625</v>
      </c>
    </row>
    <row r="338" spans="1:19" x14ac:dyDescent="0.25">
      <c r="A338" t="s">
        <v>379</v>
      </c>
      <c r="B338">
        <f>VLOOKUP($A338,'01 LEAD TIME'!$A$10:$G$1000000,2,FALSE)</f>
        <v>0</v>
      </c>
      <c r="C338">
        <f>VLOOKUP($A338,'01 LEAD TIME'!$A$10:$G$1000000,3,FALSE)</f>
        <v>5738</v>
      </c>
      <c r="D338" s="3">
        <f>VLOOKUP($A338,'01 LEAD TIME'!$A$10:$G$1000000,4,FALSE)</f>
        <v>5324292</v>
      </c>
      <c r="E338" s="3">
        <f>VLOOKUP($A338,'01 LEAD TIME'!$A$10:$G$1000000,5,FALSE)</f>
        <v>5324292</v>
      </c>
      <c r="F338" s="3">
        <f>VLOOKUP($A338,'01 LEAD TIME'!$A$10:$G$1000000,6,FALSE)</f>
        <v>35</v>
      </c>
      <c r="G338" s="3">
        <f>VLOOKUP($A338,'01 LEAD TIME'!$A$10:$G$1000000,7,FALSE)</f>
        <v>45</v>
      </c>
      <c r="H338" s="3">
        <f>VLOOKUP($A338,'02 SHIPPED'!$A$10:$G$1000000,4,FALSE)</f>
        <v>11419143</v>
      </c>
      <c r="I338" s="3">
        <f>VLOOKUP($A338,'02 SHIPPED'!$A$10:$G$1000000,5,FALSE)</f>
        <v>11343643</v>
      </c>
      <c r="J338" s="3">
        <f>VLOOKUP($A338,'02 SHIPPED'!$A$10:$G$1000000,6,FALSE)</f>
        <v>69</v>
      </c>
      <c r="K338" s="3">
        <f>VLOOKUP($A338,'02 SHIPPED'!$A$10:$G$1000000,7,FALSE)</f>
        <v>91</v>
      </c>
      <c r="L338" s="2">
        <f t="shared" si="23"/>
        <v>0.46626020884404373</v>
      </c>
      <c r="M338" s="2">
        <f t="shared" si="24"/>
        <v>0.4693635016546272</v>
      </c>
      <c r="N338" s="2">
        <f t="shared" si="25"/>
        <v>0.50724637681159424</v>
      </c>
      <c r="O338" s="2">
        <f t="shared" si="26"/>
        <v>0.49450549450549453</v>
      </c>
      <c r="P338" s="8">
        <f>VLOOKUP($A338,'03 FORECAST SHIPPED'!$A$2:$G$1000000,4,FALSE)*L338</f>
        <v>6384472.1315685427</v>
      </c>
      <c r="Q338" s="8">
        <f>VLOOKUP($A338,'03 FORECAST SHIPPED'!$A$2:$G$1000000,5,FALSE)*M338</f>
        <v>6372338.2405724227</v>
      </c>
      <c r="R338" s="8">
        <f>VLOOKUP($A338,'03 FORECAST SHIPPED'!$A$2:$G$1000000,6,FALSE)*N338</f>
        <v>40.579710144927539</v>
      </c>
      <c r="S338" s="8">
        <f>VLOOKUP($A338,'03 FORECAST SHIPPED'!$A$2:$G$1000000,7,FALSE)*O338</f>
        <v>54.395604395604394</v>
      </c>
    </row>
    <row r="339" spans="1:19" x14ac:dyDescent="0.25">
      <c r="A339" t="s">
        <v>380</v>
      </c>
      <c r="B339">
        <f>VLOOKUP($A339,'01 LEAD TIME'!$A$10:$G$1000000,2,FALSE)</f>
        <v>0</v>
      </c>
      <c r="C339">
        <f>VLOOKUP($A339,'01 LEAD TIME'!$A$10:$G$1000000,3,FALSE)</f>
        <v>5743</v>
      </c>
      <c r="D339" s="3">
        <f>VLOOKUP($A339,'01 LEAD TIME'!$A$10:$G$1000000,4,FALSE)</f>
        <v>15268097.1</v>
      </c>
      <c r="E339" s="3">
        <f>VLOOKUP($A339,'01 LEAD TIME'!$A$10:$G$1000000,5,FALSE)</f>
        <v>15058522.689999999</v>
      </c>
      <c r="F339" s="3">
        <f>VLOOKUP($A339,'01 LEAD TIME'!$A$10:$G$1000000,6,FALSE)</f>
        <v>99</v>
      </c>
      <c r="G339" s="3">
        <f>VLOOKUP($A339,'01 LEAD TIME'!$A$10:$G$1000000,7,FALSE)</f>
        <v>144</v>
      </c>
      <c r="H339" s="3">
        <f>VLOOKUP($A339,'02 SHIPPED'!$A$10:$G$1000000,4,FALSE)</f>
        <v>44532923.5</v>
      </c>
      <c r="I339" s="3">
        <f>VLOOKUP($A339,'02 SHIPPED'!$A$10:$G$1000000,5,FALSE)</f>
        <v>44348835.340000004</v>
      </c>
      <c r="J339" s="3">
        <f>VLOOKUP($A339,'02 SHIPPED'!$A$10:$G$1000000,6,FALSE)</f>
        <v>268</v>
      </c>
      <c r="K339" s="3">
        <f>VLOOKUP($A339,'02 SHIPPED'!$A$10:$G$1000000,7,FALSE)</f>
        <v>354</v>
      </c>
      <c r="L339" s="2">
        <f t="shared" si="23"/>
        <v>0.34284964695839021</v>
      </c>
      <c r="M339" s="2">
        <f t="shared" si="24"/>
        <v>0.33954719610005429</v>
      </c>
      <c r="N339" s="2">
        <f t="shared" si="25"/>
        <v>0.36940298507462688</v>
      </c>
      <c r="O339" s="2">
        <f t="shared" si="26"/>
        <v>0.40677966101694918</v>
      </c>
      <c r="P339" s="8">
        <f>VLOOKUP($A339,'03 FORECAST SHIPPED'!$A$2:$G$1000000,4,FALSE)*L339</f>
        <v>18044080.146678727</v>
      </c>
      <c r="Q339" s="8">
        <f>VLOOKUP($A339,'03 FORECAST SHIPPED'!$A$2:$G$1000000,5,FALSE)*M339</f>
        <v>17683492.197818447</v>
      </c>
      <c r="R339" s="8">
        <f>VLOOKUP($A339,'03 FORECAST SHIPPED'!$A$2:$G$1000000,6,FALSE)*N339</f>
        <v>114.51492537313433</v>
      </c>
      <c r="S339" s="8">
        <f>VLOOKUP($A339,'03 FORECAST SHIPPED'!$A$2:$G$1000000,7,FALSE)*O339</f>
        <v>170.03389830508476</v>
      </c>
    </row>
    <row r="340" spans="1:19" x14ac:dyDescent="0.25">
      <c r="A340" t="s">
        <v>381</v>
      </c>
      <c r="B340">
        <f>VLOOKUP($A340,'01 LEAD TIME'!$A$10:$G$1000000,2,FALSE)</f>
        <v>0</v>
      </c>
      <c r="C340">
        <f>VLOOKUP($A340,'01 LEAD TIME'!$A$10:$G$1000000,3,FALSE)</f>
        <v>5747</v>
      </c>
      <c r="D340" s="3">
        <f>VLOOKUP($A340,'01 LEAD TIME'!$A$10:$G$1000000,4,FALSE)</f>
        <v>8051792.9900000002</v>
      </c>
      <c r="E340" s="3">
        <f>VLOOKUP($A340,'01 LEAD TIME'!$A$10:$G$1000000,5,FALSE)</f>
        <v>7926313.4299999997</v>
      </c>
      <c r="F340" s="3">
        <f>VLOOKUP($A340,'01 LEAD TIME'!$A$10:$G$1000000,6,FALSE)</f>
        <v>67</v>
      </c>
      <c r="G340" s="3">
        <f>VLOOKUP($A340,'01 LEAD TIME'!$A$10:$G$1000000,7,FALSE)</f>
        <v>81</v>
      </c>
      <c r="H340" s="3">
        <f>VLOOKUP($A340,'02 SHIPPED'!$A$10:$G$1000000,4,FALSE)</f>
        <v>36249629.770000003</v>
      </c>
      <c r="I340" s="3">
        <f>VLOOKUP($A340,'02 SHIPPED'!$A$10:$G$1000000,5,FALSE)</f>
        <v>35639134.119999997</v>
      </c>
      <c r="J340" s="3">
        <f>VLOOKUP($A340,'02 SHIPPED'!$A$10:$G$1000000,6,FALSE)</f>
        <v>268</v>
      </c>
      <c r="K340" s="3">
        <f>VLOOKUP($A340,'02 SHIPPED'!$A$10:$G$1000000,7,FALSE)</f>
        <v>350</v>
      </c>
      <c r="L340" s="2">
        <f t="shared" si="23"/>
        <v>0.2221206958826272</v>
      </c>
      <c r="M340" s="2">
        <f t="shared" si="24"/>
        <v>0.22240477008536255</v>
      </c>
      <c r="N340" s="2">
        <f t="shared" si="25"/>
        <v>0.25</v>
      </c>
      <c r="O340" s="2">
        <f t="shared" si="26"/>
        <v>0.23142857142857143</v>
      </c>
      <c r="P340" s="8">
        <f>VLOOKUP($A340,'03 FORECAST SHIPPED'!$A$2:$G$1000000,4,FALSE)*L340</f>
        <v>8984319.0645618737</v>
      </c>
      <c r="Q340" s="8">
        <f>VLOOKUP($A340,'03 FORECAST SHIPPED'!$A$2:$G$1000000,5,FALSE)*M340</f>
        <v>8845913.4384213667</v>
      </c>
      <c r="R340" s="8">
        <f>VLOOKUP($A340,'03 FORECAST SHIPPED'!$A$2:$G$1000000,6,FALSE)*N340</f>
        <v>77</v>
      </c>
      <c r="S340" s="8">
        <f>VLOOKUP($A340,'03 FORECAST SHIPPED'!$A$2:$G$1000000,7,FALSE)*O340</f>
        <v>91.182857142857145</v>
      </c>
    </row>
    <row r="341" spans="1:19" x14ac:dyDescent="0.25">
      <c r="A341" t="s">
        <v>382</v>
      </c>
      <c r="B341">
        <f>VLOOKUP($A341,'01 LEAD TIME'!$A$10:$G$1000000,2,FALSE)</f>
        <v>0</v>
      </c>
      <c r="C341">
        <f>VLOOKUP($A341,'01 LEAD TIME'!$A$10:$G$1000000,3,FALSE)</f>
        <v>5787</v>
      </c>
      <c r="D341" s="3">
        <f>VLOOKUP($A341,'01 LEAD TIME'!$A$10:$G$1000000,4,FALSE)</f>
        <v>14017817.960000001</v>
      </c>
      <c r="E341" s="3">
        <f>VLOOKUP($A341,'01 LEAD TIME'!$A$10:$G$1000000,5,FALSE)</f>
        <v>13939372.199999999</v>
      </c>
      <c r="F341" s="3">
        <f>VLOOKUP($A341,'01 LEAD TIME'!$A$10:$G$1000000,6,FALSE)</f>
        <v>92</v>
      </c>
      <c r="G341" s="3">
        <f>VLOOKUP($A341,'01 LEAD TIME'!$A$10:$G$1000000,7,FALSE)</f>
        <v>118</v>
      </c>
      <c r="H341" s="3">
        <f>VLOOKUP($A341,'02 SHIPPED'!$A$10:$G$1000000,4,FALSE)</f>
        <v>41688064.43</v>
      </c>
      <c r="I341" s="3">
        <f>VLOOKUP($A341,'02 SHIPPED'!$A$10:$G$1000000,5,FALSE)</f>
        <v>41475992.859999999</v>
      </c>
      <c r="J341" s="3">
        <f>VLOOKUP($A341,'02 SHIPPED'!$A$10:$G$1000000,6,FALSE)</f>
        <v>295</v>
      </c>
      <c r="K341" s="3">
        <f>VLOOKUP($A341,'02 SHIPPED'!$A$10:$G$1000000,7,FALSE)</f>
        <v>356</v>
      </c>
      <c r="L341" s="2">
        <f t="shared" si="23"/>
        <v>0.33625494854859111</v>
      </c>
      <c r="M341" s="2">
        <f t="shared" si="24"/>
        <v>0.3360829057679609</v>
      </c>
      <c r="N341" s="2">
        <f t="shared" si="25"/>
        <v>0.31186440677966104</v>
      </c>
      <c r="O341" s="2">
        <f t="shared" si="26"/>
        <v>0.33146067415730335</v>
      </c>
      <c r="P341" s="8">
        <f>VLOOKUP($A341,'03 FORECAST SHIPPED'!$A$2:$G$1000000,4,FALSE)*L341</f>
        <v>12968551.225976847</v>
      </c>
      <c r="Q341" s="8">
        <f>VLOOKUP($A341,'03 FORECAST SHIPPED'!$A$2:$G$1000000,5,FALSE)*M341</f>
        <v>12887413.820447806</v>
      </c>
      <c r="R341" s="8">
        <f>VLOOKUP($A341,'03 FORECAST SHIPPED'!$A$2:$G$1000000,6,FALSE)*N341</f>
        <v>86.698305084745769</v>
      </c>
      <c r="S341" s="8">
        <f>VLOOKUP($A341,'03 FORECAST SHIPPED'!$A$2:$G$1000000,7,FALSE)*O341</f>
        <v>112.03370786516854</v>
      </c>
    </row>
    <row r="342" spans="1:19" x14ac:dyDescent="0.25">
      <c r="A342" t="s">
        <v>383</v>
      </c>
      <c r="B342">
        <f>VLOOKUP($A342,'01 LEAD TIME'!$A$10:$G$1000000,2,FALSE)</f>
        <v>0</v>
      </c>
      <c r="C342">
        <f>VLOOKUP($A342,'01 LEAD TIME'!$A$10:$G$1000000,3,FALSE)</f>
        <v>5814</v>
      </c>
      <c r="D342" s="3">
        <f>VLOOKUP($A342,'01 LEAD TIME'!$A$10:$G$1000000,4,FALSE)</f>
        <v>14782062.68</v>
      </c>
      <c r="E342" s="3">
        <f>VLOOKUP($A342,'01 LEAD TIME'!$A$10:$G$1000000,5,FALSE)</f>
        <v>14553333.220000001</v>
      </c>
      <c r="F342" s="3">
        <f>VLOOKUP($A342,'01 LEAD TIME'!$A$10:$G$1000000,6,FALSE)</f>
        <v>119</v>
      </c>
      <c r="G342" s="3">
        <f>VLOOKUP($A342,'01 LEAD TIME'!$A$10:$G$1000000,7,FALSE)</f>
        <v>140</v>
      </c>
      <c r="H342" s="3">
        <f>VLOOKUP($A342,'02 SHIPPED'!$A$10:$G$1000000,4,FALSE)</f>
        <v>115636392.84999999</v>
      </c>
      <c r="I342" s="3">
        <f>VLOOKUP($A342,'02 SHIPPED'!$A$10:$G$1000000,5,FALSE)</f>
        <v>114069254.52</v>
      </c>
      <c r="J342" s="3">
        <f>VLOOKUP($A342,'02 SHIPPED'!$A$10:$G$1000000,6,FALSE)</f>
        <v>846</v>
      </c>
      <c r="K342" s="3">
        <f>VLOOKUP($A342,'02 SHIPPED'!$A$10:$G$1000000,7,FALSE)</f>
        <v>1059</v>
      </c>
      <c r="L342" s="2">
        <f t="shared" si="23"/>
        <v>0.1278322707555816</v>
      </c>
      <c r="M342" s="2">
        <f t="shared" si="24"/>
        <v>0.12758331139481879</v>
      </c>
      <c r="N342" s="2">
        <f t="shared" si="25"/>
        <v>0.14066193853427897</v>
      </c>
      <c r="O342" s="2">
        <f t="shared" si="26"/>
        <v>0.13220018885741266</v>
      </c>
      <c r="P342" s="8">
        <f>VLOOKUP($A342,'03 FORECAST SHIPPED'!$A$2:$G$1000000,4,FALSE)*L342</f>
        <v>14753729.929118119</v>
      </c>
      <c r="Q342" s="8">
        <f>VLOOKUP($A342,'03 FORECAST SHIPPED'!$A$2:$G$1000000,5,FALSE)*M342</f>
        <v>14538375.773597</v>
      </c>
      <c r="R342" s="8">
        <f>VLOOKUP($A342,'03 FORECAST SHIPPED'!$A$2:$G$1000000,6,FALSE)*N342</f>
        <v>119.7033096926714</v>
      </c>
      <c r="S342" s="8">
        <f>VLOOKUP($A342,'03 FORECAST SHIPPED'!$A$2:$G$1000000,7,FALSE)*O342</f>
        <v>141.71860245514637</v>
      </c>
    </row>
    <row r="343" spans="1:19" x14ac:dyDescent="0.25">
      <c r="A343" t="s">
        <v>384</v>
      </c>
      <c r="B343">
        <f>VLOOKUP($A343,'01 LEAD TIME'!$A$10:$G$1000000,2,FALSE)</f>
        <v>0</v>
      </c>
      <c r="C343">
        <f>VLOOKUP($A343,'01 LEAD TIME'!$A$10:$G$1000000,3,FALSE)</f>
        <v>5862</v>
      </c>
      <c r="D343" s="3">
        <f>VLOOKUP($A343,'01 LEAD TIME'!$A$10:$G$1000000,4,FALSE)</f>
        <v>9926854.4299999997</v>
      </c>
      <c r="E343" s="3">
        <f>VLOOKUP($A343,'01 LEAD TIME'!$A$10:$G$1000000,5,FALSE)</f>
        <v>9742533.4299999997</v>
      </c>
      <c r="F343" s="3">
        <f>VLOOKUP($A343,'01 LEAD TIME'!$A$10:$G$1000000,6,FALSE)</f>
        <v>77</v>
      </c>
      <c r="G343" s="3">
        <f>VLOOKUP($A343,'01 LEAD TIME'!$A$10:$G$1000000,7,FALSE)</f>
        <v>99</v>
      </c>
      <c r="H343" s="3">
        <f>VLOOKUP($A343,'02 SHIPPED'!$A$10:$G$1000000,4,FALSE)</f>
        <v>23211138.210000001</v>
      </c>
      <c r="I343" s="3">
        <f>VLOOKUP($A343,'02 SHIPPED'!$A$10:$G$1000000,5,FALSE)</f>
        <v>22927863.210000001</v>
      </c>
      <c r="J343" s="3">
        <f>VLOOKUP($A343,'02 SHIPPED'!$A$10:$G$1000000,6,FALSE)</f>
        <v>183</v>
      </c>
      <c r="K343" s="3">
        <f>VLOOKUP($A343,'02 SHIPPED'!$A$10:$G$1000000,7,FALSE)</f>
        <v>221</v>
      </c>
      <c r="L343" s="2">
        <f t="shared" si="23"/>
        <v>0.42767633108673819</v>
      </c>
      <c r="M343" s="2">
        <f t="shared" si="24"/>
        <v>0.42492112504190044</v>
      </c>
      <c r="N343" s="2">
        <f t="shared" si="25"/>
        <v>0.42076502732240439</v>
      </c>
      <c r="O343" s="2">
        <f t="shared" si="26"/>
        <v>0.44796380090497739</v>
      </c>
      <c r="P343" s="8">
        <f>VLOOKUP($A343,'03 FORECAST SHIPPED'!$A$2:$G$1000000,4,FALSE)*L343</f>
        <v>15365847.193638798</v>
      </c>
      <c r="Q343" s="8">
        <f>VLOOKUP($A343,'03 FORECAST SHIPPED'!$A$2:$G$1000000,5,FALSE)*M343</f>
        <v>15124265.063056817</v>
      </c>
      <c r="R343" s="8">
        <f>VLOOKUP($A343,'03 FORECAST SHIPPED'!$A$2:$G$1000000,6,FALSE)*N343</f>
        <v>109.81967213114754</v>
      </c>
      <c r="S343" s="8">
        <f>VLOOKUP($A343,'03 FORECAST SHIPPED'!$A$2:$G$1000000,7,FALSE)*O343</f>
        <v>144.24434389140271</v>
      </c>
    </row>
    <row r="344" spans="1:19" x14ac:dyDescent="0.25">
      <c r="A344" t="s">
        <v>385</v>
      </c>
      <c r="B344">
        <f>VLOOKUP($A344,'01 LEAD TIME'!$A$10:$G$1000000,2,FALSE)</f>
        <v>0</v>
      </c>
      <c r="C344">
        <f>VLOOKUP($A344,'01 LEAD TIME'!$A$10:$G$1000000,3,FALSE)</f>
        <v>5893</v>
      </c>
      <c r="D344" s="3">
        <f>VLOOKUP($A344,'01 LEAD TIME'!$A$10:$G$1000000,4,FALSE)</f>
        <v>11265549</v>
      </c>
      <c r="E344" s="3">
        <f>VLOOKUP($A344,'01 LEAD TIME'!$A$10:$G$1000000,5,FALSE)</f>
        <v>10981098.869999999</v>
      </c>
      <c r="F344" s="3">
        <f>VLOOKUP($A344,'01 LEAD TIME'!$A$10:$G$1000000,6,FALSE)</f>
        <v>93</v>
      </c>
      <c r="G344" s="3">
        <f>VLOOKUP($A344,'01 LEAD TIME'!$A$10:$G$1000000,7,FALSE)</f>
        <v>113</v>
      </c>
      <c r="H344" s="3">
        <f>VLOOKUP($A344,'02 SHIPPED'!$A$10:$G$1000000,4,FALSE)</f>
        <v>34874727.770000003</v>
      </c>
      <c r="I344" s="3">
        <f>VLOOKUP($A344,'02 SHIPPED'!$A$10:$G$1000000,5,FALSE)</f>
        <v>34551677.939999998</v>
      </c>
      <c r="J344" s="3">
        <f>VLOOKUP($A344,'02 SHIPPED'!$A$10:$G$1000000,6,FALSE)</f>
        <v>226</v>
      </c>
      <c r="K344" s="3">
        <f>VLOOKUP($A344,'02 SHIPPED'!$A$10:$G$1000000,7,FALSE)</f>
        <v>281</v>
      </c>
      <c r="L344" s="2">
        <f t="shared" si="23"/>
        <v>0.32302901614879037</v>
      </c>
      <c r="M344" s="2">
        <f t="shared" si="24"/>
        <v>0.31781665970228712</v>
      </c>
      <c r="N344" s="2">
        <f t="shared" si="25"/>
        <v>0.41150442477876104</v>
      </c>
      <c r="O344" s="2">
        <f t="shared" si="26"/>
        <v>0.40213523131672596</v>
      </c>
      <c r="P344" s="8">
        <f>VLOOKUP($A344,'03 FORECAST SHIPPED'!$A$2:$G$1000000,4,FALSE)*L344</f>
        <v>13344061.269838413</v>
      </c>
      <c r="Q344" s="8">
        <f>VLOOKUP($A344,'03 FORECAST SHIPPED'!$A$2:$G$1000000,5,FALSE)*M344</f>
        <v>12903604.465241088</v>
      </c>
      <c r="R344" s="8">
        <f>VLOOKUP($A344,'03 FORECAST SHIPPED'!$A$2:$G$1000000,6,FALSE)*N344</f>
        <v>120.15929203539822</v>
      </c>
      <c r="S344" s="8">
        <f>VLOOKUP($A344,'03 FORECAST SHIPPED'!$A$2:$G$1000000,7,FALSE)*O344</f>
        <v>141.14946619217082</v>
      </c>
    </row>
    <row r="345" spans="1:19" x14ac:dyDescent="0.25">
      <c r="A345" t="s">
        <v>386</v>
      </c>
      <c r="B345">
        <f>VLOOKUP($A345,'01 LEAD TIME'!$A$10:$G$1000000,2,FALSE)</f>
        <v>0</v>
      </c>
      <c r="C345">
        <f>VLOOKUP($A345,'01 LEAD TIME'!$A$10:$G$1000000,3,FALSE)</f>
        <v>5911</v>
      </c>
      <c r="D345" s="3">
        <f>VLOOKUP($A345,'01 LEAD TIME'!$A$10:$G$1000000,4,FALSE)</f>
        <v>7092686.8600000003</v>
      </c>
      <c r="E345" s="3">
        <f>VLOOKUP($A345,'01 LEAD TIME'!$A$10:$G$1000000,5,FALSE)</f>
        <v>7092686.8600000003</v>
      </c>
      <c r="F345" s="3">
        <f>VLOOKUP($A345,'01 LEAD TIME'!$A$10:$G$1000000,6,FALSE)</f>
        <v>44</v>
      </c>
      <c r="G345" s="3">
        <f>VLOOKUP($A345,'01 LEAD TIME'!$A$10:$G$1000000,7,FALSE)</f>
        <v>64</v>
      </c>
      <c r="H345" s="3">
        <f>VLOOKUP($A345,'02 SHIPPED'!$A$10:$G$1000000,4,FALSE)</f>
        <v>28153743</v>
      </c>
      <c r="I345" s="3">
        <f>VLOOKUP($A345,'02 SHIPPED'!$A$10:$G$1000000,5,FALSE)</f>
        <v>28010262.449999999</v>
      </c>
      <c r="J345" s="3">
        <f>VLOOKUP($A345,'02 SHIPPED'!$A$10:$G$1000000,6,FALSE)</f>
        <v>227</v>
      </c>
      <c r="K345" s="3">
        <f>VLOOKUP($A345,'02 SHIPPED'!$A$10:$G$1000000,7,FALSE)</f>
        <v>280</v>
      </c>
      <c r="L345" s="2">
        <f t="shared" si="23"/>
        <v>0.25192695905478713</v>
      </c>
      <c r="M345" s="2">
        <f t="shared" si="24"/>
        <v>0.25321743673986891</v>
      </c>
      <c r="N345" s="2">
        <f t="shared" si="25"/>
        <v>0.19383259911894274</v>
      </c>
      <c r="O345" s="2">
        <f t="shared" si="26"/>
        <v>0.22857142857142856</v>
      </c>
      <c r="P345" s="8">
        <f>VLOOKUP($A345,'03 FORECAST SHIPPED'!$A$2:$G$1000000,4,FALSE)*L345</f>
        <v>5419598.8255530577</v>
      </c>
      <c r="Q345" s="8">
        <f>VLOOKUP($A345,'03 FORECAST SHIPPED'!$A$2:$G$1000000,5,FALSE)*M345</f>
        <v>5432628.0000718115</v>
      </c>
      <c r="R345" s="8">
        <f>VLOOKUP($A345,'03 FORECAST SHIPPED'!$A$2:$G$1000000,6,FALSE)*N345</f>
        <v>33.33920704845815</v>
      </c>
      <c r="S345" s="8">
        <f>VLOOKUP($A345,'03 FORECAST SHIPPED'!$A$2:$G$1000000,7,FALSE)*O345</f>
        <v>49.142857142857139</v>
      </c>
    </row>
    <row r="346" spans="1:19" x14ac:dyDescent="0.25">
      <c r="A346" t="s">
        <v>387</v>
      </c>
      <c r="B346">
        <f>VLOOKUP($A346,'01 LEAD TIME'!$A$10:$G$1000000,2,FALSE)</f>
        <v>0</v>
      </c>
      <c r="C346">
        <f>VLOOKUP($A346,'01 LEAD TIME'!$A$10:$G$1000000,3,FALSE)</f>
        <v>5938</v>
      </c>
      <c r="D346" s="3">
        <f>VLOOKUP($A346,'01 LEAD TIME'!$A$10:$G$1000000,4,FALSE)</f>
        <v>7995968</v>
      </c>
      <c r="E346" s="3">
        <f>VLOOKUP($A346,'01 LEAD TIME'!$A$10:$G$1000000,5,FALSE)</f>
        <v>7839068</v>
      </c>
      <c r="F346" s="3">
        <f>VLOOKUP($A346,'01 LEAD TIME'!$A$10:$G$1000000,6,FALSE)</f>
        <v>60</v>
      </c>
      <c r="G346" s="3">
        <f>VLOOKUP($A346,'01 LEAD TIME'!$A$10:$G$1000000,7,FALSE)</f>
        <v>72</v>
      </c>
      <c r="H346" s="3">
        <f>VLOOKUP($A346,'02 SHIPPED'!$A$10:$G$1000000,4,FALSE)</f>
        <v>29591177.690000001</v>
      </c>
      <c r="I346" s="3">
        <f>VLOOKUP($A346,'02 SHIPPED'!$A$10:$G$1000000,5,FALSE)</f>
        <v>29070981.350000001</v>
      </c>
      <c r="J346" s="3">
        <f>VLOOKUP($A346,'02 SHIPPED'!$A$10:$G$1000000,6,FALSE)</f>
        <v>215</v>
      </c>
      <c r="K346" s="3">
        <f>VLOOKUP($A346,'02 SHIPPED'!$A$10:$G$1000000,7,FALSE)</f>
        <v>277</v>
      </c>
      <c r="L346" s="2">
        <f t="shared" si="23"/>
        <v>0.2702145917870023</v>
      </c>
      <c r="M346" s="2">
        <f t="shared" si="24"/>
        <v>0.26965267892478628</v>
      </c>
      <c r="N346" s="2">
        <f t="shared" si="25"/>
        <v>0.27906976744186046</v>
      </c>
      <c r="O346" s="2">
        <f t="shared" si="26"/>
        <v>0.25992779783393499</v>
      </c>
      <c r="P346" s="8">
        <f>VLOOKUP($A346,'03 FORECAST SHIPPED'!$A$2:$G$1000000,4,FALSE)*L346</f>
        <v>10878867.456874277</v>
      </c>
      <c r="Q346" s="8">
        <f>VLOOKUP($A346,'03 FORECAST SHIPPED'!$A$2:$G$1000000,5,FALSE)*M346</f>
        <v>10687220.733294681</v>
      </c>
      <c r="R346" s="8">
        <f>VLOOKUP($A346,'03 FORECAST SHIPPED'!$A$2:$G$1000000,6,FALSE)*N346</f>
        <v>83.441860465116278</v>
      </c>
      <c r="S346" s="8">
        <f>VLOOKUP($A346,'03 FORECAST SHIPPED'!$A$2:$G$1000000,7,FALSE)*O346</f>
        <v>97.212996389891686</v>
      </c>
    </row>
    <row r="347" spans="1:19" x14ac:dyDescent="0.25">
      <c r="A347" t="s">
        <v>388</v>
      </c>
      <c r="B347">
        <f>VLOOKUP($A347,'01 LEAD TIME'!$A$10:$G$1000000,2,FALSE)</f>
        <v>0</v>
      </c>
      <c r="C347">
        <f>VLOOKUP($A347,'01 LEAD TIME'!$A$10:$G$1000000,3,FALSE)</f>
        <v>5971</v>
      </c>
      <c r="D347" s="3">
        <f>VLOOKUP($A347,'01 LEAD TIME'!$A$10:$G$1000000,4,FALSE)</f>
        <v>54644787.009999998</v>
      </c>
      <c r="E347" s="3">
        <f>VLOOKUP($A347,'01 LEAD TIME'!$A$10:$G$1000000,5,FALSE)</f>
        <v>54155156.369999997</v>
      </c>
      <c r="F347" s="3">
        <f>VLOOKUP($A347,'01 LEAD TIME'!$A$10:$G$1000000,6,FALSE)</f>
        <v>361</v>
      </c>
      <c r="G347" s="3">
        <f>VLOOKUP($A347,'01 LEAD TIME'!$A$10:$G$1000000,7,FALSE)</f>
        <v>430</v>
      </c>
      <c r="H347" s="3">
        <f>VLOOKUP($A347,'02 SHIPPED'!$A$10:$G$1000000,4,FALSE)</f>
        <v>128731342.84</v>
      </c>
      <c r="I347" s="3">
        <f>VLOOKUP($A347,'02 SHIPPED'!$A$10:$G$1000000,5,FALSE)</f>
        <v>127460841.76000001</v>
      </c>
      <c r="J347" s="3">
        <f>VLOOKUP($A347,'02 SHIPPED'!$A$10:$G$1000000,6,FALSE)</f>
        <v>872</v>
      </c>
      <c r="K347" s="3">
        <f>VLOOKUP($A347,'02 SHIPPED'!$A$10:$G$1000000,7,FALSE)</f>
        <v>1034</v>
      </c>
      <c r="L347" s="2">
        <f t="shared" si="23"/>
        <v>0.42448704258385561</v>
      </c>
      <c r="M347" s="2">
        <f t="shared" si="24"/>
        <v>0.42487681410397737</v>
      </c>
      <c r="N347" s="2">
        <f t="shared" si="25"/>
        <v>0.41399082568807338</v>
      </c>
      <c r="O347" s="2">
        <f t="shared" si="26"/>
        <v>0.41586073500967119</v>
      </c>
      <c r="P347" s="8">
        <f>VLOOKUP($A347,'03 FORECAST SHIPPED'!$A$2:$G$1000000,4,FALSE)*L347</f>
        <v>61768140.025652178</v>
      </c>
      <c r="Q347" s="8">
        <f>VLOOKUP($A347,'03 FORECAST SHIPPED'!$A$2:$G$1000000,5,FALSE)*M347</f>
        <v>61214963.697691783</v>
      </c>
      <c r="R347" s="8">
        <f>VLOOKUP($A347,'03 FORECAST SHIPPED'!$A$2:$G$1000000,6,FALSE)*N347</f>
        <v>415.64678899082566</v>
      </c>
      <c r="S347" s="8">
        <f>VLOOKUP($A347,'03 FORECAST SHIPPED'!$A$2:$G$1000000,7,FALSE)*O347</f>
        <v>509.84526112185688</v>
      </c>
    </row>
    <row r="348" spans="1:19" x14ac:dyDescent="0.25">
      <c r="A348" t="s">
        <v>389</v>
      </c>
      <c r="B348">
        <f>VLOOKUP($A348,'01 LEAD TIME'!$A$10:$G$1000000,2,FALSE)</f>
        <v>0</v>
      </c>
      <c r="C348">
        <f>VLOOKUP($A348,'01 LEAD TIME'!$A$10:$G$1000000,3,FALSE)</f>
        <v>6002</v>
      </c>
      <c r="D348" s="3">
        <f>VLOOKUP($A348,'01 LEAD TIME'!$A$10:$G$1000000,4,FALSE)</f>
        <v>18441749.039999999</v>
      </c>
      <c r="E348" s="3">
        <f>VLOOKUP($A348,'01 LEAD TIME'!$A$10:$G$1000000,5,FALSE)</f>
        <v>18246841.190000001</v>
      </c>
      <c r="F348" s="3">
        <f>VLOOKUP($A348,'01 LEAD TIME'!$A$10:$G$1000000,6,FALSE)</f>
        <v>113</v>
      </c>
      <c r="G348" s="3">
        <f>VLOOKUP($A348,'01 LEAD TIME'!$A$10:$G$1000000,7,FALSE)</f>
        <v>144</v>
      </c>
      <c r="H348" s="3">
        <f>VLOOKUP($A348,'02 SHIPPED'!$A$10:$G$1000000,4,FALSE)</f>
        <v>33715498.020000003</v>
      </c>
      <c r="I348" s="3">
        <f>VLOOKUP($A348,'02 SHIPPED'!$A$10:$G$1000000,5,FALSE)</f>
        <v>33321962.07</v>
      </c>
      <c r="J348" s="3">
        <f>VLOOKUP($A348,'02 SHIPPED'!$A$10:$G$1000000,6,FALSE)</f>
        <v>245</v>
      </c>
      <c r="K348" s="3">
        <f>VLOOKUP($A348,'02 SHIPPED'!$A$10:$G$1000000,7,FALSE)</f>
        <v>308</v>
      </c>
      <c r="L348" s="2">
        <f t="shared" si="23"/>
        <v>0.54698136237110806</v>
      </c>
      <c r="M348" s="2">
        <f t="shared" si="24"/>
        <v>0.54759204009861595</v>
      </c>
      <c r="N348" s="2">
        <f t="shared" si="25"/>
        <v>0.46122448979591835</v>
      </c>
      <c r="O348" s="2">
        <f t="shared" si="26"/>
        <v>0.46753246753246752</v>
      </c>
      <c r="P348" s="8">
        <f>VLOOKUP($A348,'03 FORECAST SHIPPED'!$A$2:$G$1000000,4,FALSE)*L348</f>
        <v>25138270.938773356</v>
      </c>
      <c r="Q348" s="8">
        <f>VLOOKUP($A348,'03 FORECAST SHIPPED'!$A$2:$G$1000000,5,FALSE)*M348</f>
        <v>24955489.007475458</v>
      </c>
      <c r="R348" s="8">
        <f>VLOOKUP($A348,'03 FORECAST SHIPPED'!$A$2:$G$1000000,6,FALSE)*N348</f>
        <v>157.73877551020408</v>
      </c>
      <c r="S348" s="8">
        <f>VLOOKUP($A348,'03 FORECAST SHIPPED'!$A$2:$G$1000000,7,FALSE)*O348</f>
        <v>198.7012987012987</v>
      </c>
    </row>
    <row r="349" spans="1:19" x14ac:dyDescent="0.25">
      <c r="A349" t="s">
        <v>390</v>
      </c>
      <c r="B349">
        <f>VLOOKUP($A349,'01 LEAD TIME'!$A$10:$G$1000000,2,FALSE)</f>
        <v>0</v>
      </c>
      <c r="C349">
        <f>VLOOKUP($A349,'01 LEAD TIME'!$A$10:$G$1000000,3,FALSE)</f>
        <v>6034</v>
      </c>
      <c r="D349" s="3">
        <f>VLOOKUP($A349,'01 LEAD TIME'!$A$10:$G$1000000,4,FALSE)</f>
        <v>11054653.84</v>
      </c>
      <c r="E349" s="3">
        <f>VLOOKUP($A349,'01 LEAD TIME'!$A$10:$G$1000000,5,FALSE)</f>
        <v>10762253.84</v>
      </c>
      <c r="F349" s="3">
        <f>VLOOKUP($A349,'01 LEAD TIME'!$A$10:$G$1000000,6,FALSE)</f>
        <v>56</v>
      </c>
      <c r="G349" s="3">
        <f>VLOOKUP($A349,'01 LEAD TIME'!$A$10:$G$1000000,7,FALSE)</f>
        <v>68</v>
      </c>
      <c r="H349" s="3">
        <f>VLOOKUP($A349,'02 SHIPPED'!$A$10:$G$1000000,4,FALSE)</f>
        <v>66877472.329999998</v>
      </c>
      <c r="I349" s="3">
        <f>VLOOKUP($A349,'02 SHIPPED'!$A$10:$G$1000000,5,FALSE)</f>
        <v>66258101.770000003</v>
      </c>
      <c r="J349" s="3">
        <f>VLOOKUP($A349,'02 SHIPPED'!$A$10:$G$1000000,6,FALSE)</f>
        <v>445</v>
      </c>
      <c r="K349" s="3">
        <f>VLOOKUP($A349,'02 SHIPPED'!$A$10:$G$1000000,7,FALSE)</f>
        <v>567</v>
      </c>
      <c r="L349" s="2">
        <f t="shared" si="23"/>
        <v>0.16529712405175764</v>
      </c>
      <c r="M349" s="2">
        <f t="shared" si="24"/>
        <v>0.16242925095196248</v>
      </c>
      <c r="N349" s="2">
        <f t="shared" si="25"/>
        <v>0.12584269662921349</v>
      </c>
      <c r="O349" s="2">
        <f t="shared" si="26"/>
        <v>0.11992945326278659</v>
      </c>
      <c r="P349" s="8">
        <f>VLOOKUP($A349,'03 FORECAST SHIPPED'!$A$2:$G$1000000,4,FALSE)*L349</f>
        <v>9407529.6546515059</v>
      </c>
      <c r="Q349" s="8">
        <f>VLOOKUP($A349,'03 FORECAST SHIPPED'!$A$2:$G$1000000,5,FALSE)*M349</f>
        <v>9174862.9741656836</v>
      </c>
      <c r="R349" s="8">
        <f>VLOOKUP($A349,'03 FORECAST SHIPPED'!$A$2:$G$1000000,6,FALSE)*N349</f>
        <v>46.813483146067419</v>
      </c>
      <c r="S349" s="8">
        <f>VLOOKUP($A349,'03 FORECAST SHIPPED'!$A$2:$G$1000000,7,FALSE)*O349</f>
        <v>57.086419753086417</v>
      </c>
    </row>
    <row r="350" spans="1:19" x14ac:dyDescent="0.25">
      <c r="A350" t="s">
        <v>391</v>
      </c>
      <c r="B350">
        <f>VLOOKUP($A350,'01 LEAD TIME'!$A$10:$G$1000000,2,FALSE)</f>
        <v>0</v>
      </c>
      <c r="C350">
        <f>VLOOKUP($A350,'01 LEAD TIME'!$A$10:$G$1000000,3,FALSE)</f>
        <v>6077</v>
      </c>
      <c r="D350" s="3">
        <f>VLOOKUP($A350,'01 LEAD TIME'!$A$10:$G$1000000,4,FALSE)</f>
        <v>18673140.149999999</v>
      </c>
      <c r="E350" s="3">
        <f>VLOOKUP($A350,'01 LEAD TIME'!$A$10:$G$1000000,5,FALSE)</f>
        <v>18441156.170000002</v>
      </c>
      <c r="F350" s="3">
        <f>VLOOKUP($A350,'01 LEAD TIME'!$A$10:$G$1000000,6,FALSE)</f>
        <v>154</v>
      </c>
      <c r="G350" s="3">
        <f>VLOOKUP($A350,'01 LEAD TIME'!$A$10:$G$1000000,7,FALSE)</f>
        <v>176</v>
      </c>
      <c r="H350" s="3">
        <f>VLOOKUP($A350,'02 SHIPPED'!$A$10:$G$1000000,4,FALSE)</f>
        <v>93094993.150000006</v>
      </c>
      <c r="I350" s="3">
        <f>VLOOKUP($A350,'02 SHIPPED'!$A$10:$G$1000000,5,FALSE)</f>
        <v>91773620.439999998</v>
      </c>
      <c r="J350" s="3">
        <f>VLOOKUP($A350,'02 SHIPPED'!$A$10:$G$1000000,6,FALSE)</f>
        <v>695</v>
      </c>
      <c r="K350" s="3">
        <f>VLOOKUP($A350,'02 SHIPPED'!$A$10:$G$1000000,7,FALSE)</f>
        <v>848</v>
      </c>
      <c r="L350" s="2">
        <f t="shared" si="23"/>
        <v>0.20058157284476902</v>
      </c>
      <c r="M350" s="2">
        <f t="shared" si="24"/>
        <v>0.20094179658147529</v>
      </c>
      <c r="N350" s="2">
        <f t="shared" si="25"/>
        <v>0.22158273381294963</v>
      </c>
      <c r="O350" s="2">
        <f t="shared" si="26"/>
        <v>0.20754716981132076</v>
      </c>
      <c r="P350" s="8">
        <f>VLOOKUP($A350,'03 FORECAST SHIPPED'!$A$2:$G$1000000,4,FALSE)*L350</f>
        <v>14296592.643443858</v>
      </c>
      <c r="Q350" s="8">
        <f>VLOOKUP($A350,'03 FORECAST SHIPPED'!$A$2:$G$1000000,5,FALSE)*M350</f>
        <v>14153027.961079083</v>
      </c>
      <c r="R350" s="8">
        <f>VLOOKUP($A350,'03 FORECAST SHIPPED'!$A$2:$G$1000000,6,FALSE)*N350</f>
        <v>121.87050359712229</v>
      </c>
      <c r="S350" s="8">
        <f>VLOOKUP($A350,'03 FORECAST SHIPPED'!$A$2:$G$1000000,7,FALSE)*O350</f>
        <v>138.84905660377359</v>
      </c>
    </row>
    <row r="351" spans="1:19" x14ac:dyDescent="0.25">
      <c r="A351" t="s">
        <v>392</v>
      </c>
      <c r="B351">
        <f>VLOOKUP($A351,'01 LEAD TIME'!$A$10:$G$1000000,2,FALSE)</f>
        <v>0</v>
      </c>
      <c r="C351">
        <f>VLOOKUP($A351,'01 LEAD TIME'!$A$10:$G$1000000,3,FALSE)</f>
        <v>6118</v>
      </c>
      <c r="D351" s="3">
        <f>VLOOKUP($A351,'01 LEAD TIME'!$A$10:$G$1000000,4,FALSE)</f>
        <v>20362742.23</v>
      </c>
      <c r="E351" s="3">
        <f>VLOOKUP($A351,'01 LEAD TIME'!$A$10:$G$1000000,5,FALSE)</f>
        <v>20232359.460000001</v>
      </c>
      <c r="F351" s="3">
        <f>VLOOKUP($A351,'01 LEAD TIME'!$A$10:$G$1000000,6,FALSE)</f>
        <v>93</v>
      </c>
      <c r="G351" s="3">
        <f>VLOOKUP($A351,'01 LEAD TIME'!$A$10:$G$1000000,7,FALSE)</f>
        <v>131</v>
      </c>
      <c r="H351" s="3">
        <f>VLOOKUP($A351,'02 SHIPPED'!$A$10:$G$1000000,4,FALSE)</f>
        <v>69471301.010000005</v>
      </c>
      <c r="I351" s="3">
        <f>VLOOKUP($A351,'02 SHIPPED'!$A$10:$G$1000000,5,FALSE)</f>
        <v>68783079.409999996</v>
      </c>
      <c r="J351" s="3">
        <f>VLOOKUP($A351,'02 SHIPPED'!$A$10:$G$1000000,6,FALSE)</f>
        <v>397</v>
      </c>
      <c r="K351" s="3">
        <f>VLOOKUP($A351,'02 SHIPPED'!$A$10:$G$1000000,7,FALSE)</f>
        <v>535</v>
      </c>
      <c r="L351" s="2">
        <f t="shared" si="23"/>
        <v>0.29311013229864369</v>
      </c>
      <c r="M351" s="2">
        <f t="shared" si="24"/>
        <v>0.2941473343960016</v>
      </c>
      <c r="N351" s="2">
        <f t="shared" si="25"/>
        <v>0.23425692695214106</v>
      </c>
      <c r="O351" s="2">
        <f t="shared" si="26"/>
        <v>0.24485981308411214</v>
      </c>
      <c r="P351" s="8">
        <f>VLOOKUP($A351,'03 FORECAST SHIPPED'!$A$2:$G$1000000,4,FALSE)*L351</f>
        <v>23900509.451063097</v>
      </c>
      <c r="Q351" s="8">
        <f>VLOOKUP($A351,'03 FORECAST SHIPPED'!$A$2:$G$1000000,5,FALSE)*M351</f>
        <v>23803234.445074931</v>
      </c>
      <c r="R351" s="8">
        <f>VLOOKUP($A351,'03 FORECAST SHIPPED'!$A$2:$G$1000000,6,FALSE)*N351</f>
        <v>100.73047858942066</v>
      </c>
      <c r="S351" s="8">
        <f>VLOOKUP($A351,'03 FORECAST SHIPPED'!$A$2:$G$1000000,7,FALSE)*O351</f>
        <v>145.44672897196261</v>
      </c>
    </row>
    <row r="352" spans="1:19" x14ac:dyDescent="0.25">
      <c r="A352" t="s">
        <v>393</v>
      </c>
      <c r="B352">
        <f>VLOOKUP($A352,'01 LEAD TIME'!$A$10:$G$1000000,2,FALSE)</f>
        <v>0</v>
      </c>
      <c r="C352">
        <f>VLOOKUP($A352,'01 LEAD TIME'!$A$10:$G$1000000,3,FALSE)</f>
        <v>6151</v>
      </c>
      <c r="D352" s="3">
        <f>VLOOKUP($A352,'01 LEAD TIME'!$A$10:$G$1000000,4,FALSE)</f>
        <v>7625149.0899999999</v>
      </c>
      <c r="E352" s="3">
        <f>VLOOKUP($A352,'01 LEAD TIME'!$A$10:$G$1000000,5,FALSE)</f>
        <v>7551049.0899999999</v>
      </c>
      <c r="F352" s="3">
        <f>VLOOKUP($A352,'01 LEAD TIME'!$A$10:$G$1000000,6,FALSE)</f>
        <v>54</v>
      </c>
      <c r="G352" s="3">
        <f>VLOOKUP($A352,'01 LEAD TIME'!$A$10:$G$1000000,7,FALSE)</f>
        <v>61</v>
      </c>
      <c r="H352" s="3">
        <f>VLOOKUP($A352,'02 SHIPPED'!$A$10:$G$1000000,4,FALSE)</f>
        <v>20850484.870000001</v>
      </c>
      <c r="I352" s="3">
        <f>VLOOKUP($A352,'02 SHIPPED'!$A$10:$G$1000000,5,FALSE)</f>
        <v>20425431.66</v>
      </c>
      <c r="J352" s="3">
        <f>VLOOKUP($A352,'02 SHIPPED'!$A$10:$G$1000000,6,FALSE)</f>
        <v>159</v>
      </c>
      <c r="K352" s="3">
        <f>VLOOKUP($A352,'02 SHIPPED'!$A$10:$G$1000000,7,FALSE)</f>
        <v>180</v>
      </c>
      <c r="L352" s="2">
        <f t="shared" si="23"/>
        <v>0.36570608010038086</v>
      </c>
      <c r="M352" s="2">
        <f t="shared" si="24"/>
        <v>0.36968859291172501</v>
      </c>
      <c r="N352" s="2">
        <f t="shared" si="25"/>
        <v>0.33962264150943394</v>
      </c>
      <c r="O352" s="2">
        <f t="shared" si="26"/>
        <v>0.33888888888888891</v>
      </c>
      <c r="P352" s="8">
        <f>VLOOKUP($A352,'03 FORECAST SHIPPED'!$A$2:$G$1000000,4,FALSE)*L352</f>
        <v>6543358.0011066729</v>
      </c>
      <c r="Q352" s="8">
        <f>VLOOKUP($A352,'03 FORECAST SHIPPED'!$A$2:$G$1000000,5,FALSE)*M352</f>
        <v>6503892.7752442472</v>
      </c>
      <c r="R352" s="8">
        <f>VLOOKUP($A352,'03 FORECAST SHIPPED'!$A$2:$G$1000000,6,FALSE)*N352</f>
        <v>48.905660377358487</v>
      </c>
      <c r="S352" s="8">
        <f>VLOOKUP($A352,'03 FORECAST SHIPPED'!$A$2:$G$1000000,7,FALSE)*O352</f>
        <v>55.577777777777783</v>
      </c>
    </row>
    <row r="353" spans="1:19" x14ac:dyDescent="0.25">
      <c r="A353" t="s">
        <v>394</v>
      </c>
      <c r="B353">
        <f>VLOOKUP($A353,'01 LEAD TIME'!$A$10:$G$1000000,2,FALSE)</f>
        <v>0</v>
      </c>
      <c r="C353">
        <f>VLOOKUP($A353,'01 LEAD TIME'!$A$10:$G$1000000,3,FALSE)</f>
        <v>6189</v>
      </c>
      <c r="D353" s="3">
        <f>VLOOKUP($A353,'01 LEAD TIME'!$A$10:$G$1000000,4,FALSE)</f>
        <v>211485752.03999999</v>
      </c>
      <c r="E353" s="3">
        <f>VLOOKUP($A353,'01 LEAD TIME'!$A$10:$G$1000000,5,FALSE)</f>
        <v>209116002.78</v>
      </c>
      <c r="F353" s="3">
        <f>VLOOKUP($A353,'01 LEAD TIME'!$A$10:$G$1000000,6,FALSE)</f>
        <v>1663</v>
      </c>
      <c r="G353" s="3">
        <f>VLOOKUP($A353,'01 LEAD TIME'!$A$10:$G$1000000,7,FALSE)</f>
        <v>1901</v>
      </c>
      <c r="H353" s="3">
        <f>VLOOKUP($A353,'02 SHIPPED'!$A$10:$G$1000000,4,FALSE)</f>
        <v>809257695.49000001</v>
      </c>
      <c r="I353" s="3">
        <f>VLOOKUP($A353,'02 SHIPPED'!$A$10:$G$1000000,5,FALSE)</f>
        <v>799730605.50999999</v>
      </c>
      <c r="J353" s="3">
        <f>VLOOKUP($A353,'02 SHIPPED'!$A$10:$G$1000000,6,FALSE)</f>
        <v>6767</v>
      </c>
      <c r="K353" s="3">
        <f>VLOOKUP($A353,'02 SHIPPED'!$A$10:$G$1000000,7,FALSE)</f>
        <v>7956</v>
      </c>
      <c r="L353" s="2">
        <f t="shared" si="23"/>
        <v>0.26133301322756874</v>
      </c>
      <c r="M353" s="2">
        <f t="shared" si="24"/>
        <v>0.26148305609317485</v>
      </c>
      <c r="N353" s="2">
        <f t="shared" si="25"/>
        <v>0.24575144081572337</v>
      </c>
      <c r="O353" s="2">
        <f t="shared" si="26"/>
        <v>0.23893916540975366</v>
      </c>
      <c r="P353" s="8">
        <f>VLOOKUP($A353,'03 FORECAST SHIPPED'!$A$2:$G$1000000,4,FALSE)*L353</f>
        <v>185976835.773983</v>
      </c>
      <c r="Q353" s="8">
        <f>VLOOKUP($A353,'03 FORECAST SHIPPED'!$A$2:$G$1000000,5,FALSE)*M353</f>
        <v>183967771.88253778</v>
      </c>
      <c r="R353" s="8">
        <f>VLOOKUP($A353,'03 FORECAST SHIPPED'!$A$2:$G$1000000,6,FALSE)*N353</f>
        <v>1451.4080094576623</v>
      </c>
      <c r="S353" s="8">
        <f>VLOOKUP($A353,'03 FORECAST SHIPPED'!$A$2:$G$1000000,7,FALSE)*O353</f>
        <v>1663.2555304172952</v>
      </c>
    </row>
    <row r="354" spans="1:19" x14ac:dyDescent="0.25">
      <c r="A354" t="s">
        <v>395</v>
      </c>
      <c r="B354">
        <f>VLOOKUP($A354,'01 LEAD TIME'!$A$10:$G$1000000,2,FALSE)</f>
        <v>0</v>
      </c>
      <c r="C354">
        <f>VLOOKUP($A354,'01 LEAD TIME'!$A$10:$G$1000000,3,FALSE)</f>
        <v>6230</v>
      </c>
      <c r="D354" s="3">
        <f>VLOOKUP($A354,'01 LEAD TIME'!$A$10:$G$1000000,4,FALSE)</f>
        <v>231325617.47999999</v>
      </c>
      <c r="E354" s="3">
        <f>VLOOKUP($A354,'01 LEAD TIME'!$A$10:$G$1000000,5,FALSE)</f>
        <v>228956775.47999999</v>
      </c>
      <c r="F354" s="3">
        <f>VLOOKUP($A354,'01 LEAD TIME'!$A$10:$G$1000000,6,FALSE)</f>
        <v>1727</v>
      </c>
      <c r="G354" s="3">
        <f>VLOOKUP($A354,'01 LEAD TIME'!$A$10:$G$1000000,7,FALSE)</f>
        <v>2005</v>
      </c>
      <c r="H354" s="3">
        <f>VLOOKUP($A354,'02 SHIPPED'!$A$10:$G$1000000,4,FALSE)</f>
        <v>378554688.06999999</v>
      </c>
      <c r="I354" s="3">
        <f>VLOOKUP($A354,'02 SHIPPED'!$A$10:$G$1000000,5,FALSE)</f>
        <v>374074232.86000001</v>
      </c>
      <c r="J354" s="3">
        <f>VLOOKUP($A354,'02 SHIPPED'!$A$10:$G$1000000,6,FALSE)</f>
        <v>2957</v>
      </c>
      <c r="K354" s="3">
        <f>VLOOKUP($A354,'02 SHIPPED'!$A$10:$G$1000000,7,FALSE)</f>
        <v>3604</v>
      </c>
      <c r="L354" s="2">
        <f t="shared" si="23"/>
        <v>0.61107582278105266</v>
      </c>
      <c r="M354" s="2">
        <f t="shared" si="24"/>
        <v>0.61206240731819861</v>
      </c>
      <c r="N354" s="2">
        <f t="shared" si="25"/>
        <v>0.58403787622590464</v>
      </c>
      <c r="O354" s="2">
        <f t="shared" si="26"/>
        <v>0.55632630410654826</v>
      </c>
      <c r="P354" s="8">
        <f>VLOOKUP($A354,'03 FORECAST SHIPPED'!$A$2:$G$1000000,4,FALSE)*L354</f>
        <v>256976494.57636297</v>
      </c>
      <c r="Q354" s="8">
        <f>VLOOKUP($A354,'03 FORECAST SHIPPED'!$A$2:$G$1000000,5,FALSE)*M354</f>
        <v>254518790.50266886</v>
      </c>
      <c r="R354" s="8">
        <f>VLOOKUP($A354,'03 FORECAST SHIPPED'!$A$2:$G$1000000,6,FALSE)*N354</f>
        <v>1878.2658099425093</v>
      </c>
      <c r="S354" s="8">
        <f>VLOOKUP($A354,'03 FORECAST SHIPPED'!$A$2:$G$1000000,7,FALSE)*O354</f>
        <v>2139.0746392896781</v>
      </c>
    </row>
    <row r="355" spans="1:19" x14ac:dyDescent="0.25">
      <c r="A355" t="s">
        <v>396</v>
      </c>
      <c r="B355">
        <f>VLOOKUP($A355,'01 LEAD TIME'!$A$10:$G$1000000,2,FALSE)</f>
        <v>0</v>
      </c>
      <c r="C355">
        <f>VLOOKUP($A355,'01 LEAD TIME'!$A$10:$G$1000000,3,FALSE)</f>
        <v>6254</v>
      </c>
      <c r="D355" s="3">
        <f>VLOOKUP($A355,'01 LEAD TIME'!$A$10:$G$1000000,4,FALSE)</f>
        <v>60862053.060000002</v>
      </c>
      <c r="E355" s="3">
        <f>VLOOKUP($A355,'01 LEAD TIME'!$A$10:$G$1000000,5,FALSE)</f>
        <v>60247816.210000001</v>
      </c>
      <c r="F355" s="3">
        <f>VLOOKUP($A355,'01 LEAD TIME'!$A$10:$G$1000000,6,FALSE)</f>
        <v>510</v>
      </c>
      <c r="G355" s="3">
        <f>VLOOKUP($A355,'01 LEAD TIME'!$A$10:$G$1000000,7,FALSE)</f>
        <v>604</v>
      </c>
      <c r="H355" s="3">
        <f>VLOOKUP($A355,'02 SHIPPED'!$A$10:$G$1000000,4,FALSE)</f>
        <v>97588342.719999999</v>
      </c>
      <c r="I355" s="3">
        <f>VLOOKUP($A355,'02 SHIPPED'!$A$10:$G$1000000,5,FALSE)</f>
        <v>96846354.790000007</v>
      </c>
      <c r="J355" s="3">
        <f>VLOOKUP($A355,'02 SHIPPED'!$A$10:$G$1000000,6,FALSE)</f>
        <v>852</v>
      </c>
      <c r="K355" s="3">
        <f>VLOOKUP($A355,'02 SHIPPED'!$A$10:$G$1000000,7,FALSE)</f>
        <v>1021</v>
      </c>
      <c r="L355" s="2">
        <f t="shared" si="23"/>
        <v>0.62366109889400534</v>
      </c>
      <c r="M355" s="2">
        <f t="shared" si="24"/>
        <v>0.62209689090147324</v>
      </c>
      <c r="N355" s="2">
        <f t="shared" si="25"/>
        <v>0.59859154929577463</v>
      </c>
      <c r="O355" s="2">
        <f t="shared" si="26"/>
        <v>0.59157688540646425</v>
      </c>
      <c r="P355" s="8">
        <f>VLOOKUP($A355,'03 FORECAST SHIPPED'!$A$2:$G$1000000,4,FALSE)*L355</f>
        <v>64597342.481938228</v>
      </c>
      <c r="Q355" s="8">
        <f>VLOOKUP($A355,'03 FORECAST SHIPPED'!$A$2:$G$1000000,5,FALSE)*M355</f>
        <v>63909927.122577012</v>
      </c>
      <c r="R355" s="8">
        <f>VLOOKUP($A355,'03 FORECAST SHIPPED'!$A$2:$G$1000000,6,FALSE)*N355</f>
        <v>506.40845070422534</v>
      </c>
      <c r="S355" s="8">
        <f>VLOOKUP($A355,'03 FORECAST SHIPPED'!$A$2:$G$1000000,7,FALSE)*O355</f>
        <v>626.47992164544564</v>
      </c>
    </row>
    <row r="356" spans="1:19" x14ac:dyDescent="0.25">
      <c r="A356" t="s">
        <v>397</v>
      </c>
      <c r="B356">
        <f>VLOOKUP($A356,'01 LEAD TIME'!$A$10:$G$1000000,2,FALSE)</f>
        <v>0</v>
      </c>
      <c r="C356">
        <f>VLOOKUP($A356,'01 LEAD TIME'!$A$10:$G$1000000,3,FALSE)</f>
        <v>6270</v>
      </c>
      <c r="D356" s="3">
        <f>VLOOKUP($A356,'01 LEAD TIME'!$A$10:$G$1000000,4,FALSE)</f>
        <v>129828081.64</v>
      </c>
      <c r="E356" s="3">
        <f>VLOOKUP($A356,'01 LEAD TIME'!$A$10:$G$1000000,5,FALSE)</f>
        <v>128579541.95999999</v>
      </c>
      <c r="F356" s="3">
        <f>VLOOKUP($A356,'01 LEAD TIME'!$A$10:$G$1000000,6,FALSE)</f>
        <v>1121</v>
      </c>
      <c r="G356" s="3">
        <f>VLOOKUP($A356,'01 LEAD TIME'!$A$10:$G$1000000,7,FALSE)</f>
        <v>1319</v>
      </c>
      <c r="H356" s="3">
        <f>VLOOKUP($A356,'02 SHIPPED'!$A$10:$G$1000000,4,FALSE)</f>
        <v>237565503.99000001</v>
      </c>
      <c r="I356" s="3">
        <f>VLOOKUP($A356,'02 SHIPPED'!$A$10:$G$1000000,5,FALSE)</f>
        <v>235067197.49000001</v>
      </c>
      <c r="J356" s="3">
        <f>VLOOKUP($A356,'02 SHIPPED'!$A$10:$G$1000000,6,FALSE)</f>
        <v>1888</v>
      </c>
      <c r="K356" s="3">
        <f>VLOOKUP($A356,'02 SHIPPED'!$A$10:$G$1000000,7,FALSE)</f>
        <v>2308</v>
      </c>
      <c r="L356" s="2">
        <f t="shared" si="23"/>
        <v>0.54649382784743417</v>
      </c>
      <c r="M356" s="2">
        <f t="shared" si="24"/>
        <v>0.54699057687736241</v>
      </c>
      <c r="N356" s="2">
        <f t="shared" si="25"/>
        <v>0.59375</v>
      </c>
      <c r="O356" s="2">
        <f t="shared" si="26"/>
        <v>0.57149046793760827</v>
      </c>
      <c r="P356" s="8">
        <f>VLOOKUP($A356,'03 FORECAST SHIPPED'!$A$2:$G$1000000,4,FALSE)*L356</f>
        <v>128809051.84109315</v>
      </c>
      <c r="Q356" s="8">
        <f>VLOOKUP($A356,'03 FORECAST SHIPPED'!$A$2:$G$1000000,5,FALSE)*M356</f>
        <v>127555592.19030975</v>
      </c>
      <c r="R356" s="8">
        <f>VLOOKUP($A356,'03 FORECAST SHIPPED'!$A$2:$G$1000000,6,FALSE)*N356</f>
        <v>1132.28125</v>
      </c>
      <c r="S356" s="8">
        <f>VLOOKUP($A356,'03 FORECAST SHIPPED'!$A$2:$G$1000000,7,FALSE)*O356</f>
        <v>1324.7149046793759</v>
      </c>
    </row>
    <row r="357" spans="1:19" x14ac:dyDescent="0.25">
      <c r="A357" t="s">
        <v>398</v>
      </c>
      <c r="B357">
        <f>VLOOKUP($A357,'01 LEAD TIME'!$A$10:$G$1000000,2,FALSE)</f>
        <v>0</v>
      </c>
      <c r="C357">
        <f>VLOOKUP($A357,'01 LEAD TIME'!$A$10:$G$1000000,3,FALSE)</f>
        <v>6302</v>
      </c>
      <c r="D357" s="3">
        <f>VLOOKUP($A357,'01 LEAD TIME'!$A$10:$G$1000000,4,FALSE)</f>
        <v>15931644.689999999</v>
      </c>
      <c r="E357" s="3">
        <f>VLOOKUP($A357,'01 LEAD TIME'!$A$10:$G$1000000,5,FALSE)</f>
        <v>15715817.92</v>
      </c>
      <c r="F357" s="3">
        <f>VLOOKUP($A357,'01 LEAD TIME'!$A$10:$G$1000000,6,FALSE)</f>
        <v>119</v>
      </c>
      <c r="G357" s="3">
        <f>VLOOKUP($A357,'01 LEAD TIME'!$A$10:$G$1000000,7,FALSE)</f>
        <v>135</v>
      </c>
      <c r="H357" s="3">
        <f>VLOOKUP($A357,'02 SHIPPED'!$A$10:$G$1000000,4,FALSE)</f>
        <v>27067814.140000001</v>
      </c>
      <c r="I357" s="3">
        <f>VLOOKUP($A357,'02 SHIPPED'!$A$10:$G$1000000,5,FALSE)</f>
        <v>26728391.609999999</v>
      </c>
      <c r="J357" s="3">
        <f>VLOOKUP($A357,'02 SHIPPED'!$A$10:$G$1000000,6,FALSE)</f>
        <v>174</v>
      </c>
      <c r="K357" s="3">
        <f>VLOOKUP($A357,'02 SHIPPED'!$A$10:$G$1000000,7,FALSE)</f>
        <v>203</v>
      </c>
      <c r="L357" s="2">
        <f t="shared" si="23"/>
        <v>0.58858260987010014</v>
      </c>
      <c r="M357" s="2">
        <f t="shared" si="24"/>
        <v>0.58798217825124122</v>
      </c>
      <c r="N357" s="2">
        <f t="shared" si="25"/>
        <v>0.68390804597701149</v>
      </c>
      <c r="O357" s="2">
        <f t="shared" si="26"/>
        <v>0.66502463054187189</v>
      </c>
      <c r="P357" s="8">
        <f>VLOOKUP($A357,'03 FORECAST SHIPPED'!$A$2:$G$1000000,4,FALSE)*L357</f>
        <v>15992120.240624933</v>
      </c>
      <c r="Q357" s="8">
        <f>VLOOKUP($A357,'03 FORECAST SHIPPED'!$A$2:$G$1000000,5,FALSE)*M357</f>
        <v>15705877.505054127</v>
      </c>
      <c r="R357" s="8">
        <f>VLOOKUP($A357,'03 FORECAST SHIPPED'!$A$2:$G$1000000,6,FALSE)*N357</f>
        <v>134.72988505747125</v>
      </c>
      <c r="S357" s="8">
        <f>VLOOKUP($A357,'03 FORECAST SHIPPED'!$A$2:$G$1000000,7,FALSE)*O357</f>
        <v>149.63054187192117</v>
      </c>
    </row>
    <row r="358" spans="1:19" x14ac:dyDescent="0.25">
      <c r="A358" t="s">
        <v>399</v>
      </c>
      <c r="B358">
        <f>VLOOKUP($A358,'01 LEAD TIME'!$A$10:$G$1000000,2,FALSE)</f>
        <v>0</v>
      </c>
      <c r="C358">
        <f>VLOOKUP($A358,'01 LEAD TIME'!$A$10:$G$1000000,3,FALSE)</f>
        <v>6313</v>
      </c>
      <c r="D358" s="3">
        <f>VLOOKUP($A358,'01 LEAD TIME'!$A$10:$G$1000000,4,FALSE)</f>
        <v>12150200.800000001</v>
      </c>
      <c r="E358" s="3">
        <f>VLOOKUP($A358,'01 LEAD TIME'!$A$10:$G$1000000,5,FALSE)</f>
        <v>11993975.949999999</v>
      </c>
      <c r="F358" s="3">
        <f>VLOOKUP($A358,'01 LEAD TIME'!$A$10:$G$1000000,6,FALSE)</f>
        <v>85</v>
      </c>
      <c r="G358" s="3">
        <f>VLOOKUP($A358,'01 LEAD TIME'!$A$10:$G$1000000,7,FALSE)</f>
        <v>100</v>
      </c>
      <c r="H358" s="3">
        <f>VLOOKUP($A358,'02 SHIPPED'!$A$10:$G$1000000,4,FALSE)</f>
        <v>29680409.170000002</v>
      </c>
      <c r="I358" s="3">
        <f>VLOOKUP($A358,'02 SHIPPED'!$A$10:$G$1000000,5,FALSE)</f>
        <v>29346194.350000001</v>
      </c>
      <c r="J358" s="3">
        <f>VLOOKUP($A358,'02 SHIPPED'!$A$10:$G$1000000,6,FALSE)</f>
        <v>235</v>
      </c>
      <c r="K358" s="3">
        <f>VLOOKUP($A358,'02 SHIPPED'!$A$10:$G$1000000,7,FALSE)</f>
        <v>273</v>
      </c>
      <c r="L358" s="2">
        <f t="shared" si="23"/>
        <v>0.40936769875399937</v>
      </c>
      <c r="M358" s="2">
        <f t="shared" si="24"/>
        <v>0.40870634900569308</v>
      </c>
      <c r="N358" s="2">
        <f t="shared" si="25"/>
        <v>0.36170212765957449</v>
      </c>
      <c r="O358" s="2">
        <f t="shared" si="26"/>
        <v>0.36630036630036628</v>
      </c>
      <c r="P358" s="8">
        <f>VLOOKUP($A358,'03 FORECAST SHIPPED'!$A$2:$G$1000000,4,FALSE)*L358</f>
        <v>14518741.227329986</v>
      </c>
      <c r="Q358" s="8">
        <f>VLOOKUP($A358,'03 FORECAST SHIPPED'!$A$2:$G$1000000,5,FALSE)*M358</f>
        <v>14270718.079924604</v>
      </c>
      <c r="R358" s="8">
        <f>VLOOKUP($A358,'03 FORECAST SHIPPED'!$A$2:$G$1000000,6,FALSE)*N358</f>
        <v>94.765957446808514</v>
      </c>
      <c r="S358" s="8">
        <f>VLOOKUP($A358,'03 FORECAST SHIPPED'!$A$2:$G$1000000,7,FALSE)*O358</f>
        <v>117.58241758241758</v>
      </c>
    </row>
    <row r="359" spans="1:19" x14ac:dyDescent="0.25">
      <c r="A359" t="s">
        <v>400</v>
      </c>
      <c r="B359">
        <f>VLOOKUP($A359,'01 LEAD TIME'!$A$10:$G$1000000,2,FALSE)</f>
        <v>0</v>
      </c>
      <c r="C359">
        <f>VLOOKUP($A359,'01 LEAD TIME'!$A$10:$G$1000000,3,FALSE)</f>
        <v>6321</v>
      </c>
      <c r="D359" s="3">
        <f>VLOOKUP($A359,'01 LEAD TIME'!$A$10:$G$1000000,4,FALSE)</f>
        <v>216138182.25</v>
      </c>
      <c r="E359" s="3">
        <f>VLOOKUP($A359,'01 LEAD TIME'!$A$10:$G$1000000,5,FALSE)</f>
        <v>214326787.08000001</v>
      </c>
      <c r="F359" s="3">
        <f>VLOOKUP($A359,'01 LEAD TIME'!$A$10:$G$1000000,6,FALSE)</f>
        <v>1781</v>
      </c>
      <c r="G359" s="3">
        <f>VLOOKUP($A359,'01 LEAD TIME'!$A$10:$G$1000000,7,FALSE)</f>
        <v>2118</v>
      </c>
      <c r="H359" s="3">
        <f>VLOOKUP($A359,'02 SHIPPED'!$A$10:$G$1000000,4,FALSE)</f>
        <v>378072798.72000003</v>
      </c>
      <c r="I359" s="3">
        <f>VLOOKUP($A359,'02 SHIPPED'!$A$10:$G$1000000,5,FALSE)</f>
        <v>374319968.10000002</v>
      </c>
      <c r="J359" s="3">
        <f>VLOOKUP($A359,'02 SHIPPED'!$A$10:$G$1000000,6,FALSE)</f>
        <v>3031</v>
      </c>
      <c r="K359" s="3">
        <f>VLOOKUP($A359,'02 SHIPPED'!$A$10:$G$1000000,7,FALSE)</f>
        <v>3666</v>
      </c>
      <c r="L359" s="2">
        <f t="shared" si="23"/>
        <v>0.57168403276235569</v>
      </c>
      <c r="M359" s="2">
        <f t="shared" si="24"/>
        <v>0.57257641949451743</v>
      </c>
      <c r="N359" s="2">
        <f t="shared" si="25"/>
        <v>0.5875948531837677</v>
      </c>
      <c r="O359" s="2">
        <f t="shared" si="26"/>
        <v>0.57774140752864156</v>
      </c>
      <c r="P359" s="8">
        <f>VLOOKUP($A359,'03 FORECAST SHIPPED'!$A$2:$G$1000000,4,FALSE)*L359</f>
        <v>219852624.07642311</v>
      </c>
      <c r="Q359" s="8">
        <f>VLOOKUP($A359,'03 FORECAST SHIPPED'!$A$2:$G$1000000,5,FALSE)*M359</f>
        <v>217859444.62398413</v>
      </c>
      <c r="R359" s="8">
        <f>VLOOKUP($A359,'03 FORECAST SHIPPED'!$A$2:$G$1000000,6,FALSE)*N359</f>
        <v>1790.4015176509401</v>
      </c>
      <c r="S359" s="8">
        <f>VLOOKUP($A359,'03 FORECAST SHIPPED'!$A$2:$G$1000000,7,FALSE)*O359</f>
        <v>2175.7741407528642</v>
      </c>
    </row>
    <row r="360" spans="1:19" x14ac:dyDescent="0.25">
      <c r="A360" t="s">
        <v>401</v>
      </c>
      <c r="B360">
        <f>VLOOKUP($A360,'01 LEAD TIME'!$A$10:$G$1000000,2,FALSE)</f>
        <v>0</v>
      </c>
      <c r="C360">
        <f>VLOOKUP($A360,'01 LEAD TIME'!$A$10:$G$1000000,3,FALSE)</f>
        <v>6328</v>
      </c>
      <c r="D360" s="3">
        <f>VLOOKUP($A360,'01 LEAD TIME'!$A$10:$G$1000000,4,FALSE)</f>
        <v>17950224.100000001</v>
      </c>
      <c r="E360" s="3">
        <f>VLOOKUP($A360,'01 LEAD TIME'!$A$10:$G$1000000,5,FALSE)</f>
        <v>17716042.510000002</v>
      </c>
      <c r="F360" s="3">
        <f>VLOOKUP($A360,'01 LEAD TIME'!$A$10:$G$1000000,6,FALSE)</f>
        <v>143</v>
      </c>
      <c r="G360" s="3">
        <f>VLOOKUP($A360,'01 LEAD TIME'!$A$10:$G$1000000,7,FALSE)</f>
        <v>188</v>
      </c>
      <c r="H360" s="3">
        <f>VLOOKUP($A360,'02 SHIPPED'!$A$10:$G$1000000,4,FALSE)</f>
        <v>72538738.019999996</v>
      </c>
      <c r="I360" s="3">
        <f>VLOOKUP($A360,'02 SHIPPED'!$A$10:$G$1000000,5,FALSE)</f>
        <v>71745097.939999998</v>
      </c>
      <c r="J360" s="3">
        <f>VLOOKUP($A360,'02 SHIPPED'!$A$10:$G$1000000,6,FALSE)</f>
        <v>432</v>
      </c>
      <c r="K360" s="3">
        <f>VLOOKUP($A360,'02 SHIPPED'!$A$10:$G$1000000,7,FALSE)</f>
        <v>565</v>
      </c>
      <c r="L360" s="2">
        <f t="shared" si="23"/>
        <v>0.24745707727987853</v>
      </c>
      <c r="M360" s="2">
        <f t="shared" si="24"/>
        <v>0.24693035508594363</v>
      </c>
      <c r="N360" s="2">
        <f t="shared" si="25"/>
        <v>0.33101851851851855</v>
      </c>
      <c r="O360" s="2">
        <f t="shared" si="26"/>
        <v>0.3327433628318584</v>
      </c>
      <c r="P360" s="8">
        <f>VLOOKUP($A360,'03 FORECAST SHIPPED'!$A$2:$G$1000000,4,FALSE)*L360</f>
        <v>15440840.446926793</v>
      </c>
      <c r="Q360" s="8">
        <f>VLOOKUP($A360,'03 FORECAST SHIPPED'!$A$2:$G$1000000,5,FALSE)*M360</f>
        <v>15255920.735977065</v>
      </c>
      <c r="R360" s="8">
        <f>VLOOKUP($A360,'03 FORECAST SHIPPED'!$A$2:$G$1000000,6,FALSE)*N360</f>
        <v>135.05555555555557</v>
      </c>
      <c r="S360" s="8">
        <f>VLOOKUP($A360,'03 FORECAST SHIPPED'!$A$2:$G$1000000,7,FALSE)*O360</f>
        <v>176.35398230088495</v>
      </c>
    </row>
    <row r="361" spans="1:19" x14ac:dyDescent="0.25">
      <c r="A361" t="s">
        <v>402</v>
      </c>
      <c r="B361">
        <f>VLOOKUP($A361,'01 LEAD TIME'!$A$10:$G$1000000,2,FALSE)</f>
        <v>0</v>
      </c>
      <c r="C361">
        <f>VLOOKUP($A361,'01 LEAD TIME'!$A$10:$G$1000000,3,FALSE)</f>
        <v>6334</v>
      </c>
      <c r="D361" s="3">
        <f>VLOOKUP($A361,'01 LEAD TIME'!$A$10:$G$1000000,4,FALSE)</f>
        <v>49779344.670000002</v>
      </c>
      <c r="E361" s="3">
        <f>VLOOKUP($A361,'01 LEAD TIME'!$A$10:$G$1000000,5,FALSE)</f>
        <v>49172017.049999997</v>
      </c>
      <c r="F361" s="3">
        <f>VLOOKUP($A361,'01 LEAD TIME'!$A$10:$G$1000000,6,FALSE)</f>
        <v>339</v>
      </c>
      <c r="G361" s="3">
        <f>VLOOKUP($A361,'01 LEAD TIME'!$A$10:$G$1000000,7,FALSE)</f>
        <v>400</v>
      </c>
      <c r="H361" s="3">
        <f>VLOOKUP($A361,'02 SHIPPED'!$A$10:$G$1000000,4,FALSE)</f>
        <v>37609274.469999999</v>
      </c>
      <c r="I361" s="3">
        <f>VLOOKUP($A361,'02 SHIPPED'!$A$10:$G$1000000,5,FALSE)</f>
        <v>37445710.390000001</v>
      </c>
      <c r="J361" s="3">
        <f>VLOOKUP($A361,'02 SHIPPED'!$A$10:$G$1000000,6,FALSE)</f>
        <v>287</v>
      </c>
      <c r="K361" s="3">
        <f>VLOOKUP($A361,'02 SHIPPED'!$A$10:$G$1000000,7,FALSE)</f>
        <v>336</v>
      </c>
      <c r="L361" s="2">
        <f t="shared" si="23"/>
        <v>1.3235922620551421</v>
      </c>
      <c r="M361" s="2">
        <f t="shared" si="24"/>
        <v>1.3131548724238262</v>
      </c>
      <c r="N361" s="2">
        <f t="shared" si="25"/>
        <v>1.1811846689895471</v>
      </c>
      <c r="O361" s="2">
        <f t="shared" si="26"/>
        <v>1.1904761904761905</v>
      </c>
      <c r="P361" s="8">
        <f>VLOOKUP($A361,'03 FORECAST SHIPPED'!$A$2:$G$1000000,4,FALSE)*L361</f>
        <v>56068786.555651993</v>
      </c>
      <c r="Q361" s="8">
        <f>VLOOKUP($A361,'03 FORECAST SHIPPED'!$A$2:$G$1000000,5,FALSE)*M361</f>
        <v>54894549.601711862</v>
      </c>
      <c r="R361" s="8">
        <f>VLOOKUP($A361,'03 FORECAST SHIPPED'!$A$2:$G$1000000,6,FALSE)*N361</f>
        <v>385.06620209059236</v>
      </c>
      <c r="S361" s="8">
        <f>VLOOKUP($A361,'03 FORECAST SHIPPED'!$A$2:$G$1000000,7,FALSE)*O361</f>
        <v>463.09523809523807</v>
      </c>
    </row>
    <row r="362" spans="1:19" x14ac:dyDescent="0.25">
      <c r="A362" t="s">
        <v>403</v>
      </c>
      <c r="B362">
        <f>VLOOKUP($A362,'01 LEAD TIME'!$A$10:$G$1000000,2,FALSE)</f>
        <v>0</v>
      </c>
      <c r="C362">
        <f>VLOOKUP($A362,'01 LEAD TIME'!$A$10:$G$1000000,3,FALSE)</f>
        <v>6338</v>
      </c>
      <c r="D362" s="3">
        <f>VLOOKUP($A362,'01 LEAD TIME'!$A$10:$G$1000000,4,FALSE)</f>
        <v>110020765.40000001</v>
      </c>
      <c r="E362" s="3">
        <f>VLOOKUP($A362,'01 LEAD TIME'!$A$10:$G$1000000,5,FALSE)</f>
        <v>108515157.41</v>
      </c>
      <c r="F362" s="3">
        <f>VLOOKUP($A362,'01 LEAD TIME'!$A$10:$G$1000000,6,FALSE)</f>
        <v>887</v>
      </c>
      <c r="G362" s="3">
        <f>VLOOKUP($A362,'01 LEAD TIME'!$A$10:$G$1000000,7,FALSE)</f>
        <v>1017</v>
      </c>
      <c r="H362" s="3">
        <f>VLOOKUP($A362,'02 SHIPPED'!$A$10:$G$1000000,4,FALSE)</f>
        <v>260935003.09999999</v>
      </c>
      <c r="I362" s="3">
        <f>VLOOKUP($A362,'02 SHIPPED'!$A$10:$G$1000000,5,FALSE)</f>
        <v>257213290.94</v>
      </c>
      <c r="J362" s="3">
        <f>VLOOKUP($A362,'02 SHIPPED'!$A$10:$G$1000000,6,FALSE)</f>
        <v>2129</v>
      </c>
      <c r="K362" s="3">
        <f>VLOOKUP($A362,'02 SHIPPED'!$A$10:$G$1000000,7,FALSE)</f>
        <v>2524</v>
      </c>
      <c r="L362" s="2">
        <f t="shared" si="23"/>
        <v>0.42164050086387206</v>
      </c>
      <c r="M362" s="2">
        <f t="shared" si="24"/>
        <v>0.4218878309648208</v>
      </c>
      <c r="N362" s="2">
        <f t="shared" si="25"/>
        <v>0.41662752465946451</v>
      </c>
      <c r="O362" s="2">
        <f t="shared" si="26"/>
        <v>0.40293185419968303</v>
      </c>
      <c r="P362" s="8">
        <f>VLOOKUP($A362,'03 FORECAST SHIPPED'!$A$2:$G$1000000,4,FALSE)*L362</f>
        <v>112001048.83827719</v>
      </c>
      <c r="Q362" s="8">
        <f>VLOOKUP($A362,'03 FORECAST SHIPPED'!$A$2:$G$1000000,5,FALSE)*M362</f>
        <v>110675751.07606593</v>
      </c>
      <c r="R362" s="8">
        <f>VLOOKUP($A362,'03 FORECAST SHIPPED'!$A$2:$G$1000000,6,FALSE)*N362</f>
        <v>882.00046970408641</v>
      </c>
      <c r="S362" s="8">
        <f>VLOOKUP($A362,'03 FORECAST SHIPPED'!$A$2:$G$1000000,7,FALSE)*O362</f>
        <v>1008.5384310618066</v>
      </c>
    </row>
    <row r="363" spans="1:19" x14ac:dyDescent="0.25">
      <c r="A363" t="s">
        <v>404</v>
      </c>
      <c r="B363">
        <f>VLOOKUP($A363,'01 LEAD TIME'!$A$10:$G$1000000,2,FALSE)</f>
        <v>0</v>
      </c>
      <c r="C363">
        <f>VLOOKUP($A363,'01 LEAD TIME'!$A$10:$G$1000000,3,FALSE)</f>
        <v>6345</v>
      </c>
      <c r="D363" s="3">
        <f>VLOOKUP($A363,'01 LEAD TIME'!$A$10:$G$1000000,4,FALSE)</f>
        <v>271803256.97000003</v>
      </c>
      <c r="E363" s="3">
        <f>VLOOKUP($A363,'01 LEAD TIME'!$A$10:$G$1000000,5,FALSE)</f>
        <v>268657085.08999997</v>
      </c>
      <c r="F363" s="3">
        <f>VLOOKUP($A363,'01 LEAD TIME'!$A$10:$G$1000000,6,FALSE)</f>
        <v>2196</v>
      </c>
      <c r="G363" s="3">
        <f>VLOOKUP($A363,'01 LEAD TIME'!$A$10:$G$1000000,7,FALSE)</f>
        <v>2638</v>
      </c>
      <c r="H363" s="3">
        <f>VLOOKUP($A363,'02 SHIPPED'!$A$10:$G$1000000,4,FALSE)</f>
        <v>245176523.75</v>
      </c>
      <c r="I363" s="3">
        <f>VLOOKUP($A363,'02 SHIPPED'!$A$10:$G$1000000,5,FALSE)</f>
        <v>241849868.28999999</v>
      </c>
      <c r="J363" s="3">
        <f>VLOOKUP($A363,'02 SHIPPED'!$A$10:$G$1000000,6,FALSE)</f>
        <v>2019</v>
      </c>
      <c r="K363" s="3">
        <f>VLOOKUP($A363,'02 SHIPPED'!$A$10:$G$1000000,7,FALSE)</f>
        <v>2387</v>
      </c>
      <c r="L363" s="2">
        <f t="shared" si="23"/>
        <v>1.1086022952472832</v>
      </c>
      <c r="M363" s="2">
        <f t="shared" si="24"/>
        <v>1.1108423874263007</v>
      </c>
      <c r="N363" s="2">
        <f t="shared" si="25"/>
        <v>1.0876671619613669</v>
      </c>
      <c r="O363" s="2">
        <f t="shared" si="26"/>
        <v>1.1051529116045244</v>
      </c>
      <c r="P363" s="8">
        <f>VLOOKUP($A363,'03 FORECAST SHIPPED'!$A$2:$G$1000000,4,FALSE)*L363</f>
        <v>346315952.64389163</v>
      </c>
      <c r="Q363" s="8">
        <f>VLOOKUP($A363,'03 FORECAST SHIPPED'!$A$2:$G$1000000,5,FALSE)*M363</f>
        <v>343232829.14054662</v>
      </c>
      <c r="R363" s="8">
        <f>VLOOKUP($A363,'03 FORECAST SHIPPED'!$A$2:$G$1000000,6,FALSE)*N363</f>
        <v>2465.7414561664186</v>
      </c>
      <c r="S363" s="8">
        <f>VLOOKUP($A363,'03 FORECAST SHIPPED'!$A$2:$G$1000000,7,FALSE)*O363</f>
        <v>3065.6941767909507</v>
      </c>
    </row>
    <row r="364" spans="1:19" x14ac:dyDescent="0.25">
      <c r="A364" t="s">
        <v>405</v>
      </c>
      <c r="B364">
        <f>VLOOKUP($A364,'01 LEAD TIME'!$A$10:$G$1000000,2,FALSE)</f>
        <v>0</v>
      </c>
      <c r="C364">
        <f>VLOOKUP($A364,'01 LEAD TIME'!$A$10:$G$1000000,3,FALSE)</f>
        <v>6358</v>
      </c>
      <c r="D364" s="3">
        <f>VLOOKUP($A364,'01 LEAD TIME'!$A$10:$G$1000000,4,FALSE)</f>
        <v>1422494</v>
      </c>
      <c r="E364" s="3">
        <f>VLOOKUP($A364,'01 LEAD TIME'!$A$10:$G$1000000,5,FALSE)</f>
        <v>1410744</v>
      </c>
      <c r="F364" s="3">
        <f>VLOOKUP($A364,'01 LEAD TIME'!$A$10:$G$1000000,6,FALSE)</f>
        <v>13</v>
      </c>
      <c r="G364" s="3">
        <f>VLOOKUP($A364,'01 LEAD TIME'!$A$10:$G$1000000,7,FALSE)</f>
        <v>14</v>
      </c>
      <c r="H364" s="3">
        <f>VLOOKUP($A364,'02 SHIPPED'!$A$10:$G$1000000,4,FALSE)</f>
        <v>7482675</v>
      </c>
      <c r="I364" s="3">
        <f>VLOOKUP($A364,'02 SHIPPED'!$A$10:$G$1000000,5,FALSE)</f>
        <v>7240025</v>
      </c>
      <c r="J364" s="3">
        <f>VLOOKUP($A364,'02 SHIPPED'!$A$10:$G$1000000,6,FALSE)</f>
        <v>55</v>
      </c>
      <c r="K364" s="3">
        <f>VLOOKUP($A364,'02 SHIPPED'!$A$10:$G$1000000,7,FALSE)</f>
        <v>61</v>
      </c>
      <c r="L364" s="2">
        <f t="shared" si="23"/>
        <v>0.19010500923800647</v>
      </c>
      <c r="M364" s="2">
        <f t="shared" si="24"/>
        <v>0.19485347080983836</v>
      </c>
      <c r="N364" s="2">
        <f t="shared" si="25"/>
        <v>0.23636363636363636</v>
      </c>
      <c r="O364" s="2">
        <f t="shared" si="26"/>
        <v>0.22950819672131148</v>
      </c>
      <c r="P364" s="8">
        <f>VLOOKUP($A364,'03 FORECAST SHIPPED'!$A$2:$G$1000000,4,FALSE)*L364</f>
        <v>1018282.0834776333</v>
      </c>
      <c r="Q364" s="8">
        <f>VLOOKUP($A364,'03 FORECAST SHIPPED'!$A$2:$G$1000000,5,FALSE)*M364</f>
        <v>1035406.332731724</v>
      </c>
      <c r="R364" s="8">
        <f>VLOOKUP($A364,'03 FORECAST SHIPPED'!$A$2:$G$1000000,6,FALSE)*N364</f>
        <v>13</v>
      </c>
      <c r="S364" s="8">
        <f>VLOOKUP($A364,'03 FORECAST SHIPPED'!$A$2:$G$1000000,7,FALSE)*O364</f>
        <v>13.540983606557377</v>
      </c>
    </row>
    <row r="365" spans="1:19" x14ac:dyDescent="0.25">
      <c r="A365" t="s">
        <v>406</v>
      </c>
      <c r="B365">
        <f>VLOOKUP($A365,'01 LEAD TIME'!$A$10:$G$1000000,2,FALSE)</f>
        <v>0</v>
      </c>
      <c r="C365">
        <f>VLOOKUP($A365,'01 LEAD TIME'!$A$10:$G$1000000,3,FALSE)</f>
        <v>6363</v>
      </c>
      <c r="D365" s="3">
        <f>VLOOKUP($A365,'01 LEAD TIME'!$A$10:$G$1000000,4,FALSE)</f>
        <v>310437446.63</v>
      </c>
      <c r="E365" s="3">
        <f>VLOOKUP($A365,'01 LEAD TIME'!$A$10:$G$1000000,5,FALSE)</f>
        <v>305449575.36000001</v>
      </c>
      <c r="F365" s="3">
        <f>VLOOKUP($A365,'01 LEAD TIME'!$A$10:$G$1000000,6,FALSE)</f>
        <v>2352</v>
      </c>
      <c r="G365" s="3">
        <f>VLOOKUP($A365,'01 LEAD TIME'!$A$10:$G$1000000,7,FALSE)</f>
        <v>2783</v>
      </c>
      <c r="H365" s="3">
        <f>VLOOKUP($A365,'02 SHIPPED'!$A$10:$G$1000000,4,FALSE)</f>
        <v>573751242.71000004</v>
      </c>
      <c r="I365" s="3">
        <f>VLOOKUP($A365,'02 SHIPPED'!$A$10:$G$1000000,5,FALSE)</f>
        <v>565186047.05999994</v>
      </c>
      <c r="J365" s="3">
        <f>VLOOKUP($A365,'02 SHIPPED'!$A$10:$G$1000000,6,FALSE)</f>
        <v>4175</v>
      </c>
      <c r="K365" s="3">
        <f>VLOOKUP($A365,'02 SHIPPED'!$A$10:$G$1000000,7,FALSE)</f>
        <v>5137</v>
      </c>
      <c r="L365" s="2">
        <f t="shared" si="23"/>
        <v>0.54106627318785472</v>
      </c>
      <c r="M365" s="2">
        <f t="shared" si="24"/>
        <v>0.54044075742650743</v>
      </c>
      <c r="N365" s="2">
        <f t="shared" si="25"/>
        <v>0.56335329341317364</v>
      </c>
      <c r="O365" s="2">
        <f t="shared" si="26"/>
        <v>0.54175588865096358</v>
      </c>
      <c r="P365" s="8">
        <f>VLOOKUP($A365,'03 FORECAST SHIPPED'!$A$2:$G$1000000,4,FALSE)*L365</f>
        <v>322258994.92738789</v>
      </c>
      <c r="Q365" s="8">
        <f>VLOOKUP($A365,'03 FORECAST SHIPPED'!$A$2:$G$1000000,5,FALSE)*M365</f>
        <v>317073585.18060333</v>
      </c>
      <c r="R365" s="8">
        <f>VLOOKUP($A365,'03 FORECAST SHIPPED'!$A$2:$G$1000000,6,FALSE)*N365</f>
        <v>2371.154011976048</v>
      </c>
      <c r="S365" s="8">
        <f>VLOOKUP($A365,'03 FORECAST SHIPPED'!$A$2:$G$1000000,7,FALSE)*O365</f>
        <v>2852.3447537473235</v>
      </c>
    </row>
    <row r="366" spans="1:19" x14ac:dyDescent="0.25">
      <c r="A366" t="s">
        <v>407</v>
      </c>
      <c r="B366">
        <f>VLOOKUP($A366,'01 LEAD TIME'!$A$10:$G$1000000,2,FALSE)</f>
        <v>0</v>
      </c>
      <c r="C366">
        <f>VLOOKUP($A366,'01 LEAD TIME'!$A$10:$G$1000000,3,FALSE)</f>
        <v>6394</v>
      </c>
      <c r="D366" s="3">
        <f>VLOOKUP($A366,'01 LEAD TIME'!$A$10:$G$1000000,4,FALSE)</f>
        <v>1155809</v>
      </c>
      <c r="E366" s="3">
        <f>VLOOKUP($A366,'01 LEAD TIME'!$A$10:$G$1000000,5,FALSE)</f>
        <v>1100633.3</v>
      </c>
      <c r="F366" s="3">
        <f>VLOOKUP($A366,'01 LEAD TIME'!$A$10:$G$1000000,6,FALSE)</f>
        <v>7</v>
      </c>
      <c r="G366" s="3">
        <f>VLOOKUP($A366,'01 LEAD TIME'!$A$10:$G$1000000,7,FALSE)</f>
        <v>8</v>
      </c>
      <c r="H366" s="3">
        <f>VLOOKUP($A366,'02 SHIPPED'!$A$10:$G$1000000,4,FALSE)</f>
        <v>4333324.87</v>
      </c>
      <c r="I366" s="3">
        <f>VLOOKUP($A366,'02 SHIPPED'!$A$10:$G$1000000,5,FALSE)</f>
        <v>4244248.3</v>
      </c>
      <c r="J366" s="3">
        <f>VLOOKUP($A366,'02 SHIPPED'!$A$10:$G$1000000,6,FALSE)</f>
        <v>28</v>
      </c>
      <c r="K366" s="3">
        <f>VLOOKUP($A366,'02 SHIPPED'!$A$10:$G$1000000,7,FALSE)</f>
        <v>36</v>
      </c>
      <c r="L366" s="2">
        <f t="shared" si="23"/>
        <v>0.26672567478191406</v>
      </c>
      <c r="M366" s="2">
        <f t="shared" si="24"/>
        <v>0.25932349433938634</v>
      </c>
      <c r="N366" s="2">
        <f t="shared" si="25"/>
        <v>0.25</v>
      </c>
      <c r="O366" s="2">
        <f t="shared" si="26"/>
        <v>0.22222222222222221</v>
      </c>
      <c r="P366" s="8">
        <f>VLOOKUP($A366,'03 FORECAST SHIPPED'!$A$2:$G$1000000,4,FALSE)*L366</f>
        <v>1354805.8243615669</v>
      </c>
      <c r="Q366" s="8">
        <f>VLOOKUP($A366,'03 FORECAST SHIPPED'!$A$2:$G$1000000,5,FALSE)*M366</f>
        <v>1294107.5573922691</v>
      </c>
      <c r="R366" s="8">
        <f>VLOOKUP($A366,'03 FORECAST SHIPPED'!$A$2:$G$1000000,6,FALSE)*N366</f>
        <v>7.5</v>
      </c>
      <c r="S366" s="8">
        <f>VLOOKUP($A366,'03 FORECAST SHIPPED'!$A$2:$G$1000000,7,FALSE)*O366</f>
        <v>9.7777777777777768</v>
      </c>
    </row>
    <row r="367" spans="1:19" x14ac:dyDescent="0.25">
      <c r="A367" t="s">
        <v>408</v>
      </c>
      <c r="B367">
        <f>VLOOKUP($A367,'01 LEAD TIME'!$A$10:$G$1000000,2,FALSE)</f>
        <v>0</v>
      </c>
      <c r="C367">
        <f>VLOOKUP($A367,'01 LEAD TIME'!$A$10:$G$1000000,3,FALSE)</f>
        <v>6407</v>
      </c>
      <c r="D367" s="3">
        <f>VLOOKUP($A367,'01 LEAD TIME'!$A$10:$G$1000000,4,FALSE)</f>
        <v>185180</v>
      </c>
      <c r="E367" s="3">
        <f>VLOOKUP($A367,'01 LEAD TIME'!$A$10:$G$1000000,5,FALSE)</f>
        <v>74914.820000000007</v>
      </c>
      <c r="F367" s="3">
        <f>VLOOKUP($A367,'01 LEAD TIME'!$A$10:$G$1000000,6,FALSE)</f>
        <v>2</v>
      </c>
      <c r="G367" s="3">
        <f>VLOOKUP($A367,'01 LEAD TIME'!$A$10:$G$1000000,7,FALSE)</f>
        <v>2</v>
      </c>
      <c r="H367" s="3">
        <f>VLOOKUP($A367,'02 SHIPPED'!$A$10:$G$1000000,4,FALSE)</f>
        <v>1547880</v>
      </c>
      <c r="I367" s="3">
        <f>VLOOKUP($A367,'02 SHIPPED'!$A$10:$G$1000000,5,FALSE)</f>
        <v>912280</v>
      </c>
      <c r="J367" s="3">
        <f>VLOOKUP($A367,'02 SHIPPED'!$A$10:$G$1000000,6,FALSE)</f>
        <v>5</v>
      </c>
      <c r="K367" s="3">
        <f>VLOOKUP($A367,'02 SHIPPED'!$A$10:$G$1000000,7,FALSE)</f>
        <v>7</v>
      </c>
      <c r="L367" s="2">
        <f t="shared" si="23"/>
        <v>0.11963459699718325</v>
      </c>
      <c r="M367" s="2">
        <f t="shared" si="24"/>
        <v>8.2118231244793269E-2</v>
      </c>
      <c r="N367" s="2">
        <f t="shared" si="25"/>
        <v>0.4</v>
      </c>
      <c r="O367" s="2">
        <f t="shared" si="26"/>
        <v>0.2857142857142857</v>
      </c>
      <c r="P367" s="8">
        <f>VLOOKUP($A367,'03 FORECAST SHIPPED'!$A$2:$G$1000000,4,FALSE)*L367</f>
        <v>286372.56496627646</v>
      </c>
      <c r="Q367" s="8">
        <f>VLOOKUP($A367,'03 FORECAST SHIPPED'!$A$2:$G$1000000,5,FALSE)*M367</f>
        <v>166170.43223836191</v>
      </c>
      <c r="R367" s="8">
        <f>VLOOKUP($A367,'03 FORECAST SHIPPED'!$A$2:$G$1000000,6,FALSE)*N367</f>
        <v>4</v>
      </c>
      <c r="S367" s="8">
        <f>VLOOKUP($A367,'03 FORECAST SHIPPED'!$A$2:$G$1000000,7,FALSE)*O367</f>
        <v>6</v>
      </c>
    </row>
    <row r="368" spans="1:19" x14ac:dyDescent="0.25">
      <c r="A368" t="s">
        <v>409</v>
      </c>
      <c r="B368">
        <f>VLOOKUP($A368,'01 LEAD TIME'!$A$10:$G$1000000,2,FALSE)</f>
        <v>0</v>
      </c>
      <c r="C368">
        <f>VLOOKUP($A368,'01 LEAD TIME'!$A$10:$G$1000000,3,FALSE)</f>
        <v>6419</v>
      </c>
      <c r="D368" s="3">
        <f>VLOOKUP($A368,'01 LEAD TIME'!$A$10:$G$1000000,4,FALSE)</f>
        <v>196240</v>
      </c>
      <c r="E368" s="3">
        <f>VLOOKUP($A368,'01 LEAD TIME'!$A$10:$G$1000000,5,FALSE)</f>
        <v>188531.20000000001</v>
      </c>
      <c r="F368" s="3">
        <f>VLOOKUP($A368,'01 LEAD TIME'!$A$10:$G$1000000,6,FALSE)</f>
        <v>2</v>
      </c>
      <c r="G368" s="3">
        <f>VLOOKUP($A368,'01 LEAD TIME'!$A$10:$G$1000000,7,FALSE)</f>
        <v>2</v>
      </c>
      <c r="H368" s="3">
        <f>VLOOKUP($A368,'02 SHIPPED'!$A$10:$G$1000000,4,FALSE)</f>
        <v>4682065</v>
      </c>
      <c r="I368" s="3">
        <f>VLOOKUP($A368,'02 SHIPPED'!$A$10:$G$1000000,5,FALSE)</f>
        <v>4624356.2</v>
      </c>
      <c r="J368" s="3">
        <f>VLOOKUP($A368,'02 SHIPPED'!$A$10:$G$1000000,6,FALSE)</f>
        <v>30</v>
      </c>
      <c r="K368" s="3">
        <f>VLOOKUP($A368,'02 SHIPPED'!$A$10:$G$1000000,7,FALSE)</f>
        <v>46</v>
      </c>
      <c r="L368" s="2">
        <f t="shared" si="23"/>
        <v>4.1913130210708312E-2</v>
      </c>
      <c r="M368" s="2">
        <f t="shared" si="24"/>
        <v>4.0769177772248602E-2</v>
      </c>
      <c r="N368" s="2">
        <f t="shared" si="25"/>
        <v>6.6666666666666666E-2</v>
      </c>
      <c r="O368" s="2">
        <f t="shared" si="26"/>
        <v>4.3478260869565216E-2</v>
      </c>
      <c r="P368" s="8">
        <f>VLOOKUP($A368,'03 FORECAST SHIPPED'!$A$2:$G$1000000,4,FALSE)*L368</f>
        <v>205670.45429740939</v>
      </c>
      <c r="Q368" s="8">
        <f>VLOOKUP($A368,'03 FORECAST SHIPPED'!$A$2:$G$1000000,5,FALSE)*M368</f>
        <v>197704.26499875594</v>
      </c>
      <c r="R368" s="8">
        <f>VLOOKUP($A368,'03 FORECAST SHIPPED'!$A$2:$G$1000000,6,FALSE)*N368</f>
        <v>2.1333333333333333</v>
      </c>
      <c r="S368" s="8">
        <f>VLOOKUP($A368,'03 FORECAST SHIPPED'!$A$2:$G$1000000,7,FALSE)*O368</f>
        <v>2.0869565217391304</v>
      </c>
    </row>
    <row r="369" spans="1:19" x14ac:dyDescent="0.25">
      <c r="A369" t="s">
        <v>410</v>
      </c>
      <c r="B369">
        <f>VLOOKUP($A369,'01 LEAD TIME'!$A$10:$G$1000000,2,FALSE)</f>
        <v>0</v>
      </c>
      <c r="C369">
        <f>VLOOKUP($A369,'01 LEAD TIME'!$A$10:$G$1000000,3,FALSE)</f>
        <v>6433</v>
      </c>
      <c r="D369" s="3">
        <f>VLOOKUP($A369,'01 LEAD TIME'!$A$10:$G$1000000,4,FALSE)</f>
        <v>1067760</v>
      </c>
      <c r="E369" s="3">
        <f>VLOOKUP($A369,'01 LEAD TIME'!$A$10:$G$1000000,5,FALSE)</f>
        <v>998160</v>
      </c>
      <c r="F369" s="3">
        <f>VLOOKUP($A369,'01 LEAD TIME'!$A$10:$G$1000000,6,FALSE)</f>
        <v>7</v>
      </c>
      <c r="G369" s="3">
        <f>VLOOKUP($A369,'01 LEAD TIME'!$A$10:$G$1000000,7,FALSE)</f>
        <v>9</v>
      </c>
      <c r="H369" s="3">
        <f>VLOOKUP($A369,'02 SHIPPED'!$A$10:$G$1000000,4,FALSE)</f>
        <v>2301247</v>
      </c>
      <c r="I369" s="3">
        <f>VLOOKUP($A369,'02 SHIPPED'!$A$10:$G$1000000,5,FALSE)</f>
        <v>2156087</v>
      </c>
      <c r="J369" s="3">
        <f>VLOOKUP($A369,'02 SHIPPED'!$A$10:$G$1000000,6,FALSE)</f>
        <v>17</v>
      </c>
      <c r="K369" s="3">
        <f>VLOOKUP($A369,'02 SHIPPED'!$A$10:$G$1000000,7,FALSE)</f>
        <v>19</v>
      </c>
      <c r="L369" s="2">
        <f t="shared" si="23"/>
        <v>0.46399191394926315</v>
      </c>
      <c r="M369" s="2">
        <f t="shared" si="24"/>
        <v>0.46294977892821582</v>
      </c>
      <c r="N369" s="2">
        <f t="shared" si="25"/>
        <v>0.41176470588235292</v>
      </c>
      <c r="O369" s="2">
        <f t="shared" si="26"/>
        <v>0.47368421052631576</v>
      </c>
      <c r="P369" s="8">
        <f>VLOOKUP($A369,'03 FORECAST SHIPPED'!$A$2:$G$1000000,4,FALSE)*L369</f>
        <v>961185.69728499372</v>
      </c>
      <c r="Q369" s="8">
        <f>VLOOKUP($A369,'03 FORECAST SHIPPED'!$A$2:$G$1000000,5,FALSE)*M369</f>
        <v>924046.36989138194</v>
      </c>
      <c r="R369" s="8">
        <f>VLOOKUP($A369,'03 FORECAST SHIPPED'!$A$2:$G$1000000,6,FALSE)*N369</f>
        <v>6.5882352941176467</v>
      </c>
      <c r="S369" s="8">
        <f>VLOOKUP($A369,'03 FORECAST SHIPPED'!$A$2:$G$1000000,7,FALSE)*O369</f>
        <v>8.5263157894736832</v>
      </c>
    </row>
    <row r="370" spans="1:19" x14ac:dyDescent="0.25">
      <c r="A370" t="s">
        <v>411</v>
      </c>
      <c r="B370">
        <f>VLOOKUP($A370,'01 LEAD TIME'!$A$10:$G$1000000,2,FALSE)</f>
        <v>0</v>
      </c>
      <c r="C370">
        <f>VLOOKUP($A370,'01 LEAD TIME'!$A$10:$G$1000000,3,FALSE)</f>
        <v>6444</v>
      </c>
      <c r="D370" s="3">
        <f>VLOOKUP($A370,'01 LEAD TIME'!$A$10:$G$1000000,4,FALSE)</f>
        <v>150000</v>
      </c>
      <c r="E370" s="3">
        <f>VLOOKUP($A370,'01 LEAD TIME'!$A$10:$G$1000000,5,FALSE)</f>
        <v>150000</v>
      </c>
      <c r="F370" s="3">
        <f>VLOOKUP($A370,'01 LEAD TIME'!$A$10:$G$1000000,6,FALSE)</f>
        <v>1</v>
      </c>
      <c r="G370" s="3">
        <f>VLOOKUP($A370,'01 LEAD TIME'!$A$10:$G$1000000,7,FALSE)</f>
        <v>1</v>
      </c>
      <c r="H370" s="3">
        <f>VLOOKUP($A370,'02 SHIPPED'!$A$10:$G$1000000,4,FALSE)</f>
        <v>255450</v>
      </c>
      <c r="I370" s="3">
        <f>VLOOKUP($A370,'02 SHIPPED'!$A$10:$G$1000000,5,FALSE)</f>
        <v>234360</v>
      </c>
      <c r="J370" s="3">
        <f>VLOOKUP($A370,'02 SHIPPED'!$A$10:$G$1000000,6,FALSE)</f>
        <v>2</v>
      </c>
      <c r="K370" s="3">
        <f>VLOOKUP($A370,'02 SHIPPED'!$A$10:$G$1000000,7,FALSE)</f>
        <v>2</v>
      </c>
      <c r="L370" s="2">
        <f t="shared" si="23"/>
        <v>0.58719906048150328</v>
      </c>
      <c r="M370" s="2">
        <f t="shared" si="24"/>
        <v>0.64004096262160781</v>
      </c>
      <c r="N370" s="2">
        <f t="shared" si="25"/>
        <v>0.5</v>
      </c>
      <c r="O370" s="2">
        <f t="shared" si="26"/>
        <v>0.5</v>
      </c>
      <c r="P370" s="8">
        <f>VLOOKUP($A370,'03 FORECAST SHIPPED'!$A$2:$G$1000000,4,FALSE)*L370</f>
        <v>164536.11274221962</v>
      </c>
      <c r="Q370" s="8">
        <f>VLOOKUP($A370,'03 FORECAST SHIPPED'!$A$2:$G$1000000,5,FALSE)*M370</f>
        <v>179342.67793138762</v>
      </c>
      <c r="R370" s="8">
        <f>VLOOKUP($A370,'03 FORECAST SHIPPED'!$A$2:$G$1000000,6,FALSE)*N370</f>
        <v>1.5</v>
      </c>
      <c r="S370" s="8">
        <f>VLOOKUP($A370,'03 FORECAST SHIPPED'!$A$2:$G$1000000,7,FALSE)*O370</f>
        <v>1.5</v>
      </c>
    </row>
    <row r="371" spans="1:19" x14ac:dyDescent="0.25">
      <c r="A371" t="s">
        <v>412</v>
      </c>
      <c r="B371">
        <f>VLOOKUP($A371,'01 LEAD TIME'!$A$10:$G$1000000,2,FALSE)</f>
        <v>0</v>
      </c>
      <c r="C371">
        <f>VLOOKUP($A371,'01 LEAD TIME'!$A$10:$G$1000000,3,FALSE)</f>
        <v>6453</v>
      </c>
      <c r="D371" s="3">
        <f>VLOOKUP($A371,'01 LEAD TIME'!$A$10:$G$1000000,4,FALSE)</f>
        <v>100000</v>
      </c>
      <c r="E371" s="3">
        <f>VLOOKUP($A371,'01 LEAD TIME'!$A$10:$G$1000000,5,FALSE)</f>
        <v>88152.78</v>
      </c>
      <c r="F371" s="3">
        <f>VLOOKUP($A371,'01 LEAD TIME'!$A$10:$G$1000000,6,FALSE)</f>
        <v>1</v>
      </c>
      <c r="G371" s="3">
        <f>VLOOKUP($A371,'01 LEAD TIME'!$A$10:$G$1000000,7,FALSE)</f>
        <v>1</v>
      </c>
      <c r="H371" s="3">
        <f>VLOOKUP($A371,'02 SHIPPED'!$A$10:$G$1000000,4,FALSE)</f>
        <v>1136988</v>
      </c>
      <c r="I371" s="3">
        <f>VLOOKUP($A371,'02 SHIPPED'!$A$10:$G$1000000,5,FALSE)</f>
        <v>1125140.78</v>
      </c>
      <c r="J371" s="3">
        <f>VLOOKUP($A371,'02 SHIPPED'!$A$10:$G$1000000,6,FALSE)</f>
        <v>3</v>
      </c>
      <c r="K371" s="3">
        <f>VLOOKUP($A371,'02 SHIPPED'!$A$10:$G$1000000,7,FALSE)</f>
        <v>3</v>
      </c>
      <c r="L371" s="2">
        <f t="shared" si="23"/>
        <v>8.7951675831231285E-2</v>
      </c>
      <c r="M371" s="2">
        <f t="shared" si="24"/>
        <v>7.8348222344229668E-2</v>
      </c>
      <c r="N371" s="2">
        <f t="shared" si="25"/>
        <v>0.33333333333333331</v>
      </c>
      <c r="O371" s="2">
        <f t="shared" si="26"/>
        <v>0.33333333333333331</v>
      </c>
      <c r="P371" s="8">
        <f>VLOOKUP($A371,'03 FORECAST SHIPPED'!$A$2:$G$1000000,4,FALSE)*L371</f>
        <v>22163.822309470284</v>
      </c>
      <c r="Q371" s="8">
        <f>VLOOKUP($A371,'03 FORECAST SHIPPED'!$A$2:$G$1000000,5,FALSE)*M371</f>
        <v>16923.21602635361</v>
      </c>
      <c r="R371" s="8">
        <f>VLOOKUP($A371,'03 FORECAST SHIPPED'!$A$2:$G$1000000,6,FALSE)*N371</f>
        <v>0.66666666666666663</v>
      </c>
      <c r="S371" s="8">
        <f>VLOOKUP($A371,'03 FORECAST SHIPPED'!$A$2:$G$1000000,7,FALSE)*O371</f>
        <v>0.66666666666666663</v>
      </c>
    </row>
    <row r="372" spans="1:19" x14ac:dyDescent="0.25">
      <c r="A372" t="s">
        <v>413</v>
      </c>
      <c r="B372">
        <f>VLOOKUP($A372,'01 LEAD TIME'!$A$10:$G$1000000,2,FALSE)</f>
        <v>0</v>
      </c>
      <c r="C372">
        <f>VLOOKUP($A372,'01 LEAD TIME'!$A$10:$G$1000000,3,FALSE)</f>
        <v>6478</v>
      </c>
      <c r="D372" s="3">
        <f>VLOOKUP($A372,'01 LEAD TIME'!$A$10:$G$1000000,4,FALSE)</f>
        <v>387389</v>
      </c>
      <c r="E372" s="3">
        <f>VLOOKUP($A372,'01 LEAD TIME'!$A$10:$G$1000000,5,FALSE)</f>
        <v>387389</v>
      </c>
      <c r="F372" s="3">
        <f>VLOOKUP($A372,'01 LEAD TIME'!$A$10:$G$1000000,6,FALSE)</f>
        <v>2</v>
      </c>
      <c r="G372" s="3">
        <f>VLOOKUP($A372,'01 LEAD TIME'!$A$10:$G$1000000,7,FALSE)</f>
        <v>3</v>
      </c>
      <c r="H372" s="3">
        <f>VLOOKUP($A372,'02 SHIPPED'!$A$10:$G$1000000,4,FALSE)</f>
        <v>601299</v>
      </c>
      <c r="I372" s="3">
        <f>VLOOKUP($A372,'02 SHIPPED'!$A$10:$G$1000000,5,FALSE)</f>
        <v>601299</v>
      </c>
      <c r="J372" s="3">
        <f>VLOOKUP($A372,'02 SHIPPED'!$A$10:$G$1000000,6,FALSE)</f>
        <v>6</v>
      </c>
      <c r="K372" s="3">
        <f>VLOOKUP($A372,'02 SHIPPED'!$A$10:$G$1000000,7,FALSE)</f>
        <v>6</v>
      </c>
      <c r="L372" s="2">
        <f t="shared" si="23"/>
        <v>0.64425352445289286</v>
      </c>
      <c r="M372" s="2">
        <f t="shared" si="24"/>
        <v>0.64425352445289286</v>
      </c>
      <c r="N372" s="2">
        <f t="shared" si="25"/>
        <v>0.33333333333333331</v>
      </c>
      <c r="O372" s="2">
        <f t="shared" si="26"/>
        <v>0.5</v>
      </c>
      <c r="P372" s="8">
        <f>VLOOKUP($A372,'03 FORECAST SHIPPED'!$A$2:$G$1000000,4,FALSE)*L372</f>
        <v>535232.29879144987</v>
      </c>
      <c r="Q372" s="8">
        <f>VLOOKUP($A372,'03 FORECAST SHIPPED'!$A$2:$G$1000000,5,FALSE)*M372</f>
        <v>503019.62256880524</v>
      </c>
      <c r="R372" s="8">
        <f>VLOOKUP($A372,'03 FORECAST SHIPPED'!$A$2:$G$1000000,6,FALSE)*N372</f>
        <v>1.3333333333333333</v>
      </c>
      <c r="S372" s="8">
        <f>VLOOKUP($A372,'03 FORECAST SHIPPED'!$A$2:$G$1000000,7,FALSE)*O372</f>
        <v>2.5</v>
      </c>
    </row>
    <row r="373" spans="1:19" x14ac:dyDescent="0.25">
      <c r="A373" t="s">
        <v>414</v>
      </c>
      <c r="B373">
        <f>VLOOKUP($A373,'01 LEAD TIME'!$A$10:$G$1000000,2,FALSE)</f>
        <v>0</v>
      </c>
      <c r="C373">
        <f>VLOOKUP($A373,'01 LEAD TIME'!$A$10:$G$1000000,3,FALSE)</f>
        <v>6491</v>
      </c>
      <c r="D373" s="3">
        <f>VLOOKUP($A373,'01 LEAD TIME'!$A$10:$G$1000000,4,FALSE)</f>
        <v>523800</v>
      </c>
      <c r="E373" s="3">
        <f>VLOOKUP($A373,'01 LEAD TIME'!$A$10:$G$1000000,5,FALSE)</f>
        <v>523800</v>
      </c>
      <c r="F373" s="3">
        <f>VLOOKUP($A373,'01 LEAD TIME'!$A$10:$G$1000000,6,FALSE)</f>
        <v>5</v>
      </c>
      <c r="G373" s="3">
        <f>VLOOKUP($A373,'01 LEAD TIME'!$A$10:$G$1000000,7,FALSE)</f>
        <v>6</v>
      </c>
      <c r="H373" s="3">
        <f>VLOOKUP($A373,'02 SHIPPED'!$A$10:$G$1000000,4,FALSE)</f>
        <v>5027809</v>
      </c>
      <c r="I373" s="3">
        <f>VLOOKUP($A373,'02 SHIPPED'!$A$10:$G$1000000,5,FALSE)</f>
        <v>4911509</v>
      </c>
      <c r="J373" s="3">
        <f>VLOOKUP($A373,'02 SHIPPED'!$A$10:$G$1000000,6,FALSE)</f>
        <v>30</v>
      </c>
      <c r="K373" s="3">
        <f>VLOOKUP($A373,'02 SHIPPED'!$A$10:$G$1000000,7,FALSE)</f>
        <v>45</v>
      </c>
      <c r="L373" s="2">
        <f t="shared" si="23"/>
        <v>0.10418056851403862</v>
      </c>
      <c r="M373" s="2">
        <f t="shared" si="24"/>
        <v>0.10664746822208816</v>
      </c>
      <c r="N373" s="2">
        <f t="shared" si="25"/>
        <v>0.16666666666666666</v>
      </c>
      <c r="O373" s="2">
        <f t="shared" si="26"/>
        <v>0.13333333333333333</v>
      </c>
      <c r="P373" s="8">
        <f>VLOOKUP($A373,'03 FORECAST SHIPPED'!$A$2:$G$1000000,4,FALSE)*L373</f>
        <v>869068.57261284185</v>
      </c>
      <c r="Q373" s="8">
        <f>VLOOKUP($A373,'03 FORECAST SHIPPED'!$A$2:$G$1000000,5,FALSE)*M373</f>
        <v>872978.31501479482</v>
      </c>
      <c r="R373" s="8">
        <f>VLOOKUP($A373,'03 FORECAST SHIPPED'!$A$2:$G$1000000,6,FALSE)*N373</f>
        <v>8.5</v>
      </c>
      <c r="S373" s="8">
        <f>VLOOKUP($A373,'03 FORECAST SHIPPED'!$A$2:$G$1000000,7,FALSE)*O373</f>
        <v>8.9333333333333336</v>
      </c>
    </row>
    <row r="374" spans="1:19" x14ac:dyDescent="0.25">
      <c r="A374" t="s">
        <v>415</v>
      </c>
      <c r="B374">
        <f>VLOOKUP($A374,'01 LEAD TIME'!$A$10:$G$1000000,2,FALSE)</f>
        <v>0</v>
      </c>
      <c r="C374">
        <f>VLOOKUP($A374,'01 LEAD TIME'!$A$10:$G$1000000,3,FALSE)</f>
        <v>6509</v>
      </c>
      <c r="D374" s="3">
        <f>VLOOKUP($A374,'01 LEAD TIME'!$A$10:$G$1000000,4,FALSE)</f>
        <v>420000</v>
      </c>
      <c r="E374" s="3">
        <f>VLOOKUP($A374,'01 LEAD TIME'!$A$10:$G$1000000,5,FALSE)</f>
        <v>420000</v>
      </c>
      <c r="F374" s="3">
        <f>VLOOKUP($A374,'01 LEAD TIME'!$A$10:$G$1000000,6,FALSE)</f>
        <v>4</v>
      </c>
      <c r="G374" s="3">
        <f>VLOOKUP($A374,'01 LEAD TIME'!$A$10:$G$1000000,7,FALSE)</f>
        <v>4</v>
      </c>
      <c r="H374" s="3">
        <f>VLOOKUP($A374,'02 SHIPPED'!$A$10:$G$1000000,4,FALSE)</f>
        <v>1522317</v>
      </c>
      <c r="I374" s="3">
        <f>VLOOKUP($A374,'02 SHIPPED'!$A$10:$G$1000000,5,FALSE)</f>
        <v>1517417</v>
      </c>
      <c r="J374" s="3">
        <f>VLOOKUP($A374,'02 SHIPPED'!$A$10:$G$1000000,6,FALSE)</f>
        <v>14</v>
      </c>
      <c r="K374" s="3">
        <f>VLOOKUP($A374,'02 SHIPPED'!$A$10:$G$1000000,7,FALSE)</f>
        <v>14</v>
      </c>
      <c r="L374" s="2">
        <f t="shared" si="23"/>
        <v>0.27589523075680034</v>
      </c>
      <c r="M374" s="2">
        <f t="shared" si="24"/>
        <v>0.27678614382203443</v>
      </c>
      <c r="N374" s="2">
        <f t="shared" si="25"/>
        <v>0.2857142857142857</v>
      </c>
      <c r="O374" s="2">
        <f t="shared" si="26"/>
        <v>0.2857142857142857</v>
      </c>
      <c r="P374" s="8">
        <f>VLOOKUP($A374,'03 FORECAST SHIPPED'!$A$2:$G$1000000,4,FALSE)*L374</f>
        <v>605466.98223825917</v>
      </c>
      <c r="Q374" s="8">
        <f>VLOOKUP($A374,'03 FORECAST SHIPPED'!$A$2:$G$1000000,5,FALSE)*M374</f>
        <v>604764.9920885294</v>
      </c>
      <c r="R374" s="8">
        <f>VLOOKUP($A374,'03 FORECAST SHIPPED'!$A$2:$G$1000000,6,FALSE)*N374</f>
        <v>5.7142857142857135</v>
      </c>
      <c r="S374" s="8">
        <f>VLOOKUP($A374,'03 FORECAST SHIPPED'!$A$2:$G$1000000,7,FALSE)*O374</f>
        <v>8</v>
      </c>
    </row>
    <row r="375" spans="1:19" x14ac:dyDescent="0.25">
      <c r="A375" t="s">
        <v>416</v>
      </c>
      <c r="B375">
        <f>VLOOKUP($A375,'01 LEAD TIME'!$A$10:$G$1000000,2,FALSE)</f>
        <v>0</v>
      </c>
      <c r="C375">
        <f>VLOOKUP($A375,'01 LEAD TIME'!$A$10:$G$1000000,3,FALSE)</f>
        <v>6518</v>
      </c>
      <c r="D375" s="3">
        <f>VLOOKUP($A375,'01 LEAD TIME'!$A$10:$G$1000000,4,FALSE)</f>
        <v>2231505</v>
      </c>
      <c r="E375" s="3">
        <f>VLOOKUP($A375,'01 LEAD TIME'!$A$10:$G$1000000,5,FALSE)</f>
        <v>2231505</v>
      </c>
      <c r="F375" s="3">
        <f>VLOOKUP($A375,'01 LEAD TIME'!$A$10:$G$1000000,6,FALSE)</f>
        <v>9</v>
      </c>
      <c r="G375" s="3">
        <f>VLOOKUP($A375,'01 LEAD TIME'!$A$10:$G$1000000,7,FALSE)</f>
        <v>14</v>
      </c>
      <c r="H375" s="3">
        <f>VLOOKUP($A375,'02 SHIPPED'!$A$10:$G$1000000,4,FALSE)</f>
        <v>5234265</v>
      </c>
      <c r="I375" s="3">
        <f>VLOOKUP($A375,'02 SHIPPED'!$A$10:$G$1000000,5,FALSE)</f>
        <v>5165310.46</v>
      </c>
      <c r="J375" s="3">
        <f>VLOOKUP($A375,'02 SHIPPED'!$A$10:$G$1000000,6,FALSE)</f>
        <v>25</v>
      </c>
      <c r="K375" s="3">
        <f>VLOOKUP($A375,'02 SHIPPED'!$A$10:$G$1000000,7,FALSE)</f>
        <v>42</v>
      </c>
      <c r="L375" s="2">
        <f t="shared" si="23"/>
        <v>0.4263263323503873</v>
      </c>
      <c r="M375" s="2">
        <f t="shared" si="24"/>
        <v>0.43201759454358141</v>
      </c>
      <c r="N375" s="2">
        <f t="shared" si="25"/>
        <v>0.36</v>
      </c>
      <c r="O375" s="2">
        <f t="shared" si="26"/>
        <v>0.33333333333333331</v>
      </c>
      <c r="P375" s="8">
        <f>VLOOKUP($A375,'03 FORECAST SHIPPED'!$A$2:$G$1000000,4,FALSE)*L375</f>
        <v>3756047.964484985</v>
      </c>
      <c r="Q375" s="8">
        <f>VLOOKUP($A375,'03 FORECAST SHIPPED'!$A$2:$G$1000000,5,FALSE)*M375</f>
        <v>3766031.4958188017</v>
      </c>
      <c r="R375" s="8">
        <f>VLOOKUP($A375,'03 FORECAST SHIPPED'!$A$2:$G$1000000,6,FALSE)*N375</f>
        <v>12.6</v>
      </c>
      <c r="S375" s="8">
        <f>VLOOKUP($A375,'03 FORECAST SHIPPED'!$A$2:$G$1000000,7,FALSE)*O375</f>
        <v>18.333333333333332</v>
      </c>
    </row>
    <row r="376" spans="1:19" x14ac:dyDescent="0.25">
      <c r="A376" t="s">
        <v>417</v>
      </c>
      <c r="B376">
        <f>VLOOKUP($A376,'01 LEAD TIME'!$A$10:$G$1000000,2,FALSE)</f>
        <v>0</v>
      </c>
      <c r="C376">
        <f>VLOOKUP($A376,'01 LEAD TIME'!$A$10:$G$1000000,3,FALSE)</f>
        <v>6524</v>
      </c>
      <c r="D376" s="3">
        <f>VLOOKUP($A376,'01 LEAD TIME'!$A$10:$G$1000000,4,FALSE)</f>
        <v>28174316.100000001</v>
      </c>
      <c r="E376" s="3">
        <f>VLOOKUP($A376,'01 LEAD TIME'!$A$10:$G$1000000,5,FALSE)</f>
        <v>27808331.449999999</v>
      </c>
      <c r="F376" s="3">
        <f>VLOOKUP($A376,'01 LEAD TIME'!$A$10:$G$1000000,6,FALSE)</f>
        <v>181</v>
      </c>
      <c r="G376" s="3">
        <f>VLOOKUP($A376,'01 LEAD TIME'!$A$10:$G$1000000,7,FALSE)</f>
        <v>228</v>
      </c>
      <c r="H376" s="3">
        <f>VLOOKUP($A376,'02 SHIPPED'!$A$10:$G$1000000,4,FALSE)</f>
        <v>138657893.13999999</v>
      </c>
      <c r="I376" s="3">
        <f>VLOOKUP($A376,'02 SHIPPED'!$A$10:$G$1000000,5,FALSE)</f>
        <v>136977181.56</v>
      </c>
      <c r="J376" s="3">
        <f>VLOOKUP($A376,'02 SHIPPED'!$A$10:$G$1000000,6,FALSE)</f>
        <v>949</v>
      </c>
      <c r="K376" s="3">
        <f>VLOOKUP($A376,'02 SHIPPED'!$A$10:$G$1000000,7,FALSE)</f>
        <v>1222</v>
      </c>
      <c r="L376" s="2">
        <f t="shared" si="23"/>
        <v>0.20319302033208439</v>
      </c>
      <c r="M376" s="2">
        <f t="shared" si="24"/>
        <v>0.20301433518559542</v>
      </c>
      <c r="N376" s="2">
        <f t="shared" si="25"/>
        <v>0.19072708113804004</v>
      </c>
      <c r="O376" s="2">
        <f t="shared" si="26"/>
        <v>0.18657937806873978</v>
      </c>
      <c r="P376" s="8">
        <f>VLOOKUP($A376,'03 FORECAST SHIPPED'!$A$2:$G$1000000,4,FALSE)*L376</f>
        <v>30097721.459782638</v>
      </c>
      <c r="Q376" s="8">
        <f>VLOOKUP($A376,'03 FORECAST SHIPPED'!$A$2:$G$1000000,5,FALSE)*M376</f>
        <v>29706841.194094259</v>
      </c>
      <c r="R376" s="8">
        <f>VLOOKUP($A376,'03 FORECAST SHIPPED'!$A$2:$G$1000000,6,FALSE)*N376</f>
        <v>181.57218124341412</v>
      </c>
      <c r="S376" s="8">
        <f>VLOOKUP($A376,'03 FORECAST SHIPPED'!$A$2:$G$1000000,7,FALSE)*O376</f>
        <v>229.49263502454994</v>
      </c>
    </row>
    <row r="377" spans="1:19" x14ac:dyDescent="0.25">
      <c r="A377" t="s">
        <v>418</v>
      </c>
      <c r="B377">
        <f>VLOOKUP($A377,'01 LEAD TIME'!$A$10:$G$1000000,2,FALSE)</f>
        <v>0</v>
      </c>
      <c r="C377">
        <f>VLOOKUP($A377,'01 LEAD TIME'!$A$10:$G$1000000,3,FALSE)</f>
        <v>6533</v>
      </c>
      <c r="D377" s="3">
        <f>VLOOKUP($A377,'01 LEAD TIME'!$A$10:$G$1000000,4,FALSE)</f>
        <v>874000</v>
      </c>
      <c r="E377" s="3">
        <f>VLOOKUP($A377,'01 LEAD TIME'!$A$10:$G$1000000,5,FALSE)</f>
        <v>874000</v>
      </c>
      <c r="F377" s="3">
        <f>VLOOKUP($A377,'01 LEAD TIME'!$A$10:$G$1000000,6,FALSE)</f>
        <v>4</v>
      </c>
      <c r="G377" s="3">
        <f>VLOOKUP($A377,'01 LEAD TIME'!$A$10:$G$1000000,7,FALSE)</f>
        <v>5</v>
      </c>
      <c r="H377" s="3">
        <f>VLOOKUP($A377,'02 SHIPPED'!$A$10:$G$1000000,4,FALSE)</f>
        <v>3241400</v>
      </c>
      <c r="I377" s="3">
        <f>VLOOKUP($A377,'02 SHIPPED'!$A$10:$G$1000000,5,FALSE)</f>
        <v>3171400</v>
      </c>
      <c r="J377" s="3">
        <f>VLOOKUP($A377,'02 SHIPPED'!$A$10:$G$1000000,6,FALSE)</f>
        <v>14</v>
      </c>
      <c r="K377" s="3">
        <f>VLOOKUP($A377,'02 SHIPPED'!$A$10:$G$1000000,7,FALSE)</f>
        <v>23</v>
      </c>
      <c r="L377" s="2">
        <f t="shared" si="23"/>
        <v>0.26963657678780772</v>
      </c>
      <c r="M377" s="2">
        <f t="shared" si="24"/>
        <v>0.27558806836097621</v>
      </c>
      <c r="N377" s="2">
        <f t="shared" si="25"/>
        <v>0.2857142857142857</v>
      </c>
      <c r="O377" s="2">
        <f t="shared" si="26"/>
        <v>0.21739130434782608</v>
      </c>
      <c r="P377" s="8">
        <f>VLOOKUP($A377,'03 FORECAST SHIPPED'!$A$2:$G$1000000,4,FALSE)*L377</f>
        <v>914984.75967174675</v>
      </c>
      <c r="Q377" s="8">
        <f>VLOOKUP($A377,'03 FORECAST SHIPPED'!$A$2:$G$1000000,5,FALSE)*M377</f>
        <v>915889.38639086834</v>
      </c>
      <c r="R377" s="8">
        <f>VLOOKUP($A377,'03 FORECAST SHIPPED'!$A$2:$G$1000000,6,FALSE)*N377</f>
        <v>4</v>
      </c>
      <c r="S377" s="8">
        <f>VLOOKUP($A377,'03 FORECAST SHIPPED'!$A$2:$G$1000000,7,FALSE)*O377</f>
        <v>5</v>
      </c>
    </row>
    <row r="378" spans="1:19" x14ac:dyDescent="0.25">
      <c r="A378" t="s">
        <v>419</v>
      </c>
      <c r="B378">
        <f>VLOOKUP($A378,'01 LEAD TIME'!$A$10:$G$1000000,2,FALSE)</f>
        <v>0</v>
      </c>
      <c r="C378">
        <f>VLOOKUP($A378,'01 LEAD TIME'!$A$10:$G$1000000,3,FALSE)</f>
        <v>6547</v>
      </c>
      <c r="D378" s="3">
        <f>VLOOKUP($A378,'01 LEAD TIME'!$A$10:$G$1000000,4,FALSE)</f>
        <v>48000</v>
      </c>
      <c r="E378" s="3">
        <f>VLOOKUP($A378,'01 LEAD TIME'!$A$10:$G$1000000,5,FALSE)</f>
        <v>36000</v>
      </c>
      <c r="F378" s="3">
        <f>VLOOKUP($A378,'01 LEAD TIME'!$A$10:$G$1000000,6,FALSE)</f>
        <v>1</v>
      </c>
      <c r="G378" s="3">
        <f>VLOOKUP($A378,'01 LEAD TIME'!$A$10:$G$1000000,7,FALSE)</f>
        <v>1</v>
      </c>
      <c r="H378" s="3">
        <f>VLOOKUP($A378,'02 SHIPPED'!$A$10:$G$1000000,4,FALSE)</f>
        <v>48000</v>
      </c>
      <c r="I378" s="3">
        <f>VLOOKUP($A378,'02 SHIPPED'!$A$10:$G$1000000,5,FALSE)</f>
        <v>36000</v>
      </c>
      <c r="J378" s="3">
        <f>VLOOKUP($A378,'02 SHIPPED'!$A$10:$G$1000000,6,FALSE)</f>
        <v>1</v>
      </c>
      <c r="K378" s="3">
        <f>VLOOKUP($A378,'02 SHIPPED'!$A$10:$G$1000000,7,FALSE)</f>
        <v>1</v>
      </c>
      <c r="L378" s="2">
        <f t="shared" si="23"/>
        <v>1</v>
      </c>
      <c r="M378" s="2">
        <f t="shared" si="24"/>
        <v>1</v>
      </c>
      <c r="N378" s="2">
        <f t="shared" si="25"/>
        <v>1</v>
      </c>
      <c r="O378" s="2">
        <f t="shared" si="26"/>
        <v>1</v>
      </c>
      <c r="P378" s="8">
        <f>VLOOKUP($A378,'03 FORECAST SHIPPED'!$A$2:$G$1000000,4,FALSE)*L378</f>
        <v>0</v>
      </c>
      <c r="Q378" s="8">
        <f>VLOOKUP($A378,'03 FORECAST SHIPPED'!$A$2:$G$1000000,5,FALSE)*M378</f>
        <v>0</v>
      </c>
      <c r="R378" s="8">
        <f>VLOOKUP($A378,'03 FORECAST SHIPPED'!$A$2:$G$1000000,6,FALSE)*N378</f>
        <v>0</v>
      </c>
      <c r="S378" s="8">
        <f>VLOOKUP($A378,'03 FORECAST SHIPPED'!$A$2:$G$1000000,7,FALSE)*O378</f>
        <v>0</v>
      </c>
    </row>
    <row r="379" spans="1:19" x14ac:dyDescent="0.25">
      <c r="A379" t="s">
        <v>420</v>
      </c>
      <c r="B379">
        <f>VLOOKUP($A379,'01 LEAD TIME'!$A$10:$G$1000000,2,FALSE)</f>
        <v>0</v>
      </c>
      <c r="C379">
        <f>VLOOKUP($A379,'01 LEAD TIME'!$A$10:$G$1000000,3,FALSE)</f>
        <v>6553</v>
      </c>
      <c r="D379" s="3">
        <f>VLOOKUP($A379,'01 LEAD TIME'!$A$10:$G$1000000,4,FALSE)</f>
        <v>1448360</v>
      </c>
      <c r="E379" s="3">
        <f>VLOOKUP($A379,'01 LEAD TIME'!$A$10:$G$1000000,5,FALSE)</f>
        <v>1448360</v>
      </c>
      <c r="F379" s="3">
        <f>VLOOKUP($A379,'01 LEAD TIME'!$A$10:$G$1000000,6,FALSE)</f>
        <v>8</v>
      </c>
      <c r="G379" s="3">
        <f>VLOOKUP($A379,'01 LEAD TIME'!$A$10:$G$1000000,7,FALSE)</f>
        <v>12</v>
      </c>
      <c r="H379" s="3">
        <f>VLOOKUP($A379,'02 SHIPPED'!$A$10:$G$1000000,4,FALSE)</f>
        <v>2318646</v>
      </c>
      <c r="I379" s="3">
        <f>VLOOKUP($A379,'02 SHIPPED'!$A$10:$G$1000000,5,FALSE)</f>
        <v>2318646</v>
      </c>
      <c r="J379" s="3">
        <f>VLOOKUP($A379,'02 SHIPPED'!$A$10:$G$1000000,6,FALSE)</f>
        <v>15</v>
      </c>
      <c r="K379" s="3">
        <f>VLOOKUP($A379,'02 SHIPPED'!$A$10:$G$1000000,7,FALSE)</f>
        <v>19</v>
      </c>
      <c r="L379" s="2">
        <f t="shared" si="23"/>
        <v>0.62465766658644739</v>
      </c>
      <c r="M379" s="2">
        <f t="shared" si="24"/>
        <v>0.62465766658644739</v>
      </c>
      <c r="N379" s="2">
        <f t="shared" si="25"/>
        <v>0.53333333333333333</v>
      </c>
      <c r="O379" s="2">
        <f t="shared" si="26"/>
        <v>0.63157894736842102</v>
      </c>
      <c r="P379" s="8">
        <f>VLOOKUP($A379,'03 FORECAST SHIPPED'!$A$2:$G$1000000,4,FALSE)*L379</f>
        <v>2004431.5041105885</v>
      </c>
      <c r="Q379" s="8">
        <f>VLOOKUP($A379,'03 FORECAST SHIPPED'!$A$2:$G$1000000,5,FALSE)*M379</f>
        <v>2004431.5041105885</v>
      </c>
      <c r="R379" s="8">
        <f>VLOOKUP($A379,'03 FORECAST SHIPPED'!$A$2:$G$1000000,6,FALSE)*N379</f>
        <v>12.266666666666666</v>
      </c>
      <c r="S379" s="8">
        <f>VLOOKUP($A379,'03 FORECAST SHIPPED'!$A$2:$G$1000000,7,FALSE)*O379</f>
        <v>17.684210526315788</v>
      </c>
    </row>
    <row r="380" spans="1:19" x14ac:dyDescent="0.25">
      <c r="A380" t="s">
        <v>421</v>
      </c>
      <c r="B380">
        <f>VLOOKUP($A380,'01 LEAD TIME'!$A$10:$G$1000000,2,FALSE)</f>
        <v>0</v>
      </c>
      <c r="C380">
        <f>VLOOKUP($A380,'01 LEAD TIME'!$A$10:$G$1000000,3,FALSE)</f>
        <v>6571</v>
      </c>
      <c r="D380" s="3">
        <f>VLOOKUP($A380,'01 LEAD TIME'!$A$10:$G$1000000,4,FALSE)</f>
        <v>478950</v>
      </c>
      <c r="E380" s="3">
        <f>VLOOKUP($A380,'01 LEAD TIME'!$A$10:$G$1000000,5,FALSE)</f>
        <v>478950</v>
      </c>
      <c r="F380" s="3">
        <f>VLOOKUP($A380,'01 LEAD TIME'!$A$10:$G$1000000,6,FALSE)</f>
        <v>2</v>
      </c>
      <c r="G380" s="3">
        <f>VLOOKUP($A380,'01 LEAD TIME'!$A$10:$G$1000000,7,FALSE)</f>
        <v>4</v>
      </c>
      <c r="H380" s="3">
        <f>VLOOKUP($A380,'02 SHIPPED'!$A$10:$G$1000000,4,FALSE)</f>
        <v>1893328</v>
      </c>
      <c r="I380" s="3">
        <f>VLOOKUP($A380,'02 SHIPPED'!$A$10:$G$1000000,5,FALSE)</f>
        <v>1893328</v>
      </c>
      <c r="J380" s="3">
        <f>VLOOKUP($A380,'02 SHIPPED'!$A$10:$G$1000000,6,FALSE)</f>
        <v>13</v>
      </c>
      <c r="K380" s="3">
        <f>VLOOKUP($A380,'02 SHIPPED'!$A$10:$G$1000000,7,FALSE)</f>
        <v>15</v>
      </c>
      <c r="L380" s="2">
        <f t="shared" si="23"/>
        <v>0.25296726187961094</v>
      </c>
      <c r="M380" s="2">
        <f t="shared" si="24"/>
        <v>0.25296726187961094</v>
      </c>
      <c r="N380" s="2">
        <f t="shared" si="25"/>
        <v>0.15384615384615385</v>
      </c>
      <c r="O380" s="2">
        <f t="shared" si="26"/>
        <v>0.26666666666666666</v>
      </c>
      <c r="P380" s="8">
        <f>VLOOKUP($A380,'03 FORECAST SHIPPED'!$A$2:$G$1000000,4,FALSE)*L380</f>
        <v>685191.67893782805</v>
      </c>
      <c r="Q380" s="8">
        <f>VLOOKUP($A380,'03 FORECAST SHIPPED'!$A$2:$G$1000000,5,FALSE)*M380</f>
        <v>685191.67893782805</v>
      </c>
      <c r="R380" s="8">
        <f>VLOOKUP($A380,'03 FORECAST SHIPPED'!$A$2:$G$1000000,6,FALSE)*N380</f>
        <v>1.8461538461538463</v>
      </c>
      <c r="S380" s="8">
        <f>VLOOKUP($A380,'03 FORECAST SHIPPED'!$A$2:$G$1000000,7,FALSE)*O380</f>
        <v>4.5333333333333332</v>
      </c>
    </row>
    <row r="381" spans="1:19" x14ac:dyDescent="0.25">
      <c r="A381" t="s">
        <v>422</v>
      </c>
      <c r="B381">
        <f>VLOOKUP($A381,'01 LEAD TIME'!$A$10:$G$1000000,2,FALSE)</f>
        <v>0</v>
      </c>
      <c r="C381">
        <f>VLOOKUP($A381,'01 LEAD TIME'!$A$10:$G$1000000,3,FALSE)</f>
        <v>6597</v>
      </c>
      <c r="D381" s="3">
        <f>VLOOKUP($A381,'01 LEAD TIME'!$A$10:$G$1000000,4,FALSE)</f>
        <v>8283455.5</v>
      </c>
      <c r="E381" s="3">
        <f>VLOOKUP($A381,'01 LEAD TIME'!$A$10:$G$1000000,5,FALSE)</f>
        <v>8283455.5</v>
      </c>
      <c r="F381" s="3">
        <f>VLOOKUP($A381,'01 LEAD TIME'!$A$10:$G$1000000,6,FALSE)</f>
        <v>52</v>
      </c>
      <c r="G381" s="3">
        <f>VLOOKUP($A381,'01 LEAD TIME'!$A$10:$G$1000000,7,FALSE)</f>
        <v>79</v>
      </c>
      <c r="H381" s="3">
        <f>VLOOKUP($A381,'02 SHIPPED'!$A$10:$G$1000000,4,FALSE)</f>
        <v>35033728.07</v>
      </c>
      <c r="I381" s="3">
        <f>VLOOKUP($A381,'02 SHIPPED'!$A$10:$G$1000000,5,FALSE)</f>
        <v>34497378.479999997</v>
      </c>
      <c r="J381" s="3">
        <f>VLOOKUP($A381,'02 SHIPPED'!$A$10:$G$1000000,6,FALSE)</f>
        <v>217</v>
      </c>
      <c r="K381" s="3">
        <f>VLOOKUP($A381,'02 SHIPPED'!$A$10:$G$1000000,7,FALSE)</f>
        <v>340</v>
      </c>
      <c r="L381" s="2">
        <f t="shared" si="23"/>
        <v>0.2364423073516195</v>
      </c>
      <c r="M381" s="2">
        <f t="shared" si="24"/>
        <v>0.24011840507829801</v>
      </c>
      <c r="N381" s="2">
        <f t="shared" si="25"/>
        <v>0.23963133640552994</v>
      </c>
      <c r="O381" s="2">
        <f t="shared" si="26"/>
        <v>0.2323529411764706</v>
      </c>
      <c r="P381" s="8">
        <f>VLOOKUP($A381,'03 FORECAST SHIPPED'!$A$2:$G$1000000,4,FALSE)*L381</f>
        <v>10217849.692117551</v>
      </c>
      <c r="Q381" s="8">
        <f>VLOOKUP($A381,'03 FORECAST SHIPPED'!$A$2:$G$1000000,5,FALSE)*M381</f>
        <v>10250538.349012258</v>
      </c>
      <c r="R381" s="8">
        <f>VLOOKUP($A381,'03 FORECAST SHIPPED'!$A$2:$G$1000000,6,FALSE)*N381</f>
        <v>58.230414746543779</v>
      </c>
      <c r="S381" s="8">
        <f>VLOOKUP($A381,'03 FORECAST SHIPPED'!$A$2:$G$1000000,7,FALSE)*O381</f>
        <v>92.476470588235301</v>
      </c>
    </row>
    <row r="382" spans="1:19" x14ac:dyDescent="0.25">
      <c r="A382" t="s">
        <v>423</v>
      </c>
      <c r="B382">
        <f>VLOOKUP($A382,'01 LEAD TIME'!$A$10:$G$1000000,2,FALSE)</f>
        <v>0</v>
      </c>
      <c r="C382">
        <f>VLOOKUP($A382,'01 LEAD TIME'!$A$10:$G$1000000,3,FALSE)</f>
        <v>6604</v>
      </c>
      <c r="D382" s="3">
        <f>VLOOKUP($A382,'01 LEAD TIME'!$A$10:$G$1000000,4,FALSE)</f>
        <v>421910</v>
      </c>
      <c r="E382" s="3">
        <f>VLOOKUP($A382,'01 LEAD TIME'!$A$10:$G$1000000,5,FALSE)</f>
        <v>421910</v>
      </c>
      <c r="F382" s="3">
        <f>VLOOKUP($A382,'01 LEAD TIME'!$A$10:$G$1000000,6,FALSE)</f>
        <v>7</v>
      </c>
      <c r="G382" s="3">
        <f>VLOOKUP($A382,'01 LEAD TIME'!$A$10:$G$1000000,7,FALSE)</f>
        <v>7</v>
      </c>
      <c r="H382" s="3">
        <f>VLOOKUP($A382,'02 SHIPPED'!$A$10:$G$1000000,4,FALSE)</f>
        <v>315800</v>
      </c>
      <c r="I382" s="3">
        <f>VLOOKUP($A382,'02 SHIPPED'!$A$10:$G$1000000,5,FALSE)</f>
        <v>315800</v>
      </c>
      <c r="J382" s="3">
        <f>VLOOKUP($A382,'02 SHIPPED'!$A$10:$G$1000000,6,FALSE)</f>
        <v>6</v>
      </c>
      <c r="K382" s="3">
        <f>VLOOKUP($A382,'02 SHIPPED'!$A$10:$G$1000000,7,FALSE)</f>
        <v>6</v>
      </c>
      <c r="L382" s="2">
        <f t="shared" si="23"/>
        <v>1.3360037998733376</v>
      </c>
      <c r="M382" s="2">
        <f t="shared" si="24"/>
        <v>1.3360037998733376</v>
      </c>
      <c r="N382" s="2">
        <f t="shared" si="25"/>
        <v>1.1666666666666667</v>
      </c>
      <c r="O382" s="2">
        <f t="shared" si="26"/>
        <v>1.1666666666666667</v>
      </c>
      <c r="P382" s="8">
        <f>VLOOKUP($A382,'03 FORECAST SHIPPED'!$A$2:$G$1000000,4,FALSE)*L382</f>
        <v>4690361.9803673215</v>
      </c>
      <c r="Q382" s="8">
        <f>VLOOKUP($A382,'03 FORECAST SHIPPED'!$A$2:$G$1000000,5,FALSE)*M382</f>
        <v>4690361.9803673215</v>
      </c>
      <c r="R382" s="8">
        <f>VLOOKUP($A382,'03 FORECAST SHIPPED'!$A$2:$G$1000000,6,FALSE)*N382</f>
        <v>40.833333333333336</v>
      </c>
      <c r="S382" s="8">
        <f>VLOOKUP($A382,'03 FORECAST SHIPPED'!$A$2:$G$1000000,7,FALSE)*O382</f>
        <v>47.833333333333336</v>
      </c>
    </row>
    <row r="383" spans="1:19" x14ac:dyDescent="0.25">
      <c r="A383" t="s">
        <v>424</v>
      </c>
      <c r="B383">
        <f>VLOOKUP($A383,'01 LEAD TIME'!$A$10:$G$1000000,2,FALSE)</f>
        <v>0</v>
      </c>
      <c r="C383">
        <f>VLOOKUP($A383,'01 LEAD TIME'!$A$10:$G$1000000,3,FALSE)</f>
        <v>6607</v>
      </c>
      <c r="D383" s="3">
        <f>VLOOKUP($A383,'01 LEAD TIME'!$A$10:$G$1000000,4,FALSE)</f>
        <v>389151856.63999999</v>
      </c>
      <c r="E383" s="3">
        <f>VLOOKUP($A383,'01 LEAD TIME'!$A$10:$G$1000000,5,FALSE)</f>
        <v>384879457.14999998</v>
      </c>
      <c r="F383" s="3">
        <f>VLOOKUP($A383,'01 LEAD TIME'!$A$10:$G$1000000,6,FALSE)</f>
        <v>2952</v>
      </c>
      <c r="G383" s="3">
        <f>VLOOKUP($A383,'01 LEAD TIME'!$A$10:$G$1000000,7,FALSE)</f>
        <v>3470</v>
      </c>
      <c r="H383" s="3">
        <f>VLOOKUP($A383,'02 SHIPPED'!$A$10:$G$1000000,4,FALSE)</f>
        <v>596810321.75</v>
      </c>
      <c r="I383" s="3">
        <f>VLOOKUP($A383,'02 SHIPPED'!$A$10:$G$1000000,5,FALSE)</f>
        <v>589620866.34000003</v>
      </c>
      <c r="J383" s="3">
        <f>VLOOKUP($A383,'02 SHIPPED'!$A$10:$G$1000000,6,FALSE)</f>
        <v>4414</v>
      </c>
      <c r="K383" s="3">
        <f>VLOOKUP($A383,'02 SHIPPED'!$A$10:$G$1000000,7,FALSE)</f>
        <v>5364</v>
      </c>
      <c r="L383" s="2">
        <f t="shared" si="23"/>
        <v>0.65205282559274036</v>
      </c>
      <c r="M383" s="2">
        <f t="shared" si="24"/>
        <v>0.65275752457522829</v>
      </c>
      <c r="N383" s="2">
        <f t="shared" si="25"/>
        <v>0.66878115088355239</v>
      </c>
      <c r="O383" s="2">
        <f t="shared" si="26"/>
        <v>0.6469052945563013</v>
      </c>
      <c r="P383" s="8">
        <f>VLOOKUP($A383,'03 FORECAST SHIPPED'!$A$2:$G$1000000,4,FALSE)*L383</f>
        <v>431943852.34364927</v>
      </c>
      <c r="Q383" s="8">
        <f>VLOOKUP($A383,'03 FORECAST SHIPPED'!$A$2:$G$1000000,5,FALSE)*M383</f>
        <v>427384043.42180425</v>
      </c>
      <c r="R383" s="8">
        <f>VLOOKUP($A383,'03 FORECAST SHIPPED'!$A$2:$G$1000000,6,FALSE)*N383</f>
        <v>3119.1952877208882</v>
      </c>
      <c r="S383" s="8">
        <f>VLOOKUP($A383,'03 FORECAST SHIPPED'!$A$2:$G$1000000,7,FALSE)*O383</f>
        <v>3680.8911260253544</v>
      </c>
    </row>
    <row r="384" spans="1:19" x14ac:dyDescent="0.25">
      <c r="A384" t="s">
        <v>425</v>
      </c>
      <c r="B384">
        <f>VLOOKUP($A384,'01 LEAD TIME'!$A$10:$G$1000000,2,FALSE)</f>
        <v>0</v>
      </c>
      <c r="C384">
        <f>VLOOKUP($A384,'01 LEAD TIME'!$A$10:$G$1000000,3,FALSE)</f>
        <v>6614</v>
      </c>
      <c r="D384" s="3">
        <f>VLOOKUP($A384,'01 LEAD TIME'!$A$10:$G$1000000,4,FALSE)</f>
        <v>443350622.83999997</v>
      </c>
      <c r="E384" s="3">
        <f>VLOOKUP($A384,'01 LEAD TIME'!$A$10:$G$1000000,5,FALSE)</f>
        <v>439518081.94</v>
      </c>
      <c r="F384" s="3">
        <f>VLOOKUP($A384,'01 LEAD TIME'!$A$10:$G$1000000,6,FALSE)</f>
        <v>3514</v>
      </c>
      <c r="G384" s="3">
        <f>VLOOKUP($A384,'01 LEAD TIME'!$A$10:$G$1000000,7,FALSE)</f>
        <v>4124</v>
      </c>
      <c r="H384" s="3">
        <f>VLOOKUP($A384,'02 SHIPPED'!$A$10:$G$1000000,4,FALSE)</f>
        <v>724228495.32000005</v>
      </c>
      <c r="I384" s="3">
        <f>VLOOKUP($A384,'02 SHIPPED'!$A$10:$G$1000000,5,FALSE)</f>
        <v>716404271.80999994</v>
      </c>
      <c r="J384" s="3">
        <f>VLOOKUP($A384,'02 SHIPPED'!$A$10:$G$1000000,6,FALSE)</f>
        <v>5552</v>
      </c>
      <c r="K384" s="3">
        <f>VLOOKUP($A384,'02 SHIPPED'!$A$10:$G$1000000,7,FALSE)</f>
        <v>6709</v>
      </c>
      <c r="L384" s="2">
        <f t="shared" si="23"/>
        <v>0.61216953724543199</v>
      </c>
      <c r="M384" s="2">
        <f t="shared" si="24"/>
        <v>0.61350566884470803</v>
      </c>
      <c r="N384" s="2">
        <f t="shared" si="25"/>
        <v>0.63292507204610948</v>
      </c>
      <c r="O384" s="2">
        <f t="shared" si="26"/>
        <v>0.6146966761067223</v>
      </c>
      <c r="P384" s="8">
        <f>VLOOKUP($A384,'03 FORECAST SHIPPED'!$A$2:$G$1000000,4,FALSE)*L384</f>
        <v>465429657.73994291</v>
      </c>
      <c r="Q384" s="8">
        <f>VLOOKUP($A384,'03 FORECAST SHIPPED'!$A$2:$G$1000000,5,FALSE)*M384</f>
        <v>461250673.89094335</v>
      </c>
      <c r="R384" s="8">
        <f>VLOOKUP($A384,'03 FORECAST SHIPPED'!$A$2:$G$1000000,6,FALSE)*N384</f>
        <v>3625.3948126801151</v>
      </c>
      <c r="S384" s="8">
        <f>VLOOKUP($A384,'03 FORECAST SHIPPED'!$A$2:$G$1000000,7,FALSE)*O384</f>
        <v>4268.45371888508</v>
      </c>
    </row>
    <row r="385" spans="1:19" x14ac:dyDescent="0.25">
      <c r="A385" t="s">
        <v>426</v>
      </c>
      <c r="B385">
        <f>VLOOKUP($A385,'01 LEAD TIME'!$A$10:$G$1000000,2,FALSE)</f>
        <v>0</v>
      </c>
      <c r="C385">
        <f>VLOOKUP($A385,'01 LEAD TIME'!$A$10:$G$1000000,3,FALSE)</f>
        <v>6625</v>
      </c>
      <c r="D385" s="3">
        <f>VLOOKUP($A385,'01 LEAD TIME'!$A$10:$G$1000000,4,FALSE)</f>
        <v>729550710.64999998</v>
      </c>
      <c r="E385" s="3">
        <f>VLOOKUP($A385,'01 LEAD TIME'!$A$10:$G$1000000,5,FALSE)</f>
        <v>722720111.51999998</v>
      </c>
      <c r="F385" s="3">
        <f>VLOOKUP($A385,'01 LEAD TIME'!$A$10:$G$1000000,6,FALSE)</f>
        <v>5442</v>
      </c>
      <c r="G385" s="3">
        <f>VLOOKUP($A385,'01 LEAD TIME'!$A$10:$G$1000000,7,FALSE)</f>
        <v>6578</v>
      </c>
      <c r="H385" s="3">
        <f>VLOOKUP($A385,'02 SHIPPED'!$A$10:$G$1000000,4,FALSE)</f>
        <v>1062711004</v>
      </c>
      <c r="I385" s="3">
        <f>VLOOKUP($A385,'02 SHIPPED'!$A$10:$G$1000000,5,FALSE)</f>
        <v>1051090824.41</v>
      </c>
      <c r="J385" s="3">
        <f>VLOOKUP($A385,'02 SHIPPED'!$A$10:$G$1000000,6,FALSE)</f>
        <v>7960</v>
      </c>
      <c r="K385" s="3">
        <f>VLOOKUP($A385,'02 SHIPPED'!$A$10:$G$1000000,7,FALSE)</f>
        <v>9967</v>
      </c>
      <c r="L385" s="2">
        <f t="shared" si="23"/>
        <v>0.68649962963025835</v>
      </c>
      <c r="M385" s="2">
        <f t="shared" si="24"/>
        <v>0.68759054378167406</v>
      </c>
      <c r="N385" s="2">
        <f t="shared" si="25"/>
        <v>0.68366834170854274</v>
      </c>
      <c r="O385" s="2">
        <f t="shared" si="26"/>
        <v>0.65997792715962678</v>
      </c>
      <c r="P385" s="8">
        <f>VLOOKUP($A385,'03 FORECAST SHIPPED'!$A$2:$G$1000000,4,FALSE)*L385</f>
        <v>823445451.3242259</v>
      </c>
      <c r="Q385" s="8">
        <f>VLOOKUP($A385,'03 FORECAST SHIPPED'!$A$2:$G$1000000,5,FALSE)*M385</f>
        <v>815965590.69240725</v>
      </c>
      <c r="R385" s="8">
        <f>VLOOKUP($A385,'03 FORECAST SHIPPED'!$A$2:$G$1000000,6,FALSE)*N385</f>
        <v>5789.9871859296481</v>
      </c>
      <c r="S385" s="8">
        <f>VLOOKUP($A385,'03 FORECAST SHIPPED'!$A$2:$G$1000000,7,FALSE)*O385</f>
        <v>7008.3056085080771</v>
      </c>
    </row>
    <row r="386" spans="1:19" x14ac:dyDescent="0.25">
      <c r="A386" t="s">
        <v>427</v>
      </c>
      <c r="B386">
        <f>VLOOKUP($A386,'01 LEAD TIME'!$A$10:$G$1000000,2,FALSE)</f>
        <v>0</v>
      </c>
      <c r="C386">
        <f>VLOOKUP($A386,'01 LEAD TIME'!$A$10:$G$1000000,3,FALSE)</f>
        <v>6636</v>
      </c>
      <c r="D386" s="3">
        <f>VLOOKUP($A386,'01 LEAD TIME'!$A$10:$G$1000000,4,FALSE)</f>
        <v>386748407.02999997</v>
      </c>
      <c r="E386" s="3">
        <f>VLOOKUP($A386,'01 LEAD TIME'!$A$10:$G$1000000,5,FALSE)</f>
        <v>383740352.42000002</v>
      </c>
      <c r="F386" s="3">
        <f>VLOOKUP($A386,'01 LEAD TIME'!$A$10:$G$1000000,6,FALSE)</f>
        <v>2814</v>
      </c>
      <c r="G386" s="3">
        <f>VLOOKUP($A386,'01 LEAD TIME'!$A$10:$G$1000000,7,FALSE)</f>
        <v>3394</v>
      </c>
      <c r="H386" s="3">
        <f>VLOOKUP($A386,'02 SHIPPED'!$A$10:$G$1000000,4,FALSE)</f>
        <v>906989944.65999997</v>
      </c>
      <c r="I386" s="3">
        <f>VLOOKUP($A386,'02 SHIPPED'!$A$10:$G$1000000,5,FALSE)</f>
        <v>897700519.47000003</v>
      </c>
      <c r="J386" s="3">
        <f>VLOOKUP($A386,'02 SHIPPED'!$A$10:$G$1000000,6,FALSE)</f>
        <v>6636</v>
      </c>
      <c r="K386" s="3">
        <f>VLOOKUP($A386,'02 SHIPPED'!$A$10:$G$1000000,7,FALSE)</f>
        <v>8143</v>
      </c>
      <c r="L386" s="2">
        <f t="shared" si="23"/>
        <v>0.42640870420562266</v>
      </c>
      <c r="M386" s="2">
        <f t="shared" si="24"/>
        <v>0.42747034684413382</v>
      </c>
      <c r="N386" s="2">
        <f t="shared" si="25"/>
        <v>0.42405063291139239</v>
      </c>
      <c r="O386" s="2">
        <f t="shared" si="26"/>
        <v>0.4167997052683286</v>
      </c>
      <c r="P386" s="8">
        <f>VLOOKUP($A386,'03 FORECAST SHIPPED'!$A$2:$G$1000000,4,FALSE)*L386</f>
        <v>358049182.46601808</v>
      </c>
      <c r="Q386" s="8">
        <f>VLOOKUP($A386,'03 FORECAST SHIPPED'!$A$2:$G$1000000,5,FALSE)*M386</f>
        <v>355685590.97844905</v>
      </c>
      <c r="R386" s="8">
        <f>VLOOKUP($A386,'03 FORECAST SHIPPED'!$A$2:$G$1000000,6,FALSE)*N386</f>
        <v>2502.3227848101264</v>
      </c>
      <c r="S386" s="8">
        <f>VLOOKUP($A386,'03 FORECAST SHIPPED'!$A$2:$G$1000000,7,FALSE)*O386</f>
        <v>3027.2162593638704</v>
      </c>
    </row>
    <row r="387" spans="1:19" x14ac:dyDescent="0.25">
      <c r="A387" t="s">
        <v>428</v>
      </c>
      <c r="B387">
        <f>VLOOKUP($A387,'01 LEAD TIME'!$A$10:$G$1000000,2,FALSE)</f>
        <v>0</v>
      </c>
      <c r="C387">
        <f>VLOOKUP($A387,'01 LEAD TIME'!$A$10:$G$1000000,3,FALSE)</f>
        <v>6645</v>
      </c>
      <c r="D387" s="3">
        <f>VLOOKUP($A387,'01 LEAD TIME'!$A$10:$G$1000000,4,FALSE)</f>
        <v>471576115.36000001</v>
      </c>
      <c r="E387" s="3">
        <f>VLOOKUP($A387,'01 LEAD TIME'!$A$10:$G$1000000,5,FALSE)</f>
        <v>466715956.30000001</v>
      </c>
      <c r="F387" s="3">
        <f>VLOOKUP($A387,'01 LEAD TIME'!$A$10:$G$1000000,6,FALSE)</f>
        <v>3694</v>
      </c>
      <c r="G387" s="3">
        <f>VLOOKUP($A387,'01 LEAD TIME'!$A$10:$G$1000000,7,FALSE)</f>
        <v>4392</v>
      </c>
      <c r="H387" s="3">
        <f>VLOOKUP($A387,'02 SHIPPED'!$A$10:$G$1000000,4,FALSE)</f>
        <v>754104080.73000002</v>
      </c>
      <c r="I387" s="3">
        <f>VLOOKUP($A387,'02 SHIPPED'!$A$10:$G$1000000,5,FALSE)</f>
        <v>744518902.65999997</v>
      </c>
      <c r="J387" s="3">
        <f>VLOOKUP($A387,'02 SHIPPED'!$A$10:$G$1000000,6,FALSE)</f>
        <v>5658</v>
      </c>
      <c r="K387" s="3">
        <f>VLOOKUP($A387,'02 SHIPPED'!$A$10:$G$1000000,7,FALSE)</f>
        <v>6881</v>
      </c>
      <c r="L387" s="2">
        <f t="shared" si="23"/>
        <v>0.62534619213769171</v>
      </c>
      <c r="M387" s="2">
        <f t="shared" si="24"/>
        <v>0.62686918308256245</v>
      </c>
      <c r="N387" s="2">
        <f t="shared" si="25"/>
        <v>0.65288087663485328</v>
      </c>
      <c r="O387" s="2">
        <f t="shared" si="26"/>
        <v>0.63827931986629849</v>
      </c>
      <c r="P387" s="8">
        <f>VLOOKUP($A387,'03 FORECAST SHIPPED'!$A$2:$G$1000000,4,FALSE)*L387</f>
        <v>485855972.793917</v>
      </c>
      <c r="Q387" s="8">
        <f>VLOOKUP($A387,'03 FORECAST SHIPPED'!$A$2:$G$1000000,5,FALSE)*M387</f>
        <v>481374112.85500377</v>
      </c>
      <c r="R387" s="8">
        <f>VLOOKUP($A387,'03 FORECAST SHIPPED'!$A$2:$G$1000000,6,FALSE)*N387</f>
        <v>3799.766702014846</v>
      </c>
      <c r="S387" s="8">
        <f>VLOOKUP($A387,'03 FORECAST SHIPPED'!$A$2:$G$1000000,7,FALSE)*O387</f>
        <v>4533.6980090103179</v>
      </c>
    </row>
    <row r="388" spans="1:19" x14ac:dyDescent="0.25">
      <c r="A388" t="s">
        <v>429</v>
      </c>
      <c r="B388">
        <f>VLOOKUP($A388,'01 LEAD TIME'!$A$10:$G$1000000,2,FALSE)</f>
        <v>0</v>
      </c>
      <c r="C388">
        <f>VLOOKUP($A388,'01 LEAD TIME'!$A$10:$G$1000000,3,FALSE)</f>
        <v>6654</v>
      </c>
      <c r="D388" s="3">
        <f>VLOOKUP($A388,'01 LEAD TIME'!$A$10:$G$1000000,4,FALSE)</f>
        <v>86447136.870000005</v>
      </c>
      <c r="E388" s="3">
        <f>VLOOKUP($A388,'01 LEAD TIME'!$A$10:$G$1000000,5,FALSE)</f>
        <v>85101353.239999995</v>
      </c>
      <c r="F388" s="3">
        <f>VLOOKUP($A388,'01 LEAD TIME'!$A$10:$G$1000000,6,FALSE)</f>
        <v>612</v>
      </c>
      <c r="G388" s="3">
        <f>VLOOKUP($A388,'01 LEAD TIME'!$A$10:$G$1000000,7,FALSE)</f>
        <v>748</v>
      </c>
      <c r="H388" s="3">
        <f>VLOOKUP($A388,'02 SHIPPED'!$A$10:$G$1000000,4,FALSE)</f>
        <v>153940317.78999999</v>
      </c>
      <c r="I388" s="3">
        <f>VLOOKUP($A388,'02 SHIPPED'!$A$10:$G$1000000,5,FALSE)</f>
        <v>151622409.56999999</v>
      </c>
      <c r="J388" s="3">
        <f>VLOOKUP($A388,'02 SHIPPED'!$A$10:$G$1000000,6,FALSE)</f>
        <v>1082</v>
      </c>
      <c r="K388" s="3">
        <f>VLOOKUP($A388,'02 SHIPPED'!$A$10:$G$1000000,7,FALSE)</f>
        <v>1357</v>
      </c>
      <c r="L388" s="2">
        <f t="shared" si="23"/>
        <v>0.56156267643885327</v>
      </c>
      <c r="M388" s="2">
        <f t="shared" si="24"/>
        <v>0.5612716054397684</v>
      </c>
      <c r="N388" s="2">
        <f t="shared" si="25"/>
        <v>0.56561922365988915</v>
      </c>
      <c r="O388" s="2">
        <f t="shared" si="26"/>
        <v>0.55121591746499632</v>
      </c>
      <c r="P388" s="8">
        <f>VLOOKUP($A388,'03 FORECAST SHIPPED'!$A$2:$G$1000000,4,FALSE)*L388</f>
        <v>117785912.59374358</v>
      </c>
      <c r="Q388" s="8">
        <f>VLOOKUP($A388,'03 FORECAST SHIPPED'!$A$2:$G$1000000,5,FALSE)*M388</f>
        <v>115657120.11164346</v>
      </c>
      <c r="R388" s="8">
        <f>VLOOKUP($A388,'03 FORECAST SHIPPED'!$A$2:$G$1000000,6,FALSE)*N388</f>
        <v>822.41035120147887</v>
      </c>
      <c r="S388" s="8">
        <f>VLOOKUP($A388,'03 FORECAST SHIPPED'!$A$2:$G$1000000,7,FALSE)*O388</f>
        <v>984.4716285924834</v>
      </c>
    </row>
    <row r="389" spans="1:19" x14ac:dyDescent="0.25">
      <c r="A389" t="s">
        <v>430</v>
      </c>
      <c r="B389">
        <f>VLOOKUP($A389,'01 LEAD TIME'!$A$10:$G$1000000,2,FALSE)</f>
        <v>0</v>
      </c>
      <c r="C389">
        <f>VLOOKUP($A389,'01 LEAD TIME'!$A$10:$G$1000000,3,FALSE)</f>
        <v>6672</v>
      </c>
      <c r="D389" s="3">
        <f>VLOOKUP($A389,'01 LEAD TIME'!$A$10:$G$1000000,4,FALSE)</f>
        <v>4648307</v>
      </c>
      <c r="E389" s="3">
        <f>VLOOKUP($A389,'01 LEAD TIME'!$A$10:$G$1000000,5,FALSE)</f>
        <v>4597807</v>
      </c>
      <c r="F389" s="3">
        <f>VLOOKUP($A389,'01 LEAD TIME'!$A$10:$G$1000000,6,FALSE)</f>
        <v>49</v>
      </c>
      <c r="G389" s="3">
        <f>VLOOKUP($A389,'01 LEAD TIME'!$A$10:$G$1000000,7,FALSE)</f>
        <v>55</v>
      </c>
      <c r="H389" s="3">
        <f>VLOOKUP($A389,'02 SHIPPED'!$A$10:$G$1000000,4,FALSE)</f>
        <v>15500152.08</v>
      </c>
      <c r="I389" s="3">
        <f>VLOOKUP($A389,'02 SHIPPED'!$A$10:$G$1000000,5,FALSE)</f>
        <v>15343145.859999999</v>
      </c>
      <c r="J389" s="3">
        <f>VLOOKUP($A389,'02 SHIPPED'!$A$10:$G$1000000,6,FALSE)</f>
        <v>152</v>
      </c>
      <c r="K389" s="3">
        <f>VLOOKUP($A389,'02 SHIPPED'!$A$10:$G$1000000,7,FALSE)</f>
        <v>171</v>
      </c>
      <c r="L389" s="2">
        <f t="shared" ref="L389:L452" si="27">D389/H389</f>
        <v>0.29988783181022827</v>
      </c>
      <c r="M389" s="2">
        <f t="shared" ref="M389:M452" si="28">E389/I389</f>
        <v>0.29966520829255811</v>
      </c>
      <c r="N389" s="2">
        <f t="shared" ref="N389:N452" si="29">F389/J389</f>
        <v>0.32236842105263158</v>
      </c>
      <c r="O389" s="2">
        <f t="shared" ref="O389:O452" si="30">G389/K389</f>
        <v>0.32163742690058478</v>
      </c>
      <c r="P389" s="8">
        <f>VLOOKUP($A389,'03 FORECAST SHIPPED'!$A$2:$G$1000000,4,FALSE)*L389</f>
        <v>4249440.2656462835</v>
      </c>
      <c r="Q389" s="8">
        <f>VLOOKUP($A389,'03 FORECAST SHIPPED'!$A$2:$G$1000000,5,FALSE)*M389</f>
        <v>4199558.8724321108</v>
      </c>
      <c r="R389" s="8">
        <f>VLOOKUP($A389,'03 FORECAST SHIPPED'!$A$2:$G$1000000,6,FALSE)*N389</f>
        <v>45.453947368421055</v>
      </c>
      <c r="S389" s="8">
        <f>VLOOKUP($A389,'03 FORECAST SHIPPED'!$A$2:$G$1000000,7,FALSE)*O389</f>
        <v>51.140350877192979</v>
      </c>
    </row>
    <row r="390" spans="1:19" x14ac:dyDescent="0.25">
      <c r="A390" t="s">
        <v>431</v>
      </c>
      <c r="B390">
        <f>VLOOKUP($A390,'01 LEAD TIME'!$A$10:$G$1000000,2,FALSE)</f>
        <v>0</v>
      </c>
      <c r="C390">
        <f>VLOOKUP($A390,'01 LEAD TIME'!$A$10:$G$1000000,3,FALSE)</f>
        <v>6685</v>
      </c>
      <c r="D390" s="3">
        <f>VLOOKUP($A390,'01 LEAD TIME'!$A$10:$G$1000000,4,FALSE)</f>
        <v>11511801.109999999</v>
      </c>
      <c r="E390" s="3">
        <f>VLOOKUP($A390,'01 LEAD TIME'!$A$10:$G$1000000,5,FALSE)</f>
        <v>11281850</v>
      </c>
      <c r="F390" s="3">
        <f>VLOOKUP($A390,'01 LEAD TIME'!$A$10:$G$1000000,6,FALSE)</f>
        <v>96</v>
      </c>
      <c r="G390" s="3">
        <f>VLOOKUP($A390,'01 LEAD TIME'!$A$10:$G$1000000,7,FALSE)</f>
        <v>118</v>
      </c>
      <c r="H390" s="3">
        <f>VLOOKUP($A390,'02 SHIPPED'!$A$10:$G$1000000,4,FALSE)</f>
        <v>19326445.109999999</v>
      </c>
      <c r="I390" s="3">
        <f>VLOOKUP($A390,'02 SHIPPED'!$A$10:$G$1000000,5,FALSE)</f>
        <v>18921163.420000002</v>
      </c>
      <c r="J390" s="3">
        <f>VLOOKUP($A390,'02 SHIPPED'!$A$10:$G$1000000,6,FALSE)</f>
        <v>142</v>
      </c>
      <c r="K390" s="3">
        <f>VLOOKUP($A390,'02 SHIPPED'!$A$10:$G$1000000,7,FALSE)</f>
        <v>185</v>
      </c>
      <c r="L390" s="2">
        <f t="shared" si="27"/>
        <v>0.59565021112152161</v>
      </c>
      <c r="M390" s="2">
        <f t="shared" si="28"/>
        <v>0.59625561861988285</v>
      </c>
      <c r="N390" s="2">
        <f t="shared" si="29"/>
        <v>0.676056338028169</v>
      </c>
      <c r="O390" s="2">
        <f t="shared" si="30"/>
        <v>0.63783783783783787</v>
      </c>
      <c r="P390" s="8">
        <f>VLOOKUP($A390,'03 FORECAST SHIPPED'!$A$2:$G$1000000,4,FALSE)*L390</f>
        <v>11988769.207855979</v>
      </c>
      <c r="Q390" s="8">
        <f>VLOOKUP($A390,'03 FORECAST SHIPPED'!$A$2:$G$1000000,5,FALSE)*M390</f>
        <v>11796415.90379356</v>
      </c>
      <c r="R390" s="8">
        <f>VLOOKUP($A390,'03 FORECAST SHIPPED'!$A$2:$G$1000000,6,FALSE)*N390</f>
        <v>99.380281690140848</v>
      </c>
      <c r="S390" s="8">
        <f>VLOOKUP($A390,'03 FORECAST SHIPPED'!$A$2:$G$1000000,7,FALSE)*O390</f>
        <v>123.74054054054055</v>
      </c>
    </row>
    <row r="391" spans="1:19" x14ac:dyDescent="0.25">
      <c r="A391" t="s">
        <v>432</v>
      </c>
      <c r="B391">
        <f>VLOOKUP($A391,'01 LEAD TIME'!$A$10:$G$1000000,2,FALSE)</f>
        <v>0</v>
      </c>
      <c r="C391">
        <f>VLOOKUP($A391,'01 LEAD TIME'!$A$10:$G$1000000,3,FALSE)</f>
        <v>6704</v>
      </c>
      <c r="D391" s="3">
        <f>VLOOKUP($A391,'01 LEAD TIME'!$A$10:$G$1000000,4,FALSE)</f>
        <v>29839688.98</v>
      </c>
      <c r="E391" s="3">
        <f>VLOOKUP($A391,'01 LEAD TIME'!$A$10:$G$1000000,5,FALSE)</f>
        <v>29529731.190000001</v>
      </c>
      <c r="F391" s="3">
        <f>VLOOKUP($A391,'01 LEAD TIME'!$A$10:$G$1000000,6,FALSE)</f>
        <v>263</v>
      </c>
      <c r="G391" s="3">
        <f>VLOOKUP($A391,'01 LEAD TIME'!$A$10:$G$1000000,7,FALSE)</f>
        <v>300</v>
      </c>
      <c r="H391" s="3">
        <f>VLOOKUP($A391,'02 SHIPPED'!$A$10:$G$1000000,4,FALSE)</f>
        <v>92588553.859999999</v>
      </c>
      <c r="I391" s="3">
        <f>VLOOKUP($A391,'02 SHIPPED'!$A$10:$G$1000000,5,FALSE)</f>
        <v>91769413.200000003</v>
      </c>
      <c r="J391" s="3">
        <f>VLOOKUP($A391,'02 SHIPPED'!$A$10:$G$1000000,6,FALSE)</f>
        <v>728</v>
      </c>
      <c r="K391" s="3">
        <f>VLOOKUP($A391,'02 SHIPPED'!$A$10:$G$1000000,7,FALSE)</f>
        <v>879</v>
      </c>
      <c r="L391" s="2">
        <f t="shared" si="27"/>
        <v>0.32228269841129153</v>
      </c>
      <c r="M391" s="2">
        <f t="shared" si="28"/>
        <v>0.32178184604540983</v>
      </c>
      <c r="N391" s="2">
        <f t="shared" si="29"/>
        <v>0.36126373626373626</v>
      </c>
      <c r="O391" s="2">
        <f t="shared" si="30"/>
        <v>0.34129692832764508</v>
      </c>
      <c r="P391" s="8">
        <f>VLOOKUP($A391,'03 FORECAST SHIPPED'!$A$2:$G$1000000,4,FALSE)*L391</f>
        <v>30159146.554722674</v>
      </c>
      <c r="Q391" s="8">
        <f>VLOOKUP($A391,'03 FORECAST SHIPPED'!$A$2:$G$1000000,5,FALSE)*M391</f>
        <v>29847715.048134353</v>
      </c>
      <c r="R391" s="8">
        <f>VLOOKUP($A391,'03 FORECAST SHIPPED'!$A$2:$G$1000000,6,FALSE)*N391</f>
        <v>248.54945054945054</v>
      </c>
      <c r="S391" s="8">
        <f>VLOOKUP($A391,'03 FORECAST SHIPPED'!$A$2:$G$1000000,7,FALSE)*O391</f>
        <v>282.93515358361776</v>
      </c>
    </row>
    <row r="392" spans="1:19" x14ac:dyDescent="0.25">
      <c r="A392" t="s">
        <v>433</v>
      </c>
      <c r="B392">
        <f>VLOOKUP($A392,'01 LEAD TIME'!$A$10:$G$1000000,2,FALSE)</f>
        <v>0</v>
      </c>
      <c r="C392">
        <f>VLOOKUP($A392,'01 LEAD TIME'!$A$10:$G$1000000,3,FALSE)</f>
        <v>6722</v>
      </c>
      <c r="D392" s="3">
        <f>VLOOKUP($A392,'01 LEAD TIME'!$A$10:$G$1000000,4,FALSE)</f>
        <v>40391598.189999998</v>
      </c>
      <c r="E392" s="3">
        <f>VLOOKUP($A392,'01 LEAD TIME'!$A$10:$G$1000000,5,FALSE)</f>
        <v>39928225.25</v>
      </c>
      <c r="F392" s="3">
        <f>VLOOKUP($A392,'01 LEAD TIME'!$A$10:$G$1000000,6,FALSE)</f>
        <v>342</v>
      </c>
      <c r="G392" s="3">
        <f>VLOOKUP($A392,'01 LEAD TIME'!$A$10:$G$1000000,7,FALSE)</f>
        <v>407</v>
      </c>
      <c r="H392" s="3">
        <f>VLOOKUP($A392,'02 SHIPPED'!$A$10:$G$1000000,4,FALSE)</f>
        <v>72644705.620000005</v>
      </c>
      <c r="I392" s="3">
        <f>VLOOKUP($A392,'02 SHIPPED'!$A$10:$G$1000000,5,FALSE)</f>
        <v>71884072.450000003</v>
      </c>
      <c r="J392" s="3">
        <f>VLOOKUP($A392,'02 SHIPPED'!$A$10:$G$1000000,6,FALSE)</f>
        <v>593</v>
      </c>
      <c r="K392" s="3">
        <f>VLOOKUP($A392,'02 SHIPPED'!$A$10:$G$1000000,7,FALSE)</f>
        <v>668</v>
      </c>
      <c r="L392" s="2">
        <f t="shared" si="27"/>
        <v>0.55601571849276898</v>
      </c>
      <c r="M392" s="2">
        <f t="shared" si="28"/>
        <v>0.555453021638036</v>
      </c>
      <c r="N392" s="2">
        <f t="shared" si="29"/>
        <v>0.57672849915682967</v>
      </c>
      <c r="O392" s="2">
        <f t="shared" si="30"/>
        <v>0.60928143712574845</v>
      </c>
      <c r="P392" s="8">
        <f>VLOOKUP($A392,'03 FORECAST SHIPPED'!$A$2:$G$1000000,4,FALSE)*L392</f>
        <v>56450086.692322254</v>
      </c>
      <c r="Q392" s="8">
        <f>VLOOKUP($A392,'03 FORECAST SHIPPED'!$A$2:$G$1000000,5,FALSE)*M392</f>
        <v>55926564.945665509</v>
      </c>
      <c r="R392" s="8">
        <f>VLOOKUP($A392,'03 FORECAST SHIPPED'!$A$2:$G$1000000,6,FALSE)*N392</f>
        <v>461.95952782462058</v>
      </c>
      <c r="S392" s="8">
        <f>VLOOKUP($A392,'03 FORECAST SHIPPED'!$A$2:$G$1000000,7,FALSE)*O392</f>
        <v>575.77095808383228</v>
      </c>
    </row>
    <row r="393" spans="1:19" x14ac:dyDescent="0.25">
      <c r="A393" t="s">
        <v>434</v>
      </c>
      <c r="B393">
        <f>VLOOKUP($A393,'01 LEAD TIME'!$A$10:$G$1000000,2,FALSE)</f>
        <v>0</v>
      </c>
      <c r="C393">
        <f>VLOOKUP($A393,'01 LEAD TIME'!$A$10:$G$1000000,3,FALSE)</f>
        <v>6737</v>
      </c>
      <c r="D393" s="3">
        <f>VLOOKUP($A393,'01 LEAD TIME'!$A$10:$G$1000000,4,FALSE)</f>
        <v>162000</v>
      </c>
      <c r="E393" s="3">
        <f>VLOOKUP($A393,'01 LEAD TIME'!$A$10:$G$1000000,5,FALSE)</f>
        <v>153760</v>
      </c>
      <c r="F393" s="3">
        <f>VLOOKUP($A393,'01 LEAD TIME'!$A$10:$G$1000000,6,FALSE)</f>
        <v>2</v>
      </c>
      <c r="G393" s="3">
        <f>VLOOKUP($A393,'01 LEAD TIME'!$A$10:$G$1000000,7,FALSE)</f>
        <v>2</v>
      </c>
      <c r="H393" s="3">
        <f>VLOOKUP($A393,'02 SHIPPED'!$A$10:$G$1000000,4,FALSE)</f>
        <v>162000</v>
      </c>
      <c r="I393" s="3">
        <f>VLOOKUP($A393,'02 SHIPPED'!$A$10:$G$1000000,5,FALSE)</f>
        <v>153760</v>
      </c>
      <c r="J393" s="3">
        <f>VLOOKUP($A393,'02 SHIPPED'!$A$10:$G$1000000,6,FALSE)</f>
        <v>2</v>
      </c>
      <c r="K393" s="3">
        <f>VLOOKUP($A393,'02 SHIPPED'!$A$10:$G$1000000,7,FALSE)</f>
        <v>2</v>
      </c>
      <c r="L393" s="2">
        <f t="shared" si="27"/>
        <v>1</v>
      </c>
      <c r="M393" s="2">
        <f t="shared" si="28"/>
        <v>1</v>
      </c>
      <c r="N393" s="2">
        <f t="shared" si="29"/>
        <v>1</v>
      </c>
      <c r="O393" s="2">
        <f t="shared" si="30"/>
        <v>1</v>
      </c>
      <c r="P393" s="8">
        <f>VLOOKUP($A393,'03 FORECAST SHIPPED'!$A$2:$G$1000000,4,FALSE)*L393</f>
        <v>0</v>
      </c>
      <c r="Q393" s="8">
        <f>VLOOKUP($A393,'03 FORECAST SHIPPED'!$A$2:$G$1000000,5,FALSE)*M393</f>
        <v>0</v>
      </c>
      <c r="R393" s="8">
        <f>VLOOKUP($A393,'03 FORECAST SHIPPED'!$A$2:$G$1000000,6,FALSE)*N393</f>
        <v>0</v>
      </c>
      <c r="S393" s="8">
        <f>VLOOKUP($A393,'03 FORECAST SHIPPED'!$A$2:$G$1000000,7,FALSE)*O393</f>
        <v>0</v>
      </c>
    </row>
    <row r="394" spans="1:19" x14ac:dyDescent="0.25">
      <c r="A394" t="s">
        <v>435</v>
      </c>
      <c r="B394">
        <f>VLOOKUP($A394,'01 LEAD TIME'!$A$10:$G$1000000,2,FALSE)</f>
        <v>0</v>
      </c>
      <c r="C394">
        <f>VLOOKUP($A394,'01 LEAD TIME'!$A$10:$G$1000000,3,FALSE)</f>
        <v>6752</v>
      </c>
      <c r="D394" s="3">
        <f>VLOOKUP($A394,'01 LEAD TIME'!$A$10:$G$1000000,4,FALSE)</f>
        <v>2718450</v>
      </c>
      <c r="E394" s="3">
        <f>VLOOKUP($A394,'01 LEAD TIME'!$A$10:$G$1000000,5,FALSE)</f>
        <v>2718450</v>
      </c>
      <c r="F394" s="3">
        <f>VLOOKUP($A394,'01 LEAD TIME'!$A$10:$G$1000000,6,FALSE)</f>
        <v>6</v>
      </c>
      <c r="G394" s="3">
        <f>VLOOKUP($A394,'01 LEAD TIME'!$A$10:$G$1000000,7,FALSE)</f>
        <v>12</v>
      </c>
      <c r="H394" s="3">
        <f>VLOOKUP($A394,'02 SHIPPED'!$A$10:$G$1000000,4,FALSE)</f>
        <v>4251550</v>
      </c>
      <c r="I394" s="3">
        <f>VLOOKUP($A394,'02 SHIPPED'!$A$10:$G$1000000,5,FALSE)</f>
        <v>4217081.29</v>
      </c>
      <c r="J394" s="3">
        <f>VLOOKUP($A394,'02 SHIPPED'!$A$10:$G$1000000,6,FALSE)</f>
        <v>18</v>
      </c>
      <c r="K394" s="3">
        <f>VLOOKUP($A394,'02 SHIPPED'!$A$10:$G$1000000,7,FALSE)</f>
        <v>27</v>
      </c>
      <c r="L394" s="2">
        <f t="shared" si="27"/>
        <v>0.63940210041043855</v>
      </c>
      <c r="M394" s="2">
        <f t="shared" si="28"/>
        <v>0.64462831353198791</v>
      </c>
      <c r="N394" s="2">
        <f t="shared" si="29"/>
        <v>0.33333333333333331</v>
      </c>
      <c r="O394" s="2">
        <f t="shared" si="30"/>
        <v>0.44444444444444442</v>
      </c>
      <c r="P394" s="8">
        <f>VLOOKUP($A394,'03 FORECAST SHIPPED'!$A$2:$G$1000000,4,FALSE)*L394</f>
        <v>3280638.1585257142</v>
      </c>
      <c r="Q394" s="8">
        <f>VLOOKUP($A394,'03 FORECAST SHIPPED'!$A$2:$G$1000000,5,FALSE)*M394</f>
        <v>3290483.8376565897</v>
      </c>
      <c r="R394" s="8">
        <f>VLOOKUP($A394,'03 FORECAST SHIPPED'!$A$2:$G$1000000,6,FALSE)*N394</f>
        <v>7.333333333333333</v>
      </c>
      <c r="S394" s="8">
        <f>VLOOKUP($A394,'03 FORECAST SHIPPED'!$A$2:$G$1000000,7,FALSE)*O394</f>
        <v>19.111111111111111</v>
      </c>
    </row>
    <row r="395" spans="1:19" x14ac:dyDescent="0.25">
      <c r="A395" t="s">
        <v>436</v>
      </c>
      <c r="B395">
        <f>VLOOKUP($A395,'01 LEAD TIME'!$A$10:$G$1000000,2,FALSE)</f>
        <v>0</v>
      </c>
      <c r="C395">
        <f>VLOOKUP($A395,'01 LEAD TIME'!$A$10:$G$1000000,3,FALSE)</f>
        <v>6768</v>
      </c>
      <c r="D395" s="3">
        <f>VLOOKUP($A395,'01 LEAD TIME'!$A$10:$G$1000000,4,FALSE)</f>
        <v>663000</v>
      </c>
      <c r="E395" s="3">
        <f>VLOOKUP($A395,'01 LEAD TIME'!$A$10:$G$1000000,5,FALSE)</f>
        <v>663000</v>
      </c>
      <c r="F395" s="3">
        <f>VLOOKUP($A395,'01 LEAD TIME'!$A$10:$G$1000000,6,FALSE)</f>
        <v>5</v>
      </c>
      <c r="G395" s="3">
        <f>VLOOKUP($A395,'01 LEAD TIME'!$A$10:$G$1000000,7,FALSE)</f>
        <v>5</v>
      </c>
      <c r="H395" s="3">
        <f>VLOOKUP($A395,'02 SHIPPED'!$A$10:$G$1000000,4,FALSE)</f>
        <v>6313290</v>
      </c>
      <c r="I395" s="3">
        <f>VLOOKUP($A395,'02 SHIPPED'!$A$10:$G$1000000,5,FALSE)</f>
        <v>6298290</v>
      </c>
      <c r="J395" s="3">
        <f>VLOOKUP($A395,'02 SHIPPED'!$A$10:$G$1000000,6,FALSE)</f>
        <v>31</v>
      </c>
      <c r="K395" s="3">
        <f>VLOOKUP($A395,'02 SHIPPED'!$A$10:$G$1000000,7,FALSE)</f>
        <v>41</v>
      </c>
      <c r="L395" s="2">
        <f t="shared" si="27"/>
        <v>0.10501656030374021</v>
      </c>
      <c r="M395" s="2">
        <f t="shared" si="28"/>
        <v>0.1052666676193062</v>
      </c>
      <c r="N395" s="2">
        <f t="shared" si="29"/>
        <v>0.16129032258064516</v>
      </c>
      <c r="O395" s="2">
        <f t="shared" si="30"/>
        <v>0.12195121951219512</v>
      </c>
      <c r="P395" s="8">
        <f>VLOOKUP($A395,'03 FORECAST SHIPPED'!$A$2:$G$1000000,4,FALSE)*L395</f>
        <v>523075.93505129655</v>
      </c>
      <c r="Q395" s="8">
        <f>VLOOKUP($A395,'03 FORECAST SHIPPED'!$A$2:$G$1000000,5,FALSE)*M395</f>
        <v>522742.69206403644</v>
      </c>
      <c r="R395" s="8">
        <f>VLOOKUP($A395,'03 FORECAST SHIPPED'!$A$2:$G$1000000,6,FALSE)*N395</f>
        <v>4.354838709677419</v>
      </c>
      <c r="S395" s="8">
        <f>VLOOKUP($A395,'03 FORECAST SHIPPED'!$A$2:$G$1000000,7,FALSE)*O395</f>
        <v>4.3902439024390247</v>
      </c>
    </row>
    <row r="396" spans="1:19" x14ac:dyDescent="0.25">
      <c r="A396" t="s">
        <v>437</v>
      </c>
      <c r="B396">
        <f>VLOOKUP($A396,'01 LEAD TIME'!$A$10:$G$1000000,2,FALSE)</f>
        <v>0</v>
      </c>
      <c r="C396">
        <f>VLOOKUP($A396,'01 LEAD TIME'!$A$10:$G$1000000,3,FALSE)</f>
        <v>6784</v>
      </c>
      <c r="D396" s="3">
        <f>VLOOKUP($A396,'01 LEAD TIME'!$A$10:$G$1000000,4,FALSE)</f>
        <v>1046433.33</v>
      </c>
      <c r="E396" s="3">
        <f>VLOOKUP($A396,'01 LEAD TIME'!$A$10:$G$1000000,5,FALSE)</f>
        <v>1046433.33</v>
      </c>
      <c r="F396" s="3">
        <f>VLOOKUP($A396,'01 LEAD TIME'!$A$10:$G$1000000,6,FALSE)</f>
        <v>5</v>
      </c>
      <c r="G396" s="3">
        <f>VLOOKUP($A396,'01 LEAD TIME'!$A$10:$G$1000000,7,FALSE)</f>
        <v>6</v>
      </c>
      <c r="H396" s="3">
        <f>VLOOKUP($A396,'02 SHIPPED'!$A$10:$G$1000000,4,FALSE)</f>
        <v>1452559.3</v>
      </c>
      <c r="I396" s="3">
        <f>VLOOKUP($A396,'02 SHIPPED'!$A$10:$G$1000000,5,FALSE)</f>
        <v>1410300.41</v>
      </c>
      <c r="J396" s="3">
        <f>VLOOKUP($A396,'02 SHIPPED'!$A$10:$G$1000000,6,FALSE)</f>
        <v>8</v>
      </c>
      <c r="K396" s="3">
        <f>VLOOKUP($A396,'02 SHIPPED'!$A$10:$G$1000000,7,FALSE)</f>
        <v>8</v>
      </c>
      <c r="L396" s="2">
        <f t="shared" si="27"/>
        <v>0.72040661610166268</v>
      </c>
      <c r="M396" s="2">
        <f t="shared" si="28"/>
        <v>0.74199321121944506</v>
      </c>
      <c r="N396" s="2">
        <f t="shared" si="29"/>
        <v>0.625</v>
      </c>
      <c r="O396" s="2">
        <f t="shared" si="30"/>
        <v>0.75</v>
      </c>
      <c r="P396" s="8">
        <f>VLOOKUP($A396,'03 FORECAST SHIPPED'!$A$2:$G$1000000,4,FALSE)*L396</f>
        <v>1216761.4651989476</v>
      </c>
      <c r="Q396" s="8">
        <f>VLOOKUP($A396,'03 FORECAST SHIPPED'!$A$2:$G$1000000,5,FALSE)*M396</f>
        <v>1221865.2557660067</v>
      </c>
      <c r="R396" s="8">
        <f>VLOOKUP($A396,'03 FORECAST SHIPPED'!$A$2:$G$1000000,6,FALSE)*N396</f>
        <v>6.25</v>
      </c>
      <c r="S396" s="8">
        <f>VLOOKUP($A396,'03 FORECAST SHIPPED'!$A$2:$G$1000000,7,FALSE)*O396</f>
        <v>8.25</v>
      </c>
    </row>
    <row r="397" spans="1:19" x14ac:dyDescent="0.25">
      <c r="A397" t="s">
        <v>438</v>
      </c>
      <c r="B397">
        <f>VLOOKUP($A397,'01 LEAD TIME'!$A$10:$G$1000000,2,FALSE)</f>
        <v>0</v>
      </c>
      <c r="C397">
        <f>VLOOKUP($A397,'01 LEAD TIME'!$A$10:$G$1000000,3,FALSE)</f>
        <v>6790</v>
      </c>
      <c r="D397" s="3">
        <f>VLOOKUP($A397,'01 LEAD TIME'!$A$10:$G$1000000,4,FALSE)</f>
        <v>1013400</v>
      </c>
      <c r="E397" s="3">
        <f>VLOOKUP($A397,'01 LEAD TIME'!$A$10:$G$1000000,5,FALSE)</f>
        <v>974581.82</v>
      </c>
      <c r="F397" s="3">
        <f>VLOOKUP($A397,'01 LEAD TIME'!$A$10:$G$1000000,6,FALSE)</f>
        <v>8</v>
      </c>
      <c r="G397" s="3">
        <f>VLOOKUP($A397,'01 LEAD TIME'!$A$10:$G$1000000,7,FALSE)</f>
        <v>10</v>
      </c>
      <c r="H397" s="3">
        <f>VLOOKUP($A397,'02 SHIPPED'!$A$10:$G$1000000,4,FALSE)</f>
        <v>3438602</v>
      </c>
      <c r="I397" s="3">
        <f>VLOOKUP($A397,'02 SHIPPED'!$A$10:$G$1000000,5,FALSE)</f>
        <v>3320960.27</v>
      </c>
      <c r="J397" s="3">
        <f>VLOOKUP($A397,'02 SHIPPED'!$A$10:$G$1000000,6,FALSE)</f>
        <v>27</v>
      </c>
      <c r="K397" s="3">
        <f>VLOOKUP($A397,'02 SHIPPED'!$A$10:$G$1000000,7,FALSE)</f>
        <v>34</v>
      </c>
      <c r="L397" s="2">
        <f t="shared" si="27"/>
        <v>0.29471279316419868</v>
      </c>
      <c r="M397" s="2">
        <f t="shared" si="28"/>
        <v>0.29346386007803699</v>
      </c>
      <c r="N397" s="2">
        <f t="shared" si="29"/>
        <v>0.29629629629629628</v>
      </c>
      <c r="O397" s="2">
        <f t="shared" si="30"/>
        <v>0.29411764705882354</v>
      </c>
      <c r="P397" s="8">
        <f>VLOOKUP($A397,'03 FORECAST SHIPPED'!$A$2:$G$1000000,4,FALSE)*L397</f>
        <v>1115075.9136416484</v>
      </c>
      <c r="Q397" s="8">
        <f>VLOOKUP($A397,'03 FORECAST SHIPPED'!$A$2:$G$1000000,5,FALSE)*M397</f>
        <v>1075826.8517269227</v>
      </c>
      <c r="R397" s="8">
        <f>VLOOKUP($A397,'03 FORECAST SHIPPED'!$A$2:$G$1000000,6,FALSE)*N397</f>
        <v>8.2962962962962958</v>
      </c>
      <c r="S397" s="8">
        <f>VLOOKUP($A397,'03 FORECAST SHIPPED'!$A$2:$G$1000000,7,FALSE)*O397</f>
        <v>11.176470588235295</v>
      </c>
    </row>
    <row r="398" spans="1:19" x14ac:dyDescent="0.25">
      <c r="A398" t="s">
        <v>439</v>
      </c>
      <c r="B398">
        <f>VLOOKUP($A398,'01 LEAD TIME'!$A$10:$G$1000000,2,FALSE)</f>
        <v>0</v>
      </c>
      <c r="C398">
        <f>VLOOKUP($A398,'01 LEAD TIME'!$A$10:$G$1000000,3,FALSE)</f>
        <v>6799</v>
      </c>
      <c r="D398" s="3">
        <f>VLOOKUP($A398,'01 LEAD TIME'!$A$10:$G$1000000,4,FALSE)</f>
        <v>413402</v>
      </c>
      <c r="E398" s="3">
        <f>VLOOKUP($A398,'01 LEAD TIME'!$A$10:$G$1000000,5,FALSE)</f>
        <v>413402</v>
      </c>
      <c r="F398" s="3">
        <f>VLOOKUP($A398,'01 LEAD TIME'!$A$10:$G$1000000,6,FALSE)</f>
        <v>3</v>
      </c>
      <c r="G398" s="3">
        <f>VLOOKUP($A398,'01 LEAD TIME'!$A$10:$G$1000000,7,FALSE)</f>
        <v>4</v>
      </c>
      <c r="H398" s="3">
        <f>VLOOKUP($A398,'02 SHIPPED'!$A$10:$G$1000000,4,FALSE)</f>
        <v>397000</v>
      </c>
      <c r="I398" s="3">
        <f>VLOOKUP($A398,'02 SHIPPED'!$A$10:$G$1000000,5,FALSE)</f>
        <v>397000</v>
      </c>
      <c r="J398" s="3">
        <f>VLOOKUP($A398,'02 SHIPPED'!$A$10:$G$1000000,6,FALSE)</f>
        <v>3</v>
      </c>
      <c r="K398" s="3">
        <f>VLOOKUP($A398,'02 SHIPPED'!$A$10:$G$1000000,7,FALSE)</f>
        <v>3</v>
      </c>
      <c r="L398" s="2">
        <f t="shared" si="27"/>
        <v>1.0413148614609571</v>
      </c>
      <c r="M398" s="2">
        <f t="shared" si="28"/>
        <v>1.0413148614609571</v>
      </c>
      <c r="N398" s="2">
        <f t="shared" si="29"/>
        <v>1</v>
      </c>
      <c r="O398" s="2">
        <f t="shared" si="30"/>
        <v>1.3333333333333333</v>
      </c>
      <c r="P398" s="8">
        <f>VLOOKUP($A398,'03 FORECAST SHIPPED'!$A$2:$G$1000000,4,FALSE)*L398</f>
        <v>713719.28867506294</v>
      </c>
      <c r="Q398" s="8">
        <f>VLOOKUP($A398,'03 FORECAST SHIPPED'!$A$2:$G$1000000,5,FALSE)*M398</f>
        <v>713719.28867506294</v>
      </c>
      <c r="R398" s="8">
        <f>VLOOKUP($A398,'03 FORECAST SHIPPED'!$A$2:$G$1000000,6,FALSE)*N398</f>
        <v>4</v>
      </c>
      <c r="S398" s="8">
        <f>VLOOKUP($A398,'03 FORECAST SHIPPED'!$A$2:$G$1000000,7,FALSE)*O398</f>
        <v>6.6666666666666661</v>
      </c>
    </row>
    <row r="399" spans="1:19" x14ac:dyDescent="0.25">
      <c r="A399" t="s">
        <v>440</v>
      </c>
      <c r="B399">
        <f>VLOOKUP($A399,'01 LEAD TIME'!$A$10:$G$1000000,2,FALSE)</f>
        <v>0</v>
      </c>
      <c r="C399">
        <f>VLOOKUP($A399,'01 LEAD TIME'!$A$10:$G$1000000,3,FALSE)</f>
        <v>6815</v>
      </c>
      <c r="D399" s="3">
        <f>VLOOKUP($A399,'01 LEAD TIME'!$A$10:$G$1000000,4,FALSE)</f>
        <v>1836217</v>
      </c>
      <c r="E399" s="3">
        <f>VLOOKUP($A399,'01 LEAD TIME'!$A$10:$G$1000000,5,FALSE)</f>
        <v>1836217</v>
      </c>
      <c r="F399" s="3">
        <f>VLOOKUP($A399,'01 LEAD TIME'!$A$10:$G$1000000,6,FALSE)</f>
        <v>9</v>
      </c>
      <c r="G399" s="3">
        <f>VLOOKUP($A399,'01 LEAD TIME'!$A$10:$G$1000000,7,FALSE)</f>
        <v>12</v>
      </c>
      <c r="H399" s="3">
        <f>VLOOKUP($A399,'02 SHIPPED'!$A$10:$G$1000000,4,FALSE)</f>
        <v>2273727</v>
      </c>
      <c r="I399" s="3">
        <f>VLOOKUP($A399,'02 SHIPPED'!$A$10:$G$1000000,5,FALSE)</f>
        <v>2273727</v>
      </c>
      <c r="J399" s="3">
        <f>VLOOKUP($A399,'02 SHIPPED'!$A$10:$G$1000000,6,FALSE)</f>
        <v>13</v>
      </c>
      <c r="K399" s="3">
        <f>VLOOKUP($A399,'02 SHIPPED'!$A$10:$G$1000000,7,FALSE)</f>
        <v>16</v>
      </c>
      <c r="L399" s="2">
        <f t="shared" si="27"/>
        <v>0.80758024160332353</v>
      </c>
      <c r="M399" s="2">
        <f t="shared" si="28"/>
        <v>0.80758024160332353</v>
      </c>
      <c r="N399" s="2">
        <f t="shared" si="29"/>
        <v>0.69230769230769229</v>
      </c>
      <c r="O399" s="2">
        <f t="shared" si="30"/>
        <v>0.75</v>
      </c>
      <c r="P399" s="8">
        <f>VLOOKUP($A399,'03 FORECAST SHIPPED'!$A$2:$G$1000000,4,FALSE)*L399</f>
        <v>1613592.9699576951</v>
      </c>
      <c r="Q399" s="8">
        <f>VLOOKUP($A399,'03 FORECAST SHIPPED'!$A$2:$G$1000000,5,FALSE)*M399</f>
        <v>1613592.9699576951</v>
      </c>
      <c r="R399" s="8">
        <f>VLOOKUP($A399,'03 FORECAST SHIPPED'!$A$2:$G$1000000,6,FALSE)*N399</f>
        <v>6.9230769230769234</v>
      </c>
      <c r="S399" s="8">
        <f>VLOOKUP($A399,'03 FORECAST SHIPPED'!$A$2:$G$1000000,7,FALSE)*O399</f>
        <v>10.5</v>
      </c>
    </row>
    <row r="400" spans="1:19" x14ac:dyDescent="0.25">
      <c r="A400" t="s">
        <v>441</v>
      </c>
      <c r="B400">
        <f>VLOOKUP($A400,'01 LEAD TIME'!$A$10:$G$1000000,2,FALSE)</f>
        <v>0</v>
      </c>
      <c r="C400">
        <f>VLOOKUP($A400,'01 LEAD TIME'!$A$10:$G$1000000,3,FALSE)</f>
        <v>6828</v>
      </c>
      <c r="D400" s="3">
        <f>VLOOKUP($A400,'01 LEAD TIME'!$A$10:$G$1000000,4,FALSE)</f>
        <v>100000</v>
      </c>
      <c r="E400" s="3">
        <f>VLOOKUP($A400,'01 LEAD TIME'!$A$10:$G$1000000,5,FALSE)</f>
        <v>100000</v>
      </c>
      <c r="F400" s="3">
        <f>VLOOKUP($A400,'01 LEAD TIME'!$A$10:$G$1000000,6,FALSE)</f>
        <v>1</v>
      </c>
      <c r="G400" s="3">
        <f>VLOOKUP($A400,'01 LEAD TIME'!$A$10:$G$1000000,7,FALSE)</f>
        <v>1</v>
      </c>
      <c r="H400" s="3">
        <f>VLOOKUP($A400,'02 SHIPPED'!$A$10:$G$1000000,4,FALSE)</f>
        <v>100000</v>
      </c>
      <c r="I400" s="3">
        <f>VLOOKUP($A400,'02 SHIPPED'!$A$10:$G$1000000,5,FALSE)</f>
        <v>100000</v>
      </c>
      <c r="J400" s="3">
        <f>VLOOKUP($A400,'02 SHIPPED'!$A$10:$G$1000000,6,FALSE)</f>
        <v>1</v>
      </c>
      <c r="K400" s="3">
        <f>VLOOKUP($A400,'02 SHIPPED'!$A$10:$G$1000000,7,FALSE)</f>
        <v>1</v>
      </c>
      <c r="L400" s="2">
        <f t="shared" si="27"/>
        <v>1</v>
      </c>
      <c r="M400" s="2">
        <f t="shared" si="28"/>
        <v>1</v>
      </c>
      <c r="N400" s="2">
        <f t="shared" si="29"/>
        <v>1</v>
      </c>
      <c r="O400" s="2">
        <f t="shared" si="30"/>
        <v>1</v>
      </c>
      <c r="P400" s="8">
        <f>VLOOKUP($A400,'03 FORECAST SHIPPED'!$A$2:$G$1000000,4,FALSE)*L400</f>
        <v>0</v>
      </c>
      <c r="Q400" s="8">
        <f>VLOOKUP($A400,'03 FORECAST SHIPPED'!$A$2:$G$1000000,5,FALSE)*M400</f>
        <v>0</v>
      </c>
      <c r="R400" s="8">
        <f>VLOOKUP($A400,'03 FORECAST SHIPPED'!$A$2:$G$1000000,6,FALSE)*N400</f>
        <v>0</v>
      </c>
      <c r="S400" s="8">
        <f>VLOOKUP($A400,'03 FORECAST SHIPPED'!$A$2:$G$1000000,7,FALSE)*O400</f>
        <v>0</v>
      </c>
    </row>
    <row r="401" spans="1:19" x14ac:dyDescent="0.25">
      <c r="A401" t="s">
        <v>442</v>
      </c>
      <c r="B401">
        <f>VLOOKUP($A401,'01 LEAD TIME'!$A$10:$G$1000000,2,FALSE)</f>
        <v>0</v>
      </c>
      <c r="C401">
        <f>VLOOKUP($A401,'01 LEAD TIME'!$A$10:$G$1000000,3,FALSE)</f>
        <v>6835</v>
      </c>
      <c r="D401" s="3">
        <f>VLOOKUP($A401,'01 LEAD TIME'!$A$10:$G$1000000,4,FALSE)</f>
        <v>441391.3</v>
      </c>
      <c r="E401" s="3">
        <f>VLOOKUP($A401,'01 LEAD TIME'!$A$10:$G$1000000,5,FALSE)</f>
        <v>441391.3</v>
      </c>
      <c r="F401" s="3">
        <f>VLOOKUP($A401,'01 LEAD TIME'!$A$10:$G$1000000,6,FALSE)</f>
        <v>3</v>
      </c>
      <c r="G401" s="3">
        <f>VLOOKUP($A401,'01 LEAD TIME'!$A$10:$G$1000000,7,FALSE)</f>
        <v>4</v>
      </c>
      <c r="H401" s="3">
        <f>VLOOKUP($A401,'02 SHIPPED'!$A$10:$G$1000000,4,FALSE)</f>
        <v>1800215.3</v>
      </c>
      <c r="I401" s="3">
        <f>VLOOKUP($A401,'02 SHIPPED'!$A$10:$G$1000000,5,FALSE)</f>
        <v>1800215.3</v>
      </c>
      <c r="J401" s="3">
        <f>VLOOKUP($A401,'02 SHIPPED'!$A$10:$G$1000000,6,FALSE)</f>
        <v>15</v>
      </c>
      <c r="K401" s="3">
        <f>VLOOKUP($A401,'02 SHIPPED'!$A$10:$G$1000000,7,FALSE)</f>
        <v>19</v>
      </c>
      <c r="L401" s="2">
        <f t="shared" si="27"/>
        <v>0.24518806167240106</v>
      </c>
      <c r="M401" s="2">
        <f t="shared" si="28"/>
        <v>0.24518806167240106</v>
      </c>
      <c r="N401" s="2">
        <f t="shared" si="29"/>
        <v>0.2</v>
      </c>
      <c r="O401" s="2">
        <f t="shared" si="30"/>
        <v>0.21052631578947367</v>
      </c>
      <c r="P401" s="8">
        <f>VLOOKUP($A401,'03 FORECAST SHIPPED'!$A$2:$G$1000000,4,FALSE)*L401</f>
        <v>660300.84078653809</v>
      </c>
      <c r="Q401" s="8">
        <f>VLOOKUP($A401,'03 FORECAST SHIPPED'!$A$2:$G$1000000,5,FALSE)*M401</f>
        <v>660300.84078653809</v>
      </c>
      <c r="R401" s="8">
        <f>VLOOKUP($A401,'03 FORECAST SHIPPED'!$A$2:$G$1000000,6,FALSE)*N401</f>
        <v>4.2</v>
      </c>
      <c r="S401" s="8">
        <f>VLOOKUP($A401,'03 FORECAST SHIPPED'!$A$2:$G$1000000,7,FALSE)*O401</f>
        <v>5.6842105263157894</v>
      </c>
    </row>
    <row r="402" spans="1:19" x14ac:dyDescent="0.25">
      <c r="A402" t="s">
        <v>443</v>
      </c>
      <c r="B402">
        <f>VLOOKUP($A402,'01 LEAD TIME'!$A$10:$G$1000000,2,FALSE)</f>
        <v>0</v>
      </c>
      <c r="C402">
        <f>VLOOKUP($A402,'01 LEAD TIME'!$A$10:$G$1000000,3,FALSE)</f>
        <v>6847</v>
      </c>
      <c r="D402" s="3">
        <f>VLOOKUP($A402,'01 LEAD TIME'!$A$10:$G$1000000,4,FALSE)</f>
        <v>17880110</v>
      </c>
      <c r="E402" s="3">
        <f>VLOOKUP($A402,'01 LEAD TIME'!$A$10:$G$1000000,5,FALSE)</f>
        <v>17627855.899999999</v>
      </c>
      <c r="F402" s="3">
        <f>VLOOKUP($A402,'01 LEAD TIME'!$A$10:$G$1000000,6,FALSE)</f>
        <v>95</v>
      </c>
      <c r="G402" s="3">
        <f>VLOOKUP($A402,'01 LEAD TIME'!$A$10:$G$1000000,7,FALSE)</f>
        <v>125</v>
      </c>
      <c r="H402" s="3">
        <f>VLOOKUP($A402,'02 SHIPPED'!$A$10:$G$1000000,4,FALSE)</f>
        <v>117501634.2</v>
      </c>
      <c r="I402" s="3">
        <f>VLOOKUP($A402,'02 SHIPPED'!$A$10:$G$1000000,5,FALSE)</f>
        <v>116094461.61</v>
      </c>
      <c r="J402" s="3">
        <f>VLOOKUP($A402,'02 SHIPPED'!$A$10:$G$1000000,6,FALSE)</f>
        <v>853</v>
      </c>
      <c r="K402" s="3">
        <f>VLOOKUP($A402,'02 SHIPPED'!$A$10:$G$1000000,7,FALSE)</f>
        <v>1070</v>
      </c>
      <c r="L402" s="2">
        <f t="shared" si="27"/>
        <v>0.15216903255631486</v>
      </c>
      <c r="M402" s="2">
        <f t="shared" si="28"/>
        <v>0.15184062749881941</v>
      </c>
      <c r="N402" s="2">
        <f t="shared" si="29"/>
        <v>0.11137162954279015</v>
      </c>
      <c r="O402" s="2">
        <f t="shared" si="30"/>
        <v>0.11682242990654206</v>
      </c>
      <c r="P402" s="8">
        <f>VLOOKUP($A402,'03 FORECAST SHIPPED'!$A$2:$G$1000000,4,FALSE)*L402</f>
        <v>15912258.648201281</v>
      </c>
      <c r="Q402" s="8">
        <f>VLOOKUP($A402,'03 FORECAST SHIPPED'!$A$2:$G$1000000,5,FALSE)*M402</f>
        <v>15696285.292029982</v>
      </c>
      <c r="R402" s="8">
        <f>VLOOKUP($A402,'03 FORECAST SHIPPED'!$A$2:$G$1000000,6,FALSE)*N402</f>
        <v>84.531066822977721</v>
      </c>
      <c r="S402" s="8">
        <f>VLOOKUP($A402,'03 FORECAST SHIPPED'!$A$2:$G$1000000,7,FALSE)*O402</f>
        <v>111.56542056074767</v>
      </c>
    </row>
    <row r="403" spans="1:19" x14ac:dyDescent="0.25">
      <c r="A403" t="s">
        <v>444</v>
      </c>
      <c r="B403">
        <f>VLOOKUP($A403,'01 LEAD TIME'!$A$10:$G$1000000,2,FALSE)</f>
        <v>0</v>
      </c>
      <c r="C403">
        <f>VLOOKUP($A403,'01 LEAD TIME'!$A$10:$G$1000000,3,FALSE)</f>
        <v>6856</v>
      </c>
      <c r="D403" s="3">
        <f>VLOOKUP($A403,'01 LEAD TIME'!$A$10:$G$1000000,4,FALSE)</f>
        <v>195314160.72999999</v>
      </c>
      <c r="E403" s="3">
        <f>VLOOKUP($A403,'01 LEAD TIME'!$A$10:$G$1000000,5,FALSE)</f>
        <v>193703078.78999999</v>
      </c>
      <c r="F403" s="3">
        <f>VLOOKUP($A403,'01 LEAD TIME'!$A$10:$G$1000000,6,FALSE)</f>
        <v>1719</v>
      </c>
      <c r="G403" s="3">
        <f>VLOOKUP($A403,'01 LEAD TIME'!$A$10:$G$1000000,7,FALSE)</f>
        <v>1996</v>
      </c>
      <c r="H403" s="3">
        <f>VLOOKUP($A403,'02 SHIPPED'!$A$10:$G$1000000,4,FALSE)</f>
        <v>508075741.19</v>
      </c>
      <c r="I403" s="3">
        <f>VLOOKUP($A403,'02 SHIPPED'!$A$10:$G$1000000,5,FALSE)</f>
        <v>503179298.22000003</v>
      </c>
      <c r="J403" s="3">
        <f>VLOOKUP($A403,'02 SHIPPED'!$A$10:$G$1000000,6,FALSE)</f>
        <v>4452</v>
      </c>
      <c r="K403" s="3">
        <f>VLOOKUP($A403,'02 SHIPPED'!$A$10:$G$1000000,7,FALSE)</f>
        <v>5291</v>
      </c>
      <c r="L403" s="2">
        <f t="shared" si="27"/>
        <v>0.38441937863937553</v>
      </c>
      <c r="M403" s="2">
        <f t="shared" si="28"/>
        <v>0.3849583627053535</v>
      </c>
      <c r="N403" s="2">
        <f t="shared" si="29"/>
        <v>0.38611859838274931</v>
      </c>
      <c r="O403" s="2">
        <f t="shared" si="30"/>
        <v>0.37724437724437726</v>
      </c>
      <c r="P403" s="8">
        <f>VLOOKUP($A403,'03 FORECAST SHIPPED'!$A$2:$G$1000000,4,FALSE)*L403</f>
        <v>176343760.17784536</v>
      </c>
      <c r="Q403" s="8">
        <f>VLOOKUP($A403,'03 FORECAST SHIPPED'!$A$2:$G$1000000,5,FALSE)*M403</f>
        <v>174905859.34253025</v>
      </c>
      <c r="R403" s="8">
        <f>VLOOKUP($A403,'03 FORECAST SHIPPED'!$A$2:$G$1000000,6,FALSE)*N403</f>
        <v>1512.8126684636118</v>
      </c>
      <c r="S403" s="8">
        <f>VLOOKUP($A403,'03 FORECAST SHIPPED'!$A$2:$G$1000000,7,FALSE)*O403</f>
        <v>1774.5575505575507</v>
      </c>
    </row>
    <row r="404" spans="1:19" x14ac:dyDescent="0.25">
      <c r="A404" t="s">
        <v>445</v>
      </c>
      <c r="B404">
        <f>VLOOKUP($A404,'01 LEAD TIME'!$A$10:$G$1000000,2,FALSE)</f>
        <v>0</v>
      </c>
      <c r="C404">
        <f>VLOOKUP($A404,'01 LEAD TIME'!$A$10:$G$1000000,3,FALSE)</f>
        <v>6886</v>
      </c>
      <c r="D404" s="3">
        <f>VLOOKUP($A404,'01 LEAD TIME'!$A$10:$G$1000000,4,FALSE)</f>
        <v>17362956.41</v>
      </c>
      <c r="E404" s="3">
        <f>VLOOKUP($A404,'01 LEAD TIME'!$A$10:$G$1000000,5,FALSE)</f>
        <v>17269099.579999998</v>
      </c>
      <c r="F404" s="3">
        <f>VLOOKUP($A404,'01 LEAD TIME'!$A$10:$G$1000000,6,FALSE)</f>
        <v>124</v>
      </c>
      <c r="G404" s="3">
        <f>VLOOKUP($A404,'01 LEAD TIME'!$A$10:$G$1000000,7,FALSE)</f>
        <v>143</v>
      </c>
      <c r="H404" s="3">
        <f>VLOOKUP($A404,'02 SHIPPED'!$A$10:$G$1000000,4,FALSE)</f>
        <v>62124651.140000001</v>
      </c>
      <c r="I404" s="3">
        <f>VLOOKUP($A404,'02 SHIPPED'!$A$10:$G$1000000,5,FALSE)</f>
        <v>61358650.939999998</v>
      </c>
      <c r="J404" s="3">
        <f>VLOOKUP($A404,'02 SHIPPED'!$A$10:$G$1000000,6,FALSE)</f>
        <v>537</v>
      </c>
      <c r="K404" s="3">
        <f>VLOOKUP($A404,'02 SHIPPED'!$A$10:$G$1000000,7,FALSE)</f>
        <v>606</v>
      </c>
      <c r="L404" s="2">
        <f t="shared" si="27"/>
        <v>0.27948577724600804</v>
      </c>
      <c r="M404" s="2">
        <f t="shared" si="28"/>
        <v>0.28144522924545251</v>
      </c>
      <c r="N404" s="2">
        <f t="shared" si="29"/>
        <v>0.23091247672253259</v>
      </c>
      <c r="O404" s="2">
        <f t="shared" si="30"/>
        <v>0.23597359735973597</v>
      </c>
      <c r="P404" s="8">
        <f>VLOOKUP($A404,'03 FORECAST SHIPPED'!$A$2:$G$1000000,4,FALSE)*L404</f>
        <v>14286415.051218236</v>
      </c>
      <c r="Q404" s="8">
        <f>VLOOKUP($A404,'03 FORECAST SHIPPED'!$A$2:$G$1000000,5,FALSE)*M404</f>
        <v>14234459.037427593</v>
      </c>
      <c r="R404" s="8">
        <f>VLOOKUP($A404,'03 FORECAST SHIPPED'!$A$2:$G$1000000,6,FALSE)*N404</f>
        <v>100.44692737430168</v>
      </c>
      <c r="S404" s="8">
        <f>VLOOKUP($A404,'03 FORECAST SHIPPED'!$A$2:$G$1000000,7,FALSE)*O404</f>
        <v>115.39108910891089</v>
      </c>
    </row>
    <row r="405" spans="1:19" x14ac:dyDescent="0.25">
      <c r="A405" t="s">
        <v>446</v>
      </c>
      <c r="B405">
        <f>VLOOKUP($A405,'01 LEAD TIME'!$A$10:$G$1000000,2,FALSE)</f>
        <v>0</v>
      </c>
      <c r="C405">
        <f>VLOOKUP($A405,'01 LEAD TIME'!$A$10:$G$1000000,3,FALSE)</f>
        <v>6915</v>
      </c>
      <c r="D405" s="3">
        <f>VLOOKUP($A405,'01 LEAD TIME'!$A$10:$G$1000000,4,FALSE)</f>
        <v>8596485</v>
      </c>
      <c r="E405" s="3">
        <f>VLOOKUP($A405,'01 LEAD TIME'!$A$10:$G$1000000,5,FALSE)</f>
        <v>8518969.3200000003</v>
      </c>
      <c r="F405" s="3">
        <f>VLOOKUP($A405,'01 LEAD TIME'!$A$10:$G$1000000,6,FALSE)</f>
        <v>85</v>
      </c>
      <c r="G405" s="3">
        <f>VLOOKUP($A405,'01 LEAD TIME'!$A$10:$G$1000000,7,FALSE)</f>
        <v>100</v>
      </c>
      <c r="H405" s="3">
        <f>VLOOKUP($A405,'02 SHIPPED'!$A$10:$G$1000000,4,FALSE)</f>
        <v>30066643.59</v>
      </c>
      <c r="I405" s="3">
        <f>VLOOKUP($A405,'02 SHIPPED'!$A$10:$G$1000000,5,FALSE)</f>
        <v>29837594.170000002</v>
      </c>
      <c r="J405" s="3">
        <f>VLOOKUP($A405,'02 SHIPPED'!$A$10:$G$1000000,6,FALSE)</f>
        <v>236</v>
      </c>
      <c r="K405" s="3">
        <f>VLOOKUP($A405,'02 SHIPPED'!$A$10:$G$1000000,7,FALSE)</f>
        <v>306</v>
      </c>
      <c r="L405" s="2">
        <f t="shared" si="27"/>
        <v>0.28591435469901083</v>
      </c>
      <c r="M405" s="2">
        <f t="shared" si="28"/>
        <v>0.28551126714382818</v>
      </c>
      <c r="N405" s="2">
        <f t="shared" si="29"/>
        <v>0.36016949152542371</v>
      </c>
      <c r="O405" s="2">
        <f t="shared" si="30"/>
        <v>0.32679738562091504</v>
      </c>
      <c r="P405" s="8">
        <f>VLOOKUP($A405,'03 FORECAST SHIPPED'!$A$2:$G$1000000,4,FALSE)*L405</f>
        <v>9992919.8716141488</v>
      </c>
      <c r="Q405" s="8">
        <f>VLOOKUP($A405,'03 FORECAST SHIPPED'!$A$2:$G$1000000,5,FALSE)*M405</f>
        <v>9910366.2247579098</v>
      </c>
      <c r="R405" s="8">
        <f>VLOOKUP($A405,'03 FORECAST SHIPPED'!$A$2:$G$1000000,6,FALSE)*N405</f>
        <v>98.326271186440678</v>
      </c>
      <c r="S405" s="8">
        <f>VLOOKUP($A405,'03 FORECAST SHIPPED'!$A$2:$G$1000000,7,FALSE)*O405</f>
        <v>112.74509803921569</v>
      </c>
    </row>
    <row r="406" spans="1:19" x14ac:dyDescent="0.25">
      <c r="A406" t="s">
        <v>447</v>
      </c>
      <c r="B406">
        <f>VLOOKUP($A406,'01 LEAD TIME'!$A$10:$G$1000000,2,FALSE)</f>
        <v>0</v>
      </c>
      <c r="C406">
        <f>VLOOKUP($A406,'01 LEAD TIME'!$A$10:$G$1000000,3,FALSE)</f>
        <v>6951</v>
      </c>
      <c r="D406" s="3">
        <f>VLOOKUP($A406,'01 LEAD TIME'!$A$10:$G$1000000,4,FALSE)</f>
        <v>10927377.9</v>
      </c>
      <c r="E406" s="3">
        <f>VLOOKUP($A406,'01 LEAD TIME'!$A$10:$G$1000000,5,FALSE)</f>
        <v>10805059.24</v>
      </c>
      <c r="F406" s="3">
        <f>VLOOKUP($A406,'01 LEAD TIME'!$A$10:$G$1000000,6,FALSE)</f>
        <v>83</v>
      </c>
      <c r="G406" s="3">
        <f>VLOOKUP($A406,'01 LEAD TIME'!$A$10:$G$1000000,7,FALSE)</f>
        <v>100</v>
      </c>
      <c r="H406" s="3">
        <f>VLOOKUP($A406,'02 SHIPPED'!$A$10:$G$1000000,4,FALSE)</f>
        <v>23715925.510000002</v>
      </c>
      <c r="I406" s="3">
        <f>VLOOKUP($A406,'02 SHIPPED'!$A$10:$G$1000000,5,FALSE)</f>
        <v>23413298.91</v>
      </c>
      <c r="J406" s="3">
        <f>VLOOKUP($A406,'02 SHIPPED'!$A$10:$G$1000000,6,FALSE)</f>
        <v>182</v>
      </c>
      <c r="K406" s="3">
        <f>VLOOKUP($A406,'02 SHIPPED'!$A$10:$G$1000000,7,FALSE)</f>
        <v>226</v>
      </c>
      <c r="L406" s="2">
        <f t="shared" si="27"/>
        <v>0.46076118325605248</v>
      </c>
      <c r="M406" s="2">
        <f t="shared" si="28"/>
        <v>0.4614923886434934</v>
      </c>
      <c r="N406" s="2">
        <f t="shared" si="29"/>
        <v>0.45604395604395603</v>
      </c>
      <c r="O406" s="2">
        <f t="shared" si="30"/>
        <v>0.44247787610619471</v>
      </c>
      <c r="P406" s="8">
        <f>VLOOKUP($A406,'03 FORECAST SHIPPED'!$A$2:$G$1000000,4,FALSE)*L406</f>
        <v>12481760.691074178</v>
      </c>
      <c r="Q406" s="8">
        <f>VLOOKUP($A406,'03 FORECAST SHIPPED'!$A$2:$G$1000000,5,FALSE)*M406</f>
        <v>12361908.760287231</v>
      </c>
      <c r="R406" s="8">
        <f>VLOOKUP($A406,'03 FORECAST SHIPPED'!$A$2:$G$1000000,6,FALSE)*N406</f>
        <v>94.857142857142861</v>
      </c>
      <c r="S406" s="8">
        <f>VLOOKUP($A406,'03 FORECAST SHIPPED'!$A$2:$G$1000000,7,FALSE)*O406</f>
        <v>112.83185840707965</v>
      </c>
    </row>
    <row r="407" spans="1:19" x14ac:dyDescent="0.25">
      <c r="A407" t="s">
        <v>448</v>
      </c>
      <c r="B407">
        <f>VLOOKUP($A407,'01 LEAD TIME'!$A$10:$G$1000000,2,FALSE)</f>
        <v>0</v>
      </c>
      <c r="C407">
        <f>VLOOKUP($A407,'01 LEAD TIME'!$A$10:$G$1000000,3,FALSE)</f>
        <v>6980</v>
      </c>
      <c r="D407" s="3">
        <f>VLOOKUP($A407,'01 LEAD TIME'!$A$10:$G$1000000,4,FALSE)</f>
        <v>251262078.44999999</v>
      </c>
      <c r="E407" s="3">
        <f>VLOOKUP($A407,'01 LEAD TIME'!$A$10:$G$1000000,5,FALSE)</f>
        <v>248986702.61000001</v>
      </c>
      <c r="F407" s="3">
        <f>VLOOKUP($A407,'01 LEAD TIME'!$A$10:$G$1000000,6,FALSE)</f>
        <v>2016</v>
      </c>
      <c r="G407" s="3">
        <f>VLOOKUP($A407,'01 LEAD TIME'!$A$10:$G$1000000,7,FALSE)</f>
        <v>2334</v>
      </c>
      <c r="H407" s="3">
        <f>VLOOKUP($A407,'02 SHIPPED'!$A$10:$G$1000000,4,FALSE)</f>
        <v>433358783.43000001</v>
      </c>
      <c r="I407" s="3">
        <f>VLOOKUP($A407,'02 SHIPPED'!$A$10:$G$1000000,5,FALSE)</f>
        <v>428739970.38</v>
      </c>
      <c r="J407" s="3">
        <f>VLOOKUP($A407,'02 SHIPPED'!$A$10:$G$1000000,6,FALSE)</f>
        <v>3346</v>
      </c>
      <c r="K407" s="3">
        <f>VLOOKUP($A407,'02 SHIPPED'!$A$10:$G$1000000,7,FALSE)</f>
        <v>3970</v>
      </c>
      <c r="L407" s="2">
        <f t="shared" si="27"/>
        <v>0.57980151333562646</v>
      </c>
      <c r="M407" s="2">
        <f t="shared" si="28"/>
        <v>0.58074058826220143</v>
      </c>
      <c r="N407" s="2">
        <f t="shared" si="29"/>
        <v>0.60251046025104604</v>
      </c>
      <c r="O407" s="2">
        <f t="shared" si="30"/>
        <v>0.58790931989924433</v>
      </c>
      <c r="P407" s="8">
        <f>VLOOKUP($A407,'03 FORECAST SHIPPED'!$A$2:$G$1000000,4,FALSE)*L407</f>
        <v>275441960.26149404</v>
      </c>
      <c r="Q407" s="8">
        <f>VLOOKUP($A407,'03 FORECAST SHIPPED'!$A$2:$G$1000000,5,FALSE)*M407</f>
        <v>272563456.63755333</v>
      </c>
      <c r="R407" s="8">
        <f>VLOOKUP($A407,'03 FORECAST SHIPPED'!$A$2:$G$1000000,6,FALSE)*N407</f>
        <v>2087.6987447698743</v>
      </c>
      <c r="S407" s="8">
        <f>VLOOKUP($A407,'03 FORECAST SHIPPED'!$A$2:$G$1000000,7,FALSE)*O407</f>
        <v>2447.466498740554</v>
      </c>
    </row>
    <row r="408" spans="1:19" x14ac:dyDescent="0.25">
      <c r="A408" t="s">
        <v>449</v>
      </c>
      <c r="B408">
        <f>VLOOKUP($A408,'01 LEAD TIME'!$A$10:$G$1000000,2,FALSE)</f>
        <v>0</v>
      </c>
      <c r="C408">
        <f>VLOOKUP($A408,'01 LEAD TIME'!$A$10:$G$1000000,3,FALSE)</f>
        <v>6988</v>
      </c>
      <c r="D408" s="3">
        <f>VLOOKUP($A408,'01 LEAD TIME'!$A$10:$G$1000000,4,FALSE)</f>
        <v>238941875.91999999</v>
      </c>
      <c r="E408" s="3">
        <f>VLOOKUP($A408,'01 LEAD TIME'!$A$10:$G$1000000,5,FALSE)</f>
        <v>236303194.28999999</v>
      </c>
      <c r="F408" s="3">
        <f>VLOOKUP($A408,'01 LEAD TIME'!$A$10:$G$1000000,6,FALSE)</f>
        <v>2127</v>
      </c>
      <c r="G408" s="3">
        <f>VLOOKUP($A408,'01 LEAD TIME'!$A$10:$G$1000000,7,FALSE)</f>
        <v>2429</v>
      </c>
      <c r="H408" s="3">
        <f>VLOOKUP($A408,'02 SHIPPED'!$A$10:$G$1000000,4,FALSE)</f>
        <v>617583797.17999995</v>
      </c>
      <c r="I408" s="3">
        <f>VLOOKUP($A408,'02 SHIPPED'!$A$10:$G$1000000,5,FALSE)</f>
        <v>610262135.79999995</v>
      </c>
      <c r="J408" s="3">
        <f>VLOOKUP($A408,'02 SHIPPED'!$A$10:$G$1000000,6,FALSE)</f>
        <v>5330</v>
      </c>
      <c r="K408" s="3">
        <f>VLOOKUP($A408,'02 SHIPPED'!$A$10:$G$1000000,7,FALSE)</f>
        <v>6342</v>
      </c>
      <c r="L408" s="2">
        <f t="shared" si="27"/>
        <v>0.3868979027802415</v>
      </c>
      <c r="M408" s="2">
        <f t="shared" si="28"/>
        <v>0.387215887120749</v>
      </c>
      <c r="N408" s="2">
        <f t="shared" si="29"/>
        <v>0.39906191369606003</v>
      </c>
      <c r="O408" s="2">
        <f t="shared" si="30"/>
        <v>0.38300220750551878</v>
      </c>
      <c r="P408" s="8">
        <f>VLOOKUP($A408,'03 FORECAST SHIPPED'!$A$2:$G$1000000,4,FALSE)*L408</f>
        <v>218437000.7096979</v>
      </c>
      <c r="Q408" s="8">
        <f>VLOOKUP($A408,'03 FORECAST SHIPPED'!$A$2:$G$1000000,5,FALSE)*M408</f>
        <v>216149654.66817492</v>
      </c>
      <c r="R408" s="8">
        <f>VLOOKUP($A408,'03 FORECAST SHIPPED'!$A$2:$G$1000000,6,FALSE)*N408</f>
        <v>1890.7553470919324</v>
      </c>
      <c r="S408" s="8">
        <f>VLOOKUP($A408,'03 FORECAST SHIPPED'!$A$2:$G$1000000,7,FALSE)*O408</f>
        <v>2183.8785871964683</v>
      </c>
    </row>
    <row r="409" spans="1:19" x14ac:dyDescent="0.25">
      <c r="A409" t="s">
        <v>450</v>
      </c>
      <c r="B409">
        <f>VLOOKUP($A409,'01 LEAD TIME'!$A$10:$G$1000000,2,FALSE)</f>
        <v>0</v>
      </c>
      <c r="C409">
        <f>VLOOKUP($A409,'01 LEAD TIME'!$A$10:$G$1000000,3,FALSE)</f>
        <v>7002</v>
      </c>
      <c r="D409" s="3">
        <f>VLOOKUP($A409,'01 LEAD TIME'!$A$10:$G$1000000,4,FALSE)</f>
        <v>22765370.949999999</v>
      </c>
      <c r="E409" s="3">
        <f>VLOOKUP($A409,'01 LEAD TIME'!$A$10:$G$1000000,5,FALSE)</f>
        <v>22514000.420000002</v>
      </c>
      <c r="F409" s="3">
        <f>VLOOKUP($A409,'01 LEAD TIME'!$A$10:$G$1000000,6,FALSE)</f>
        <v>160</v>
      </c>
      <c r="G409" s="3">
        <f>VLOOKUP($A409,'01 LEAD TIME'!$A$10:$G$1000000,7,FALSE)</f>
        <v>203</v>
      </c>
      <c r="H409" s="3">
        <f>VLOOKUP($A409,'02 SHIPPED'!$A$10:$G$1000000,4,FALSE)</f>
        <v>125113675.09999999</v>
      </c>
      <c r="I409" s="3">
        <f>VLOOKUP($A409,'02 SHIPPED'!$A$10:$G$1000000,5,FALSE)</f>
        <v>123305010.34</v>
      </c>
      <c r="J409" s="3">
        <f>VLOOKUP($A409,'02 SHIPPED'!$A$10:$G$1000000,6,FALSE)</f>
        <v>972</v>
      </c>
      <c r="K409" s="3">
        <f>VLOOKUP($A409,'02 SHIPPED'!$A$10:$G$1000000,7,FALSE)</f>
        <v>1172</v>
      </c>
      <c r="L409" s="2">
        <f t="shared" si="27"/>
        <v>0.18195749530820074</v>
      </c>
      <c r="M409" s="2">
        <f t="shared" si="28"/>
        <v>0.18258787990788145</v>
      </c>
      <c r="N409" s="2">
        <f t="shared" si="29"/>
        <v>0.16460905349794239</v>
      </c>
      <c r="O409" s="2">
        <f t="shared" si="30"/>
        <v>0.17320819112627986</v>
      </c>
      <c r="P409" s="8">
        <f>VLOOKUP($A409,'03 FORECAST SHIPPED'!$A$2:$G$1000000,4,FALSE)*L409</f>
        <v>19681743.827481754</v>
      </c>
      <c r="Q409" s="8">
        <f>VLOOKUP($A409,'03 FORECAST SHIPPED'!$A$2:$G$1000000,5,FALSE)*M409</f>
        <v>19471389.21290569</v>
      </c>
      <c r="R409" s="8">
        <f>VLOOKUP($A409,'03 FORECAST SHIPPED'!$A$2:$G$1000000,6,FALSE)*N409</f>
        <v>139.75308641975309</v>
      </c>
      <c r="S409" s="8">
        <f>VLOOKUP($A409,'03 FORECAST SHIPPED'!$A$2:$G$1000000,7,FALSE)*O409</f>
        <v>176.84556313993173</v>
      </c>
    </row>
    <row r="410" spans="1:19" x14ac:dyDescent="0.25">
      <c r="A410" t="s">
        <v>451</v>
      </c>
      <c r="B410">
        <f>VLOOKUP($A410,'01 LEAD TIME'!$A$10:$G$1000000,2,FALSE)</f>
        <v>0</v>
      </c>
      <c r="C410">
        <f>VLOOKUP($A410,'01 LEAD TIME'!$A$10:$G$1000000,3,FALSE)</f>
        <v>7009</v>
      </c>
      <c r="D410" s="3">
        <f>VLOOKUP($A410,'01 LEAD TIME'!$A$10:$G$1000000,4,FALSE)</f>
        <v>20336584.800000001</v>
      </c>
      <c r="E410" s="3">
        <f>VLOOKUP($A410,'01 LEAD TIME'!$A$10:$G$1000000,5,FALSE)</f>
        <v>20095029.82</v>
      </c>
      <c r="F410" s="3">
        <f>VLOOKUP($A410,'01 LEAD TIME'!$A$10:$G$1000000,6,FALSE)</f>
        <v>160</v>
      </c>
      <c r="G410" s="3">
        <f>VLOOKUP($A410,'01 LEAD TIME'!$A$10:$G$1000000,7,FALSE)</f>
        <v>194</v>
      </c>
      <c r="H410" s="3">
        <f>VLOOKUP($A410,'02 SHIPPED'!$A$10:$G$1000000,4,FALSE)</f>
        <v>104116826.2</v>
      </c>
      <c r="I410" s="3">
        <f>VLOOKUP($A410,'02 SHIPPED'!$A$10:$G$1000000,5,FALSE)</f>
        <v>102988647.22</v>
      </c>
      <c r="J410" s="3">
        <f>VLOOKUP($A410,'02 SHIPPED'!$A$10:$G$1000000,6,FALSE)</f>
        <v>743</v>
      </c>
      <c r="K410" s="3">
        <f>VLOOKUP($A410,'02 SHIPPED'!$A$10:$G$1000000,7,FALSE)</f>
        <v>945</v>
      </c>
      <c r="L410" s="2">
        <f t="shared" si="27"/>
        <v>0.19532467077833382</v>
      </c>
      <c r="M410" s="2">
        <f t="shared" si="28"/>
        <v>0.19511888312382478</v>
      </c>
      <c r="N410" s="2">
        <f t="shared" si="29"/>
        <v>0.21534320323014805</v>
      </c>
      <c r="O410" s="2">
        <f t="shared" si="30"/>
        <v>0.2052910052910053</v>
      </c>
      <c r="P410" s="8">
        <f>VLOOKUP($A410,'03 FORECAST SHIPPED'!$A$2:$G$1000000,4,FALSE)*L410</f>
        <v>17501340.468486138</v>
      </c>
      <c r="Q410" s="8">
        <f>VLOOKUP($A410,'03 FORECAST SHIPPED'!$A$2:$G$1000000,5,FALSE)*M410</f>
        <v>17303492.528454307</v>
      </c>
      <c r="R410" s="8">
        <f>VLOOKUP($A410,'03 FORECAST SHIPPED'!$A$2:$G$1000000,6,FALSE)*N410</f>
        <v>141.91117092866756</v>
      </c>
      <c r="S410" s="8">
        <f>VLOOKUP($A410,'03 FORECAST SHIPPED'!$A$2:$G$1000000,7,FALSE)*O410</f>
        <v>165.66984126984127</v>
      </c>
    </row>
    <row r="411" spans="1:19" x14ac:dyDescent="0.25">
      <c r="A411" t="s">
        <v>452</v>
      </c>
      <c r="B411">
        <f>VLOOKUP($A411,'01 LEAD TIME'!$A$10:$G$1000000,2,FALSE)</f>
        <v>0</v>
      </c>
      <c r="C411">
        <f>VLOOKUP($A411,'01 LEAD TIME'!$A$10:$G$1000000,3,FALSE)</f>
        <v>7018</v>
      </c>
      <c r="D411" s="3">
        <f>VLOOKUP($A411,'01 LEAD TIME'!$A$10:$G$1000000,4,FALSE)</f>
        <v>380000</v>
      </c>
      <c r="E411" s="3">
        <f>VLOOKUP($A411,'01 LEAD TIME'!$A$10:$G$1000000,5,FALSE)</f>
        <v>380000</v>
      </c>
      <c r="F411" s="3">
        <f>VLOOKUP($A411,'01 LEAD TIME'!$A$10:$G$1000000,6,FALSE)</f>
        <v>2</v>
      </c>
      <c r="G411" s="3">
        <f>VLOOKUP($A411,'01 LEAD TIME'!$A$10:$G$1000000,7,FALSE)</f>
        <v>3</v>
      </c>
      <c r="H411" s="3">
        <f>VLOOKUP($A411,'02 SHIPPED'!$A$10:$G$1000000,4,FALSE)</f>
        <v>790100</v>
      </c>
      <c r="I411" s="3">
        <f>VLOOKUP($A411,'02 SHIPPED'!$A$10:$G$1000000,5,FALSE)</f>
        <v>750100</v>
      </c>
      <c r="J411" s="3">
        <f>VLOOKUP($A411,'02 SHIPPED'!$A$10:$G$1000000,6,FALSE)</f>
        <v>4</v>
      </c>
      <c r="K411" s="3">
        <f>VLOOKUP($A411,'02 SHIPPED'!$A$10:$G$1000000,7,FALSE)</f>
        <v>5</v>
      </c>
      <c r="L411" s="2">
        <f t="shared" si="27"/>
        <v>0.48095177825591695</v>
      </c>
      <c r="M411" s="2">
        <f t="shared" si="28"/>
        <v>0.50659912011731767</v>
      </c>
      <c r="N411" s="2">
        <f t="shared" si="29"/>
        <v>0.5</v>
      </c>
      <c r="O411" s="2">
        <f t="shared" si="30"/>
        <v>0.6</v>
      </c>
      <c r="P411" s="8">
        <f>VLOOKUP($A411,'03 FORECAST SHIPPED'!$A$2:$G$1000000,4,FALSE)*L411</f>
        <v>491246.55106948485</v>
      </c>
      <c r="Q411" s="8">
        <f>VLOOKUP($A411,'03 FORECAST SHIPPED'!$A$2:$G$1000000,5,FALSE)*M411</f>
        <v>517442.87428342883</v>
      </c>
      <c r="R411" s="8">
        <f>VLOOKUP($A411,'03 FORECAST SHIPPED'!$A$2:$G$1000000,6,FALSE)*N411</f>
        <v>3.5</v>
      </c>
      <c r="S411" s="8">
        <f>VLOOKUP($A411,'03 FORECAST SHIPPED'!$A$2:$G$1000000,7,FALSE)*O411</f>
        <v>7.1999999999999993</v>
      </c>
    </row>
    <row r="412" spans="1:19" x14ac:dyDescent="0.25">
      <c r="A412" t="s">
        <v>453</v>
      </c>
      <c r="B412">
        <f>VLOOKUP($A412,'01 LEAD TIME'!$A$10:$G$1000000,2,FALSE)</f>
        <v>0</v>
      </c>
      <c r="C412">
        <f>VLOOKUP($A412,'01 LEAD TIME'!$A$10:$G$1000000,3,FALSE)</f>
        <v>7023</v>
      </c>
      <c r="D412" s="3">
        <f>VLOOKUP($A412,'01 LEAD TIME'!$A$10:$G$1000000,4,FALSE)</f>
        <v>4143942.59</v>
      </c>
      <c r="E412" s="3">
        <f>VLOOKUP($A412,'01 LEAD TIME'!$A$10:$G$1000000,5,FALSE)</f>
        <v>4143942.59</v>
      </c>
      <c r="F412" s="3">
        <f>VLOOKUP($A412,'01 LEAD TIME'!$A$10:$G$1000000,6,FALSE)</f>
        <v>30</v>
      </c>
      <c r="G412" s="3">
        <f>VLOOKUP($A412,'01 LEAD TIME'!$A$10:$G$1000000,7,FALSE)</f>
        <v>38</v>
      </c>
      <c r="H412" s="3">
        <f>VLOOKUP($A412,'02 SHIPPED'!$A$10:$G$1000000,4,FALSE)</f>
        <v>14924444.01</v>
      </c>
      <c r="I412" s="3">
        <f>VLOOKUP($A412,'02 SHIPPED'!$A$10:$G$1000000,5,FALSE)</f>
        <v>14783582.1</v>
      </c>
      <c r="J412" s="3">
        <f>VLOOKUP($A412,'02 SHIPPED'!$A$10:$G$1000000,6,FALSE)</f>
        <v>94</v>
      </c>
      <c r="K412" s="3">
        <f>VLOOKUP($A412,'02 SHIPPED'!$A$10:$G$1000000,7,FALSE)</f>
        <v>122</v>
      </c>
      <c r="L412" s="2">
        <f t="shared" si="27"/>
        <v>0.27766143832382534</v>
      </c>
      <c r="M412" s="2">
        <f t="shared" si="28"/>
        <v>0.28030707050356896</v>
      </c>
      <c r="N412" s="2">
        <f t="shared" si="29"/>
        <v>0.31914893617021278</v>
      </c>
      <c r="O412" s="2">
        <f t="shared" si="30"/>
        <v>0.31147540983606559</v>
      </c>
      <c r="P412" s="8">
        <f>VLOOKUP($A412,'03 FORECAST SHIPPED'!$A$2:$G$1000000,4,FALSE)*L412</f>
        <v>5537849.0688649919</v>
      </c>
      <c r="Q412" s="8">
        <f>VLOOKUP($A412,'03 FORECAST SHIPPED'!$A$2:$G$1000000,5,FALSE)*M412</f>
        <v>5551130.5812647715</v>
      </c>
      <c r="R412" s="8">
        <f>VLOOKUP($A412,'03 FORECAST SHIPPED'!$A$2:$G$1000000,6,FALSE)*N412</f>
        <v>34.468085106382979</v>
      </c>
      <c r="S412" s="8">
        <f>VLOOKUP($A412,'03 FORECAST SHIPPED'!$A$2:$G$1000000,7,FALSE)*O412</f>
        <v>48.278688524590166</v>
      </c>
    </row>
    <row r="413" spans="1:19" x14ac:dyDescent="0.25">
      <c r="A413" t="s">
        <v>454</v>
      </c>
      <c r="B413">
        <f>VLOOKUP($A413,'01 LEAD TIME'!$A$10:$G$1000000,2,FALSE)</f>
        <v>0</v>
      </c>
      <c r="C413">
        <f>VLOOKUP($A413,'01 LEAD TIME'!$A$10:$G$1000000,3,FALSE)</f>
        <v>7029</v>
      </c>
      <c r="D413" s="3">
        <f>VLOOKUP($A413,'01 LEAD TIME'!$A$10:$G$1000000,4,FALSE)</f>
        <v>489000</v>
      </c>
      <c r="E413" s="3">
        <f>VLOOKUP($A413,'01 LEAD TIME'!$A$10:$G$1000000,5,FALSE)</f>
        <v>489000</v>
      </c>
      <c r="F413" s="3">
        <f>VLOOKUP($A413,'01 LEAD TIME'!$A$10:$G$1000000,6,FALSE)</f>
        <v>4</v>
      </c>
      <c r="G413" s="3">
        <f>VLOOKUP($A413,'01 LEAD TIME'!$A$10:$G$1000000,7,FALSE)</f>
        <v>4</v>
      </c>
      <c r="H413" s="3">
        <f>VLOOKUP($A413,'02 SHIPPED'!$A$10:$G$1000000,4,FALSE)</f>
        <v>1582400</v>
      </c>
      <c r="I413" s="3">
        <f>VLOOKUP($A413,'02 SHIPPED'!$A$10:$G$1000000,5,FALSE)</f>
        <v>1582400</v>
      </c>
      <c r="J413" s="3">
        <f>VLOOKUP($A413,'02 SHIPPED'!$A$10:$G$1000000,6,FALSE)</f>
        <v>13</v>
      </c>
      <c r="K413" s="3">
        <f>VLOOKUP($A413,'02 SHIPPED'!$A$10:$G$1000000,7,FALSE)</f>
        <v>14</v>
      </c>
      <c r="L413" s="2">
        <f t="shared" si="27"/>
        <v>0.30902426693629931</v>
      </c>
      <c r="M413" s="2">
        <f t="shared" si="28"/>
        <v>0.30902426693629931</v>
      </c>
      <c r="N413" s="2">
        <f t="shared" si="29"/>
        <v>0.30769230769230771</v>
      </c>
      <c r="O413" s="2">
        <f t="shared" si="30"/>
        <v>0.2857142857142857</v>
      </c>
      <c r="P413" s="8">
        <f>VLOOKUP($A413,'03 FORECAST SHIPPED'!$A$2:$G$1000000,4,FALSE)*L413</f>
        <v>1228982.4020475228</v>
      </c>
      <c r="Q413" s="8">
        <f>VLOOKUP($A413,'03 FORECAST SHIPPED'!$A$2:$G$1000000,5,FALSE)*M413</f>
        <v>1228982.4020475228</v>
      </c>
      <c r="R413" s="8">
        <f>VLOOKUP($A413,'03 FORECAST SHIPPED'!$A$2:$G$1000000,6,FALSE)*N413</f>
        <v>7.384615384615385</v>
      </c>
      <c r="S413" s="8">
        <f>VLOOKUP($A413,'03 FORECAST SHIPPED'!$A$2:$G$1000000,7,FALSE)*O413</f>
        <v>10</v>
      </c>
    </row>
    <row r="414" spans="1:19" x14ac:dyDescent="0.25">
      <c r="A414" t="s">
        <v>455</v>
      </c>
      <c r="B414">
        <f>VLOOKUP($A414,'01 LEAD TIME'!$A$10:$G$1000000,2,FALSE)</f>
        <v>0</v>
      </c>
      <c r="C414">
        <f>VLOOKUP($A414,'01 LEAD TIME'!$A$10:$G$1000000,3,FALSE)</f>
        <v>7036</v>
      </c>
      <c r="D414" s="3">
        <f>VLOOKUP($A414,'01 LEAD TIME'!$A$10:$G$1000000,4,FALSE)</f>
        <v>419600</v>
      </c>
      <c r="E414" s="3">
        <f>VLOOKUP($A414,'01 LEAD TIME'!$A$10:$G$1000000,5,FALSE)</f>
        <v>371280</v>
      </c>
      <c r="F414" s="3">
        <f>VLOOKUP($A414,'01 LEAD TIME'!$A$10:$G$1000000,6,FALSE)</f>
        <v>3</v>
      </c>
      <c r="G414" s="3">
        <f>VLOOKUP($A414,'01 LEAD TIME'!$A$10:$G$1000000,7,FALSE)</f>
        <v>6</v>
      </c>
      <c r="H414" s="3">
        <f>VLOOKUP($A414,'02 SHIPPED'!$A$10:$G$1000000,4,FALSE)</f>
        <v>966225</v>
      </c>
      <c r="I414" s="3">
        <f>VLOOKUP($A414,'02 SHIPPED'!$A$10:$G$1000000,5,FALSE)</f>
        <v>877905</v>
      </c>
      <c r="J414" s="3">
        <f>VLOOKUP($A414,'02 SHIPPED'!$A$10:$G$1000000,6,FALSE)</f>
        <v>7</v>
      </c>
      <c r="K414" s="3">
        <f>VLOOKUP($A414,'02 SHIPPED'!$A$10:$G$1000000,7,FALSE)</f>
        <v>12</v>
      </c>
      <c r="L414" s="2">
        <f t="shared" si="27"/>
        <v>0.43426738078604882</v>
      </c>
      <c r="M414" s="2">
        <f t="shared" si="28"/>
        <v>0.42291591914842724</v>
      </c>
      <c r="N414" s="2">
        <f t="shared" si="29"/>
        <v>0.42857142857142855</v>
      </c>
      <c r="O414" s="2">
        <f t="shared" si="30"/>
        <v>0.5</v>
      </c>
      <c r="P414" s="8">
        <f>VLOOKUP($A414,'03 FORECAST SHIPPED'!$A$2:$G$1000000,4,FALSE)*L414</f>
        <v>416115.004269192</v>
      </c>
      <c r="Q414" s="8">
        <f>VLOOKUP($A414,'03 FORECAST SHIPPED'!$A$2:$G$1000000,5,FALSE)*M414</f>
        <v>405238.033728023</v>
      </c>
      <c r="R414" s="8">
        <f>VLOOKUP($A414,'03 FORECAST SHIPPED'!$A$2:$G$1000000,6,FALSE)*N414</f>
        <v>1.7142857142857142</v>
      </c>
      <c r="S414" s="8">
        <f>VLOOKUP($A414,'03 FORECAST SHIPPED'!$A$2:$G$1000000,7,FALSE)*O414</f>
        <v>2</v>
      </c>
    </row>
    <row r="415" spans="1:19" x14ac:dyDescent="0.25">
      <c r="A415" t="s">
        <v>456</v>
      </c>
      <c r="B415">
        <f>VLOOKUP($A415,'01 LEAD TIME'!$A$10:$G$1000000,2,FALSE)</f>
        <v>0</v>
      </c>
      <c r="C415">
        <f>VLOOKUP($A415,'01 LEAD TIME'!$A$10:$G$1000000,3,FALSE)</f>
        <v>7044</v>
      </c>
      <c r="D415" s="3">
        <f>VLOOKUP($A415,'01 LEAD TIME'!$A$10:$G$1000000,4,FALSE)</f>
        <v>1829568.05</v>
      </c>
      <c r="E415" s="3">
        <f>VLOOKUP($A415,'01 LEAD TIME'!$A$10:$G$1000000,5,FALSE)</f>
        <v>1829568.05</v>
      </c>
      <c r="F415" s="3">
        <f>VLOOKUP($A415,'01 LEAD TIME'!$A$10:$G$1000000,6,FALSE)</f>
        <v>14</v>
      </c>
      <c r="G415" s="3">
        <f>VLOOKUP($A415,'01 LEAD TIME'!$A$10:$G$1000000,7,FALSE)</f>
        <v>15</v>
      </c>
      <c r="H415" s="3">
        <f>VLOOKUP($A415,'02 SHIPPED'!$A$10:$G$1000000,4,FALSE)</f>
        <v>7076445.8499999996</v>
      </c>
      <c r="I415" s="3">
        <f>VLOOKUP($A415,'02 SHIPPED'!$A$10:$G$1000000,5,FALSE)</f>
        <v>6877095.8499999996</v>
      </c>
      <c r="J415" s="3">
        <f>VLOOKUP($A415,'02 SHIPPED'!$A$10:$G$1000000,6,FALSE)</f>
        <v>35</v>
      </c>
      <c r="K415" s="3">
        <f>VLOOKUP($A415,'02 SHIPPED'!$A$10:$G$1000000,7,FALSE)</f>
        <v>44</v>
      </c>
      <c r="L415" s="2">
        <f t="shared" si="27"/>
        <v>0.25854335478310769</v>
      </c>
      <c r="M415" s="2">
        <f t="shared" si="28"/>
        <v>0.26603788719914384</v>
      </c>
      <c r="N415" s="2">
        <f t="shared" si="29"/>
        <v>0.4</v>
      </c>
      <c r="O415" s="2">
        <f t="shared" si="30"/>
        <v>0.34090909090909088</v>
      </c>
      <c r="P415" s="8">
        <f>VLOOKUP($A415,'03 FORECAST SHIPPED'!$A$2:$G$1000000,4,FALSE)*L415</f>
        <v>1678773.7242048425</v>
      </c>
      <c r="Q415" s="8">
        <f>VLOOKUP($A415,'03 FORECAST SHIPPED'!$A$2:$G$1000000,5,FALSE)*M415</f>
        <v>1674402.5696502258</v>
      </c>
      <c r="R415" s="8">
        <f>VLOOKUP($A415,'03 FORECAST SHIPPED'!$A$2:$G$1000000,6,FALSE)*N415</f>
        <v>13.600000000000001</v>
      </c>
      <c r="S415" s="8">
        <f>VLOOKUP($A415,'03 FORECAST SHIPPED'!$A$2:$G$1000000,7,FALSE)*O415</f>
        <v>13.977272727272727</v>
      </c>
    </row>
    <row r="416" spans="1:19" x14ac:dyDescent="0.25">
      <c r="A416" t="s">
        <v>457</v>
      </c>
      <c r="B416">
        <f>VLOOKUP($A416,'01 LEAD TIME'!$A$10:$G$1000000,2,FALSE)</f>
        <v>0</v>
      </c>
      <c r="C416">
        <f>VLOOKUP($A416,'01 LEAD TIME'!$A$10:$G$1000000,3,FALSE)</f>
        <v>7050</v>
      </c>
      <c r="D416" s="3">
        <f>VLOOKUP($A416,'01 LEAD TIME'!$A$10:$G$1000000,4,FALSE)</f>
        <v>9060334.6699999999</v>
      </c>
      <c r="E416" s="3">
        <f>VLOOKUP($A416,'01 LEAD TIME'!$A$10:$G$1000000,5,FALSE)</f>
        <v>9032650.9499999993</v>
      </c>
      <c r="F416" s="3">
        <f>VLOOKUP($A416,'01 LEAD TIME'!$A$10:$G$1000000,6,FALSE)</f>
        <v>46</v>
      </c>
      <c r="G416" s="3">
        <f>VLOOKUP($A416,'01 LEAD TIME'!$A$10:$G$1000000,7,FALSE)</f>
        <v>73</v>
      </c>
      <c r="H416" s="3">
        <f>VLOOKUP($A416,'02 SHIPPED'!$A$10:$G$1000000,4,FALSE)</f>
        <v>17103972.640000001</v>
      </c>
      <c r="I416" s="3">
        <f>VLOOKUP($A416,'02 SHIPPED'!$A$10:$G$1000000,5,FALSE)</f>
        <v>16919040.609999999</v>
      </c>
      <c r="J416" s="3">
        <f>VLOOKUP($A416,'02 SHIPPED'!$A$10:$G$1000000,6,FALSE)</f>
        <v>93</v>
      </c>
      <c r="K416" s="3">
        <f>VLOOKUP($A416,'02 SHIPPED'!$A$10:$G$1000000,7,FALSE)</f>
        <v>143</v>
      </c>
      <c r="L416" s="2">
        <f t="shared" si="27"/>
        <v>0.5297210689410925</v>
      </c>
      <c r="M416" s="2">
        <f t="shared" si="28"/>
        <v>0.53387489032098256</v>
      </c>
      <c r="N416" s="2">
        <f t="shared" si="29"/>
        <v>0.4946236559139785</v>
      </c>
      <c r="O416" s="2">
        <f t="shared" si="30"/>
        <v>0.51048951048951052</v>
      </c>
      <c r="P416" s="8">
        <f>VLOOKUP($A416,'03 FORECAST SHIPPED'!$A$2:$G$1000000,4,FALSE)*L416</f>
        <v>13633280.519853733</v>
      </c>
      <c r="Q416" s="8">
        <f>VLOOKUP($A416,'03 FORECAST SHIPPED'!$A$2:$G$1000000,5,FALSE)*M416</f>
        <v>13638426.765136488</v>
      </c>
      <c r="R416" s="8">
        <f>VLOOKUP($A416,'03 FORECAST SHIPPED'!$A$2:$G$1000000,6,FALSE)*N416</f>
        <v>62.817204301075272</v>
      </c>
      <c r="S416" s="8">
        <f>VLOOKUP($A416,'03 FORECAST SHIPPED'!$A$2:$G$1000000,7,FALSE)*O416</f>
        <v>101.07692307692308</v>
      </c>
    </row>
    <row r="417" spans="1:19" x14ac:dyDescent="0.25">
      <c r="A417" t="s">
        <v>458</v>
      </c>
      <c r="B417">
        <f>VLOOKUP($A417,'01 LEAD TIME'!$A$10:$G$1000000,2,FALSE)</f>
        <v>0</v>
      </c>
      <c r="C417">
        <f>VLOOKUP($A417,'01 LEAD TIME'!$A$10:$G$1000000,3,FALSE)</f>
        <v>7059</v>
      </c>
      <c r="D417" s="3">
        <f>VLOOKUP($A417,'01 LEAD TIME'!$A$10:$G$1000000,4,FALSE)</f>
        <v>25262341.199999999</v>
      </c>
      <c r="E417" s="3">
        <f>VLOOKUP($A417,'01 LEAD TIME'!$A$10:$G$1000000,5,FALSE)</f>
        <v>25032560.239999998</v>
      </c>
      <c r="F417" s="3">
        <f>VLOOKUP($A417,'01 LEAD TIME'!$A$10:$G$1000000,6,FALSE)</f>
        <v>179</v>
      </c>
      <c r="G417" s="3">
        <f>VLOOKUP($A417,'01 LEAD TIME'!$A$10:$G$1000000,7,FALSE)</f>
        <v>214</v>
      </c>
      <c r="H417" s="3">
        <f>VLOOKUP($A417,'02 SHIPPED'!$A$10:$G$1000000,4,FALSE)</f>
        <v>109069973.34999999</v>
      </c>
      <c r="I417" s="3">
        <f>VLOOKUP($A417,'02 SHIPPED'!$A$10:$G$1000000,5,FALSE)</f>
        <v>107556479.04000001</v>
      </c>
      <c r="J417" s="3">
        <f>VLOOKUP($A417,'02 SHIPPED'!$A$10:$G$1000000,6,FALSE)</f>
        <v>792</v>
      </c>
      <c r="K417" s="3">
        <f>VLOOKUP($A417,'02 SHIPPED'!$A$10:$G$1000000,7,FALSE)</f>
        <v>986</v>
      </c>
      <c r="L417" s="2">
        <f t="shared" si="27"/>
        <v>0.23161591063137452</v>
      </c>
      <c r="M417" s="2">
        <f t="shared" si="28"/>
        <v>0.23273874771124153</v>
      </c>
      <c r="N417" s="2">
        <f t="shared" si="29"/>
        <v>0.22601010101010102</v>
      </c>
      <c r="O417" s="2">
        <f t="shared" si="30"/>
        <v>0.21703853955375255</v>
      </c>
      <c r="P417" s="8">
        <f>VLOOKUP($A417,'03 FORECAST SHIPPED'!$A$2:$G$1000000,4,FALSE)*L417</f>
        <v>20928589.413280893</v>
      </c>
      <c r="Q417" s="8">
        <f>VLOOKUP($A417,'03 FORECAST SHIPPED'!$A$2:$G$1000000,5,FALSE)*M417</f>
        <v>20848159.164573263</v>
      </c>
      <c r="R417" s="8">
        <f>VLOOKUP($A417,'03 FORECAST SHIPPED'!$A$2:$G$1000000,6,FALSE)*N417</f>
        <v>156.8510101010101</v>
      </c>
      <c r="S417" s="8">
        <f>VLOOKUP($A417,'03 FORECAST SHIPPED'!$A$2:$G$1000000,7,FALSE)*O417</f>
        <v>185.78498985801218</v>
      </c>
    </row>
    <row r="418" spans="1:19" x14ac:dyDescent="0.25">
      <c r="A418" t="s">
        <v>459</v>
      </c>
      <c r="B418">
        <f>VLOOKUP($A418,'01 LEAD TIME'!$A$10:$G$1000000,2,FALSE)</f>
        <v>0</v>
      </c>
      <c r="C418">
        <f>VLOOKUP($A418,'01 LEAD TIME'!$A$10:$G$1000000,3,FALSE)</f>
        <v>7065</v>
      </c>
      <c r="D418" s="3">
        <f>VLOOKUP($A418,'01 LEAD TIME'!$A$10:$G$1000000,4,FALSE)</f>
        <v>3360529</v>
      </c>
      <c r="E418" s="3">
        <f>VLOOKUP($A418,'01 LEAD TIME'!$A$10:$G$1000000,5,FALSE)</f>
        <v>3360529</v>
      </c>
      <c r="F418" s="3">
        <f>VLOOKUP($A418,'01 LEAD TIME'!$A$10:$G$1000000,6,FALSE)</f>
        <v>31</v>
      </c>
      <c r="G418" s="3">
        <f>VLOOKUP($A418,'01 LEAD TIME'!$A$10:$G$1000000,7,FALSE)</f>
        <v>37</v>
      </c>
      <c r="H418" s="3">
        <f>VLOOKUP($A418,'02 SHIPPED'!$A$10:$G$1000000,4,FALSE)</f>
        <v>23567081.68</v>
      </c>
      <c r="I418" s="3">
        <f>VLOOKUP($A418,'02 SHIPPED'!$A$10:$G$1000000,5,FALSE)</f>
        <v>23309088.920000002</v>
      </c>
      <c r="J418" s="3">
        <f>VLOOKUP($A418,'02 SHIPPED'!$A$10:$G$1000000,6,FALSE)</f>
        <v>165</v>
      </c>
      <c r="K418" s="3">
        <f>VLOOKUP($A418,'02 SHIPPED'!$A$10:$G$1000000,7,FALSE)</f>
        <v>218</v>
      </c>
      <c r="L418" s="2">
        <f t="shared" si="27"/>
        <v>0.14259419327476103</v>
      </c>
      <c r="M418" s="2">
        <f t="shared" si="28"/>
        <v>0.14417247330145755</v>
      </c>
      <c r="N418" s="2">
        <f t="shared" si="29"/>
        <v>0.18787878787878787</v>
      </c>
      <c r="O418" s="2">
        <f t="shared" si="30"/>
        <v>0.16972477064220184</v>
      </c>
      <c r="P418" s="8">
        <f>VLOOKUP($A418,'03 FORECAST SHIPPED'!$A$2:$G$1000000,4,FALSE)*L418</f>
        <v>3788270.6980690709</v>
      </c>
      <c r="Q418" s="8">
        <f>VLOOKUP($A418,'03 FORECAST SHIPPED'!$A$2:$G$1000000,5,FALSE)*M418</f>
        <v>3793779.4907959192</v>
      </c>
      <c r="R418" s="8">
        <f>VLOOKUP($A418,'03 FORECAST SHIPPED'!$A$2:$G$1000000,6,FALSE)*N418</f>
        <v>39.078787878787878</v>
      </c>
      <c r="S418" s="8">
        <f>VLOOKUP($A418,'03 FORECAST SHIPPED'!$A$2:$G$1000000,7,FALSE)*O418</f>
        <v>46.334862385321102</v>
      </c>
    </row>
    <row r="419" spans="1:19" x14ac:dyDescent="0.25">
      <c r="A419" t="s">
        <v>460</v>
      </c>
      <c r="B419">
        <f>VLOOKUP($A419,'01 LEAD TIME'!$A$10:$G$1000000,2,FALSE)</f>
        <v>0</v>
      </c>
      <c r="C419">
        <f>VLOOKUP($A419,'01 LEAD TIME'!$A$10:$G$1000000,3,FALSE)</f>
        <v>7076</v>
      </c>
      <c r="D419" s="3">
        <f>VLOOKUP($A419,'01 LEAD TIME'!$A$10:$G$1000000,4,FALSE)</f>
        <v>910390</v>
      </c>
      <c r="E419" s="3">
        <f>VLOOKUP($A419,'01 LEAD TIME'!$A$10:$G$1000000,5,FALSE)</f>
        <v>910390</v>
      </c>
      <c r="F419" s="3">
        <f>VLOOKUP($A419,'01 LEAD TIME'!$A$10:$G$1000000,6,FALSE)</f>
        <v>6</v>
      </c>
      <c r="G419" s="3">
        <f>VLOOKUP($A419,'01 LEAD TIME'!$A$10:$G$1000000,7,FALSE)</f>
        <v>8</v>
      </c>
      <c r="H419" s="3">
        <f>VLOOKUP($A419,'02 SHIPPED'!$A$10:$G$1000000,4,FALSE)</f>
        <v>3825751</v>
      </c>
      <c r="I419" s="3">
        <f>VLOOKUP($A419,'02 SHIPPED'!$A$10:$G$1000000,5,FALSE)</f>
        <v>3825751</v>
      </c>
      <c r="J419" s="3">
        <f>VLOOKUP($A419,'02 SHIPPED'!$A$10:$G$1000000,6,FALSE)</f>
        <v>33</v>
      </c>
      <c r="K419" s="3">
        <f>VLOOKUP($A419,'02 SHIPPED'!$A$10:$G$1000000,7,FALSE)</f>
        <v>38</v>
      </c>
      <c r="L419" s="2">
        <f t="shared" si="27"/>
        <v>0.23796373574756957</v>
      </c>
      <c r="M419" s="2">
        <f t="shared" si="28"/>
        <v>0.23796373574756957</v>
      </c>
      <c r="N419" s="2">
        <f t="shared" si="29"/>
        <v>0.18181818181818182</v>
      </c>
      <c r="O419" s="2">
        <f t="shared" si="30"/>
        <v>0.21052631578947367</v>
      </c>
      <c r="P419" s="8">
        <f>VLOOKUP($A419,'03 FORECAST SHIPPED'!$A$2:$G$1000000,4,FALSE)*L419</f>
        <v>710699.16169139079</v>
      </c>
      <c r="Q419" s="8">
        <f>VLOOKUP($A419,'03 FORECAST SHIPPED'!$A$2:$G$1000000,5,FALSE)*M419</f>
        <v>710699.16169139079</v>
      </c>
      <c r="R419" s="8">
        <f>VLOOKUP($A419,'03 FORECAST SHIPPED'!$A$2:$G$1000000,6,FALSE)*N419</f>
        <v>4.3636363636363633</v>
      </c>
      <c r="S419" s="8">
        <f>VLOOKUP($A419,'03 FORECAST SHIPPED'!$A$2:$G$1000000,7,FALSE)*O419</f>
        <v>6.1052631578947363</v>
      </c>
    </row>
    <row r="420" spans="1:19" x14ac:dyDescent="0.25">
      <c r="A420" t="s">
        <v>461</v>
      </c>
      <c r="B420">
        <f>VLOOKUP($A420,'01 LEAD TIME'!$A$10:$G$1000000,2,FALSE)</f>
        <v>0</v>
      </c>
      <c r="C420">
        <f>VLOOKUP($A420,'01 LEAD TIME'!$A$10:$G$1000000,3,FALSE)</f>
        <v>7081</v>
      </c>
      <c r="D420" s="3">
        <f>VLOOKUP($A420,'01 LEAD TIME'!$A$10:$G$1000000,4,FALSE)</f>
        <v>447501.15</v>
      </c>
      <c r="E420" s="3">
        <f>VLOOKUP($A420,'01 LEAD TIME'!$A$10:$G$1000000,5,FALSE)</f>
        <v>447501.15</v>
      </c>
      <c r="F420" s="3">
        <f>VLOOKUP($A420,'01 LEAD TIME'!$A$10:$G$1000000,6,FALSE)</f>
        <v>3</v>
      </c>
      <c r="G420" s="3">
        <f>VLOOKUP($A420,'01 LEAD TIME'!$A$10:$G$1000000,7,FALSE)</f>
        <v>4</v>
      </c>
      <c r="H420" s="3">
        <f>VLOOKUP($A420,'02 SHIPPED'!$A$10:$G$1000000,4,FALSE)</f>
        <v>12860428.15</v>
      </c>
      <c r="I420" s="3">
        <f>VLOOKUP($A420,'02 SHIPPED'!$A$10:$G$1000000,5,FALSE)</f>
        <v>12768586.609999999</v>
      </c>
      <c r="J420" s="3">
        <f>VLOOKUP($A420,'02 SHIPPED'!$A$10:$G$1000000,6,FALSE)</f>
        <v>68</v>
      </c>
      <c r="K420" s="3">
        <f>VLOOKUP($A420,'02 SHIPPED'!$A$10:$G$1000000,7,FALSE)</f>
        <v>96</v>
      </c>
      <c r="L420" s="2">
        <f t="shared" si="27"/>
        <v>3.4796753636853063E-2</v>
      </c>
      <c r="M420" s="2">
        <f t="shared" si="28"/>
        <v>3.5047038773228796E-2</v>
      </c>
      <c r="N420" s="2">
        <f t="shared" si="29"/>
        <v>4.4117647058823532E-2</v>
      </c>
      <c r="O420" s="2">
        <f t="shared" si="30"/>
        <v>4.1666666666666664E-2</v>
      </c>
      <c r="P420" s="8">
        <f>VLOOKUP($A420,'03 FORECAST SHIPPED'!$A$2:$G$1000000,4,FALSE)*L420</f>
        <v>406825.76321022975</v>
      </c>
      <c r="Q420" s="8">
        <f>VLOOKUP($A420,'03 FORECAST SHIPPED'!$A$2:$G$1000000,5,FALSE)*M420</f>
        <v>406533.19440234441</v>
      </c>
      <c r="R420" s="8">
        <f>VLOOKUP($A420,'03 FORECAST SHIPPED'!$A$2:$G$1000000,6,FALSE)*N420</f>
        <v>2.7794117647058827</v>
      </c>
      <c r="S420" s="8">
        <f>VLOOKUP($A420,'03 FORECAST SHIPPED'!$A$2:$G$1000000,7,FALSE)*O420</f>
        <v>3.708333333333333</v>
      </c>
    </row>
    <row r="421" spans="1:19" x14ac:dyDescent="0.25">
      <c r="A421" t="s">
        <v>462</v>
      </c>
      <c r="B421">
        <f>VLOOKUP($A421,'01 LEAD TIME'!$A$10:$G$1000000,2,FALSE)</f>
        <v>0</v>
      </c>
      <c r="C421">
        <f>VLOOKUP($A421,'01 LEAD TIME'!$A$10:$G$1000000,3,FALSE)</f>
        <v>7090</v>
      </c>
      <c r="D421" s="3">
        <f>VLOOKUP($A421,'01 LEAD TIME'!$A$10:$G$1000000,4,FALSE)</f>
        <v>60000</v>
      </c>
      <c r="E421" s="3">
        <f>VLOOKUP($A421,'01 LEAD TIME'!$A$10:$G$1000000,5,FALSE)</f>
        <v>60000</v>
      </c>
      <c r="F421" s="3">
        <f>VLOOKUP($A421,'01 LEAD TIME'!$A$10:$G$1000000,6,FALSE)</f>
        <v>1</v>
      </c>
      <c r="G421" s="3">
        <f>VLOOKUP($A421,'01 LEAD TIME'!$A$10:$G$1000000,7,FALSE)</f>
        <v>1</v>
      </c>
      <c r="H421" s="3">
        <f>VLOOKUP($A421,'02 SHIPPED'!$A$10:$G$1000000,4,FALSE)</f>
        <v>633000</v>
      </c>
      <c r="I421" s="3">
        <f>VLOOKUP($A421,'02 SHIPPED'!$A$10:$G$1000000,5,FALSE)</f>
        <v>633000</v>
      </c>
      <c r="J421" s="3">
        <f>VLOOKUP($A421,'02 SHIPPED'!$A$10:$G$1000000,6,FALSE)</f>
        <v>3</v>
      </c>
      <c r="K421" s="3">
        <f>VLOOKUP($A421,'02 SHIPPED'!$A$10:$G$1000000,7,FALSE)</f>
        <v>4</v>
      </c>
      <c r="L421" s="2">
        <f t="shared" si="27"/>
        <v>9.4786729857819899E-2</v>
      </c>
      <c r="M421" s="2">
        <f t="shared" si="28"/>
        <v>9.4786729857819899E-2</v>
      </c>
      <c r="N421" s="2">
        <f t="shared" si="29"/>
        <v>0.33333333333333331</v>
      </c>
      <c r="O421" s="2">
        <f t="shared" si="30"/>
        <v>0.25</v>
      </c>
      <c r="P421" s="8">
        <f>VLOOKUP($A421,'03 FORECAST SHIPPED'!$A$2:$G$1000000,4,FALSE)*L421</f>
        <v>51099.526066350707</v>
      </c>
      <c r="Q421" s="8">
        <f>VLOOKUP($A421,'03 FORECAST SHIPPED'!$A$2:$G$1000000,5,FALSE)*M421</f>
        <v>51099.526066350707</v>
      </c>
      <c r="R421" s="8">
        <f>VLOOKUP($A421,'03 FORECAST SHIPPED'!$A$2:$G$1000000,6,FALSE)*N421</f>
        <v>1.3333333333333333</v>
      </c>
      <c r="S421" s="8">
        <f>VLOOKUP($A421,'03 FORECAST SHIPPED'!$A$2:$G$1000000,7,FALSE)*O421</f>
        <v>1.25</v>
      </c>
    </row>
    <row r="422" spans="1:19" x14ac:dyDescent="0.25">
      <c r="A422" t="s">
        <v>463</v>
      </c>
      <c r="B422">
        <f>VLOOKUP($A422,'01 LEAD TIME'!$A$10:$G$1000000,2,FALSE)</f>
        <v>0</v>
      </c>
      <c r="C422">
        <f>VLOOKUP($A422,'01 LEAD TIME'!$A$10:$G$1000000,3,FALSE)</f>
        <v>7096</v>
      </c>
      <c r="D422" s="3">
        <f>VLOOKUP($A422,'01 LEAD TIME'!$A$10:$G$1000000,4,FALSE)</f>
        <v>7923535.9800000004</v>
      </c>
      <c r="E422" s="3">
        <f>VLOOKUP($A422,'01 LEAD TIME'!$A$10:$G$1000000,5,FALSE)</f>
        <v>7906285.9800000004</v>
      </c>
      <c r="F422" s="3">
        <f>VLOOKUP($A422,'01 LEAD TIME'!$A$10:$G$1000000,6,FALSE)</f>
        <v>59</v>
      </c>
      <c r="G422" s="3">
        <f>VLOOKUP($A422,'01 LEAD TIME'!$A$10:$G$1000000,7,FALSE)</f>
        <v>79</v>
      </c>
      <c r="H422" s="3">
        <f>VLOOKUP($A422,'02 SHIPPED'!$A$10:$G$1000000,4,FALSE)</f>
        <v>37666708.329999998</v>
      </c>
      <c r="I422" s="3">
        <f>VLOOKUP($A422,'02 SHIPPED'!$A$10:$G$1000000,5,FALSE)</f>
        <v>37448851.880000003</v>
      </c>
      <c r="J422" s="3">
        <f>VLOOKUP($A422,'02 SHIPPED'!$A$10:$G$1000000,6,FALSE)</f>
        <v>226</v>
      </c>
      <c r="K422" s="3">
        <f>VLOOKUP($A422,'02 SHIPPED'!$A$10:$G$1000000,7,FALSE)</f>
        <v>331</v>
      </c>
      <c r="L422" s="2">
        <f t="shared" si="27"/>
        <v>0.21035912962134859</v>
      </c>
      <c r="M422" s="2">
        <f t="shared" si="28"/>
        <v>0.21112225296878714</v>
      </c>
      <c r="N422" s="2">
        <f t="shared" si="29"/>
        <v>0.26106194690265488</v>
      </c>
      <c r="O422" s="2">
        <f t="shared" si="30"/>
        <v>0.23867069486404835</v>
      </c>
      <c r="P422" s="8">
        <f>VLOOKUP($A422,'03 FORECAST SHIPPED'!$A$2:$G$1000000,4,FALSE)*L422</f>
        <v>12334598.304281376</v>
      </c>
      <c r="Q422" s="8">
        <f>VLOOKUP($A422,'03 FORECAST SHIPPED'!$A$2:$G$1000000,5,FALSE)*M422</f>
        <v>12311119.807062181</v>
      </c>
      <c r="R422" s="8">
        <f>VLOOKUP($A422,'03 FORECAST SHIPPED'!$A$2:$G$1000000,6,FALSE)*N422</f>
        <v>93.19911504424779</v>
      </c>
      <c r="S422" s="8">
        <f>VLOOKUP($A422,'03 FORECAST SHIPPED'!$A$2:$G$1000000,7,FALSE)*O422</f>
        <v>122.91540785498491</v>
      </c>
    </row>
    <row r="423" spans="1:19" x14ac:dyDescent="0.25">
      <c r="A423" t="s">
        <v>464</v>
      </c>
      <c r="B423">
        <f>VLOOKUP($A423,'01 LEAD TIME'!$A$10:$G$1000000,2,FALSE)</f>
        <v>0</v>
      </c>
      <c r="C423">
        <f>VLOOKUP($A423,'01 LEAD TIME'!$A$10:$G$1000000,3,FALSE)</f>
        <v>7104</v>
      </c>
      <c r="D423" s="3">
        <f>VLOOKUP($A423,'01 LEAD TIME'!$A$10:$G$1000000,4,FALSE)</f>
        <v>3530470.6</v>
      </c>
      <c r="E423" s="3">
        <f>VLOOKUP($A423,'01 LEAD TIME'!$A$10:$G$1000000,5,FALSE)</f>
        <v>3430470.6</v>
      </c>
      <c r="F423" s="3">
        <f>VLOOKUP($A423,'01 LEAD TIME'!$A$10:$G$1000000,6,FALSE)</f>
        <v>22</v>
      </c>
      <c r="G423" s="3">
        <f>VLOOKUP($A423,'01 LEAD TIME'!$A$10:$G$1000000,7,FALSE)</f>
        <v>26</v>
      </c>
      <c r="H423" s="3">
        <f>VLOOKUP($A423,'02 SHIPPED'!$A$10:$G$1000000,4,FALSE)</f>
        <v>51985619.560000002</v>
      </c>
      <c r="I423" s="3">
        <f>VLOOKUP($A423,'02 SHIPPED'!$A$10:$G$1000000,5,FALSE)</f>
        <v>51673922.710000001</v>
      </c>
      <c r="J423" s="3">
        <f>VLOOKUP($A423,'02 SHIPPED'!$A$10:$G$1000000,6,FALSE)</f>
        <v>240</v>
      </c>
      <c r="K423" s="3">
        <f>VLOOKUP($A423,'02 SHIPPED'!$A$10:$G$1000000,7,FALSE)</f>
        <v>380</v>
      </c>
      <c r="L423" s="2">
        <f t="shared" si="27"/>
        <v>6.7912446362695611E-2</v>
      </c>
      <c r="M423" s="2">
        <f t="shared" si="28"/>
        <v>6.6386881817589033E-2</v>
      </c>
      <c r="N423" s="2">
        <f t="shared" si="29"/>
        <v>9.166666666666666E-2</v>
      </c>
      <c r="O423" s="2">
        <f t="shared" si="30"/>
        <v>6.8421052631578952E-2</v>
      </c>
      <c r="P423" s="8">
        <f>VLOOKUP($A423,'03 FORECAST SHIPPED'!$A$2:$G$1000000,4,FALSE)*L423</f>
        <v>3838274.2316270708</v>
      </c>
      <c r="Q423" s="8">
        <f>VLOOKUP($A423,'03 FORECAST SHIPPED'!$A$2:$G$1000000,5,FALSE)*M423</f>
        <v>3730227.9281043694</v>
      </c>
      <c r="R423" s="8">
        <f>VLOOKUP($A423,'03 FORECAST SHIPPED'!$A$2:$G$1000000,6,FALSE)*N423</f>
        <v>25.758333333333333</v>
      </c>
      <c r="S423" s="8">
        <f>VLOOKUP($A423,'03 FORECAST SHIPPED'!$A$2:$G$1000000,7,FALSE)*O423</f>
        <v>28.05263157894737</v>
      </c>
    </row>
    <row r="424" spans="1:19" x14ac:dyDescent="0.25">
      <c r="A424" t="s">
        <v>465</v>
      </c>
      <c r="B424">
        <f>VLOOKUP($A424,'01 LEAD TIME'!$A$10:$G$1000000,2,FALSE)</f>
        <v>0</v>
      </c>
      <c r="C424">
        <f>VLOOKUP($A424,'01 LEAD TIME'!$A$10:$G$1000000,3,FALSE)</f>
        <v>7114</v>
      </c>
      <c r="D424" s="3">
        <f>VLOOKUP($A424,'01 LEAD TIME'!$A$10:$G$1000000,4,FALSE)</f>
        <v>147000</v>
      </c>
      <c r="E424" s="3">
        <f>VLOOKUP($A424,'01 LEAD TIME'!$A$10:$G$1000000,5,FALSE)</f>
        <v>147000</v>
      </c>
      <c r="F424" s="3">
        <f>VLOOKUP($A424,'01 LEAD TIME'!$A$10:$G$1000000,6,FALSE)</f>
        <v>2</v>
      </c>
      <c r="G424" s="3">
        <f>VLOOKUP($A424,'01 LEAD TIME'!$A$10:$G$1000000,7,FALSE)</f>
        <v>2</v>
      </c>
      <c r="H424" s="3">
        <f>VLOOKUP($A424,'02 SHIPPED'!$A$10:$G$1000000,4,FALSE)</f>
        <v>2813075</v>
      </c>
      <c r="I424" s="3">
        <f>VLOOKUP($A424,'02 SHIPPED'!$A$10:$G$1000000,5,FALSE)</f>
        <v>2805225</v>
      </c>
      <c r="J424" s="3">
        <f>VLOOKUP($A424,'02 SHIPPED'!$A$10:$G$1000000,6,FALSE)</f>
        <v>21</v>
      </c>
      <c r="K424" s="3">
        <f>VLOOKUP($A424,'02 SHIPPED'!$A$10:$G$1000000,7,FALSE)</f>
        <v>29</v>
      </c>
      <c r="L424" s="2">
        <f t="shared" si="27"/>
        <v>5.2255983221208106E-2</v>
      </c>
      <c r="M424" s="2">
        <f t="shared" si="28"/>
        <v>5.2402213726171695E-2</v>
      </c>
      <c r="N424" s="2">
        <f t="shared" si="29"/>
        <v>9.5238095238095233E-2</v>
      </c>
      <c r="O424" s="2">
        <f t="shared" si="30"/>
        <v>6.8965517241379309E-2</v>
      </c>
      <c r="P424" s="8">
        <f>VLOOKUP($A424,'03 FORECAST SHIPPED'!$A$2:$G$1000000,4,FALSE)*L424</f>
        <v>169841.09026599006</v>
      </c>
      <c r="Q424" s="8">
        <f>VLOOKUP($A424,'03 FORECAST SHIPPED'!$A$2:$G$1000000,5,FALSE)*M424</f>
        <v>169905.00761970965</v>
      </c>
      <c r="R424" s="8">
        <f>VLOOKUP($A424,'03 FORECAST SHIPPED'!$A$2:$G$1000000,6,FALSE)*N424</f>
        <v>2.2857142857142856</v>
      </c>
      <c r="S424" s="8">
        <f>VLOOKUP($A424,'03 FORECAST SHIPPED'!$A$2:$G$1000000,7,FALSE)*O424</f>
        <v>2</v>
      </c>
    </row>
    <row r="425" spans="1:19" x14ac:dyDescent="0.25">
      <c r="A425" t="s">
        <v>466</v>
      </c>
      <c r="B425">
        <f>VLOOKUP($A425,'01 LEAD TIME'!$A$10:$G$1000000,2,FALSE)</f>
        <v>0</v>
      </c>
      <c r="C425">
        <f>VLOOKUP($A425,'01 LEAD TIME'!$A$10:$G$1000000,3,FALSE)</f>
        <v>7119</v>
      </c>
      <c r="D425" s="3">
        <f>VLOOKUP($A425,'01 LEAD TIME'!$A$10:$G$1000000,4,FALSE)</f>
        <v>110626363.34</v>
      </c>
      <c r="E425" s="3">
        <f>VLOOKUP($A425,'01 LEAD TIME'!$A$10:$G$1000000,5,FALSE)</f>
        <v>109564157.02</v>
      </c>
      <c r="F425" s="3">
        <f>VLOOKUP($A425,'01 LEAD TIME'!$A$10:$G$1000000,6,FALSE)</f>
        <v>826</v>
      </c>
      <c r="G425" s="3">
        <f>VLOOKUP($A425,'01 LEAD TIME'!$A$10:$G$1000000,7,FALSE)</f>
        <v>1097</v>
      </c>
      <c r="H425" s="3">
        <f>VLOOKUP($A425,'02 SHIPPED'!$A$10:$G$1000000,4,FALSE)</f>
        <v>192667706.72</v>
      </c>
      <c r="I425" s="3">
        <f>VLOOKUP($A425,'02 SHIPPED'!$A$10:$G$1000000,5,FALSE)</f>
        <v>191631360.41</v>
      </c>
      <c r="J425" s="3">
        <f>VLOOKUP($A425,'02 SHIPPED'!$A$10:$G$1000000,6,FALSE)</f>
        <v>1403</v>
      </c>
      <c r="K425" s="3">
        <f>VLOOKUP($A425,'02 SHIPPED'!$A$10:$G$1000000,7,FALSE)</f>
        <v>1837</v>
      </c>
      <c r="L425" s="2">
        <f t="shared" si="27"/>
        <v>0.57418217730058418</v>
      </c>
      <c r="M425" s="2">
        <f t="shared" si="28"/>
        <v>0.5717443991713298</v>
      </c>
      <c r="N425" s="2">
        <f t="shared" si="29"/>
        <v>0.58873841767640767</v>
      </c>
      <c r="O425" s="2">
        <f t="shared" si="30"/>
        <v>0.59716929776810013</v>
      </c>
      <c r="P425" s="8">
        <f>VLOOKUP($A425,'03 FORECAST SHIPPED'!$A$2:$G$1000000,4,FALSE)*L425</f>
        <v>148304829.89143059</v>
      </c>
      <c r="Q425" s="8">
        <f>VLOOKUP($A425,'03 FORECAST SHIPPED'!$A$2:$G$1000000,5,FALSE)*M425</f>
        <v>146733373.04377478</v>
      </c>
      <c r="R425" s="8">
        <f>VLOOKUP($A425,'03 FORECAST SHIPPED'!$A$2:$G$1000000,6,FALSE)*N425</f>
        <v>1113.304347826087</v>
      </c>
      <c r="S425" s="8">
        <f>VLOOKUP($A425,'03 FORECAST SHIPPED'!$A$2:$G$1000000,7,FALSE)*O425</f>
        <v>1472.6194882961349</v>
      </c>
    </row>
    <row r="426" spans="1:19" x14ac:dyDescent="0.25">
      <c r="A426" t="s">
        <v>467</v>
      </c>
      <c r="B426">
        <f>VLOOKUP($A426,'01 LEAD TIME'!$A$10:$G$1000000,2,FALSE)</f>
        <v>0</v>
      </c>
      <c r="C426">
        <f>VLOOKUP($A426,'01 LEAD TIME'!$A$10:$G$1000000,3,FALSE)</f>
        <v>7126</v>
      </c>
      <c r="D426" s="3">
        <f>VLOOKUP($A426,'01 LEAD TIME'!$A$10:$G$1000000,4,FALSE)</f>
        <v>171534248.02000001</v>
      </c>
      <c r="E426" s="3">
        <f>VLOOKUP($A426,'01 LEAD TIME'!$A$10:$G$1000000,5,FALSE)</f>
        <v>170396200.06</v>
      </c>
      <c r="F426" s="3">
        <f>VLOOKUP($A426,'01 LEAD TIME'!$A$10:$G$1000000,6,FALSE)</f>
        <v>1277</v>
      </c>
      <c r="G426" s="3">
        <f>VLOOKUP($A426,'01 LEAD TIME'!$A$10:$G$1000000,7,FALSE)</f>
        <v>1515</v>
      </c>
      <c r="H426" s="3">
        <f>VLOOKUP($A426,'02 SHIPPED'!$A$10:$G$1000000,4,FALSE)</f>
        <v>293348979.64999998</v>
      </c>
      <c r="I426" s="3">
        <f>VLOOKUP($A426,'02 SHIPPED'!$A$10:$G$1000000,5,FALSE)</f>
        <v>291767821.37</v>
      </c>
      <c r="J426" s="3">
        <f>VLOOKUP($A426,'02 SHIPPED'!$A$10:$G$1000000,6,FALSE)</f>
        <v>2123</v>
      </c>
      <c r="K426" s="3">
        <f>VLOOKUP($A426,'02 SHIPPED'!$A$10:$G$1000000,7,FALSE)</f>
        <v>2633</v>
      </c>
      <c r="L426" s="2">
        <f t="shared" si="27"/>
        <v>0.5847446554089285</v>
      </c>
      <c r="M426" s="2">
        <f t="shared" si="28"/>
        <v>0.58401299793754569</v>
      </c>
      <c r="N426" s="2">
        <f t="shared" si="29"/>
        <v>0.60150730098916627</v>
      </c>
      <c r="O426" s="2">
        <f t="shared" si="30"/>
        <v>0.57538928978351689</v>
      </c>
      <c r="P426" s="8">
        <f>VLOOKUP($A426,'03 FORECAST SHIPPED'!$A$2:$G$1000000,4,FALSE)*L426</f>
        <v>232013877.21762413</v>
      </c>
      <c r="Q426" s="8">
        <f>VLOOKUP($A426,'03 FORECAST SHIPPED'!$A$2:$G$1000000,5,FALSE)*M426</f>
        <v>230648427.54925859</v>
      </c>
      <c r="R426" s="8">
        <f>VLOOKUP($A426,'03 FORECAST SHIPPED'!$A$2:$G$1000000,6,FALSE)*N426</f>
        <v>1680.6113989637306</v>
      </c>
      <c r="S426" s="8">
        <f>VLOOKUP($A426,'03 FORECAST SHIPPED'!$A$2:$G$1000000,7,FALSE)*O426</f>
        <v>2007.5332320546904</v>
      </c>
    </row>
    <row r="427" spans="1:19" x14ac:dyDescent="0.25">
      <c r="A427" t="s">
        <v>468</v>
      </c>
      <c r="B427">
        <f>VLOOKUP($A427,'01 LEAD TIME'!$A$10:$G$1000000,2,FALSE)</f>
        <v>0</v>
      </c>
      <c r="C427">
        <f>VLOOKUP($A427,'01 LEAD TIME'!$A$10:$G$1000000,3,FALSE)</f>
        <v>17630</v>
      </c>
      <c r="D427" s="3">
        <f>VLOOKUP($A427,'01 LEAD TIME'!$A$10:$G$1000000,4,FALSE)</f>
        <v>1382350</v>
      </c>
      <c r="E427" s="3">
        <f>VLOOKUP($A427,'01 LEAD TIME'!$A$10:$G$1000000,5,FALSE)</f>
        <v>1382350</v>
      </c>
      <c r="F427" s="3">
        <f>VLOOKUP($A427,'01 LEAD TIME'!$A$10:$G$1000000,6,FALSE)</f>
        <v>6</v>
      </c>
      <c r="G427" s="3">
        <f>VLOOKUP($A427,'01 LEAD TIME'!$A$10:$G$1000000,7,FALSE)</f>
        <v>8</v>
      </c>
      <c r="H427" s="3">
        <f>VLOOKUP($A427,'02 SHIPPED'!$A$10:$G$1000000,4,FALSE)</f>
        <v>1239726.3999999999</v>
      </c>
      <c r="I427" s="3">
        <f>VLOOKUP($A427,'02 SHIPPED'!$A$10:$G$1000000,5,FALSE)</f>
        <v>1239726.3999999999</v>
      </c>
      <c r="J427" s="3">
        <f>VLOOKUP($A427,'02 SHIPPED'!$A$10:$G$1000000,6,FALSE)</f>
        <v>5</v>
      </c>
      <c r="K427" s="3">
        <f>VLOOKUP($A427,'02 SHIPPED'!$A$10:$G$1000000,7,FALSE)</f>
        <v>8</v>
      </c>
      <c r="L427" s="2">
        <f t="shared" si="27"/>
        <v>1.115044416251844</v>
      </c>
      <c r="M427" s="2">
        <f t="shared" si="28"/>
        <v>1.115044416251844</v>
      </c>
      <c r="N427" s="2">
        <f t="shared" si="29"/>
        <v>1.2</v>
      </c>
      <c r="O427" s="2">
        <f t="shared" si="30"/>
        <v>1</v>
      </c>
      <c r="P427" s="8">
        <f>VLOOKUP($A427,'03 FORECAST SHIPPED'!$A$2:$G$1000000,4,FALSE)*L427</f>
        <v>1858864.2312852256</v>
      </c>
      <c r="Q427" s="8">
        <f>VLOOKUP($A427,'03 FORECAST SHIPPED'!$A$2:$G$1000000,5,FALSE)*M427</f>
        <v>1858864.2312852256</v>
      </c>
      <c r="R427" s="8">
        <f>VLOOKUP($A427,'03 FORECAST SHIPPED'!$A$2:$G$1000000,6,FALSE)*N427</f>
        <v>9.6</v>
      </c>
      <c r="S427" s="8">
        <f>VLOOKUP($A427,'03 FORECAST SHIPPED'!$A$2:$G$1000000,7,FALSE)*O427</f>
        <v>11</v>
      </c>
    </row>
    <row r="428" spans="1:19" x14ac:dyDescent="0.25">
      <c r="A428" t="s">
        <v>469</v>
      </c>
      <c r="B428">
        <f>VLOOKUP($A428,'01 LEAD TIME'!$A$10:$G$1000000,2,FALSE)</f>
        <v>0</v>
      </c>
      <c r="C428">
        <f>VLOOKUP($A428,'01 LEAD TIME'!$A$10:$G$1000000,3,FALSE)</f>
        <v>17637</v>
      </c>
      <c r="D428" s="3">
        <f>VLOOKUP($A428,'01 LEAD TIME'!$A$10:$G$1000000,4,FALSE)</f>
        <v>182000</v>
      </c>
      <c r="E428" s="3">
        <f>VLOOKUP($A428,'01 LEAD TIME'!$A$10:$G$1000000,5,FALSE)</f>
        <v>182000</v>
      </c>
      <c r="F428" s="3">
        <f>VLOOKUP($A428,'01 LEAD TIME'!$A$10:$G$1000000,6,FALSE)</f>
        <v>1</v>
      </c>
      <c r="G428" s="3">
        <f>VLOOKUP($A428,'01 LEAD TIME'!$A$10:$G$1000000,7,FALSE)</f>
        <v>1</v>
      </c>
      <c r="H428" s="3">
        <f>VLOOKUP($A428,'02 SHIPPED'!$A$10:$G$1000000,4,FALSE)</f>
        <v>182000</v>
      </c>
      <c r="I428" s="3">
        <f>VLOOKUP($A428,'02 SHIPPED'!$A$10:$G$1000000,5,FALSE)</f>
        <v>182000</v>
      </c>
      <c r="J428" s="3">
        <f>VLOOKUP($A428,'02 SHIPPED'!$A$10:$G$1000000,6,FALSE)</f>
        <v>1</v>
      </c>
      <c r="K428" s="3">
        <f>VLOOKUP($A428,'02 SHIPPED'!$A$10:$G$1000000,7,FALSE)</f>
        <v>1</v>
      </c>
      <c r="L428" s="2">
        <f t="shared" si="27"/>
        <v>1</v>
      </c>
      <c r="M428" s="2">
        <f t="shared" si="28"/>
        <v>1</v>
      </c>
      <c r="N428" s="2">
        <f t="shared" si="29"/>
        <v>1</v>
      </c>
      <c r="O428" s="2">
        <f t="shared" si="30"/>
        <v>1</v>
      </c>
      <c r="P428" s="8">
        <f>VLOOKUP($A428,'03 FORECAST SHIPPED'!$A$2:$G$1000000,4,FALSE)*L428</f>
        <v>120640</v>
      </c>
      <c r="Q428" s="8">
        <f>VLOOKUP($A428,'03 FORECAST SHIPPED'!$A$2:$G$1000000,5,FALSE)*M428</f>
        <v>120640</v>
      </c>
      <c r="R428" s="8">
        <f>VLOOKUP($A428,'03 FORECAST SHIPPED'!$A$2:$G$1000000,6,FALSE)*N428</f>
        <v>1</v>
      </c>
      <c r="S428" s="8">
        <f>VLOOKUP($A428,'03 FORECAST SHIPPED'!$A$2:$G$1000000,7,FALSE)*O428</f>
        <v>2</v>
      </c>
    </row>
    <row r="429" spans="1:19" x14ac:dyDescent="0.25">
      <c r="A429" t="s">
        <v>470</v>
      </c>
      <c r="B429">
        <f>VLOOKUP($A429,'01 LEAD TIME'!$A$10:$G$1000000,2,FALSE)</f>
        <v>0</v>
      </c>
      <c r="C429">
        <f>VLOOKUP($A429,'01 LEAD TIME'!$A$10:$G$1000000,3,FALSE)</f>
        <v>17671</v>
      </c>
      <c r="D429" s="3">
        <f>VLOOKUP($A429,'01 LEAD TIME'!$A$10:$G$1000000,4,FALSE)</f>
        <v>148000</v>
      </c>
      <c r="E429" s="3">
        <f>VLOOKUP($A429,'01 LEAD TIME'!$A$10:$G$1000000,5,FALSE)</f>
        <v>148000</v>
      </c>
      <c r="F429" s="3">
        <f>VLOOKUP($A429,'01 LEAD TIME'!$A$10:$G$1000000,6,FALSE)</f>
        <v>1</v>
      </c>
      <c r="G429" s="3">
        <f>VLOOKUP($A429,'01 LEAD TIME'!$A$10:$G$1000000,7,FALSE)</f>
        <v>1</v>
      </c>
      <c r="H429" s="3">
        <f>VLOOKUP($A429,'02 SHIPPED'!$A$10:$G$1000000,4,FALSE)</f>
        <v>148000</v>
      </c>
      <c r="I429" s="3">
        <f>VLOOKUP($A429,'02 SHIPPED'!$A$10:$G$1000000,5,FALSE)</f>
        <v>148000</v>
      </c>
      <c r="J429" s="3">
        <f>VLOOKUP($A429,'02 SHIPPED'!$A$10:$G$1000000,6,FALSE)</f>
        <v>1</v>
      </c>
      <c r="K429" s="3">
        <f>VLOOKUP($A429,'02 SHIPPED'!$A$10:$G$1000000,7,FALSE)</f>
        <v>1</v>
      </c>
      <c r="L429" s="2">
        <f t="shared" si="27"/>
        <v>1</v>
      </c>
      <c r="M429" s="2">
        <f t="shared" si="28"/>
        <v>1</v>
      </c>
      <c r="N429" s="2">
        <f t="shared" si="29"/>
        <v>1</v>
      </c>
      <c r="O429" s="2">
        <f t="shared" si="30"/>
        <v>1</v>
      </c>
      <c r="P429" s="8">
        <f>VLOOKUP($A429,'03 FORECAST SHIPPED'!$A$2:$G$1000000,4,FALSE)*L429</f>
        <v>0</v>
      </c>
      <c r="Q429" s="8">
        <f>VLOOKUP($A429,'03 FORECAST SHIPPED'!$A$2:$G$1000000,5,FALSE)*M429</f>
        <v>0</v>
      </c>
      <c r="R429" s="8">
        <f>VLOOKUP($A429,'03 FORECAST SHIPPED'!$A$2:$G$1000000,6,FALSE)*N429</f>
        <v>0</v>
      </c>
      <c r="S429" s="8">
        <f>VLOOKUP($A429,'03 FORECAST SHIPPED'!$A$2:$G$1000000,7,FALSE)*O429</f>
        <v>0</v>
      </c>
    </row>
    <row r="430" spans="1:19" x14ac:dyDescent="0.25">
      <c r="A430" t="s">
        <v>471</v>
      </c>
      <c r="B430">
        <f>VLOOKUP($A430,'01 LEAD TIME'!$A$10:$G$1000000,2,FALSE)</f>
        <v>1</v>
      </c>
      <c r="C430" t="str">
        <f>VLOOKUP($A430,'01 LEAD TIME'!$A$10:$G$1000000,3,FALSE)</f>
        <v>NULL</v>
      </c>
      <c r="D430" s="3">
        <f>VLOOKUP($A430,'01 LEAD TIME'!$A$10:$G$1000000,4,FALSE)</f>
        <v>137900</v>
      </c>
      <c r="E430" s="3">
        <f>VLOOKUP($A430,'01 LEAD TIME'!$A$10:$G$1000000,5,FALSE)</f>
        <v>137900</v>
      </c>
      <c r="F430" s="3">
        <f>VLOOKUP($A430,'01 LEAD TIME'!$A$10:$G$1000000,6,FALSE)</f>
        <v>2</v>
      </c>
      <c r="G430" s="3">
        <f>VLOOKUP($A430,'01 LEAD TIME'!$A$10:$G$1000000,7,FALSE)</f>
        <v>3</v>
      </c>
      <c r="H430" s="3">
        <f>VLOOKUP($A430,'02 SHIPPED'!$A$10:$G$1000000,4,FALSE)</f>
        <v>0</v>
      </c>
      <c r="I430" s="3">
        <f>VLOOKUP($A430,'02 SHIPPED'!$A$10:$G$1000000,5,FALSE)</f>
        <v>0</v>
      </c>
      <c r="J430" s="3">
        <f>VLOOKUP($A430,'02 SHIPPED'!$A$10:$G$1000000,6,FALSE)</f>
        <v>0</v>
      </c>
      <c r="K430" s="3">
        <f>VLOOKUP($A430,'02 SHIPPED'!$A$10:$G$1000000,7,FALSE)</f>
        <v>0</v>
      </c>
      <c r="L430" s="2" t="e">
        <f t="shared" si="27"/>
        <v>#DIV/0!</v>
      </c>
      <c r="M430" s="2" t="e">
        <f t="shared" si="28"/>
        <v>#DIV/0!</v>
      </c>
      <c r="N430" s="2" t="e">
        <f t="shared" si="29"/>
        <v>#DIV/0!</v>
      </c>
      <c r="O430" s="2" t="e">
        <f t="shared" si="30"/>
        <v>#DIV/0!</v>
      </c>
      <c r="P430" s="8" t="e">
        <f>VLOOKUP($A430,'03 FORECAST SHIPPED'!$A$2:$G$1000000,4,FALSE)*L430</f>
        <v>#DIV/0!</v>
      </c>
      <c r="Q430" s="8" t="e">
        <f>VLOOKUP($A430,'03 FORECAST SHIPPED'!$A$2:$G$1000000,5,FALSE)*M430</f>
        <v>#DIV/0!</v>
      </c>
      <c r="R430" s="8" t="e">
        <f>VLOOKUP($A430,'03 FORECAST SHIPPED'!$A$2:$G$1000000,6,FALSE)*N430</f>
        <v>#DIV/0!</v>
      </c>
      <c r="S430" s="8" t="e">
        <f>VLOOKUP($A430,'03 FORECAST SHIPPED'!$A$2:$G$1000000,7,FALSE)*O430</f>
        <v>#DIV/0!</v>
      </c>
    </row>
    <row r="431" spans="1:19" x14ac:dyDescent="0.25">
      <c r="A431" t="s">
        <v>472</v>
      </c>
      <c r="B431">
        <f>VLOOKUP($A431,'01 LEAD TIME'!$A$10:$G$1000000,2,FALSE)</f>
        <v>1</v>
      </c>
      <c r="C431">
        <f>VLOOKUP($A431,'01 LEAD TIME'!$A$10:$G$1000000,3,FALSE)</f>
        <v>19</v>
      </c>
      <c r="D431" s="3">
        <f>VLOOKUP($A431,'01 LEAD TIME'!$A$10:$G$1000000,4,FALSE)</f>
        <v>86500</v>
      </c>
      <c r="E431" s="3">
        <f>VLOOKUP($A431,'01 LEAD TIME'!$A$10:$G$1000000,5,FALSE)</f>
        <v>77850</v>
      </c>
      <c r="F431" s="3">
        <f>VLOOKUP($A431,'01 LEAD TIME'!$A$10:$G$1000000,6,FALSE)</f>
        <v>1</v>
      </c>
      <c r="G431" s="3">
        <f>VLOOKUP($A431,'01 LEAD TIME'!$A$10:$G$1000000,7,FALSE)</f>
        <v>1</v>
      </c>
      <c r="H431" s="3">
        <f>VLOOKUP($A431,'02 SHIPPED'!$A$10:$G$1000000,4,FALSE)</f>
        <v>86500</v>
      </c>
      <c r="I431" s="3">
        <f>VLOOKUP($A431,'02 SHIPPED'!$A$10:$G$1000000,5,FALSE)</f>
        <v>77850</v>
      </c>
      <c r="J431" s="3">
        <f>VLOOKUP($A431,'02 SHIPPED'!$A$10:$G$1000000,6,FALSE)</f>
        <v>1</v>
      </c>
      <c r="K431" s="3">
        <f>VLOOKUP($A431,'02 SHIPPED'!$A$10:$G$1000000,7,FALSE)</f>
        <v>1</v>
      </c>
      <c r="L431" s="2">
        <f t="shared" si="27"/>
        <v>1</v>
      </c>
      <c r="M431" s="2">
        <f t="shared" si="28"/>
        <v>1</v>
      </c>
      <c r="N431" s="2">
        <f t="shared" si="29"/>
        <v>1</v>
      </c>
      <c r="O431" s="2">
        <f t="shared" si="30"/>
        <v>1</v>
      </c>
      <c r="P431" s="8">
        <f>VLOOKUP($A431,'03 FORECAST SHIPPED'!$A$2:$G$1000000,4,FALSE)*L431</f>
        <v>0</v>
      </c>
      <c r="Q431" s="8">
        <f>VLOOKUP($A431,'03 FORECAST SHIPPED'!$A$2:$G$1000000,5,FALSE)*M431</f>
        <v>0</v>
      </c>
      <c r="R431" s="8">
        <f>VLOOKUP($A431,'03 FORECAST SHIPPED'!$A$2:$G$1000000,6,FALSE)*N431</f>
        <v>0</v>
      </c>
      <c r="S431" s="8">
        <f>VLOOKUP($A431,'03 FORECAST SHIPPED'!$A$2:$G$1000000,7,FALSE)*O431</f>
        <v>0</v>
      </c>
    </row>
    <row r="432" spans="1:19" x14ac:dyDescent="0.25">
      <c r="A432" t="s">
        <v>473</v>
      </c>
      <c r="B432">
        <f>VLOOKUP($A432,'01 LEAD TIME'!$A$10:$G$1000000,2,FALSE)</f>
        <v>1</v>
      </c>
      <c r="C432">
        <f>VLOOKUP($A432,'01 LEAD TIME'!$A$10:$G$1000000,3,FALSE)</f>
        <v>20</v>
      </c>
      <c r="D432" s="3">
        <f>VLOOKUP($A432,'01 LEAD TIME'!$A$10:$G$1000000,4,FALSE)</f>
        <v>239500</v>
      </c>
      <c r="E432" s="3">
        <f>VLOOKUP($A432,'01 LEAD TIME'!$A$10:$G$1000000,5,FALSE)</f>
        <v>239500</v>
      </c>
      <c r="F432" s="3">
        <f>VLOOKUP($A432,'01 LEAD TIME'!$A$10:$G$1000000,6,FALSE)</f>
        <v>1</v>
      </c>
      <c r="G432" s="3">
        <f>VLOOKUP($A432,'01 LEAD TIME'!$A$10:$G$1000000,7,FALSE)</f>
        <v>1</v>
      </c>
      <c r="H432" s="3">
        <f>VLOOKUP($A432,'02 SHIPPED'!$A$10:$G$1000000,4,FALSE)</f>
        <v>239500</v>
      </c>
      <c r="I432" s="3">
        <f>VLOOKUP($A432,'02 SHIPPED'!$A$10:$G$1000000,5,FALSE)</f>
        <v>239500</v>
      </c>
      <c r="J432" s="3">
        <f>VLOOKUP($A432,'02 SHIPPED'!$A$10:$G$1000000,6,FALSE)</f>
        <v>1</v>
      </c>
      <c r="K432" s="3">
        <f>VLOOKUP($A432,'02 SHIPPED'!$A$10:$G$1000000,7,FALSE)</f>
        <v>1</v>
      </c>
      <c r="L432" s="2">
        <f t="shared" si="27"/>
        <v>1</v>
      </c>
      <c r="M432" s="2">
        <f t="shared" si="28"/>
        <v>1</v>
      </c>
      <c r="N432" s="2">
        <f t="shared" si="29"/>
        <v>1</v>
      </c>
      <c r="O432" s="2">
        <f t="shared" si="30"/>
        <v>1</v>
      </c>
      <c r="P432" s="8">
        <f>VLOOKUP($A432,'03 FORECAST SHIPPED'!$A$2:$G$1000000,4,FALSE)*L432</f>
        <v>0</v>
      </c>
      <c r="Q432" s="8">
        <f>VLOOKUP($A432,'03 FORECAST SHIPPED'!$A$2:$G$1000000,5,FALSE)*M432</f>
        <v>0</v>
      </c>
      <c r="R432" s="8">
        <f>VLOOKUP($A432,'03 FORECAST SHIPPED'!$A$2:$G$1000000,6,FALSE)*N432</f>
        <v>0</v>
      </c>
      <c r="S432" s="8">
        <f>VLOOKUP($A432,'03 FORECAST SHIPPED'!$A$2:$G$1000000,7,FALSE)*O432</f>
        <v>0</v>
      </c>
    </row>
    <row r="433" spans="1:19" x14ac:dyDescent="0.25">
      <c r="A433" t="s">
        <v>474</v>
      </c>
      <c r="B433">
        <f>VLOOKUP($A433,'01 LEAD TIME'!$A$10:$G$1000000,2,FALSE)</f>
        <v>1</v>
      </c>
      <c r="C433">
        <f>VLOOKUP($A433,'01 LEAD TIME'!$A$10:$G$1000000,3,FALSE)</f>
        <v>22</v>
      </c>
      <c r="D433" s="3">
        <f>VLOOKUP($A433,'01 LEAD TIME'!$A$10:$G$1000000,4,FALSE)</f>
        <v>569399</v>
      </c>
      <c r="E433" s="3">
        <f>VLOOKUP($A433,'01 LEAD TIME'!$A$10:$G$1000000,5,FALSE)</f>
        <v>569399</v>
      </c>
      <c r="F433" s="3">
        <f>VLOOKUP($A433,'01 LEAD TIME'!$A$10:$G$1000000,6,FALSE)</f>
        <v>6</v>
      </c>
      <c r="G433" s="3">
        <f>VLOOKUP($A433,'01 LEAD TIME'!$A$10:$G$1000000,7,FALSE)</f>
        <v>6</v>
      </c>
      <c r="H433" s="3">
        <f>VLOOKUP($A433,'02 SHIPPED'!$A$10:$G$1000000,4,FALSE)</f>
        <v>1516894</v>
      </c>
      <c r="I433" s="3">
        <f>VLOOKUP($A433,'02 SHIPPED'!$A$10:$G$1000000,5,FALSE)</f>
        <v>1487783</v>
      </c>
      <c r="J433" s="3">
        <f>VLOOKUP($A433,'02 SHIPPED'!$A$10:$G$1000000,6,FALSE)</f>
        <v>11</v>
      </c>
      <c r="K433" s="3">
        <f>VLOOKUP($A433,'02 SHIPPED'!$A$10:$G$1000000,7,FALSE)</f>
        <v>17</v>
      </c>
      <c r="L433" s="2">
        <f t="shared" si="27"/>
        <v>0.37537164759040514</v>
      </c>
      <c r="M433" s="2">
        <f t="shared" si="28"/>
        <v>0.38271643109243753</v>
      </c>
      <c r="N433" s="2">
        <f t="shared" si="29"/>
        <v>0.54545454545454541</v>
      </c>
      <c r="O433" s="2">
        <f t="shared" si="30"/>
        <v>0.35294117647058826</v>
      </c>
      <c r="P433" s="8">
        <f>VLOOKUP($A433,'03 FORECAST SHIPPED'!$A$2:$G$1000000,4,FALSE)*L433</f>
        <v>1154389.8121259627</v>
      </c>
      <c r="Q433" s="8">
        <f>VLOOKUP($A433,'03 FORECAST SHIPPED'!$A$2:$G$1000000,5,FALSE)*M433</f>
        <v>1176977.4084493504</v>
      </c>
      <c r="R433" s="8">
        <f>VLOOKUP($A433,'03 FORECAST SHIPPED'!$A$2:$G$1000000,6,FALSE)*N433</f>
        <v>5.4545454545454541</v>
      </c>
      <c r="S433" s="8">
        <f>VLOOKUP($A433,'03 FORECAST SHIPPED'!$A$2:$G$1000000,7,FALSE)*O433</f>
        <v>5.6470588235294121</v>
      </c>
    </row>
    <row r="434" spans="1:19" x14ac:dyDescent="0.25">
      <c r="A434" t="s">
        <v>475</v>
      </c>
      <c r="B434">
        <f>VLOOKUP($A434,'01 LEAD TIME'!$A$10:$G$1000000,2,FALSE)</f>
        <v>1</v>
      </c>
      <c r="C434">
        <f>VLOOKUP($A434,'01 LEAD TIME'!$A$10:$G$1000000,3,FALSE)</f>
        <v>23</v>
      </c>
      <c r="D434" s="3">
        <f>VLOOKUP($A434,'01 LEAD TIME'!$A$10:$G$1000000,4,FALSE)</f>
        <v>331300</v>
      </c>
      <c r="E434" s="3">
        <f>VLOOKUP($A434,'01 LEAD TIME'!$A$10:$G$1000000,5,FALSE)</f>
        <v>288900</v>
      </c>
      <c r="F434" s="3">
        <f>VLOOKUP($A434,'01 LEAD TIME'!$A$10:$G$1000000,6,FALSE)</f>
        <v>3</v>
      </c>
      <c r="G434" s="3">
        <f>VLOOKUP($A434,'01 LEAD TIME'!$A$10:$G$1000000,7,FALSE)</f>
        <v>4</v>
      </c>
      <c r="H434" s="3">
        <f>VLOOKUP($A434,'02 SHIPPED'!$A$10:$G$1000000,4,FALSE)</f>
        <v>2894388</v>
      </c>
      <c r="I434" s="3">
        <f>VLOOKUP($A434,'02 SHIPPED'!$A$10:$G$1000000,5,FALSE)</f>
        <v>2894388</v>
      </c>
      <c r="J434" s="3">
        <f>VLOOKUP($A434,'02 SHIPPED'!$A$10:$G$1000000,6,FALSE)</f>
        <v>9</v>
      </c>
      <c r="K434" s="3">
        <f>VLOOKUP($A434,'02 SHIPPED'!$A$10:$G$1000000,7,FALSE)</f>
        <v>11</v>
      </c>
      <c r="L434" s="2">
        <f t="shared" si="27"/>
        <v>0.11446288472727223</v>
      </c>
      <c r="M434" s="2">
        <f t="shared" si="28"/>
        <v>9.9813846657739042E-2</v>
      </c>
      <c r="N434" s="2">
        <f t="shared" si="29"/>
        <v>0.33333333333333331</v>
      </c>
      <c r="O434" s="2">
        <f t="shared" si="30"/>
        <v>0.36363636363636365</v>
      </c>
      <c r="P434" s="8">
        <f>VLOOKUP($A434,'03 FORECAST SHIPPED'!$A$2:$G$1000000,4,FALSE)*L434</f>
        <v>348835.71394021809</v>
      </c>
      <c r="Q434" s="8">
        <f>VLOOKUP($A434,'03 FORECAST SHIPPED'!$A$2:$G$1000000,5,FALSE)*M434</f>
        <v>304191.48130796559</v>
      </c>
      <c r="R434" s="8">
        <f>VLOOKUP($A434,'03 FORECAST SHIPPED'!$A$2:$G$1000000,6,FALSE)*N434</f>
        <v>3.6666666666666665</v>
      </c>
      <c r="S434" s="8">
        <f>VLOOKUP($A434,'03 FORECAST SHIPPED'!$A$2:$G$1000000,7,FALSE)*O434</f>
        <v>5.0909090909090908</v>
      </c>
    </row>
    <row r="435" spans="1:19" x14ac:dyDescent="0.25">
      <c r="A435" t="s">
        <v>476</v>
      </c>
      <c r="B435">
        <f>VLOOKUP($A435,'01 LEAD TIME'!$A$10:$G$1000000,2,FALSE)</f>
        <v>1</v>
      </c>
      <c r="C435">
        <f>VLOOKUP($A435,'01 LEAD TIME'!$A$10:$G$1000000,3,FALSE)</f>
        <v>24</v>
      </c>
      <c r="D435" s="3">
        <f>VLOOKUP($A435,'01 LEAD TIME'!$A$10:$G$1000000,4,FALSE)</f>
        <v>462050</v>
      </c>
      <c r="E435" s="3">
        <f>VLOOKUP($A435,'01 LEAD TIME'!$A$10:$G$1000000,5,FALSE)</f>
        <v>462050</v>
      </c>
      <c r="F435" s="3">
        <f>VLOOKUP($A435,'01 LEAD TIME'!$A$10:$G$1000000,6,FALSE)</f>
        <v>5</v>
      </c>
      <c r="G435" s="3">
        <f>VLOOKUP($A435,'01 LEAD TIME'!$A$10:$G$1000000,7,FALSE)</f>
        <v>6</v>
      </c>
      <c r="H435" s="3">
        <f>VLOOKUP($A435,'02 SHIPPED'!$A$10:$G$1000000,4,FALSE)</f>
        <v>800550</v>
      </c>
      <c r="I435" s="3">
        <f>VLOOKUP($A435,'02 SHIPPED'!$A$10:$G$1000000,5,FALSE)</f>
        <v>792950</v>
      </c>
      <c r="J435" s="3">
        <f>VLOOKUP($A435,'02 SHIPPED'!$A$10:$G$1000000,6,FALSE)</f>
        <v>6</v>
      </c>
      <c r="K435" s="3">
        <f>VLOOKUP($A435,'02 SHIPPED'!$A$10:$G$1000000,7,FALSE)</f>
        <v>22</v>
      </c>
      <c r="L435" s="2">
        <f t="shared" si="27"/>
        <v>0.57716569858222477</v>
      </c>
      <c r="M435" s="2">
        <f t="shared" si="28"/>
        <v>0.5826975219118482</v>
      </c>
      <c r="N435" s="2">
        <f t="shared" si="29"/>
        <v>0.83333333333333337</v>
      </c>
      <c r="O435" s="2">
        <f t="shared" si="30"/>
        <v>0.27272727272727271</v>
      </c>
      <c r="P435" s="8">
        <f>VLOOKUP($A435,'03 FORECAST SHIPPED'!$A$2:$G$1000000,4,FALSE)*L435</f>
        <v>658649.95190806326</v>
      </c>
      <c r="Q435" s="8">
        <f>VLOOKUP($A435,'03 FORECAST SHIPPED'!$A$2:$G$1000000,5,FALSE)*M435</f>
        <v>628966.03594173666</v>
      </c>
      <c r="R435" s="8">
        <f>VLOOKUP($A435,'03 FORECAST SHIPPED'!$A$2:$G$1000000,6,FALSE)*N435</f>
        <v>5.8333333333333339</v>
      </c>
      <c r="S435" s="8">
        <f>VLOOKUP($A435,'03 FORECAST SHIPPED'!$A$2:$G$1000000,7,FALSE)*O435</f>
        <v>7.3636363636363633</v>
      </c>
    </row>
    <row r="436" spans="1:19" x14ac:dyDescent="0.25">
      <c r="A436" t="s">
        <v>477</v>
      </c>
      <c r="B436">
        <f>VLOOKUP($A436,'01 LEAD TIME'!$A$10:$G$1000000,2,FALSE)</f>
        <v>1</v>
      </c>
      <c r="C436">
        <f>VLOOKUP($A436,'01 LEAD TIME'!$A$10:$G$1000000,3,FALSE)</f>
        <v>31</v>
      </c>
      <c r="D436" s="3">
        <f>VLOOKUP($A436,'01 LEAD TIME'!$A$10:$G$1000000,4,FALSE)</f>
        <v>69000</v>
      </c>
      <c r="E436" s="3">
        <f>VLOOKUP($A436,'01 LEAD TIME'!$A$10:$G$1000000,5,FALSE)</f>
        <v>69000</v>
      </c>
      <c r="F436" s="3">
        <f>VLOOKUP($A436,'01 LEAD TIME'!$A$10:$G$1000000,6,FALSE)</f>
        <v>1</v>
      </c>
      <c r="G436" s="3">
        <f>VLOOKUP($A436,'01 LEAD TIME'!$A$10:$G$1000000,7,FALSE)</f>
        <v>1</v>
      </c>
      <c r="H436" s="3">
        <f>VLOOKUP($A436,'02 SHIPPED'!$A$10:$G$1000000,4,FALSE)</f>
        <v>69000</v>
      </c>
      <c r="I436" s="3">
        <f>VLOOKUP($A436,'02 SHIPPED'!$A$10:$G$1000000,5,FALSE)</f>
        <v>69000</v>
      </c>
      <c r="J436" s="3">
        <f>VLOOKUP($A436,'02 SHIPPED'!$A$10:$G$1000000,6,FALSE)</f>
        <v>1</v>
      </c>
      <c r="K436" s="3">
        <f>VLOOKUP($A436,'02 SHIPPED'!$A$10:$G$1000000,7,FALSE)</f>
        <v>1</v>
      </c>
      <c r="L436" s="2">
        <f t="shared" si="27"/>
        <v>1</v>
      </c>
      <c r="M436" s="2">
        <f t="shared" si="28"/>
        <v>1</v>
      </c>
      <c r="N436" s="2">
        <f t="shared" si="29"/>
        <v>1</v>
      </c>
      <c r="O436" s="2">
        <f t="shared" si="30"/>
        <v>1</v>
      </c>
      <c r="P436" s="8">
        <f>VLOOKUP($A436,'03 FORECAST SHIPPED'!$A$2:$G$1000000,4,FALSE)*L436</f>
        <v>0</v>
      </c>
      <c r="Q436" s="8">
        <f>VLOOKUP($A436,'03 FORECAST SHIPPED'!$A$2:$G$1000000,5,FALSE)*M436</f>
        <v>0</v>
      </c>
      <c r="R436" s="8">
        <f>VLOOKUP($A436,'03 FORECAST SHIPPED'!$A$2:$G$1000000,6,FALSE)*N436</f>
        <v>0</v>
      </c>
      <c r="S436" s="8">
        <f>VLOOKUP($A436,'03 FORECAST SHIPPED'!$A$2:$G$1000000,7,FALSE)*O436</f>
        <v>0</v>
      </c>
    </row>
    <row r="437" spans="1:19" x14ac:dyDescent="0.25">
      <c r="A437" t="s">
        <v>478</v>
      </c>
      <c r="B437">
        <f>VLOOKUP($A437,'01 LEAD TIME'!$A$10:$G$1000000,2,FALSE)</f>
        <v>1</v>
      </c>
      <c r="C437">
        <f>VLOOKUP($A437,'01 LEAD TIME'!$A$10:$G$1000000,3,FALSE)</f>
        <v>35</v>
      </c>
      <c r="D437" s="3">
        <f>VLOOKUP($A437,'01 LEAD TIME'!$A$10:$G$1000000,4,FALSE)</f>
        <v>591000</v>
      </c>
      <c r="E437" s="3">
        <f>VLOOKUP($A437,'01 LEAD TIME'!$A$10:$G$1000000,5,FALSE)</f>
        <v>533500</v>
      </c>
      <c r="F437" s="3">
        <f>VLOOKUP($A437,'01 LEAD TIME'!$A$10:$G$1000000,6,FALSE)</f>
        <v>4</v>
      </c>
      <c r="G437" s="3">
        <f>VLOOKUP($A437,'01 LEAD TIME'!$A$10:$G$1000000,7,FALSE)</f>
        <v>4</v>
      </c>
      <c r="H437" s="3">
        <f>VLOOKUP($A437,'02 SHIPPED'!$A$10:$G$1000000,4,FALSE)</f>
        <v>14189329.16</v>
      </c>
      <c r="I437" s="3">
        <f>VLOOKUP($A437,'02 SHIPPED'!$A$10:$G$1000000,5,FALSE)</f>
        <v>13910754.369999999</v>
      </c>
      <c r="J437" s="3">
        <f>VLOOKUP($A437,'02 SHIPPED'!$A$10:$G$1000000,6,FALSE)</f>
        <v>16</v>
      </c>
      <c r="K437" s="3">
        <f>VLOOKUP($A437,'02 SHIPPED'!$A$10:$G$1000000,7,FALSE)</f>
        <v>23</v>
      </c>
      <c r="L437" s="2">
        <f t="shared" si="27"/>
        <v>4.1651017700402686E-2</v>
      </c>
      <c r="M437" s="2">
        <f t="shared" si="28"/>
        <v>3.8351622479263145E-2</v>
      </c>
      <c r="N437" s="2">
        <f t="shared" si="29"/>
        <v>0.25</v>
      </c>
      <c r="O437" s="2">
        <f t="shared" si="30"/>
        <v>0.17391304347826086</v>
      </c>
      <c r="P437" s="8">
        <f>VLOOKUP($A437,'03 FORECAST SHIPPED'!$A$2:$G$1000000,4,FALSE)*L437</f>
        <v>488160.30521628971</v>
      </c>
      <c r="Q437" s="8">
        <f>VLOOKUP($A437,'03 FORECAST SHIPPED'!$A$2:$G$1000000,5,FALSE)*M437</f>
        <v>442641.93821682729</v>
      </c>
      <c r="R437" s="8">
        <f>VLOOKUP($A437,'03 FORECAST SHIPPED'!$A$2:$G$1000000,6,FALSE)*N437</f>
        <v>4.5</v>
      </c>
      <c r="S437" s="8">
        <f>VLOOKUP($A437,'03 FORECAST SHIPPED'!$A$2:$G$1000000,7,FALSE)*O437</f>
        <v>4.1739130434782608</v>
      </c>
    </row>
    <row r="438" spans="1:19" x14ac:dyDescent="0.25">
      <c r="A438" t="s">
        <v>479</v>
      </c>
      <c r="B438">
        <f>VLOOKUP($A438,'01 LEAD TIME'!$A$10:$G$1000000,2,FALSE)</f>
        <v>1</v>
      </c>
      <c r="C438">
        <f>VLOOKUP($A438,'01 LEAD TIME'!$A$10:$G$1000000,3,FALSE)</f>
        <v>36</v>
      </c>
      <c r="D438" s="3">
        <f>VLOOKUP($A438,'01 LEAD TIME'!$A$10:$G$1000000,4,FALSE)</f>
        <v>235898</v>
      </c>
      <c r="E438" s="3">
        <f>VLOOKUP($A438,'01 LEAD TIME'!$A$10:$G$1000000,5,FALSE)</f>
        <v>235898</v>
      </c>
      <c r="F438" s="3">
        <f>VLOOKUP($A438,'01 LEAD TIME'!$A$10:$G$1000000,6,FALSE)</f>
        <v>3</v>
      </c>
      <c r="G438" s="3">
        <f>VLOOKUP($A438,'01 LEAD TIME'!$A$10:$G$1000000,7,FALSE)</f>
        <v>5</v>
      </c>
      <c r="H438" s="3">
        <f>VLOOKUP($A438,'02 SHIPPED'!$A$10:$G$1000000,4,FALSE)</f>
        <v>7343262</v>
      </c>
      <c r="I438" s="3">
        <f>VLOOKUP($A438,'02 SHIPPED'!$A$10:$G$1000000,5,FALSE)</f>
        <v>7147084</v>
      </c>
      <c r="J438" s="3">
        <f>VLOOKUP($A438,'02 SHIPPED'!$A$10:$G$1000000,6,FALSE)</f>
        <v>19</v>
      </c>
      <c r="K438" s="3">
        <f>VLOOKUP($A438,'02 SHIPPED'!$A$10:$G$1000000,7,FALSE)</f>
        <v>25</v>
      </c>
      <c r="L438" s="2">
        <f t="shared" si="27"/>
        <v>3.2124415552652212E-2</v>
      </c>
      <c r="M438" s="2">
        <f t="shared" si="28"/>
        <v>3.3006188258036424E-2</v>
      </c>
      <c r="N438" s="2">
        <f t="shared" si="29"/>
        <v>0.15789473684210525</v>
      </c>
      <c r="O438" s="2">
        <f t="shared" si="30"/>
        <v>0.2</v>
      </c>
      <c r="P438" s="8">
        <f>VLOOKUP($A438,'03 FORECAST SHIPPED'!$A$2:$G$1000000,4,FALSE)*L438</f>
        <v>250479.27221934882</v>
      </c>
      <c r="Q438" s="8">
        <f>VLOOKUP($A438,'03 FORECAST SHIPPED'!$A$2:$G$1000000,5,FALSE)*M438</f>
        <v>250879.50885032275</v>
      </c>
      <c r="R438" s="8">
        <f>VLOOKUP($A438,'03 FORECAST SHIPPED'!$A$2:$G$1000000,6,FALSE)*N438</f>
        <v>3.4736842105263155</v>
      </c>
      <c r="S438" s="8">
        <f>VLOOKUP($A438,'03 FORECAST SHIPPED'!$A$2:$G$1000000,7,FALSE)*O438</f>
        <v>5.8000000000000007</v>
      </c>
    </row>
    <row r="439" spans="1:19" x14ac:dyDescent="0.25">
      <c r="A439" t="s">
        <v>480</v>
      </c>
      <c r="B439">
        <f>VLOOKUP($A439,'01 LEAD TIME'!$A$10:$G$1000000,2,FALSE)</f>
        <v>1</v>
      </c>
      <c r="C439">
        <f>VLOOKUP($A439,'01 LEAD TIME'!$A$10:$G$1000000,3,FALSE)</f>
        <v>42</v>
      </c>
      <c r="D439" s="3">
        <f>VLOOKUP($A439,'01 LEAD TIME'!$A$10:$G$1000000,4,FALSE)</f>
        <v>69000</v>
      </c>
      <c r="E439" s="3">
        <f>VLOOKUP($A439,'01 LEAD TIME'!$A$10:$G$1000000,5,FALSE)</f>
        <v>69000</v>
      </c>
      <c r="F439" s="3">
        <f>VLOOKUP($A439,'01 LEAD TIME'!$A$10:$G$1000000,6,FALSE)</f>
        <v>1</v>
      </c>
      <c r="G439" s="3">
        <f>VLOOKUP($A439,'01 LEAD TIME'!$A$10:$G$1000000,7,FALSE)</f>
        <v>1</v>
      </c>
      <c r="H439" s="3">
        <f>VLOOKUP($A439,'02 SHIPPED'!$A$10:$G$1000000,4,FALSE)</f>
        <v>69000</v>
      </c>
      <c r="I439" s="3">
        <f>VLOOKUP($A439,'02 SHIPPED'!$A$10:$G$1000000,5,FALSE)</f>
        <v>69000</v>
      </c>
      <c r="J439" s="3">
        <f>VLOOKUP($A439,'02 SHIPPED'!$A$10:$G$1000000,6,FALSE)</f>
        <v>1</v>
      </c>
      <c r="K439" s="3">
        <f>VLOOKUP($A439,'02 SHIPPED'!$A$10:$G$1000000,7,FALSE)</f>
        <v>1</v>
      </c>
      <c r="L439" s="2">
        <f t="shared" si="27"/>
        <v>1</v>
      </c>
      <c r="M439" s="2">
        <f t="shared" si="28"/>
        <v>1</v>
      </c>
      <c r="N439" s="2">
        <f t="shared" si="29"/>
        <v>1</v>
      </c>
      <c r="O439" s="2">
        <f t="shared" si="30"/>
        <v>1</v>
      </c>
      <c r="P439" s="8">
        <f>VLOOKUP($A439,'03 FORECAST SHIPPED'!$A$2:$G$1000000,4,FALSE)*L439</f>
        <v>0</v>
      </c>
      <c r="Q439" s="8">
        <f>VLOOKUP($A439,'03 FORECAST SHIPPED'!$A$2:$G$1000000,5,FALSE)*M439</f>
        <v>0</v>
      </c>
      <c r="R439" s="8">
        <f>VLOOKUP($A439,'03 FORECAST SHIPPED'!$A$2:$G$1000000,6,FALSE)*N439</f>
        <v>0</v>
      </c>
      <c r="S439" s="8">
        <f>VLOOKUP($A439,'03 FORECAST SHIPPED'!$A$2:$G$1000000,7,FALSE)*O439</f>
        <v>0</v>
      </c>
    </row>
    <row r="440" spans="1:19" x14ac:dyDescent="0.25">
      <c r="A440" t="s">
        <v>481</v>
      </c>
      <c r="B440">
        <f>VLOOKUP($A440,'01 LEAD TIME'!$A$10:$G$1000000,2,FALSE)</f>
        <v>1</v>
      </c>
      <c r="C440">
        <f>VLOOKUP($A440,'01 LEAD TIME'!$A$10:$G$1000000,3,FALSE)</f>
        <v>45</v>
      </c>
      <c r="D440" s="3">
        <f>VLOOKUP($A440,'01 LEAD TIME'!$A$10:$G$1000000,4,FALSE)</f>
        <v>569964</v>
      </c>
      <c r="E440" s="3">
        <f>VLOOKUP($A440,'01 LEAD TIME'!$A$10:$G$1000000,5,FALSE)</f>
        <v>569964</v>
      </c>
      <c r="F440" s="3">
        <f>VLOOKUP($A440,'01 LEAD TIME'!$A$10:$G$1000000,6,FALSE)</f>
        <v>1</v>
      </c>
      <c r="G440" s="3">
        <f>VLOOKUP($A440,'01 LEAD TIME'!$A$10:$G$1000000,7,FALSE)</f>
        <v>3</v>
      </c>
      <c r="H440" s="3">
        <f>VLOOKUP($A440,'02 SHIPPED'!$A$10:$G$1000000,4,FALSE)</f>
        <v>569964</v>
      </c>
      <c r="I440" s="3">
        <f>VLOOKUP($A440,'02 SHIPPED'!$A$10:$G$1000000,5,FALSE)</f>
        <v>569964</v>
      </c>
      <c r="J440" s="3">
        <f>VLOOKUP($A440,'02 SHIPPED'!$A$10:$G$1000000,6,FALSE)</f>
        <v>1</v>
      </c>
      <c r="K440" s="3">
        <f>VLOOKUP($A440,'02 SHIPPED'!$A$10:$G$1000000,7,FALSE)</f>
        <v>3</v>
      </c>
      <c r="L440" s="2">
        <f t="shared" si="27"/>
        <v>1</v>
      </c>
      <c r="M440" s="2">
        <f t="shared" si="28"/>
        <v>1</v>
      </c>
      <c r="N440" s="2">
        <f t="shared" si="29"/>
        <v>1</v>
      </c>
      <c r="O440" s="2">
        <f t="shared" si="30"/>
        <v>1</v>
      </c>
      <c r="P440" s="8">
        <f>VLOOKUP($A440,'03 FORECAST SHIPPED'!$A$2:$G$1000000,4,FALSE)*L440</f>
        <v>569964</v>
      </c>
      <c r="Q440" s="8">
        <f>VLOOKUP($A440,'03 FORECAST SHIPPED'!$A$2:$G$1000000,5,FALSE)*M440</f>
        <v>569964</v>
      </c>
      <c r="R440" s="8">
        <f>VLOOKUP($A440,'03 FORECAST SHIPPED'!$A$2:$G$1000000,6,FALSE)*N440</f>
        <v>1</v>
      </c>
      <c r="S440" s="8">
        <f>VLOOKUP($A440,'03 FORECAST SHIPPED'!$A$2:$G$1000000,7,FALSE)*O440</f>
        <v>3</v>
      </c>
    </row>
    <row r="441" spans="1:19" x14ac:dyDescent="0.25">
      <c r="A441" t="s">
        <v>482</v>
      </c>
      <c r="B441">
        <f>VLOOKUP($A441,'01 LEAD TIME'!$A$10:$G$1000000,2,FALSE)</f>
        <v>1</v>
      </c>
      <c r="C441">
        <f>VLOOKUP($A441,'01 LEAD TIME'!$A$10:$G$1000000,3,FALSE)</f>
        <v>46</v>
      </c>
      <c r="D441" s="3">
        <f>VLOOKUP($A441,'01 LEAD TIME'!$A$10:$G$1000000,4,FALSE)</f>
        <v>443649</v>
      </c>
      <c r="E441" s="3">
        <f>VLOOKUP($A441,'01 LEAD TIME'!$A$10:$G$1000000,5,FALSE)</f>
        <v>419899</v>
      </c>
      <c r="F441" s="3">
        <f>VLOOKUP($A441,'01 LEAD TIME'!$A$10:$G$1000000,6,FALSE)</f>
        <v>5</v>
      </c>
      <c r="G441" s="3">
        <f>VLOOKUP($A441,'01 LEAD TIME'!$A$10:$G$1000000,7,FALSE)</f>
        <v>5</v>
      </c>
      <c r="H441" s="3">
        <f>VLOOKUP($A441,'02 SHIPPED'!$A$10:$G$1000000,4,FALSE)</f>
        <v>392999</v>
      </c>
      <c r="I441" s="3">
        <f>VLOOKUP($A441,'02 SHIPPED'!$A$10:$G$1000000,5,FALSE)</f>
        <v>362999</v>
      </c>
      <c r="J441" s="3">
        <f>VLOOKUP($A441,'02 SHIPPED'!$A$10:$G$1000000,6,FALSE)</f>
        <v>4</v>
      </c>
      <c r="K441" s="3">
        <f>VLOOKUP($A441,'02 SHIPPED'!$A$10:$G$1000000,7,FALSE)</f>
        <v>5</v>
      </c>
      <c r="L441" s="2">
        <f t="shared" si="27"/>
        <v>1.1288807350654837</v>
      </c>
      <c r="M441" s="2">
        <f t="shared" si="28"/>
        <v>1.15674974311224</v>
      </c>
      <c r="N441" s="2">
        <f t="shared" si="29"/>
        <v>1.25</v>
      </c>
      <c r="O441" s="2">
        <f t="shared" si="30"/>
        <v>1</v>
      </c>
      <c r="P441" s="8">
        <f>VLOOKUP($A441,'03 FORECAST SHIPPED'!$A$2:$G$1000000,4,FALSE)*L441</f>
        <v>652379.04791360791</v>
      </c>
      <c r="Q441" s="8">
        <f>VLOOKUP($A441,'03 FORECAST SHIPPED'!$A$2:$G$1000000,5,FALSE)*M441</f>
        <v>580311.27062608988</v>
      </c>
      <c r="R441" s="8">
        <f>VLOOKUP($A441,'03 FORECAST SHIPPED'!$A$2:$G$1000000,6,FALSE)*N441</f>
        <v>7.5</v>
      </c>
      <c r="S441" s="8">
        <f>VLOOKUP($A441,'03 FORECAST SHIPPED'!$A$2:$G$1000000,7,FALSE)*O441</f>
        <v>7</v>
      </c>
    </row>
    <row r="442" spans="1:19" x14ac:dyDescent="0.25">
      <c r="A442" t="s">
        <v>483</v>
      </c>
      <c r="B442">
        <f>VLOOKUP($A442,'01 LEAD TIME'!$A$10:$G$1000000,2,FALSE)</f>
        <v>1</v>
      </c>
      <c r="C442">
        <f>VLOOKUP($A442,'01 LEAD TIME'!$A$10:$G$1000000,3,FALSE)</f>
        <v>144</v>
      </c>
      <c r="D442" s="3">
        <f>VLOOKUP($A442,'01 LEAD TIME'!$A$10:$G$1000000,4,FALSE)</f>
        <v>7779100</v>
      </c>
      <c r="E442" s="3">
        <f>VLOOKUP($A442,'01 LEAD TIME'!$A$10:$G$1000000,5,FALSE)</f>
        <v>7779100</v>
      </c>
      <c r="F442" s="3">
        <f>VLOOKUP($A442,'01 LEAD TIME'!$A$10:$G$1000000,6,FALSE)</f>
        <v>13</v>
      </c>
      <c r="G442" s="3">
        <f>VLOOKUP($A442,'01 LEAD TIME'!$A$10:$G$1000000,7,FALSE)</f>
        <v>16</v>
      </c>
      <c r="H442" s="3">
        <f>VLOOKUP($A442,'02 SHIPPED'!$A$10:$G$1000000,4,FALSE)</f>
        <v>63634571</v>
      </c>
      <c r="I442" s="3">
        <f>VLOOKUP($A442,'02 SHIPPED'!$A$10:$G$1000000,5,FALSE)</f>
        <v>61665341</v>
      </c>
      <c r="J442" s="3">
        <f>VLOOKUP($A442,'02 SHIPPED'!$A$10:$G$1000000,6,FALSE)</f>
        <v>91</v>
      </c>
      <c r="K442" s="3">
        <f>VLOOKUP($A442,'02 SHIPPED'!$A$10:$G$1000000,7,FALSE)</f>
        <v>126</v>
      </c>
      <c r="L442" s="2">
        <f t="shared" si="27"/>
        <v>0.12224644368231853</v>
      </c>
      <c r="M442" s="2">
        <f t="shared" si="28"/>
        <v>0.12615027945762922</v>
      </c>
      <c r="N442" s="2">
        <f t="shared" si="29"/>
        <v>0.14285714285714285</v>
      </c>
      <c r="O442" s="2">
        <f t="shared" si="30"/>
        <v>0.12698412698412698</v>
      </c>
      <c r="P442" s="8">
        <f>VLOOKUP($A442,'03 FORECAST SHIPPED'!$A$2:$G$1000000,4,FALSE)*L442</f>
        <v>6077358.2562698191</v>
      </c>
      <c r="Q442" s="8">
        <f>VLOOKUP($A442,'03 FORECAST SHIPPED'!$A$2:$G$1000000,5,FALSE)*M442</f>
        <v>6035629.6149896914</v>
      </c>
      <c r="R442" s="8">
        <f>VLOOKUP($A442,'03 FORECAST SHIPPED'!$A$2:$G$1000000,6,FALSE)*N442</f>
        <v>13.285714285714285</v>
      </c>
      <c r="S442" s="8">
        <f>VLOOKUP($A442,'03 FORECAST SHIPPED'!$A$2:$G$1000000,7,FALSE)*O442</f>
        <v>16.761904761904759</v>
      </c>
    </row>
    <row r="443" spans="1:19" x14ac:dyDescent="0.25">
      <c r="A443" t="s">
        <v>484</v>
      </c>
      <c r="B443">
        <f>VLOOKUP($A443,'01 LEAD TIME'!$A$10:$G$1000000,2,FALSE)</f>
        <v>1</v>
      </c>
      <c r="C443">
        <f>VLOOKUP($A443,'01 LEAD TIME'!$A$10:$G$1000000,3,FALSE)</f>
        <v>159</v>
      </c>
      <c r="D443" s="3">
        <f>VLOOKUP($A443,'01 LEAD TIME'!$A$10:$G$1000000,4,FALSE)</f>
        <v>2738000</v>
      </c>
      <c r="E443" s="3">
        <f>VLOOKUP($A443,'01 LEAD TIME'!$A$10:$G$1000000,5,FALSE)</f>
        <v>2718155.1</v>
      </c>
      <c r="F443" s="3">
        <f>VLOOKUP($A443,'01 LEAD TIME'!$A$10:$G$1000000,6,FALSE)</f>
        <v>12</v>
      </c>
      <c r="G443" s="3">
        <f>VLOOKUP($A443,'01 LEAD TIME'!$A$10:$G$1000000,7,FALSE)</f>
        <v>12</v>
      </c>
      <c r="H443" s="3">
        <f>VLOOKUP($A443,'02 SHIPPED'!$A$10:$G$1000000,4,FALSE)</f>
        <v>26320794.600000001</v>
      </c>
      <c r="I443" s="3">
        <f>VLOOKUP($A443,'02 SHIPPED'!$A$10:$G$1000000,5,FALSE)</f>
        <v>26224226.18</v>
      </c>
      <c r="J443" s="3">
        <f>VLOOKUP($A443,'02 SHIPPED'!$A$10:$G$1000000,6,FALSE)</f>
        <v>86</v>
      </c>
      <c r="K443" s="3">
        <f>VLOOKUP($A443,'02 SHIPPED'!$A$10:$G$1000000,7,FALSE)</f>
        <v>125</v>
      </c>
      <c r="L443" s="2">
        <f t="shared" si="27"/>
        <v>0.1040242151352072</v>
      </c>
      <c r="M443" s="2">
        <f t="shared" si="28"/>
        <v>0.10365053600982937</v>
      </c>
      <c r="N443" s="2">
        <f t="shared" si="29"/>
        <v>0.13953488372093023</v>
      </c>
      <c r="O443" s="2">
        <f t="shared" si="30"/>
        <v>9.6000000000000002E-2</v>
      </c>
      <c r="P443" s="8">
        <f>VLOOKUP($A443,'03 FORECAST SHIPPED'!$A$2:$G$1000000,4,FALSE)*L443</f>
        <v>4567474.1836555339</v>
      </c>
      <c r="Q443" s="8">
        <f>VLOOKUP($A443,'03 FORECAST SHIPPED'!$A$2:$G$1000000,5,FALSE)*M443</f>
        <v>4537691.3365995586</v>
      </c>
      <c r="R443" s="8">
        <f>VLOOKUP($A443,'03 FORECAST SHIPPED'!$A$2:$G$1000000,6,FALSE)*N443</f>
        <v>14.930232558139535</v>
      </c>
      <c r="S443" s="8">
        <f>VLOOKUP($A443,'03 FORECAST SHIPPED'!$A$2:$G$1000000,7,FALSE)*O443</f>
        <v>15.84</v>
      </c>
    </row>
    <row r="444" spans="1:19" x14ac:dyDescent="0.25">
      <c r="A444" t="s">
        <v>39</v>
      </c>
      <c r="B444">
        <f>VLOOKUP($A444,'01 LEAD TIME'!$A$10:$G$1000000,2,FALSE)</f>
        <v>1</v>
      </c>
      <c r="C444">
        <f>VLOOKUP($A444,'01 LEAD TIME'!$A$10:$G$1000000,3,FALSE)</f>
        <v>175</v>
      </c>
      <c r="D444" s="3">
        <f>VLOOKUP($A444,'01 LEAD TIME'!$A$10:$G$1000000,4,FALSE)</f>
        <v>7901115</v>
      </c>
      <c r="E444" s="3">
        <f>VLOOKUP($A444,'01 LEAD TIME'!$A$10:$G$1000000,5,FALSE)</f>
        <v>7870425.5199999996</v>
      </c>
      <c r="F444" s="3">
        <f>VLOOKUP($A444,'01 LEAD TIME'!$A$10:$G$1000000,6,FALSE)</f>
        <v>21</v>
      </c>
      <c r="G444" s="3">
        <f>VLOOKUP($A444,'01 LEAD TIME'!$A$10:$G$1000000,7,FALSE)</f>
        <v>29</v>
      </c>
      <c r="H444" s="3">
        <f>VLOOKUP($A444,'02 SHIPPED'!$A$10:$G$1000000,4,FALSE)</f>
        <v>40444110.600000001</v>
      </c>
      <c r="I444" s="3">
        <f>VLOOKUP($A444,'02 SHIPPED'!$A$10:$G$1000000,5,FALSE)</f>
        <v>40162717.520000003</v>
      </c>
      <c r="J444" s="3">
        <f>VLOOKUP($A444,'02 SHIPPED'!$A$10:$G$1000000,6,FALSE)</f>
        <v>113</v>
      </c>
      <c r="K444" s="3">
        <f>VLOOKUP($A444,'02 SHIPPED'!$A$10:$G$1000000,7,FALSE)</f>
        <v>168</v>
      </c>
      <c r="L444" s="2">
        <f t="shared" si="27"/>
        <v>0.19535885158023478</v>
      </c>
      <c r="M444" s="2">
        <f t="shared" si="28"/>
        <v>0.19596347075072124</v>
      </c>
      <c r="N444" s="2">
        <f t="shared" si="29"/>
        <v>0.18584070796460178</v>
      </c>
      <c r="O444" s="2">
        <f t="shared" si="30"/>
        <v>0.17261904761904762</v>
      </c>
      <c r="P444" s="8">
        <f>VLOOKUP($A444,'03 FORECAST SHIPPED'!$A$2:$G$1000000,4,FALSE)*L444</f>
        <v>9091093.080889063</v>
      </c>
      <c r="Q444" s="8">
        <f>VLOOKUP($A444,'03 FORECAST SHIPPED'!$A$2:$G$1000000,5,FALSE)*M444</f>
        <v>8999418.5373475198</v>
      </c>
      <c r="R444" s="8">
        <f>VLOOKUP($A444,'03 FORECAST SHIPPED'!$A$2:$G$1000000,6,FALSE)*N444</f>
        <v>24.90265486725664</v>
      </c>
      <c r="S444" s="8">
        <f>VLOOKUP($A444,'03 FORECAST SHIPPED'!$A$2:$G$1000000,7,FALSE)*O444</f>
        <v>34.178571428571431</v>
      </c>
    </row>
    <row r="445" spans="1:19" x14ac:dyDescent="0.25">
      <c r="A445" t="s">
        <v>485</v>
      </c>
      <c r="B445">
        <f>VLOOKUP($A445,'01 LEAD TIME'!$A$10:$G$1000000,2,FALSE)</f>
        <v>1</v>
      </c>
      <c r="C445">
        <f>VLOOKUP($A445,'01 LEAD TIME'!$A$10:$G$1000000,3,FALSE)</f>
        <v>196</v>
      </c>
      <c r="D445" s="3">
        <f>VLOOKUP($A445,'01 LEAD TIME'!$A$10:$G$1000000,4,FALSE)</f>
        <v>1574250</v>
      </c>
      <c r="E445" s="3">
        <f>VLOOKUP($A445,'01 LEAD TIME'!$A$10:$G$1000000,5,FALSE)</f>
        <v>1556437.5</v>
      </c>
      <c r="F445" s="3">
        <f>VLOOKUP($A445,'01 LEAD TIME'!$A$10:$G$1000000,6,FALSE)</f>
        <v>4</v>
      </c>
      <c r="G445" s="3">
        <f>VLOOKUP($A445,'01 LEAD TIME'!$A$10:$G$1000000,7,FALSE)</f>
        <v>4</v>
      </c>
      <c r="H445" s="3">
        <f>VLOOKUP($A445,'02 SHIPPED'!$A$10:$G$1000000,4,FALSE)</f>
        <v>26560897.5</v>
      </c>
      <c r="I445" s="3">
        <f>VLOOKUP($A445,'02 SHIPPED'!$A$10:$G$1000000,5,FALSE)</f>
        <v>26346736.329999998</v>
      </c>
      <c r="J445" s="3">
        <f>VLOOKUP($A445,'02 SHIPPED'!$A$10:$G$1000000,6,FALSE)</f>
        <v>46</v>
      </c>
      <c r="K445" s="3">
        <f>VLOOKUP($A445,'02 SHIPPED'!$A$10:$G$1000000,7,FALSE)</f>
        <v>58</v>
      </c>
      <c r="L445" s="2">
        <f t="shared" si="27"/>
        <v>5.9269458044480611E-2</v>
      </c>
      <c r="M445" s="2">
        <f t="shared" si="28"/>
        <v>5.9075153768770421E-2</v>
      </c>
      <c r="N445" s="2">
        <f t="shared" si="29"/>
        <v>8.6956521739130432E-2</v>
      </c>
      <c r="O445" s="2">
        <f t="shared" si="30"/>
        <v>6.8965517241379309E-2</v>
      </c>
      <c r="P445" s="8">
        <f>VLOOKUP($A445,'03 FORECAST SHIPPED'!$A$2:$G$1000000,4,FALSE)*L445</f>
        <v>1294824.0807798381</v>
      </c>
      <c r="Q445" s="8">
        <f>VLOOKUP($A445,'03 FORECAST SHIPPED'!$A$2:$G$1000000,5,FALSE)*M445</f>
        <v>1274833.6316952566</v>
      </c>
      <c r="R445" s="8">
        <f>VLOOKUP($A445,'03 FORECAST SHIPPED'!$A$2:$G$1000000,6,FALSE)*N445</f>
        <v>4.0869565217391299</v>
      </c>
      <c r="S445" s="8">
        <f>VLOOKUP($A445,'03 FORECAST SHIPPED'!$A$2:$G$1000000,7,FALSE)*O445</f>
        <v>4.068965517241379</v>
      </c>
    </row>
    <row r="446" spans="1:19" x14ac:dyDescent="0.25">
      <c r="A446" t="s">
        <v>486</v>
      </c>
      <c r="B446">
        <f>VLOOKUP($A446,'01 LEAD TIME'!$A$10:$G$1000000,2,FALSE)</f>
        <v>1</v>
      </c>
      <c r="C446">
        <f>VLOOKUP($A446,'01 LEAD TIME'!$A$10:$G$1000000,3,FALSE)</f>
        <v>208</v>
      </c>
      <c r="D446" s="3">
        <f>VLOOKUP($A446,'01 LEAD TIME'!$A$10:$G$1000000,4,FALSE)</f>
        <v>2728993</v>
      </c>
      <c r="E446" s="3">
        <f>VLOOKUP($A446,'01 LEAD TIME'!$A$10:$G$1000000,5,FALSE)</f>
        <v>2728993</v>
      </c>
      <c r="F446" s="3">
        <f>VLOOKUP($A446,'01 LEAD TIME'!$A$10:$G$1000000,6,FALSE)</f>
        <v>13</v>
      </c>
      <c r="G446" s="3">
        <f>VLOOKUP($A446,'01 LEAD TIME'!$A$10:$G$1000000,7,FALSE)</f>
        <v>17</v>
      </c>
      <c r="H446" s="3">
        <f>VLOOKUP($A446,'02 SHIPPED'!$A$10:$G$1000000,4,FALSE)</f>
        <v>21736511</v>
      </c>
      <c r="I446" s="3">
        <f>VLOOKUP($A446,'02 SHIPPED'!$A$10:$G$1000000,5,FALSE)</f>
        <v>21686511</v>
      </c>
      <c r="J446" s="3">
        <f>VLOOKUP($A446,'02 SHIPPED'!$A$10:$G$1000000,6,FALSE)</f>
        <v>57</v>
      </c>
      <c r="K446" s="3">
        <f>VLOOKUP($A446,'02 SHIPPED'!$A$10:$G$1000000,7,FALSE)</f>
        <v>91</v>
      </c>
      <c r="L446" s="2">
        <f t="shared" si="27"/>
        <v>0.12554880587781544</v>
      </c>
      <c r="M446" s="2">
        <f t="shared" si="28"/>
        <v>0.12583826877453916</v>
      </c>
      <c r="N446" s="2">
        <f t="shared" si="29"/>
        <v>0.22807017543859648</v>
      </c>
      <c r="O446" s="2">
        <f t="shared" si="30"/>
        <v>0.18681318681318682</v>
      </c>
      <c r="P446" s="8">
        <f>VLOOKUP($A446,'03 FORECAST SHIPPED'!$A$2:$G$1000000,4,FALSE)*L446</f>
        <v>3087562.6620204276</v>
      </c>
      <c r="Q446" s="8">
        <f>VLOOKUP($A446,'03 FORECAST SHIPPED'!$A$2:$G$1000000,5,FALSE)*M446</f>
        <v>2986145.7799134357</v>
      </c>
      <c r="R446" s="8">
        <f>VLOOKUP($A446,'03 FORECAST SHIPPED'!$A$2:$G$1000000,6,FALSE)*N446</f>
        <v>15.736842105263158</v>
      </c>
      <c r="S446" s="8">
        <f>VLOOKUP($A446,'03 FORECAST SHIPPED'!$A$2:$G$1000000,7,FALSE)*O446</f>
        <v>18.12087912087912</v>
      </c>
    </row>
    <row r="447" spans="1:19" x14ac:dyDescent="0.25">
      <c r="A447" t="s">
        <v>487</v>
      </c>
      <c r="B447">
        <f>VLOOKUP($A447,'01 LEAD TIME'!$A$10:$G$1000000,2,FALSE)</f>
        <v>1</v>
      </c>
      <c r="C447">
        <f>VLOOKUP($A447,'01 LEAD TIME'!$A$10:$G$1000000,3,FALSE)</f>
        <v>240</v>
      </c>
      <c r="D447" s="3">
        <f>VLOOKUP($A447,'01 LEAD TIME'!$A$10:$G$1000000,4,FALSE)</f>
        <v>12726998</v>
      </c>
      <c r="E447" s="3">
        <f>VLOOKUP($A447,'01 LEAD TIME'!$A$10:$G$1000000,5,FALSE)</f>
        <v>12714198</v>
      </c>
      <c r="F447" s="3">
        <f>VLOOKUP($A447,'01 LEAD TIME'!$A$10:$G$1000000,6,FALSE)</f>
        <v>21</v>
      </c>
      <c r="G447" s="3">
        <f>VLOOKUP($A447,'01 LEAD TIME'!$A$10:$G$1000000,7,FALSE)</f>
        <v>29</v>
      </c>
      <c r="H447" s="3">
        <f>VLOOKUP($A447,'02 SHIPPED'!$A$10:$G$1000000,4,FALSE)</f>
        <v>20913925.489999998</v>
      </c>
      <c r="I447" s="3">
        <f>VLOOKUP($A447,'02 SHIPPED'!$A$10:$G$1000000,5,FALSE)</f>
        <v>20875463.949999999</v>
      </c>
      <c r="J447" s="3">
        <f>VLOOKUP($A447,'02 SHIPPED'!$A$10:$G$1000000,6,FALSE)</f>
        <v>43</v>
      </c>
      <c r="K447" s="3">
        <f>VLOOKUP($A447,'02 SHIPPED'!$A$10:$G$1000000,7,FALSE)</f>
        <v>64</v>
      </c>
      <c r="L447" s="2">
        <f t="shared" si="27"/>
        <v>0.60854180656259005</v>
      </c>
      <c r="M447" s="2">
        <f t="shared" si="28"/>
        <v>0.60904984102161719</v>
      </c>
      <c r="N447" s="2">
        <f t="shared" si="29"/>
        <v>0.48837209302325579</v>
      </c>
      <c r="O447" s="2">
        <f t="shared" si="30"/>
        <v>0.453125</v>
      </c>
      <c r="P447" s="8">
        <f>VLOOKUP($A447,'03 FORECAST SHIPPED'!$A$2:$G$1000000,4,FALSE)*L447</f>
        <v>15841514.965987336</v>
      </c>
      <c r="Q447" s="8">
        <f>VLOOKUP($A447,'03 FORECAST SHIPPED'!$A$2:$G$1000000,5,FALSE)*M447</f>
        <v>15823519.248383561</v>
      </c>
      <c r="R447" s="8">
        <f>VLOOKUP($A447,'03 FORECAST SHIPPED'!$A$2:$G$1000000,6,FALSE)*N447</f>
        <v>30.279069767441861</v>
      </c>
      <c r="S447" s="8">
        <f>VLOOKUP($A447,'03 FORECAST SHIPPED'!$A$2:$G$1000000,7,FALSE)*O447</f>
        <v>38.96875</v>
      </c>
    </row>
    <row r="448" spans="1:19" x14ac:dyDescent="0.25">
      <c r="A448" t="s">
        <v>488</v>
      </c>
      <c r="B448">
        <f>VLOOKUP($A448,'01 LEAD TIME'!$A$10:$G$1000000,2,FALSE)</f>
        <v>1</v>
      </c>
      <c r="C448">
        <f>VLOOKUP($A448,'01 LEAD TIME'!$A$10:$G$1000000,3,FALSE)</f>
        <v>258</v>
      </c>
      <c r="D448" s="3">
        <f>VLOOKUP($A448,'01 LEAD TIME'!$A$10:$G$1000000,4,FALSE)</f>
        <v>1580173</v>
      </c>
      <c r="E448" s="3">
        <f>VLOOKUP($A448,'01 LEAD TIME'!$A$10:$G$1000000,5,FALSE)</f>
        <v>1580173</v>
      </c>
      <c r="F448" s="3">
        <f>VLOOKUP($A448,'01 LEAD TIME'!$A$10:$G$1000000,6,FALSE)</f>
        <v>4</v>
      </c>
      <c r="G448" s="3">
        <f>VLOOKUP($A448,'01 LEAD TIME'!$A$10:$G$1000000,7,FALSE)</f>
        <v>6</v>
      </c>
      <c r="H448" s="3">
        <f>VLOOKUP($A448,'02 SHIPPED'!$A$10:$G$1000000,4,FALSE)</f>
        <v>5657599.25</v>
      </c>
      <c r="I448" s="3">
        <f>VLOOKUP($A448,'02 SHIPPED'!$A$10:$G$1000000,5,FALSE)</f>
        <v>5635088.9400000004</v>
      </c>
      <c r="J448" s="3">
        <f>VLOOKUP($A448,'02 SHIPPED'!$A$10:$G$1000000,6,FALSE)</f>
        <v>16</v>
      </c>
      <c r="K448" s="3">
        <f>VLOOKUP($A448,'02 SHIPPED'!$A$10:$G$1000000,7,FALSE)</f>
        <v>26</v>
      </c>
      <c r="L448" s="2">
        <f t="shared" si="27"/>
        <v>0.27930097735360099</v>
      </c>
      <c r="M448" s="2">
        <f t="shared" si="28"/>
        <v>0.28041669205668296</v>
      </c>
      <c r="N448" s="2">
        <f t="shared" si="29"/>
        <v>0.25</v>
      </c>
      <c r="O448" s="2">
        <f t="shared" si="30"/>
        <v>0.23076923076923078</v>
      </c>
      <c r="P448" s="8">
        <f>VLOOKUP($A448,'03 FORECAST SHIPPED'!$A$2:$G$1000000,4,FALSE)*L448</f>
        <v>1614306.0931414061</v>
      </c>
      <c r="Q448" s="8">
        <f>VLOOKUP($A448,'03 FORECAST SHIPPED'!$A$2:$G$1000000,5,FALSE)*M448</f>
        <v>1614442.4435195553</v>
      </c>
      <c r="R448" s="8">
        <f>VLOOKUP($A448,'03 FORECAST SHIPPED'!$A$2:$G$1000000,6,FALSE)*N448</f>
        <v>4</v>
      </c>
      <c r="S448" s="8">
        <f>VLOOKUP($A448,'03 FORECAST SHIPPED'!$A$2:$G$1000000,7,FALSE)*O448</f>
        <v>6.4615384615384617</v>
      </c>
    </row>
    <row r="449" spans="1:19" x14ac:dyDescent="0.25">
      <c r="A449" t="s">
        <v>489</v>
      </c>
      <c r="B449">
        <f>VLOOKUP($A449,'01 LEAD TIME'!$A$10:$G$1000000,2,FALSE)</f>
        <v>1</v>
      </c>
      <c r="C449">
        <f>VLOOKUP($A449,'01 LEAD TIME'!$A$10:$G$1000000,3,FALSE)</f>
        <v>268</v>
      </c>
      <c r="D449" s="3">
        <f>VLOOKUP($A449,'01 LEAD TIME'!$A$10:$G$1000000,4,FALSE)</f>
        <v>135000</v>
      </c>
      <c r="E449" s="3">
        <f>VLOOKUP($A449,'01 LEAD TIME'!$A$10:$G$1000000,5,FALSE)</f>
        <v>135000</v>
      </c>
      <c r="F449" s="3">
        <f>VLOOKUP($A449,'01 LEAD TIME'!$A$10:$G$1000000,6,FALSE)</f>
        <v>1</v>
      </c>
      <c r="G449" s="3">
        <f>VLOOKUP($A449,'01 LEAD TIME'!$A$10:$G$1000000,7,FALSE)</f>
        <v>1</v>
      </c>
      <c r="H449" s="3">
        <f>VLOOKUP($A449,'02 SHIPPED'!$A$10:$G$1000000,4,FALSE)</f>
        <v>135000</v>
      </c>
      <c r="I449" s="3">
        <f>VLOOKUP($A449,'02 SHIPPED'!$A$10:$G$1000000,5,FALSE)</f>
        <v>135000</v>
      </c>
      <c r="J449" s="3">
        <f>VLOOKUP($A449,'02 SHIPPED'!$A$10:$G$1000000,6,FALSE)</f>
        <v>1</v>
      </c>
      <c r="K449" s="3">
        <f>VLOOKUP($A449,'02 SHIPPED'!$A$10:$G$1000000,7,FALSE)</f>
        <v>1</v>
      </c>
      <c r="L449" s="2">
        <f t="shared" si="27"/>
        <v>1</v>
      </c>
      <c r="M449" s="2">
        <f t="shared" si="28"/>
        <v>1</v>
      </c>
      <c r="N449" s="2">
        <f t="shared" si="29"/>
        <v>1</v>
      </c>
      <c r="O449" s="2">
        <f t="shared" si="30"/>
        <v>1</v>
      </c>
      <c r="P449" s="8">
        <f>VLOOKUP($A449,'03 FORECAST SHIPPED'!$A$2:$G$1000000,4,FALSE)*L449</f>
        <v>185000</v>
      </c>
      <c r="Q449" s="8">
        <f>VLOOKUP($A449,'03 FORECAST SHIPPED'!$A$2:$G$1000000,5,FALSE)*M449</f>
        <v>185000</v>
      </c>
      <c r="R449" s="8">
        <f>VLOOKUP($A449,'03 FORECAST SHIPPED'!$A$2:$G$1000000,6,FALSE)*N449</f>
        <v>1</v>
      </c>
      <c r="S449" s="8">
        <f>VLOOKUP($A449,'03 FORECAST SHIPPED'!$A$2:$G$1000000,7,FALSE)*O449</f>
        <v>1</v>
      </c>
    </row>
    <row r="450" spans="1:19" x14ac:dyDescent="0.25">
      <c r="A450" t="s">
        <v>490</v>
      </c>
      <c r="B450">
        <f>VLOOKUP($A450,'01 LEAD TIME'!$A$10:$G$1000000,2,FALSE)</f>
        <v>1</v>
      </c>
      <c r="C450">
        <f>VLOOKUP($A450,'01 LEAD TIME'!$A$10:$G$1000000,3,FALSE)</f>
        <v>277</v>
      </c>
      <c r="D450" s="3">
        <f>VLOOKUP($A450,'01 LEAD TIME'!$A$10:$G$1000000,4,FALSE)</f>
        <v>269390</v>
      </c>
      <c r="E450" s="3">
        <f>VLOOKUP($A450,'01 LEAD TIME'!$A$10:$G$1000000,5,FALSE)</f>
        <v>269390</v>
      </c>
      <c r="F450" s="3">
        <f>VLOOKUP($A450,'01 LEAD TIME'!$A$10:$G$1000000,6,FALSE)</f>
        <v>2</v>
      </c>
      <c r="G450" s="3">
        <f>VLOOKUP($A450,'01 LEAD TIME'!$A$10:$G$1000000,7,FALSE)</f>
        <v>2</v>
      </c>
      <c r="H450" s="3">
        <f>VLOOKUP($A450,'02 SHIPPED'!$A$10:$G$1000000,4,FALSE)</f>
        <v>1888388.2</v>
      </c>
      <c r="I450" s="3">
        <f>VLOOKUP($A450,'02 SHIPPED'!$A$10:$G$1000000,5,FALSE)</f>
        <v>1867157.44</v>
      </c>
      <c r="J450" s="3">
        <f>VLOOKUP($A450,'02 SHIPPED'!$A$10:$G$1000000,6,FALSE)</f>
        <v>5</v>
      </c>
      <c r="K450" s="3">
        <f>VLOOKUP($A450,'02 SHIPPED'!$A$10:$G$1000000,7,FALSE)</f>
        <v>6</v>
      </c>
      <c r="L450" s="2">
        <f t="shared" si="27"/>
        <v>0.14265604921699893</v>
      </c>
      <c r="M450" s="2">
        <f t="shared" si="28"/>
        <v>0.14427813864480546</v>
      </c>
      <c r="N450" s="2">
        <f t="shared" si="29"/>
        <v>0.4</v>
      </c>
      <c r="O450" s="2">
        <f t="shared" si="30"/>
        <v>0.33333333333333331</v>
      </c>
      <c r="P450" s="8">
        <f>VLOOKUP($A450,'03 FORECAST SHIPPED'!$A$2:$G$1000000,4,FALSE)*L450</f>
        <v>338741.81035869644</v>
      </c>
      <c r="Q450" s="8">
        <f>VLOOKUP($A450,'03 FORECAST SHIPPED'!$A$2:$G$1000000,5,FALSE)*M450</f>
        <v>339530.38426775625</v>
      </c>
      <c r="R450" s="8">
        <f>VLOOKUP($A450,'03 FORECAST SHIPPED'!$A$2:$G$1000000,6,FALSE)*N450</f>
        <v>3.2</v>
      </c>
      <c r="S450" s="8">
        <f>VLOOKUP($A450,'03 FORECAST SHIPPED'!$A$2:$G$1000000,7,FALSE)*O450</f>
        <v>3</v>
      </c>
    </row>
    <row r="451" spans="1:19" x14ac:dyDescent="0.25">
      <c r="A451" t="s">
        <v>491</v>
      </c>
      <c r="B451">
        <f>VLOOKUP($A451,'01 LEAD TIME'!$A$10:$G$1000000,2,FALSE)</f>
        <v>1</v>
      </c>
      <c r="C451">
        <f>VLOOKUP($A451,'01 LEAD TIME'!$A$10:$G$1000000,3,FALSE)</f>
        <v>287</v>
      </c>
      <c r="D451" s="3">
        <f>VLOOKUP($A451,'01 LEAD TIME'!$A$10:$G$1000000,4,FALSE)</f>
        <v>5377100</v>
      </c>
      <c r="E451" s="3">
        <f>VLOOKUP($A451,'01 LEAD TIME'!$A$10:$G$1000000,5,FALSE)</f>
        <v>5367120</v>
      </c>
      <c r="F451" s="3">
        <f>VLOOKUP($A451,'01 LEAD TIME'!$A$10:$G$1000000,6,FALSE)</f>
        <v>9</v>
      </c>
      <c r="G451" s="3">
        <f>VLOOKUP($A451,'01 LEAD TIME'!$A$10:$G$1000000,7,FALSE)</f>
        <v>10</v>
      </c>
      <c r="H451" s="3">
        <f>VLOOKUP($A451,'02 SHIPPED'!$A$10:$G$1000000,4,FALSE)</f>
        <v>10320539</v>
      </c>
      <c r="I451" s="3">
        <f>VLOOKUP($A451,'02 SHIPPED'!$A$10:$G$1000000,5,FALSE)</f>
        <v>10279144.199999999</v>
      </c>
      <c r="J451" s="3">
        <f>VLOOKUP($A451,'02 SHIPPED'!$A$10:$G$1000000,6,FALSE)</f>
        <v>28</v>
      </c>
      <c r="K451" s="3">
        <f>VLOOKUP($A451,'02 SHIPPED'!$A$10:$G$1000000,7,FALSE)</f>
        <v>45</v>
      </c>
      <c r="L451" s="2">
        <f t="shared" si="27"/>
        <v>0.52100961006009472</v>
      </c>
      <c r="M451" s="2">
        <f t="shared" si="28"/>
        <v>0.5221368525990715</v>
      </c>
      <c r="N451" s="2">
        <f t="shared" si="29"/>
        <v>0.32142857142857145</v>
      </c>
      <c r="O451" s="2">
        <f t="shared" si="30"/>
        <v>0.22222222222222221</v>
      </c>
      <c r="P451" s="8">
        <f>VLOOKUP($A451,'03 FORECAST SHIPPED'!$A$2:$G$1000000,4,FALSE)*L451</f>
        <v>9397878.0855437871</v>
      </c>
      <c r="Q451" s="8">
        <f>VLOOKUP($A451,'03 FORECAST SHIPPED'!$A$2:$G$1000000,5,FALSE)*M451</f>
        <v>9396597.3340994678</v>
      </c>
      <c r="R451" s="8">
        <f>VLOOKUP($A451,'03 FORECAST SHIPPED'!$A$2:$G$1000000,6,FALSE)*N451</f>
        <v>9.6428571428571441</v>
      </c>
      <c r="S451" s="8">
        <f>VLOOKUP($A451,'03 FORECAST SHIPPED'!$A$2:$G$1000000,7,FALSE)*O451</f>
        <v>11.555555555555555</v>
      </c>
    </row>
    <row r="452" spans="1:19" x14ac:dyDescent="0.25">
      <c r="A452" t="s">
        <v>492</v>
      </c>
      <c r="B452">
        <f>VLOOKUP($A452,'01 LEAD TIME'!$A$10:$G$1000000,2,FALSE)</f>
        <v>1</v>
      </c>
      <c r="C452">
        <f>VLOOKUP($A452,'01 LEAD TIME'!$A$10:$G$1000000,3,FALSE)</f>
        <v>309</v>
      </c>
      <c r="D452" s="3">
        <f>VLOOKUP($A452,'01 LEAD TIME'!$A$10:$G$1000000,4,FALSE)</f>
        <v>1814200</v>
      </c>
      <c r="E452" s="3">
        <f>VLOOKUP($A452,'01 LEAD TIME'!$A$10:$G$1000000,5,FALSE)</f>
        <v>1814200</v>
      </c>
      <c r="F452" s="3">
        <f>VLOOKUP($A452,'01 LEAD TIME'!$A$10:$G$1000000,6,FALSE)</f>
        <v>11</v>
      </c>
      <c r="G452" s="3">
        <f>VLOOKUP($A452,'01 LEAD TIME'!$A$10:$G$1000000,7,FALSE)</f>
        <v>13</v>
      </c>
      <c r="H452" s="3">
        <f>VLOOKUP($A452,'02 SHIPPED'!$A$10:$G$1000000,4,FALSE)</f>
        <v>7957715</v>
      </c>
      <c r="I452" s="3">
        <f>VLOOKUP($A452,'02 SHIPPED'!$A$10:$G$1000000,5,FALSE)</f>
        <v>7857715</v>
      </c>
      <c r="J452" s="3">
        <f>VLOOKUP($A452,'02 SHIPPED'!$A$10:$G$1000000,6,FALSE)</f>
        <v>25</v>
      </c>
      <c r="K452" s="3">
        <f>VLOOKUP($A452,'02 SHIPPED'!$A$10:$G$1000000,7,FALSE)</f>
        <v>42</v>
      </c>
      <c r="L452" s="2">
        <f t="shared" si="27"/>
        <v>0.22798001687670394</v>
      </c>
      <c r="M452" s="2">
        <f t="shared" si="28"/>
        <v>0.23088136945664228</v>
      </c>
      <c r="N452" s="2">
        <f t="shared" si="29"/>
        <v>0.44</v>
      </c>
      <c r="O452" s="2">
        <f t="shared" si="30"/>
        <v>0.30952380952380953</v>
      </c>
      <c r="P452" s="8">
        <f>VLOOKUP($A452,'03 FORECAST SHIPPED'!$A$2:$G$1000000,4,FALSE)*L452</f>
        <v>2661841.1017484292</v>
      </c>
      <c r="Q452" s="8">
        <f>VLOOKUP($A452,'03 FORECAST SHIPPED'!$A$2:$G$1000000,5,FALSE)*M452</f>
        <v>2672628.4757082686</v>
      </c>
      <c r="R452" s="8">
        <f>VLOOKUP($A452,'03 FORECAST SHIPPED'!$A$2:$G$1000000,6,FALSE)*N452</f>
        <v>11</v>
      </c>
      <c r="S452" s="8">
        <f>VLOOKUP($A452,'03 FORECAST SHIPPED'!$A$2:$G$1000000,7,FALSE)*O452</f>
        <v>12.690476190476192</v>
      </c>
    </row>
    <row r="453" spans="1:19" x14ac:dyDescent="0.25">
      <c r="A453" t="s">
        <v>493</v>
      </c>
      <c r="B453">
        <f>VLOOKUP($A453,'01 LEAD TIME'!$A$10:$G$1000000,2,FALSE)</f>
        <v>1</v>
      </c>
      <c r="C453">
        <f>VLOOKUP($A453,'01 LEAD TIME'!$A$10:$G$1000000,3,FALSE)</f>
        <v>327</v>
      </c>
      <c r="D453" s="3">
        <f>VLOOKUP($A453,'01 LEAD TIME'!$A$10:$G$1000000,4,FALSE)</f>
        <v>89800</v>
      </c>
      <c r="E453" s="3">
        <f>VLOOKUP($A453,'01 LEAD TIME'!$A$10:$G$1000000,5,FALSE)</f>
        <v>89800</v>
      </c>
      <c r="F453" s="3">
        <f>VLOOKUP($A453,'01 LEAD TIME'!$A$10:$G$1000000,6,FALSE)</f>
        <v>1</v>
      </c>
      <c r="G453" s="3">
        <f>VLOOKUP($A453,'01 LEAD TIME'!$A$10:$G$1000000,7,FALSE)</f>
        <v>1</v>
      </c>
      <c r="H453" s="3">
        <f>VLOOKUP($A453,'02 SHIPPED'!$A$10:$G$1000000,4,FALSE)</f>
        <v>89800</v>
      </c>
      <c r="I453" s="3">
        <f>VLOOKUP($A453,'02 SHIPPED'!$A$10:$G$1000000,5,FALSE)</f>
        <v>89800</v>
      </c>
      <c r="J453" s="3">
        <f>VLOOKUP($A453,'02 SHIPPED'!$A$10:$G$1000000,6,FALSE)</f>
        <v>1</v>
      </c>
      <c r="K453" s="3">
        <f>VLOOKUP($A453,'02 SHIPPED'!$A$10:$G$1000000,7,FALSE)</f>
        <v>1</v>
      </c>
      <c r="L453" s="2">
        <f t="shared" ref="L453:L516" si="31">D453/H453</f>
        <v>1</v>
      </c>
      <c r="M453" s="2">
        <f t="shared" ref="M453:M516" si="32">E453/I453</f>
        <v>1</v>
      </c>
      <c r="N453" s="2">
        <f t="shared" ref="N453:N516" si="33">F453/J453</f>
        <v>1</v>
      </c>
      <c r="O453" s="2">
        <f t="shared" ref="O453:O516" si="34">G453/K453</f>
        <v>1</v>
      </c>
      <c r="P453" s="8">
        <f>VLOOKUP($A453,'03 FORECAST SHIPPED'!$A$2:$G$1000000,4,FALSE)*L453</f>
        <v>0</v>
      </c>
      <c r="Q453" s="8">
        <f>VLOOKUP($A453,'03 FORECAST SHIPPED'!$A$2:$G$1000000,5,FALSE)*M453</f>
        <v>0</v>
      </c>
      <c r="R453" s="8">
        <f>VLOOKUP($A453,'03 FORECAST SHIPPED'!$A$2:$G$1000000,6,FALSE)*N453</f>
        <v>0</v>
      </c>
      <c r="S453" s="8">
        <f>VLOOKUP($A453,'03 FORECAST SHIPPED'!$A$2:$G$1000000,7,FALSE)*O453</f>
        <v>0</v>
      </c>
    </row>
    <row r="454" spans="1:19" x14ac:dyDescent="0.25">
      <c r="A454" t="s">
        <v>494</v>
      </c>
      <c r="B454">
        <f>VLOOKUP($A454,'01 LEAD TIME'!$A$10:$G$1000000,2,FALSE)</f>
        <v>1</v>
      </c>
      <c r="C454">
        <f>VLOOKUP($A454,'01 LEAD TIME'!$A$10:$G$1000000,3,FALSE)</f>
        <v>337</v>
      </c>
      <c r="D454" s="3">
        <f>VLOOKUP($A454,'01 LEAD TIME'!$A$10:$G$1000000,4,FALSE)</f>
        <v>59000</v>
      </c>
      <c r="E454" s="3">
        <f>VLOOKUP($A454,'01 LEAD TIME'!$A$10:$G$1000000,5,FALSE)</f>
        <v>53463.21</v>
      </c>
      <c r="F454" s="3">
        <f>VLOOKUP($A454,'01 LEAD TIME'!$A$10:$G$1000000,6,FALSE)</f>
        <v>1</v>
      </c>
      <c r="G454" s="3">
        <f>VLOOKUP($A454,'01 LEAD TIME'!$A$10:$G$1000000,7,FALSE)</f>
        <v>1</v>
      </c>
      <c r="H454" s="3">
        <f>VLOOKUP($A454,'02 SHIPPED'!$A$10:$G$1000000,4,FALSE)</f>
        <v>1683800</v>
      </c>
      <c r="I454" s="3">
        <f>VLOOKUP($A454,'02 SHIPPED'!$A$10:$G$1000000,5,FALSE)</f>
        <v>1678263.21</v>
      </c>
      <c r="J454" s="3">
        <f>VLOOKUP($A454,'02 SHIPPED'!$A$10:$G$1000000,6,FALSE)</f>
        <v>3</v>
      </c>
      <c r="K454" s="3">
        <f>VLOOKUP($A454,'02 SHIPPED'!$A$10:$G$1000000,7,FALSE)</f>
        <v>4</v>
      </c>
      <c r="L454" s="2">
        <f t="shared" si="31"/>
        <v>3.5039790949043831E-2</v>
      </c>
      <c r="M454" s="2">
        <f t="shared" si="32"/>
        <v>3.1856272413908183E-2</v>
      </c>
      <c r="N454" s="2">
        <f t="shared" si="33"/>
        <v>0.33333333333333331</v>
      </c>
      <c r="O454" s="2">
        <f t="shared" si="34"/>
        <v>0.25</v>
      </c>
      <c r="P454" s="8">
        <f>VLOOKUP($A454,'03 FORECAST SHIPPED'!$A$2:$G$1000000,4,FALSE)*L454</f>
        <v>72352.928495070679</v>
      </c>
      <c r="Q454" s="8">
        <f>VLOOKUP($A454,'03 FORECAST SHIPPED'!$A$2:$G$1000000,5,FALSE)*M454</f>
        <v>65779.347925758309</v>
      </c>
      <c r="R454" s="8">
        <f>VLOOKUP($A454,'03 FORECAST SHIPPED'!$A$2:$G$1000000,6,FALSE)*N454</f>
        <v>3</v>
      </c>
      <c r="S454" s="8">
        <f>VLOOKUP($A454,'03 FORECAST SHIPPED'!$A$2:$G$1000000,7,FALSE)*O454</f>
        <v>2.75</v>
      </c>
    </row>
    <row r="455" spans="1:19" x14ac:dyDescent="0.25">
      <c r="A455" t="s">
        <v>495</v>
      </c>
      <c r="B455">
        <f>VLOOKUP($A455,'01 LEAD TIME'!$A$10:$G$1000000,2,FALSE)</f>
        <v>1</v>
      </c>
      <c r="C455">
        <f>VLOOKUP($A455,'01 LEAD TIME'!$A$10:$G$1000000,3,FALSE)</f>
        <v>361</v>
      </c>
      <c r="D455" s="3">
        <f>VLOOKUP($A455,'01 LEAD TIME'!$A$10:$G$1000000,4,FALSE)</f>
        <v>6663591</v>
      </c>
      <c r="E455" s="3">
        <f>VLOOKUP($A455,'01 LEAD TIME'!$A$10:$G$1000000,5,FALSE)</f>
        <v>6554941.5999999996</v>
      </c>
      <c r="F455" s="3">
        <f>VLOOKUP($A455,'01 LEAD TIME'!$A$10:$G$1000000,6,FALSE)</f>
        <v>20</v>
      </c>
      <c r="G455" s="3">
        <f>VLOOKUP($A455,'01 LEAD TIME'!$A$10:$G$1000000,7,FALSE)</f>
        <v>30</v>
      </c>
      <c r="H455" s="3">
        <f>VLOOKUP($A455,'02 SHIPPED'!$A$10:$G$1000000,4,FALSE)</f>
        <v>39587948.600000001</v>
      </c>
      <c r="I455" s="3">
        <f>VLOOKUP($A455,'02 SHIPPED'!$A$10:$G$1000000,5,FALSE)</f>
        <v>39025787.799999997</v>
      </c>
      <c r="J455" s="3">
        <f>VLOOKUP($A455,'02 SHIPPED'!$A$10:$G$1000000,6,FALSE)</f>
        <v>112</v>
      </c>
      <c r="K455" s="3">
        <f>VLOOKUP($A455,'02 SHIPPED'!$A$10:$G$1000000,7,FALSE)</f>
        <v>151</v>
      </c>
      <c r="L455" s="2">
        <f t="shared" si="31"/>
        <v>0.16832372567039253</v>
      </c>
      <c r="M455" s="2">
        <f t="shared" si="32"/>
        <v>0.16796436329723496</v>
      </c>
      <c r="N455" s="2">
        <f t="shared" si="33"/>
        <v>0.17857142857142858</v>
      </c>
      <c r="O455" s="2">
        <f t="shared" si="34"/>
        <v>0.19867549668874171</v>
      </c>
      <c r="P455" s="8">
        <f>VLOOKUP($A455,'03 FORECAST SHIPPED'!$A$2:$G$1000000,4,FALSE)*L455</f>
        <v>6587520.0142831439</v>
      </c>
      <c r="Q455" s="8">
        <f>VLOOKUP($A455,'03 FORECAST SHIPPED'!$A$2:$G$1000000,5,FALSE)*M455</f>
        <v>6490545.2993295537</v>
      </c>
      <c r="R455" s="8">
        <f>VLOOKUP($A455,'03 FORECAST SHIPPED'!$A$2:$G$1000000,6,FALSE)*N455</f>
        <v>22.321428571428573</v>
      </c>
      <c r="S455" s="8">
        <f>VLOOKUP($A455,'03 FORECAST SHIPPED'!$A$2:$G$1000000,7,FALSE)*O455</f>
        <v>32.781456953642383</v>
      </c>
    </row>
    <row r="456" spans="1:19" x14ac:dyDescent="0.25">
      <c r="A456" t="s">
        <v>496</v>
      </c>
      <c r="B456">
        <f>VLOOKUP($A456,'01 LEAD TIME'!$A$10:$G$1000000,2,FALSE)</f>
        <v>1</v>
      </c>
      <c r="C456">
        <f>VLOOKUP($A456,'01 LEAD TIME'!$A$10:$G$1000000,3,FALSE)</f>
        <v>385</v>
      </c>
      <c r="D456" s="3">
        <f>VLOOKUP($A456,'01 LEAD TIME'!$A$10:$G$1000000,4,FALSE)</f>
        <v>7838099</v>
      </c>
      <c r="E456" s="3">
        <f>VLOOKUP($A456,'01 LEAD TIME'!$A$10:$G$1000000,5,FALSE)</f>
        <v>7838099</v>
      </c>
      <c r="F456" s="3">
        <f>VLOOKUP($A456,'01 LEAD TIME'!$A$10:$G$1000000,6,FALSE)</f>
        <v>14</v>
      </c>
      <c r="G456" s="3">
        <f>VLOOKUP($A456,'01 LEAD TIME'!$A$10:$G$1000000,7,FALSE)</f>
        <v>16</v>
      </c>
      <c r="H456" s="3">
        <f>VLOOKUP($A456,'02 SHIPPED'!$A$10:$G$1000000,4,FALSE)</f>
        <v>23885661</v>
      </c>
      <c r="I456" s="3">
        <f>VLOOKUP($A456,'02 SHIPPED'!$A$10:$G$1000000,5,FALSE)</f>
        <v>21915942</v>
      </c>
      <c r="J456" s="3">
        <f>VLOOKUP($A456,'02 SHIPPED'!$A$10:$G$1000000,6,FALSE)</f>
        <v>57</v>
      </c>
      <c r="K456" s="3">
        <f>VLOOKUP($A456,'02 SHIPPED'!$A$10:$G$1000000,7,FALSE)</f>
        <v>76</v>
      </c>
      <c r="L456" s="2">
        <f t="shared" si="31"/>
        <v>0.32815080981011996</v>
      </c>
      <c r="M456" s="2">
        <f t="shared" si="32"/>
        <v>0.3576437188965001</v>
      </c>
      <c r="N456" s="2">
        <f t="shared" si="33"/>
        <v>0.24561403508771928</v>
      </c>
      <c r="O456" s="2">
        <f t="shared" si="34"/>
        <v>0.21052631578947367</v>
      </c>
      <c r="P456" s="8">
        <f>VLOOKUP($A456,'03 FORECAST SHIPPED'!$A$2:$G$1000000,4,FALSE)*L456</f>
        <v>10571211.309270822</v>
      </c>
      <c r="Q456" s="8">
        <f>VLOOKUP($A456,'03 FORECAST SHIPPED'!$A$2:$G$1000000,5,FALSE)*M456</f>
        <v>10818745.385817137</v>
      </c>
      <c r="R456" s="8">
        <f>VLOOKUP($A456,'03 FORECAST SHIPPED'!$A$2:$G$1000000,6,FALSE)*N456</f>
        <v>16.456140350877192</v>
      </c>
      <c r="S456" s="8">
        <f>VLOOKUP($A456,'03 FORECAST SHIPPED'!$A$2:$G$1000000,7,FALSE)*O456</f>
        <v>19.368421052631579</v>
      </c>
    </row>
    <row r="457" spans="1:19" x14ac:dyDescent="0.25">
      <c r="A457" t="s">
        <v>497</v>
      </c>
      <c r="B457">
        <f>VLOOKUP($A457,'01 LEAD TIME'!$A$10:$G$1000000,2,FALSE)</f>
        <v>1</v>
      </c>
      <c r="C457">
        <f>VLOOKUP($A457,'01 LEAD TIME'!$A$10:$G$1000000,3,FALSE)</f>
        <v>394</v>
      </c>
      <c r="D457" s="3">
        <f>VLOOKUP($A457,'01 LEAD TIME'!$A$10:$G$1000000,4,FALSE)</f>
        <v>1856500</v>
      </c>
      <c r="E457" s="3">
        <f>VLOOKUP($A457,'01 LEAD TIME'!$A$10:$G$1000000,5,FALSE)</f>
        <v>1856500</v>
      </c>
      <c r="F457" s="3">
        <f>VLOOKUP($A457,'01 LEAD TIME'!$A$10:$G$1000000,6,FALSE)</f>
        <v>8</v>
      </c>
      <c r="G457" s="3">
        <f>VLOOKUP($A457,'01 LEAD TIME'!$A$10:$G$1000000,7,FALSE)</f>
        <v>12</v>
      </c>
      <c r="H457" s="3">
        <f>VLOOKUP($A457,'02 SHIPPED'!$A$10:$G$1000000,4,FALSE)</f>
        <v>17465029</v>
      </c>
      <c r="I457" s="3">
        <f>VLOOKUP($A457,'02 SHIPPED'!$A$10:$G$1000000,5,FALSE)</f>
        <v>17338974</v>
      </c>
      <c r="J457" s="3">
        <f>VLOOKUP($A457,'02 SHIPPED'!$A$10:$G$1000000,6,FALSE)</f>
        <v>43</v>
      </c>
      <c r="K457" s="3">
        <f>VLOOKUP($A457,'02 SHIPPED'!$A$10:$G$1000000,7,FALSE)</f>
        <v>55</v>
      </c>
      <c r="L457" s="2">
        <f t="shared" si="31"/>
        <v>0.10629813440332679</v>
      </c>
      <c r="M457" s="2">
        <f t="shared" si="32"/>
        <v>0.10707092588062016</v>
      </c>
      <c r="N457" s="2">
        <f t="shared" si="33"/>
        <v>0.18604651162790697</v>
      </c>
      <c r="O457" s="2">
        <f t="shared" si="34"/>
        <v>0.21818181818181817</v>
      </c>
      <c r="P457" s="8">
        <f>VLOOKUP($A457,'03 FORECAST SHIPPED'!$A$2:$G$1000000,4,FALSE)*L457</f>
        <v>2183172.2589638988</v>
      </c>
      <c r="Q457" s="8">
        <f>VLOOKUP($A457,'03 FORECAST SHIPPED'!$A$2:$G$1000000,5,FALSE)*M457</f>
        <v>2185547.1787027307</v>
      </c>
      <c r="R457" s="8">
        <f>VLOOKUP($A457,'03 FORECAST SHIPPED'!$A$2:$G$1000000,6,FALSE)*N457</f>
        <v>9.6744186046511622</v>
      </c>
      <c r="S457" s="8">
        <f>VLOOKUP($A457,'03 FORECAST SHIPPED'!$A$2:$G$1000000,7,FALSE)*O457</f>
        <v>14.836363636363636</v>
      </c>
    </row>
    <row r="458" spans="1:19" x14ac:dyDescent="0.25">
      <c r="A458" t="s">
        <v>498</v>
      </c>
      <c r="B458">
        <f>VLOOKUP($A458,'01 LEAD TIME'!$A$10:$G$1000000,2,FALSE)</f>
        <v>1</v>
      </c>
      <c r="C458">
        <f>VLOOKUP($A458,'01 LEAD TIME'!$A$10:$G$1000000,3,FALSE)</f>
        <v>400</v>
      </c>
      <c r="D458" s="3">
        <f>VLOOKUP($A458,'01 LEAD TIME'!$A$10:$G$1000000,4,FALSE)</f>
        <v>7002800</v>
      </c>
      <c r="E458" s="3">
        <f>VLOOKUP($A458,'01 LEAD TIME'!$A$10:$G$1000000,5,FALSE)</f>
        <v>7002800</v>
      </c>
      <c r="F458" s="3">
        <f>VLOOKUP($A458,'01 LEAD TIME'!$A$10:$G$1000000,6,FALSE)</f>
        <v>19</v>
      </c>
      <c r="G458" s="3">
        <f>VLOOKUP($A458,'01 LEAD TIME'!$A$10:$G$1000000,7,FALSE)</f>
        <v>22</v>
      </c>
      <c r="H458" s="3">
        <f>VLOOKUP($A458,'02 SHIPPED'!$A$10:$G$1000000,4,FALSE)</f>
        <v>44956343</v>
      </c>
      <c r="I458" s="3">
        <f>VLOOKUP($A458,'02 SHIPPED'!$A$10:$G$1000000,5,FALSE)</f>
        <v>44889030.789999999</v>
      </c>
      <c r="J458" s="3">
        <f>VLOOKUP($A458,'02 SHIPPED'!$A$10:$G$1000000,6,FALSE)</f>
        <v>87</v>
      </c>
      <c r="K458" s="3">
        <f>VLOOKUP($A458,'02 SHIPPED'!$A$10:$G$1000000,7,FALSE)</f>
        <v>129</v>
      </c>
      <c r="L458" s="2">
        <f t="shared" si="31"/>
        <v>0.15576889783939943</v>
      </c>
      <c r="M458" s="2">
        <f t="shared" si="32"/>
        <v>0.1560024771477139</v>
      </c>
      <c r="N458" s="2">
        <f t="shared" si="33"/>
        <v>0.21839080459770116</v>
      </c>
      <c r="O458" s="2">
        <f t="shared" si="34"/>
        <v>0.17054263565891473</v>
      </c>
      <c r="P458" s="8">
        <f>VLOOKUP($A458,'03 FORECAST SHIPPED'!$A$2:$G$1000000,4,FALSE)*L458</f>
        <v>7572775.6875420222</v>
      </c>
      <c r="Q458" s="8">
        <f>VLOOKUP($A458,'03 FORECAST SHIPPED'!$A$2:$G$1000000,5,FALSE)*M458</f>
        <v>7581323.2070720773</v>
      </c>
      <c r="R458" s="8">
        <f>VLOOKUP($A458,'03 FORECAST SHIPPED'!$A$2:$G$1000000,6,FALSE)*N458</f>
        <v>22.494252873563219</v>
      </c>
      <c r="S458" s="8">
        <f>VLOOKUP($A458,'03 FORECAST SHIPPED'!$A$2:$G$1000000,7,FALSE)*O458</f>
        <v>24.558139534883722</v>
      </c>
    </row>
    <row r="459" spans="1:19" x14ac:dyDescent="0.25">
      <c r="A459" t="s">
        <v>499</v>
      </c>
      <c r="B459">
        <f>VLOOKUP($A459,'01 LEAD TIME'!$A$10:$G$1000000,2,FALSE)</f>
        <v>1</v>
      </c>
      <c r="C459">
        <f>VLOOKUP($A459,'01 LEAD TIME'!$A$10:$G$1000000,3,FALSE)</f>
        <v>410</v>
      </c>
      <c r="D459" s="3">
        <f>VLOOKUP($A459,'01 LEAD TIME'!$A$10:$G$1000000,4,FALSE)</f>
        <v>5976456</v>
      </c>
      <c r="E459" s="3">
        <f>VLOOKUP($A459,'01 LEAD TIME'!$A$10:$G$1000000,5,FALSE)</f>
        <v>5915614.4299999997</v>
      </c>
      <c r="F459" s="3">
        <f>VLOOKUP($A459,'01 LEAD TIME'!$A$10:$G$1000000,6,FALSE)</f>
        <v>29</v>
      </c>
      <c r="G459" s="3">
        <f>VLOOKUP($A459,'01 LEAD TIME'!$A$10:$G$1000000,7,FALSE)</f>
        <v>34</v>
      </c>
      <c r="H459" s="3">
        <f>VLOOKUP($A459,'02 SHIPPED'!$A$10:$G$1000000,4,FALSE)</f>
        <v>45272555.5</v>
      </c>
      <c r="I459" s="3">
        <f>VLOOKUP($A459,'02 SHIPPED'!$A$10:$G$1000000,5,FALSE)</f>
        <v>44813281.18</v>
      </c>
      <c r="J459" s="3">
        <f>VLOOKUP($A459,'02 SHIPPED'!$A$10:$G$1000000,6,FALSE)</f>
        <v>117</v>
      </c>
      <c r="K459" s="3">
        <f>VLOOKUP($A459,'02 SHIPPED'!$A$10:$G$1000000,7,FALSE)</f>
        <v>178</v>
      </c>
      <c r="L459" s="2">
        <f t="shared" si="31"/>
        <v>0.13201057316059836</v>
      </c>
      <c r="M459" s="2">
        <f t="shared" si="32"/>
        <v>0.13200583117846137</v>
      </c>
      <c r="N459" s="2">
        <f t="shared" si="33"/>
        <v>0.24786324786324787</v>
      </c>
      <c r="O459" s="2">
        <f t="shared" si="34"/>
        <v>0.19101123595505617</v>
      </c>
      <c r="P459" s="8">
        <f>VLOOKUP($A459,'03 FORECAST SHIPPED'!$A$2:$G$1000000,4,FALSE)*L459</f>
        <v>7001132.4977078438</v>
      </c>
      <c r="Q459" s="8">
        <f>VLOOKUP($A459,'03 FORECAST SHIPPED'!$A$2:$G$1000000,5,FALSE)*M459</f>
        <v>6938114.3055444779</v>
      </c>
      <c r="R459" s="8">
        <f>VLOOKUP($A459,'03 FORECAST SHIPPED'!$A$2:$G$1000000,6,FALSE)*N459</f>
        <v>36.435897435897438</v>
      </c>
      <c r="S459" s="8">
        <f>VLOOKUP($A459,'03 FORECAST SHIPPED'!$A$2:$G$1000000,7,FALSE)*O459</f>
        <v>41.449438202247187</v>
      </c>
    </row>
    <row r="460" spans="1:19" x14ac:dyDescent="0.25">
      <c r="A460" t="s">
        <v>500</v>
      </c>
      <c r="B460">
        <f>VLOOKUP($A460,'01 LEAD TIME'!$A$10:$G$1000000,2,FALSE)</f>
        <v>1</v>
      </c>
      <c r="C460">
        <f>VLOOKUP($A460,'01 LEAD TIME'!$A$10:$G$1000000,3,FALSE)</f>
        <v>428</v>
      </c>
      <c r="D460" s="3">
        <f>VLOOKUP($A460,'01 LEAD TIME'!$A$10:$G$1000000,4,FALSE)</f>
        <v>1000975.8</v>
      </c>
      <c r="E460" s="3">
        <f>VLOOKUP($A460,'01 LEAD TIME'!$A$10:$G$1000000,5,FALSE)</f>
        <v>1000975.8</v>
      </c>
      <c r="F460" s="3">
        <f>VLOOKUP($A460,'01 LEAD TIME'!$A$10:$G$1000000,6,FALSE)</f>
        <v>7</v>
      </c>
      <c r="G460" s="3">
        <f>VLOOKUP($A460,'01 LEAD TIME'!$A$10:$G$1000000,7,FALSE)</f>
        <v>7</v>
      </c>
      <c r="H460" s="3">
        <f>VLOOKUP($A460,'02 SHIPPED'!$A$10:$G$1000000,4,FALSE)</f>
        <v>40871694.899999999</v>
      </c>
      <c r="I460" s="3">
        <f>VLOOKUP($A460,'02 SHIPPED'!$A$10:$G$1000000,5,FALSE)</f>
        <v>40856042.100000001</v>
      </c>
      <c r="J460" s="3">
        <f>VLOOKUP($A460,'02 SHIPPED'!$A$10:$G$1000000,6,FALSE)</f>
        <v>43</v>
      </c>
      <c r="K460" s="3">
        <f>VLOOKUP($A460,'02 SHIPPED'!$A$10:$G$1000000,7,FALSE)</f>
        <v>58</v>
      </c>
      <c r="L460" s="2">
        <f t="shared" si="31"/>
        <v>2.4490684872478827E-2</v>
      </c>
      <c r="M460" s="2">
        <f t="shared" si="32"/>
        <v>2.4500067763538944E-2</v>
      </c>
      <c r="N460" s="2">
        <f t="shared" si="33"/>
        <v>0.16279069767441862</v>
      </c>
      <c r="O460" s="2">
        <f t="shared" si="34"/>
        <v>0.1206896551724138</v>
      </c>
      <c r="P460" s="8">
        <f>VLOOKUP($A460,'03 FORECAST SHIPPED'!$A$2:$G$1000000,4,FALSE)*L460</f>
        <v>1080665.7461081541</v>
      </c>
      <c r="Q460" s="8">
        <f>VLOOKUP($A460,'03 FORECAST SHIPPED'!$A$2:$G$1000000,5,FALSE)*M460</f>
        <v>1080297.4158817769</v>
      </c>
      <c r="R460" s="8">
        <f>VLOOKUP($A460,'03 FORECAST SHIPPED'!$A$2:$G$1000000,6,FALSE)*N460</f>
        <v>8.3023255813953494</v>
      </c>
      <c r="S460" s="8">
        <f>VLOOKUP($A460,'03 FORECAST SHIPPED'!$A$2:$G$1000000,7,FALSE)*O460</f>
        <v>7.9655172413793105</v>
      </c>
    </row>
    <row r="461" spans="1:19" x14ac:dyDescent="0.25">
      <c r="A461" t="s">
        <v>501</v>
      </c>
      <c r="B461">
        <f>VLOOKUP($A461,'01 LEAD TIME'!$A$10:$G$1000000,2,FALSE)</f>
        <v>1</v>
      </c>
      <c r="C461">
        <f>VLOOKUP($A461,'01 LEAD TIME'!$A$10:$G$1000000,3,FALSE)</f>
        <v>439</v>
      </c>
      <c r="D461" s="3">
        <f>VLOOKUP($A461,'01 LEAD TIME'!$A$10:$G$1000000,4,FALSE)</f>
        <v>24826417</v>
      </c>
      <c r="E461" s="3">
        <f>VLOOKUP($A461,'01 LEAD TIME'!$A$10:$G$1000000,5,FALSE)</f>
        <v>24670583.550000001</v>
      </c>
      <c r="F461" s="3">
        <f>VLOOKUP($A461,'01 LEAD TIME'!$A$10:$G$1000000,6,FALSE)</f>
        <v>84</v>
      </c>
      <c r="G461" s="3">
        <f>VLOOKUP($A461,'01 LEAD TIME'!$A$10:$G$1000000,7,FALSE)</f>
        <v>94</v>
      </c>
      <c r="H461" s="3">
        <f>VLOOKUP($A461,'02 SHIPPED'!$A$10:$G$1000000,4,FALSE)</f>
        <v>196950056.19999999</v>
      </c>
      <c r="I461" s="3">
        <f>VLOOKUP($A461,'02 SHIPPED'!$A$10:$G$1000000,5,FALSE)</f>
        <v>194420493.83000001</v>
      </c>
      <c r="J461" s="3">
        <f>VLOOKUP($A461,'02 SHIPPED'!$A$10:$G$1000000,6,FALSE)</f>
        <v>585</v>
      </c>
      <c r="K461" s="3">
        <f>VLOOKUP($A461,'02 SHIPPED'!$A$10:$G$1000000,7,FALSE)</f>
        <v>728</v>
      </c>
      <c r="L461" s="2">
        <f t="shared" si="31"/>
        <v>0.12605437885627779</v>
      </c>
      <c r="M461" s="2">
        <f t="shared" si="32"/>
        <v>0.12689291681139231</v>
      </c>
      <c r="N461" s="2">
        <f t="shared" si="33"/>
        <v>0.14358974358974358</v>
      </c>
      <c r="O461" s="2">
        <f t="shared" si="34"/>
        <v>0.12912087912087913</v>
      </c>
      <c r="P461" s="8">
        <f>VLOOKUP($A461,'03 FORECAST SHIPPED'!$A$2:$G$1000000,4,FALSE)*L461</f>
        <v>26759145.520528931</v>
      </c>
      <c r="Q461" s="8">
        <f>VLOOKUP($A461,'03 FORECAST SHIPPED'!$A$2:$G$1000000,5,FALSE)*M461</f>
        <v>26630281.266639058</v>
      </c>
      <c r="R461" s="8">
        <f>VLOOKUP($A461,'03 FORECAST SHIPPED'!$A$2:$G$1000000,6,FALSE)*N461</f>
        <v>90.605128205128196</v>
      </c>
      <c r="S461" s="8">
        <f>VLOOKUP($A461,'03 FORECAST SHIPPED'!$A$2:$G$1000000,7,FALSE)*O461</f>
        <v>100.32692307692308</v>
      </c>
    </row>
    <row r="462" spans="1:19" x14ac:dyDescent="0.25">
      <c r="A462" t="s">
        <v>502</v>
      </c>
      <c r="B462">
        <f>VLOOKUP($A462,'01 LEAD TIME'!$A$10:$G$1000000,2,FALSE)</f>
        <v>1</v>
      </c>
      <c r="C462">
        <f>VLOOKUP($A462,'01 LEAD TIME'!$A$10:$G$1000000,3,FALSE)</f>
        <v>462</v>
      </c>
      <c r="D462" s="3">
        <f>VLOOKUP($A462,'01 LEAD TIME'!$A$10:$G$1000000,4,FALSE)</f>
        <v>5267114</v>
      </c>
      <c r="E462" s="3">
        <f>VLOOKUP($A462,'01 LEAD TIME'!$A$10:$G$1000000,5,FALSE)</f>
        <v>5201563.2</v>
      </c>
      <c r="F462" s="3">
        <f>VLOOKUP($A462,'01 LEAD TIME'!$A$10:$G$1000000,6,FALSE)</f>
        <v>14</v>
      </c>
      <c r="G462" s="3">
        <f>VLOOKUP($A462,'01 LEAD TIME'!$A$10:$G$1000000,7,FALSE)</f>
        <v>22</v>
      </c>
      <c r="H462" s="3">
        <f>VLOOKUP($A462,'02 SHIPPED'!$A$10:$G$1000000,4,FALSE)</f>
        <v>29105768.280000001</v>
      </c>
      <c r="I462" s="3">
        <f>VLOOKUP($A462,'02 SHIPPED'!$A$10:$G$1000000,5,FALSE)</f>
        <v>28969942.27</v>
      </c>
      <c r="J462" s="3">
        <f>VLOOKUP($A462,'02 SHIPPED'!$A$10:$G$1000000,6,FALSE)</f>
        <v>94</v>
      </c>
      <c r="K462" s="3">
        <f>VLOOKUP($A462,'02 SHIPPED'!$A$10:$G$1000000,7,FALSE)</f>
        <v>141</v>
      </c>
      <c r="L462" s="2">
        <f t="shared" si="31"/>
        <v>0.1809646098096401</v>
      </c>
      <c r="M462" s="2">
        <f t="shared" si="32"/>
        <v>0.17955034744361609</v>
      </c>
      <c r="N462" s="2">
        <f t="shared" si="33"/>
        <v>0.14893617021276595</v>
      </c>
      <c r="O462" s="2">
        <f t="shared" si="34"/>
        <v>0.15602836879432624</v>
      </c>
      <c r="P462" s="8">
        <f>VLOOKUP($A462,'03 FORECAST SHIPPED'!$A$2:$G$1000000,4,FALSE)*L462</f>
        <v>5874922.0065429555</v>
      </c>
      <c r="Q462" s="8">
        <f>VLOOKUP($A462,'03 FORECAST SHIPPED'!$A$2:$G$1000000,5,FALSE)*M462</f>
        <v>5795643.5891908621</v>
      </c>
      <c r="R462" s="8">
        <f>VLOOKUP($A462,'03 FORECAST SHIPPED'!$A$2:$G$1000000,6,FALSE)*N462</f>
        <v>15.340425531914892</v>
      </c>
      <c r="S462" s="8">
        <f>VLOOKUP($A462,'03 FORECAST SHIPPED'!$A$2:$G$1000000,7,FALSE)*O462</f>
        <v>24.028368794326241</v>
      </c>
    </row>
    <row r="463" spans="1:19" x14ac:dyDescent="0.25">
      <c r="A463" t="s">
        <v>503</v>
      </c>
      <c r="B463">
        <f>VLOOKUP($A463,'01 LEAD TIME'!$A$10:$G$1000000,2,FALSE)</f>
        <v>1</v>
      </c>
      <c r="C463">
        <f>VLOOKUP($A463,'01 LEAD TIME'!$A$10:$G$1000000,3,FALSE)</f>
        <v>478</v>
      </c>
      <c r="D463" s="3">
        <f>VLOOKUP($A463,'01 LEAD TIME'!$A$10:$G$1000000,4,FALSE)</f>
        <v>1310390.5</v>
      </c>
      <c r="E463" s="3">
        <f>VLOOKUP($A463,'01 LEAD TIME'!$A$10:$G$1000000,5,FALSE)</f>
        <v>1310390.5</v>
      </c>
      <c r="F463" s="3">
        <f>VLOOKUP($A463,'01 LEAD TIME'!$A$10:$G$1000000,6,FALSE)</f>
        <v>8</v>
      </c>
      <c r="G463" s="3">
        <f>VLOOKUP($A463,'01 LEAD TIME'!$A$10:$G$1000000,7,FALSE)</f>
        <v>10</v>
      </c>
      <c r="H463" s="3">
        <f>VLOOKUP($A463,'02 SHIPPED'!$A$10:$G$1000000,4,FALSE)</f>
        <v>25436793.199999999</v>
      </c>
      <c r="I463" s="3">
        <f>VLOOKUP($A463,'02 SHIPPED'!$A$10:$G$1000000,5,FALSE)</f>
        <v>25278098.73</v>
      </c>
      <c r="J463" s="3">
        <f>VLOOKUP($A463,'02 SHIPPED'!$A$10:$G$1000000,6,FALSE)</f>
        <v>70</v>
      </c>
      <c r="K463" s="3">
        <f>VLOOKUP($A463,'02 SHIPPED'!$A$10:$G$1000000,7,FALSE)</f>
        <v>94</v>
      </c>
      <c r="L463" s="2">
        <f t="shared" si="31"/>
        <v>5.1515554248402665E-2</v>
      </c>
      <c r="M463" s="2">
        <f t="shared" si="32"/>
        <v>5.1838965975903518E-2</v>
      </c>
      <c r="N463" s="2">
        <f t="shared" si="33"/>
        <v>0.11428571428571428</v>
      </c>
      <c r="O463" s="2">
        <f t="shared" si="34"/>
        <v>0.10638297872340426</v>
      </c>
      <c r="P463" s="8">
        <f>VLOOKUP($A463,'03 FORECAST SHIPPED'!$A$2:$G$1000000,4,FALSE)*L463</f>
        <v>1480052.9081883286</v>
      </c>
      <c r="Q463" s="8">
        <f>VLOOKUP($A463,'03 FORECAST SHIPPED'!$A$2:$G$1000000,5,FALSE)*M463</f>
        <v>1485595.963174046</v>
      </c>
      <c r="R463" s="8">
        <f>VLOOKUP($A463,'03 FORECAST SHIPPED'!$A$2:$G$1000000,6,FALSE)*N463</f>
        <v>8.4571428571428573</v>
      </c>
      <c r="S463" s="8">
        <f>VLOOKUP($A463,'03 FORECAST SHIPPED'!$A$2:$G$1000000,7,FALSE)*O463</f>
        <v>10.425531914893616</v>
      </c>
    </row>
    <row r="464" spans="1:19" x14ac:dyDescent="0.25">
      <c r="A464" t="s">
        <v>504</v>
      </c>
      <c r="B464">
        <f>VLOOKUP($A464,'01 LEAD TIME'!$A$10:$G$1000000,2,FALSE)</f>
        <v>1</v>
      </c>
      <c r="C464">
        <f>VLOOKUP($A464,'01 LEAD TIME'!$A$10:$G$1000000,3,FALSE)</f>
        <v>486</v>
      </c>
      <c r="D464" s="3">
        <f>VLOOKUP($A464,'01 LEAD TIME'!$A$10:$G$1000000,4,FALSE)</f>
        <v>4393557.8</v>
      </c>
      <c r="E464" s="3">
        <f>VLOOKUP($A464,'01 LEAD TIME'!$A$10:$G$1000000,5,FALSE)</f>
        <v>4231387.8</v>
      </c>
      <c r="F464" s="3">
        <f>VLOOKUP($A464,'01 LEAD TIME'!$A$10:$G$1000000,6,FALSE)</f>
        <v>28</v>
      </c>
      <c r="G464" s="3">
        <f>VLOOKUP($A464,'01 LEAD TIME'!$A$10:$G$1000000,7,FALSE)</f>
        <v>32</v>
      </c>
      <c r="H464" s="3">
        <f>VLOOKUP($A464,'02 SHIPPED'!$A$10:$G$1000000,4,FALSE)</f>
        <v>49784627.899999999</v>
      </c>
      <c r="I464" s="3">
        <f>VLOOKUP($A464,'02 SHIPPED'!$A$10:$G$1000000,5,FALSE)</f>
        <v>48038743.950000003</v>
      </c>
      <c r="J464" s="3">
        <f>VLOOKUP($A464,'02 SHIPPED'!$A$10:$G$1000000,6,FALSE)</f>
        <v>169</v>
      </c>
      <c r="K464" s="3">
        <f>VLOOKUP($A464,'02 SHIPPED'!$A$10:$G$1000000,7,FALSE)</f>
        <v>228</v>
      </c>
      <c r="L464" s="2">
        <f t="shared" si="31"/>
        <v>8.8251293327432909E-2</v>
      </c>
      <c r="M464" s="2">
        <f t="shared" si="32"/>
        <v>8.808281507951457E-2</v>
      </c>
      <c r="N464" s="2">
        <f t="shared" si="33"/>
        <v>0.16568047337278108</v>
      </c>
      <c r="O464" s="2">
        <f t="shared" si="34"/>
        <v>0.14035087719298245</v>
      </c>
      <c r="P464" s="8">
        <f>VLOOKUP($A464,'03 FORECAST SHIPPED'!$A$2:$G$1000000,4,FALSE)*L464</f>
        <v>4703850.1504260236</v>
      </c>
      <c r="Q464" s="8">
        <f>VLOOKUP($A464,'03 FORECAST SHIPPED'!$A$2:$G$1000000,5,FALSE)*M464</f>
        <v>4541087.7793731894</v>
      </c>
      <c r="R464" s="8">
        <f>VLOOKUP($A464,'03 FORECAST SHIPPED'!$A$2:$G$1000000,6,FALSE)*N464</f>
        <v>31.810650887573967</v>
      </c>
      <c r="S464" s="8">
        <f>VLOOKUP($A464,'03 FORECAST SHIPPED'!$A$2:$G$1000000,7,FALSE)*O464</f>
        <v>35.368421052631575</v>
      </c>
    </row>
    <row r="465" spans="1:19" x14ac:dyDescent="0.25">
      <c r="A465" t="s">
        <v>505</v>
      </c>
      <c r="B465">
        <f>VLOOKUP($A465,'01 LEAD TIME'!$A$10:$G$1000000,2,FALSE)</f>
        <v>1</v>
      </c>
      <c r="C465">
        <f>VLOOKUP($A465,'01 LEAD TIME'!$A$10:$G$1000000,3,FALSE)</f>
        <v>512</v>
      </c>
      <c r="D465" s="3">
        <f>VLOOKUP($A465,'01 LEAD TIME'!$A$10:$G$1000000,4,FALSE)</f>
        <v>4431787.5</v>
      </c>
      <c r="E465" s="3">
        <f>VLOOKUP($A465,'01 LEAD TIME'!$A$10:$G$1000000,5,FALSE)</f>
        <v>4431787.5</v>
      </c>
      <c r="F465" s="3">
        <f>VLOOKUP($A465,'01 LEAD TIME'!$A$10:$G$1000000,6,FALSE)</f>
        <v>12</v>
      </c>
      <c r="G465" s="3">
        <f>VLOOKUP($A465,'01 LEAD TIME'!$A$10:$G$1000000,7,FALSE)</f>
        <v>14</v>
      </c>
      <c r="H465" s="3">
        <f>VLOOKUP($A465,'02 SHIPPED'!$A$10:$G$1000000,4,FALSE)</f>
        <v>20233473.5</v>
      </c>
      <c r="I465" s="3">
        <f>VLOOKUP($A465,'02 SHIPPED'!$A$10:$G$1000000,5,FALSE)</f>
        <v>19761213.120000001</v>
      </c>
      <c r="J465" s="3">
        <f>VLOOKUP($A465,'02 SHIPPED'!$A$10:$G$1000000,6,FALSE)</f>
        <v>84</v>
      </c>
      <c r="K465" s="3">
        <f>VLOOKUP($A465,'02 SHIPPED'!$A$10:$G$1000000,7,FALSE)</f>
        <v>111</v>
      </c>
      <c r="L465" s="2">
        <f t="shared" si="31"/>
        <v>0.21903246123311451</v>
      </c>
      <c r="M465" s="2">
        <f t="shared" si="32"/>
        <v>0.22426697556915978</v>
      </c>
      <c r="N465" s="2">
        <f t="shared" si="33"/>
        <v>0.14285714285714285</v>
      </c>
      <c r="O465" s="2">
        <f t="shared" si="34"/>
        <v>0.12612612612612611</v>
      </c>
      <c r="P465" s="8">
        <f>VLOOKUP($A465,'03 FORECAST SHIPPED'!$A$2:$G$1000000,4,FALSE)*L465</f>
        <v>5085230.370890161</v>
      </c>
      <c r="Q465" s="8">
        <f>VLOOKUP($A465,'03 FORECAST SHIPPED'!$A$2:$G$1000000,5,FALSE)*M465</f>
        <v>5171887.7121459963</v>
      </c>
      <c r="R465" s="8">
        <f>VLOOKUP($A465,'03 FORECAST SHIPPED'!$A$2:$G$1000000,6,FALSE)*N465</f>
        <v>13.857142857142856</v>
      </c>
      <c r="S465" s="8">
        <f>VLOOKUP($A465,'03 FORECAST SHIPPED'!$A$2:$G$1000000,7,FALSE)*O465</f>
        <v>15.891891891891891</v>
      </c>
    </row>
    <row r="466" spans="1:19" x14ac:dyDescent="0.25">
      <c r="A466" t="s">
        <v>506</v>
      </c>
      <c r="B466">
        <f>VLOOKUP($A466,'01 LEAD TIME'!$A$10:$G$1000000,2,FALSE)</f>
        <v>1</v>
      </c>
      <c r="C466">
        <f>VLOOKUP($A466,'01 LEAD TIME'!$A$10:$G$1000000,3,FALSE)</f>
        <v>518</v>
      </c>
      <c r="D466" s="3">
        <f>VLOOKUP($A466,'01 LEAD TIME'!$A$10:$G$1000000,4,FALSE)</f>
        <v>5384345</v>
      </c>
      <c r="E466" s="3">
        <f>VLOOKUP($A466,'01 LEAD TIME'!$A$10:$G$1000000,5,FALSE)</f>
        <v>5373995</v>
      </c>
      <c r="F466" s="3">
        <f>VLOOKUP($A466,'01 LEAD TIME'!$A$10:$G$1000000,6,FALSE)</f>
        <v>13</v>
      </c>
      <c r="G466" s="3">
        <f>VLOOKUP($A466,'01 LEAD TIME'!$A$10:$G$1000000,7,FALSE)</f>
        <v>17</v>
      </c>
      <c r="H466" s="3">
        <f>VLOOKUP($A466,'02 SHIPPED'!$A$10:$G$1000000,4,FALSE)</f>
        <v>14149886.699999999</v>
      </c>
      <c r="I466" s="3">
        <f>VLOOKUP($A466,'02 SHIPPED'!$A$10:$G$1000000,5,FALSE)</f>
        <v>14076806.9</v>
      </c>
      <c r="J466" s="3">
        <f>VLOOKUP($A466,'02 SHIPPED'!$A$10:$G$1000000,6,FALSE)</f>
        <v>46</v>
      </c>
      <c r="K466" s="3">
        <f>VLOOKUP($A466,'02 SHIPPED'!$A$10:$G$1000000,7,FALSE)</f>
        <v>71</v>
      </c>
      <c r="L466" s="2">
        <f t="shared" si="31"/>
        <v>0.38052212813831227</v>
      </c>
      <c r="M466" s="2">
        <f t="shared" si="32"/>
        <v>0.3817623583371027</v>
      </c>
      <c r="N466" s="2">
        <f t="shared" si="33"/>
        <v>0.28260869565217389</v>
      </c>
      <c r="O466" s="2">
        <f t="shared" si="34"/>
        <v>0.23943661971830985</v>
      </c>
      <c r="P466" s="8">
        <f>VLOOKUP($A466,'03 FORECAST SHIPPED'!$A$2:$G$1000000,4,FALSE)*L466</f>
        <v>5154133.2982197311</v>
      </c>
      <c r="Q466" s="8">
        <f>VLOOKUP($A466,'03 FORECAST SHIPPED'!$A$2:$G$1000000,5,FALSE)*M466</f>
        <v>5157062.7392608831</v>
      </c>
      <c r="R466" s="8">
        <f>VLOOKUP($A466,'03 FORECAST SHIPPED'!$A$2:$G$1000000,6,FALSE)*N466</f>
        <v>11.304347826086955</v>
      </c>
      <c r="S466" s="8">
        <f>VLOOKUP($A466,'03 FORECAST SHIPPED'!$A$2:$G$1000000,7,FALSE)*O466</f>
        <v>13.408450704225352</v>
      </c>
    </row>
    <row r="467" spans="1:19" x14ac:dyDescent="0.25">
      <c r="A467" t="s">
        <v>507</v>
      </c>
      <c r="B467">
        <f>VLOOKUP($A467,'01 LEAD TIME'!$A$10:$G$1000000,2,FALSE)</f>
        <v>1</v>
      </c>
      <c r="C467">
        <f>VLOOKUP($A467,'01 LEAD TIME'!$A$10:$G$1000000,3,FALSE)</f>
        <v>525</v>
      </c>
      <c r="D467" s="3">
        <f>VLOOKUP($A467,'01 LEAD TIME'!$A$10:$G$1000000,4,FALSE)</f>
        <v>8326345</v>
      </c>
      <c r="E467" s="3">
        <f>VLOOKUP($A467,'01 LEAD TIME'!$A$10:$G$1000000,5,FALSE)</f>
        <v>8247345</v>
      </c>
      <c r="F467" s="3">
        <f>VLOOKUP($A467,'01 LEAD TIME'!$A$10:$G$1000000,6,FALSE)</f>
        <v>13</v>
      </c>
      <c r="G467" s="3">
        <f>VLOOKUP($A467,'01 LEAD TIME'!$A$10:$G$1000000,7,FALSE)</f>
        <v>17</v>
      </c>
      <c r="H467" s="3">
        <f>VLOOKUP($A467,'02 SHIPPED'!$A$10:$G$1000000,4,FALSE)</f>
        <v>37297873</v>
      </c>
      <c r="I467" s="3">
        <f>VLOOKUP($A467,'02 SHIPPED'!$A$10:$G$1000000,5,FALSE)</f>
        <v>37127873</v>
      </c>
      <c r="J467" s="3">
        <f>VLOOKUP($A467,'02 SHIPPED'!$A$10:$G$1000000,6,FALSE)</f>
        <v>73</v>
      </c>
      <c r="K467" s="3">
        <f>VLOOKUP($A467,'02 SHIPPED'!$A$10:$G$1000000,7,FALSE)</f>
        <v>93</v>
      </c>
      <c r="L467" s="2">
        <f t="shared" si="31"/>
        <v>0.2232391375240084</v>
      </c>
      <c r="M467" s="2">
        <f t="shared" si="32"/>
        <v>0.22213351677862075</v>
      </c>
      <c r="N467" s="2">
        <f t="shared" si="33"/>
        <v>0.17808219178082191</v>
      </c>
      <c r="O467" s="2">
        <f t="shared" si="34"/>
        <v>0.18279569892473119</v>
      </c>
      <c r="P467" s="8">
        <f>VLOOKUP($A467,'03 FORECAST SHIPPED'!$A$2:$G$1000000,4,FALSE)*L467</f>
        <v>9336667.7407361809</v>
      </c>
      <c r="Q467" s="8">
        <f>VLOOKUP($A467,'03 FORECAST SHIPPED'!$A$2:$G$1000000,5,FALSE)*M467</f>
        <v>9230450.6348148473</v>
      </c>
      <c r="R467" s="8">
        <f>VLOOKUP($A467,'03 FORECAST SHIPPED'!$A$2:$G$1000000,6,FALSE)*N467</f>
        <v>14.246575342465754</v>
      </c>
      <c r="S467" s="8">
        <f>VLOOKUP($A467,'03 FORECAST SHIPPED'!$A$2:$G$1000000,7,FALSE)*O467</f>
        <v>18.64516129032258</v>
      </c>
    </row>
    <row r="468" spans="1:19" x14ac:dyDescent="0.25">
      <c r="A468" t="s">
        <v>508</v>
      </c>
      <c r="B468">
        <f>VLOOKUP($A468,'01 LEAD TIME'!$A$10:$G$1000000,2,FALSE)</f>
        <v>1</v>
      </c>
      <c r="C468">
        <f>VLOOKUP($A468,'01 LEAD TIME'!$A$10:$G$1000000,3,FALSE)</f>
        <v>530</v>
      </c>
      <c r="D468" s="3">
        <f>VLOOKUP($A468,'01 LEAD TIME'!$A$10:$G$1000000,4,FALSE)</f>
        <v>17469744</v>
      </c>
      <c r="E468" s="3">
        <f>VLOOKUP($A468,'01 LEAD TIME'!$A$10:$G$1000000,5,FALSE)</f>
        <v>17429744</v>
      </c>
      <c r="F468" s="3">
        <f>VLOOKUP($A468,'01 LEAD TIME'!$A$10:$G$1000000,6,FALSE)</f>
        <v>50</v>
      </c>
      <c r="G468" s="3">
        <f>VLOOKUP($A468,'01 LEAD TIME'!$A$10:$G$1000000,7,FALSE)</f>
        <v>59</v>
      </c>
      <c r="H468" s="3">
        <f>VLOOKUP($A468,'02 SHIPPED'!$A$10:$G$1000000,4,FALSE)</f>
        <v>93730026.219999999</v>
      </c>
      <c r="I468" s="3">
        <f>VLOOKUP($A468,'02 SHIPPED'!$A$10:$G$1000000,5,FALSE)</f>
        <v>92690189.959999993</v>
      </c>
      <c r="J468" s="3">
        <f>VLOOKUP($A468,'02 SHIPPED'!$A$10:$G$1000000,6,FALSE)</f>
        <v>285</v>
      </c>
      <c r="K468" s="3">
        <f>VLOOKUP($A468,'02 SHIPPED'!$A$10:$G$1000000,7,FALSE)</f>
        <v>407</v>
      </c>
      <c r="L468" s="2">
        <f t="shared" si="31"/>
        <v>0.18638364571664151</v>
      </c>
      <c r="M468" s="2">
        <f t="shared" si="32"/>
        <v>0.18804302815132565</v>
      </c>
      <c r="N468" s="2">
        <f t="shared" si="33"/>
        <v>0.17543859649122806</v>
      </c>
      <c r="O468" s="2">
        <f t="shared" si="34"/>
        <v>0.14496314496314497</v>
      </c>
      <c r="P468" s="8">
        <f>VLOOKUP($A468,'03 FORECAST SHIPPED'!$A$2:$G$1000000,4,FALSE)*L468</f>
        <v>19077487.296370011</v>
      </c>
      <c r="Q468" s="8">
        <f>VLOOKUP($A468,'03 FORECAST SHIPPED'!$A$2:$G$1000000,5,FALSE)*M468</f>
        <v>19103579.069236793</v>
      </c>
      <c r="R468" s="8">
        <f>VLOOKUP($A468,'03 FORECAST SHIPPED'!$A$2:$G$1000000,6,FALSE)*N468</f>
        <v>59.122807017543856</v>
      </c>
      <c r="S468" s="8">
        <f>VLOOKUP($A468,'03 FORECAST SHIPPED'!$A$2:$G$1000000,7,FALSE)*O468</f>
        <v>68.132678132678137</v>
      </c>
    </row>
    <row r="469" spans="1:19" x14ac:dyDescent="0.25">
      <c r="A469" t="s">
        <v>509</v>
      </c>
      <c r="B469">
        <f>VLOOKUP($A469,'01 LEAD TIME'!$A$10:$G$1000000,2,FALSE)</f>
        <v>1</v>
      </c>
      <c r="C469">
        <f>VLOOKUP($A469,'01 LEAD TIME'!$A$10:$G$1000000,3,FALSE)</f>
        <v>537</v>
      </c>
      <c r="D469" s="3">
        <f>VLOOKUP($A469,'01 LEAD TIME'!$A$10:$G$1000000,4,FALSE)</f>
        <v>13552843</v>
      </c>
      <c r="E469" s="3">
        <f>VLOOKUP($A469,'01 LEAD TIME'!$A$10:$G$1000000,5,FALSE)</f>
        <v>10333168</v>
      </c>
      <c r="F469" s="3">
        <f>VLOOKUP($A469,'01 LEAD TIME'!$A$10:$G$1000000,6,FALSE)</f>
        <v>26</v>
      </c>
      <c r="G469" s="3">
        <f>VLOOKUP($A469,'01 LEAD TIME'!$A$10:$G$1000000,7,FALSE)</f>
        <v>40</v>
      </c>
      <c r="H469" s="3">
        <f>VLOOKUP($A469,'02 SHIPPED'!$A$10:$G$1000000,4,FALSE)</f>
        <v>95858813.5</v>
      </c>
      <c r="I469" s="3">
        <f>VLOOKUP($A469,'02 SHIPPED'!$A$10:$G$1000000,5,FALSE)</f>
        <v>92228331.5</v>
      </c>
      <c r="J469" s="3">
        <f>VLOOKUP($A469,'02 SHIPPED'!$A$10:$G$1000000,6,FALSE)</f>
        <v>155</v>
      </c>
      <c r="K469" s="3">
        <f>VLOOKUP($A469,'02 SHIPPED'!$A$10:$G$1000000,7,FALSE)</f>
        <v>231</v>
      </c>
      <c r="L469" s="2">
        <f t="shared" si="31"/>
        <v>0.14138337942186194</v>
      </c>
      <c r="M469" s="2">
        <f t="shared" si="32"/>
        <v>0.11203897795765719</v>
      </c>
      <c r="N469" s="2">
        <f t="shared" si="33"/>
        <v>0.16774193548387098</v>
      </c>
      <c r="O469" s="2">
        <f t="shared" si="34"/>
        <v>0.17316017316017315</v>
      </c>
      <c r="P469" s="8">
        <f>VLOOKUP($A469,'03 FORECAST SHIPPED'!$A$2:$G$1000000,4,FALSE)*L469</f>
        <v>14708296.550402144</v>
      </c>
      <c r="Q469" s="8">
        <f>VLOOKUP($A469,'03 FORECAST SHIPPED'!$A$2:$G$1000000,5,FALSE)*M469</f>
        <v>11244260.5680691</v>
      </c>
      <c r="R469" s="8">
        <f>VLOOKUP($A469,'03 FORECAST SHIPPED'!$A$2:$G$1000000,6,FALSE)*N469</f>
        <v>30.361290322580647</v>
      </c>
      <c r="S469" s="8">
        <f>VLOOKUP($A469,'03 FORECAST SHIPPED'!$A$2:$G$1000000,7,FALSE)*O469</f>
        <v>46.926406926406926</v>
      </c>
    </row>
    <row r="470" spans="1:19" x14ac:dyDescent="0.25">
      <c r="A470" t="s">
        <v>510</v>
      </c>
      <c r="B470">
        <f>VLOOKUP($A470,'01 LEAD TIME'!$A$10:$G$1000000,2,FALSE)</f>
        <v>1</v>
      </c>
      <c r="C470">
        <f>VLOOKUP($A470,'01 LEAD TIME'!$A$10:$G$1000000,3,FALSE)</f>
        <v>544</v>
      </c>
      <c r="D470" s="3">
        <f>VLOOKUP($A470,'01 LEAD TIME'!$A$10:$G$1000000,4,FALSE)</f>
        <v>2048636873.1900001</v>
      </c>
      <c r="E470" s="3">
        <f>VLOOKUP($A470,'01 LEAD TIME'!$A$10:$G$1000000,5,FALSE)</f>
        <v>2019202289.6500001</v>
      </c>
      <c r="F470" s="3">
        <f>VLOOKUP($A470,'01 LEAD TIME'!$A$10:$G$1000000,6,FALSE)</f>
        <v>16937</v>
      </c>
      <c r="G470" s="3">
        <f>VLOOKUP($A470,'01 LEAD TIME'!$A$10:$G$1000000,7,FALSE)</f>
        <v>23895</v>
      </c>
      <c r="H470" s="3">
        <f>VLOOKUP($A470,'02 SHIPPED'!$A$10:$G$1000000,4,FALSE)</f>
        <v>5789239465.8400002</v>
      </c>
      <c r="I470" s="3">
        <f>VLOOKUP($A470,'02 SHIPPED'!$A$10:$G$1000000,5,FALSE)</f>
        <v>5692777777</v>
      </c>
      <c r="J470" s="3">
        <f>VLOOKUP($A470,'02 SHIPPED'!$A$10:$G$1000000,6,FALSE)</f>
        <v>42041</v>
      </c>
      <c r="K470" s="3">
        <f>VLOOKUP($A470,'02 SHIPPED'!$A$10:$G$1000000,7,FALSE)</f>
        <v>66344</v>
      </c>
      <c r="L470" s="2">
        <f t="shared" si="31"/>
        <v>0.35386977603503733</v>
      </c>
      <c r="M470" s="2">
        <f t="shared" si="32"/>
        <v>0.35469543494355166</v>
      </c>
      <c r="N470" s="2">
        <f t="shared" si="33"/>
        <v>0.40286862824385716</v>
      </c>
      <c r="O470" s="2">
        <f t="shared" si="34"/>
        <v>0.36016821415651756</v>
      </c>
      <c r="P470" s="8">
        <f>VLOOKUP($A470,'03 FORECAST SHIPPED'!$A$2:$G$1000000,4,FALSE)*L470</f>
        <v>2553501567.3712335</v>
      </c>
      <c r="Q470" s="8">
        <f>VLOOKUP($A470,'03 FORECAST SHIPPED'!$A$2:$G$1000000,5,FALSE)*M470</f>
        <v>2517131868.7681584</v>
      </c>
      <c r="R470" s="8">
        <f>VLOOKUP($A470,'03 FORECAST SHIPPED'!$A$2:$G$1000000,6,FALSE)*N470</f>
        <v>22158.17742204039</v>
      </c>
      <c r="S470" s="8">
        <f>VLOOKUP($A470,'03 FORECAST SHIPPED'!$A$2:$G$1000000,7,FALSE)*O470</f>
        <v>30824.996608585556</v>
      </c>
    </row>
    <row r="471" spans="1:19" x14ac:dyDescent="0.25">
      <c r="A471" t="s">
        <v>511</v>
      </c>
      <c r="B471">
        <f>VLOOKUP($A471,'01 LEAD TIME'!$A$10:$G$1000000,2,FALSE)</f>
        <v>1</v>
      </c>
      <c r="C471">
        <f>VLOOKUP($A471,'01 LEAD TIME'!$A$10:$G$1000000,3,FALSE)</f>
        <v>566</v>
      </c>
      <c r="D471" s="3">
        <f>VLOOKUP($A471,'01 LEAD TIME'!$A$10:$G$1000000,4,FALSE)</f>
        <v>11558687</v>
      </c>
      <c r="E471" s="3">
        <f>VLOOKUP($A471,'01 LEAD TIME'!$A$10:$G$1000000,5,FALSE)</f>
        <v>11418763.02</v>
      </c>
      <c r="F471" s="3">
        <f>VLOOKUP($A471,'01 LEAD TIME'!$A$10:$G$1000000,6,FALSE)</f>
        <v>30</v>
      </c>
      <c r="G471" s="3">
        <f>VLOOKUP($A471,'01 LEAD TIME'!$A$10:$G$1000000,7,FALSE)</f>
        <v>34</v>
      </c>
      <c r="H471" s="3">
        <f>VLOOKUP($A471,'02 SHIPPED'!$A$10:$G$1000000,4,FALSE)</f>
        <v>59869465.200000003</v>
      </c>
      <c r="I471" s="3">
        <f>VLOOKUP($A471,'02 SHIPPED'!$A$10:$G$1000000,5,FALSE)</f>
        <v>59355068.82</v>
      </c>
      <c r="J471" s="3">
        <f>VLOOKUP($A471,'02 SHIPPED'!$A$10:$G$1000000,6,FALSE)</f>
        <v>127</v>
      </c>
      <c r="K471" s="3">
        <f>VLOOKUP($A471,'02 SHIPPED'!$A$10:$G$1000000,7,FALSE)</f>
        <v>189</v>
      </c>
      <c r="L471" s="2">
        <f t="shared" si="31"/>
        <v>0.19306481127544797</v>
      </c>
      <c r="M471" s="2">
        <f t="shared" si="32"/>
        <v>0.19238058765677629</v>
      </c>
      <c r="N471" s="2">
        <f t="shared" si="33"/>
        <v>0.23622047244094488</v>
      </c>
      <c r="O471" s="2">
        <f t="shared" si="34"/>
        <v>0.17989417989417988</v>
      </c>
      <c r="P471" s="8">
        <f>VLOOKUP($A471,'03 FORECAST SHIPPED'!$A$2:$G$1000000,4,FALSE)*L471</f>
        <v>12050748.002395943</v>
      </c>
      <c r="Q471" s="8">
        <f>VLOOKUP($A471,'03 FORECAST SHIPPED'!$A$2:$G$1000000,5,FALSE)*M471</f>
        <v>11941066.311697589</v>
      </c>
      <c r="R471" s="8">
        <f>VLOOKUP($A471,'03 FORECAST SHIPPED'!$A$2:$G$1000000,6,FALSE)*N471</f>
        <v>34.251968503937007</v>
      </c>
      <c r="S471" s="8">
        <f>VLOOKUP($A471,'03 FORECAST SHIPPED'!$A$2:$G$1000000,7,FALSE)*O471</f>
        <v>43.17460317460317</v>
      </c>
    </row>
    <row r="472" spans="1:19" x14ac:dyDescent="0.25">
      <c r="A472" t="s">
        <v>512</v>
      </c>
      <c r="B472">
        <f>VLOOKUP($A472,'01 LEAD TIME'!$A$10:$G$1000000,2,FALSE)</f>
        <v>1</v>
      </c>
      <c r="C472">
        <f>VLOOKUP($A472,'01 LEAD TIME'!$A$10:$G$1000000,3,FALSE)</f>
        <v>573</v>
      </c>
      <c r="D472" s="3">
        <f>VLOOKUP($A472,'01 LEAD TIME'!$A$10:$G$1000000,4,FALSE)</f>
        <v>15567107</v>
      </c>
      <c r="E472" s="3">
        <f>VLOOKUP($A472,'01 LEAD TIME'!$A$10:$G$1000000,5,FALSE)</f>
        <v>15532294.029999999</v>
      </c>
      <c r="F472" s="3">
        <f>VLOOKUP($A472,'01 LEAD TIME'!$A$10:$G$1000000,6,FALSE)</f>
        <v>42</v>
      </c>
      <c r="G472" s="3">
        <f>VLOOKUP($A472,'01 LEAD TIME'!$A$10:$G$1000000,7,FALSE)</f>
        <v>55</v>
      </c>
      <c r="H472" s="3">
        <f>VLOOKUP($A472,'02 SHIPPED'!$A$10:$G$1000000,4,FALSE)</f>
        <v>22959505.07</v>
      </c>
      <c r="I472" s="3">
        <f>VLOOKUP($A472,'02 SHIPPED'!$A$10:$G$1000000,5,FALSE)</f>
        <v>22892530.07</v>
      </c>
      <c r="J472" s="3">
        <f>VLOOKUP($A472,'02 SHIPPED'!$A$10:$G$1000000,6,FALSE)</f>
        <v>88</v>
      </c>
      <c r="K472" s="3">
        <f>VLOOKUP($A472,'02 SHIPPED'!$A$10:$G$1000000,7,FALSE)</f>
        <v>121</v>
      </c>
      <c r="L472" s="2">
        <f t="shared" si="31"/>
        <v>0.67802450238096534</v>
      </c>
      <c r="M472" s="2">
        <f t="shared" si="32"/>
        <v>0.6784874359673605</v>
      </c>
      <c r="N472" s="2">
        <f t="shared" si="33"/>
        <v>0.47727272727272729</v>
      </c>
      <c r="O472" s="2">
        <f t="shared" si="34"/>
        <v>0.45454545454545453</v>
      </c>
      <c r="P472" s="8">
        <f>VLOOKUP($A472,'03 FORECAST SHIPPED'!$A$2:$G$1000000,4,FALSE)*L472</f>
        <v>22781037.38546744</v>
      </c>
      <c r="Q472" s="8">
        <f>VLOOKUP($A472,'03 FORECAST SHIPPED'!$A$2:$G$1000000,5,FALSE)*M472</f>
        <v>22172624.912202604</v>
      </c>
      <c r="R472" s="8">
        <f>VLOOKUP($A472,'03 FORECAST SHIPPED'!$A$2:$G$1000000,6,FALSE)*N472</f>
        <v>53.931818181818187</v>
      </c>
      <c r="S472" s="8">
        <f>VLOOKUP($A472,'03 FORECAST SHIPPED'!$A$2:$G$1000000,7,FALSE)*O472</f>
        <v>68.181818181818173</v>
      </c>
    </row>
    <row r="473" spans="1:19" x14ac:dyDescent="0.25">
      <c r="A473" t="s">
        <v>513</v>
      </c>
      <c r="B473">
        <f>VLOOKUP($A473,'01 LEAD TIME'!$A$10:$G$1000000,2,FALSE)</f>
        <v>1</v>
      </c>
      <c r="C473">
        <f>VLOOKUP($A473,'01 LEAD TIME'!$A$10:$G$1000000,3,FALSE)</f>
        <v>579</v>
      </c>
      <c r="D473" s="3">
        <f>VLOOKUP($A473,'01 LEAD TIME'!$A$10:$G$1000000,4,FALSE)</f>
        <v>4917588.0199999996</v>
      </c>
      <c r="E473" s="3">
        <f>VLOOKUP($A473,'01 LEAD TIME'!$A$10:$G$1000000,5,FALSE)</f>
        <v>4773022.21</v>
      </c>
      <c r="F473" s="3">
        <f>VLOOKUP($A473,'01 LEAD TIME'!$A$10:$G$1000000,6,FALSE)</f>
        <v>15</v>
      </c>
      <c r="G473" s="3">
        <f>VLOOKUP($A473,'01 LEAD TIME'!$A$10:$G$1000000,7,FALSE)</f>
        <v>21</v>
      </c>
      <c r="H473" s="3">
        <f>VLOOKUP($A473,'02 SHIPPED'!$A$10:$G$1000000,4,FALSE)</f>
        <v>24122358.010000002</v>
      </c>
      <c r="I473" s="3">
        <f>VLOOKUP($A473,'02 SHIPPED'!$A$10:$G$1000000,5,FALSE)</f>
        <v>23954548.300000001</v>
      </c>
      <c r="J473" s="3">
        <f>VLOOKUP($A473,'02 SHIPPED'!$A$10:$G$1000000,6,FALSE)</f>
        <v>57</v>
      </c>
      <c r="K473" s="3">
        <f>VLOOKUP($A473,'02 SHIPPED'!$A$10:$G$1000000,7,FALSE)</f>
        <v>89</v>
      </c>
      <c r="L473" s="2">
        <f t="shared" si="31"/>
        <v>0.20386017063345951</v>
      </c>
      <c r="M473" s="2">
        <f t="shared" si="32"/>
        <v>0.19925327542076843</v>
      </c>
      <c r="N473" s="2">
        <f t="shared" si="33"/>
        <v>0.26315789473684209</v>
      </c>
      <c r="O473" s="2">
        <f t="shared" si="34"/>
        <v>0.23595505617977527</v>
      </c>
      <c r="P473" s="8">
        <f>VLOOKUP($A473,'03 FORECAST SHIPPED'!$A$2:$G$1000000,4,FALSE)*L473</f>
        <v>5516150.836844408</v>
      </c>
      <c r="Q473" s="8">
        <f>VLOOKUP($A473,'03 FORECAST SHIPPED'!$A$2:$G$1000000,5,FALSE)*M473</f>
        <v>5355250.9826729083</v>
      </c>
      <c r="R473" s="8">
        <f>VLOOKUP($A473,'03 FORECAST SHIPPED'!$A$2:$G$1000000,6,FALSE)*N473</f>
        <v>17.631578947368421</v>
      </c>
      <c r="S473" s="8">
        <f>VLOOKUP($A473,'03 FORECAST SHIPPED'!$A$2:$G$1000000,7,FALSE)*O473</f>
        <v>22.887640449438202</v>
      </c>
    </row>
    <row r="474" spans="1:19" x14ac:dyDescent="0.25">
      <c r="A474" t="s">
        <v>514</v>
      </c>
      <c r="B474">
        <f>VLOOKUP($A474,'01 LEAD TIME'!$A$10:$G$1000000,2,FALSE)</f>
        <v>1</v>
      </c>
      <c r="C474">
        <f>VLOOKUP($A474,'01 LEAD TIME'!$A$10:$G$1000000,3,FALSE)</f>
        <v>600</v>
      </c>
      <c r="D474" s="3">
        <f>VLOOKUP($A474,'01 LEAD TIME'!$A$10:$G$1000000,4,FALSE)</f>
        <v>2015603.1</v>
      </c>
      <c r="E474" s="3">
        <f>VLOOKUP($A474,'01 LEAD TIME'!$A$10:$G$1000000,5,FALSE)</f>
        <v>1997353.1</v>
      </c>
      <c r="F474" s="3">
        <f>VLOOKUP($A474,'01 LEAD TIME'!$A$10:$G$1000000,6,FALSE)</f>
        <v>8</v>
      </c>
      <c r="G474" s="3">
        <f>VLOOKUP($A474,'01 LEAD TIME'!$A$10:$G$1000000,7,FALSE)</f>
        <v>9</v>
      </c>
      <c r="H474" s="3">
        <f>VLOOKUP($A474,'02 SHIPPED'!$A$10:$G$1000000,4,FALSE)</f>
        <v>11338558.1</v>
      </c>
      <c r="I474" s="3">
        <f>VLOOKUP($A474,'02 SHIPPED'!$A$10:$G$1000000,5,FALSE)</f>
        <v>11230308.1</v>
      </c>
      <c r="J474" s="3">
        <f>VLOOKUP($A474,'02 SHIPPED'!$A$10:$G$1000000,6,FALSE)</f>
        <v>36</v>
      </c>
      <c r="K474" s="3">
        <f>VLOOKUP($A474,'02 SHIPPED'!$A$10:$G$1000000,7,FALSE)</f>
        <v>47</v>
      </c>
      <c r="L474" s="2">
        <f t="shared" si="31"/>
        <v>0.17776538094380803</v>
      </c>
      <c r="M474" s="2">
        <f t="shared" si="32"/>
        <v>0.17785381150851953</v>
      </c>
      <c r="N474" s="2">
        <f t="shared" si="33"/>
        <v>0.22222222222222221</v>
      </c>
      <c r="O474" s="2">
        <f t="shared" si="34"/>
        <v>0.19148936170212766</v>
      </c>
      <c r="P474" s="8">
        <f>VLOOKUP($A474,'03 FORECAST SHIPPED'!$A$2:$G$1000000,4,FALSE)*L474</f>
        <v>2404855.7804425834</v>
      </c>
      <c r="Q474" s="8">
        <f>VLOOKUP($A474,'03 FORECAST SHIPPED'!$A$2:$G$1000000,5,FALSE)*M474</f>
        <v>2386799.41676347</v>
      </c>
      <c r="R474" s="8">
        <f>VLOOKUP($A474,'03 FORECAST SHIPPED'!$A$2:$G$1000000,6,FALSE)*N474</f>
        <v>9.1111111111111107</v>
      </c>
      <c r="S474" s="8">
        <f>VLOOKUP($A474,'03 FORECAST SHIPPED'!$A$2:$G$1000000,7,FALSE)*O474</f>
        <v>9.9574468085106389</v>
      </c>
    </row>
    <row r="475" spans="1:19" x14ac:dyDescent="0.25">
      <c r="A475" t="s">
        <v>515</v>
      </c>
      <c r="B475">
        <f>VLOOKUP($A475,'01 LEAD TIME'!$A$10:$G$1000000,2,FALSE)</f>
        <v>1</v>
      </c>
      <c r="C475">
        <f>VLOOKUP($A475,'01 LEAD TIME'!$A$10:$G$1000000,3,FALSE)</f>
        <v>620</v>
      </c>
      <c r="D475" s="3">
        <f>VLOOKUP($A475,'01 LEAD TIME'!$A$10:$G$1000000,4,FALSE)</f>
        <v>12578932</v>
      </c>
      <c r="E475" s="3">
        <f>VLOOKUP($A475,'01 LEAD TIME'!$A$10:$G$1000000,5,FALSE)</f>
        <v>12539452</v>
      </c>
      <c r="F475" s="3">
        <f>VLOOKUP($A475,'01 LEAD TIME'!$A$10:$G$1000000,6,FALSE)</f>
        <v>34</v>
      </c>
      <c r="G475" s="3">
        <f>VLOOKUP($A475,'01 LEAD TIME'!$A$10:$G$1000000,7,FALSE)</f>
        <v>43</v>
      </c>
      <c r="H475" s="3">
        <f>VLOOKUP($A475,'02 SHIPPED'!$A$10:$G$1000000,4,FALSE)</f>
        <v>26166125.059999999</v>
      </c>
      <c r="I475" s="3">
        <f>VLOOKUP($A475,'02 SHIPPED'!$A$10:$G$1000000,5,FALSE)</f>
        <v>26091494.059999999</v>
      </c>
      <c r="J475" s="3">
        <f>VLOOKUP($A475,'02 SHIPPED'!$A$10:$G$1000000,6,FALSE)</f>
        <v>82</v>
      </c>
      <c r="K475" s="3">
        <f>VLOOKUP($A475,'02 SHIPPED'!$A$10:$G$1000000,7,FALSE)</f>
        <v>106</v>
      </c>
      <c r="L475" s="2">
        <f t="shared" si="31"/>
        <v>0.48073346631020042</v>
      </c>
      <c r="M475" s="2">
        <f t="shared" si="32"/>
        <v>0.480595399066235</v>
      </c>
      <c r="N475" s="2">
        <f t="shared" si="33"/>
        <v>0.41463414634146339</v>
      </c>
      <c r="O475" s="2">
        <f t="shared" si="34"/>
        <v>0.40566037735849059</v>
      </c>
      <c r="P475" s="8">
        <f>VLOOKUP($A475,'03 FORECAST SHIPPED'!$A$2:$G$1000000,4,FALSE)*L475</f>
        <v>16084513.642426232</v>
      </c>
      <c r="Q475" s="8">
        <f>VLOOKUP($A475,'03 FORECAST SHIPPED'!$A$2:$G$1000000,5,FALSE)*M475</f>
        <v>16050226.51570631</v>
      </c>
      <c r="R475" s="8">
        <f>VLOOKUP($A475,'03 FORECAST SHIPPED'!$A$2:$G$1000000,6,FALSE)*N475</f>
        <v>47.68292682926829</v>
      </c>
      <c r="S475" s="8">
        <f>VLOOKUP($A475,'03 FORECAST SHIPPED'!$A$2:$G$1000000,7,FALSE)*O475</f>
        <v>61.660377358490571</v>
      </c>
    </row>
    <row r="476" spans="1:19" x14ac:dyDescent="0.25">
      <c r="A476" t="s">
        <v>516</v>
      </c>
      <c r="B476">
        <f>VLOOKUP($A476,'01 LEAD TIME'!$A$10:$G$1000000,2,FALSE)</f>
        <v>1</v>
      </c>
      <c r="C476">
        <f>VLOOKUP($A476,'01 LEAD TIME'!$A$10:$G$1000000,3,FALSE)</f>
        <v>632</v>
      </c>
      <c r="D476" s="3">
        <f>VLOOKUP($A476,'01 LEAD TIME'!$A$10:$G$1000000,4,FALSE)</f>
        <v>3567840</v>
      </c>
      <c r="E476" s="3">
        <f>VLOOKUP($A476,'01 LEAD TIME'!$A$10:$G$1000000,5,FALSE)</f>
        <v>3511240</v>
      </c>
      <c r="F476" s="3">
        <f>VLOOKUP($A476,'01 LEAD TIME'!$A$10:$G$1000000,6,FALSE)</f>
        <v>12</v>
      </c>
      <c r="G476" s="3">
        <f>VLOOKUP($A476,'01 LEAD TIME'!$A$10:$G$1000000,7,FALSE)</f>
        <v>15</v>
      </c>
      <c r="H476" s="3">
        <f>VLOOKUP($A476,'02 SHIPPED'!$A$10:$G$1000000,4,FALSE)</f>
        <v>24644321</v>
      </c>
      <c r="I476" s="3">
        <f>VLOOKUP($A476,'02 SHIPPED'!$A$10:$G$1000000,5,FALSE)</f>
        <v>24101941.399999999</v>
      </c>
      <c r="J476" s="3">
        <f>VLOOKUP($A476,'02 SHIPPED'!$A$10:$G$1000000,6,FALSE)</f>
        <v>78</v>
      </c>
      <c r="K476" s="3">
        <f>VLOOKUP($A476,'02 SHIPPED'!$A$10:$G$1000000,7,FALSE)</f>
        <v>109</v>
      </c>
      <c r="L476" s="2">
        <f t="shared" si="31"/>
        <v>0.14477331308904798</v>
      </c>
      <c r="M476" s="2">
        <f t="shared" si="32"/>
        <v>0.14568287017742065</v>
      </c>
      <c r="N476" s="2">
        <f t="shared" si="33"/>
        <v>0.15384615384615385</v>
      </c>
      <c r="O476" s="2">
        <f t="shared" si="34"/>
        <v>0.13761467889908258</v>
      </c>
      <c r="P476" s="8">
        <f>VLOOKUP($A476,'03 FORECAST SHIPPED'!$A$2:$G$1000000,4,FALSE)*L476</f>
        <v>4083910.9680222068</v>
      </c>
      <c r="Q476" s="8">
        <f>VLOOKUP($A476,'03 FORECAST SHIPPED'!$A$2:$G$1000000,5,FALSE)*M476</f>
        <v>4030553.2507126583</v>
      </c>
      <c r="R476" s="8">
        <f>VLOOKUP($A476,'03 FORECAST SHIPPED'!$A$2:$G$1000000,6,FALSE)*N476</f>
        <v>13.230769230769232</v>
      </c>
      <c r="S476" s="8">
        <f>VLOOKUP($A476,'03 FORECAST SHIPPED'!$A$2:$G$1000000,7,FALSE)*O476</f>
        <v>16.100917431192663</v>
      </c>
    </row>
    <row r="477" spans="1:19" x14ac:dyDescent="0.25">
      <c r="A477" t="s">
        <v>517</v>
      </c>
      <c r="B477">
        <f>VLOOKUP($A477,'01 LEAD TIME'!$A$10:$G$1000000,2,FALSE)</f>
        <v>1</v>
      </c>
      <c r="C477">
        <f>VLOOKUP($A477,'01 LEAD TIME'!$A$10:$G$1000000,3,FALSE)</f>
        <v>651</v>
      </c>
      <c r="D477" s="3">
        <f>VLOOKUP($A477,'01 LEAD TIME'!$A$10:$G$1000000,4,FALSE)</f>
        <v>9610080.1999999993</v>
      </c>
      <c r="E477" s="3">
        <f>VLOOKUP($A477,'01 LEAD TIME'!$A$10:$G$1000000,5,FALSE)</f>
        <v>9564730.1999999993</v>
      </c>
      <c r="F477" s="3">
        <f>VLOOKUP($A477,'01 LEAD TIME'!$A$10:$G$1000000,6,FALSE)</f>
        <v>21</v>
      </c>
      <c r="G477" s="3">
        <f>VLOOKUP($A477,'01 LEAD TIME'!$A$10:$G$1000000,7,FALSE)</f>
        <v>21</v>
      </c>
      <c r="H477" s="3">
        <f>VLOOKUP($A477,'02 SHIPPED'!$A$10:$G$1000000,4,FALSE)</f>
        <v>40908253.399999999</v>
      </c>
      <c r="I477" s="3">
        <f>VLOOKUP($A477,'02 SHIPPED'!$A$10:$G$1000000,5,FALSE)</f>
        <v>40456202.899999999</v>
      </c>
      <c r="J477" s="3">
        <f>VLOOKUP($A477,'02 SHIPPED'!$A$10:$G$1000000,6,FALSE)</f>
        <v>107</v>
      </c>
      <c r="K477" s="3">
        <f>VLOOKUP($A477,'02 SHIPPED'!$A$10:$G$1000000,7,FALSE)</f>
        <v>132</v>
      </c>
      <c r="L477" s="2">
        <f t="shared" si="31"/>
        <v>0.23491788089882126</v>
      </c>
      <c r="M477" s="2">
        <f t="shared" si="32"/>
        <v>0.23642184669782737</v>
      </c>
      <c r="N477" s="2">
        <f t="shared" si="33"/>
        <v>0.19626168224299065</v>
      </c>
      <c r="O477" s="2">
        <f t="shared" si="34"/>
        <v>0.15909090909090909</v>
      </c>
      <c r="P477" s="8">
        <f>VLOOKUP($A477,'03 FORECAST SHIPPED'!$A$2:$G$1000000,4,FALSE)*L477</f>
        <v>10006819.148895046</v>
      </c>
      <c r="Q477" s="8">
        <f>VLOOKUP($A477,'03 FORECAST SHIPPED'!$A$2:$G$1000000,5,FALSE)*M477</f>
        <v>9947932.4224235527</v>
      </c>
      <c r="R477" s="8">
        <f>VLOOKUP($A477,'03 FORECAST SHIPPED'!$A$2:$G$1000000,6,FALSE)*N477</f>
        <v>22.570093457943926</v>
      </c>
      <c r="S477" s="8">
        <f>VLOOKUP($A477,'03 FORECAST SHIPPED'!$A$2:$G$1000000,7,FALSE)*O477</f>
        <v>21.954545454545453</v>
      </c>
    </row>
    <row r="478" spans="1:19" x14ac:dyDescent="0.25">
      <c r="A478" t="s">
        <v>518</v>
      </c>
      <c r="B478">
        <f>VLOOKUP($A478,'01 LEAD TIME'!$A$10:$G$1000000,2,FALSE)</f>
        <v>1</v>
      </c>
      <c r="C478">
        <f>VLOOKUP($A478,'01 LEAD TIME'!$A$10:$G$1000000,3,FALSE)</f>
        <v>668</v>
      </c>
      <c r="D478" s="3">
        <f>VLOOKUP($A478,'01 LEAD TIME'!$A$10:$G$1000000,4,FALSE)</f>
        <v>1786516</v>
      </c>
      <c r="E478" s="3">
        <f>VLOOKUP($A478,'01 LEAD TIME'!$A$10:$G$1000000,5,FALSE)</f>
        <v>1786516</v>
      </c>
      <c r="F478" s="3">
        <f>VLOOKUP($A478,'01 LEAD TIME'!$A$10:$G$1000000,6,FALSE)</f>
        <v>6</v>
      </c>
      <c r="G478" s="3">
        <f>VLOOKUP($A478,'01 LEAD TIME'!$A$10:$G$1000000,7,FALSE)</f>
        <v>10</v>
      </c>
      <c r="H478" s="3">
        <f>VLOOKUP($A478,'02 SHIPPED'!$A$10:$G$1000000,4,FALSE)</f>
        <v>5027716</v>
      </c>
      <c r="I478" s="3">
        <f>VLOOKUP($A478,'02 SHIPPED'!$A$10:$G$1000000,5,FALSE)</f>
        <v>5027716</v>
      </c>
      <c r="J478" s="3">
        <f>VLOOKUP($A478,'02 SHIPPED'!$A$10:$G$1000000,6,FALSE)</f>
        <v>13</v>
      </c>
      <c r="K478" s="3">
        <f>VLOOKUP($A478,'02 SHIPPED'!$A$10:$G$1000000,7,FALSE)</f>
        <v>18</v>
      </c>
      <c r="L478" s="2">
        <f t="shared" si="31"/>
        <v>0.35533351525822066</v>
      </c>
      <c r="M478" s="2">
        <f t="shared" si="32"/>
        <v>0.35533351525822066</v>
      </c>
      <c r="N478" s="2">
        <f t="shared" si="33"/>
        <v>0.46153846153846156</v>
      </c>
      <c r="O478" s="2">
        <f t="shared" si="34"/>
        <v>0.55555555555555558</v>
      </c>
      <c r="P478" s="8">
        <f>VLOOKUP($A478,'03 FORECAST SHIPPED'!$A$2:$G$1000000,4,FALSE)*L478</f>
        <v>2697342.3996613971</v>
      </c>
      <c r="Q478" s="8">
        <f>VLOOKUP($A478,'03 FORECAST SHIPPED'!$A$2:$G$1000000,5,FALSE)*M478</f>
        <v>2697342.3996613971</v>
      </c>
      <c r="R478" s="8">
        <f>VLOOKUP($A478,'03 FORECAST SHIPPED'!$A$2:$G$1000000,6,FALSE)*N478</f>
        <v>8.7692307692307701</v>
      </c>
      <c r="S478" s="8">
        <f>VLOOKUP($A478,'03 FORECAST SHIPPED'!$A$2:$G$1000000,7,FALSE)*O478</f>
        <v>13.333333333333334</v>
      </c>
    </row>
    <row r="479" spans="1:19" x14ac:dyDescent="0.25">
      <c r="A479" t="s">
        <v>519</v>
      </c>
      <c r="B479">
        <f>VLOOKUP($A479,'01 LEAD TIME'!$A$10:$G$1000000,2,FALSE)</f>
        <v>1</v>
      </c>
      <c r="C479">
        <f>VLOOKUP($A479,'01 LEAD TIME'!$A$10:$G$1000000,3,FALSE)</f>
        <v>690</v>
      </c>
      <c r="D479" s="3">
        <f>VLOOKUP($A479,'01 LEAD TIME'!$A$10:$G$1000000,4,FALSE)</f>
        <v>5395576</v>
      </c>
      <c r="E479" s="3">
        <f>VLOOKUP($A479,'01 LEAD TIME'!$A$10:$G$1000000,5,FALSE)</f>
        <v>5363576</v>
      </c>
      <c r="F479" s="3">
        <f>VLOOKUP($A479,'01 LEAD TIME'!$A$10:$G$1000000,6,FALSE)</f>
        <v>26</v>
      </c>
      <c r="G479" s="3">
        <f>VLOOKUP($A479,'01 LEAD TIME'!$A$10:$G$1000000,7,FALSE)</f>
        <v>28</v>
      </c>
      <c r="H479" s="3">
        <f>VLOOKUP($A479,'02 SHIPPED'!$A$10:$G$1000000,4,FALSE)</f>
        <v>57678158.119999997</v>
      </c>
      <c r="I479" s="3">
        <f>VLOOKUP($A479,'02 SHIPPED'!$A$10:$G$1000000,5,FALSE)</f>
        <v>57153721.880000003</v>
      </c>
      <c r="J479" s="3">
        <f>VLOOKUP($A479,'02 SHIPPED'!$A$10:$G$1000000,6,FALSE)</f>
        <v>177</v>
      </c>
      <c r="K479" s="3">
        <f>VLOOKUP($A479,'02 SHIPPED'!$A$10:$G$1000000,7,FALSE)</f>
        <v>286</v>
      </c>
      <c r="L479" s="2">
        <f t="shared" si="31"/>
        <v>9.3546260419315908E-2</v>
      </c>
      <c r="M479" s="2">
        <f t="shared" si="32"/>
        <v>9.3844737027999128E-2</v>
      </c>
      <c r="N479" s="2">
        <f t="shared" si="33"/>
        <v>0.14689265536723164</v>
      </c>
      <c r="O479" s="2">
        <f t="shared" si="34"/>
        <v>9.7902097902097904E-2</v>
      </c>
      <c r="P479" s="8">
        <f>VLOOKUP($A479,'03 FORECAST SHIPPED'!$A$2:$G$1000000,4,FALSE)*L479</f>
        <v>6256651.3662778027</v>
      </c>
      <c r="Q479" s="8">
        <f>VLOOKUP($A479,'03 FORECAST SHIPPED'!$A$2:$G$1000000,5,FALSE)*M479</f>
        <v>6222693.6456504818</v>
      </c>
      <c r="R479" s="8">
        <f>VLOOKUP($A479,'03 FORECAST SHIPPED'!$A$2:$G$1000000,6,FALSE)*N479</f>
        <v>31.581920903954803</v>
      </c>
      <c r="S479" s="8">
        <f>VLOOKUP($A479,'03 FORECAST SHIPPED'!$A$2:$G$1000000,7,FALSE)*O479</f>
        <v>32.405594405594407</v>
      </c>
    </row>
    <row r="480" spans="1:19" x14ac:dyDescent="0.25">
      <c r="A480" t="s">
        <v>520</v>
      </c>
      <c r="B480">
        <f>VLOOKUP($A480,'01 LEAD TIME'!$A$10:$G$1000000,2,FALSE)</f>
        <v>1</v>
      </c>
      <c r="C480">
        <f>VLOOKUP($A480,'01 LEAD TIME'!$A$10:$G$1000000,3,FALSE)</f>
        <v>702</v>
      </c>
      <c r="D480" s="3">
        <f>VLOOKUP($A480,'01 LEAD TIME'!$A$10:$G$1000000,4,FALSE)</f>
        <v>17134997.120000001</v>
      </c>
      <c r="E480" s="3">
        <f>VLOOKUP($A480,'01 LEAD TIME'!$A$10:$G$1000000,5,FALSE)</f>
        <v>17092830.260000002</v>
      </c>
      <c r="F480" s="3">
        <f>VLOOKUP($A480,'01 LEAD TIME'!$A$10:$G$1000000,6,FALSE)</f>
        <v>61</v>
      </c>
      <c r="G480" s="3">
        <f>VLOOKUP($A480,'01 LEAD TIME'!$A$10:$G$1000000,7,FALSE)</f>
        <v>74</v>
      </c>
      <c r="H480" s="3">
        <f>VLOOKUP($A480,'02 SHIPPED'!$A$10:$G$1000000,4,FALSE)</f>
        <v>95906685.310000002</v>
      </c>
      <c r="I480" s="3">
        <f>VLOOKUP($A480,'02 SHIPPED'!$A$10:$G$1000000,5,FALSE)</f>
        <v>94815658.480000004</v>
      </c>
      <c r="J480" s="3">
        <f>VLOOKUP($A480,'02 SHIPPED'!$A$10:$G$1000000,6,FALSE)</f>
        <v>291</v>
      </c>
      <c r="K480" s="3">
        <f>VLOOKUP($A480,'02 SHIPPED'!$A$10:$G$1000000,7,FALSE)</f>
        <v>401</v>
      </c>
      <c r="L480" s="2">
        <f t="shared" si="31"/>
        <v>0.17866321898848242</v>
      </c>
      <c r="M480" s="2">
        <f t="shared" si="32"/>
        <v>0.18027434006172607</v>
      </c>
      <c r="N480" s="2">
        <f t="shared" si="33"/>
        <v>0.20962199312714777</v>
      </c>
      <c r="O480" s="2">
        <f t="shared" si="34"/>
        <v>0.18453865336658354</v>
      </c>
      <c r="P480" s="8">
        <f>VLOOKUP($A480,'03 FORECAST SHIPPED'!$A$2:$G$1000000,4,FALSE)*L480</f>
        <v>19241365.560442589</v>
      </c>
      <c r="Q480" s="8">
        <f>VLOOKUP($A480,'03 FORECAST SHIPPED'!$A$2:$G$1000000,5,FALSE)*M480</f>
        <v>19246468.871567845</v>
      </c>
      <c r="R480" s="8">
        <f>VLOOKUP($A480,'03 FORECAST SHIPPED'!$A$2:$G$1000000,6,FALSE)*N480</f>
        <v>66.869415807560145</v>
      </c>
      <c r="S480" s="8">
        <f>VLOOKUP($A480,'03 FORECAST SHIPPED'!$A$2:$G$1000000,7,FALSE)*O480</f>
        <v>80.458852867830416</v>
      </c>
    </row>
    <row r="481" spans="1:19" x14ac:dyDescent="0.25">
      <c r="A481" t="s">
        <v>521</v>
      </c>
      <c r="B481">
        <f>VLOOKUP($A481,'01 LEAD TIME'!$A$10:$G$1000000,2,FALSE)</f>
        <v>1</v>
      </c>
      <c r="C481">
        <f>VLOOKUP($A481,'01 LEAD TIME'!$A$10:$G$1000000,3,FALSE)</f>
        <v>725</v>
      </c>
      <c r="D481" s="3">
        <f>VLOOKUP($A481,'01 LEAD TIME'!$A$10:$G$1000000,4,FALSE)</f>
        <v>21751322.879999999</v>
      </c>
      <c r="E481" s="3">
        <f>VLOOKUP($A481,'01 LEAD TIME'!$A$10:$G$1000000,5,FALSE)</f>
        <v>21737912.879999999</v>
      </c>
      <c r="F481" s="3">
        <f>VLOOKUP($A481,'01 LEAD TIME'!$A$10:$G$1000000,6,FALSE)</f>
        <v>41</v>
      </c>
      <c r="G481" s="3">
        <f>VLOOKUP($A481,'01 LEAD TIME'!$A$10:$G$1000000,7,FALSE)</f>
        <v>51</v>
      </c>
      <c r="H481" s="3">
        <f>VLOOKUP($A481,'02 SHIPPED'!$A$10:$G$1000000,4,FALSE)</f>
        <v>70656970.560000002</v>
      </c>
      <c r="I481" s="3">
        <f>VLOOKUP($A481,'02 SHIPPED'!$A$10:$G$1000000,5,FALSE)</f>
        <v>70518325.560000002</v>
      </c>
      <c r="J481" s="3">
        <f>VLOOKUP($A481,'02 SHIPPED'!$A$10:$G$1000000,6,FALSE)</f>
        <v>188</v>
      </c>
      <c r="K481" s="3">
        <f>VLOOKUP($A481,'02 SHIPPED'!$A$10:$G$1000000,7,FALSE)</f>
        <v>263</v>
      </c>
      <c r="L481" s="2">
        <f t="shared" si="31"/>
        <v>0.30784397784970641</v>
      </c>
      <c r="M481" s="2">
        <f t="shared" si="32"/>
        <v>0.30825906184491653</v>
      </c>
      <c r="N481" s="2">
        <f t="shared" si="33"/>
        <v>0.21808510638297873</v>
      </c>
      <c r="O481" s="2">
        <f t="shared" si="34"/>
        <v>0.19391634980988592</v>
      </c>
      <c r="P481" s="8">
        <f>VLOOKUP($A481,'03 FORECAST SHIPPED'!$A$2:$G$1000000,4,FALSE)*L481</f>
        <v>24635956.711645979</v>
      </c>
      <c r="Q481" s="8">
        <f>VLOOKUP($A481,'03 FORECAST SHIPPED'!$A$2:$G$1000000,5,FALSE)*M481</f>
        <v>24605449.954802737</v>
      </c>
      <c r="R481" s="8">
        <f>VLOOKUP($A481,'03 FORECAST SHIPPED'!$A$2:$G$1000000,6,FALSE)*N481</f>
        <v>46.452127659574472</v>
      </c>
      <c r="S481" s="8">
        <f>VLOOKUP($A481,'03 FORECAST SHIPPED'!$A$2:$G$1000000,7,FALSE)*O481</f>
        <v>55.847908745247146</v>
      </c>
    </row>
    <row r="482" spans="1:19" x14ac:dyDescent="0.25">
      <c r="A482" t="s">
        <v>522</v>
      </c>
      <c r="B482">
        <f>VLOOKUP($A482,'01 LEAD TIME'!$A$10:$G$1000000,2,FALSE)</f>
        <v>1</v>
      </c>
      <c r="C482">
        <f>VLOOKUP($A482,'01 LEAD TIME'!$A$10:$G$1000000,3,FALSE)</f>
        <v>743</v>
      </c>
      <c r="D482" s="3">
        <f>VLOOKUP($A482,'01 LEAD TIME'!$A$10:$G$1000000,4,FALSE)</f>
        <v>1627221.4</v>
      </c>
      <c r="E482" s="3">
        <f>VLOOKUP($A482,'01 LEAD TIME'!$A$10:$G$1000000,5,FALSE)</f>
        <v>1621562.16</v>
      </c>
      <c r="F482" s="3">
        <f>VLOOKUP($A482,'01 LEAD TIME'!$A$10:$G$1000000,6,FALSE)</f>
        <v>9</v>
      </c>
      <c r="G482" s="3">
        <f>VLOOKUP($A482,'01 LEAD TIME'!$A$10:$G$1000000,7,FALSE)</f>
        <v>10</v>
      </c>
      <c r="H482" s="3">
        <f>VLOOKUP($A482,'02 SHIPPED'!$A$10:$G$1000000,4,FALSE)</f>
        <v>12931351.4</v>
      </c>
      <c r="I482" s="3">
        <f>VLOOKUP($A482,'02 SHIPPED'!$A$10:$G$1000000,5,FALSE)</f>
        <v>12663792.16</v>
      </c>
      <c r="J482" s="3">
        <f>VLOOKUP($A482,'02 SHIPPED'!$A$10:$G$1000000,6,FALSE)</f>
        <v>32</v>
      </c>
      <c r="K482" s="3">
        <f>VLOOKUP($A482,'02 SHIPPED'!$A$10:$G$1000000,7,FALSE)</f>
        <v>48</v>
      </c>
      <c r="L482" s="2">
        <f t="shared" si="31"/>
        <v>0.12583537092650657</v>
      </c>
      <c r="M482" s="2">
        <f t="shared" si="32"/>
        <v>0.12804712360345621</v>
      </c>
      <c r="N482" s="2">
        <f t="shared" si="33"/>
        <v>0.28125</v>
      </c>
      <c r="O482" s="2">
        <f t="shared" si="34"/>
        <v>0.20833333333333334</v>
      </c>
      <c r="P482" s="8">
        <f>VLOOKUP($A482,'03 FORECAST SHIPPED'!$A$2:$G$1000000,4,FALSE)*L482</f>
        <v>874219.78458116145</v>
      </c>
      <c r="Q482" s="8">
        <f>VLOOKUP($A482,'03 FORECAST SHIPPED'!$A$2:$G$1000000,5,FALSE)*M482</f>
        <v>880934.79284560203</v>
      </c>
      <c r="R482" s="8">
        <f>VLOOKUP($A482,'03 FORECAST SHIPPED'!$A$2:$G$1000000,6,FALSE)*N482</f>
        <v>7.875</v>
      </c>
      <c r="S482" s="8">
        <f>VLOOKUP($A482,'03 FORECAST SHIPPED'!$A$2:$G$1000000,7,FALSE)*O482</f>
        <v>8.5416666666666679</v>
      </c>
    </row>
    <row r="483" spans="1:19" x14ac:dyDescent="0.25">
      <c r="A483" t="s">
        <v>523</v>
      </c>
      <c r="B483">
        <f>VLOOKUP($A483,'01 LEAD TIME'!$A$10:$G$1000000,2,FALSE)</f>
        <v>1</v>
      </c>
      <c r="C483">
        <f>VLOOKUP($A483,'01 LEAD TIME'!$A$10:$G$1000000,3,FALSE)</f>
        <v>751</v>
      </c>
      <c r="D483" s="3">
        <f>VLOOKUP($A483,'01 LEAD TIME'!$A$10:$G$1000000,4,FALSE)</f>
        <v>3240158</v>
      </c>
      <c r="E483" s="3">
        <f>VLOOKUP($A483,'01 LEAD TIME'!$A$10:$G$1000000,5,FALSE)</f>
        <v>3240158</v>
      </c>
      <c r="F483" s="3">
        <f>VLOOKUP($A483,'01 LEAD TIME'!$A$10:$G$1000000,6,FALSE)</f>
        <v>18</v>
      </c>
      <c r="G483" s="3">
        <f>VLOOKUP($A483,'01 LEAD TIME'!$A$10:$G$1000000,7,FALSE)</f>
        <v>21</v>
      </c>
      <c r="H483" s="3">
        <f>VLOOKUP($A483,'02 SHIPPED'!$A$10:$G$1000000,4,FALSE)</f>
        <v>29520650</v>
      </c>
      <c r="I483" s="3">
        <f>VLOOKUP($A483,'02 SHIPPED'!$A$10:$G$1000000,5,FALSE)</f>
        <v>29173620</v>
      </c>
      <c r="J483" s="3">
        <f>VLOOKUP($A483,'02 SHIPPED'!$A$10:$G$1000000,6,FALSE)</f>
        <v>102</v>
      </c>
      <c r="K483" s="3">
        <f>VLOOKUP($A483,'02 SHIPPED'!$A$10:$G$1000000,7,FALSE)</f>
        <v>135</v>
      </c>
      <c r="L483" s="2">
        <f t="shared" si="31"/>
        <v>0.10975903308362113</v>
      </c>
      <c r="M483" s="2">
        <f t="shared" si="32"/>
        <v>0.11106465361514958</v>
      </c>
      <c r="N483" s="2">
        <f t="shared" si="33"/>
        <v>0.17647058823529413</v>
      </c>
      <c r="O483" s="2">
        <f t="shared" si="34"/>
        <v>0.15555555555555556</v>
      </c>
      <c r="P483" s="8">
        <f>VLOOKUP($A483,'03 FORECAST SHIPPED'!$A$2:$G$1000000,4,FALSE)*L483</f>
        <v>3525974.4756701211</v>
      </c>
      <c r="Q483" s="8">
        <f>VLOOKUP($A483,'03 FORECAST SHIPPED'!$A$2:$G$1000000,5,FALSE)*M483</f>
        <v>3534927.5912434305</v>
      </c>
      <c r="R483" s="8">
        <f>VLOOKUP($A483,'03 FORECAST SHIPPED'!$A$2:$G$1000000,6,FALSE)*N483</f>
        <v>19.941176470588236</v>
      </c>
      <c r="S483" s="8">
        <f>VLOOKUP($A483,'03 FORECAST SHIPPED'!$A$2:$G$1000000,7,FALSE)*O483</f>
        <v>23.022222222222222</v>
      </c>
    </row>
    <row r="484" spans="1:19" x14ac:dyDescent="0.25">
      <c r="A484" t="s">
        <v>524</v>
      </c>
      <c r="B484">
        <f>VLOOKUP($A484,'01 LEAD TIME'!$A$10:$G$1000000,2,FALSE)</f>
        <v>1</v>
      </c>
      <c r="C484">
        <f>VLOOKUP($A484,'01 LEAD TIME'!$A$10:$G$1000000,3,FALSE)</f>
        <v>767</v>
      </c>
      <c r="D484" s="3">
        <f>VLOOKUP($A484,'01 LEAD TIME'!$A$10:$G$1000000,4,FALSE)</f>
        <v>10881498</v>
      </c>
      <c r="E484" s="3">
        <f>VLOOKUP($A484,'01 LEAD TIME'!$A$10:$G$1000000,5,FALSE)</f>
        <v>10707938</v>
      </c>
      <c r="F484" s="3">
        <f>VLOOKUP($A484,'01 LEAD TIME'!$A$10:$G$1000000,6,FALSE)</f>
        <v>54</v>
      </c>
      <c r="G484" s="3">
        <f>VLOOKUP($A484,'01 LEAD TIME'!$A$10:$G$1000000,7,FALSE)</f>
        <v>65</v>
      </c>
      <c r="H484" s="3">
        <f>VLOOKUP($A484,'02 SHIPPED'!$A$10:$G$1000000,4,FALSE)</f>
        <v>55135579.799999997</v>
      </c>
      <c r="I484" s="3">
        <f>VLOOKUP($A484,'02 SHIPPED'!$A$10:$G$1000000,5,FALSE)</f>
        <v>54178121.700000003</v>
      </c>
      <c r="J484" s="3">
        <f>VLOOKUP($A484,'02 SHIPPED'!$A$10:$G$1000000,6,FALSE)</f>
        <v>176</v>
      </c>
      <c r="K484" s="3">
        <f>VLOOKUP($A484,'02 SHIPPED'!$A$10:$G$1000000,7,FALSE)</f>
        <v>220</v>
      </c>
      <c r="L484" s="2">
        <f t="shared" si="31"/>
        <v>0.19735891124155733</v>
      </c>
      <c r="M484" s="2">
        <f t="shared" si="32"/>
        <v>0.19764321213077418</v>
      </c>
      <c r="N484" s="2">
        <f t="shared" si="33"/>
        <v>0.30681818181818182</v>
      </c>
      <c r="O484" s="2">
        <f t="shared" si="34"/>
        <v>0.29545454545454547</v>
      </c>
      <c r="P484" s="8">
        <f>VLOOKUP($A484,'03 FORECAST SHIPPED'!$A$2:$G$1000000,4,FALSE)*L484</f>
        <v>12622088.734264193</v>
      </c>
      <c r="Q484" s="8">
        <f>VLOOKUP($A484,'03 FORECAST SHIPPED'!$A$2:$G$1000000,5,FALSE)*M484</f>
        <v>12403722.663684789</v>
      </c>
      <c r="R484" s="8">
        <f>VLOOKUP($A484,'03 FORECAST SHIPPED'!$A$2:$G$1000000,6,FALSE)*N484</f>
        <v>63.81818181818182</v>
      </c>
      <c r="S484" s="8">
        <f>VLOOKUP($A484,'03 FORECAST SHIPPED'!$A$2:$G$1000000,7,FALSE)*O484</f>
        <v>76.818181818181827</v>
      </c>
    </row>
    <row r="485" spans="1:19" x14ac:dyDescent="0.25">
      <c r="A485" t="s">
        <v>525</v>
      </c>
      <c r="B485">
        <f>VLOOKUP($A485,'01 LEAD TIME'!$A$10:$G$1000000,2,FALSE)</f>
        <v>1</v>
      </c>
      <c r="C485">
        <f>VLOOKUP($A485,'01 LEAD TIME'!$A$10:$G$1000000,3,FALSE)</f>
        <v>774</v>
      </c>
      <c r="D485" s="3">
        <f>VLOOKUP($A485,'01 LEAD TIME'!$A$10:$G$1000000,4,FALSE)</f>
        <v>1053346570.16</v>
      </c>
      <c r="E485" s="3">
        <f>VLOOKUP($A485,'01 LEAD TIME'!$A$10:$G$1000000,5,FALSE)</f>
        <v>1038030035.88</v>
      </c>
      <c r="F485" s="3">
        <f>VLOOKUP($A485,'01 LEAD TIME'!$A$10:$G$1000000,6,FALSE)</f>
        <v>8214</v>
      </c>
      <c r="G485" s="3">
        <f>VLOOKUP($A485,'01 LEAD TIME'!$A$10:$G$1000000,7,FALSE)</f>
        <v>11940</v>
      </c>
      <c r="H485" s="3">
        <f>VLOOKUP($A485,'02 SHIPPED'!$A$10:$G$1000000,4,FALSE)</f>
        <v>2901576827.96</v>
      </c>
      <c r="I485" s="3">
        <f>VLOOKUP($A485,'02 SHIPPED'!$A$10:$G$1000000,5,FALSE)</f>
        <v>2864595309.3400002</v>
      </c>
      <c r="J485" s="3">
        <f>VLOOKUP($A485,'02 SHIPPED'!$A$10:$G$1000000,6,FALSE)</f>
        <v>20185</v>
      </c>
      <c r="K485" s="3">
        <f>VLOOKUP($A485,'02 SHIPPED'!$A$10:$G$1000000,7,FALSE)</f>
        <v>31698</v>
      </c>
      <c r="L485" s="2">
        <f t="shared" si="31"/>
        <v>0.36302556596461799</v>
      </c>
      <c r="M485" s="2">
        <f t="shared" si="32"/>
        <v>0.36236533394281129</v>
      </c>
      <c r="N485" s="2">
        <f t="shared" si="33"/>
        <v>0.40693584344810502</v>
      </c>
      <c r="O485" s="2">
        <f t="shared" si="34"/>
        <v>0.37667991671398826</v>
      </c>
      <c r="P485" s="8">
        <f>VLOOKUP($A485,'03 FORECAST SHIPPED'!$A$2:$G$1000000,4,FALSE)*L485</f>
        <v>1365069334.1984699</v>
      </c>
      <c r="Q485" s="8">
        <f>VLOOKUP($A485,'03 FORECAST SHIPPED'!$A$2:$G$1000000,5,FALSE)*M485</f>
        <v>1344860936.2586946</v>
      </c>
      <c r="R485" s="8">
        <f>VLOOKUP($A485,'03 FORECAST SHIPPED'!$A$2:$G$1000000,6,FALSE)*N485</f>
        <v>11199.688283378746</v>
      </c>
      <c r="S485" s="8">
        <f>VLOOKUP($A485,'03 FORECAST SHIPPED'!$A$2:$G$1000000,7,FALSE)*O485</f>
        <v>16288.016278629566</v>
      </c>
    </row>
    <row r="486" spans="1:19" x14ac:dyDescent="0.25">
      <c r="A486" t="s">
        <v>526</v>
      </c>
      <c r="B486">
        <f>VLOOKUP($A486,'01 LEAD TIME'!$A$10:$G$1000000,2,FALSE)</f>
        <v>1</v>
      </c>
      <c r="C486">
        <f>VLOOKUP($A486,'01 LEAD TIME'!$A$10:$G$1000000,3,FALSE)</f>
        <v>791</v>
      </c>
      <c r="D486" s="3">
        <f>VLOOKUP($A486,'01 LEAD TIME'!$A$10:$G$1000000,4,FALSE)</f>
        <v>4486911</v>
      </c>
      <c r="E486" s="3">
        <f>VLOOKUP($A486,'01 LEAD TIME'!$A$10:$G$1000000,5,FALSE)</f>
        <v>4410162.79</v>
      </c>
      <c r="F486" s="3">
        <f>VLOOKUP($A486,'01 LEAD TIME'!$A$10:$G$1000000,6,FALSE)</f>
        <v>11</v>
      </c>
      <c r="G486" s="3">
        <f>VLOOKUP($A486,'01 LEAD TIME'!$A$10:$G$1000000,7,FALSE)</f>
        <v>16</v>
      </c>
      <c r="H486" s="3">
        <f>VLOOKUP($A486,'02 SHIPPED'!$A$10:$G$1000000,4,FALSE)</f>
        <v>31698932.100000001</v>
      </c>
      <c r="I486" s="3">
        <f>VLOOKUP($A486,'02 SHIPPED'!$A$10:$G$1000000,5,FALSE)</f>
        <v>31338796.039999999</v>
      </c>
      <c r="J486" s="3">
        <f>VLOOKUP($A486,'02 SHIPPED'!$A$10:$G$1000000,6,FALSE)</f>
        <v>80</v>
      </c>
      <c r="K486" s="3">
        <f>VLOOKUP($A486,'02 SHIPPED'!$A$10:$G$1000000,7,FALSE)</f>
        <v>138</v>
      </c>
      <c r="L486" s="2">
        <f t="shared" si="31"/>
        <v>0.14154770217006774</v>
      </c>
      <c r="M486" s="2">
        <f t="shared" si="32"/>
        <v>0.1407253419809423</v>
      </c>
      <c r="N486" s="2">
        <f t="shared" si="33"/>
        <v>0.13750000000000001</v>
      </c>
      <c r="O486" s="2">
        <f t="shared" si="34"/>
        <v>0.11594202898550725</v>
      </c>
      <c r="P486" s="8">
        <f>VLOOKUP($A486,'03 FORECAST SHIPPED'!$A$2:$G$1000000,4,FALSE)*L486</f>
        <v>4692331.3808810292</v>
      </c>
      <c r="Q486" s="8">
        <f>VLOOKUP($A486,'03 FORECAST SHIPPED'!$A$2:$G$1000000,5,FALSE)*M486</f>
        <v>4623233.0573240509</v>
      </c>
      <c r="R486" s="8">
        <f>VLOOKUP($A486,'03 FORECAST SHIPPED'!$A$2:$G$1000000,6,FALSE)*N486</f>
        <v>11.825000000000001</v>
      </c>
      <c r="S486" s="8">
        <f>VLOOKUP($A486,'03 FORECAST SHIPPED'!$A$2:$G$1000000,7,FALSE)*O486</f>
        <v>17.507246376811594</v>
      </c>
    </row>
    <row r="487" spans="1:19" x14ac:dyDescent="0.25">
      <c r="A487" t="s">
        <v>527</v>
      </c>
      <c r="B487">
        <f>VLOOKUP($A487,'01 LEAD TIME'!$A$10:$G$1000000,2,FALSE)</f>
        <v>1</v>
      </c>
      <c r="C487">
        <f>VLOOKUP($A487,'01 LEAD TIME'!$A$10:$G$1000000,3,FALSE)</f>
        <v>797</v>
      </c>
      <c r="D487" s="3">
        <f>VLOOKUP($A487,'01 LEAD TIME'!$A$10:$G$1000000,4,FALSE)</f>
        <v>7224246</v>
      </c>
      <c r="E487" s="3">
        <f>VLOOKUP($A487,'01 LEAD TIME'!$A$10:$G$1000000,5,FALSE)</f>
        <v>7099512.5099999998</v>
      </c>
      <c r="F487" s="3">
        <f>VLOOKUP($A487,'01 LEAD TIME'!$A$10:$G$1000000,6,FALSE)</f>
        <v>43</v>
      </c>
      <c r="G487" s="3">
        <f>VLOOKUP($A487,'01 LEAD TIME'!$A$10:$G$1000000,7,FALSE)</f>
        <v>53</v>
      </c>
      <c r="H487" s="3">
        <f>VLOOKUP($A487,'02 SHIPPED'!$A$10:$G$1000000,4,FALSE)</f>
        <v>52049245</v>
      </c>
      <c r="I487" s="3">
        <f>VLOOKUP($A487,'02 SHIPPED'!$A$10:$G$1000000,5,FALSE)</f>
        <v>51595729.399999999</v>
      </c>
      <c r="J487" s="3">
        <f>VLOOKUP($A487,'02 SHIPPED'!$A$10:$G$1000000,6,FALSE)</f>
        <v>129</v>
      </c>
      <c r="K487" s="3">
        <f>VLOOKUP($A487,'02 SHIPPED'!$A$10:$G$1000000,7,FALSE)</f>
        <v>171</v>
      </c>
      <c r="L487" s="2">
        <f t="shared" si="31"/>
        <v>0.13879636486561908</v>
      </c>
      <c r="M487" s="2">
        <f t="shared" si="32"/>
        <v>0.13759883991483993</v>
      </c>
      <c r="N487" s="2">
        <f t="shared" si="33"/>
        <v>0.33333333333333331</v>
      </c>
      <c r="O487" s="2">
        <f t="shared" si="34"/>
        <v>0.30994152046783624</v>
      </c>
      <c r="P487" s="8">
        <f>VLOOKUP($A487,'03 FORECAST SHIPPED'!$A$2:$G$1000000,4,FALSE)*L487</f>
        <v>10545505.214203225</v>
      </c>
      <c r="Q487" s="8">
        <f>VLOOKUP($A487,'03 FORECAST SHIPPED'!$A$2:$G$1000000,5,FALSE)*M487</f>
        <v>10387121.303144943</v>
      </c>
      <c r="R487" s="8">
        <f>VLOOKUP($A487,'03 FORECAST SHIPPED'!$A$2:$G$1000000,6,FALSE)*N487</f>
        <v>57.333333333333329</v>
      </c>
      <c r="S487" s="8">
        <f>VLOOKUP($A487,'03 FORECAST SHIPPED'!$A$2:$G$1000000,7,FALSE)*O487</f>
        <v>69.42690058479532</v>
      </c>
    </row>
    <row r="488" spans="1:19" x14ac:dyDescent="0.25">
      <c r="A488" t="s">
        <v>528</v>
      </c>
      <c r="B488">
        <f>VLOOKUP($A488,'01 LEAD TIME'!$A$10:$G$1000000,2,FALSE)</f>
        <v>1</v>
      </c>
      <c r="C488">
        <f>VLOOKUP($A488,'01 LEAD TIME'!$A$10:$G$1000000,3,FALSE)</f>
        <v>806</v>
      </c>
      <c r="D488" s="3">
        <f>VLOOKUP($A488,'01 LEAD TIME'!$A$10:$G$1000000,4,FALSE)</f>
        <v>7000999</v>
      </c>
      <c r="E488" s="3">
        <f>VLOOKUP($A488,'01 LEAD TIME'!$A$10:$G$1000000,5,FALSE)</f>
        <v>7000999</v>
      </c>
      <c r="F488" s="3">
        <f>VLOOKUP($A488,'01 LEAD TIME'!$A$10:$G$1000000,6,FALSE)</f>
        <v>15</v>
      </c>
      <c r="G488" s="3">
        <f>VLOOKUP($A488,'01 LEAD TIME'!$A$10:$G$1000000,7,FALSE)</f>
        <v>16</v>
      </c>
      <c r="H488" s="3">
        <f>VLOOKUP($A488,'02 SHIPPED'!$A$10:$G$1000000,4,FALSE)</f>
        <v>32212220.100000001</v>
      </c>
      <c r="I488" s="3">
        <f>VLOOKUP($A488,'02 SHIPPED'!$A$10:$G$1000000,5,FALSE)</f>
        <v>32185265.309999999</v>
      </c>
      <c r="J488" s="3">
        <f>VLOOKUP($A488,'02 SHIPPED'!$A$10:$G$1000000,6,FALSE)</f>
        <v>56</v>
      </c>
      <c r="K488" s="3">
        <f>VLOOKUP($A488,'02 SHIPPED'!$A$10:$G$1000000,7,FALSE)</f>
        <v>74</v>
      </c>
      <c r="L488" s="2">
        <f t="shared" si="31"/>
        <v>0.21733984737053252</v>
      </c>
      <c r="M488" s="2">
        <f t="shared" si="32"/>
        <v>0.21752186699622394</v>
      </c>
      <c r="N488" s="2">
        <f t="shared" si="33"/>
        <v>0.26785714285714285</v>
      </c>
      <c r="O488" s="2">
        <f t="shared" si="34"/>
        <v>0.21621621621621623</v>
      </c>
      <c r="P488" s="8">
        <f>VLOOKUP($A488,'03 FORECAST SHIPPED'!$A$2:$G$1000000,4,FALSE)*L488</f>
        <v>5389689.4037011405</v>
      </c>
      <c r="Q488" s="8">
        <f>VLOOKUP($A488,'03 FORECAST SHIPPED'!$A$2:$G$1000000,5,FALSE)*M488</f>
        <v>5372216.1529076006</v>
      </c>
      <c r="R488" s="8">
        <f>VLOOKUP($A488,'03 FORECAST SHIPPED'!$A$2:$G$1000000,6,FALSE)*N488</f>
        <v>16.875</v>
      </c>
      <c r="S488" s="8">
        <f>VLOOKUP($A488,'03 FORECAST SHIPPED'!$A$2:$G$1000000,7,FALSE)*O488</f>
        <v>19.027027027027028</v>
      </c>
    </row>
    <row r="489" spans="1:19" x14ac:dyDescent="0.25">
      <c r="A489" t="s">
        <v>529</v>
      </c>
      <c r="B489">
        <f>VLOOKUP($A489,'01 LEAD TIME'!$A$10:$G$1000000,2,FALSE)</f>
        <v>1</v>
      </c>
      <c r="C489">
        <f>VLOOKUP($A489,'01 LEAD TIME'!$A$10:$G$1000000,3,FALSE)</f>
        <v>821</v>
      </c>
      <c r="D489" s="3">
        <f>VLOOKUP($A489,'01 LEAD TIME'!$A$10:$G$1000000,4,FALSE)</f>
        <v>971800</v>
      </c>
      <c r="E489" s="3">
        <f>VLOOKUP($A489,'01 LEAD TIME'!$A$10:$G$1000000,5,FALSE)</f>
        <v>971800</v>
      </c>
      <c r="F489" s="3">
        <f>VLOOKUP($A489,'01 LEAD TIME'!$A$10:$G$1000000,6,FALSE)</f>
        <v>6</v>
      </c>
      <c r="G489" s="3">
        <f>VLOOKUP($A489,'01 LEAD TIME'!$A$10:$G$1000000,7,FALSE)</f>
        <v>7</v>
      </c>
      <c r="H489" s="3">
        <f>VLOOKUP($A489,'02 SHIPPED'!$A$10:$G$1000000,4,FALSE)</f>
        <v>4048290</v>
      </c>
      <c r="I489" s="3">
        <f>VLOOKUP($A489,'02 SHIPPED'!$A$10:$G$1000000,5,FALSE)</f>
        <v>4035290</v>
      </c>
      <c r="J489" s="3">
        <f>VLOOKUP($A489,'02 SHIPPED'!$A$10:$G$1000000,6,FALSE)</f>
        <v>12</v>
      </c>
      <c r="K489" s="3">
        <f>VLOOKUP($A489,'02 SHIPPED'!$A$10:$G$1000000,7,FALSE)</f>
        <v>16</v>
      </c>
      <c r="L489" s="2">
        <f t="shared" si="31"/>
        <v>0.24005197256125427</v>
      </c>
      <c r="M489" s="2">
        <f t="shared" si="32"/>
        <v>0.24082531862641843</v>
      </c>
      <c r="N489" s="2">
        <f t="shared" si="33"/>
        <v>0.5</v>
      </c>
      <c r="O489" s="2">
        <f t="shared" si="34"/>
        <v>0.4375</v>
      </c>
      <c r="P489" s="8">
        <f>VLOOKUP($A489,'03 FORECAST SHIPPED'!$A$2:$G$1000000,4,FALSE)*L489</f>
        <v>1884213.5425080713</v>
      </c>
      <c r="Q489" s="8">
        <f>VLOOKUP($A489,'03 FORECAST SHIPPED'!$A$2:$G$1000000,5,FALSE)*M489</f>
        <v>1887152.9535671538</v>
      </c>
      <c r="R489" s="8">
        <f>VLOOKUP($A489,'03 FORECAST SHIPPED'!$A$2:$G$1000000,6,FALSE)*N489</f>
        <v>10.5</v>
      </c>
      <c r="S489" s="8">
        <f>VLOOKUP($A489,'03 FORECAST SHIPPED'!$A$2:$G$1000000,7,FALSE)*O489</f>
        <v>11.375</v>
      </c>
    </row>
    <row r="490" spans="1:19" x14ac:dyDescent="0.25">
      <c r="A490" t="s">
        <v>530</v>
      </c>
      <c r="B490">
        <f>VLOOKUP($A490,'01 LEAD TIME'!$A$10:$G$1000000,2,FALSE)</f>
        <v>1</v>
      </c>
      <c r="C490">
        <f>VLOOKUP($A490,'01 LEAD TIME'!$A$10:$G$1000000,3,FALSE)</f>
        <v>829</v>
      </c>
      <c r="D490" s="3">
        <f>VLOOKUP($A490,'01 LEAD TIME'!$A$10:$G$1000000,4,FALSE)</f>
        <v>6815690</v>
      </c>
      <c r="E490" s="3">
        <f>VLOOKUP($A490,'01 LEAD TIME'!$A$10:$G$1000000,5,FALSE)</f>
        <v>6773330</v>
      </c>
      <c r="F490" s="3">
        <f>VLOOKUP($A490,'01 LEAD TIME'!$A$10:$G$1000000,6,FALSE)</f>
        <v>10</v>
      </c>
      <c r="G490" s="3">
        <f>VLOOKUP($A490,'01 LEAD TIME'!$A$10:$G$1000000,7,FALSE)</f>
        <v>13</v>
      </c>
      <c r="H490" s="3">
        <f>VLOOKUP($A490,'02 SHIPPED'!$A$10:$G$1000000,4,FALSE)</f>
        <v>23680230.100000001</v>
      </c>
      <c r="I490" s="3">
        <f>VLOOKUP($A490,'02 SHIPPED'!$A$10:$G$1000000,5,FALSE)</f>
        <v>23400673.399999999</v>
      </c>
      <c r="J490" s="3">
        <f>VLOOKUP($A490,'02 SHIPPED'!$A$10:$G$1000000,6,FALSE)</f>
        <v>78</v>
      </c>
      <c r="K490" s="3">
        <f>VLOOKUP($A490,'02 SHIPPED'!$A$10:$G$1000000,7,FALSE)</f>
        <v>125</v>
      </c>
      <c r="L490" s="2">
        <f t="shared" si="31"/>
        <v>0.28782194983823234</v>
      </c>
      <c r="M490" s="2">
        <f t="shared" si="32"/>
        <v>0.28945021727451659</v>
      </c>
      <c r="N490" s="2">
        <f t="shared" si="33"/>
        <v>0.12820512820512819</v>
      </c>
      <c r="O490" s="2">
        <f t="shared" si="34"/>
        <v>0.104</v>
      </c>
      <c r="P490" s="8">
        <f>VLOOKUP($A490,'03 FORECAST SHIPPED'!$A$2:$G$1000000,4,FALSE)*L490</f>
        <v>7346066.7025156571</v>
      </c>
      <c r="Q490" s="8">
        <f>VLOOKUP($A490,'03 FORECAST SHIPPED'!$A$2:$G$1000000,5,FALSE)*M490</f>
        <v>7286218.7074476248</v>
      </c>
      <c r="R490" s="8">
        <f>VLOOKUP($A490,'03 FORECAST SHIPPED'!$A$2:$G$1000000,6,FALSE)*N490</f>
        <v>11.025641025641026</v>
      </c>
      <c r="S490" s="8">
        <f>VLOOKUP($A490,'03 FORECAST SHIPPED'!$A$2:$G$1000000,7,FALSE)*O490</f>
        <v>13.831999999999999</v>
      </c>
    </row>
    <row r="491" spans="1:19" x14ac:dyDescent="0.25">
      <c r="A491" t="s">
        <v>531</v>
      </c>
      <c r="B491">
        <f>VLOOKUP($A491,'01 LEAD TIME'!$A$10:$G$1000000,2,FALSE)</f>
        <v>1</v>
      </c>
      <c r="C491">
        <f>VLOOKUP($A491,'01 LEAD TIME'!$A$10:$G$1000000,3,FALSE)</f>
        <v>844</v>
      </c>
      <c r="D491" s="3">
        <f>VLOOKUP($A491,'01 LEAD TIME'!$A$10:$G$1000000,4,FALSE)</f>
        <v>2953750</v>
      </c>
      <c r="E491" s="3">
        <f>VLOOKUP($A491,'01 LEAD TIME'!$A$10:$G$1000000,5,FALSE)</f>
        <v>2913750</v>
      </c>
      <c r="F491" s="3">
        <f>VLOOKUP($A491,'01 LEAD TIME'!$A$10:$G$1000000,6,FALSE)</f>
        <v>7</v>
      </c>
      <c r="G491" s="3">
        <f>VLOOKUP($A491,'01 LEAD TIME'!$A$10:$G$1000000,7,FALSE)</f>
        <v>8</v>
      </c>
      <c r="H491" s="3">
        <f>VLOOKUP($A491,'02 SHIPPED'!$A$10:$G$1000000,4,FALSE)</f>
        <v>10128976.199999999</v>
      </c>
      <c r="I491" s="3">
        <f>VLOOKUP($A491,'02 SHIPPED'!$A$10:$G$1000000,5,FALSE)</f>
        <v>9845376.1999999993</v>
      </c>
      <c r="J491" s="3">
        <f>VLOOKUP($A491,'02 SHIPPED'!$A$10:$G$1000000,6,FALSE)</f>
        <v>20</v>
      </c>
      <c r="K491" s="3">
        <f>VLOOKUP($A491,'02 SHIPPED'!$A$10:$G$1000000,7,FALSE)</f>
        <v>23</v>
      </c>
      <c r="L491" s="2">
        <f t="shared" si="31"/>
        <v>0.29161387505284098</v>
      </c>
      <c r="M491" s="2">
        <f t="shared" si="32"/>
        <v>0.29595110850106471</v>
      </c>
      <c r="N491" s="2">
        <f t="shared" si="33"/>
        <v>0.35</v>
      </c>
      <c r="O491" s="2">
        <f t="shared" si="34"/>
        <v>0.34782608695652173</v>
      </c>
      <c r="P491" s="8">
        <f>VLOOKUP($A491,'03 FORECAST SHIPPED'!$A$2:$G$1000000,4,FALSE)*L491</f>
        <v>4792286.2192010088</v>
      </c>
      <c r="Q491" s="8">
        <f>VLOOKUP($A491,'03 FORECAST SHIPPED'!$A$2:$G$1000000,5,FALSE)*M491</f>
        <v>4749799.276727994</v>
      </c>
      <c r="R491" s="8">
        <f>VLOOKUP($A491,'03 FORECAST SHIPPED'!$A$2:$G$1000000,6,FALSE)*N491</f>
        <v>13.299999999999999</v>
      </c>
      <c r="S491" s="8">
        <f>VLOOKUP($A491,'03 FORECAST SHIPPED'!$A$2:$G$1000000,7,FALSE)*O491</f>
        <v>15.304347826086957</v>
      </c>
    </row>
    <row r="492" spans="1:19" x14ac:dyDescent="0.25">
      <c r="A492" t="s">
        <v>532</v>
      </c>
      <c r="B492">
        <f>VLOOKUP($A492,'01 LEAD TIME'!$A$10:$G$1000000,2,FALSE)</f>
        <v>1</v>
      </c>
      <c r="C492">
        <f>VLOOKUP($A492,'01 LEAD TIME'!$A$10:$G$1000000,3,FALSE)</f>
        <v>853</v>
      </c>
      <c r="D492" s="3">
        <f>VLOOKUP($A492,'01 LEAD TIME'!$A$10:$G$1000000,4,FALSE)</f>
        <v>8445200</v>
      </c>
      <c r="E492" s="3">
        <f>VLOOKUP($A492,'01 LEAD TIME'!$A$10:$G$1000000,5,FALSE)</f>
        <v>8445200</v>
      </c>
      <c r="F492" s="3">
        <f>VLOOKUP($A492,'01 LEAD TIME'!$A$10:$G$1000000,6,FALSE)</f>
        <v>10</v>
      </c>
      <c r="G492" s="3">
        <f>VLOOKUP($A492,'01 LEAD TIME'!$A$10:$G$1000000,7,FALSE)</f>
        <v>11</v>
      </c>
      <c r="H492" s="3">
        <f>VLOOKUP($A492,'02 SHIPPED'!$A$10:$G$1000000,4,FALSE)</f>
        <v>23671388</v>
      </c>
      <c r="I492" s="3">
        <f>VLOOKUP($A492,'02 SHIPPED'!$A$10:$G$1000000,5,FALSE)</f>
        <v>23557742</v>
      </c>
      <c r="J492" s="3">
        <f>VLOOKUP($A492,'02 SHIPPED'!$A$10:$G$1000000,6,FALSE)</f>
        <v>64</v>
      </c>
      <c r="K492" s="3">
        <f>VLOOKUP($A492,'02 SHIPPED'!$A$10:$G$1000000,7,FALSE)</f>
        <v>87</v>
      </c>
      <c r="L492" s="2">
        <f t="shared" si="31"/>
        <v>0.35676826386353011</v>
      </c>
      <c r="M492" s="2">
        <f t="shared" si="32"/>
        <v>0.35848936625590005</v>
      </c>
      <c r="N492" s="2">
        <f t="shared" si="33"/>
        <v>0.15625</v>
      </c>
      <c r="O492" s="2">
        <f t="shared" si="34"/>
        <v>0.12643678160919541</v>
      </c>
      <c r="P492" s="8">
        <f>VLOOKUP($A492,'03 FORECAST SHIPPED'!$A$2:$G$1000000,4,FALSE)*L492</f>
        <v>8592250.9591579512</v>
      </c>
      <c r="Q492" s="8">
        <f>VLOOKUP($A492,'03 FORECAST SHIPPED'!$A$2:$G$1000000,5,FALSE)*M492</f>
        <v>8592960.3545365259</v>
      </c>
      <c r="R492" s="8">
        <f>VLOOKUP($A492,'03 FORECAST SHIPPED'!$A$2:$G$1000000,6,FALSE)*N492</f>
        <v>10.3125</v>
      </c>
      <c r="S492" s="8">
        <f>VLOOKUP($A492,'03 FORECAST SHIPPED'!$A$2:$G$1000000,7,FALSE)*O492</f>
        <v>11.252873563218392</v>
      </c>
    </row>
    <row r="493" spans="1:19" x14ac:dyDescent="0.25">
      <c r="A493" t="s">
        <v>533</v>
      </c>
      <c r="B493">
        <f>VLOOKUP($A493,'01 LEAD TIME'!$A$10:$G$1000000,2,FALSE)</f>
        <v>1</v>
      </c>
      <c r="C493">
        <f>VLOOKUP($A493,'01 LEAD TIME'!$A$10:$G$1000000,3,FALSE)</f>
        <v>866</v>
      </c>
      <c r="D493" s="3">
        <f>VLOOKUP($A493,'01 LEAD TIME'!$A$10:$G$1000000,4,FALSE)</f>
        <v>4719687</v>
      </c>
      <c r="E493" s="3">
        <f>VLOOKUP($A493,'01 LEAD TIME'!$A$10:$G$1000000,5,FALSE)</f>
        <v>4705287</v>
      </c>
      <c r="F493" s="3">
        <f>VLOOKUP($A493,'01 LEAD TIME'!$A$10:$G$1000000,6,FALSE)</f>
        <v>22</v>
      </c>
      <c r="G493" s="3">
        <f>VLOOKUP($A493,'01 LEAD TIME'!$A$10:$G$1000000,7,FALSE)</f>
        <v>29</v>
      </c>
      <c r="H493" s="3">
        <f>VLOOKUP($A493,'02 SHIPPED'!$A$10:$G$1000000,4,FALSE)</f>
        <v>30692564.199999999</v>
      </c>
      <c r="I493" s="3">
        <f>VLOOKUP($A493,'02 SHIPPED'!$A$10:$G$1000000,5,FALSE)</f>
        <v>30652084.199999999</v>
      </c>
      <c r="J493" s="3">
        <f>VLOOKUP($A493,'02 SHIPPED'!$A$10:$G$1000000,6,FALSE)</f>
        <v>88</v>
      </c>
      <c r="K493" s="3">
        <f>VLOOKUP($A493,'02 SHIPPED'!$A$10:$G$1000000,7,FALSE)</f>
        <v>116</v>
      </c>
      <c r="L493" s="2">
        <f t="shared" si="31"/>
        <v>0.1537729780166103</v>
      </c>
      <c r="M493" s="2">
        <f t="shared" si="32"/>
        <v>0.15350626630472325</v>
      </c>
      <c r="N493" s="2">
        <f t="shared" si="33"/>
        <v>0.25</v>
      </c>
      <c r="O493" s="2">
        <f t="shared" si="34"/>
        <v>0.25</v>
      </c>
      <c r="P493" s="8">
        <f>VLOOKUP($A493,'03 FORECAST SHIPPED'!$A$2:$G$1000000,4,FALSE)*L493</f>
        <v>5616529.14349142</v>
      </c>
      <c r="Q493" s="8">
        <f>VLOOKUP($A493,'03 FORECAST SHIPPED'!$A$2:$G$1000000,5,FALSE)*M493</f>
        <v>5602734.9828727609</v>
      </c>
      <c r="R493" s="8">
        <f>VLOOKUP($A493,'03 FORECAST SHIPPED'!$A$2:$G$1000000,6,FALSE)*N493</f>
        <v>25.25</v>
      </c>
      <c r="S493" s="8">
        <f>VLOOKUP($A493,'03 FORECAST SHIPPED'!$A$2:$G$1000000,7,FALSE)*O493</f>
        <v>33.75</v>
      </c>
    </row>
    <row r="494" spans="1:19" x14ac:dyDescent="0.25">
      <c r="A494" t="s">
        <v>534</v>
      </c>
      <c r="B494">
        <f>VLOOKUP($A494,'01 LEAD TIME'!$A$10:$G$1000000,2,FALSE)</f>
        <v>1</v>
      </c>
      <c r="C494">
        <f>VLOOKUP($A494,'01 LEAD TIME'!$A$10:$G$1000000,3,FALSE)</f>
        <v>878</v>
      </c>
      <c r="D494" s="3">
        <f>VLOOKUP($A494,'01 LEAD TIME'!$A$10:$G$1000000,4,FALSE)</f>
        <v>4682100</v>
      </c>
      <c r="E494" s="3">
        <f>VLOOKUP($A494,'01 LEAD TIME'!$A$10:$G$1000000,5,FALSE)</f>
        <v>4682100</v>
      </c>
      <c r="F494" s="3">
        <f>VLOOKUP($A494,'01 LEAD TIME'!$A$10:$G$1000000,6,FALSE)</f>
        <v>7</v>
      </c>
      <c r="G494" s="3">
        <f>VLOOKUP($A494,'01 LEAD TIME'!$A$10:$G$1000000,7,FALSE)</f>
        <v>12</v>
      </c>
      <c r="H494" s="3">
        <f>VLOOKUP($A494,'02 SHIPPED'!$A$10:$G$1000000,4,FALSE)</f>
        <v>12423320</v>
      </c>
      <c r="I494" s="3">
        <f>VLOOKUP($A494,'02 SHIPPED'!$A$10:$G$1000000,5,FALSE)</f>
        <v>12372955</v>
      </c>
      <c r="J494" s="3">
        <f>VLOOKUP($A494,'02 SHIPPED'!$A$10:$G$1000000,6,FALSE)</f>
        <v>19</v>
      </c>
      <c r="K494" s="3">
        <f>VLOOKUP($A494,'02 SHIPPED'!$A$10:$G$1000000,7,FALSE)</f>
        <v>29</v>
      </c>
      <c r="L494" s="2">
        <f t="shared" si="31"/>
        <v>0.37687993225643385</v>
      </c>
      <c r="M494" s="2">
        <f t="shared" si="32"/>
        <v>0.37841404902870818</v>
      </c>
      <c r="N494" s="2">
        <f t="shared" si="33"/>
        <v>0.36842105263157893</v>
      </c>
      <c r="O494" s="2">
        <f t="shared" si="34"/>
        <v>0.41379310344827586</v>
      </c>
      <c r="P494" s="8">
        <f>VLOOKUP($A494,'03 FORECAST SHIPPED'!$A$2:$G$1000000,4,FALSE)*L494</f>
        <v>4732210.3326727478</v>
      </c>
      <c r="Q494" s="8">
        <f>VLOOKUP($A494,'03 FORECAST SHIPPED'!$A$2:$G$1000000,5,FALSE)*M494</f>
        <v>4749435.3742982177</v>
      </c>
      <c r="R494" s="8">
        <f>VLOOKUP($A494,'03 FORECAST SHIPPED'!$A$2:$G$1000000,6,FALSE)*N494</f>
        <v>8.8421052631578938</v>
      </c>
      <c r="S494" s="8">
        <f>VLOOKUP($A494,'03 FORECAST SHIPPED'!$A$2:$G$1000000,7,FALSE)*O494</f>
        <v>14.482758620689655</v>
      </c>
    </row>
    <row r="495" spans="1:19" x14ac:dyDescent="0.25">
      <c r="A495" t="s">
        <v>535</v>
      </c>
      <c r="B495">
        <f>VLOOKUP($A495,'01 LEAD TIME'!$A$10:$G$1000000,2,FALSE)</f>
        <v>1</v>
      </c>
      <c r="C495">
        <f>VLOOKUP($A495,'01 LEAD TIME'!$A$10:$G$1000000,3,FALSE)</f>
        <v>891</v>
      </c>
      <c r="D495" s="3">
        <f>VLOOKUP($A495,'01 LEAD TIME'!$A$10:$G$1000000,4,FALSE)</f>
        <v>4964500</v>
      </c>
      <c r="E495" s="3">
        <f>VLOOKUP($A495,'01 LEAD TIME'!$A$10:$G$1000000,5,FALSE)</f>
        <v>4929550</v>
      </c>
      <c r="F495" s="3">
        <f>VLOOKUP($A495,'01 LEAD TIME'!$A$10:$G$1000000,6,FALSE)</f>
        <v>12</v>
      </c>
      <c r="G495" s="3">
        <f>VLOOKUP($A495,'01 LEAD TIME'!$A$10:$G$1000000,7,FALSE)</f>
        <v>12</v>
      </c>
      <c r="H495" s="3">
        <f>VLOOKUP($A495,'02 SHIPPED'!$A$10:$G$1000000,4,FALSE)</f>
        <v>40423852</v>
      </c>
      <c r="I495" s="3">
        <f>VLOOKUP($A495,'02 SHIPPED'!$A$10:$G$1000000,5,FALSE)</f>
        <v>40247367</v>
      </c>
      <c r="J495" s="3">
        <f>VLOOKUP($A495,'02 SHIPPED'!$A$10:$G$1000000,6,FALSE)</f>
        <v>69</v>
      </c>
      <c r="K495" s="3">
        <f>VLOOKUP($A495,'02 SHIPPED'!$A$10:$G$1000000,7,FALSE)</f>
        <v>96</v>
      </c>
      <c r="L495" s="2">
        <f t="shared" si="31"/>
        <v>0.12281115614612878</v>
      </c>
      <c r="M495" s="2">
        <f t="shared" si="32"/>
        <v>0.1224813041807182</v>
      </c>
      <c r="N495" s="2">
        <f t="shared" si="33"/>
        <v>0.17391304347826086</v>
      </c>
      <c r="O495" s="2">
        <f t="shared" si="34"/>
        <v>0.125</v>
      </c>
      <c r="P495" s="8">
        <f>VLOOKUP($A495,'03 FORECAST SHIPPED'!$A$2:$G$1000000,4,FALSE)*L495</f>
        <v>4744634.2574304892</v>
      </c>
      <c r="Q495" s="8">
        <f>VLOOKUP($A495,'03 FORECAST SHIPPED'!$A$2:$G$1000000,5,FALSE)*M495</f>
        <v>4711687.6050015893</v>
      </c>
      <c r="R495" s="8">
        <f>VLOOKUP($A495,'03 FORECAST SHIPPED'!$A$2:$G$1000000,6,FALSE)*N495</f>
        <v>12</v>
      </c>
      <c r="S495" s="8">
        <f>VLOOKUP($A495,'03 FORECAST SHIPPED'!$A$2:$G$1000000,7,FALSE)*O495</f>
        <v>12.25</v>
      </c>
    </row>
    <row r="496" spans="1:19" x14ac:dyDescent="0.25">
      <c r="A496" t="s">
        <v>536</v>
      </c>
      <c r="B496">
        <f>VLOOKUP($A496,'01 LEAD TIME'!$A$10:$G$1000000,2,FALSE)</f>
        <v>1</v>
      </c>
      <c r="C496">
        <f>VLOOKUP($A496,'01 LEAD TIME'!$A$10:$G$1000000,3,FALSE)</f>
        <v>909</v>
      </c>
      <c r="D496" s="3">
        <f>VLOOKUP($A496,'01 LEAD TIME'!$A$10:$G$1000000,4,FALSE)</f>
        <v>840676</v>
      </c>
      <c r="E496" s="3">
        <f>VLOOKUP($A496,'01 LEAD TIME'!$A$10:$G$1000000,5,FALSE)</f>
        <v>840676</v>
      </c>
      <c r="F496" s="3">
        <f>VLOOKUP($A496,'01 LEAD TIME'!$A$10:$G$1000000,6,FALSE)</f>
        <v>7</v>
      </c>
      <c r="G496" s="3">
        <f>VLOOKUP($A496,'01 LEAD TIME'!$A$10:$G$1000000,7,FALSE)</f>
        <v>11</v>
      </c>
      <c r="H496" s="3">
        <f>VLOOKUP($A496,'02 SHIPPED'!$A$10:$G$1000000,4,FALSE)</f>
        <v>7000199</v>
      </c>
      <c r="I496" s="3">
        <f>VLOOKUP($A496,'02 SHIPPED'!$A$10:$G$1000000,5,FALSE)</f>
        <v>7000199</v>
      </c>
      <c r="J496" s="3">
        <f>VLOOKUP($A496,'02 SHIPPED'!$A$10:$G$1000000,6,FALSE)</f>
        <v>20</v>
      </c>
      <c r="K496" s="3">
        <f>VLOOKUP($A496,'02 SHIPPED'!$A$10:$G$1000000,7,FALSE)</f>
        <v>25</v>
      </c>
      <c r="L496" s="2">
        <f t="shared" si="31"/>
        <v>0.12009315735166957</v>
      </c>
      <c r="M496" s="2">
        <f t="shared" si="32"/>
        <v>0.12009315735166957</v>
      </c>
      <c r="N496" s="2">
        <f t="shared" si="33"/>
        <v>0.35</v>
      </c>
      <c r="O496" s="2">
        <f t="shared" si="34"/>
        <v>0.44</v>
      </c>
      <c r="P496" s="8">
        <f>VLOOKUP($A496,'03 FORECAST SHIPPED'!$A$2:$G$1000000,4,FALSE)*L496</f>
        <v>739804.95341403864</v>
      </c>
      <c r="Q496" s="8">
        <f>VLOOKUP($A496,'03 FORECAST SHIPPED'!$A$2:$G$1000000,5,FALSE)*M496</f>
        <v>739804.95341403864</v>
      </c>
      <c r="R496" s="8">
        <f>VLOOKUP($A496,'03 FORECAST SHIPPED'!$A$2:$G$1000000,6,FALSE)*N496</f>
        <v>8.3999999999999986</v>
      </c>
      <c r="S496" s="8">
        <f>VLOOKUP($A496,'03 FORECAST SHIPPED'!$A$2:$G$1000000,7,FALSE)*O496</f>
        <v>14.52</v>
      </c>
    </row>
    <row r="497" spans="1:19" x14ac:dyDescent="0.25">
      <c r="A497" t="s">
        <v>537</v>
      </c>
      <c r="B497">
        <f>VLOOKUP($A497,'01 LEAD TIME'!$A$10:$G$1000000,2,FALSE)</f>
        <v>1</v>
      </c>
      <c r="C497">
        <f>VLOOKUP($A497,'01 LEAD TIME'!$A$10:$G$1000000,3,FALSE)</f>
        <v>920</v>
      </c>
      <c r="D497" s="3">
        <f>VLOOKUP($A497,'01 LEAD TIME'!$A$10:$G$1000000,4,FALSE)</f>
        <v>1869488.2</v>
      </c>
      <c r="E497" s="3">
        <f>VLOOKUP($A497,'01 LEAD TIME'!$A$10:$G$1000000,5,FALSE)</f>
        <v>1869488.2</v>
      </c>
      <c r="F497" s="3">
        <f>VLOOKUP($A497,'01 LEAD TIME'!$A$10:$G$1000000,6,FALSE)</f>
        <v>9</v>
      </c>
      <c r="G497" s="3">
        <f>VLOOKUP($A497,'01 LEAD TIME'!$A$10:$G$1000000,7,FALSE)</f>
        <v>10</v>
      </c>
      <c r="H497" s="3">
        <f>VLOOKUP($A497,'02 SHIPPED'!$A$10:$G$1000000,4,FALSE)</f>
        <v>29195892.699999999</v>
      </c>
      <c r="I497" s="3">
        <f>VLOOKUP($A497,'02 SHIPPED'!$A$10:$G$1000000,5,FALSE)</f>
        <v>29095255.949999999</v>
      </c>
      <c r="J497" s="3">
        <f>VLOOKUP($A497,'02 SHIPPED'!$A$10:$G$1000000,6,FALSE)</f>
        <v>97</v>
      </c>
      <c r="K497" s="3">
        <f>VLOOKUP($A497,'02 SHIPPED'!$A$10:$G$1000000,7,FALSE)</f>
        <v>124</v>
      </c>
      <c r="L497" s="2">
        <f t="shared" si="31"/>
        <v>6.4032575376604256E-2</v>
      </c>
      <c r="M497" s="2">
        <f t="shared" si="32"/>
        <v>6.4254055823145279E-2</v>
      </c>
      <c r="N497" s="2">
        <f t="shared" si="33"/>
        <v>9.2783505154639179E-2</v>
      </c>
      <c r="O497" s="2">
        <f t="shared" si="34"/>
        <v>8.0645161290322578E-2</v>
      </c>
      <c r="P497" s="8">
        <f>VLOOKUP($A497,'03 FORECAST SHIPPED'!$A$2:$G$1000000,4,FALSE)*L497</f>
        <v>1851445.4851058326</v>
      </c>
      <c r="Q497" s="8">
        <f>VLOOKUP($A497,'03 FORECAST SHIPPED'!$A$2:$G$1000000,5,FALSE)*M497</f>
        <v>1851383.0776744888</v>
      </c>
      <c r="R497" s="8">
        <f>VLOOKUP($A497,'03 FORECAST SHIPPED'!$A$2:$G$1000000,6,FALSE)*N497</f>
        <v>9.2783505154639183</v>
      </c>
      <c r="S497" s="8">
        <f>VLOOKUP($A497,'03 FORECAST SHIPPED'!$A$2:$G$1000000,7,FALSE)*O497</f>
        <v>10.403225806451612</v>
      </c>
    </row>
    <row r="498" spans="1:19" x14ac:dyDescent="0.25">
      <c r="A498" t="s">
        <v>538</v>
      </c>
      <c r="B498">
        <f>VLOOKUP($A498,'01 LEAD TIME'!$A$10:$G$1000000,2,FALSE)</f>
        <v>1</v>
      </c>
      <c r="C498">
        <f>VLOOKUP($A498,'01 LEAD TIME'!$A$10:$G$1000000,3,FALSE)</f>
        <v>932</v>
      </c>
      <c r="D498" s="3">
        <f>VLOOKUP($A498,'01 LEAD TIME'!$A$10:$G$1000000,4,FALSE)</f>
        <v>4814943</v>
      </c>
      <c r="E498" s="3">
        <f>VLOOKUP($A498,'01 LEAD TIME'!$A$10:$G$1000000,5,FALSE)</f>
        <v>4773643</v>
      </c>
      <c r="F498" s="3">
        <f>VLOOKUP($A498,'01 LEAD TIME'!$A$10:$G$1000000,6,FALSE)</f>
        <v>23</v>
      </c>
      <c r="G498" s="3">
        <f>VLOOKUP($A498,'01 LEAD TIME'!$A$10:$G$1000000,7,FALSE)</f>
        <v>30</v>
      </c>
      <c r="H498" s="3">
        <f>VLOOKUP($A498,'02 SHIPPED'!$A$10:$G$1000000,4,FALSE)</f>
        <v>10031847</v>
      </c>
      <c r="I498" s="3">
        <f>VLOOKUP($A498,'02 SHIPPED'!$A$10:$G$1000000,5,FALSE)</f>
        <v>9987672</v>
      </c>
      <c r="J498" s="3">
        <f>VLOOKUP($A498,'02 SHIPPED'!$A$10:$G$1000000,6,FALSE)</f>
        <v>46</v>
      </c>
      <c r="K498" s="3">
        <f>VLOOKUP($A498,'02 SHIPPED'!$A$10:$G$1000000,7,FALSE)</f>
        <v>79</v>
      </c>
      <c r="L498" s="2">
        <f t="shared" si="31"/>
        <v>0.47996575306621003</v>
      </c>
      <c r="M498" s="2">
        <f t="shared" si="32"/>
        <v>0.47795352110081307</v>
      </c>
      <c r="N498" s="2">
        <f t="shared" si="33"/>
        <v>0.5</v>
      </c>
      <c r="O498" s="2">
        <f t="shared" si="34"/>
        <v>0.379746835443038</v>
      </c>
      <c r="P498" s="8">
        <f>VLOOKUP($A498,'03 FORECAST SHIPPED'!$A$2:$G$1000000,4,FALSE)*L498</f>
        <v>11556870.31213966</v>
      </c>
      <c r="Q498" s="8">
        <f>VLOOKUP($A498,'03 FORECAST SHIPPED'!$A$2:$G$1000000,5,FALSE)*M498</f>
        <v>11306638.694409698</v>
      </c>
      <c r="R498" s="8">
        <f>VLOOKUP($A498,'03 FORECAST SHIPPED'!$A$2:$G$1000000,6,FALSE)*N498</f>
        <v>37.5</v>
      </c>
      <c r="S498" s="8">
        <f>VLOOKUP($A498,'03 FORECAST SHIPPED'!$A$2:$G$1000000,7,FALSE)*O498</f>
        <v>39.87341772151899</v>
      </c>
    </row>
    <row r="499" spans="1:19" x14ac:dyDescent="0.25">
      <c r="A499" t="s">
        <v>539</v>
      </c>
      <c r="B499">
        <f>VLOOKUP($A499,'01 LEAD TIME'!$A$10:$G$1000000,2,FALSE)</f>
        <v>1</v>
      </c>
      <c r="C499">
        <f>VLOOKUP($A499,'01 LEAD TIME'!$A$10:$G$1000000,3,FALSE)</f>
        <v>949</v>
      </c>
      <c r="D499" s="3">
        <f>VLOOKUP($A499,'01 LEAD TIME'!$A$10:$G$1000000,4,FALSE)</f>
        <v>5317540</v>
      </c>
      <c r="E499" s="3">
        <f>VLOOKUP($A499,'01 LEAD TIME'!$A$10:$G$1000000,5,FALSE)</f>
        <v>5317540</v>
      </c>
      <c r="F499" s="3">
        <f>VLOOKUP($A499,'01 LEAD TIME'!$A$10:$G$1000000,6,FALSE)</f>
        <v>7</v>
      </c>
      <c r="G499" s="3">
        <f>VLOOKUP($A499,'01 LEAD TIME'!$A$10:$G$1000000,7,FALSE)</f>
        <v>9</v>
      </c>
      <c r="H499" s="3">
        <f>VLOOKUP($A499,'02 SHIPPED'!$A$10:$G$1000000,4,FALSE)</f>
        <v>13236586</v>
      </c>
      <c r="I499" s="3">
        <f>VLOOKUP($A499,'02 SHIPPED'!$A$10:$G$1000000,5,FALSE)</f>
        <v>13236586</v>
      </c>
      <c r="J499" s="3">
        <f>VLOOKUP($A499,'02 SHIPPED'!$A$10:$G$1000000,6,FALSE)</f>
        <v>21</v>
      </c>
      <c r="K499" s="3">
        <f>VLOOKUP($A499,'02 SHIPPED'!$A$10:$G$1000000,7,FALSE)</f>
        <v>26</v>
      </c>
      <c r="L499" s="2">
        <f t="shared" si="31"/>
        <v>0.40173047642345239</v>
      </c>
      <c r="M499" s="2">
        <f t="shared" si="32"/>
        <v>0.40173047642345239</v>
      </c>
      <c r="N499" s="2">
        <f t="shared" si="33"/>
        <v>0.33333333333333331</v>
      </c>
      <c r="O499" s="2">
        <f t="shared" si="34"/>
        <v>0.34615384615384615</v>
      </c>
      <c r="P499" s="8">
        <f>VLOOKUP($A499,'03 FORECAST SHIPPED'!$A$2:$G$1000000,4,FALSE)*L499</f>
        <v>16780357.163979746</v>
      </c>
      <c r="Q499" s="8">
        <f>VLOOKUP($A499,'03 FORECAST SHIPPED'!$A$2:$G$1000000,5,FALSE)*M499</f>
        <v>16780357.163979746</v>
      </c>
      <c r="R499" s="8">
        <f>VLOOKUP($A499,'03 FORECAST SHIPPED'!$A$2:$G$1000000,6,FALSE)*N499</f>
        <v>11</v>
      </c>
      <c r="S499" s="8">
        <f>VLOOKUP($A499,'03 FORECAST SHIPPED'!$A$2:$G$1000000,7,FALSE)*O499</f>
        <v>21.115384615384613</v>
      </c>
    </row>
    <row r="500" spans="1:19" x14ac:dyDescent="0.25">
      <c r="A500" t="s">
        <v>540</v>
      </c>
      <c r="B500">
        <f>VLOOKUP($A500,'01 LEAD TIME'!$A$10:$G$1000000,2,FALSE)</f>
        <v>1</v>
      </c>
      <c r="C500">
        <f>VLOOKUP($A500,'01 LEAD TIME'!$A$10:$G$1000000,3,FALSE)</f>
        <v>952</v>
      </c>
      <c r="D500" s="3">
        <f>VLOOKUP($A500,'01 LEAD TIME'!$A$10:$G$1000000,4,FALSE)</f>
        <v>5826100</v>
      </c>
      <c r="E500" s="3">
        <f>VLOOKUP($A500,'01 LEAD TIME'!$A$10:$G$1000000,5,FALSE)</f>
        <v>5826100</v>
      </c>
      <c r="F500" s="3">
        <f>VLOOKUP($A500,'01 LEAD TIME'!$A$10:$G$1000000,6,FALSE)</f>
        <v>4</v>
      </c>
      <c r="G500" s="3">
        <f>VLOOKUP($A500,'01 LEAD TIME'!$A$10:$G$1000000,7,FALSE)</f>
        <v>4</v>
      </c>
      <c r="H500" s="3">
        <f>VLOOKUP($A500,'02 SHIPPED'!$A$10:$G$1000000,4,FALSE)</f>
        <v>3787430</v>
      </c>
      <c r="I500" s="3">
        <f>VLOOKUP($A500,'02 SHIPPED'!$A$10:$G$1000000,5,FALSE)</f>
        <v>3687430</v>
      </c>
      <c r="J500" s="3">
        <f>VLOOKUP($A500,'02 SHIPPED'!$A$10:$G$1000000,6,FALSE)</f>
        <v>14</v>
      </c>
      <c r="K500" s="3">
        <f>VLOOKUP($A500,'02 SHIPPED'!$A$10:$G$1000000,7,FALSE)</f>
        <v>17</v>
      </c>
      <c r="L500" s="2">
        <f t="shared" si="31"/>
        <v>1.5382726545441103</v>
      </c>
      <c r="M500" s="2">
        <f t="shared" si="32"/>
        <v>1.5799893150514044</v>
      </c>
      <c r="N500" s="2">
        <f t="shared" si="33"/>
        <v>0.2857142857142857</v>
      </c>
      <c r="O500" s="2">
        <f t="shared" si="34"/>
        <v>0.23529411764705882</v>
      </c>
      <c r="P500" s="8">
        <f>VLOOKUP($A500,'03 FORECAST SHIPPED'!$A$2:$G$1000000,4,FALSE)*L500</f>
        <v>15078953.076439695</v>
      </c>
      <c r="Q500" s="8">
        <f>VLOOKUP($A500,'03 FORECAST SHIPPED'!$A$2:$G$1000000,5,FALSE)*M500</f>
        <v>15487881.600545637</v>
      </c>
      <c r="R500" s="8">
        <f>VLOOKUP($A500,'03 FORECAST SHIPPED'!$A$2:$G$1000000,6,FALSE)*N500</f>
        <v>4.5714285714285712</v>
      </c>
      <c r="S500" s="8">
        <f>VLOOKUP($A500,'03 FORECAST SHIPPED'!$A$2:$G$1000000,7,FALSE)*O500</f>
        <v>4.9411764705882355</v>
      </c>
    </row>
    <row r="501" spans="1:19" x14ac:dyDescent="0.25">
      <c r="A501" t="s">
        <v>541</v>
      </c>
      <c r="B501">
        <f>VLOOKUP($A501,'01 LEAD TIME'!$A$10:$G$1000000,2,FALSE)</f>
        <v>1</v>
      </c>
      <c r="C501">
        <f>VLOOKUP($A501,'01 LEAD TIME'!$A$10:$G$1000000,3,FALSE)</f>
        <v>957</v>
      </c>
      <c r="D501" s="3">
        <f>VLOOKUP($A501,'01 LEAD TIME'!$A$10:$G$1000000,4,FALSE)</f>
        <v>19730487.5</v>
      </c>
      <c r="E501" s="3">
        <f>VLOOKUP($A501,'01 LEAD TIME'!$A$10:$G$1000000,5,FALSE)</f>
        <v>19680487.5</v>
      </c>
      <c r="F501" s="3">
        <f>VLOOKUP($A501,'01 LEAD TIME'!$A$10:$G$1000000,6,FALSE)</f>
        <v>36</v>
      </c>
      <c r="G501" s="3">
        <f>VLOOKUP($A501,'01 LEAD TIME'!$A$10:$G$1000000,7,FALSE)</f>
        <v>48</v>
      </c>
      <c r="H501" s="3">
        <f>VLOOKUP($A501,'02 SHIPPED'!$A$10:$G$1000000,4,FALSE)</f>
        <v>47240856.5</v>
      </c>
      <c r="I501" s="3">
        <f>VLOOKUP($A501,'02 SHIPPED'!$A$10:$G$1000000,5,FALSE)</f>
        <v>47160856.5</v>
      </c>
      <c r="J501" s="3">
        <f>VLOOKUP($A501,'02 SHIPPED'!$A$10:$G$1000000,6,FALSE)</f>
        <v>99</v>
      </c>
      <c r="K501" s="3">
        <f>VLOOKUP($A501,'02 SHIPPED'!$A$10:$G$1000000,7,FALSE)</f>
        <v>134</v>
      </c>
      <c r="L501" s="2">
        <f t="shared" si="31"/>
        <v>0.41765727723416701</v>
      </c>
      <c r="M501" s="2">
        <f t="shared" si="32"/>
        <v>0.41730555720505202</v>
      </c>
      <c r="N501" s="2">
        <f t="shared" si="33"/>
        <v>0.36363636363636365</v>
      </c>
      <c r="O501" s="2">
        <f t="shared" si="34"/>
        <v>0.35820895522388058</v>
      </c>
      <c r="P501" s="8">
        <f>VLOOKUP($A501,'03 FORECAST SHIPPED'!$A$2:$G$1000000,4,FALSE)*L501</f>
        <v>20590888.638825405</v>
      </c>
      <c r="Q501" s="8">
        <f>VLOOKUP($A501,'03 FORECAST SHIPPED'!$A$2:$G$1000000,5,FALSE)*M501</f>
        <v>20473395.183550816</v>
      </c>
      <c r="R501" s="8">
        <f>VLOOKUP($A501,'03 FORECAST SHIPPED'!$A$2:$G$1000000,6,FALSE)*N501</f>
        <v>48.727272727272727</v>
      </c>
      <c r="S501" s="8">
        <f>VLOOKUP($A501,'03 FORECAST SHIPPED'!$A$2:$G$1000000,7,FALSE)*O501</f>
        <v>67.701492537313428</v>
      </c>
    </row>
    <row r="502" spans="1:19" x14ac:dyDescent="0.25">
      <c r="A502" t="s">
        <v>542</v>
      </c>
      <c r="B502">
        <f>VLOOKUP($A502,'01 LEAD TIME'!$A$10:$G$1000000,2,FALSE)</f>
        <v>1</v>
      </c>
      <c r="C502">
        <f>VLOOKUP($A502,'01 LEAD TIME'!$A$10:$G$1000000,3,FALSE)</f>
        <v>963</v>
      </c>
      <c r="D502" s="3">
        <f>VLOOKUP($A502,'01 LEAD TIME'!$A$10:$G$1000000,4,FALSE)</f>
        <v>820500</v>
      </c>
      <c r="E502" s="3">
        <f>VLOOKUP($A502,'01 LEAD TIME'!$A$10:$G$1000000,5,FALSE)</f>
        <v>820500</v>
      </c>
      <c r="F502" s="3">
        <f>VLOOKUP($A502,'01 LEAD TIME'!$A$10:$G$1000000,6,FALSE)</f>
        <v>6</v>
      </c>
      <c r="G502" s="3">
        <f>VLOOKUP($A502,'01 LEAD TIME'!$A$10:$G$1000000,7,FALSE)</f>
        <v>9</v>
      </c>
      <c r="H502" s="3">
        <f>VLOOKUP($A502,'02 SHIPPED'!$A$10:$G$1000000,4,FALSE)</f>
        <v>10709968</v>
      </c>
      <c r="I502" s="3">
        <f>VLOOKUP($A502,'02 SHIPPED'!$A$10:$G$1000000,5,FALSE)</f>
        <v>10709968</v>
      </c>
      <c r="J502" s="3">
        <f>VLOOKUP($A502,'02 SHIPPED'!$A$10:$G$1000000,6,FALSE)</f>
        <v>60</v>
      </c>
      <c r="K502" s="3">
        <f>VLOOKUP($A502,'02 SHIPPED'!$A$10:$G$1000000,7,FALSE)</f>
        <v>74</v>
      </c>
      <c r="L502" s="2">
        <f t="shared" si="31"/>
        <v>7.6610873160405338E-2</v>
      </c>
      <c r="M502" s="2">
        <f t="shared" si="32"/>
        <v>7.6610873160405338E-2</v>
      </c>
      <c r="N502" s="2">
        <f t="shared" si="33"/>
        <v>0.1</v>
      </c>
      <c r="O502" s="2">
        <f t="shared" si="34"/>
        <v>0.12162162162162163</v>
      </c>
      <c r="P502" s="8">
        <f>VLOOKUP($A502,'03 FORECAST SHIPPED'!$A$2:$G$1000000,4,FALSE)*L502</f>
        <v>1306222.512196115</v>
      </c>
      <c r="Q502" s="8">
        <f>VLOOKUP($A502,'03 FORECAST SHIPPED'!$A$2:$G$1000000,5,FALSE)*M502</f>
        <v>1299999.7940236609</v>
      </c>
      <c r="R502" s="8">
        <f>VLOOKUP($A502,'03 FORECAST SHIPPED'!$A$2:$G$1000000,6,FALSE)*N502</f>
        <v>7.8000000000000007</v>
      </c>
      <c r="S502" s="8">
        <f>VLOOKUP($A502,'03 FORECAST SHIPPED'!$A$2:$G$1000000,7,FALSE)*O502</f>
        <v>11.554054054054054</v>
      </c>
    </row>
    <row r="503" spans="1:19" x14ac:dyDescent="0.25">
      <c r="A503" t="s">
        <v>543</v>
      </c>
      <c r="B503">
        <f>VLOOKUP($A503,'01 LEAD TIME'!$A$10:$G$1000000,2,FALSE)</f>
        <v>1</v>
      </c>
      <c r="C503">
        <f>VLOOKUP($A503,'01 LEAD TIME'!$A$10:$G$1000000,3,FALSE)</f>
        <v>967</v>
      </c>
      <c r="D503" s="3">
        <f>VLOOKUP($A503,'01 LEAD TIME'!$A$10:$G$1000000,4,FALSE)</f>
        <v>4099729.12</v>
      </c>
      <c r="E503" s="3">
        <f>VLOOKUP($A503,'01 LEAD TIME'!$A$10:$G$1000000,5,FALSE)</f>
        <v>4099729.12</v>
      </c>
      <c r="F503" s="3">
        <f>VLOOKUP($A503,'01 LEAD TIME'!$A$10:$G$1000000,6,FALSE)</f>
        <v>19</v>
      </c>
      <c r="G503" s="3">
        <f>VLOOKUP($A503,'01 LEAD TIME'!$A$10:$G$1000000,7,FALSE)</f>
        <v>24</v>
      </c>
      <c r="H503" s="3">
        <f>VLOOKUP($A503,'02 SHIPPED'!$A$10:$G$1000000,4,FALSE)</f>
        <v>12249195.119999999</v>
      </c>
      <c r="I503" s="3">
        <f>VLOOKUP($A503,'02 SHIPPED'!$A$10:$G$1000000,5,FALSE)</f>
        <v>12119205.119999999</v>
      </c>
      <c r="J503" s="3">
        <f>VLOOKUP($A503,'02 SHIPPED'!$A$10:$G$1000000,6,FALSE)</f>
        <v>62</v>
      </c>
      <c r="K503" s="3">
        <f>VLOOKUP($A503,'02 SHIPPED'!$A$10:$G$1000000,7,FALSE)</f>
        <v>85</v>
      </c>
      <c r="L503" s="2">
        <f t="shared" si="31"/>
        <v>0.33469375578042065</v>
      </c>
      <c r="M503" s="2">
        <f t="shared" si="32"/>
        <v>0.33828366459730325</v>
      </c>
      <c r="N503" s="2">
        <f t="shared" si="33"/>
        <v>0.30645161290322581</v>
      </c>
      <c r="O503" s="2">
        <f t="shared" si="34"/>
        <v>0.28235294117647058</v>
      </c>
      <c r="P503" s="8">
        <f>VLOOKUP($A503,'03 FORECAST SHIPPED'!$A$2:$G$1000000,4,FALSE)*L503</f>
        <v>5140027.9333480168</v>
      </c>
      <c r="Q503" s="8">
        <f>VLOOKUP($A503,'03 FORECAST SHIPPED'!$A$2:$G$1000000,5,FALSE)*M503</f>
        <v>5151186.1274216482</v>
      </c>
      <c r="R503" s="8">
        <f>VLOOKUP($A503,'03 FORECAST SHIPPED'!$A$2:$G$1000000,6,FALSE)*N503</f>
        <v>24.20967741935484</v>
      </c>
      <c r="S503" s="8">
        <f>VLOOKUP($A503,'03 FORECAST SHIPPED'!$A$2:$G$1000000,7,FALSE)*O503</f>
        <v>30.211764705882352</v>
      </c>
    </row>
    <row r="504" spans="1:19" x14ac:dyDescent="0.25">
      <c r="A504" t="s">
        <v>544</v>
      </c>
      <c r="B504">
        <f>VLOOKUP($A504,'01 LEAD TIME'!$A$10:$G$1000000,2,FALSE)</f>
        <v>1</v>
      </c>
      <c r="C504">
        <f>VLOOKUP($A504,'01 LEAD TIME'!$A$10:$G$1000000,3,FALSE)</f>
        <v>970</v>
      </c>
      <c r="D504" s="3">
        <f>VLOOKUP($A504,'01 LEAD TIME'!$A$10:$G$1000000,4,FALSE)</f>
        <v>950890753.38999999</v>
      </c>
      <c r="E504" s="3">
        <f>VLOOKUP($A504,'01 LEAD TIME'!$A$10:$G$1000000,5,FALSE)</f>
        <v>936760910.70000005</v>
      </c>
      <c r="F504" s="3">
        <f>VLOOKUP($A504,'01 LEAD TIME'!$A$10:$G$1000000,6,FALSE)</f>
        <v>7468</v>
      </c>
      <c r="G504" s="3">
        <f>VLOOKUP($A504,'01 LEAD TIME'!$A$10:$G$1000000,7,FALSE)</f>
        <v>10951</v>
      </c>
      <c r="H504" s="3">
        <f>VLOOKUP($A504,'02 SHIPPED'!$A$10:$G$1000000,4,FALSE)</f>
        <v>2216930778.29</v>
      </c>
      <c r="I504" s="3">
        <f>VLOOKUP($A504,'02 SHIPPED'!$A$10:$G$1000000,5,FALSE)</f>
        <v>2190291322.2199998</v>
      </c>
      <c r="J504" s="3">
        <f>VLOOKUP($A504,'02 SHIPPED'!$A$10:$G$1000000,6,FALSE)</f>
        <v>16732</v>
      </c>
      <c r="K504" s="3">
        <f>VLOOKUP($A504,'02 SHIPPED'!$A$10:$G$1000000,7,FALSE)</f>
        <v>25588</v>
      </c>
      <c r="L504" s="2">
        <f t="shared" si="31"/>
        <v>0.42892216694445323</v>
      </c>
      <c r="M504" s="2">
        <f t="shared" si="32"/>
        <v>0.42768781540463446</v>
      </c>
      <c r="N504" s="2">
        <f t="shared" si="33"/>
        <v>0.44633038489122639</v>
      </c>
      <c r="O504" s="2">
        <f t="shared" si="34"/>
        <v>0.42797405033609504</v>
      </c>
      <c r="P504" s="8">
        <f>VLOOKUP($A504,'03 FORECAST SHIPPED'!$A$2:$G$1000000,4,FALSE)*L504</f>
        <v>1169709021.3262293</v>
      </c>
      <c r="Q504" s="8">
        <f>VLOOKUP($A504,'03 FORECAST SHIPPED'!$A$2:$G$1000000,5,FALSE)*M504</f>
        <v>1151765879.6992927</v>
      </c>
      <c r="R504" s="8">
        <f>VLOOKUP($A504,'03 FORECAST SHIPPED'!$A$2:$G$1000000,6,FALSE)*N504</f>
        <v>9271.1747549605552</v>
      </c>
      <c r="S504" s="8">
        <f>VLOOKUP($A504,'03 FORECAST SHIPPED'!$A$2:$G$1000000,7,FALSE)*O504</f>
        <v>13631.829451305299</v>
      </c>
    </row>
    <row r="505" spans="1:19" x14ac:dyDescent="0.25">
      <c r="A505" t="s">
        <v>545</v>
      </c>
      <c r="B505">
        <f>VLOOKUP($A505,'01 LEAD TIME'!$A$10:$G$1000000,2,FALSE)</f>
        <v>1</v>
      </c>
      <c r="C505">
        <f>VLOOKUP($A505,'01 LEAD TIME'!$A$10:$G$1000000,3,FALSE)</f>
        <v>982</v>
      </c>
      <c r="D505" s="3">
        <f>VLOOKUP($A505,'01 LEAD TIME'!$A$10:$G$1000000,4,FALSE)</f>
        <v>36840443</v>
      </c>
      <c r="E505" s="3">
        <f>VLOOKUP($A505,'01 LEAD TIME'!$A$10:$G$1000000,5,FALSE)</f>
        <v>36335538</v>
      </c>
      <c r="F505" s="3">
        <f>VLOOKUP($A505,'01 LEAD TIME'!$A$10:$G$1000000,6,FALSE)</f>
        <v>70</v>
      </c>
      <c r="G505" s="3">
        <f>VLOOKUP($A505,'01 LEAD TIME'!$A$10:$G$1000000,7,FALSE)</f>
        <v>90</v>
      </c>
      <c r="H505" s="3">
        <f>VLOOKUP($A505,'02 SHIPPED'!$A$10:$G$1000000,4,FALSE)</f>
        <v>90625780.299999997</v>
      </c>
      <c r="I505" s="3">
        <f>VLOOKUP($A505,'02 SHIPPED'!$A$10:$G$1000000,5,FALSE)</f>
        <v>89874978.900000006</v>
      </c>
      <c r="J505" s="3">
        <f>VLOOKUP($A505,'02 SHIPPED'!$A$10:$G$1000000,6,FALSE)</f>
        <v>192</v>
      </c>
      <c r="K505" s="3">
        <f>VLOOKUP($A505,'02 SHIPPED'!$A$10:$G$1000000,7,FALSE)</f>
        <v>265</v>
      </c>
      <c r="L505" s="2">
        <f t="shared" si="31"/>
        <v>0.40651173295332166</v>
      </c>
      <c r="M505" s="2">
        <f t="shared" si="32"/>
        <v>0.40428980840628603</v>
      </c>
      <c r="N505" s="2">
        <f t="shared" si="33"/>
        <v>0.36458333333333331</v>
      </c>
      <c r="O505" s="2">
        <f t="shared" si="34"/>
        <v>0.33962264150943394</v>
      </c>
      <c r="P505" s="8">
        <f>VLOOKUP($A505,'03 FORECAST SHIPPED'!$A$2:$G$1000000,4,FALSE)*L505</f>
        <v>47835272.750001639</v>
      </c>
      <c r="Q505" s="8">
        <f>VLOOKUP($A505,'03 FORECAST SHIPPED'!$A$2:$G$1000000,5,FALSE)*M505</f>
        <v>47181656.391073741</v>
      </c>
      <c r="R505" s="8">
        <f>VLOOKUP($A505,'03 FORECAST SHIPPED'!$A$2:$G$1000000,6,FALSE)*N505</f>
        <v>89.322916666666657</v>
      </c>
      <c r="S505" s="8">
        <f>VLOOKUP($A505,'03 FORECAST SHIPPED'!$A$2:$G$1000000,7,FALSE)*O505</f>
        <v>110.37735849056602</v>
      </c>
    </row>
    <row r="506" spans="1:19" x14ac:dyDescent="0.25">
      <c r="A506" t="s">
        <v>546</v>
      </c>
      <c r="B506">
        <f>VLOOKUP($A506,'01 LEAD TIME'!$A$10:$G$1000000,2,FALSE)</f>
        <v>1</v>
      </c>
      <c r="C506">
        <f>VLOOKUP($A506,'01 LEAD TIME'!$A$10:$G$1000000,3,FALSE)</f>
        <v>986</v>
      </c>
      <c r="D506" s="3">
        <f>VLOOKUP($A506,'01 LEAD TIME'!$A$10:$G$1000000,4,FALSE)</f>
        <v>5578800</v>
      </c>
      <c r="E506" s="3">
        <f>VLOOKUP($A506,'01 LEAD TIME'!$A$10:$G$1000000,5,FALSE)</f>
        <v>5578800</v>
      </c>
      <c r="F506" s="3">
        <f>VLOOKUP($A506,'01 LEAD TIME'!$A$10:$G$1000000,6,FALSE)</f>
        <v>3</v>
      </c>
      <c r="G506" s="3">
        <f>VLOOKUP($A506,'01 LEAD TIME'!$A$10:$G$1000000,7,FALSE)</f>
        <v>3</v>
      </c>
      <c r="H506" s="3">
        <f>VLOOKUP($A506,'02 SHIPPED'!$A$10:$G$1000000,4,FALSE)</f>
        <v>2333200</v>
      </c>
      <c r="I506" s="3">
        <f>VLOOKUP($A506,'02 SHIPPED'!$A$10:$G$1000000,5,FALSE)</f>
        <v>2333200</v>
      </c>
      <c r="J506" s="3">
        <f>VLOOKUP($A506,'02 SHIPPED'!$A$10:$G$1000000,6,FALSE)</f>
        <v>3</v>
      </c>
      <c r="K506" s="3">
        <f>VLOOKUP($A506,'02 SHIPPED'!$A$10:$G$1000000,7,FALSE)</f>
        <v>3</v>
      </c>
      <c r="L506" s="2">
        <f t="shared" si="31"/>
        <v>2.3910509171952685</v>
      </c>
      <c r="M506" s="2">
        <f t="shared" si="32"/>
        <v>2.3910509171952685</v>
      </c>
      <c r="N506" s="2">
        <f t="shared" si="33"/>
        <v>1</v>
      </c>
      <c r="O506" s="2">
        <f t="shared" si="34"/>
        <v>1</v>
      </c>
      <c r="P506" s="8">
        <f>VLOOKUP($A506,'03 FORECAST SHIPPED'!$A$2:$G$1000000,4,FALSE)*L506</f>
        <v>1764356.4717983888</v>
      </c>
      <c r="Q506" s="8">
        <f>VLOOKUP($A506,'03 FORECAST SHIPPED'!$A$2:$G$1000000,5,FALSE)*M506</f>
        <v>1764356.4717983888</v>
      </c>
      <c r="R506" s="8">
        <f>VLOOKUP($A506,'03 FORECAST SHIPPED'!$A$2:$G$1000000,6,FALSE)*N506</f>
        <v>6</v>
      </c>
      <c r="S506" s="8">
        <f>VLOOKUP($A506,'03 FORECAST SHIPPED'!$A$2:$G$1000000,7,FALSE)*O506</f>
        <v>7</v>
      </c>
    </row>
    <row r="507" spans="1:19" x14ac:dyDescent="0.25">
      <c r="A507" t="s">
        <v>547</v>
      </c>
      <c r="B507">
        <f>VLOOKUP($A507,'01 LEAD TIME'!$A$10:$G$1000000,2,FALSE)</f>
        <v>1</v>
      </c>
      <c r="C507">
        <f>VLOOKUP($A507,'01 LEAD TIME'!$A$10:$G$1000000,3,FALSE)</f>
        <v>1000</v>
      </c>
      <c r="D507" s="3">
        <f>VLOOKUP($A507,'01 LEAD TIME'!$A$10:$G$1000000,4,FALSE)</f>
        <v>1233288</v>
      </c>
      <c r="E507" s="3">
        <f>VLOOKUP($A507,'01 LEAD TIME'!$A$10:$G$1000000,5,FALSE)</f>
        <v>1233288</v>
      </c>
      <c r="F507" s="3">
        <f>VLOOKUP($A507,'01 LEAD TIME'!$A$10:$G$1000000,6,FALSE)</f>
        <v>8</v>
      </c>
      <c r="G507" s="3">
        <f>VLOOKUP($A507,'01 LEAD TIME'!$A$10:$G$1000000,7,FALSE)</f>
        <v>10</v>
      </c>
      <c r="H507" s="3">
        <f>VLOOKUP($A507,'02 SHIPPED'!$A$10:$G$1000000,4,FALSE)</f>
        <v>7966112.0199999996</v>
      </c>
      <c r="I507" s="3">
        <f>VLOOKUP($A507,'02 SHIPPED'!$A$10:$G$1000000,5,FALSE)</f>
        <v>7966112.0199999996</v>
      </c>
      <c r="J507" s="3">
        <f>VLOOKUP($A507,'02 SHIPPED'!$A$10:$G$1000000,6,FALSE)</f>
        <v>22</v>
      </c>
      <c r="K507" s="3">
        <f>VLOOKUP($A507,'02 SHIPPED'!$A$10:$G$1000000,7,FALSE)</f>
        <v>29</v>
      </c>
      <c r="L507" s="2">
        <f t="shared" si="31"/>
        <v>0.15481680359297786</v>
      </c>
      <c r="M507" s="2">
        <f t="shared" si="32"/>
        <v>0.15481680359297786</v>
      </c>
      <c r="N507" s="2">
        <f t="shared" si="33"/>
        <v>0.36363636363636365</v>
      </c>
      <c r="O507" s="2">
        <f t="shared" si="34"/>
        <v>0.34482758620689657</v>
      </c>
      <c r="P507" s="8">
        <f>VLOOKUP($A507,'03 FORECAST SHIPPED'!$A$2:$G$1000000,4,FALSE)*L507</f>
        <v>2125911.370959607</v>
      </c>
      <c r="Q507" s="8">
        <f>VLOOKUP($A507,'03 FORECAST SHIPPED'!$A$2:$G$1000000,5,FALSE)*M507</f>
        <v>2125911.370959607</v>
      </c>
      <c r="R507" s="8">
        <f>VLOOKUP($A507,'03 FORECAST SHIPPED'!$A$2:$G$1000000,6,FALSE)*N507</f>
        <v>13.090909090909092</v>
      </c>
      <c r="S507" s="8">
        <f>VLOOKUP($A507,'03 FORECAST SHIPPED'!$A$2:$G$1000000,7,FALSE)*O507</f>
        <v>14.827586206896553</v>
      </c>
    </row>
    <row r="508" spans="1:19" x14ac:dyDescent="0.25">
      <c r="A508" t="s">
        <v>548</v>
      </c>
      <c r="B508">
        <f>VLOOKUP($A508,'01 LEAD TIME'!$A$10:$G$1000000,2,FALSE)</f>
        <v>1</v>
      </c>
      <c r="C508">
        <f>VLOOKUP($A508,'01 LEAD TIME'!$A$10:$G$1000000,3,FALSE)</f>
        <v>1011</v>
      </c>
      <c r="D508" s="3">
        <f>VLOOKUP($A508,'01 LEAD TIME'!$A$10:$G$1000000,4,FALSE)</f>
        <v>19990</v>
      </c>
      <c r="E508" s="3">
        <f>VLOOKUP($A508,'01 LEAD TIME'!$A$10:$G$1000000,5,FALSE)</f>
        <v>0</v>
      </c>
      <c r="F508" s="3">
        <f>VLOOKUP($A508,'01 LEAD TIME'!$A$10:$G$1000000,6,FALSE)</f>
        <v>1</v>
      </c>
      <c r="G508" s="3">
        <f>VLOOKUP($A508,'01 LEAD TIME'!$A$10:$G$1000000,7,FALSE)</f>
        <v>1</v>
      </c>
      <c r="H508" s="3">
        <f>VLOOKUP($A508,'02 SHIPPED'!$A$10:$G$1000000,4,FALSE)</f>
        <v>49490</v>
      </c>
      <c r="I508" s="3">
        <f>VLOOKUP($A508,'02 SHIPPED'!$A$10:$G$1000000,5,FALSE)</f>
        <v>29500</v>
      </c>
      <c r="J508" s="3">
        <f>VLOOKUP($A508,'02 SHIPPED'!$A$10:$G$1000000,6,FALSE)</f>
        <v>2</v>
      </c>
      <c r="K508" s="3">
        <f>VLOOKUP($A508,'02 SHIPPED'!$A$10:$G$1000000,7,FALSE)</f>
        <v>2</v>
      </c>
      <c r="L508" s="2">
        <f t="shared" si="31"/>
        <v>0.40391998383511818</v>
      </c>
      <c r="M508" s="2">
        <f t="shared" si="32"/>
        <v>0</v>
      </c>
      <c r="N508" s="2">
        <f t="shared" si="33"/>
        <v>0.5</v>
      </c>
      <c r="O508" s="2">
        <f t="shared" si="34"/>
        <v>0.5</v>
      </c>
      <c r="P508" s="8">
        <f>VLOOKUP($A508,'03 FORECAST SHIPPED'!$A$2:$G$1000000,4,FALSE)*L508</f>
        <v>0</v>
      </c>
      <c r="Q508" s="8">
        <f>VLOOKUP($A508,'03 FORECAST SHIPPED'!$A$2:$G$1000000,5,FALSE)*M508</f>
        <v>0</v>
      </c>
      <c r="R508" s="8">
        <f>VLOOKUP($A508,'03 FORECAST SHIPPED'!$A$2:$G$1000000,6,FALSE)*N508</f>
        <v>0</v>
      </c>
      <c r="S508" s="8">
        <f>VLOOKUP($A508,'03 FORECAST SHIPPED'!$A$2:$G$1000000,7,FALSE)*O508</f>
        <v>0</v>
      </c>
    </row>
    <row r="509" spans="1:19" x14ac:dyDescent="0.25">
      <c r="A509" t="s">
        <v>549</v>
      </c>
      <c r="B509">
        <f>VLOOKUP($A509,'01 LEAD TIME'!$A$10:$G$1000000,2,FALSE)</f>
        <v>1</v>
      </c>
      <c r="C509">
        <f>VLOOKUP($A509,'01 LEAD TIME'!$A$10:$G$1000000,3,FALSE)</f>
        <v>1018</v>
      </c>
      <c r="D509" s="3">
        <f>VLOOKUP($A509,'01 LEAD TIME'!$A$10:$G$1000000,4,FALSE)</f>
        <v>230900</v>
      </c>
      <c r="E509" s="3">
        <f>VLOOKUP($A509,'01 LEAD TIME'!$A$10:$G$1000000,5,FALSE)</f>
        <v>230900</v>
      </c>
      <c r="F509" s="3">
        <f>VLOOKUP($A509,'01 LEAD TIME'!$A$10:$G$1000000,6,FALSE)</f>
        <v>4</v>
      </c>
      <c r="G509" s="3">
        <f>VLOOKUP($A509,'01 LEAD TIME'!$A$10:$G$1000000,7,FALSE)</f>
        <v>4</v>
      </c>
      <c r="H509" s="3">
        <f>VLOOKUP($A509,'02 SHIPPED'!$A$10:$G$1000000,4,FALSE)</f>
        <v>4809699</v>
      </c>
      <c r="I509" s="3">
        <f>VLOOKUP($A509,'02 SHIPPED'!$A$10:$G$1000000,5,FALSE)</f>
        <v>4760299.2</v>
      </c>
      <c r="J509" s="3">
        <f>VLOOKUP($A509,'02 SHIPPED'!$A$10:$G$1000000,6,FALSE)</f>
        <v>16</v>
      </c>
      <c r="K509" s="3">
        <f>VLOOKUP($A509,'02 SHIPPED'!$A$10:$G$1000000,7,FALSE)</f>
        <v>19</v>
      </c>
      <c r="L509" s="2">
        <f t="shared" si="31"/>
        <v>4.8007162194557286E-2</v>
      </c>
      <c r="M509" s="2">
        <f t="shared" si="32"/>
        <v>4.8505354453350323E-2</v>
      </c>
      <c r="N509" s="2">
        <f t="shared" si="33"/>
        <v>0.25</v>
      </c>
      <c r="O509" s="2">
        <f t="shared" si="34"/>
        <v>0.21052631578947367</v>
      </c>
      <c r="P509" s="8">
        <f>VLOOKUP($A509,'03 FORECAST SHIPPED'!$A$2:$G$1000000,4,FALSE)*L509</f>
        <v>265306.63713051478</v>
      </c>
      <c r="Q509" s="8">
        <f>VLOOKUP($A509,'03 FORECAST SHIPPED'!$A$2:$G$1000000,5,FALSE)*M509</f>
        <v>267070.34580515441</v>
      </c>
      <c r="R509" s="8">
        <f>VLOOKUP($A509,'03 FORECAST SHIPPED'!$A$2:$G$1000000,6,FALSE)*N509</f>
        <v>4.5</v>
      </c>
      <c r="S509" s="8">
        <f>VLOOKUP($A509,'03 FORECAST SHIPPED'!$A$2:$G$1000000,7,FALSE)*O509</f>
        <v>4.8421052631578947</v>
      </c>
    </row>
    <row r="510" spans="1:19" x14ac:dyDescent="0.25">
      <c r="A510" t="s">
        <v>550</v>
      </c>
      <c r="B510">
        <f>VLOOKUP($A510,'01 LEAD TIME'!$A$10:$G$1000000,2,FALSE)</f>
        <v>1</v>
      </c>
      <c r="C510">
        <f>VLOOKUP($A510,'01 LEAD TIME'!$A$10:$G$1000000,3,FALSE)</f>
        <v>1036</v>
      </c>
      <c r="D510" s="3">
        <f>VLOOKUP($A510,'01 LEAD TIME'!$A$10:$G$1000000,4,FALSE)</f>
        <v>861722</v>
      </c>
      <c r="E510" s="3">
        <f>VLOOKUP($A510,'01 LEAD TIME'!$A$10:$G$1000000,5,FALSE)</f>
        <v>861722</v>
      </c>
      <c r="F510" s="3">
        <f>VLOOKUP($A510,'01 LEAD TIME'!$A$10:$G$1000000,6,FALSE)</f>
        <v>7</v>
      </c>
      <c r="G510" s="3">
        <f>VLOOKUP($A510,'01 LEAD TIME'!$A$10:$G$1000000,7,FALSE)</f>
        <v>7</v>
      </c>
      <c r="H510" s="3">
        <f>VLOOKUP($A510,'02 SHIPPED'!$A$10:$G$1000000,4,FALSE)</f>
        <v>12203105</v>
      </c>
      <c r="I510" s="3">
        <f>VLOOKUP($A510,'02 SHIPPED'!$A$10:$G$1000000,5,FALSE)</f>
        <v>12073305</v>
      </c>
      <c r="J510" s="3">
        <f>VLOOKUP($A510,'02 SHIPPED'!$A$10:$G$1000000,6,FALSE)</f>
        <v>43</v>
      </c>
      <c r="K510" s="3">
        <f>VLOOKUP($A510,'02 SHIPPED'!$A$10:$G$1000000,7,FALSE)</f>
        <v>56</v>
      </c>
      <c r="L510" s="2">
        <f t="shared" si="31"/>
        <v>7.0614978728774355E-2</v>
      </c>
      <c r="M510" s="2">
        <f t="shared" si="32"/>
        <v>7.1374159768182774E-2</v>
      </c>
      <c r="N510" s="2">
        <f t="shared" si="33"/>
        <v>0.16279069767441862</v>
      </c>
      <c r="O510" s="2">
        <f t="shared" si="34"/>
        <v>0.125</v>
      </c>
      <c r="P510" s="8">
        <f>VLOOKUP($A510,'03 FORECAST SHIPPED'!$A$2:$G$1000000,4,FALSE)*L510</f>
        <v>1069264.0195189831</v>
      </c>
      <c r="Q510" s="8">
        <f>VLOOKUP($A510,'03 FORECAST SHIPPED'!$A$2:$G$1000000,5,FALSE)*M510</f>
        <v>1072437.44092543</v>
      </c>
      <c r="R510" s="8">
        <f>VLOOKUP($A510,'03 FORECAST SHIPPED'!$A$2:$G$1000000,6,FALSE)*N510</f>
        <v>7.6511627906976747</v>
      </c>
      <c r="S510" s="8">
        <f>VLOOKUP($A510,'03 FORECAST SHIPPED'!$A$2:$G$1000000,7,FALSE)*O510</f>
        <v>7.25</v>
      </c>
    </row>
    <row r="511" spans="1:19" x14ac:dyDescent="0.25">
      <c r="A511" t="s">
        <v>551</v>
      </c>
      <c r="B511">
        <f>VLOOKUP($A511,'01 LEAD TIME'!$A$10:$G$1000000,2,FALSE)</f>
        <v>1</v>
      </c>
      <c r="C511">
        <f>VLOOKUP($A511,'01 LEAD TIME'!$A$10:$G$1000000,3,FALSE)</f>
        <v>1056</v>
      </c>
      <c r="D511" s="3">
        <f>VLOOKUP($A511,'01 LEAD TIME'!$A$10:$G$1000000,4,FALSE)</f>
        <v>617980</v>
      </c>
      <c r="E511" s="3">
        <f>VLOOKUP($A511,'01 LEAD TIME'!$A$10:$G$1000000,5,FALSE)</f>
        <v>617980</v>
      </c>
      <c r="F511" s="3">
        <f>VLOOKUP($A511,'01 LEAD TIME'!$A$10:$G$1000000,6,FALSE)</f>
        <v>5</v>
      </c>
      <c r="G511" s="3">
        <f>VLOOKUP($A511,'01 LEAD TIME'!$A$10:$G$1000000,7,FALSE)</f>
        <v>6</v>
      </c>
      <c r="H511" s="3">
        <f>VLOOKUP($A511,'02 SHIPPED'!$A$10:$G$1000000,4,FALSE)</f>
        <v>8028238.8200000003</v>
      </c>
      <c r="I511" s="3">
        <f>VLOOKUP($A511,'02 SHIPPED'!$A$10:$G$1000000,5,FALSE)</f>
        <v>8028238.8200000003</v>
      </c>
      <c r="J511" s="3">
        <f>VLOOKUP($A511,'02 SHIPPED'!$A$10:$G$1000000,6,FALSE)</f>
        <v>12</v>
      </c>
      <c r="K511" s="3">
        <f>VLOOKUP($A511,'02 SHIPPED'!$A$10:$G$1000000,7,FALSE)</f>
        <v>17</v>
      </c>
      <c r="L511" s="2">
        <f t="shared" si="31"/>
        <v>7.6975786826431247E-2</v>
      </c>
      <c r="M511" s="2">
        <f t="shared" si="32"/>
        <v>7.6975786826431247E-2</v>
      </c>
      <c r="N511" s="2">
        <f t="shared" si="33"/>
        <v>0.41666666666666669</v>
      </c>
      <c r="O511" s="2">
        <f t="shared" si="34"/>
        <v>0.35294117647058826</v>
      </c>
      <c r="P511" s="8">
        <f>VLOOKUP($A511,'03 FORECAST SHIPPED'!$A$2:$G$1000000,4,FALSE)*L511</f>
        <v>371814.05090582493</v>
      </c>
      <c r="Q511" s="8">
        <f>VLOOKUP($A511,'03 FORECAST SHIPPED'!$A$2:$G$1000000,5,FALSE)*M511</f>
        <v>371814.05090582493</v>
      </c>
      <c r="R511" s="8">
        <f>VLOOKUP($A511,'03 FORECAST SHIPPED'!$A$2:$G$1000000,6,FALSE)*N511</f>
        <v>4.166666666666667</v>
      </c>
      <c r="S511" s="8">
        <f>VLOOKUP($A511,'03 FORECAST SHIPPED'!$A$2:$G$1000000,7,FALSE)*O511</f>
        <v>6</v>
      </c>
    </row>
    <row r="512" spans="1:19" x14ac:dyDescent="0.25">
      <c r="A512" t="s">
        <v>552</v>
      </c>
      <c r="B512">
        <f>VLOOKUP($A512,'01 LEAD TIME'!$A$10:$G$1000000,2,FALSE)</f>
        <v>1</v>
      </c>
      <c r="C512">
        <f>VLOOKUP($A512,'01 LEAD TIME'!$A$10:$G$1000000,3,FALSE)</f>
        <v>1087</v>
      </c>
      <c r="D512" s="3">
        <f>VLOOKUP($A512,'01 LEAD TIME'!$A$10:$G$1000000,4,FALSE)</f>
        <v>1694199</v>
      </c>
      <c r="E512" s="3">
        <f>VLOOKUP($A512,'01 LEAD TIME'!$A$10:$G$1000000,5,FALSE)</f>
        <v>1694199</v>
      </c>
      <c r="F512" s="3">
        <f>VLOOKUP($A512,'01 LEAD TIME'!$A$10:$G$1000000,6,FALSE)</f>
        <v>11</v>
      </c>
      <c r="G512" s="3">
        <f>VLOOKUP($A512,'01 LEAD TIME'!$A$10:$G$1000000,7,FALSE)</f>
        <v>15</v>
      </c>
      <c r="H512" s="3">
        <f>VLOOKUP($A512,'02 SHIPPED'!$A$10:$G$1000000,4,FALSE)</f>
        <v>19221345</v>
      </c>
      <c r="I512" s="3">
        <f>VLOOKUP($A512,'02 SHIPPED'!$A$10:$G$1000000,5,FALSE)</f>
        <v>18951669.140000001</v>
      </c>
      <c r="J512" s="3">
        <f>VLOOKUP($A512,'02 SHIPPED'!$A$10:$G$1000000,6,FALSE)</f>
        <v>41</v>
      </c>
      <c r="K512" s="3">
        <f>VLOOKUP($A512,'02 SHIPPED'!$A$10:$G$1000000,7,FALSE)</f>
        <v>64</v>
      </c>
      <c r="L512" s="2">
        <f t="shared" si="31"/>
        <v>8.814154264438831E-2</v>
      </c>
      <c r="M512" s="2">
        <f t="shared" si="32"/>
        <v>8.9395767068567555E-2</v>
      </c>
      <c r="N512" s="2">
        <f t="shared" si="33"/>
        <v>0.26829268292682928</v>
      </c>
      <c r="O512" s="2">
        <f t="shared" si="34"/>
        <v>0.234375</v>
      </c>
      <c r="P512" s="8">
        <f>VLOOKUP($A512,'03 FORECAST SHIPPED'!$A$2:$G$1000000,4,FALSE)*L512</f>
        <v>2115258.5531018251</v>
      </c>
      <c r="Q512" s="8">
        <f>VLOOKUP($A512,'03 FORECAST SHIPPED'!$A$2:$G$1000000,5,FALSE)*M512</f>
        <v>2121250.088530981</v>
      </c>
      <c r="R512" s="8">
        <f>VLOOKUP($A512,'03 FORECAST SHIPPED'!$A$2:$G$1000000,6,FALSE)*N512</f>
        <v>12.341463414634147</v>
      </c>
      <c r="S512" s="8">
        <f>VLOOKUP($A512,'03 FORECAST SHIPPED'!$A$2:$G$1000000,7,FALSE)*O512</f>
        <v>15.9375</v>
      </c>
    </row>
    <row r="513" spans="1:19" x14ac:dyDescent="0.25">
      <c r="A513" t="s">
        <v>553</v>
      </c>
      <c r="B513">
        <f>VLOOKUP($A513,'01 LEAD TIME'!$A$10:$G$1000000,2,FALSE)</f>
        <v>1</v>
      </c>
      <c r="C513">
        <f>VLOOKUP($A513,'01 LEAD TIME'!$A$10:$G$1000000,3,FALSE)</f>
        <v>1102</v>
      </c>
      <c r="D513" s="3">
        <f>VLOOKUP($A513,'01 LEAD TIME'!$A$10:$G$1000000,4,FALSE)</f>
        <v>241999</v>
      </c>
      <c r="E513" s="3">
        <f>VLOOKUP($A513,'01 LEAD TIME'!$A$10:$G$1000000,5,FALSE)</f>
        <v>241999</v>
      </c>
      <c r="F513" s="3">
        <f>VLOOKUP($A513,'01 LEAD TIME'!$A$10:$G$1000000,6,FALSE)</f>
        <v>2</v>
      </c>
      <c r="G513" s="3">
        <f>VLOOKUP($A513,'01 LEAD TIME'!$A$10:$G$1000000,7,FALSE)</f>
        <v>2</v>
      </c>
      <c r="H513" s="3">
        <f>VLOOKUP($A513,'02 SHIPPED'!$A$10:$G$1000000,4,FALSE)</f>
        <v>2108860</v>
      </c>
      <c r="I513" s="3">
        <f>VLOOKUP($A513,'02 SHIPPED'!$A$10:$G$1000000,5,FALSE)</f>
        <v>2108860</v>
      </c>
      <c r="J513" s="3">
        <f>VLOOKUP($A513,'02 SHIPPED'!$A$10:$G$1000000,6,FALSE)</f>
        <v>8</v>
      </c>
      <c r="K513" s="3">
        <f>VLOOKUP($A513,'02 SHIPPED'!$A$10:$G$1000000,7,FALSE)</f>
        <v>11</v>
      </c>
      <c r="L513" s="2">
        <f t="shared" si="31"/>
        <v>0.11475346869872823</v>
      </c>
      <c r="M513" s="2">
        <f t="shared" si="32"/>
        <v>0.11475346869872823</v>
      </c>
      <c r="N513" s="2">
        <f t="shared" si="33"/>
        <v>0.25</v>
      </c>
      <c r="O513" s="2">
        <f t="shared" si="34"/>
        <v>0.18181818181818182</v>
      </c>
      <c r="P513" s="8">
        <f>VLOOKUP($A513,'03 FORECAST SHIPPED'!$A$2:$G$1000000,4,FALSE)*L513</f>
        <v>186582.25489601018</v>
      </c>
      <c r="Q513" s="8">
        <f>VLOOKUP($A513,'03 FORECAST SHIPPED'!$A$2:$G$1000000,5,FALSE)*M513</f>
        <v>186582.25489601018</v>
      </c>
      <c r="R513" s="8">
        <f>VLOOKUP($A513,'03 FORECAST SHIPPED'!$A$2:$G$1000000,6,FALSE)*N513</f>
        <v>2.5</v>
      </c>
      <c r="S513" s="8">
        <f>VLOOKUP($A513,'03 FORECAST SHIPPED'!$A$2:$G$1000000,7,FALSE)*O513</f>
        <v>2.1818181818181817</v>
      </c>
    </row>
    <row r="514" spans="1:19" x14ac:dyDescent="0.25">
      <c r="A514" t="s">
        <v>554</v>
      </c>
      <c r="B514">
        <f>VLOOKUP($A514,'01 LEAD TIME'!$A$10:$G$1000000,2,FALSE)</f>
        <v>1</v>
      </c>
      <c r="C514">
        <f>VLOOKUP($A514,'01 LEAD TIME'!$A$10:$G$1000000,3,FALSE)</f>
        <v>1109</v>
      </c>
      <c r="D514" s="3">
        <f>VLOOKUP($A514,'01 LEAD TIME'!$A$10:$G$1000000,4,FALSE)</f>
        <v>513300</v>
      </c>
      <c r="E514" s="3">
        <f>VLOOKUP($A514,'01 LEAD TIME'!$A$10:$G$1000000,5,FALSE)</f>
        <v>513300</v>
      </c>
      <c r="F514" s="3">
        <f>VLOOKUP($A514,'01 LEAD TIME'!$A$10:$G$1000000,6,FALSE)</f>
        <v>5</v>
      </c>
      <c r="G514" s="3">
        <f>VLOOKUP($A514,'01 LEAD TIME'!$A$10:$G$1000000,7,FALSE)</f>
        <v>5</v>
      </c>
      <c r="H514" s="3">
        <f>VLOOKUP($A514,'02 SHIPPED'!$A$10:$G$1000000,4,FALSE)</f>
        <v>900122</v>
      </c>
      <c r="I514" s="3">
        <f>VLOOKUP($A514,'02 SHIPPED'!$A$10:$G$1000000,5,FALSE)</f>
        <v>900122</v>
      </c>
      <c r="J514" s="3">
        <f>VLOOKUP($A514,'02 SHIPPED'!$A$10:$G$1000000,6,FALSE)</f>
        <v>9</v>
      </c>
      <c r="K514" s="3">
        <f>VLOOKUP($A514,'02 SHIPPED'!$A$10:$G$1000000,7,FALSE)</f>
        <v>12</v>
      </c>
      <c r="L514" s="2">
        <f t="shared" si="31"/>
        <v>0.5702560319601121</v>
      </c>
      <c r="M514" s="2">
        <f t="shared" si="32"/>
        <v>0.5702560319601121</v>
      </c>
      <c r="N514" s="2">
        <f t="shared" si="33"/>
        <v>0.55555555555555558</v>
      </c>
      <c r="O514" s="2">
        <f t="shared" si="34"/>
        <v>0.41666666666666669</v>
      </c>
      <c r="P514" s="8">
        <f>VLOOKUP($A514,'03 FORECAST SHIPPED'!$A$2:$G$1000000,4,FALSE)*L514</f>
        <v>420164.6443482106</v>
      </c>
      <c r="Q514" s="8">
        <f>VLOOKUP($A514,'03 FORECAST SHIPPED'!$A$2:$G$1000000,5,FALSE)*M514</f>
        <v>420164.6443482106</v>
      </c>
      <c r="R514" s="8">
        <f>VLOOKUP($A514,'03 FORECAST SHIPPED'!$A$2:$G$1000000,6,FALSE)*N514</f>
        <v>3.8888888888888893</v>
      </c>
      <c r="S514" s="8">
        <f>VLOOKUP($A514,'03 FORECAST SHIPPED'!$A$2:$G$1000000,7,FALSE)*O514</f>
        <v>3.75</v>
      </c>
    </row>
    <row r="515" spans="1:19" x14ac:dyDescent="0.25">
      <c r="A515" t="s">
        <v>555</v>
      </c>
      <c r="B515">
        <f>VLOOKUP($A515,'01 LEAD TIME'!$A$10:$G$1000000,2,FALSE)</f>
        <v>1</v>
      </c>
      <c r="C515">
        <f>VLOOKUP($A515,'01 LEAD TIME'!$A$10:$G$1000000,3,FALSE)</f>
        <v>1115</v>
      </c>
      <c r="D515" s="3">
        <f>VLOOKUP($A515,'01 LEAD TIME'!$A$10:$G$1000000,4,FALSE)</f>
        <v>52470</v>
      </c>
      <c r="E515" s="3">
        <f>VLOOKUP($A515,'01 LEAD TIME'!$A$10:$G$1000000,5,FALSE)</f>
        <v>52470</v>
      </c>
      <c r="F515" s="3">
        <f>VLOOKUP($A515,'01 LEAD TIME'!$A$10:$G$1000000,6,FALSE)</f>
        <v>1</v>
      </c>
      <c r="G515" s="3">
        <f>VLOOKUP($A515,'01 LEAD TIME'!$A$10:$G$1000000,7,FALSE)</f>
        <v>1</v>
      </c>
      <c r="H515" s="3">
        <f>VLOOKUP($A515,'02 SHIPPED'!$A$10:$G$1000000,4,FALSE)</f>
        <v>102460</v>
      </c>
      <c r="I515" s="3">
        <f>VLOOKUP($A515,'02 SHIPPED'!$A$10:$G$1000000,5,FALSE)</f>
        <v>102460</v>
      </c>
      <c r="J515" s="3">
        <f>VLOOKUP($A515,'02 SHIPPED'!$A$10:$G$1000000,6,FALSE)</f>
        <v>2</v>
      </c>
      <c r="K515" s="3">
        <f>VLOOKUP($A515,'02 SHIPPED'!$A$10:$G$1000000,7,FALSE)</f>
        <v>2</v>
      </c>
      <c r="L515" s="2">
        <f t="shared" si="31"/>
        <v>0.51210228381807532</v>
      </c>
      <c r="M515" s="2">
        <f t="shared" si="32"/>
        <v>0.51210228381807532</v>
      </c>
      <c r="N515" s="2">
        <f t="shared" si="33"/>
        <v>0.5</v>
      </c>
      <c r="O515" s="2">
        <f t="shared" si="34"/>
        <v>0.5</v>
      </c>
      <c r="P515" s="8">
        <f>VLOOKUP($A515,'03 FORECAST SHIPPED'!$A$2:$G$1000000,4,FALSE)*L515</f>
        <v>41160.733164161626</v>
      </c>
      <c r="Q515" s="8">
        <f>VLOOKUP($A515,'03 FORECAST SHIPPED'!$A$2:$G$1000000,5,FALSE)*M515</f>
        <v>41160.733164161626</v>
      </c>
      <c r="R515" s="8">
        <f>VLOOKUP($A515,'03 FORECAST SHIPPED'!$A$2:$G$1000000,6,FALSE)*N515</f>
        <v>1</v>
      </c>
      <c r="S515" s="8">
        <f>VLOOKUP($A515,'03 FORECAST SHIPPED'!$A$2:$G$1000000,7,FALSE)*O515</f>
        <v>1</v>
      </c>
    </row>
    <row r="516" spans="1:19" x14ac:dyDescent="0.25">
      <c r="A516" t="s">
        <v>556</v>
      </c>
      <c r="B516">
        <f>VLOOKUP($A516,'01 LEAD TIME'!$A$10:$G$1000000,2,FALSE)</f>
        <v>1</v>
      </c>
      <c r="C516">
        <f>VLOOKUP($A516,'01 LEAD TIME'!$A$10:$G$1000000,3,FALSE)</f>
        <v>1121</v>
      </c>
      <c r="D516" s="3">
        <f>VLOOKUP($A516,'01 LEAD TIME'!$A$10:$G$1000000,4,FALSE)</f>
        <v>78400</v>
      </c>
      <c r="E516" s="3">
        <f>VLOOKUP($A516,'01 LEAD TIME'!$A$10:$G$1000000,5,FALSE)</f>
        <v>78400</v>
      </c>
      <c r="F516" s="3">
        <f>VLOOKUP($A516,'01 LEAD TIME'!$A$10:$G$1000000,6,FALSE)</f>
        <v>1</v>
      </c>
      <c r="G516" s="3">
        <f>VLOOKUP($A516,'01 LEAD TIME'!$A$10:$G$1000000,7,FALSE)</f>
        <v>1</v>
      </c>
      <c r="H516" s="3">
        <f>VLOOKUP($A516,'02 SHIPPED'!$A$10:$G$1000000,4,FALSE)</f>
        <v>78400</v>
      </c>
      <c r="I516" s="3">
        <f>VLOOKUP($A516,'02 SHIPPED'!$A$10:$G$1000000,5,FALSE)</f>
        <v>78400</v>
      </c>
      <c r="J516" s="3">
        <f>VLOOKUP($A516,'02 SHIPPED'!$A$10:$G$1000000,6,FALSE)</f>
        <v>1</v>
      </c>
      <c r="K516" s="3">
        <f>VLOOKUP($A516,'02 SHIPPED'!$A$10:$G$1000000,7,FALSE)</f>
        <v>1</v>
      </c>
      <c r="L516" s="2">
        <f t="shared" si="31"/>
        <v>1</v>
      </c>
      <c r="M516" s="2">
        <f t="shared" si="32"/>
        <v>1</v>
      </c>
      <c r="N516" s="2">
        <f t="shared" si="33"/>
        <v>1</v>
      </c>
      <c r="O516" s="2">
        <f t="shared" si="34"/>
        <v>1</v>
      </c>
      <c r="P516" s="8">
        <f>VLOOKUP($A516,'03 FORECAST SHIPPED'!$A$2:$G$1000000,4,FALSE)*L516</f>
        <v>0</v>
      </c>
      <c r="Q516" s="8">
        <f>VLOOKUP($A516,'03 FORECAST SHIPPED'!$A$2:$G$1000000,5,FALSE)*M516</f>
        <v>0</v>
      </c>
      <c r="R516" s="8">
        <f>VLOOKUP($A516,'03 FORECAST SHIPPED'!$A$2:$G$1000000,6,FALSE)*N516</f>
        <v>0</v>
      </c>
      <c r="S516" s="8">
        <f>VLOOKUP($A516,'03 FORECAST SHIPPED'!$A$2:$G$1000000,7,FALSE)*O516</f>
        <v>0</v>
      </c>
    </row>
    <row r="517" spans="1:19" x14ac:dyDescent="0.25">
      <c r="A517" t="s">
        <v>557</v>
      </c>
      <c r="B517">
        <f>VLOOKUP($A517,'01 LEAD TIME'!$A$10:$G$1000000,2,FALSE)</f>
        <v>1</v>
      </c>
      <c r="C517">
        <f>VLOOKUP($A517,'01 LEAD TIME'!$A$10:$G$1000000,3,FALSE)</f>
        <v>1134</v>
      </c>
      <c r="D517" s="3">
        <f>VLOOKUP($A517,'01 LEAD TIME'!$A$10:$G$1000000,4,FALSE)</f>
        <v>3189500</v>
      </c>
      <c r="E517" s="3">
        <f>VLOOKUP($A517,'01 LEAD TIME'!$A$10:$G$1000000,5,FALSE)</f>
        <v>3189500</v>
      </c>
      <c r="F517" s="3">
        <f>VLOOKUP($A517,'01 LEAD TIME'!$A$10:$G$1000000,6,FALSE)</f>
        <v>10</v>
      </c>
      <c r="G517" s="3">
        <f>VLOOKUP($A517,'01 LEAD TIME'!$A$10:$G$1000000,7,FALSE)</f>
        <v>14</v>
      </c>
      <c r="H517" s="3">
        <f>VLOOKUP($A517,'02 SHIPPED'!$A$10:$G$1000000,4,FALSE)</f>
        <v>13250593</v>
      </c>
      <c r="I517" s="3">
        <f>VLOOKUP($A517,'02 SHIPPED'!$A$10:$G$1000000,5,FALSE)</f>
        <v>13200593</v>
      </c>
      <c r="J517" s="3">
        <f>VLOOKUP($A517,'02 SHIPPED'!$A$10:$G$1000000,6,FALSE)</f>
        <v>28</v>
      </c>
      <c r="K517" s="3">
        <f>VLOOKUP($A517,'02 SHIPPED'!$A$10:$G$1000000,7,FALSE)</f>
        <v>45</v>
      </c>
      <c r="L517" s="2">
        <f t="shared" ref="L517:L580" si="35">D517/H517</f>
        <v>0.24070620839384321</v>
      </c>
      <c r="M517" s="2">
        <f t="shared" ref="M517:M580" si="36">E517/I517</f>
        <v>0.24161793337617485</v>
      </c>
      <c r="N517" s="2">
        <f t="shared" ref="N517:N580" si="37">F517/J517</f>
        <v>0.35714285714285715</v>
      </c>
      <c r="O517" s="2">
        <f t="shared" ref="O517:O580" si="38">G517/K517</f>
        <v>0.31111111111111112</v>
      </c>
      <c r="P517" s="8">
        <f>VLOOKUP($A517,'03 FORECAST SHIPPED'!$A$2:$G$1000000,4,FALSE)*L517</f>
        <v>4871824.8159157857</v>
      </c>
      <c r="Q517" s="8">
        <f>VLOOKUP($A517,'03 FORECAST SHIPPED'!$A$2:$G$1000000,5,FALSE)*M517</f>
        <v>4883685.0480482206</v>
      </c>
      <c r="R517" s="8">
        <f>VLOOKUP($A517,'03 FORECAST SHIPPED'!$A$2:$G$1000000,6,FALSE)*N517</f>
        <v>10.714285714285715</v>
      </c>
      <c r="S517" s="8">
        <f>VLOOKUP($A517,'03 FORECAST SHIPPED'!$A$2:$G$1000000,7,FALSE)*O517</f>
        <v>14.311111111111112</v>
      </c>
    </row>
    <row r="518" spans="1:19" x14ac:dyDescent="0.25">
      <c r="A518" t="s">
        <v>558</v>
      </c>
      <c r="B518">
        <f>VLOOKUP($A518,'01 LEAD TIME'!$A$10:$G$1000000,2,FALSE)</f>
        <v>1</v>
      </c>
      <c r="C518">
        <f>VLOOKUP($A518,'01 LEAD TIME'!$A$10:$G$1000000,3,FALSE)</f>
        <v>1140</v>
      </c>
      <c r="D518" s="3">
        <f>VLOOKUP($A518,'01 LEAD TIME'!$A$10:$G$1000000,4,FALSE)</f>
        <v>136466138.68000001</v>
      </c>
      <c r="E518" s="3">
        <f>VLOOKUP($A518,'01 LEAD TIME'!$A$10:$G$1000000,5,FALSE)</f>
        <v>135861253.74000001</v>
      </c>
      <c r="F518" s="3">
        <f>VLOOKUP($A518,'01 LEAD TIME'!$A$10:$G$1000000,6,FALSE)</f>
        <v>432</v>
      </c>
      <c r="G518" s="3">
        <f>VLOOKUP($A518,'01 LEAD TIME'!$A$10:$G$1000000,7,FALSE)</f>
        <v>549</v>
      </c>
      <c r="H518" s="3">
        <f>VLOOKUP($A518,'02 SHIPPED'!$A$10:$G$1000000,4,FALSE)</f>
        <v>446566399.07999998</v>
      </c>
      <c r="I518" s="3">
        <f>VLOOKUP($A518,'02 SHIPPED'!$A$10:$G$1000000,5,FALSE)</f>
        <v>444887938.38999999</v>
      </c>
      <c r="J518" s="3">
        <f>VLOOKUP($A518,'02 SHIPPED'!$A$10:$G$1000000,6,FALSE)</f>
        <v>1247</v>
      </c>
      <c r="K518" s="3">
        <f>VLOOKUP($A518,'02 SHIPPED'!$A$10:$G$1000000,7,FALSE)</f>
        <v>1677</v>
      </c>
      <c r="L518" s="2">
        <f t="shared" si="35"/>
        <v>0.30558980469901592</v>
      </c>
      <c r="M518" s="2">
        <f t="shared" si="36"/>
        <v>0.30538309092322619</v>
      </c>
      <c r="N518" s="2">
        <f t="shared" si="37"/>
        <v>0.34643143544506816</v>
      </c>
      <c r="O518" s="2">
        <f t="shared" si="38"/>
        <v>0.32737030411449014</v>
      </c>
      <c r="P518" s="8">
        <f>VLOOKUP($A518,'03 FORECAST SHIPPED'!$A$2:$G$1000000,4,FALSE)*L518</f>
        <v>177638182.74782845</v>
      </c>
      <c r="Q518" s="8">
        <f>VLOOKUP($A518,'03 FORECAST SHIPPED'!$A$2:$G$1000000,5,FALSE)*M518</f>
        <v>176941020.25290847</v>
      </c>
      <c r="R518" s="8">
        <f>VLOOKUP($A518,'03 FORECAST SHIPPED'!$A$2:$G$1000000,6,FALSE)*N518</f>
        <v>604.86928628708904</v>
      </c>
      <c r="S518" s="8">
        <f>VLOOKUP($A518,'03 FORECAST SHIPPED'!$A$2:$G$1000000,7,FALSE)*O518</f>
        <v>753.60644007155634</v>
      </c>
    </row>
    <row r="519" spans="1:19" x14ac:dyDescent="0.25">
      <c r="A519" t="s">
        <v>559</v>
      </c>
      <c r="B519">
        <f>VLOOKUP($A519,'01 LEAD TIME'!$A$10:$G$1000000,2,FALSE)</f>
        <v>1</v>
      </c>
      <c r="C519">
        <f>VLOOKUP($A519,'01 LEAD TIME'!$A$10:$G$1000000,3,FALSE)</f>
        <v>1150</v>
      </c>
      <c r="D519" s="3">
        <f>VLOOKUP($A519,'01 LEAD TIME'!$A$10:$G$1000000,4,FALSE)</f>
        <v>8463566</v>
      </c>
      <c r="E519" s="3">
        <f>VLOOKUP($A519,'01 LEAD TIME'!$A$10:$G$1000000,5,FALSE)</f>
        <v>8438591</v>
      </c>
      <c r="F519" s="3">
        <f>VLOOKUP($A519,'01 LEAD TIME'!$A$10:$G$1000000,6,FALSE)</f>
        <v>15</v>
      </c>
      <c r="G519" s="3">
        <f>VLOOKUP($A519,'01 LEAD TIME'!$A$10:$G$1000000,7,FALSE)</f>
        <v>24</v>
      </c>
      <c r="H519" s="3">
        <f>VLOOKUP($A519,'02 SHIPPED'!$A$10:$G$1000000,4,FALSE)</f>
        <v>44403983</v>
      </c>
      <c r="I519" s="3">
        <f>VLOOKUP($A519,'02 SHIPPED'!$A$10:$G$1000000,5,FALSE)</f>
        <v>41875611.649999999</v>
      </c>
      <c r="J519" s="3">
        <f>VLOOKUP($A519,'02 SHIPPED'!$A$10:$G$1000000,6,FALSE)</f>
        <v>81</v>
      </c>
      <c r="K519" s="3">
        <f>VLOOKUP($A519,'02 SHIPPED'!$A$10:$G$1000000,7,FALSE)</f>
        <v>115</v>
      </c>
      <c r="L519" s="2">
        <f t="shared" si="35"/>
        <v>0.19060375732510301</v>
      </c>
      <c r="M519" s="2">
        <f t="shared" si="36"/>
        <v>0.20151564759293492</v>
      </c>
      <c r="N519" s="2">
        <f t="shared" si="37"/>
        <v>0.18518518518518517</v>
      </c>
      <c r="O519" s="2">
        <f t="shared" si="38"/>
        <v>0.20869565217391303</v>
      </c>
      <c r="P519" s="8">
        <f>VLOOKUP($A519,'03 FORECAST SHIPPED'!$A$2:$G$1000000,4,FALSE)*L519</f>
        <v>9705608.5094792508</v>
      </c>
      <c r="Q519" s="8">
        <f>VLOOKUP($A519,'03 FORECAST SHIPPED'!$A$2:$G$1000000,5,FALSE)*M519</f>
        <v>9777746.8750234209</v>
      </c>
      <c r="R519" s="8">
        <f>VLOOKUP($A519,'03 FORECAST SHIPPED'!$A$2:$G$1000000,6,FALSE)*N519</f>
        <v>16.296296296296294</v>
      </c>
      <c r="S519" s="8">
        <f>VLOOKUP($A519,'03 FORECAST SHIPPED'!$A$2:$G$1000000,7,FALSE)*O519</f>
        <v>25.043478260869563</v>
      </c>
    </row>
    <row r="520" spans="1:19" x14ac:dyDescent="0.25">
      <c r="A520" t="s">
        <v>560</v>
      </c>
      <c r="B520">
        <f>VLOOKUP($A520,'01 LEAD TIME'!$A$10:$G$1000000,2,FALSE)</f>
        <v>1</v>
      </c>
      <c r="C520">
        <f>VLOOKUP($A520,'01 LEAD TIME'!$A$10:$G$1000000,3,FALSE)</f>
        <v>1155</v>
      </c>
      <c r="D520" s="3">
        <f>VLOOKUP($A520,'01 LEAD TIME'!$A$10:$G$1000000,4,FALSE)</f>
        <v>11258638</v>
      </c>
      <c r="E520" s="3">
        <f>VLOOKUP($A520,'01 LEAD TIME'!$A$10:$G$1000000,5,FALSE)</f>
        <v>11125138</v>
      </c>
      <c r="F520" s="3">
        <f>VLOOKUP($A520,'01 LEAD TIME'!$A$10:$G$1000000,6,FALSE)</f>
        <v>23</v>
      </c>
      <c r="G520" s="3">
        <f>VLOOKUP($A520,'01 LEAD TIME'!$A$10:$G$1000000,7,FALSE)</f>
        <v>25</v>
      </c>
      <c r="H520" s="3">
        <f>VLOOKUP($A520,'02 SHIPPED'!$A$10:$G$1000000,4,FALSE)</f>
        <v>58329619.200000003</v>
      </c>
      <c r="I520" s="3">
        <f>VLOOKUP($A520,'02 SHIPPED'!$A$10:$G$1000000,5,FALSE)</f>
        <v>57811969.200000003</v>
      </c>
      <c r="J520" s="3">
        <f>VLOOKUP($A520,'02 SHIPPED'!$A$10:$G$1000000,6,FALSE)</f>
        <v>104</v>
      </c>
      <c r="K520" s="3">
        <f>VLOOKUP($A520,'02 SHIPPED'!$A$10:$G$1000000,7,FALSE)</f>
        <v>139</v>
      </c>
      <c r="L520" s="2">
        <f t="shared" si="35"/>
        <v>0.19301751244760396</v>
      </c>
      <c r="M520" s="2">
        <f t="shared" si="36"/>
        <v>0.19243658629777308</v>
      </c>
      <c r="N520" s="2">
        <f t="shared" si="37"/>
        <v>0.22115384615384615</v>
      </c>
      <c r="O520" s="2">
        <f t="shared" si="38"/>
        <v>0.17985611510791366</v>
      </c>
      <c r="P520" s="8">
        <f>VLOOKUP($A520,'03 FORECAST SHIPPED'!$A$2:$G$1000000,4,FALSE)*L520</f>
        <v>11750172.536848819</v>
      </c>
      <c r="Q520" s="8">
        <f>VLOOKUP($A520,'03 FORECAST SHIPPED'!$A$2:$G$1000000,5,FALSE)*M520</f>
        <v>11618945.675366988</v>
      </c>
      <c r="R520" s="8">
        <f>VLOOKUP($A520,'03 FORECAST SHIPPED'!$A$2:$G$1000000,6,FALSE)*N520</f>
        <v>23.663461538461537</v>
      </c>
      <c r="S520" s="8">
        <f>VLOOKUP($A520,'03 FORECAST SHIPPED'!$A$2:$G$1000000,7,FALSE)*O520</f>
        <v>25.719424460431654</v>
      </c>
    </row>
    <row r="521" spans="1:19" x14ac:dyDescent="0.25">
      <c r="A521" t="s">
        <v>561</v>
      </c>
      <c r="B521">
        <f>VLOOKUP($A521,'01 LEAD TIME'!$A$10:$G$1000000,2,FALSE)</f>
        <v>1</v>
      </c>
      <c r="C521">
        <f>VLOOKUP($A521,'01 LEAD TIME'!$A$10:$G$1000000,3,FALSE)</f>
        <v>1164</v>
      </c>
      <c r="D521" s="3">
        <f>VLOOKUP($A521,'01 LEAD TIME'!$A$10:$G$1000000,4,FALSE)</f>
        <v>1698000</v>
      </c>
      <c r="E521" s="3">
        <f>VLOOKUP($A521,'01 LEAD TIME'!$A$10:$G$1000000,5,FALSE)</f>
        <v>1698000</v>
      </c>
      <c r="F521" s="3">
        <f>VLOOKUP($A521,'01 LEAD TIME'!$A$10:$G$1000000,6,FALSE)</f>
        <v>1</v>
      </c>
      <c r="G521" s="3">
        <f>VLOOKUP($A521,'01 LEAD TIME'!$A$10:$G$1000000,7,FALSE)</f>
        <v>1</v>
      </c>
      <c r="H521" s="3">
        <f>VLOOKUP($A521,'02 SHIPPED'!$A$10:$G$1000000,4,FALSE)</f>
        <v>2283390</v>
      </c>
      <c r="I521" s="3">
        <f>VLOOKUP($A521,'02 SHIPPED'!$A$10:$G$1000000,5,FALSE)</f>
        <v>2283390</v>
      </c>
      <c r="J521" s="3">
        <f>VLOOKUP($A521,'02 SHIPPED'!$A$10:$G$1000000,6,FALSE)</f>
        <v>3</v>
      </c>
      <c r="K521" s="3">
        <f>VLOOKUP($A521,'02 SHIPPED'!$A$10:$G$1000000,7,FALSE)</f>
        <v>3</v>
      </c>
      <c r="L521" s="2">
        <f t="shared" si="35"/>
        <v>0.74363117995611783</v>
      </c>
      <c r="M521" s="2">
        <f t="shared" si="36"/>
        <v>0.74363117995611783</v>
      </c>
      <c r="N521" s="2">
        <f t="shared" si="37"/>
        <v>0.33333333333333331</v>
      </c>
      <c r="O521" s="2">
        <f t="shared" si="38"/>
        <v>0.33333333333333331</v>
      </c>
      <c r="P521" s="8">
        <f>VLOOKUP($A521,'03 FORECAST SHIPPED'!$A$2:$G$1000000,4,FALSE)*L521</f>
        <v>74288.754877616171</v>
      </c>
      <c r="Q521" s="8">
        <f>VLOOKUP($A521,'03 FORECAST SHIPPED'!$A$2:$G$1000000,5,FALSE)*M521</f>
        <v>74288.754877616171</v>
      </c>
      <c r="R521" s="8">
        <f>VLOOKUP($A521,'03 FORECAST SHIPPED'!$A$2:$G$1000000,6,FALSE)*N521</f>
        <v>0.33333333333333331</v>
      </c>
      <c r="S521" s="8">
        <f>VLOOKUP($A521,'03 FORECAST SHIPPED'!$A$2:$G$1000000,7,FALSE)*O521</f>
        <v>0.33333333333333331</v>
      </c>
    </row>
    <row r="522" spans="1:19" x14ac:dyDescent="0.25">
      <c r="A522" t="s">
        <v>562</v>
      </c>
      <c r="B522">
        <f>VLOOKUP($A522,'01 LEAD TIME'!$A$10:$G$1000000,2,FALSE)</f>
        <v>1</v>
      </c>
      <c r="C522">
        <f>VLOOKUP($A522,'01 LEAD TIME'!$A$10:$G$1000000,3,FALSE)</f>
        <v>1173</v>
      </c>
      <c r="D522" s="3">
        <f>VLOOKUP($A522,'01 LEAD TIME'!$A$10:$G$1000000,4,FALSE)</f>
        <v>1970370</v>
      </c>
      <c r="E522" s="3">
        <f>VLOOKUP($A522,'01 LEAD TIME'!$A$10:$G$1000000,5,FALSE)</f>
        <v>1945370</v>
      </c>
      <c r="F522" s="3">
        <f>VLOOKUP($A522,'01 LEAD TIME'!$A$10:$G$1000000,6,FALSE)</f>
        <v>3</v>
      </c>
      <c r="G522" s="3">
        <f>VLOOKUP($A522,'01 LEAD TIME'!$A$10:$G$1000000,7,FALSE)</f>
        <v>3</v>
      </c>
      <c r="H522" s="3">
        <f>VLOOKUP($A522,'02 SHIPPED'!$A$10:$G$1000000,4,FALSE)</f>
        <v>4472236</v>
      </c>
      <c r="I522" s="3">
        <f>VLOOKUP($A522,'02 SHIPPED'!$A$10:$G$1000000,5,FALSE)</f>
        <v>4447236</v>
      </c>
      <c r="J522" s="3">
        <f>VLOOKUP($A522,'02 SHIPPED'!$A$10:$G$1000000,6,FALSE)</f>
        <v>8</v>
      </c>
      <c r="K522" s="3">
        <f>VLOOKUP($A522,'02 SHIPPED'!$A$10:$G$1000000,7,FALSE)</f>
        <v>9</v>
      </c>
      <c r="L522" s="2">
        <f t="shared" si="35"/>
        <v>0.44057827001973959</v>
      </c>
      <c r="M522" s="2">
        <f t="shared" si="36"/>
        <v>0.43743349801989373</v>
      </c>
      <c r="N522" s="2">
        <f t="shared" si="37"/>
        <v>0.375</v>
      </c>
      <c r="O522" s="2">
        <f t="shared" si="38"/>
        <v>0.33333333333333331</v>
      </c>
      <c r="P522" s="8">
        <f>VLOOKUP($A522,'03 FORECAST SHIPPED'!$A$2:$G$1000000,4,FALSE)*L522</f>
        <v>1265281.7540085095</v>
      </c>
      <c r="Q522" s="8">
        <f>VLOOKUP($A522,'03 FORECAST SHIPPED'!$A$2:$G$1000000,5,FALSE)*M522</f>
        <v>1245314.5527739029</v>
      </c>
      <c r="R522" s="8">
        <f>VLOOKUP($A522,'03 FORECAST SHIPPED'!$A$2:$G$1000000,6,FALSE)*N522</f>
        <v>2.25</v>
      </c>
      <c r="S522" s="8">
        <f>VLOOKUP($A522,'03 FORECAST SHIPPED'!$A$2:$G$1000000,7,FALSE)*O522</f>
        <v>2.333333333333333</v>
      </c>
    </row>
    <row r="523" spans="1:19" x14ac:dyDescent="0.25">
      <c r="A523" t="s">
        <v>563</v>
      </c>
      <c r="B523">
        <f>VLOOKUP($A523,'01 LEAD TIME'!$A$10:$G$1000000,2,FALSE)</f>
        <v>1</v>
      </c>
      <c r="C523">
        <f>VLOOKUP($A523,'01 LEAD TIME'!$A$10:$G$1000000,3,FALSE)</f>
        <v>1206</v>
      </c>
      <c r="D523" s="3">
        <f>VLOOKUP($A523,'01 LEAD TIME'!$A$10:$G$1000000,4,FALSE)</f>
        <v>469999</v>
      </c>
      <c r="E523" s="3">
        <f>VLOOKUP($A523,'01 LEAD TIME'!$A$10:$G$1000000,5,FALSE)</f>
        <v>469999</v>
      </c>
      <c r="F523" s="3">
        <f>VLOOKUP($A523,'01 LEAD TIME'!$A$10:$G$1000000,6,FALSE)</f>
        <v>4</v>
      </c>
      <c r="G523" s="3">
        <f>VLOOKUP($A523,'01 LEAD TIME'!$A$10:$G$1000000,7,FALSE)</f>
        <v>4</v>
      </c>
      <c r="H523" s="3">
        <f>VLOOKUP($A523,'02 SHIPPED'!$A$10:$G$1000000,4,FALSE)</f>
        <v>1314898</v>
      </c>
      <c r="I523" s="3">
        <f>VLOOKUP($A523,'02 SHIPPED'!$A$10:$G$1000000,5,FALSE)</f>
        <v>1314898</v>
      </c>
      <c r="J523" s="3">
        <f>VLOOKUP($A523,'02 SHIPPED'!$A$10:$G$1000000,6,FALSE)</f>
        <v>10</v>
      </c>
      <c r="K523" s="3">
        <f>VLOOKUP($A523,'02 SHIPPED'!$A$10:$G$1000000,7,FALSE)</f>
        <v>16</v>
      </c>
      <c r="L523" s="2">
        <f t="shared" si="35"/>
        <v>0.35744141370661453</v>
      </c>
      <c r="M523" s="2">
        <f t="shared" si="36"/>
        <v>0.35744141370661453</v>
      </c>
      <c r="N523" s="2">
        <f t="shared" si="37"/>
        <v>0.4</v>
      </c>
      <c r="O523" s="2">
        <f t="shared" si="38"/>
        <v>0.25</v>
      </c>
      <c r="P523" s="8">
        <f>VLOOKUP($A523,'03 FORECAST SHIPPED'!$A$2:$G$1000000,4,FALSE)*L523</f>
        <v>811143.94477290264</v>
      </c>
      <c r="Q523" s="8">
        <f>VLOOKUP($A523,'03 FORECAST SHIPPED'!$A$2:$G$1000000,5,FALSE)*M523</f>
        <v>811143.94477290264</v>
      </c>
      <c r="R523" s="8">
        <f>VLOOKUP($A523,'03 FORECAST SHIPPED'!$A$2:$G$1000000,6,FALSE)*N523</f>
        <v>6</v>
      </c>
      <c r="S523" s="8">
        <f>VLOOKUP($A523,'03 FORECAST SHIPPED'!$A$2:$G$1000000,7,FALSE)*O523</f>
        <v>6.5</v>
      </c>
    </row>
    <row r="524" spans="1:19" x14ac:dyDescent="0.25">
      <c r="A524" t="s">
        <v>564</v>
      </c>
      <c r="B524">
        <f>VLOOKUP($A524,'01 LEAD TIME'!$A$10:$G$1000000,2,FALSE)</f>
        <v>1</v>
      </c>
      <c r="C524">
        <f>VLOOKUP($A524,'01 LEAD TIME'!$A$10:$G$1000000,3,FALSE)</f>
        <v>1229</v>
      </c>
      <c r="D524" s="3">
        <f>VLOOKUP($A524,'01 LEAD TIME'!$A$10:$G$1000000,4,FALSE)</f>
        <v>2097000</v>
      </c>
      <c r="E524" s="3">
        <f>VLOOKUP($A524,'01 LEAD TIME'!$A$10:$G$1000000,5,FALSE)</f>
        <v>2097000</v>
      </c>
      <c r="F524" s="3">
        <f>VLOOKUP($A524,'01 LEAD TIME'!$A$10:$G$1000000,6,FALSE)</f>
        <v>3</v>
      </c>
      <c r="G524" s="3">
        <f>VLOOKUP($A524,'01 LEAD TIME'!$A$10:$G$1000000,7,FALSE)</f>
        <v>3</v>
      </c>
      <c r="H524" s="3">
        <f>VLOOKUP($A524,'02 SHIPPED'!$A$10:$G$1000000,4,FALSE)</f>
        <v>5878000</v>
      </c>
      <c r="I524" s="3">
        <f>VLOOKUP($A524,'02 SHIPPED'!$A$10:$G$1000000,5,FALSE)</f>
        <v>5878000</v>
      </c>
      <c r="J524" s="3">
        <f>VLOOKUP($A524,'02 SHIPPED'!$A$10:$G$1000000,6,FALSE)</f>
        <v>5</v>
      </c>
      <c r="K524" s="3">
        <f>VLOOKUP($A524,'02 SHIPPED'!$A$10:$G$1000000,7,FALSE)</f>
        <v>6</v>
      </c>
      <c r="L524" s="2">
        <f t="shared" si="35"/>
        <v>0.35675399795848928</v>
      </c>
      <c r="M524" s="2">
        <f t="shared" si="36"/>
        <v>0.35675399795848928</v>
      </c>
      <c r="N524" s="2">
        <f t="shared" si="37"/>
        <v>0.6</v>
      </c>
      <c r="O524" s="2">
        <f t="shared" si="38"/>
        <v>0.5</v>
      </c>
      <c r="P524" s="8">
        <f>VLOOKUP($A524,'03 FORECAST SHIPPED'!$A$2:$G$1000000,4,FALSE)*L524</f>
        <v>1281067.9312691391</v>
      </c>
      <c r="Q524" s="8">
        <f>VLOOKUP($A524,'03 FORECAST SHIPPED'!$A$2:$G$1000000,5,FALSE)*M524</f>
        <v>1281067.9312691391</v>
      </c>
      <c r="R524" s="8">
        <f>VLOOKUP($A524,'03 FORECAST SHIPPED'!$A$2:$G$1000000,6,FALSE)*N524</f>
        <v>3.5999999999999996</v>
      </c>
      <c r="S524" s="8">
        <f>VLOOKUP($A524,'03 FORECAST SHIPPED'!$A$2:$G$1000000,7,FALSE)*O524</f>
        <v>3</v>
      </c>
    </row>
    <row r="525" spans="1:19" x14ac:dyDescent="0.25">
      <c r="A525" t="s">
        <v>565</v>
      </c>
      <c r="B525">
        <f>VLOOKUP($A525,'01 LEAD TIME'!$A$10:$G$1000000,2,FALSE)</f>
        <v>1</v>
      </c>
      <c r="C525">
        <f>VLOOKUP($A525,'01 LEAD TIME'!$A$10:$G$1000000,3,FALSE)</f>
        <v>1256</v>
      </c>
      <c r="D525" s="3">
        <f>VLOOKUP($A525,'01 LEAD TIME'!$A$10:$G$1000000,4,FALSE)</f>
        <v>453400</v>
      </c>
      <c r="E525" s="3">
        <f>VLOOKUP($A525,'01 LEAD TIME'!$A$10:$G$1000000,5,FALSE)</f>
        <v>453400</v>
      </c>
      <c r="F525" s="3">
        <f>VLOOKUP($A525,'01 LEAD TIME'!$A$10:$G$1000000,6,FALSE)</f>
        <v>3</v>
      </c>
      <c r="G525" s="3">
        <f>VLOOKUP($A525,'01 LEAD TIME'!$A$10:$G$1000000,7,FALSE)</f>
        <v>3</v>
      </c>
      <c r="H525" s="3">
        <f>VLOOKUP($A525,'02 SHIPPED'!$A$10:$G$1000000,4,FALSE)</f>
        <v>2624089</v>
      </c>
      <c r="I525" s="3">
        <f>VLOOKUP($A525,'02 SHIPPED'!$A$10:$G$1000000,5,FALSE)</f>
        <v>2624089</v>
      </c>
      <c r="J525" s="3">
        <f>VLOOKUP($A525,'02 SHIPPED'!$A$10:$G$1000000,6,FALSE)</f>
        <v>7</v>
      </c>
      <c r="K525" s="3">
        <f>VLOOKUP($A525,'02 SHIPPED'!$A$10:$G$1000000,7,FALSE)</f>
        <v>22</v>
      </c>
      <c r="L525" s="2">
        <f t="shared" si="35"/>
        <v>0.1727837737210895</v>
      </c>
      <c r="M525" s="2">
        <f t="shared" si="36"/>
        <v>0.1727837737210895</v>
      </c>
      <c r="N525" s="2">
        <f t="shared" si="37"/>
        <v>0.42857142857142855</v>
      </c>
      <c r="O525" s="2">
        <f t="shared" si="38"/>
        <v>0.13636363636363635</v>
      </c>
      <c r="P525" s="8">
        <f>VLOOKUP($A525,'03 FORECAST SHIPPED'!$A$2:$G$1000000,4,FALSE)*L525</f>
        <v>271828.44354745588</v>
      </c>
      <c r="Q525" s="8">
        <f>VLOOKUP($A525,'03 FORECAST SHIPPED'!$A$2:$G$1000000,5,FALSE)*M525</f>
        <v>271828.44354745588</v>
      </c>
      <c r="R525" s="8">
        <f>VLOOKUP($A525,'03 FORECAST SHIPPED'!$A$2:$G$1000000,6,FALSE)*N525</f>
        <v>2.5714285714285712</v>
      </c>
      <c r="S525" s="8">
        <f>VLOOKUP($A525,'03 FORECAST SHIPPED'!$A$2:$G$1000000,7,FALSE)*O525</f>
        <v>3</v>
      </c>
    </row>
    <row r="526" spans="1:19" x14ac:dyDescent="0.25">
      <c r="A526" t="s">
        <v>566</v>
      </c>
      <c r="B526">
        <f>VLOOKUP($A526,'01 LEAD TIME'!$A$10:$G$1000000,2,FALSE)</f>
        <v>1</v>
      </c>
      <c r="C526">
        <f>VLOOKUP($A526,'01 LEAD TIME'!$A$10:$G$1000000,3,FALSE)</f>
        <v>1270</v>
      </c>
      <c r="D526" s="3">
        <f>VLOOKUP($A526,'01 LEAD TIME'!$A$10:$G$1000000,4,FALSE)</f>
        <v>1287266</v>
      </c>
      <c r="E526" s="3">
        <f>VLOOKUP($A526,'01 LEAD TIME'!$A$10:$G$1000000,5,FALSE)</f>
        <v>1287266</v>
      </c>
      <c r="F526" s="3">
        <f>VLOOKUP($A526,'01 LEAD TIME'!$A$10:$G$1000000,6,FALSE)</f>
        <v>9</v>
      </c>
      <c r="G526" s="3">
        <f>VLOOKUP($A526,'01 LEAD TIME'!$A$10:$G$1000000,7,FALSE)</f>
        <v>16</v>
      </c>
      <c r="H526" s="3">
        <f>VLOOKUP($A526,'02 SHIPPED'!$A$10:$G$1000000,4,FALSE)</f>
        <v>11036364</v>
      </c>
      <c r="I526" s="3">
        <f>VLOOKUP($A526,'02 SHIPPED'!$A$10:$G$1000000,5,FALSE)</f>
        <v>10876964</v>
      </c>
      <c r="J526" s="3">
        <f>VLOOKUP($A526,'02 SHIPPED'!$A$10:$G$1000000,6,FALSE)</f>
        <v>33</v>
      </c>
      <c r="K526" s="3">
        <f>VLOOKUP($A526,'02 SHIPPED'!$A$10:$G$1000000,7,FALSE)</f>
        <v>42</v>
      </c>
      <c r="L526" s="2">
        <f t="shared" si="35"/>
        <v>0.11663859582739387</v>
      </c>
      <c r="M526" s="2">
        <f t="shared" si="36"/>
        <v>0.11834791399511849</v>
      </c>
      <c r="N526" s="2">
        <f t="shared" si="37"/>
        <v>0.27272727272727271</v>
      </c>
      <c r="O526" s="2">
        <f t="shared" si="38"/>
        <v>0.38095238095238093</v>
      </c>
      <c r="P526" s="8">
        <f>VLOOKUP($A526,'03 FORECAST SHIPPED'!$A$2:$G$1000000,4,FALSE)*L526</f>
        <v>1251380.3864147649</v>
      </c>
      <c r="Q526" s="8">
        <f>VLOOKUP($A526,'03 FORECAST SHIPPED'!$A$2:$G$1000000,5,FALSE)*M526</f>
        <v>1263790.7716957766</v>
      </c>
      <c r="R526" s="8">
        <f>VLOOKUP($A526,'03 FORECAST SHIPPED'!$A$2:$G$1000000,6,FALSE)*N526</f>
        <v>9.545454545454545</v>
      </c>
      <c r="S526" s="8">
        <f>VLOOKUP($A526,'03 FORECAST SHIPPED'!$A$2:$G$1000000,7,FALSE)*O526</f>
        <v>18.285714285714285</v>
      </c>
    </row>
    <row r="527" spans="1:19" x14ac:dyDescent="0.25">
      <c r="A527" t="s">
        <v>567</v>
      </c>
      <c r="B527">
        <f>VLOOKUP($A527,'01 LEAD TIME'!$A$10:$G$1000000,2,FALSE)</f>
        <v>1</v>
      </c>
      <c r="C527">
        <f>VLOOKUP($A527,'01 LEAD TIME'!$A$10:$G$1000000,3,FALSE)</f>
        <v>1291</v>
      </c>
      <c r="D527" s="3">
        <f>VLOOKUP($A527,'01 LEAD TIME'!$A$10:$G$1000000,4,FALSE)</f>
        <v>6298500</v>
      </c>
      <c r="E527" s="3">
        <f>VLOOKUP($A527,'01 LEAD TIME'!$A$10:$G$1000000,5,FALSE)</f>
        <v>6298500</v>
      </c>
      <c r="F527" s="3">
        <f>VLOOKUP($A527,'01 LEAD TIME'!$A$10:$G$1000000,6,FALSE)</f>
        <v>3</v>
      </c>
      <c r="G527" s="3">
        <f>VLOOKUP($A527,'01 LEAD TIME'!$A$10:$G$1000000,7,FALSE)</f>
        <v>3</v>
      </c>
      <c r="H527" s="3">
        <f>VLOOKUP($A527,'02 SHIPPED'!$A$10:$G$1000000,4,FALSE)</f>
        <v>2309000</v>
      </c>
      <c r="I527" s="3">
        <f>VLOOKUP($A527,'02 SHIPPED'!$A$10:$G$1000000,5,FALSE)</f>
        <v>2309000</v>
      </c>
      <c r="J527" s="3">
        <f>VLOOKUP($A527,'02 SHIPPED'!$A$10:$G$1000000,6,FALSE)</f>
        <v>1</v>
      </c>
      <c r="K527" s="3">
        <f>VLOOKUP($A527,'02 SHIPPED'!$A$10:$G$1000000,7,FALSE)</f>
        <v>1</v>
      </c>
      <c r="L527" s="2">
        <f t="shared" si="35"/>
        <v>2.7278042442615851</v>
      </c>
      <c r="M527" s="2">
        <f t="shared" si="36"/>
        <v>2.7278042442615851</v>
      </c>
      <c r="N527" s="2">
        <f t="shared" si="37"/>
        <v>3</v>
      </c>
      <c r="O527" s="2">
        <f t="shared" si="38"/>
        <v>3</v>
      </c>
      <c r="P527" s="8">
        <f>VLOOKUP($A527,'03 FORECAST SHIPPED'!$A$2:$G$1000000,4,FALSE)*L527</f>
        <v>15525297.856214812</v>
      </c>
      <c r="Q527" s="8">
        <f>VLOOKUP($A527,'03 FORECAST SHIPPED'!$A$2:$G$1000000,5,FALSE)*M527</f>
        <v>15525297.856214812</v>
      </c>
      <c r="R527" s="8">
        <f>VLOOKUP($A527,'03 FORECAST SHIPPED'!$A$2:$G$1000000,6,FALSE)*N527</f>
        <v>9</v>
      </c>
      <c r="S527" s="8">
        <f>VLOOKUP($A527,'03 FORECAST SHIPPED'!$A$2:$G$1000000,7,FALSE)*O527</f>
        <v>9</v>
      </c>
    </row>
    <row r="528" spans="1:19" x14ac:dyDescent="0.25">
      <c r="A528" t="s">
        <v>568</v>
      </c>
      <c r="B528">
        <f>VLOOKUP($A528,'01 LEAD TIME'!$A$10:$G$1000000,2,FALSE)</f>
        <v>1</v>
      </c>
      <c r="C528">
        <f>VLOOKUP($A528,'01 LEAD TIME'!$A$10:$G$1000000,3,FALSE)</f>
        <v>1320</v>
      </c>
      <c r="D528" s="3">
        <f>VLOOKUP($A528,'01 LEAD TIME'!$A$10:$G$1000000,4,FALSE)</f>
        <v>7621450</v>
      </c>
      <c r="E528" s="3">
        <f>VLOOKUP($A528,'01 LEAD TIME'!$A$10:$G$1000000,5,FALSE)</f>
        <v>7610325</v>
      </c>
      <c r="F528" s="3">
        <f>VLOOKUP($A528,'01 LEAD TIME'!$A$10:$G$1000000,6,FALSE)</f>
        <v>5</v>
      </c>
      <c r="G528" s="3">
        <f>VLOOKUP($A528,'01 LEAD TIME'!$A$10:$G$1000000,7,FALSE)</f>
        <v>5</v>
      </c>
      <c r="H528" s="3">
        <f>VLOOKUP($A528,'02 SHIPPED'!$A$10:$G$1000000,4,FALSE)</f>
        <v>7807950</v>
      </c>
      <c r="I528" s="3">
        <f>VLOOKUP($A528,'02 SHIPPED'!$A$10:$G$1000000,5,FALSE)</f>
        <v>7796825</v>
      </c>
      <c r="J528" s="3">
        <f>VLOOKUP($A528,'02 SHIPPED'!$A$10:$G$1000000,6,FALSE)</f>
        <v>7</v>
      </c>
      <c r="K528" s="3">
        <f>VLOOKUP($A528,'02 SHIPPED'!$A$10:$G$1000000,7,FALSE)</f>
        <v>7</v>
      </c>
      <c r="L528" s="2">
        <f t="shared" si="35"/>
        <v>0.97611408884534356</v>
      </c>
      <c r="M528" s="2">
        <f t="shared" si="36"/>
        <v>0.97608000692589614</v>
      </c>
      <c r="N528" s="2">
        <f t="shared" si="37"/>
        <v>0.7142857142857143</v>
      </c>
      <c r="O528" s="2">
        <f t="shared" si="38"/>
        <v>0.7142857142857143</v>
      </c>
      <c r="P528" s="8">
        <f>VLOOKUP($A528,'03 FORECAST SHIPPED'!$A$2:$G$1000000,4,FALSE)*L528</f>
        <v>10578089.813971657</v>
      </c>
      <c r="Q528" s="8">
        <f>VLOOKUP($A528,'03 FORECAST SHIPPED'!$A$2:$G$1000000,5,FALSE)*M528</f>
        <v>10566861.580178469</v>
      </c>
      <c r="R528" s="8">
        <f>VLOOKUP($A528,'03 FORECAST SHIPPED'!$A$2:$G$1000000,6,FALSE)*N528</f>
        <v>7.1428571428571432</v>
      </c>
      <c r="S528" s="8">
        <f>VLOOKUP($A528,'03 FORECAST SHIPPED'!$A$2:$G$1000000,7,FALSE)*O528</f>
        <v>7.1428571428571432</v>
      </c>
    </row>
    <row r="529" spans="1:19" x14ac:dyDescent="0.25">
      <c r="A529" t="s">
        <v>569</v>
      </c>
      <c r="B529">
        <f>VLOOKUP($A529,'01 LEAD TIME'!$A$10:$G$1000000,2,FALSE)</f>
        <v>1</v>
      </c>
      <c r="C529">
        <f>VLOOKUP($A529,'01 LEAD TIME'!$A$10:$G$1000000,3,FALSE)</f>
        <v>1343</v>
      </c>
      <c r="D529" s="3">
        <f>VLOOKUP($A529,'01 LEAD TIME'!$A$10:$G$1000000,4,FALSE)</f>
        <v>33346694.02</v>
      </c>
      <c r="E529" s="3">
        <f>VLOOKUP($A529,'01 LEAD TIME'!$A$10:$G$1000000,5,FALSE)</f>
        <v>33187508.32</v>
      </c>
      <c r="F529" s="3">
        <f>VLOOKUP($A529,'01 LEAD TIME'!$A$10:$G$1000000,6,FALSE)</f>
        <v>92</v>
      </c>
      <c r="G529" s="3">
        <f>VLOOKUP($A529,'01 LEAD TIME'!$A$10:$G$1000000,7,FALSE)</f>
        <v>121</v>
      </c>
      <c r="H529" s="3">
        <f>VLOOKUP($A529,'02 SHIPPED'!$A$10:$G$1000000,4,FALSE)</f>
        <v>171699869.02000001</v>
      </c>
      <c r="I529" s="3">
        <f>VLOOKUP($A529,'02 SHIPPED'!$A$10:$G$1000000,5,FALSE)</f>
        <v>168340175.37</v>
      </c>
      <c r="J529" s="3">
        <f>VLOOKUP($A529,'02 SHIPPED'!$A$10:$G$1000000,6,FALSE)</f>
        <v>388</v>
      </c>
      <c r="K529" s="3">
        <f>VLOOKUP($A529,'02 SHIPPED'!$A$10:$G$1000000,7,FALSE)</f>
        <v>533</v>
      </c>
      <c r="L529" s="2">
        <f t="shared" si="35"/>
        <v>0.19421502305348701</v>
      </c>
      <c r="M529" s="2">
        <f t="shared" si="36"/>
        <v>0.19714550164306391</v>
      </c>
      <c r="N529" s="2">
        <f t="shared" si="37"/>
        <v>0.23711340206185566</v>
      </c>
      <c r="O529" s="2">
        <f t="shared" si="38"/>
        <v>0.22701688555347091</v>
      </c>
      <c r="P529" s="8">
        <f>VLOOKUP($A529,'03 FORECAST SHIPPED'!$A$2:$G$1000000,4,FALSE)*L529</f>
        <v>41199836.724195309</v>
      </c>
      <c r="Q529" s="8">
        <f>VLOOKUP($A529,'03 FORECAST SHIPPED'!$A$2:$G$1000000,5,FALSE)*M529</f>
        <v>41172859.58108633</v>
      </c>
      <c r="R529" s="8">
        <f>VLOOKUP($A529,'03 FORECAST SHIPPED'!$A$2:$G$1000000,6,FALSE)*N529</f>
        <v>115.94845360824742</v>
      </c>
      <c r="S529" s="8">
        <f>VLOOKUP($A529,'03 FORECAST SHIPPED'!$A$2:$G$1000000,7,FALSE)*O529</f>
        <v>152.10131332082551</v>
      </c>
    </row>
    <row r="530" spans="1:19" x14ac:dyDescent="0.25">
      <c r="A530" t="s">
        <v>570</v>
      </c>
      <c r="B530">
        <f>VLOOKUP($A530,'01 LEAD TIME'!$A$10:$G$1000000,2,FALSE)</f>
        <v>1</v>
      </c>
      <c r="C530">
        <f>VLOOKUP($A530,'01 LEAD TIME'!$A$10:$G$1000000,3,FALSE)</f>
        <v>1354</v>
      </c>
      <c r="D530" s="3">
        <f>VLOOKUP($A530,'01 LEAD TIME'!$A$10:$G$1000000,4,FALSE)</f>
        <v>19393550</v>
      </c>
      <c r="E530" s="3">
        <f>VLOOKUP($A530,'01 LEAD TIME'!$A$10:$G$1000000,5,FALSE)</f>
        <v>19393550</v>
      </c>
      <c r="F530" s="3">
        <f>VLOOKUP($A530,'01 LEAD TIME'!$A$10:$G$1000000,6,FALSE)</f>
        <v>14</v>
      </c>
      <c r="G530" s="3">
        <f>VLOOKUP($A530,'01 LEAD TIME'!$A$10:$G$1000000,7,FALSE)</f>
        <v>15</v>
      </c>
      <c r="H530" s="3">
        <f>VLOOKUP($A530,'02 SHIPPED'!$A$10:$G$1000000,4,FALSE)</f>
        <v>76529699</v>
      </c>
      <c r="I530" s="3">
        <f>VLOOKUP($A530,'02 SHIPPED'!$A$10:$G$1000000,5,FALSE)</f>
        <v>76497449</v>
      </c>
      <c r="J530" s="3">
        <f>VLOOKUP($A530,'02 SHIPPED'!$A$10:$G$1000000,6,FALSE)</f>
        <v>61</v>
      </c>
      <c r="K530" s="3">
        <f>VLOOKUP($A530,'02 SHIPPED'!$A$10:$G$1000000,7,FALSE)</f>
        <v>74</v>
      </c>
      <c r="L530" s="2">
        <f t="shared" si="35"/>
        <v>0.25341207731654608</v>
      </c>
      <c r="M530" s="2">
        <f t="shared" si="36"/>
        <v>0.25351891146069461</v>
      </c>
      <c r="N530" s="2">
        <f t="shared" si="37"/>
        <v>0.22950819672131148</v>
      </c>
      <c r="O530" s="2">
        <f t="shared" si="38"/>
        <v>0.20270270270270271</v>
      </c>
      <c r="P530" s="8">
        <f>VLOOKUP($A530,'03 FORECAST SHIPPED'!$A$2:$G$1000000,4,FALSE)*L530</f>
        <v>20901465.895468242</v>
      </c>
      <c r="Q530" s="8">
        <f>VLOOKUP($A530,'03 FORECAST SHIPPED'!$A$2:$G$1000000,5,FALSE)*M530</f>
        <v>20906779.03061774</v>
      </c>
      <c r="R530" s="8">
        <f>VLOOKUP($A530,'03 FORECAST SHIPPED'!$A$2:$G$1000000,6,FALSE)*N530</f>
        <v>17.901639344262296</v>
      </c>
      <c r="S530" s="8">
        <f>VLOOKUP($A530,'03 FORECAST SHIPPED'!$A$2:$G$1000000,7,FALSE)*O530</f>
        <v>19.256756756756758</v>
      </c>
    </row>
    <row r="531" spans="1:19" x14ac:dyDescent="0.25">
      <c r="A531" t="s">
        <v>571</v>
      </c>
      <c r="B531">
        <f>VLOOKUP($A531,'01 LEAD TIME'!$A$10:$G$1000000,2,FALSE)</f>
        <v>1</v>
      </c>
      <c r="C531">
        <f>VLOOKUP($A531,'01 LEAD TIME'!$A$10:$G$1000000,3,FALSE)</f>
        <v>1361</v>
      </c>
      <c r="D531" s="3">
        <f>VLOOKUP($A531,'01 LEAD TIME'!$A$10:$G$1000000,4,FALSE)</f>
        <v>2240104</v>
      </c>
      <c r="E531" s="3">
        <f>VLOOKUP($A531,'01 LEAD TIME'!$A$10:$G$1000000,5,FALSE)</f>
        <v>2212050</v>
      </c>
      <c r="F531" s="3">
        <f>VLOOKUP($A531,'01 LEAD TIME'!$A$10:$G$1000000,6,FALSE)</f>
        <v>13</v>
      </c>
      <c r="G531" s="3">
        <f>VLOOKUP($A531,'01 LEAD TIME'!$A$10:$G$1000000,7,FALSE)</f>
        <v>37</v>
      </c>
      <c r="H531" s="3">
        <f>VLOOKUP($A531,'02 SHIPPED'!$A$10:$G$1000000,4,FALSE)</f>
        <v>14065532.199999999</v>
      </c>
      <c r="I531" s="3">
        <f>VLOOKUP($A531,'02 SHIPPED'!$A$10:$G$1000000,5,FALSE)</f>
        <v>13818378.199999999</v>
      </c>
      <c r="J531" s="3">
        <f>VLOOKUP($A531,'02 SHIPPED'!$A$10:$G$1000000,6,FALSE)</f>
        <v>50</v>
      </c>
      <c r="K531" s="3">
        <f>VLOOKUP($A531,'02 SHIPPED'!$A$10:$G$1000000,7,FALSE)</f>
        <v>115</v>
      </c>
      <c r="L531" s="2">
        <f t="shared" si="35"/>
        <v>0.15926194388862158</v>
      </c>
      <c r="M531" s="2">
        <f t="shared" si="36"/>
        <v>0.16008029075365734</v>
      </c>
      <c r="N531" s="2">
        <f t="shared" si="37"/>
        <v>0.26</v>
      </c>
      <c r="O531" s="2">
        <f t="shared" si="38"/>
        <v>0.32173913043478258</v>
      </c>
      <c r="P531" s="8">
        <f>VLOOKUP($A531,'03 FORECAST SHIPPED'!$A$2:$G$1000000,4,FALSE)*L531</f>
        <v>3654312.8899932564</v>
      </c>
      <c r="Q531" s="8">
        <f>VLOOKUP($A531,'03 FORECAST SHIPPED'!$A$2:$G$1000000,5,FALSE)*M531</f>
        <v>3623344.5126606831</v>
      </c>
      <c r="R531" s="8">
        <f>VLOOKUP($A531,'03 FORECAST SHIPPED'!$A$2:$G$1000000,6,FALSE)*N531</f>
        <v>15.34</v>
      </c>
      <c r="S531" s="8">
        <f>VLOOKUP($A531,'03 FORECAST SHIPPED'!$A$2:$G$1000000,7,FALSE)*O531</f>
        <v>41.182608695652171</v>
      </c>
    </row>
    <row r="532" spans="1:19" x14ac:dyDescent="0.25">
      <c r="A532" t="s">
        <v>572</v>
      </c>
      <c r="B532">
        <f>VLOOKUP($A532,'01 LEAD TIME'!$A$10:$G$1000000,2,FALSE)</f>
        <v>1</v>
      </c>
      <c r="C532">
        <f>VLOOKUP($A532,'01 LEAD TIME'!$A$10:$G$1000000,3,FALSE)</f>
        <v>1372</v>
      </c>
      <c r="D532" s="3">
        <f>VLOOKUP($A532,'01 LEAD TIME'!$A$10:$G$1000000,4,FALSE)</f>
        <v>2906991.5</v>
      </c>
      <c r="E532" s="3">
        <f>VLOOKUP($A532,'01 LEAD TIME'!$A$10:$G$1000000,5,FALSE)</f>
        <v>2806991.5</v>
      </c>
      <c r="F532" s="3">
        <f>VLOOKUP($A532,'01 LEAD TIME'!$A$10:$G$1000000,6,FALSE)</f>
        <v>6</v>
      </c>
      <c r="G532" s="3">
        <f>VLOOKUP($A532,'01 LEAD TIME'!$A$10:$G$1000000,7,FALSE)</f>
        <v>6</v>
      </c>
      <c r="H532" s="3">
        <f>VLOOKUP($A532,'02 SHIPPED'!$A$10:$G$1000000,4,FALSE)</f>
        <v>15613260.5</v>
      </c>
      <c r="I532" s="3">
        <f>VLOOKUP($A532,'02 SHIPPED'!$A$10:$G$1000000,5,FALSE)</f>
        <v>14790429.189999999</v>
      </c>
      <c r="J532" s="3">
        <f>VLOOKUP($A532,'02 SHIPPED'!$A$10:$G$1000000,6,FALSE)</f>
        <v>32</v>
      </c>
      <c r="K532" s="3">
        <f>VLOOKUP($A532,'02 SHIPPED'!$A$10:$G$1000000,7,FALSE)</f>
        <v>49</v>
      </c>
      <c r="L532" s="2">
        <f t="shared" si="35"/>
        <v>0.18618734376461599</v>
      </c>
      <c r="M532" s="2">
        <f t="shared" si="36"/>
        <v>0.18978431686741337</v>
      </c>
      <c r="N532" s="2">
        <f t="shared" si="37"/>
        <v>0.1875</v>
      </c>
      <c r="O532" s="2">
        <f t="shared" si="38"/>
        <v>0.12244897959183673</v>
      </c>
      <c r="P532" s="8">
        <f>VLOOKUP($A532,'03 FORECAST SHIPPED'!$A$2:$G$1000000,4,FALSE)*L532</f>
        <v>2872569.1838847981</v>
      </c>
      <c r="Q532" s="8">
        <f>VLOOKUP($A532,'03 FORECAST SHIPPED'!$A$2:$G$1000000,5,FALSE)*M532</f>
        <v>2752925.7438108111</v>
      </c>
      <c r="R532" s="8">
        <f>VLOOKUP($A532,'03 FORECAST SHIPPED'!$A$2:$G$1000000,6,FALSE)*N532</f>
        <v>5.8125</v>
      </c>
      <c r="S532" s="8">
        <f>VLOOKUP($A532,'03 FORECAST SHIPPED'!$A$2:$G$1000000,7,FALSE)*O532</f>
        <v>5.3877551020408161</v>
      </c>
    </row>
    <row r="533" spans="1:19" x14ac:dyDescent="0.25">
      <c r="A533" t="s">
        <v>573</v>
      </c>
      <c r="B533">
        <f>VLOOKUP($A533,'01 LEAD TIME'!$A$10:$G$1000000,2,FALSE)</f>
        <v>1</v>
      </c>
      <c r="C533">
        <f>VLOOKUP($A533,'01 LEAD TIME'!$A$10:$G$1000000,3,FALSE)</f>
        <v>1382</v>
      </c>
      <c r="D533" s="3">
        <f>VLOOKUP($A533,'01 LEAD TIME'!$A$10:$G$1000000,4,FALSE)</f>
        <v>192900</v>
      </c>
      <c r="E533" s="3">
        <f>VLOOKUP($A533,'01 LEAD TIME'!$A$10:$G$1000000,5,FALSE)</f>
        <v>192900</v>
      </c>
      <c r="F533" s="3">
        <f>VLOOKUP($A533,'01 LEAD TIME'!$A$10:$G$1000000,6,FALSE)</f>
        <v>1</v>
      </c>
      <c r="G533" s="3">
        <f>VLOOKUP($A533,'01 LEAD TIME'!$A$10:$G$1000000,7,FALSE)</f>
        <v>1</v>
      </c>
      <c r="H533" s="3">
        <f>VLOOKUP($A533,'02 SHIPPED'!$A$10:$G$1000000,4,FALSE)</f>
        <v>192900</v>
      </c>
      <c r="I533" s="3">
        <f>VLOOKUP($A533,'02 SHIPPED'!$A$10:$G$1000000,5,FALSE)</f>
        <v>192900</v>
      </c>
      <c r="J533" s="3">
        <f>VLOOKUP($A533,'02 SHIPPED'!$A$10:$G$1000000,6,FALSE)</f>
        <v>1</v>
      </c>
      <c r="K533" s="3">
        <f>VLOOKUP($A533,'02 SHIPPED'!$A$10:$G$1000000,7,FALSE)</f>
        <v>1</v>
      </c>
      <c r="L533" s="2">
        <f t="shared" si="35"/>
        <v>1</v>
      </c>
      <c r="M533" s="2">
        <f t="shared" si="36"/>
        <v>1</v>
      </c>
      <c r="N533" s="2">
        <f t="shared" si="37"/>
        <v>1</v>
      </c>
      <c r="O533" s="2">
        <f t="shared" si="38"/>
        <v>1</v>
      </c>
      <c r="P533" s="8">
        <f>VLOOKUP($A533,'03 FORECAST SHIPPED'!$A$2:$G$1000000,4,FALSE)*L533</f>
        <v>0</v>
      </c>
      <c r="Q533" s="8">
        <f>VLOOKUP($A533,'03 FORECAST SHIPPED'!$A$2:$G$1000000,5,FALSE)*M533</f>
        <v>0</v>
      </c>
      <c r="R533" s="8">
        <f>VLOOKUP($A533,'03 FORECAST SHIPPED'!$A$2:$G$1000000,6,FALSE)*N533</f>
        <v>0</v>
      </c>
      <c r="S533" s="8">
        <f>VLOOKUP($A533,'03 FORECAST SHIPPED'!$A$2:$G$1000000,7,FALSE)*O533</f>
        <v>0</v>
      </c>
    </row>
    <row r="534" spans="1:19" x14ac:dyDescent="0.25">
      <c r="A534" t="s">
        <v>574</v>
      </c>
      <c r="B534">
        <f>VLOOKUP($A534,'01 LEAD TIME'!$A$10:$G$1000000,2,FALSE)</f>
        <v>1</v>
      </c>
      <c r="C534">
        <f>VLOOKUP($A534,'01 LEAD TIME'!$A$10:$G$1000000,3,FALSE)</f>
        <v>1398</v>
      </c>
      <c r="D534" s="3">
        <f>VLOOKUP($A534,'01 LEAD TIME'!$A$10:$G$1000000,4,FALSE)</f>
        <v>756699</v>
      </c>
      <c r="E534" s="3">
        <f>VLOOKUP($A534,'01 LEAD TIME'!$A$10:$G$1000000,5,FALSE)</f>
        <v>756699</v>
      </c>
      <c r="F534" s="3">
        <f>VLOOKUP($A534,'01 LEAD TIME'!$A$10:$G$1000000,6,FALSE)</f>
        <v>7</v>
      </c>
      <c r="G534" s="3">
        <f>VLOOKUP($A534,'01 LEAD TIME'!$A$10:$G$1000000,7,FALSE)</f>
        <v>8</v>
      </c>
      <c r="H534" s="3">
        <f>VLOOKUP($A534,'02 SHIPPED'!$A$10:$G$1000000,4,FALSE)</f>
        <v>8762072.0999999996</v>
      </c>
      <c r="I534" s="3">
        <f>VLOOKUP($A534,'02 SHIPPED'!$A$10:$G$1000000,5,FALSE)</f>
        <v>8615097.0199999996</v>
      </c>
      <c r="J534" s="3">
        <f>VLOOKUP($A534,'02 SHIPPED'!$A$10:$G$1000000,6,FALSE)</f>
        <v>26</v>
      </c>
      <c r="K534" s="3">
        <f>VLOOKUP($A534,'02 SHIPPED'!$A$10:$G$1000000,7,FALSE)</f>
        <v>47</v>
      </c>
      <c r="L534" s="2">
        <f t="shared" si="35"/>
        <v>8.6360736520303238E-2</v>
      </c>
      <c r="M534" s="2">
        <f t="shared" si="36"/>
        <v>8.7834065970855427E-2</v>
      </c>
      <c r="N534" s="2">
        <f t="shared" si="37"/>
        <v>0.26923076923076922</v>
      </c>
      <c r="O534" s="2">
        <f t="shared" si="38"/>
        <v>0.1702127659574468</v>
      </c>
      <c r="P534" s="8">
        <f>VLOOKUP($A534,'03 FORECAST SHIPPED'!$A$2:$G$1000000,4,FALSE)*L534</f>
        <v>616664.11576422665</v>
      </c>
      <c r="Q534" s="8">
        <f>VLOOKUP($A534,'03 FORECAST SHIPPED'!$A$2:$G$1000000,5,FALSE)*M534</f>
        <v>617501.68729369692</v>
      </c>
      <c r="R534" s="8">
        <f>VLOOKUP($A534,'03 FORECAST SHIPPED'!$A$2:$G$1000000,6,FALSE)*N534</f>
        <v>9.1538461538461533</v>
      </c>
      <c r="S534" s="8">
        <f>VLOOKUP($A534,'03 FORECAST SHIPPED'!$A$2:$G$1000000,7,FALSE)*O534</f>
        <v>9.3617021276595747</v>
      </c>
    </row>
    <row r="535" spans="1:19" x14ac:dyDescent="0.25">
      <c r="A535" t="s">
        <v>42</v>
      </c>
      <c r="B535">
        <f>VLOOKUP($A535,'01 LEAD TIME'!$A$10:$G$1000000,2,FALSE)</f>
        <v>1</v>
      </c>
      <c r="C535">
        <f>VLOOKUP($A535,'01 LEAD TIME'!$A$10:$G$1000000,3,FALSE)</f>
        <v>1417</v>
      </c>
      <c r="D535" s="3">
        <f>VLOOKUP($A535,'01 LEAD TIME'!$A$10:$G$1000000,4,FALSE)</f>
        <v>256099</v>
      </c>
      <c r="E535" s="3">
        <f>VLOOKUP($A535,'01 LEAD TIME'!$A$10:$G$1000000,5,FALSE)</f>
        <v>256099</v>
      </c>
      <c r="F535" s="3">
        <f>VLOOKUP($A535,'01 LEAD TIME'!$A$10:$G$1000000,6,FALSE)</f>
        <v>5</v>
      </c>
      <c r="G535" s="3">
        <f>VLOOKUP($A535,'01 LEAD TIME'!$A$10:$G$1000000,7,FALSE)</f>
        <v>5</v>
      </c>
      <c r="H535" s="3">
        <f>VLOOKUP($A535,'02 SHIPPED'!$A$10:$G$1000000,4,FALSE)</f>
        <v>8737087</v>
      </c>
      <c r="I535" s="3">
        <f>VLOOKUP($A535,'02 SHIPPED'!$A$10:$G$1000000,5,FALSE)</f>
        <v>8737087</v>
      </c>
      <c r="J535" s="3">
        <f>VLOOKUP($A535,'02 SHIPPED'!$A$10:$G$1000000,6,FALSE)</f>
        <v>23</v>
      </c>
      <c r="K535" s="3">
        <f>VLOOKUP($A535,'02 SHIPPED'!$A$10:$G$1000000,7,FALSE)</f>
        <v>31</v>
      </c>
      <c r="L535" s="2">
        <f t="shared" si="35"/>
        <v>2.9311714533688402E-2</v>
      </c>
      <c r="M535" s="2">
        <f t="shared" si="36"/>
        <v>2.9311714533688402E-2</v>
      </c>
      <c r="N535" s="2">
        <f t="shared" si="37"/>
        <v>0.21739130434782608</v>
      </c>
      <c r="O535" s="2">
        <f t="shared" si="38"/>
        <v>0.16129032258064516</v>
      </c>
      <c r="P535" s="8">
        <f>VLOOKUP($A535,'03 FORECAST SHIPPED'!$A$2:$G$1000000,4,FALSE)*L535</f>
        <v>247794.4050383154</v>
      </c>
      <c r="Q535" s="8">
        <f>VLOOKUP($A535,'03 FORECAST SHIPPED'!$A$2:$G$1000000,5,FALSE)*M535</f>
        <v>247794.4050383154</v>
      </c>
      <c r="R535" s="8">
        <f>VLOOKUP($A535,'03 FORECAST SHIPPED'!$A$2:$G$1000000,6,FALSE)*N535</f>
        <v>5</v>
      </c>
      <c r="S535" s="8">
        <f>VLOOKUP($A535,'03 FORECAST SHIPPED'!$A$2:$G$1000000,7,FALSE)*O535</f>
        <v>4.67741935483871</v>
      </c>
    </row>
    <row r="536" spans="1:19" x14ac:dyDescent="0.25">
      <c r="A536" t="s">
        <v>575</v>
      </c>
      <c r="B536">
        <f>VLOOKUP($A536,'01 LEAD TIME'!$A$10:$G$1000000,2,FALSE)</f>
        <v>1</v>
      </c>
      <c r="C536">
        <f>VLOOKUP($A536,'01 LEAD TIME'!$A$10:$G$1000000,3,FALSE)</f>
        <v>1438</v>
      </c>
      <c r="D536" s="3">
        <f>VLOOKUP($A536,'01 LEAD TIME'!$A$10:$G$1000000,4,FALSE)</f>
        <v>3107400</v>
      </c>
      <c r="E536" s="3">
        <f>VLOOKUP($A536,'01 LEAD TIME'!$A$10:$G$1000000,5,FALSE)</f>
        <v>3107400</v>
      </c>
      <c r="F536" s="3">
        <f>VLOOKUP($A536,'01 LEAD TIME'!$A$10:$G$1000000,6,FALSE)</f>
        <v>2</v>
      </c>
      <c r="G536" s="3">
        <f>VLOOKUP($A536,'01 LEAD TIME'!$A$10:$G$1000000,7,FALSE)</f>
        <v>2</v>
      </c>
      <c r="H536" s="3">
        <f>VLOOKUP($A536,'02 SHIPPED'!$A$10:$G$1000000,4,FALSE)</f>
        <v>7962399</v>
      </c>
      <c r="I536" s="3">
        <f>VLOOKUP($A536,'02 SHIPPED'!$A$10:$G$1000000,5,FALSE)</f>
        <v>7962399</v>
      </c>
      <c r="J536" s="3">
        <f>VLOOKUP($A536,'02 SHIPPED'!$A$10:$G$1000000,6,FALSE)</f>
        <v>7</v>
      </c>
      <c r="K536" s="3">
        <f>VLOOKUP($A536,'02 SHIPPED'!$A$10:$G$1000000,7,FALSE)</f>
        <v>9</v>
      </c>
      <c r="L536" s="2">
        <f t="shared" si="35"/>
        <v>0.39025926733890126</v>
      </c>
      <c r="M536" s="2">
        <f t="shared" si="36"/>
        <v>0.39025926733890126</v>
      </c>
      <c r="N536" s="2">
        <f t="shared" si="37"/>
        <v>0.2857142857142857</v>
      </c>
      <c r="O536" s="2">
        <f t="shared" si="38"/>
        <v>0.22222222222222221</v>
      </c>
      <c r="P536" s="8">
        <f>VLOOKUP($A536,'03 FORECAST SHIPPED'!$A$2:$G$1000000,4,FALSE)*L536</f>
        <v>9261203.2570334654</v>
      </c>
      <c r="Q536" s="8">
        <f>VLOOKUP($A536,'03 FORECAST SHIPPED'!$A$2:$G$1000000,5,FALSE)*M536</f>
        <v>9134368.9951483216</v>
      </c>
      <c r="R536" s="8">
        <f>VLOOKUP($A536,'03 FORECAST SHIPPED'!$A$2:$G$1000000,6,FALSE)*N536</f>
        <v>4.8571428571428568</v>
      </c>
      <c r="S536" s="8">
        <f>VLOOKUP($A536,'03 FORECAST SHIPPED'!$A$2:$G$1000000,7,FALSE)*O536</f>
        <v>4.4444444444444446</v>
      </c>
    </row>
    <row r="537" spans="1:19" x14ac:dyDescent="0.25">
      <c r="A537" t="s">
        <v>576</v>
      </c>
      <c r="B537">
        <f>VLOOKUP($A537,'01 LEAD TIME'!$A$10:$G$1000000,2,FALSE)</f>
        <v>1</v>
      </c>
      <c r="C537">
        <f>VLOOKUP($A537,'01 LEAD TIME'!$A$10:$G$1000000,3,FALSE)</f>
        <v>1452</v>
      </c>
      <c r="D537" s="3">
        <f>VLOOKUP($A537,'01 LEAD TIME'!$A$10:$G$1000000,4,FALSE)</f>
        <v>50000</v>
      </c>
      <c r="E537" s="3">
        <f>VLOOKUP($A537,'01 LEAD TIME'!$A$10:$G$1000000,5,FALSE)</f>
        <v>50000</v>
      </c>
      <c r="F537" s="3">
        <f>VLOOKUP($A537,'01 LEAD TIME'!$A$10:$G$1000000,6,FALSE)</f>
        <v>1</v>
      </c>
      <c r="G537" s="3">
        <f>VLOOKUP($A537,'01 LEAD TIME'!$A$10:$G$1000000,7,FALSE)</f>
        <v>2</v>
      </c>
      <c r="H537" s="3">
        <f>VLOOKUP($A537,'02 SHIPPED'!$A$10:$G$1000000,4,FALSE)</f>
        <v>50000</v>
      </c>
      <c r="I537" s="3">
        <f>VLOOKUP($A537,'02 SHIPPED'!$A$10:$G$1000000,5,FALSE)</f>
        <v>50000</v>
      </c>
      <c r="J537" s="3">
        <f>VLOOKUP($A537,'02 SHIPPED'!$A$10:$G$1000000,6,FALSE)</f>
        <v>1</v>
      </c>
      <c r="K537" s="3">
        <f>VLOOKUP($A537,'02 SHIPPED'!$A$10:$G$1000000,7,FALSE)</f>
        <v>2</v>
      </c>
      <c r="L537" s="2">
        <f t="shared" si="35"/>
        <v>1</v>
      </c>
      <c r="M537" s="2">
        <f t="shared" si="36"/>
        <v>1</v>
      </c>
      <c r="N537" s="2">
        <f t="shared" si="37"/>
        <v>1</v>
      </c>
      <c r="O537" s="2">
        <f t="shared" si="38"/>
        <v>1</v>
      </c>
      <c r="P537" s="8">
        <f>VLOOKUP($A537,'03 FORECAST SHIPPED'!$A$2:$G$1000000,4,FALSE)*L537</f>
        <v>2837512.5</v>
      </c>
      <c r="Q537" s="8">
        <f>VLOOKUP($A537,'03 FORECAST SHIPPED'!$A$2:$G$1000000,5,FALSE)*M537</f>
        <v>2837512.5</v>
      </c>
      <c r="R537" s="8">
        <f>VLOOKUP($A537,'03 FORECAST SHIPPED'!$A$2:$G$1000000,6,FALSE)*N537</f>
        <v>3</v>
      </c>
      <c r="S537" s="8">
        <f>VLOOKUP($A537,'03 FORECAST SHIPPED'!$A$2:$G$1000000,7,FALSE)*O537</f>
        <v>4</v>
      </c>
    </row>
    <row r="538" spans="1:19" x14ac:dyDescent="0.25">
      <c r="A538" t="s">
        <v>577</v>
      </c>
      <c r="B538">
        <f>VLOOKUP($A538,'01 LEAD TIME'!$A$10:$G$1000000,2,FALSE)</f>
        <v>1</v>
      </c>
      <c r="C538">
        <f>VLOOKUP($A538,'01 LEAD TIME'!$A$10:$G$1000000,3,FALSE)</f>
        <v>1468</v>
      </c>
      <c r="D538" s="3">
        <f>VLOOKUP($A538,'01 LEAD TIME'!$A$10:$G$1000000,4,FALSE)</f>
        <v>5179283</v>
      </c>
      <c r="E538" s="3">
        <f>VLOOKUP($A538,'01 LEAD TIME'!$A$10:$G$1000000,5,FALSE)</f>
        <v>5179283</v>
      </c>
      <c r="F538" s="3">
        <f>VLOOKUP($A538,'01 LEAD TIME'!$A$10:$G$1000000,6,FALSE)</f>
        <v>8</v>
      </c>
      <c r="G538" s="3">
        <f>VLOOKUP($A538,'01 LEAD TIME'!$A$10:$G$1000000,7,FALSE)</f>
        <v>9</v>
      </c>
      <c r="H538" s="3">
        <f>VLOOKUP($A538,'02 SHIPPED'!$A$10:$G$1000000,4,FALSE)</f>
        <v>7308317</v>
      </c>
      <c r="I538" s="3">
        <f>VLOOKUP($A538,'02 SHIPPED'!$A$10:$G$1000000,5,FALSE)</f>
        <v>7308317</v>
      </c>
      <c r="J538" s="3">
        <f>VLOOKUP($A538,'02 SHIPPED'!$A$10:$G$1000000,6,FALSE)</f>
        <v>15</v>
      </c>
      <c r="K538" s="3">
        <f>VLOOKUP($A538,'02 SHIPPED'!$A$10:$G$1000000,7,FALSE)</f>
        <v>22</v>
      </c>
      <c r="L538" s="2">
        <f t="shared" si="35"/>
        <v>0.70868340823201836</v>
      </c>
      <c r="M538" s="2">
        <f t="shared" si="36"/>
        <v>0.70868340823201836</v>
      </c>
      <c r="N538" s="2">
        <f t="shared" si="37"/>
        <v>0.53333333333333333</v>
      </c>
      <c r="O538" s="2">
        <f t="shared" si="38"/>
        <v>0.40909090909090912</v>
      </c>
      <c r="P538" s="8">
        <f>VLOOKUP($A538,'03 FORECAST SHIPPED'!$A$2:$G$1000000,4,FALSE)*L538</f>
        <v>9431017.0600700546</v>
      </c>
      <c r="Q538" s="8">
        <f>VLOOKUP($A538,'03 FORECAST SHIPPED'!$A$2:$G$1000000,5,FALSE)*M538</f>
        <v>9431017.0600700546</v>
      </c>
      <c r="R538" s="8">
        <f>VLOOKUP($A538,'03 FORECAST SHIPPED'!$A$2:$G$1000000,6,FALSE)*N538</f>
        <v>8.5333333333333332</v>
      </c>
      <c r="S538" s="8">
        <f>VLOOKUP($A538,'03 FORECAST SHIPPED'!$A$2:$G$1000000,7,FALSE)*O538</f>
        <v>9</v>
      </c>
    </row>
    <row r="539" spans="1:19" x14ac:dyDescent="0.25">
      <c r="A539" t="s">
        <v>578</v>
      </c>
      <c r="B539">
        <f>VLOOKUP($A539,'01 LEAD TIME'!$A$10:$G$1000000,2,FALSE)</f>
        <v>1</v>
      </c>
      <c r="C539">
        <f>VLOOKUP($A539,'01 LEAD TIME'!$A$10:$G$1000000,3,FALSE)</f>
        <v>1480</v>
      </c>
      <c r="D539" s="3">
        <f>VLOOKUP($A539,'01 LEAD TIME'!$A$10:$G$1000000,4,FALSE)</f>
        <v>259500</v>
      </c>
      <c r="E539" s="3">
        <f>VLOOKUP($A539,'01 LEAD TIME'!$A$10:$G$1000000,5,FALSE)</f>
        <v>259500</v>
      </c>
      <c r="F539" s="3">
        <f>VLOOKUP($A539,'01 LEAD TIME'!$A$10:$G$1000000,6,FALSE)</f>
        <v>2</v>
      </c>
      <c r="G539" s="3">
        <f>VLOOKUP($A539,'01 LEAD TIME'!$A$10:$G$1000000,7,FALSE)</f>
        <v>2</v>
      </c>
      <c r="H539" s="3">
        <f>VLOOKUP($A539,'02 SHIPPED'!$A$10:$G$1000000,4,FALSE)</f>
        <v>160500</v>
      </c>
      <c r="I539" s="3">
        <f>VLOOKUP($A539,'02 SHIPPED'!$A$10:$G$1000000,5,FALSE)</f>
        <v>160500</v>
      </c>
      <c r="J539" s="3">
        <f>VLOOKUP($A539,'02 SHIPPED'!$A$10:$G$1000000,6,FALSE)</f>
        <v>1</v>
      </c>
      <c r="K539" s="3">
        <f>VLOOKUP($A539,'02 SHIPPED'!$A$10:$G$1000000,7,FALSE)</f>
        <v>1</v>
      </c>
      <c r="L539" s="2">
        <f t="shared" si="35"/>
        <v>1.6168224299065421</v>
      </c>
      <c r="M539" s="2">
        <f t="shared" si="36"/>
        <v>1.6168224299065421</v>
      </c>
      <c r="N539" s="2">
        <f t="shared" si="37"/>
        <v>2</v>
      </c>
      <c r="O539" s="2">
        <f t="shared" si="38"/>
        <v>2</v>
      </c>
      <c r="P539" s="8">
        <f>VLOOKUP($A539,'03 FORECAST SHIPPED'!$A$2:$G$1000000,4,FALSE)*L539</f>
        <v>402588.78504672897</v>
      </c>
      <c r="Q539" s="8">
        <f>VLOOKUP($A539,'03 FORECAST SHIPPED'!$A$2:$G$1000000,5,FALSE)*M539</f>
        <v>402588.78504672897</v>
      </c>
      <c r="R539" s="8">
        <f>VLOOKUP($A539,'03 FORECAST SHIPPED'!$A$2:$G$1000000,6,FALSE)*N539</f>
        <v>2</v>
      </c>
      <c r="S539" s="8">
        <f>VLOOKUP($A539,'03 FORECAST SHIPPED'!$A$2:$G$1000000,7,FALSE)*O539</f>
        <v>4</v>
      </c>
    </row>
    <row r="540" spans="1:19" x14ac:dyDescent="0.25">
      <c r="A540" t="s">
        <v>579</v>
      </c>
      <c r="B540">
        <f>VLOOKUP($A540,'01 LEAD TIME'!$A$10:$G$1000000,2,FALSE)</f>
        <v>1</v>
      </c>
      <c r="C540">
        <f>VLOOKUP($A540,'01 LEAD TIME'!$A$10:$G$1000000,3,FALSE)</f>
        <v>1500</v>
      </c>
      <c r="D540" s="3">
        <f>VLOOKUP($A540,'01 LEAD TIME'!$A$10:$G$1000000,4,FALSE)</f>
        <v>5145798</v>
      </c>
      <c r="E540" s="3">
        <f>VLOOKUP($A540,'01 LEAD TIME'!$A$10:$G$1000000,5,FALSE)</f>
        <v>5145798</v>
      </c>
      <c r="F540" s="3">
        <f>VLOOKUP($A540,'01 LEAD TIME'!$A$10:$G$1000000,6,FALSE)</f>
        <v>18</v>
      </c>
      <c r="G540" s="3">
        <f>VLOOKUP($A540,'01 LEAD TIME'!$A$10:$G$1000000,7,FALSE)</f>
        <v>21</v>
      </c>
      <c r="H540" s="3">
        <f>VLOOKUP($A540,'02 SHIPPED'!$A$10:$G$1000000,4,FALSE)</f>
        <v>23008030</v>
      </c>
      <c r="I540" s="3">
        <f>VLOOKUP($A540,'02 SHIPPED'!$A$10:$G$1000000,5,FALSE)</f>
        <v>22943630</v>
      </c>
      <c r="J540" s="3">
        <f>VLOOKUP($A540,'02 SHIPPED'!$A$10:$G$1000000,6,FALSE)</f>
        <v>45</v>
      </c>
      <c r="K540" s="3">
        <f>VLOOKUP($A540,'02 SHIPPED'!$A$10:$G$1000000,7,FALSE)</f>
        <v>68</v>
      </c>
      <c r="L540" s="2">
        <f t="shared" si="35"/>
        <v>0.22365226401391167</v>
      </c>
      <c r="M540" s="2">
        <f t="shared" si="36"/>
        <v>0.22428002892306056</v>
      </c>
      <c r="N540" s="2">
        <f t="shared" si="37"/>
        <v>0.4</v>
      </c>
      <c r="O540" s="2">
        <f t="shared" si="38"/>
        <v>0.30882352941176472</v>
      </c>
      <c r="P540" s="8">
        <f>VLOOKUP($A540,'03 FORECAST SHIPPED'!$A$2:$G$1000000,4,FALSE)*L540</f>
        <v>7027511.7552872626</v>
      </c>
      <c r="Q540" s="8">
        <f>VLOOKUP($A540,'03 FORECAST SHIPPED'!$A$2:$G$1000000,5,FALSE)*M540</f>
        <v>7008122.6954846289</v>
      </c>
      <c r="R540" s="8">
        <f>VLOOKUP($A540,'03 FORECAST SHIPPED'!$A$2:$G$1000000,6,FALSE)*N540</f>
        <v>23.6</v>
      </c>
      <c r="S540" s="8">
        <f>VLOOKUP($A540,'03 FORECAST SHIPPED'!$A$2:$G$1000000,7,FALSE)*O540</f>
        <v>25.632352941176471</v>
      </c>
    </row>
    <row r="541" spans="1:19" x14ac:dyDescent="0.25">
      <c r="A541" t="s">
        <v>580</v>
      </c>
      <c r="B541">
        <f>VLOOKUP($A541,'01 LEAD TIME'!$A$10:$G$1000000,2,FALSE)</f>
        <v>1</v>
      </c>
      <c r="C541">
        <f>VLOOKUP($A541,'01 LEAD TIME'!$A$10:$G$1000000,3,FALSE)</f>
        <v>1514</v>
      </c>
      <c r="D541" s="3">
        <f>VLOOKUP($A541,'01 LEAD TIME'!$A$10:$G$1000000,4,FALSE)</f>
        <v>57110904</v>
      </c>
      <c r="E541" s="3">
        <f>VLOOKUP($A541,'01 LEAD TIME'!$A$10:$G$1000000,5,FALSE)</f>
        <v>56908524</v>
      </c>
      <c r="F541" s="3">
        <f>VLOOKUP($A541,'01 LEAD TIME'!$A$10:$G$1000000,6,FALSE)</f>
        <v>202</v>
      </c>
      <c r="G541" s="3">
        <f>VLOOKUP($A541,'01 LEAD TIME'!$A$10:$G$1000000,7,FALSE)</f>
        <v>250</v>
      </c>
      <c r="H541" s="3">
        <f>VLOOKUP($A541,'02 SHIPPED'!$A$10:$G$1000000,4,FALSE)</f>
        <v>300478495.56</v>
      </c>
      <c r="I541" s="3">
        <f>VLOOKUP($A541,'02 SHIPPED'!$A$10:$G$1000000,5,FALSE)</f>
        <v>299259936.25999999</v>
      </c>
      <c r="J541" s="3">
        <f>VLOOKUP($A541,'02 SHIPPED'!$A$10:$G$1000000,6,FALSE)</f>
        <v>973</v>
      </c>
      <c r="K541" s="3">
        <f>VLOOKUP($A541,'02 SHIPPED'!$A$10:$G$1000000,7,FALSE)</f>
        <v>1313</v>
      </c>
      <c r="L541" s="2">
        <f t="shared" si="35"/>
        <v>0.19006652670289348</v>
      </c>
      <c r="M541" s="2">
        <f t="shared" si="36"/>
        <v>0.19016419207734281</v>
      </c>
      <c r="N541" s="2">
        <f t="shared" si="37"/>
        <v>0.20760534429599178</v>
      </c>
      <c r="O541" s="2">
        <f t="shared" si="38"/>
        <v>0.19040365575019041</v>
      </c>
      <c r="P541" s="8">
        <f>VLOOKUP($A541,'03 FORECAST SHIPPED'!$A$2:$G$1000000,4,FALSE)*L541</f>
        <v>67431882.72278668</v>
      </c>
      <c r="Q541" s="8">
        <f>VLOOKUP($A541,'03 FORECAST SHIPPED'!$A$2:$G$1000000,5,FALSE)*M541</f>
        <v>67189591.295330346</v>
      </c>
      <c r="R541" s="8">
        <f>VLOOKUP($A541,'03 FORECAST SHIPPED'!$A$2:$G$1000000,6,FALSE)*N541</f>
        <v>230.02672147995889</v>
      </c>
      <c r="S541" s="8">
        <f>VLOOKUP($A541,'03 FORECAST SHIPPED'!$A$2:$G$1000000,7,FALSE)*O541</f>
        <v>280.08377760853011</v>
      </c>
    </row>
    <row r="542" spans="1:19" x14ac:dyDescent="0.25">
      <c r="A542" t="s">
        <v>581</v>
      </c>
      <c r="B542">
        <f>VLOOKUP($A542,'01 LEAD TIME'!$A$10:$G$1000000,2,FALSE)</f>
        <v>1</v>
      </c>
      <c r="C542">
        <f>VLOOKUP($A542,'01 LEAD TIME'!$A$10:$G$1000000,3,FALSE)</f>
        <v>1519</v>
      </c>
      <c r="D542" s="3">
        <f>VLOOKUP($A542,'01 LEAD TIME'!$A$10:$G$1000000,4,FALSE)</f>
        <v>1794800</v>
      </c>
      <c r="E542" s="3">
        <f>VLOOKUP($A542,'01 LEAD TIME'!$A$10:$G$1000000,5,FALSE)</f>
        <v>1794800</v>
      </c>
      <c r="F542" s="3">
        <f>VLOOKUP($A542,'01 LEAD TIME'!$A$10:$G$1000000,6,FALSE)</f>
        <v>6</v>
      </c>
      <c r="G542" s="3">
        <f>VLOOKUP($A542,'01 LEAD TIME'!$A$10:$G$1000000,7,FALSE)</f>
        <v>7</v>
      </c>
      <c r="H542" s="3">
        <f>VLOOKUP($A542,'02 SHIPPED'!$A$10:$G$1000000,4,FALSE)</f>
        <v>8100619</v>
      </c>
      <c r="I542" s="3">
        <f>VLOOKUP($A542,'02 SHIPPED'!$A$10:$G$1000000,5,FALSE)</f>
        <v>8100619</v>
      </c>
      <c r="J542" s="3">
        <f>VLOOKUP($A542,'02 SHIPPED'!$A$10:$G$1000000,6,FALSE)</f>
        <v>21</v>
      </c>
      <c r="K542" s="3">
        <f>VLOOKUP($A542,'02 SHIPPED'!$A$10:$G$1000000,7,FALSE)</f>
        <v>31</v>
      </c>
      <c r="L542" s="2">
        <f t="shared" si="35"/>
        <v>0.2215633150997473</v>
      </c>
      <c r="M542" s="2">
        <f t="shared" si="36"/>
        <v>0.2215633150997473</v>
      </c>
      <c r="N542" s="2">
        <f t="shared" si="37"/>
        <v>0.2857142857142857</v>
      </c>
      <c r="O542" s="2">
        <f t="shared" si="38"/>
        <v>0.22580645161290322</v>
      </c>
      <c r="P542" s="8">
        <f>VLOOKUP($A542,'03 FORECAST SHIPPED'!$A$2:$G$1000000,4,FALSE)*L542</f>
        <v>2673895.7239736863</v>
      </c>
      <c r="Q542" s="8">
        <f>VLOOKUP($A542,'03 FORECAST SHIPPED'!$A$2:$G$1000000,5,FALSE)*M542</f>
        <v>2673895.7239736863</v>
      </c>
      <c r="R542" s="8">
        <f>VLOOKUP($A542,'03 FORECAST SHIPPED'!$A$2:$G$1000000,6,FALSE)*N542</f>
        <v>10</v>
      </c>
      <c r="S542" s="8">
        <f>VLOOKUP($A542,'03 FORECAST SHIPPED'!$A$2:$G$1000000,7,FALSE)*O542</f>
        <v>11.064516129032258</v>
      </c>
    </row>
    <row r="543" spans="1:19" x14ac:dyDescent="0.25">
      <c r="A543" t="s">
        <v>43</v>
      </c>
      <c r="B543">
        <f>VLOOKUP($A543,'01 LEAD TIME'!$A$10:$G$1000000,2,FALSE)</f>
        <v>1</v>
      </c>
      <c r="C543">
        <f>VLOOKUP($A543,'01 LEAD TIME'!$A$10:$G$1000000,3,FALSE)</f>
        <v>1534</v>
      </c>
      <c r="D543" s="3">
        <f>VLOOKUP($A543,'01 LEAD TIME'!$A$10:$G$1000000,4,FALSE)</f>
        <v>800800</v>
      </c>
      <c r="E543" s="3">
        <f>VLOOKUP($A543,'01 LEAD TIME'!$A$10:$G$1000000,5,FALSE)</f>
        <v>800800</v>
      </c>
      <c r="F543" s="3">
        <f>VLOOKUP($A543,'01 LEAD TIME'!$A$10:$G$1000000,6,FALSE)</f>
        <v>6</v>
      </c>
      <c r="G543" s="3">
        <f>VLOOKUP($A543,'01 LEAD TIME'!$A$10:$G$1000000,7,FALSE)</f>
        <v>7</v>
      </c>
      <c r="H543" s="3">
        <f>VLOOKUP($A543,'02 SHIPPED'!$A$10:$G$1000000,4,FALSE)</f>
        <v>27258973</v>
      </c>
      <c r="I543" s="3">
        <f>VLOOKUP($A543,'02 SHIPPED'!$A$10:$G$1000000,5,FALSE)</f>
        <v>27236940.5</v>
      </c>
      <c r="J543" s="3">
        <f>VLOOKUP($A543,'02 SHIPPED'!$A$10:$G$1000000,6,FALSE)</f>
        <v>65</v>
      </c>
      <c r="K543" s="3">
        <f>VLOOKUP($A543,'02 SHIPPED'!$A$10:$G$1000000,7,FALSE)</f>
        <v>94</v>
      </c>
      <c r="L543" s="2">
        <f t="shared" si="35"/>
        <v>2.9377482416523909E-2</v>
      </c>
      <c r="M543" s="2">
        <f t="shared" si="36"/>
        <v>2.9401246443226618E-2</v>
      </c>
      <c r="N543" s="2">
        <f t="shared" si="37"/>
        <v>9.2307692307692313E-2</v>
      </c>
      <c r="O543" s="2">
        <f t="shared" si="38"/>
        <v>7.4468085106382975E-2</v>
      </c>
      <c r="P543" s="8">
        <f>VLOOKUP($A543,'03 FORECAST SHIPPED'!$A$2:$G$1000000,4,FALSE)*L543</f>
        <v>902665.71521971864</v>
      </c>
      <c r="Q543" s="8">
        <f>VLOOKUP($A543,'03 FORECAST SHIPPED'!$A$2:$G$1000000,5,FALSE)*M543</f>
        <v>902748.11641197372</v>
      </c>
      <c r="R543" s="8">
        <f>VLOOKUP($A543,'03 FORECAST SHIPPED'!$A$2:$G$1000000,6,FALSE)*N543</f>
        <v>7.2</v>
      </c>
      <c r="S543" s="8">
        <f>VLOOKUP($A543,'03 FORECAST SHIPPED'!$A$2:$G$1000000,7,FALSE)*O543</f>
        <v>8.5638297872340416</v>
      </c>
    </row>
    <row r="544" spans="1:19" x14ac:dyDescent="0.25">
      <c r="A544" t="s">
        <v>582</v>
      </c>
      <c r="B544">
        <f>VLOOKUP($A544,'01 LEAD TIME'!$A$10:$G$1000000,2,FALSE)</f>
        <v>1</v>
      </c>
      <c r="C544">
        <f>VLOOKUP($A544,'01 LEAD TIME'!$A$10:$G$1000000,3,FALSE)</f>
        <v>1557</v>
      </c>
      <c r="D544" s="3">
        <f>VLOOKUP($A544,'01 LEAD TIME'!$A$10:$G$1000000,4,FALSE)</f>
        <v>4867237.5</v>
      </c>
      <c r="E544" s="3">
        <f>VLOOKUP($A544,'01 LEAD TIME'!$A$10:$G$1000000,5,FALSE)</f>
        <v>4842237.5</v>
      </c>
      <c r="F544" s="3">
        <f>VLOOKUP($A544,'01 LEAD TIME'!$A$10:$G$1000000,6,FALSE)</f>
        <v>10</v>
      </c>
      <c r="G544" s="3">
        <f>VLOOKUP($A544,'01 LEAD TIME'!$A$10:$G$1000000,7,FALSE)</f>
        <v>13</v>
      </c>
      <c r="H544" s="3">
        <f>VLOOKUP($A544,'02 SHIPPED'!$A$10:$G$1000000,4,FALSE)</f>
        <v>27197402.5</v>
      </c>
      <c r="I544" s="3">
        <f>VLOOKUP($A544,'02 SHIPPED'!$A$10:$G$1000000,5,FALSE)</f>
        <v>27172402.5</v>
      </c>
      <c r="J544" s="3">
        <f>VLOOKUP($A544,'02 SHIPPED'!$A$10:$G$1000000,6,FALSE)</f>
        <v>47</v>
      </c>
      <c r="K544" s="3">
        <f>VLOOKUP($A544,'02 SHIPPED'!$A$10:$G$1000000,7,FALSE)</f>
        <v>77</v>
      </c>
      <c r="L544" s="2">
        <f t="shared" si="35"/>
        <v>0.17895964513522936</v>
      </c>
      <c r="M544" s="2">
        <f t="shared" si="36"/>
        <v>0.17820424601762763</v>
      </c>
      <c r="N544" s="2">
        <f t="shared" si="37"/>
        <v>0.21276595744680851</v>
      </c>
      <c r="O544" s="2">
        <f t="shared" si="38"/>
        <v>0.16883116883116883</v>
      </c>
      <c r="P544" s="8">
        <f>VLOOKUP($A544,'03 FORECAST SHIPPED'!$A$2:$G$1000000,4,FALSE)*L544</f>
        <v>4210473.6772778668</v>
      </c>
      <c r="Q544" s="8">
        <f>VLOOKUP($A544,'03 FORECAST SHIPPED'!$A$2:$G$1000000,5,FALSE)*M544</f>
        <v>4188245.9157441547</v>
      </c>
      <c r="R544" s="8">
        <f>VLOOKUP($A544,'03 FORECAST SHIPPED'!$A$2:$G$1000000,6,FALSE)*N544</f>
        <v>11.063829787234043</v>
      </c>
      <c r="S544" s="8">
        <f>VLOOKUP($A544,'03 FORECAST SHIPPED'!$A$2:$G$1000000,7,FALSE)*O544</f>
        <v>11.480519480519481</v>
      </c>
    </row>
    <row r="545" spans="1:19" x14ac:dyDescent="0.25">
      <c r="A545" t="s">
        <v>583</v>
      </c>
      <c r="B545">
        <f>VLOOKUP($A545,'01 LEAD TIME'!$A$10:$G$1000000,2,FALSE)</f>
        <v>1</v>
      </c>
      <c r="C545">
        <f>VLOOKUP($A545,'01 LEAD TIME'!$A$10:$G$1000000,3,FALSE)</f>
        <v>1576</v>
      </c>
      <c r="D545" s="3">
        <f>VLOOKUP($A545,'01 LEAD TIME'!$A$10:$G$1000000,4,FALSE)</f>
        <v>1016200</v>
      </c>
      <c r="E545" s="3">
        <f>VLOOKUP($A545,'01 LEAD TIME'!$A$10:$G$1000000,5,FALSE)</f>
        <v>1016200</v>
      </c>
      <c r="F545" s="3">
        <f>VLOOKUP($A545,'01 LEAD TIME'!$A$10:$G$1000000,6,FALSE)</f>
        <v>6</v>
      </c>
      <c r="G545" s="3">
        <f>VLOOKUP($A545,'01 LEAD TIME'!$A$10:$G$1000000,7,FALSE)</f>
        <v>6</v>
      </c>
      <c r="H545" s="3">
        <f>VLOOKUP($A545,'02 SHIPPED'!$A$10:$G$1000000,4,FALSE)</f>
        <v>1399000</v>
      </c>
      <c r="I545" s="3">
        <f>VLOOKUP($A545,'02 SHIPPED'!$A$10:$G$1000000,5,FALSE)</f>
        <v>1399000</v>
      </c>
      <c r="J545" s="3">
        <f>VLOOKUP($A545,'02 SHIPPED'!$A$10:$G$1000000,6,FALSE)</f>
        <v>8</v>
      </c>
      <c r="K545" s="3">
        <f>VLOOKUP($A545,'02 SHIPPED'!$A$10:$G$1000000,7,FALSE)</f>
        <v>9</v>
      </c>
      <c r="L545" s="2">
        <f t="shared" si="35"/>
        <v>0.72637598284488925</v>
      </c>
      <c r="M545" s="2">
        <f t="shared" si="36"/>
        <v>0.72637598284488925</v>
      </c>
      <c r="N545" s="2">
        <f t="shared" si="37"/>
        <v>0.75</v>
      </c>
      <c r="O545" s="2">
        <f t="shared" si="38"/>
        <v>0.66666666666666663</v>
      </c>
      <c r="P545" s="8">
        <f>VLOOKUP($A545,'03 FORECAST SHIPPED'!$A$2:$G$1000000,4,FALSE)*L545</f>
        <v>770764.16541815596</v>
      </c>
      <c r="Q545" s="8">
        <f>VLOOKUP($A545,'03 FORECAST SHIPPED'!$A$2:$G$1000000,5,FALSE)*M545</f>
        <v>770764.16541815596</v>
      </c>
      <c r="R545" s="8">
        <f>VLOOKUP($A545,'03 FORECAST SHIPPED'!$A$2:$G$1000000,6,FALSE)*N545</f>
        <v>9</v>
      </c>
      <c r="S545" s="8">
        <f>VLOOKUP($A545,'03 FORECAST SHIPPED'!$A$2:$G$1000000,7,FALSE)*O545</f>
        <v>8</v>
      </c>
    </row>
    <row r="546" spans="1:19" x14ac:dyDescent="0.25">
      <c r="A546" t="s">
        <v>584</v>
      </c>
      <c r="B546">
        <f>VLOOKUP($A546,'01 LEAD TIME'!$A$10:$G$1000000,2,FALSE)</f>
        <v>1</v>
      </c>
      <c r="C546">
        <f>VLOOKUP($A546,'01 LEAD TIME'!$A$10:$G$1000000,3,FALSE)</f>
        <v>1586</v>
      </c>
      <c r="D546" s="3">
        <f>VLOOKUP($A546,'01 LEAD TIME'!$A$10:$G$1000000,4,FALSE)</f>
        <v>2124219</v>
      </c>
      <c r="E546" s="3">
        <f>VLOOKUP($A546,'01 LEAD TIME'!$A$10:$G$1000000,5,FALSE)</f>
        <v>2124219</v>
      </c>
      <c r="F546" s="3">
        <f>VLOOKUP($A546,'01 LEAD TIME'!$A$10:$G$1000000,6,FALSE)</f>
        <v>11</v>
      </c>
      <c r="G546" s="3">
        <f>VLOOKUP($A546,'01 LEAD TIME'!$A$10:$G$1000000,7,FALSE)</f>
        <v>13</v>
      </c>
      <c r="H546" s="3">
        <f>VLOOKUP($A546,'02 SHIPPED'!$A$10:$G$1000000,4,FALSE)</f>
        <v>5092818</v>
      </c>
      <c r="I546" s="3">
        <f>VLOOKUP($A546,'02 SHIPPED'!$A$10:$G$1000000,5,FALSE)</f>
        <v>5092818</v>
      </c>
      <c r="J546" s="3">
        <f>VLOOKUP($A546,'02 SHIPPED'!$A$10:$G$1000000,6,FALSE)</f>
        <v>22</v>
      </c>
      <c r="K546" s="3">
        <f>VLOOKUP($A546,'02 SHIPPED'!$A$10:$G$1000000,7,FALSE)</f>
        <v>45</v>
      </c>
      <c r="L546" s="2">
        <f t="shared" si="35"/>
        <v>0.4171009056282789</v>
      </c>
      <c r="M546" s="2">
        <f t="shared" si="36"/>
        <v>0.4171009056282789</v>
      </c>
      <c r="N546" s="2">
        <f t="shared" si="37"/>
        <v>0.5</v>
      </c>
      <c r="O546" s="2">
        <f t="shared" si="38"/>
        <v>0.28888888888888886</v>
      </c>
      <c r="P546" s="8">
        <f>VLOOKUP($A546,'03 FORECAST SHIPPED'!$A$2:$G$1000000,4,FALSE)*L546</f>
        <v>3199227.7626074604</v>
      </c>
      <c r="Q546" s="8">
        <f>VLOOKUP($A546,'03 FORECAST SHIPPED'!$A$2:$G$1000000,5,FALSE)*M546</f>
        <v>3186714.7354386118</v>
      </c>
      <c r="R546" s="8">
        <f>VLOOKUP($A546,'03 FORECAST SHIPPED'!$A$2:$G$1000000,6,FALSE)*N546</f>
        <v>11.5</v>
      </c>
      <c r="S546" s="8">
        <f>VLOOKUP($A546,'03 FORECAST SHIPPED'!$A$2:$G$1000000,7,FALSE)*O546</f>
        <v>12.999999999999998</v>
      </c>
    </row>
    <row r="547" spans="1:19" x14ac:dyDescent="0.25">
      <c r="A547" t="s">
        <v>585</v>
      </c>
      <c r="B547">
        <f>VLOOKUP($A547,'01 LEAD TIME'!$A$10:$G$1000000,2,FALSE)</f>
        <v>1</v>
      </c>
      <c r="C547">
        <f>VLOOKUP($A547,'01 LEAD TIME'!$A$10:$G$1000000,3,FALSE)</f>
        <v>1595</v>
      </c>
      <c r="D547" s="3">
        <f>VLOOKUP($A547,'01 LEAD TIME'!$A$10:$G$1000000,4,FALSE)</f>
        <v>141999</v>
      </c>
      <c r="E547" s="3">
        <f>VLOOKUP($A547,'01 LEAD TIME'!$A$10:$G$1000000,5,FALSE)</f>
        <v>141999</v>
      </c>
      <c r="F547" s="3">
        <f>VLOOKUP($A547,'01 LEAD TIME'!$A$10:$G$1000000,6,FALSE)</f>
        <v>2</v>
      </c>
      <c r="G547" s="3">
        <f>VLOOKUP($A547,'01 LEAD TIME'!$A$10:$G$1000000,7,FALSE)</f>
        <v>2</v>
      </c>
      <c r="H547" s="3">
        <f>VLOOKUP($A547,'02 SHIPPED'!$A$10:$G$1000000,4,FALSE)</f>
        <v>5790862</v>
      </c>
      <c r="I547" s="3">
        <f>VLOOKUP($A547,'02 SHIPPED'!$A$10:$G$1000000,5,FALSE)</f>
        <v>5782962</v>
      </c>
      <c r="J547" s="3">
        <f>VLOOKUP($A547,'02 SHIPPED'!$A$10:$G$1000000,6,FALSE)</f>
        <v>17</v>
      </c>
      <c r="K547" s="3">
        <f>VLOOKUP($A547,'02 SHIPPED'!$A$10:$G$1000000,7,FALSE)</f>
        <v>18</v>
      </c>
      <c r="L547" s="2">
        <f t="shared" si="35"/>
        <v>2.4521219811489206E-2</v>
      </c>
      <c r="M547" s="2">
        <f t="shared" si="36"/>
        <v>2.455471780724134E-2</v>
      </c>
      <c r="N547" s="2">
        <f t="shared" si="37"/>
        <v>0.11764705882352941</v>
      </c>
      <c r="O547" s="2">
        <f t="shared" si="38"/>
        <v>0.1111111111111111</v>
      </c>
      <c r="P547" s="8">
        <f>VLOOKUP($A547,'03 FORECAST SHIPPED'!$A$2:$G$1000000,4,FALSE)*L547</f>
        <v>234998.17825705398</v>
      </c>
      <c r="Q547" s="8">
        <f>VLOOKUP($A547,'03 FORECAST SHIPPED'!$A$2:$G$1000000,5,FALSE)*M547</f>
        <v>235125.22275574351</v>
      </c>
      <c r="R547" s="8">
        <f>VLOOKUP($A547,'03 FORECAST SHIPPED'!$A$2:$G$1000000,6,FALSE)*N547</f>
        <v>2.5882352941176472</v>
      </c>
      <c r="S547" s="8">
        <f>VLOOKUP($A547,'03 FORECAST SHIPPED'!$A$2:$G$1000000,7,FALSE)*O547</f>
        <v>2.6666666666666665</v>
      </c>
    </row>
    <row r="548" spans="1:19" x14ac:dyDescent="0.25">
      <c r="A548" t="s">
        <v>586</v>
      </c>
      <c r="B548">
        <f>VLOOKUP($A548,'01 LEAD TIME'!$A$10:$G$1000000,2,FALSE)</f>
        <v>1</v>
      </c>
      <c r="C548">
        <f>VLOOKUP($A548,'01 LEAD TIME'!$A$10:$G$1000000,3,FALSE)</f>
        <v>1605</v>
      </c>
      <c r="D548" s="3">
        <f>VLOOKUP($A548,'01 LEAD TIME'!$A$10:$G$1000000,4,FALSE)</f>
        <v>10796740</v>
      </c>
      <c r="E548" s="3">
        <f>VLOOKUP($A548,'01 LEAD TIME'!$A$10:$G$1000000,5,FALSE)</f>
        <v>10716405.66</v>
      </c>
      <c r="F548" s="3">
        <f>VLOOKUP($A548,'01 LEAD TIME'!$A$10:$G$1000000,6,FALSE)</f>
        <v>14</v>
      </c>
      <c r="G548" s="3">
        <f>VLOOKUP($A548,'01 LEAD TIME'!$A$10:$G$1000000,7,FALSE)</f>
        <v>19</v>
      </c>
      <c r="H548" s="3">
        <f>VLOOKUP($A548,'02 SHIPPED'!$A$10:$G$1000000,4,FALSE)</f>
        <v>14171765</v>
      </c>
      <c r="I548" s="3">
        <f>VLOOKUP($A548,'02 SHIPPED'!$A$10:$G$1000000,5,FALSE)</f>
        <v>13849430.66</v>
      </c>
      <c r="J548" s="3">
        <f>VLOOKUP($A548,'02 SHIPPED'!$A$10:$G$1000000,6,FALSE)</f>
        <v>22</v>
      </c>
      <c r="K548" s="3">
        <f>VLOOKUP($A548,'02 SHIPPED'!$A$10:$G$1000000,7,FALSE)</f>
        <v>35</v>
      </c>
      <c r="L548" s="2">
        <f t="shared" si="35"/>
        <v>0.76184864764551208</v>
      </c>
      <c r="M548" s="2">
        <f t="shared" si="36"/>
        <v>0.77377950928706263</v>
      </c>
      <c r="N548" s="2">
        <f t="shared" si="37"/>
        <v>0.63636363636363635</v>
      </c>
      <c r="O548" s="2">
        <f t="shared" si="38"/>
        <v>0.54285714285714282</v>
      </c>
      <c r="P548" s="8">
        <f>VLOOKUP($A548,'03 FORECAST SHIPPED'!$A$2:$G$1000000,4,FALSE)*L548</f>
        <v>15685323.167595569</v>
      </c>
      <c r="Q548" s="8">
        <f>VLOOKUP($A548,'03 FORECAST SHIPPED'!$A$2:$G$1000000,5,FALSE)*M548</f>
        <v>15857193.989471812</v>
      </c>
      <c r="R548" s="8">
        <f>VLOOKUP($A548,'03 FORECAST SHIPPED'!$A$2:$G$1000000,6,FALSE)*N548</f>
        <v>21.636363636363637</v>
      </c>
      <c r="S548" s="8">
        <f>VLOOKUP($A548,'03 FORECAST SHIPPED'!$A$2:$G$1000000,7,FALSE)*O548</f>
        <v>24.428571428571427</v>
      </c>
    </row>
    <row r="549" spans="1:19" x14ac:dyDescent="0.25">
      <c r="A549" t="s">
        <v>587</v>
      </c>
      <c r="B549">
        <f>VLOOKUP($A549,'01 LEAD TIME'!$A$10:$G$1000000,2,FALSE)</f>
        <v>1</v>
      </c>
      <c r="C549">
        <f>VLOOKUP($A549,'01 LEAD TIME'!$A$10:$G$1000000,3,FALSE)</f>
        <v>1617</v>
      </c>
      <c r="D549" s="3">
        <f>VLOOKUP($A549,'01 LEAD TIME'!$A$10:$G$1000000,4,FALSE)</f>
        <v>1333850</v>
      </c>
      <c r="E549" s="3">
        <f>VLOOKUP($A549,'01 LEAD TIME'!$A$10:$G$1000000,5,FALSE)</f>
        <v>1333850</v>
      </c>
      <c r="F549" s="3">
        <f>VLOOKUP($A549,'01 LEAD TIME'!$A$10:$G$1000000,6,FALSE)</f>
        <v>7</v>
      </c>
      <c r="G549" s="3">
        <f>VLOOKUP($A549,'01 LEAD TIME'!$A$10:$G$1000000,7,FALSE)</f>
        <v>8</v>
      </c>
      <c r="H549" s="3">
        <f>VLOOKUP($A549,'02 SHIPPED'!$A$10:$G$1000000,4,FALSE)</f>
        <v>9640536.5</v>
      </c>
      <c r="I549" s="3">
        <f>VLOOKUP($A549,'02 SHIPPED'!$A$10:$G$1000000,5,FALSE)</f>
        <v>9640536.5</v>
      </c>
      <c r="J549" s="3">
        <f>VLOOKUP($A549,'02 SHIPPED'!$A$10:$G$1000000,6,FALSE)</f>
        <v>18</v>
      </c>
      <c r="K549" s="3">
        <f>VLOOKUP($A549,'02 SHIPPED'!$A$10:$G$1000000,7,FALSE)</f>
        <v>22</v>
      </c>
      <c r="L549" s="2">
        <f t="shared" si="35"/>
        <v>0.13835848243508025</v>
      </c>
      <c r="M549" s="2">
        <f t="shared" si="36"/>
        <v>0.13835848243508025</v>
      </c>
      <c r="N549" s="2">
        <f t="shared" si="37"/>
        <v>0.3888888888888889</v>
      </c>
      <c r="O549" s="2">
        <f t="shared" si="38"/>
        <v>0.36363636363636365</v>
      </c>
      <c r="P549" s="8">
        <f>VLOOKUP($A549,'03 FORECAST SHIPPED'!$A$2:$G$1000000,4,FALSE)*L549</f>
        <v>1166612.2282432104</v>
      </c>
      <c r="Q549" s="8">
        <f>VLOOKUP($A549,'03 FORECAST SHIPPED'!$A$2:$G$1000000,5,FALSE)*M549</f>
        <v>1166612.2282432104</v>
      </c>
      <c r="R549" s="8">
        <f>VLOOKUP($A549,'03 FORECAST SHIPPED'!$A$2:$G$1000000,6,FALSE)*N549</f>
        <v>9.7222222222222232</v>
      </c>
      <c r="S549" s="8">
        <f>VLOOKUP($A549,'03 FORECAST SHIPPED'!$A$2:$G$1000000,7,FALSE)*O549</f>
        <v>11.272727272727273</v>
      </c>
    </row>
    <row r="550" spans="1:19" x14ac:dyDescent="0.25">
      <c r="A550" t="s">
        <v>588</v>
      </c>
      <c r="B550">
        <f>VLOOKUP($A550,'01 LEAD TIME'!$A$10:$G$1000000,2,FALSE)</f>
        <v>1</v>
      </c>
      <c r="C550">
        <f>VLOOKUP($A550,'01 LEAD TIME'!$A$10:$G$1000000,3,FALSE)</f>
        <v>1629</v>
      </c>
      <c r="D550" s="3">
        <f>VLOOKUP($A550,'01 LEAD TIME'!$A$10:$G$1000000,4,FALSE)</f>
        <v>2615000</v>
      </c>
      <c r="E550" s="3">
        <f>VLOOKUP($A550,'01 LEAD TIME'!$A$10:$G$1000000,5,FALSE)</f>
        <v>2615000</v>
      </c>
      <c r="F550" s="3">
        <f>VLOOKUP($A550,'01 LEAD TIME'!$A$10:$G$1000000,6,FALSE)</f>
        <v>6</v>
      </c>
      <c r="G550" s="3">
        <f>VLOOKUP($A550,'01 LEAD TIME'!$A$10:$G$1000000,7,FALSE)</f>
        <v>6</v>
      </c>
      <c r="H550" s="3">
        <f>VLOOKUP($A550,'02 SHIPPED'!$A$10:$G$1000000,4,FALSE)</f>
        <v>8929179</v>
      </c>
      <c r="I550" s="3">
        <f>VLOOKUP($A550,'02 SHIPPED'!$A$10:$G$1000000,5,FALSE)</f>
        <v>8889179</v>
      </c>
      <c r="J550" s="3">
        <f>VLOOKUP($A550,'02 SHIPPED'!$A$10:$G$1000000,6,FALSE)</f>
        <v>22</v>
      </c>
      <c r="K550" s="3">
        <f>VLOOKUP($A550,'02 SHIPPED'!$A$10:$G$1000000,7,FALSE)</f>
        <v>38</v>
      </c>
      <c r="L550" s="2">
        <f t="shared" si="35"/>
        <v>0.29286007145785742</v>
      </c>
      <c r="M550" s="2">
        <f t="shared" si="36"/>
        <v>0.29417789876882894</v>
      </c>
      <c r="N550" s="2">
        <f t="shared" si="37"/>
        <v>0.27272727272727271</v>
      </c>
      <c r="O550" s="2">
        <f t="shared" si="38"/>
        <v>0.15789473684210525</v>
      </c>
      <c r="P550" s="8">
        <f>VLOOKUP($A550,'03 FORECAST SHIPPED'!$A$2:$G$1000000,4,FALSE)*L550</f>
        <v>4414850.3485034844</v>
      </c>
      <c r="Q550" s="8">
        <f>VLOOKUP($A550,'03 FORECAST SHIPPED'!$A$2:$G$1000000,5,FALSE)*M550</f>
        <v>4434716.5266893599</v>
      </c>
      <c r="R550" s="8">
        <f>VLOOKUP($A550,'03 FORECAST SHIPPED'!$A$2:$G$1000000,6,FALSE)*N550</f>
        <v>7.0909090909090899</v>
      </c>
      <c r="S550" s="8">
        <f>VLOOKUP($A550,'03 FORECAST SHIPPED'!$A$2:$G$1000000,7,FALSE)*O550</f>
        <v>6.7894736842105257</v>
      </c>
    </row>
    <row r="551" spans="1:19" x14ac:dyDescent="0.25">
      <c r="A551" t="s">
        <v>589</v>
      </c>
      <c r="B551">
        <f>VLOOKUP($A551,'01 LEAD TIME'!$A$10:$G$1000000,2,FALSE)</f>
        <v>1</v>
      </c>
      <c r="C551">
        <f>VLOOKUP($A551,'01 LEAD TIME'!$A$10:$G$1000000,3,FALSE)</f>
        <v>1642</v>
      </c>
      <c r="D551" s="3">
        <f>VLOOKUP($A551,'01 LEAD TIME'!$A$10:$G$1000000,4,FALSE)</f>
        <v>10241800</v>
      </c>
      <c r="E551" s="3">
        <f>VLOOKUP($A551,'01 LEAD TIME'!$A$10:$G$1000000,5,FALSE)</f>
        <v>10241800</v>
      </c>
      <c r="F551" s="3">
        <f>VLOOKUP($A551,'01 LEAD TIME'!$A$10:$G$1000000,6,FALSE)</f>
        <v>5</v>
      </c>
      <c r="G551" s="3">
        <f>VLOOKUP($A551,'01 LEAD TIME'!$A$10:$G$1000000,7,FALSE)</f>
        <v>5</v>
      </c>
      <c r="H551" s="3">
        <f>VLOOKUP($A551,'02 SHIPPED'!$A$10:$G$1000000,4,FALSE)</f>
        <v>9549589</v>
      </c>
      <c r="I551" s="3">
        <f>VLOOKUP($A551,'02 SHIPPED'!$A$10:$G$1000000,5,FALSE)</f>
        <v>9549589</v>
      </c>
      <c r="J551" s="3">
        <f>VLOOKUP($A551,'02 SHIPPED'!$A$10:$G$1000000,6,FALSE)</f>
        <v>17</v>
      </c>
      <c r="K551" s="3">
        <f>VLOOKUP($A551,'02 SHIPPED'!$A$10:$G$1000000,7,FALSE)</f>
        <v>21</v>
      </c>
      <c r="L551" s="2">
        <f t="shared" si="35"/>
        <v>1.0724859467773953</v>
      </c>
      <c r="M551" s="2">
        <f t="shared" si="36"/>
        <v>1.0724859467773953</v>
      </c>
      <c r="N551" s="2">
        <f t="shared" si="37"/>
        <v>0.29411764705882354</v>
      </c>
      <c r="O551" s="2">
        <f t="shared" si="38"/>
        <v>0.23809523809523808</v>
      </c>
      <c r="P551" s="8">
        <f>VLOOKUP($A551,'03 FORECAST SHIPPED'!$A$2:$G$1000000,4,FALSE)*L551</f>
        <v>23864827.51689104</v>
      </c>
      <c r="Q551" s="8">
        <f>VLOOKUP($A551,'03 FORECAST SHIPPED'!$A$2:$G$1000000,5,FALSE)*M551</f>
        <v>23864827.51689104</v>
      </c>
      <c r="R551" s="8">
        <f>VLOOKUP($A551,'03 FORECAST SHIPPED'!$A$2:$G$1000000,6,FALSE)*N551</f>
        <v>5.5882352941176476</v>
      </c>
      <c r="S551" s="8">
        <f>VLOOKUP($A551,'03 FORECAST SHIPPED'!$A$2:$G$1000000,7,FALSE)*O551</f>
        <v>5.4761904761904763</v>
      </c>
    </row>
    <row r="552" spans="1:19" x14ac:dyDescent="0.25">
      <c r="A552" t="s">
        <v>590</v>
      </c>
      <c r="B552">
        <f>VLOOKUP($A552,'01 LEAD TIME'!$A$10:$G$1000000,2,FALSE)</f>
        <v>1</v>
      </c>
      <c r="C552">
        <f>VLOOKUP($A552,'01 LEAD TIME'!$A$10:$G$1000000,3,FALSE)</f>
        <v>1655</v>
      </c>
      <c r="D552" s="3">
        <f>VLOOKUP($A552,'01 LEAD TIME'!$A$10:$G$1000000,4,FALSE)</f>
        <v>12905027.800000001</v>
      </c>
      <c r="E552" s="3">
        <f>VLOOKUP($A552,'01 LEAD TIME'!$A$10:$G$1000000,5,FALSE)</f>
        <v>12898072.73</v>
      </c>
      <c r="F552" s="3">
        <f>VLOOKUP($A552,'01 LEAD TIME'!$A$10:$G$1000000,6,FALSE)</f>
        <v>47</v>
      </c>
      <c r="G552" s="3">
        <f>VLOOKUP($A552,'01 LEAD TIME'!$A$10:$G$1000000,7,FALSE)</f>
        <v>57</v>
      </c>
      <c r="H552" s="3">
        <f>VLOOKUP($A552,'02 SHIPPED'!$A$10:$G$1000000,4,FALSE)</f>
        <v>47007065.799999997</v>
      </c>
      <c r="I552" s="3">
        <f>VLOOKUP($A552,'02 SHIPPED'!$A$10:$G$1000000,5,FALSE)</f>
        <v>46629164.969999999</v>
      </c>
      <c r="J552" s="3">
        <f>VLOOKUP($A552,'02 SHIPPED'!$A$10:$G$1000000,6,FALSE)</f>
        <v>212</v>
      </c>
      <c r="K552" s="3">
        <f>VLOOKUP($A552,'02 SHIPPED'!$A$10:$G$1000000,7,FALSE)</f>
        <v>291</v>
      </c>
      <c r="L552" s="2">
        <f t="shared" si="35"/>
        <v>0.274533787216304</v>
      </c>
      <c r="M552" s="2">
        <f t="shared" si="36"/>
        <v>0.27660955838043183</v>
      </c>
      <c r="N552" s="2">
        <f t="shared" si="37"/>
        <v>0.22169811320754718</v>
      </c>
      <c r="O552" s="2">
        <f t="shared" si="38"/>
        <v>0.19587628865979381</v>
      </c>
      <c r="P552" s="8">
        <f>VLOOKUP($A552,'03 FORECAST SHIPPED'!$A$2:$G$1000000,4,FALSE)*L552</f>
        <v>12761982.244704733</v>
      </c>
      <c r="Q552" s="8">
        <f>VLOOKUP($A552,'03 FORECAST SHIPPED'!$A$2:$G$1000000,5,FALSE)*M552</f>
        <v>12780757.360709252</v>
      </c>
      <c r="R552" s="8">
        <f>VLOOKUP($A552,'03 FORECAST SHIPPED'!$A$2:$G$1000000,6,FALSE)*N552</f>
        <v>53.20754716981132</v>
      </c>
      <c r="S552" s="8">
        <f>VLOOKUP($A552,'03 FORECAST SHIPPED'!$A$2:$G$1000000,7,FALSE)*O552</f>
        <v>68.75257731958763</v>
      </c>
    </row>
    <row r="553" spans="1:19" x14ac:dyDescent="0.25">
      <c r="A553" t="s">
        <v>591</v>
      </c>
      <c r="B553">
        <f>VLOOKUP($A553,'01 LEAD TIME'!$A$10:$G$1000000,2,FALSE)</f>
        <v>1</v>
      </c>
      <c r="C553">
        <f>VLOOKUP($A553,'01 LEAD TIME'!$A$10:$G$1000000,3,FALSE)</f>
        <v>1670</v>
      </c>
      <c r="D553" s="3">
        <f>VLOOKUP($A553,'01 LEAD TIME'!$A$10:$G$1000000,4,FALSE)</f>
        <v>227400</v>
      </c>
      <c r="E553" s="3">
        <f>VLOOKUP($A553,'01 LEAD TIME'!$A$10:$G$1000000,5,FALSE)</f>
        <v>227400</v>
      </c>
      <c r="F553" s="3">
        <f>VLOOKUP($A553,'01 LEAD TIME'!$A$10:$G$1000000,6,FALSE)</f>
        <v>2</v>
      </c>
      <c r="G553" s="3">
        <f>VLOOKUP($A553,'01 LEAD TIME'!$A$10:$G$1000000,7,FALSE)</f>
        <v>2</v>
      </c>
      <c r="H553" s="3">
        <f>VLOOKUP($A553,'02 SHIPPED'!$A$10:$G$1000000,4,FALSE)</f>
        <v>99900</v>
      </c>
      <c r="I553" s="3">
        <f>VLOOKUP($A553,'02 SHIPPED'!$A$10:$G$1000000,5,FALSE)</f>
        <v>99900</v>
      </c>
      <c r="J553" s="3">
        <f>VLOOKUP($A553,'02 SHIPPED'!$A$10:$G$1000000,6,FALSE)</f>
        <v>1</v>
      </c>
      <c r="K553" s="3">
        <f>VLOOKUP($A553,'02 SHIPPED'!$A$10:$G$1000000,7,FALSE)</f>
        <v>1</v>
      </c>
      <c r="L553" s="2">
        <f t="shared" si="35"/>
        <v>2.2762762762762763</v>
      </c>
      <c r="M553" s="2">
        <f t="shared" si="36"/>
        <v>2.2762762762762763</v>
      </c>
      <c r="N553" s="2">
        <f t="shared" si="37"/>
        <v>2</v>
      </c>
      <c r="O553" s="2">
        <f t="shared" si="38"/>
        <v>2</v>
      </c>
      <c r="P553" s="8">
        <f>VLOOKUP($A553,'03 FORECAST SHIPPED'!$A$2:$G$1000000,4,FALSE)*L553</f>
        <v>2915682.2822822821</v>
      </c>
      <c r="Q553" s="8">
        <f>VLOOKUP($A553,'03 FORECAST SHIPPED'!$A$2:$G$1000000,5,FALSE)*M553</f>
        <v>2915682.2822822821</v>
      </c>
      <c r="R553" s="8">
        <f>VLOOKUP($A553,'03 FORECAST SHIPPED'!$A$2:$G$1000000,6,FALSE)*N553</f>
        <v>10</v>
      </c>
      <c r="S553" s="8">
        <f>VLOOKUP($A553,'03 FORECAST SHIPPED'!$A$2:$G$1000000,7,FALSE)*O553</f>
        <v>12</v>
      </c>
    </row>
    <row r="554" spans="1:19" x14ac:dyDescent="0.25">
      <c r="A554" t="s">
        <v>592</v>
      </c>
      <c r="B554">
        <f>VLOOKUP($A554,'01 LEAD TIME'!$A$10:$G$1000000,2,FALSE)</f>
        <v>1</v>
      </c>
      <c r="C554">
        <f>VLOOKUP($A554,'01 LEAD TIME'!$A$10:$G$1000000,3,FALSE)</f>
        <v>1682</v>
      </c>
      <c r="D554" s="3">
        <f>VLOOKUP($A554,'01 LEAD TIME'!$A$10:$G$1000000,4,FALSE)</f>
        <v>3922721.1</v>
      </c>
      <c r="E554" s="3">
        <f>VLOOKUP($A554,'01 LEAD TIME'!$A$10:$G$1000000,5,FALSE)</f>
        <v>3922721.1</v>
      </c>
      <c r="F554" s="3">
        <f>VLOOKUP($A554,'01 LEAD TIME'!$A$10:$G$1000000,6,FALSE)</f>
        <v>16</v>
      </c>
      <c r="G554" s="3">
        <f>VLOOKUP($A554,'01 LEAD TIME'!$A$10:$G$1000000,7,FALSE)</f>
        <v>17</v>
      </c>
      <c r="H554" s="3">
        <f>VLOOKUP($A554,'02 SHIPPED'!$A$10:$G$1000000,4,FALSE)</f>
        <v>85211427.530000001</v>
      </c>
      <c r="I554" s="3">
        <f>VLOOKUP($A554,'02 SHIPPED'!$A$10:$G$1000000,5,FALSE)</f>
        <v>84510183.230000004</v>
      </c>
      <c r="J554" s="3">
        <f>VLOOKUP($A554,'02 SHIPPED'!$A$10:$G$1000000,6,FALSE)</f>
        <v>142</v>
      </c>
      <c r="K554" s="3">
        <f>VLOOKUP($A554,'02 SHIPPED'!$A$10:$G$1000000,7,FALSE)</f>
        <v>211</v>
      </c>
      <c r="L554" s="2">
        <f t="shared" si="35"/>
        <v>4.6035152956672924E-2</v>
      </c>
      <c r="M554" s="2">
        <f t="shared" si="36"/>
        <v>4.6417141107410187E-2</v>
      </c>
      <c r="N554" s="2">
        <f t="shared" si="37"/>
        <v>0.11267605633802817</v>
      </c>
      <c r="O554" s="2">
        <f t="shared" si="38"/>
        <v>8.0568720379146919E-2</v>
      </c>
      <c r="P554" s="8">
        <f>VLOOKUP($A554,'03 FORECAST SHIPPED'!$A$2:$G$1000000,4,FALSE)*L554</f>
        <v>4236692.2138472898</v>
      </c>
      <c r="Q554" s="8">
        <f>VLOOKUP($A554,'03 FORECAST SHIPPED'!$A$2:$G$1000000,5,FALSE)*M554</f>
        <v>4236048.2675088728</v>
      </c>
      <c r="R554" s="8">
        <f>VLOOKUP($A554,'03 FORECAST SHIPPED'!$A$2:$G$1000000,6,FALSE)*N554</f>
        <v>18.028169014084508</v>
      </c>
      <c r="S554" s="8">
        <f>VLOOKUP($A554,'03 FORECAST SHIPPED'!$A$2:$G$1000000,7,FALSE)*O554</f>
        <v>19.09478672985782</v>
      </c>
    </row>
    <row r="555" spans="1:19" x14ac:dyDescent="0.25">
      <c r="A555" t="s">
        <v>593</v>
      </c>
      <c r="B555">
        <f>VLOOKUP($A555,'01 LEAD TIME'!$A$10:$G$1000000,2,FALSE)</f>
        <v>1</v>
      </c>
      <c r="C555">
        <f>VLOOKUP($A555,'01 LEAD TIME'!$A$10:$G$1000000,3,FALSE)</f>
        <v>1694</v>
      </c>
      <c r="D555" s="3">
        <f>VLOOKUP($A555,'01 LEAD TIME'!$A$10:$G$1000000,4,FALSE)</f>
        <v>222450</v>
      </c>
      <c r="E555" s="3">
        <f>VLOOKUP($A555,'01 LEAD TIME'!$A$10:$G$1000000,5,FALSE)</f>
        <v>222450</v>
      </c>
      <c r="F555" s="3">
        <f>VLOOKUP($A555,'01 LEAD TIME'!$A$10:$G$1000000,6,FALSE)</f>
        <v>3</v>
      </c>
      <c r="G555" s="3">
        <f>VLOOKUP($A555,'01 LEAD TIME'!$A$10:$G$1000000,7,FALSE)</f>
        <v>3</v>
      </c>
      <c r="H555" s="3">
        <f>VLOOKUP($A555,'02 SHIPPED'!$A$10:$G$1000000,4,FALSE)</f>
        <v>7107287.8499999996</v>
      </c>
      <c r="I555" s="3">
        <f>VLOOKUP($A555,'02 SHIPPED'!$A$10:$G$1000000,5,FALSE)</f>
        <v>6904037.8499999996</v>
      </c>
      <c r="J555" s="3">
        <f>VLOOKUP($A555,'02 SHIPPED'!$A$10:$G$1000000,6,FALSE)</f>
        <v>25</v>
      </c>
      <c r="K555" s="3">
        <f>VLOOKUP($A555,'02 SHIPPED'!$A$10:$G$1000000,7,FALSE)</f>
        <v>36</v>
      </c>
      <c r="L555" s="2">
        <f t="shared" si="35"/>
        <v>3.1298858959258276E-2</v>
      </c>
      <c r="M555" s="2">
        <f t="shared" si="36"/>
        <v>3.222027526978289E-2</v>
      </c>
      <c r="N555" s="2">
        <f t="shared" si="37"/>
        <v>0.12</v>
      </c>
      <c r="O555" s="2">
        <f t="shared" si="38"/>
        <v>8.3333333333333329E-2</v>
      </c>
      <c r="P555" s="8">
        <f>VLOOKUP($A555,'03 FORECAST SHIPPED'!$A$2:$G$1000000,4,FALSE)*L555</f>
        <v>223748.02627875833</v>
      </c>
      <c r="Q555" s="8">
        <f>VLOOKUP($A555,'03 FORECAST SHIPPED'!$A$2:$G$1000000,5,FALSE)*M555</f>
        <v>225961.10783669879</v>
      </c>
      <c r="R555" s="8">
        <f>VLOOKUP($A555,'03 FORECAST SHIPPED'!$A$2:$G$1000000,6,FALSE)*N555</f>
        <v>3.2399999999999998</v>
      </c>
      <c r="S555" s="8">
        <f>VLOOKUP($A555,'03 FORECAST SHIPPED'!$A$2:$G$1000000,7,FALSE)*O555</f>
        <v>3.4166666666666665</v>
      </c>
    </row>
    <row r="556" spans="1:19" x14ac:dyDescent="0.25">
      <c r="A556" t="s">
        <v>594</v>
      </c>
      <c r="B556">
        <f>VLOOKUP($A556,'01 LEAD TIME'!$A$10:$G$1000000,2,FALSE)</f>
        <v>1</v>
      </c>
      <c r="C556">
        <f>VLOOKUP($A556,'01 LEAD TIME'!$A$10:$G$1000000,3,FALSE)</f>
        <v>1716</v>
      </c>
      <c r="D556" s="3">
        <f>VLOOKUP($A556,'01 LEAD TIME'!$A$10:$G$1000000,4,FALSE)</f>
        <v>305000</v>
      </c>
      <c r="E556" s="3">
        <f>VLOOKUP($A556,'01 LEAD TIME'!$A$10:$G$1000000,5,FALSE)</f>
        <v>305000</v>
      </c>
      <c r="F556" s="3">
        <f>VLOOKUP($A556,'01 LEAD TIME'!$A$10:$G$1000000,6,FALSE)</f>
        <v>3</v>
      </c>
      <c r="G556" s="3">
        <f>VLOOKUP($A556,'01 LEAD TIME'!$A$10:$G$1000000,7,FALSE)</f>
        <v>3</v>
      </c>
      <c r="H556" s="3">
        <f>VLOOKUP($A556,'02 SHIPPED'!$A$10:$G$1000000,4,FALSE)</f>
        <v>5064556</v>
      </c>
      <c r="I556" s="3">
        <f>VLOOKUP($A556,'02 SHIPPED'!$A$10:$G$1000000,5,FALSE)</f>
        <v>5064556</v>
      </c>
      <c r="J556" s="3">
        <f>VLOOKUP($A556,'02 SHIPPED'!$A$10:$G$1000000,6,FALSE)</f>
        <v>15</v>
      </c>
      <c r="K556" s="3">
        <f>VLOOKUP($A556,'02 SHIPPED'!$A$10:$G$1000000,7,FALSE)</f>
        <v>19</v>
      </c>
      <c r="L556" s="2">
        <f t="shared" si="35"/>
        <v>6.0222455828309533E-2</v>
      </c>
      <c r="M556" s="2">
        <f t="shared" si="36"/>
        <v>6.0222455828309533E-2</v>
      </c>
      <c r="N556" s="2">
        <f t="shared" si="37"/>
        <v>0.2</v>
      </c>
      <c r="O556" s="2">
        <f t="shared" si="38"/>
        <v>0.15789473684210525</v>
      </c>
      <c r="P556" s="8">
        <f>VLOOKUP($A556,'03 FORECAST SHIPPED'!$A$2:$G$1000000,4,FALSE)*L556</f>
        <v>305000</v>
      </c>
      <c r="Q556" s="8">
        <f>VLOOKUP($A556,'03 FORECAST SHIPPED'!$A$2:$G$1000000,5,FALSE)*M556</f>
        <v>305000</v>
      </c>
      <c r="R556" s="8">
        <f>VLOOKUP($A556,'03 FORECAST SHIPPED'!$A$2:$G$1000000,6,FALSE)*N556</f>
        <v>3</v>
      </c>
      <c r="S556" s="8">
        <f>VLOOKUP($A556,'03 FORECAST SHIPPED'!$A$2:$G$1000000,7,FALSE)*O556</f>
        <v>3</v>
      </c>
    </row>
    <row r="557" spans="1:19" x14ac:dyDescent="0.25">
      <c r="A557" t="s">
        <v>595</v>
      </c>
      <c r="B557">
        <f>VLOOKUP($A557,'01 LEAD TIME'!$A$10:$G$1000000,2,FALSE)</f>
        <v>1</v>
      </c>
      <c r="C557">
        <f>VLOOKUP($A557,'01 LEAD TIME'!$A$10:$G$1000000,3,FALSE)</f>
        <v>1728</v>
      </c>
      <c r="D557" s="3">
        <f>VLOOKUP($A557,'01 LEAD TIME'!$A$10:$G$1000000,4,FALSE)</f>
        <v>24207112</v>
      </c>
      <c r="E557" s="3">
        <f>VLOOKUP($A557,'01 LEAD TIME'!$A$10:$G$1000000,5,FALSE)</f>
        <v>23883644.800000001</v>
      </c>
      <c r="F557" s="3">
        <f>VLOOKUP($A557,'01 LEAD TIME'!$A$10:$G$1000000,6,FALSE)</f>
        <v>149</v>
      </c>
      <c r="G557" s="3">
        <f>VLOOKUP($A557,'01 LEAD TIME'!$A$10:$G$1000000,7,FALSE)</f>
        <v>283</v>
      </c>
      <c r="H557" s="3">
        <f>VLOOKUP($A557,'02 SHIPPED'!$A$10:$G$1000000,4,FALSE)</f>
        <v>56877853.200000003</v>
      </c>
      <c r="I557" s="3">
        <f>VLOOKUP($A557,'02 SHIPPED'!$A$10:$G$1000000,5,FALSE)</f>
        <v>56133069.57</v>
      </c>
      <c r="J557" s="3">
        <f>VLOOKUP($A557,'02 SHIPPED'!$A$10:$G$1000000,6,FALSE)</f>
        <v>275</v>
      </c>
      <c r="K557" s="3">
        <f>VLOOKUP($A557,'02 SHIPPED'!$A$10:$G$1000000,7,FALSE)</f>
        <v>565</v>
      </c>
      <c r="L557" s="2">
        <f t="shared" si="35"/>
        <v>0.42559820102352242</v>
      </c>
      <c r="M557" s="2">
        <f t="shared" si="36"/>
        <v>0.42548260736420657</v>
      </c>
      <c r="N557" s="2">
        <f t="shared" si="37"/>
        <v>0.54181818181818187</v>
      </c>
      <c r="O557" s="2">
        <f t="shared" si="38"/>
        <v>0.50088495575221237</v>
      </c>
      <c r="P557" s="8">
        <f>VLOOKUP($A557,'03 FORECAST SHIPPED'!$A$2:$G$1000000,4,FALSE)*L557</f>
        <v>32963903.011394352</v>
      </c>
      <c r="Q557" s="8">
        <f>VLOOKUP($A557,'03 FORECAST SHIPPED'!$A$2:$G$1000000,5,FALSE)*M557</f>
        <v>32578446.13787093</v>
      </c>
      <c r="R557" s="8">
        <f>VLOOKUP($A557,'03 FORECAST SHIPPED'!$A$2:$G$1000000,6,FALSE)*N557</f>
        <v>212.93454545454549</v>
      </c>
      <c r="S557" s="8">
        <f>VLOOKUP($A557,'03 FORECAST SHIPPED'!$A$2:$G$1000000,7,FALSE)*O557</f>
        <v>379.16991150442476</v>
      </c>
    </row>
    <row r="558" spans="1:19" x14ac:dyDescent="0.25">
      <c r="A558" t="s">
        <v>596</v>
      </c>
      <c r="B558">
        <f>VLOOKUP($A558,'01 LEAD TIME'!$A$10:$G$1000000,2,FALSE)</f>
        <v>1</v>
      </c>
      <c r="C558">
        <f>VLOOKUP($A558,'01 LEAD TIME'!$A$10:$G$1000000,3,FALSE)</f>
        <v>1747</v>
      </c>
      <c r="D558" s="3">
        <f>VLOOKUP($A558,'01 LEAD TIME'!$A$10:$G$1000000,4,FALSE)</f>
        <v>1968000</v>
      </c>
      <c r="E558" s="3">
        <f>VLOOKUP($A558,'01 LEAD TIME'!$A$10:$G$1000000,5,FALSE)</f>
        <v>1968000</v>
      </c>
      <c r="F558" s="3">
        <f>VLOOKUP($A558,'01 LEAD TIME'!$A$10:$G$1000000,6,FALSE)</f>
        <v>4</v>
      </c>
      <c r="G558" s="3">
        <f>VLOOKUP($A558,'01 LEAD TIME'!$A$10:$G$1000000,7,FALSE)</f>
        <v>5</v>
      </c>
      <c r="H558" s="3">
        <f>VLOOKUP($A558,'02 SHIPPED'!$A$10:$G$1000000,4,FALSE)</f>
        <v>8858209.0199999996</v>
      </c>
      <c r="I558" s="3">
        <f>VLOOKUP($A558,'02 SHIPPED'!$A$10:$G$1000000,5,FALSE)</f>
        <v>8858209.0199999996</v>
      </c>
      <c r="J558" s="3">
        <f>VLOOKUP($A558,'02 SHIPPED'!$A$10:$G$1000000,6,FALSE)</f>
        <v>15</v>
      </c>
      <c r="K558" s="3">
        <f>VLOOKUP($A558,'02 SHIPPED'!$A$10:$G$1000000,7,FALSE)</f>
        <v>19</v>
      </c>
      <c r="L558" s="2">
        <f t="shared" si="35"/>
        <v>0.22216680545205741</v>
      </c>
      <c r="M558" s="2">
        <f t="shared" si="36"/>
        <v>0.22216680545205741</v>
      </c>
      <c r="N558" s="2">
        <f t="shared" si="37"/>
        <v>0.26666666666666666</v>
      </c>
      <c r="O558" s="2">
        <f t="shared" si="38"/>
        <v>0.26315789473684209</v>
      </c>
      <c r="P558" s="8">
        <f>VLOOKUP($A558,'03 FORECAST SHIPPED'!$A$2:$G$1000000,4,FALSE)*L558</f>
        <v>2530103.81235732</v>
      </c>
      <c r="Q558" s="8">
        <f>VLOOKUP($A558,'03 FORECAST SHIPPED'!$A$2:$G$1000000,5,FALSE)*M558</f>
        <v>2530103.81235732</v>
      </c>
      <c r="R558" s="8">
        <f>VLOOKUP($A558,'03 FORECAST SHIPPED'!$A$2:$G$1000000,6,FALSE)*N558</f>
        <v>6.9333333333333336</v>
      </c>
      <c r="S558" s="8">
        <f>VLOOKUP($A558,'03 FORECAST SHIPPED'!$A$2:$G$1000000,7,FALSE)*O558</f>
        <v>9.473684210526315</v>
      </c>
    </row>
    <row r="559" spans="1:19" x14ac:dyDescent="0.25">
      <c r="A559" t="s">
        <v>597</v>
      </c>
      <c r="B559">
        <f>VLOOKUP($A559,'01 LEAD TIME'!$A$10:$G$1000000,2,FALSE)</f>
        <v>1</v>
      </c>
      <c r="C559">
        <f>VLOOKUP($A559,'01 LEAD TIME'!$A$10:$G$1000000,3,FALSE)</f>
        <v>1760</v>
      </c>
      <c r="D559" s="3">
        <f>VLOOKUP($A559,'01 LEAD TIME'!$A$10:$G$1000000,4,FALSE)</f>
        <v>1248900</v>
      </c>
      <c r="E559" s="3">
        <f>VLOOKUP($A559,'01 LEAD TIME'!$A$10:$G$1000000,5,FALSE)</f>
        <v>1248900</v>
      </c>
      <c r="F559" s="3">
        <f>VLOOKUP($A559,'01 LEAD TIME'!$A$10:$G$1000000,6,FALSE)</f>
        <v>7</v>
      </c>
      <c r="G559" s="3">
        <f>VLOOKUP($A559,'01 LEAD TIME'!$A$10:$G$1000000,7,FALSE)</f>
        <v>9</v>
      </c>
      <c r="H559" s="3">
        <f>VLOOKUP($A559,'02 SHIPPED'!$A$10:$G$1000000,4,FALSE)</f>
        <v>19610378</v>
      </c>
      <c r="I559" s="3">
        <f>VLOOKUP($A559,'02 SHIPPED'!$A$10:$G$1000000,5,FALSE)</f>
        <v>19477912.41</v>
      </c>
      <c r="J559" s="3">
        <f>VLOOKUP($A559,'02 SHIPPED'!$A$10:$G$1000000,6,FALSE)</f>
        <v>54</v>
      </c>
      <c r="K559" s="3">
        <f>VLOOKUP($A559,'02 SHIPPED'!$A$10:$G$1000000,7,FALSE)</f>
        <v>70</v>
      </c>
      <c r="L559" s="2">
        <f t="shared" si="35"/>
        <v>6.3685666844361694E-2</v>
      </c>
      <c r="M559" s="2">
        <f t="shared" si="36"/>
        <v>6.4118780992095031E-2</v>
      </c>
      <c r="N559" s="2">
        <f t="shared" si="37"/>
        <v>0.12962962962962962</v>
      </c>
      <c r="O559" s="2">
        <f t="shared" si="38"/>
        <v>0.12857142857142856</v>
      </c>
      <c r="P559" s="8">
        <f>VLOOKUP($A559,'03 FORECAST SHIPPED'!$A$2:$G$1000000,4,FALSE)*L559</f>
        <v>1326557.6652933462</v>
      </c>
      <c r="Q559" s="8">
        <f>VLOOKUP($A559,'03 FORECAST SHIPPED'!$A$2:$G$1000000,5,FALSE)*M559</f>
        <v>1327085.8003539506</v>
      </c>
      <c r="R559" s="8">
        <f>VLOOKUP($A559,'03 FORECAST SHIPPED'!$A$2:$G$1000000,6,FALSE)*N559</f>
        <v>7.3888888888888884</v>
      </c>
      <c r="S559" s="8">
        <f>VLOOKUP($A559,'03 FORECAST SHIPPED'!$A$2:$G$1000000,7,FALSE)*O559</f>
        <v>9.3857142857142843</v>
      </c>
    </row>
    <row r="560" spans="1:19" x14ac:dyDescent="0.25">
      <c r="A560" t="s">
        <v>598</v>
      </c>
      <c r="B560">
        <f>VLOOKUP($A560,'01 LEAD TIME'!$A$10:$G$1000000,2,FALSE)</f>
        <v>1</v>
      </c>
      <c r="C560">
        <f>VLOOKUP($A560,'01 LEAD TIME'!$A$10:$G$1000000,3,FALSE)</f>
        <v>1771</v>
      </c>
      <c r="D560" s="3">
        <f>VLOOKUP($A560,'01 LEAD TIME'!$A$10:$G$1000000,4,FALSE)</f>
        <v>3732089.1</v>
      </c>
      <c r="E560" s="3">
        <f>VLOOKUP($A560,'01 LEAD TIME'!$A$10:$G$1000000,5,FALSE)</f>
        <v>3707089.1</v>
      </c>
      <c r="F560" s="3">
        <f>VLOOKUP($A560,'01 LEAD TIME'!$A$10:$G$1000000,6,FALSE)</f>
        <v>17</v>
      </c>
      <c r="G560" s="3">
        <f>VLOOKUP($A560,'01 LEAD TIME'!$A$10:$G$1000000,7,FALSE)</f>
        <v>17</v>
      </c>
      <c r="H560" s="3">
        <f>VLOOKUP($A560,'02 SHIPPED'!$A$10:$G$1000000,4,FALSE)</f>
        <v>28565799.100000001</v>
      </c>
      <c r="I560" s="3">
        <f>VLOOKUP($A560,'02 SHIPPED'!$A$10:$G$1000000,5,FALSE)</f>
        <v>28565799.100000001</v>
      </c>
      <c r="J560" s="3">
        <f>VLOOKUP($A560,'02 SHIPPED'!$A$10:$G$1000000,6,FALSE)</f>
        <v>38</v>
      </c>
      <c r="K560" s="3">
        <f>VLOOKUP($A560,'02 SHIPPED'!$A$10:$G$1000000,7,FALSE)</f>
        <v>47</v>
      </c>
      <c r="L560" s="2">
        <f t="shared" si="35"/>
        <v>0.13064886044094598</v>
      </c>
      <c r="M560" s="2">
        <f t="shared" si="36"/>
        <v>0.12977368800440803</v>
      </c>
      <c r="N560" s="2">
        <f t="shared" si="37"/>
        <v>0.44736842105263158</v>
      </c>
      <c r="O560" s="2">
        <f t="shared" si="38"/>
        <v>0.36170212765957449</v>
      </c>
      <c r="P560" s="8">
        <f>VLOOKUP($A560,'03 FORECAST SHIPPED'!$A$2:$G$1000000,4,FALSE)*L560</f>
        <v>3444931.9325870574</v>
      </c>
      <c r="Q560" s="8">
        <f>VLOOKUP($A560,'03 FORECAST SHIPPED'!$A$2:$G$1000000,5,FALSE)*M560</f>
        <v>3404853.6153723192</v>
      </c>
      <c r="R560" s="8">
        <f>VLOOKUP($A560,'03 FORECAST SHIPPED'!$A$2:$G$1000000,6,FALSE)*N560</f>
        <v>24.605263157894736</v>
      </c>
      <c r="S560" s="8">
        <f>VLOOKUP($A560,'03 FORECAST SHIPPED'!$A$2:$G$1000000,7,FALSE)*O560</f>
        <v>24.595744680851066</v>
      </c>
    </row>
    <row r="561" spans="1:19" x14ac:dyDescent="0.25">
      <c r="A561" t="s">
        <v>599</v>
      </c>
      <c r="B561">
        <f>VLOOKUP($A561,'01 LEAD TIME'!$A$10:$G$1000000,2,FALSE)</f>
        <v>1</v>
      </c>
      <c r="C561">
        <f>VLOOKUP($A561,'01 LEAD TIME'!$A$10:$G$1000000,3,FALSE)</f>
        <v>1799</v>
      </c>
      <c r="D561" s="3">
        <f>VLOOKUP($A561,'01 LEAD TIME'!$A$10:$G$1000000,4,FALSE)</f>
        <v>1322700</v>
      </c>
      <c r="E561" s="3">
        <f>VLOOKUP($A561,'01 LEAD TIME'!$A$10:$G$1000000,5,FALSE)</f>
        <v>1322700</v>
      </c>
      <c r="F561" s="3">
        <f>VLOOKUP($A561,'01 LEAD TIME'!$A$10:$G$1000000,6,FALSE)</f>
        <v>2</v>
      </c>
      <c r="G561" s="3">
        <f>VLOOKUP($A561,'01 LEAD TIME'!$A$10:$G$1000000,7,FALSE)</f>
        <v>2</v>
      </c>
      <c r="H561" s="3">
        <f>VLOOKUP($A561,'02 SHIPPED'!$A$10:$G$1000000,4,FALSE)</f>
        <v>2097399</v>
      </c>
      <c r="I561" s="3">
        <f>VLOOKUP($A561,'02 SHIPPED'!$A$10:$G$1000000,5,FALSE)</f>
        <v>2097399</v>
      </c>
      <c r="J561" s="3">
        <f>VLOOKUP($A561,'02 SHIPPED'!$A$10:$G$1000000,6,FALSE)</f>
        <v>6</v>
      </c>
      <c r="K561" s="3">
        <f>VLOOKUP($A561,'02 SHIPPED'!$A$10:$G$1000000,7,FALSE)</f>
        <v>9</v>
      </c>
      <c r="L561" s="2">
        <f t="shared" si="35"/>
        <v>0.63063823335474078</v>
      </c>
      <c r="M561" s="2">
        <f t="shared" si="36"/>
        <v>0.63063823335474078</v>
      </c>
      <c r="N561" s="2">
        <f t="shared" si="37"/>
        <v>0.33333333333333331</v>
      </c>
      <c r="O561" s="2">
        <f t="shared" si="38"/>
        <v>0.22222222222222221</v>
      </c>
      <c r="P561" s="8">
        <f>VLOOKUP($A561,'03 FORECAST SHIPPED'!$A$2:$G$1000000,4,FALSE)*L561</f>
        <v>4225590.8519552071</v>
      </c>
      <c r="Q561" s="8">
        <f>VLOOKUP($A561,'03 FORECAST SHIPPED'!$A$2:$G$1000000,5,FALSE)*M561</f>
        <v>4225590.8519552071</v>
      </c>
      <c r="R561" s="8">
        <f>VLOOKUP($A561,'03 FORECAST SHIPPED'!$A$2:$G$1000000,6,FALSE)*N561</f>
        <v>3</v>
      </c>
      <c r="S561" s="8">
        <f>VLOOKUP($A561,'03 FORECAST SHIPPED'!$A$2:$G$1000000,7,FALSE)*O561</f>
        <v>2.6666666666666665</v>
      </c>
    </row>
    <row r="562" spans="1:19" x14ac:dyDescent="0.25">
      <c r="A562" t="s">
        <v>600</v>
      </c>
      <c r="B562">
        <f>VLOOKUP($A562,'01 LEAD TIME'!$A$10:$G$1000000,2,FALSE)</f>
        <v>1</v>
      </c>
      <c r="C562">
        <f>VLOOKUP($A562,'01 LEAD TIME'!$A$10:$G$1000000,3,FALSE)</f>
        <v>1807</v>
      </c>
      <c r="D562" s="3">
        <f>VLOOKUP($A562,'01 LEAD TIME'!$A$10:$G$1000000,4,FALSE)</f>
        <v>2009500</v>
      </c>
      <c r="E562" s="3">
        <f>VLOOKUP($A562,'01 LEAD TIME'!$A$10:$G$1000000,5,FALSE)</f>
        <v>1992720</v>
      </c>
      <c r="F562" s="3">
        <f>VLOOKUP($A562,'01 LEAD TIME'!$A$10:$G$1000000,6,FALSE)</f>
        <v>3</v>
      </c>
      <c r="G562" s="3">
        <f>VLOOKUP($A562,'01 LEAD TIME'!$A$10:$G$1000000,7,FALSE)</f>
        <v>4</v>
      </c>
      <c r="H562" s="3">
        <f>VLOOKUP($A562,'02 SHIPPED'!$A$10:$G$1000000,4,FALSE)</f>
        <v>6577872</v>
      </c>
      <c r="I562" s="3">
        <f>VLOOKUP($A562,'02 SHIPPED'!$A$10:$G$1000000,5,FALSE)</f>
        <v>6561092</v>
      </c>
      <c r="J562" s="3">
        <f>VLOOKUP($A562,'02 SHIPPED'!$A$10:$G$1000000,6,FALSE)</f>
        <v>11</v>
      </c>
      <c r="K562" s="3">
        <f>VLOOKUP($A562,'02 SHIPPED'!$A$10:$G$1000000,7,FALSE)</f>
        <v>26</v>
      </c>
      <c r="L562" s="2">
        <f t="shared" si="35"/>
        <v>0.30549393481660936</v>
      </c>
      <c r="M562" s="2">
        <f t="shared" si="36"/>
        <v>0.30371773479170844</v>
      </c>
      <c r="N562" s="2">
        <f t="shared" si="37"/>
        <v>0.27272727272727271</v>
      </c>
      <c r="O562" s="2">
        <f t="shared" si="38"/>
        <v>0.15384615384615385</v>
      </c>
      <c r="P562" s="8">
        <f>VLOOKUP($A562,'03 FORECAST SHIPPED'!$A$2:$G$1000000,4,FALSE)*L562</f>
        <v>3244642.2223630985</v>
      </c>
      <c r="Q562" s="8">
        <f>VLOOKUP($A562,'03 FORECAST SHIPPED'!$A$2:$G$1000000,5,FALSE)*M562</f>
        <v>3220680.8698186213</v>
      </c>
      <c r="R562" s="8">
        <f>VLOOKUP($A562,'03 FORECAST SHIPPED'!$A$2:$G$1000000,6,FALSE)*N562</f>
        <v>3.545454545454545</v>
      </c>
      <c r="S562" s="8">
        <f>VLOOKUP($A562,'03 FORECAST SHIPPED'!$A$2:$G$1000000,7,FALSE)*O562</f>
        <v>4.7692307692307692</v>
      </c>
    </row>
    <row r="563" spans="1:19" x14ac:dyDescent="0.25">
      <c r="A563" t="s">
        <v>601</v>
      </c>
      <c r="B563">
        <f>VLOOKUP($A563,'01 LEAD TIME'!$A$10:$G$1000000,2,FALSE)</f>
        <v>1</v>
      </c>
      <c r="C563">
        <f>VLOOKUP($A563,'01 LEAD TIME'!$A$10:$G$1000000,3,FALSE)</f>
        <v>1816</v>
      </c>
      <c r="D563" s="3">
        <f>VLOOKUP($A563,'01 LEAD TIME'!$A$10:$G$1000000,4,FALSE)</f>
        <v>11174074</v>
      </c>
      <c r="E563" s="3">
        <f>VLOOKUP($A563,'01 LEAD TIME'!$A$10:$G$1000000,5,FALSE)</f>
        <v>11074074</v>
      </c>
      <c r="F563" s="3">
        <f>VLOOKUP($A563,'01 LEAD TIME'!$A$10:$G$1000000,6,FALSE)</f>
        <v>24</v>
      </c>
      <c r="G563" s="3">
        <f>VLOOKUP($A563,'01 LEAD TIME'!$A$10:$G$1000000,7,FALSE)</f>
        <v>30</v>
      </c>
      <c r="H563" s="3">
        <f>VLOOKUP($A563,'02 SHIPPED'!$A$10:$G$1000000,4,FALSE)</f>
        <v>11829873</v>
      </c>
      <c r="I563" s="3">
        <f>VLOOKUP($A563,'02 SHIPPED'!$A$10:$G$1000000,5,FALSE)</f>
        <v>11729873</v>
      </c>
      <c r="J563" s="3">
        <f>VLOOKUP($A563,'02 SHIPPED'!$A$10:$G$1000000,6,FALSE)</f>
        <v>32</v>
      </c>
      <c r="K563" s="3">
        <f>VLOOKUP($A563,'02 SHIPPED'!$A$10:$G$1000000,7,FALSE)</f>
        <v>43</v>
      </c>
      <c r="L563" s="2">
        <f t="shared" si="35"/>
        <v>0.94456415550699491</v>
      </c>
      <c r="M563" s="2">
        <f t="shared" si="36"/>
        <v>0.94409155154535773</v>
      </c>
      <c r="N563" s="2">
        <f t="shared" si="37"/>
        <v>0.75</v>
      </c>
      <c r="O563" s="2">
        <f t="shared" si="38"/>
        <v>0.69767441860465118</v>
      </c>
      <c r="P563" s="8">
        <f>VLOOKUP($A563,'03 FORECAST SHIPPED'!$A$2:$G$1000000,4,FALSE)*L563</f>
        <v>24039709.383119836</v>
      </c>
      <c r="Q563" s="8">
        <f>VLOOKUP($A563,'03 FORECAST SHIPPED'!$A$2:$G$1000000,5,FALSE)*M563</f>
        <v>24027681.336295456</v>
      </c>
      <c r="R563" s="8">
        <f>VLOOKUP($A563,'03 FORECAST SHIPPED'!$A$2:$G$1000000,6,FALSE)*N563</f>
        <v>36</v>
      </c>
      <c r="S563" s="8">
        <f>VLOOKUP($A563,'03 FORECAST SHIPPED'!$A$2:$G$1000000,7,FALSE)*O563</f>
        <v>44.651162790697676</v>
      </c>
    </row>
    <row r="564" spans="1:19" x14ac:dyDescent="0.25">
      <c r="A564" t="s">
        <v>602</v>
      </c>
      <c r="B564">
        <f>VLOOKUP($A564,'01 LEAD TIME'!$A$10:$G$1000000,2,FALSE)</f>
        <v>1</v>
      </c>
      <c r="C564">
        <f>VLOOKUP($A564,'01 LEAD TIME'!$A$10:$G$1000000,3,FALSE)</f>
        <v>1821</v>
      </c>
      <c r="D564" s="3">
        <f>VLOOKUP($A564,'01 LEAD TIME'!$A$10:$G$1000000,4,FALSE)</f>
        <v>10960005.48</v>
      </c>
      <c r="E564" s="3">
        <f>VLOOKUP($A564,'01 LEAD TIME'!$A$10:$G$1000000,5,FALSE)</f>
        <v>10919910.42</v>
      </c>
      <c r="F564" s="3">
        <f>VLOOKUP($A564,'01 LEAD TIME'!$A$10:$G$1000000,6,FALSE)</f>
        <v>31</v>
      </c>
      <c r="G564" s="3">
        <f>VLOOKUP($A564,'01 LEAD TIME'!$A$10:$G$1000000,7,FALSE)</f>
        <v>50</v>
      </c>
      <c r="H564" s="3">
        <f>VLOOKUP($A564,'02 SHIPPED'!$A$10:$G$1000000,4,FALSE)</f>
        <v>52095423.979999997</v>
      </c>
      <c r="I564" s="3">
        <f>VLOOKUP($A564,'02 SHIPPED'!$A$10:$G$1000000,5,FALSE)</f>
        <v>51663773.979999997</v>
      </c>
      <c r="J564" s="3">
        <f>VLOOKUP($A564,'02 SHIPPED'!$A$10:$G$1000000,6,FALSE)</f>
        <v>108</v>
      </c>
      <c r="K564" s="3">
        <f>VLOOKUP($A564,'02 SHIPPED'!$A$10:$G$1000000,7,FALSE)</f>
        <v>160</v>
      </c>
      <c r="L564" s="2">
        <f t="shared" si="35"/>
        <v>0.21038326675693564</v>
      </c>
      <c r="M564" s="2">
        <f t="shared" si="36"/>
        <v>0.21136493869432185</v>
      </c>
      <c r="N564" s="2">
        <f t="shared" si="37"/>
        <v>0.28703703703703703</v>
      </c>
      <c r="O564" s="2">
        <f t="shared" si="38"/>
        <v>0.3125</v>
      </c>
      <c r="P564" s="8">
        <f>VLOOKUP($A564,'03 FORECAST SHIPPED'!$A$2:$G$1000000,4,FALSE)*L564</f>
        <v>12913280.560540412</v>
      </c>
      <c r="Q564" s="8">
        <f>VLOOKUP($A564,'03 FORECAST SHIPPED'!$A$2:$G$1000000,5,FALSE)*M564</f>
        <v>12868185.807532383</v>
      </c>
      <c r="R564" s="8">
        <f>VLOOKUP($A564,'03 FORECAST SHIPPED'!$A$2:$G$1000000,6,FALSE)*N564</f>
        <v>33.870370370370367</v>
      </c>
      <c r="S564" s="8">
        <f>VLOOKUP($A564,'03 FORECAST SHIPPED'!$A$2:$G$1000000,7,FALSE)*O564</f>
        <v>53.4375</v>
      </c>
    </row>
    <row r="565" spans="1:19" x14ac:dyDescent="0.25">
      <c r="A565" t="s">
        <v>603</v>
      </c>
      <c r="B565">
        <f>VLOOKUP($A565,'01 LEAD TIME'!$A$10:$G$1000000,2,FALSE)</f>
        <v>1</v>
      </c>
      <c r="C565">
        <f>VLOOKUP($A565,'01 LEAD TIME'!$A$10:$G$1000000,3,FALSE)</f>
        <v>1831</v>
      </c>
      <c r="D565" s="3">
        <f>VLOOKUP($A565,'01 LEAD TIME'!$A$10:$G$1000000,4,FALSE)</f>
        <v>1645101327.6300001</v>
      </c>
      <c r="E565" s="3">
        <f>VLOOKUP($A565,'01 LEAD TIME'!$A$10:$G$1000000,5,FALSE)</f>
        <v>1626949638.8499999</v>
      </c>
      <c r="F565" s="3">
        <f>VLOOKUP($A565,'01 LEAD TIME'!$A$10:$G$1000000,6,FALSE)</f>
        <v>11054</v>
      </c>
      <c r="G565" s="3">
        <f>VLOOKUP($A565,'01 LEAD TIME'!$A$10:$G$1000000,7,FALSE)</f>
        <v>16663</v>
      </c>
      <c r="H565" s="3">
        <f>VLOOKUP($A565,'02 SHIPPED'!$A$10:$G$1000000,4,FALSE)</f>
        <v>3805158632.7800002</v>
      </c>
      <c r="I565" s="3">
        <f>VLOOKUP($A565,'02 SHIPPED'!$A$10:$G$1000000,5,FALSE)</f>
        <v>3761970239.73</v>
      </c>
      <c r="J565" s="3">
        <f>VLOOKUP($A565,'02 SHIPPED'!$A$10:$G$1000000,6,FALSE)</f>
        <v>25403</v>
      </c>
      <c r="K565" s="3">
        <f>VLOOKUP($A565,'02 SHIPPED'!$A$10:$G$1000000,7,FALSE)</f>
        <v>41006</v>
      </c>
      <c r="L565" s="2">
        <f t="shared" si="35"/>
        <v>0.43233449282720443</v>
      </c>
      <c r="M565" s="2">
        <f t="shared" si="36"/>
        <v>0.43247275634130683</v>
      </c>
      <c r="N565" s="2">
        <f t="shared" si="37"/>
        <v>0.43514545526118964</v>
      </c>
      <c r="O565" s="2">
        <f t="shared" si="38"/>
        <v>0.40635516753645806</v>
      </c>
      <c r="P565" s="8">
        <f>VLOOKUP($A565,'03 FORECAST SHIPPED'!$A$2:$G$1000000,4,FALSE)*L565</f>
        <v>1977492611.6217618</v>
      </c>
      <c r="Q565" s="8">
        <f>VLOOKUP($A565,'03 FORECAST SHIPPED'!$A$2:$G$1000000,5,FALSE)*M565</f>
        <v>1957941910.067245</v>
      </c>
      <c r="R565" s="8">
        <f>VLOOKUP($A565,'03 FORECAST SHIPPED'!$A$2:$G$1000000,6,FALSE)*N565</f>
        <v>13536.069676809826</v>
      </c>
      <c r="S565" s="8">
        <f>VLOOKUP($A565,'03 FORECAST SHIPPED'!$A$2:$G$1000000,7,FALSE)*O565</f>
        <v>20247.458932839098</v>
      </c>
    </row>
    <row r="566" spans="1:19" x14ac:dyDescent="0.25">
      <c r="A566" t="s">
        <v>604</v>
      </c>
      <c r="B566">
        <f>VLOOKUP($A566,'01 LEAD TIME'!$A$10:$G$1000000,2,FALSE)</f>
        <v>1</v>
      </c>
      <c r="C566">
        <f>VLOOKUP($A566,'01 LEAD TIME'!$A$10:$G$1000000,3,FALSE)</f>
        <v>1846</v>
      </c>
      <c r="D566" s="3">
        <f>VLOOKUP($A566,'01 LEAD TIME'!$A$10:$G$1000000,4,FALSE)</f>
        <v>3281779</v>
      </c>
      <c r="E566" s="3">
        <f>VLOOKUP($A566,'01 LEAD TIME'!$A$10:$G$1000000,5,FALSE)</f>
        <v>3281779</v>
      </c>
      <c r="F566" s="3">
        <f>VLOOKUP($A566,'01 LEAD TIME'!$A$10:$G$1000000,6,FALSE)</f>
        <v>13</v>
      </c>
      <c r="G566" s="3">
        <f>VLOOKUP($A566,'01 LEAD TIME'!$A$10:$G$1000000,7,FALSE)</f>
        <v>15</v>
      </c>
      <c r="H566" s="3">
        <f>VLOOKUP($A566,'02 SHIPPED'!$A$10:$G$1000000,4,FALSE)</f>
        <v>4937907</v>
      </c>
      <c r="I566" s="3">
        <f>VLOOKUP($A566,'02 SHIPPED'!$A$10:$G$1000000,5,FALSE)</f>
        <v>4912907</v>
      </c>
      <c r="J566" s="3">
        <f>VLOOKUP($A566,'02 SHIPPED'!$A$10:$G$1000000,6,FALSE)</f>
        <v>27</v>
      </c>
      <c r="K566" s="3">
        <f>VLOOKUP($A566,'02 SHIPPED'!$A$10:$G$1000000,7,FALSE)</f>
        <v>35</v>
      </c>
      <c r="L566" s="2">
        <f t="shared" si="35"/>
        <v>0.66460931726741712</v>
      </c>
      <c r="M566" s="2">
        <f t="shared" si="36"/>
        <v>0.66799127278411741</v>
      </c>
      <c r="N566" s="2">
        <f t="shared" si="37"/>
        <v>0.48148148148148145</v>
      </c>
      <c r="O566" s="2">
        <f t="shared" si="38"/>
        <v>0.42857142857142855</v>
      </c>
      <c r="P566" s="8">
        <f>VLOOKUP($A566,'03 FORECAST SHIPPED'!$A$2:$G$1000000,4,FALSE)*L566</f>
        <v>6267070.4666924672</v>
      </c>
      <c r="Q566" s="8">
        <f>VLOOKUP($A566,'03 FORECAST SHIPPED'!$A$2:$G$1000000,5,FALSE)*M566</f>
        <v>6298961.3129200283</v>
      </c>
      <c r="R566" s="8">
        <f>VLOOKUP($A566,'03 FORECAST SHIPPED'!$A$2:$G$1000000,6,FALSE)*N566</f>
        <v>17.333333333333332</v>
      </c>
      <c r="S566" s="8">
        <f>VLOOKUP($A566,'03 FORECAST SHIPPED'!$A$2:$G$1000000,7,FALSE)*O566</f>
        <v>21.428571428571427</v>
      </c>
    </row>
    <row r="567" spans="1:19" x14ac:dyDescent="0.25">
      <c r="A567" t="s">
        <v>605</v>
      </c>
      <c r="B567">
        <f>VLOOKUP($A567,'01 LEAD TIME'!$A$10:$G$1000000,2,FALSE)</f>
        <v>1</v>
      </c>
      <c r="C567">
        <f>VLOOKUP($A567,'01 LEAD TIME'!$A$10:$G$1000000,3,FALSE)</f>
        <v>1863</v>
      </c>
      <c r="D567" s="3">
        <f>VLOOKUP($A567,'01 LEAD TIME'!$A$10:$G$1000000,4,FALSE)</f>
        <v>610500</v>
      </c>
      <c r="E567" s="3">
        <f>VLOOKUP($A567,'01 LEAD TIME'!$A$10:$G$1000000,5,FALSE)</f>
        <v>610500</v>
      </c>
      <c r="F567" s="3">
        <f>VLOOKUP($A567,'01 LEAD TIME'!$A$10:$G$1000000,6,FALSE)</f>
        <v>4</v>
      </c>
      <c r="G567" s="3">
        <f>VLOOKUP($A567,'01 LEAD TIME'!$A$10:$G$1000000,7,FALSE)</f>
        <v>4</v>
      </c>
      <c r="H567" s="3">
        <f>VLOOKUP($A567,'02 SHIPPED'!$A$10:$G$1000000,4,FALSE)</f>
        <v>491000</v>
      </c>
      <c r="I567" s="3">
        <f>VLOOKUP($A567,'02 SHIPPED'!$A$10:$G$1000000,5,FALSE)</f>
        <v>491000</v>
      </c>
      <c r="J567" s="3">
        <f>VLOOKUP($A567,'02 SHIPPED'!$A$10:$G$1000000,6,FALSE)</f>
        <v>4</v>
      </c>
      <c r="K567" s="3">
        <f>VLOOKUP($A567,'02 SHIPPED'!$A$10:$G$1000000,7,FALSE)</f>
        <v>4</v>
      </c>
      <c r="L567" s="2">
        <f t="shared" si="35"/>
        <v>1.2433808553971486</v>
      </c>
      <c r="M567" s="2">
        <f t="shared" si="36"/>
        <v>1.2433808553971486</v>
      </c>
      <c r="N567" s="2">
        <f t="shared" si="37"/>
        <v>1</v>
      </c>
      <c r="O567" s="2">
        <f t="shared" si="38"/>
        <v>1</v>
      </c>
      <c r="P567" s="8">
        <f>VLOOKUP($A567,'03 FORECAST SHIPPED'!$A$2:$G$1000000,4,FALSE)*L567</f>
        <v>2367648.3116089613</v>
      </c>
      <c r="Q567" s="8">
        <f>VLOOKUP($A567,'03 FORECAST SHIPPED'!$A$2:$G$1000000,5,FALSE)*M567</f>
        <v>2367648.3116089613</v>
      </c>
      <c r="R567" s="8">
        <f>VLOOKUP($A567,'03 FORECAST SHIPPED'!$A$2:$G$1000000,6,FALSE)*N567</f>
        <v>7</v>
      </c>
      <c r="S567" s="8">
        <f>VLOOKUP($A567,'03 FORECAST SHIPPED'!$A$2:$G$1000000,7,FALSE)*O567</f>
        <v>10</v>
      </c>
    </row>
    <row r="568" spans="1:19" x14ac:dyDescent="0.25">
      <c r="A568" t="s">
        <v>606</v>
      </c>
      <c r="B568">
        <f>VLOOKUP($A568,'01 LEAD TIME'!$A$10:$G$1000000,2,FALSE)</f>
        <v>1</v>
      </c>
      <c r="C568">
        <f>VLOOKUP($A568,'01 LEAD TIME'!$A$10:$G$1000000,3,FALSE)</f>
        <v>1875</v>
      </c>
      <c r="D568" s="3">
        <f>VLOOKUP($A568,'01 LEAD TIME'!$A$10:$G$1000000,4,FALSE)</f>
        <v>10281445.9</v>
      </c>
      <c r="E568" s="3">
        <f>VLOOKUP($A568,'01 LEAD TIME'!$A$10:$G$1000000,5,FALSE)</f>
        <v>10281445.9</v>
      </c>
      <c r="F568" s="3">
        <f>VLOOKUP($A568,'01 LEAD TIME'!$A$10:$G$1000000,6,FALSE)</f>
        <v>27</v>
      </c>
      <c r="G568" s="3">
        <f>VLOOKUP($A568,'01 LEAD TIME'!$A$10:$G$1000000,7,FALSE)</f>
        <v>33</v>
      </c>
      <c r="H568" s="3">
        <f>VLOOKUP($A568,'02 SHIPPED'!$A$10:$G$1000000,4,FALSE)</f>
        <v>33316716.899999999</v>
      </c>
      <c r="I568" s="3">
        <f>VLOOKUP($A568,'02 SHIPPED'!$A$10:$G$1000000,5,FALSE)</f>
        <v>33284716.899999999</v>
      </c>
      <c r="J568" s="3">
        <f>VLOOKUP($A568,'02 SHIPPED'!$A$10:$G$1000000,6,FALSE)</f>
        <v>62</v>
      </c>
      <c r="K568" s="3">
        <f>VLOOKUP($A568,'02 SHIPPED'!$A$10:$G$1000000,7,FALSE)</f>
        <v>116</v>
      </c>
      <c r="L568" s="2">
        <f t="shared" si="35"/>
        <v>0.30859721054927836</v>
      </c>
      <c r="M568" s="2">
        <f t="shared" si="36"/>
        <v>0.30889389658591332</v>
      </c>
      <c r="N568" s="2">
        <f t="shared" si="37"/>
        <v>0.43548387096774194</v>
      </c>
      <c r="O568" s="2">
        <f t="shared" si="38"/>
        <v>0.28448275862068967</v>
      </c>
      <c r="P568" s="8">
        <f>VLOOKUP($A568,'03 FORECAST SHIPPED'!$A$2:$G$1000000,4,FALSE)*L568</f>
        <v>12052401.723217692</v>
      </c>
      <c r="Q568" s="8">
        <f>VLOOKUP($A568,'03 FORECAST SHIPPED'!$A$2:$G$1000000,5,FALSE)*M568</f>
        <v>12054104.324039362</v>
      </c>
      <c r="R568" s="8">
        <f>VLOOKUP($A568,'03 FORECAST SHIPPED'!$A$2:$G$1000000,6,FALSE)*N568</f>
        <v>30.048387096774192</v>
      </c>
      <c r="S568" s="8">
        <f>VLOOKUP($A568,'03 FORECAST SHIPPED'!$A$2:$G$1000000,7,FALSE)*O568</f>
        <v>33</v>
      </c>
    </row>
    <row r="569" spans="1:19" x14ac:dyDescent="0.25">
      <c r="A569" t="s">
        <v>607</v>
      </c>
      <c r="B569">
        <f>VLOOKUP($A569,'01 LEAD TIME'!$A$10:$G$1000000,2,FALSE)</f>
        <v>1</v>
      </c>
      <c r="C569">
        <f>VLOOKUP($A569,'01 LEAD TIME'!$A$10:$G$1000000,3,FALSE)</f>
        <v>1891</v>
      </c>
      <c r="D569" s="3">
        <f>VLOOKUP($A569,'01 LEAD TIME'!$A$10:$G$1000000,4,FALSE)</f>
        <v>1486000</v>
      </c>
      <c r="E569" s="3">
        <f>VLOOKUP($A569,'01 LEAD TIME'!$A$10:$G$1000000,5,FALSE)</f>
        <v>1486000</v>
      </c>
      <c r="F569" s="3">
        <f>VLOOKUP($A569,'01 LEAD TIME'!$A$10:$G$1000000,6,FALSE)</f>
        <v>1</v>
      </c>
      <c r="G569" s="3">
        <f>VLOOKUP($A569,'01 LEAD TIME'!$A$10:$G$1000000,7,FALSE)</f>
        <v>1</v>
      </c>
      <c r="H569" s="3">
        <f>VLOOKUP($A569,'02 SHIPPED'!$A$10:$G$1000000,4,FALSE)</f>
        <v>1486000</v>
      </c>
      <c r="I569" s="3">
        <f>VLOOKUP($A569,'02 SHIPPED'!$A$10:$G$1000000,5,FALSE)</f>
        <v>1486000</v>
      </c>
      <c r="J569" s="3">
        <f>VLOOKUP($A569,'02 SHIPPED'!$A$10:$G$1000000,6,FALSE)</f>
        <v>1</v>
      </c>
      <c r="K569" s="3">
        <f>VLOOKUP($A569,'02 SHIPPED'!$A$10:$G$1000000,7,FALSE)</f>
        <v>1</v>
      </c>
      <c r="L569" s="2">
        <f t="shared" si="35"/>
        <v>1</v>
      </c>
      <c r="M569" s="2">
        <f t="shared" si="36"/>
        <v>1</v>
      </c>
      <c r="N569" s="2">
        <f t="shared" si="37"/>
        <v>1</v>
      </c>
      <c r="O569" s="2">
        <f t="shared" si="38"/>
        <v>1</v>
      </c>
      <c r="P569" s="8">
        <f>VLOOKUP($A569,'03 FORECAST SHIPPED'!$A$2:$G$1000000,4,FALSE)*L569</f>
        <v>0</v>
      </c>
      <c r="Q569" s="8">
        <f>VLOOKUP($A569,'03 FORECAST SHIPPED'!$A$2:$G$1000000,5,FALSE)*M569</f>
        <v>0</v>
      </c>
      <c r="R569" s="8">
        <f>VLOOKUP($A569,'03 FORECAST SHIPPED'!$A$2:$G$1000000,6,FALSE)*N569</f>
        <v>0</v>
      </c>
      <c r="S569" s="8">
        <f>VLOOKUP($A569,'03 FORECAST SHIPPED'!$A$2:$G$1000000,7,FALSE)*O569</f>
        <v>0</v>
      </c>
    </row>
    <row r="570" spans="1:19" x14ac:dyDescent="0.25">
      <c r="A570" t="s">
        <v>608</v>
      </c>
      <c r="B570">
        <f>VLOOKUP($A570,'01 LEAD TIME'!$A$10:$G$1000000,2,FALSE)</f>
        <v>1</v>
      </c>
      <c r="C570">
        <f>VLOOKUP($A570,'01 LEAD TIME'!$A$10:$G$1000000,3,FALSE)</f>
        <v>1907</v>
      </c>
      <c r="D570" s="3">
        <f>VLOOKUP($A570,'01 LEAD TIME'!$A$10:$G$1000000,4,FALSE)</f>
        <v>253900</v>
      </c>
      <c r="E570" s="3">
        <f>VLOOKUP($A570,'01 LEAD TIME'!$A$10:$G$1000000,5,FALSE)</f>
        <v>253900</v>
      </c>
      <c r="F570" s="3">
        <f>VLOOKUP($A570,'01 LEAD TIME'!$A$10:$G$1000000,6,FALSE)</f>
        <v>3</v>
      </c>
      <c r="G570" s="3">
        <f>VLOOKUP($A570,'01 LEAD TIME'!$A$10:$G$1000000,7,FALSE)</f>
        <v>3</v>
      </c>
      <c r="H570" s="3">
        <f>VLOOKUP($A570,'02 SHIPPED'!$A$10:$G$1000000,4,FALSE)</f>
        <v>148900</v>
      </c>
      <c r="I570" s="3">
        <f>VLOOKUP($A570,'02 SHIPPED'!$A$10:$G$1000000,5,FALSE)</f>
        <v>148900</v>
      </c>
      <c r="J570" s="3">
        <f>VLOOKUP($A570,'02 SHIPPED'!$A$10:$G$1000000,6,FALSE)</f>
        <v>2</v>
      </c>
      <c r="K570" s="3">
        <f>VLOOKUP($A570,'02 SHIPPED'!$A$10:$G$1000000,7,FALSE)</f>
        <v>2</v>
      </c>
      <c r="L570" s="2">
        <f t="shared" si="35"/>
        <v>1.7051712558764271</v>
      </c>
      <c r="M570" s="2">
        <f t="shared" si="36"/>
        <v>1.7051712558764271</v>
      </c>
      <c r="N570" s="2">
        <f t="shared" si="37"/>
        <v>1.5</v>
      </c>
      <c r="O570" s="2">
        <f t="shared" si="38"/>
        <v>1.5</v>
      </c>
      <c r="P570" s="8">
        <f>VLOOKUP($A570,'03 FORECAST SHIPPED'!$A$2:$G$1000000,4,FALSE)*L570</f>
        <v>2556716.7293485561</v>
      </c>
      <c r="Q570" s="8">
        <f>VLOOKUP($A570,'03 FORECAST SHIPPED'!$A$2:$G$1000000,5,FALSE)*M570</f>
        <v>2556716.7293485561</v>
      </c>
      <c r="R570" s="8">
        <f>VLOOKUP($A570,'03 FORECAST SHIPPED'!$A$2:$G$1000000,6,FALSE)*N570</f>
        <v>6</v>
      </c>
      <c r="S570" s="8">
        <f>VLOOKUP($A570,'03 FORECAST SHIPPED'!$A$2:$G$1000000,7,FALSE)*O570</f>
        <v>13.5</v>
      </c>
    </row>
    <row r="571" spans="1:19" x14ac:dyDescent="0.25">
      <c r="A571" t="s">
        <v>609</v>
      </c>
      <c r="B571">
        <f>VLOOKUP($A571,'01 LEAD TIME'!$A$10:$G$1000000,2,FALSE)</f>
        <v>1</v>
      </c>
      <c r="C571">
        <f>VLOOKUP($A571,'01 LEAD TIME'!$A$10:$G$1000000,3,FALSE)</f>
        <v>1916</v>
      </c>
      <c r="D571" s="3">
        <f>VLOOKUP($A571,'01 LEAD TIME'!$A$10:$G$1000000,4,FALSE)</f>
        <v>12377084.1</v>
      </c>
      <c r="E571" s="3">
        <f>VLOOKUP($A571,'01 LEAD TIME'!$A$10:$G$1000000,5,FALSE)</f>
        <v>12327334.1</v>
      </c>
      <c r="F571" s="3">
        <f>VLOOKUP($A571,'01 LEAD TIME'!$A$10:$G$1000000,6,FALSE)</f>
        <v>21</v>
      </c>
      <c r="G571" s="3">
        <f>VLOOKUP($A571,'01 LEAD TIME'!$A$10:$G$1000000,7,FALSE)</f>
        <v>21</v>
      </c>
      <c r="H571" s="3">
        <f>VLOOKUP($A571,'02 SHIPPED'!$A$10:$G$1000000,4,FALSE)</f>
        <v>51805923.700000003</v>
      </c>
      <c r="I571" s="3">
        <f>VLOOKUP($A571,'02 SHIPPED'!$A$10:$G$1000000,5,FALSE)</f>
        <v>51247689.700000003</v>
      </c>
      <c r="J571" s="3">
        <f>VLOOKUP($A571,'02 SHIPPED'!$A$10:$G$1000000,6,FALSE)</f>
        <v>152</v>
      </c>
      <c r="K571" s="3">
        <f>VLOOKUP($A571,'02 SHIPPED'!$A$10:$G$1000000,7,FALSE)</f>
        <v>203</v>
      </c>
      <c r="L571" s="2">
        <f t="shared" si="35"/>
        <v>0.23891252613646571</v>
      </c>
      <c r="M571" s="2">
        <f t="shared" si="36"/>
        <v>0.24054419179017156</v>
      </c>
      <c r="N571" s="2">
        <f t="shared" si="37"/>
        <v>0.13815789473684212</v>
      </c>
      <c r="O571" s="2">
        <f t="shared" si="38"/>
        <v>0.10344827586206896</v>
      </c>
      <c r="P571" s="8">
        <f>VLOOKUP($A571,'03 FORECAST SHIPPED'!$A$2:$G$1000000,4,FALSE)*L571</f>
        <v>14070985.617021322</v>
      </c>
      <c r="Q571" s="8">
        <f>VLOOKUP($A571,'03 FORECAST SHIPPED'!$A$2:$G$1000000,5,FALSE)*M571</f>
        <v>14028712.306805728</v>
      </c>
      <c r="R571" s="8">
        <f>VLOOKUP($A571,'03 FORECAST SHIPPED'!$A$2:$G$1000000,6,FALSE)*N571</f>
        <v>22.657894736842106</v>
      </c>
      <c r="S571" s="8">
        <f>VLOOKUP($A571,'03 FORECAST SHIPPED'!$A$2:$G$1000000,7,FALSE)*O571</f>
        <v>22.344827586206897</v>
      </c>
    </row>
    <row r="572" spans="1:19" x14ac:dyDescent="0.25">
      <c r="A572" t="s">
        <v>610</v>
      </c>
      <c r="B572">
        <f>VLOOKUP($A572,'01 LEAD TIME'!$A$10:$G$1000000,2,FALSE)</f>
        <v>1</v>
      </c>
      <c r="C572">
        <f>VLOOKUP($A572,'01 LEAD TIME'!$A$10:$G$1000000,3,FALSE)</f>
        <v>1931</v>
      </c>
      <c r="D572" s="3">
        <f>VLOOKUP($A572,'01 LEAD TIME'!$A$10:$G$1000000,4,FALSE)</f>
        <v>1068400</v>
      </c>
      <c r="E572" s="3">
        <f>VLOOKUP($A572,'01 LEAD TIME'!$A$10:$G$1000000,5,FALSE)</f>
        <v>1068400</v>
      </c>
      <c r="F572" s="3">
        <f>VLOOKUP($A572,'01 LEAD TIME'!$A$10:$G$1000000,6,FALSE)</f>
        <v>7</v>
      </c>
      <c r="G572" s="3">
        <f>VLOOKUP($A572,'01 LEAD TIME'!$A$10:$G$1000000,7,FALSE)</f>
        <v>7</v>
      </c>
      <c r="H572" s="3">
        <f>VLOOKUP($A572,'02 SHIPPED'!$A$10:$G$1000000,4,FALSE)</f>
        <v>22223258</v>
      </c>
      <c r="I572" s="3">
        <f>VLOOKUP($A572,'02 SHIPPED'!$A$10:$G$1000000,5,FALSE)</f>
        <v>21944847.300000001</v>
      </c>
      <c r="J572" s="3">
        <f>VLOOKUP($A572,'02 SHIPPED'!$A$10:$G$1000000,6,FALSE)</f>
        <v>66</v>
      </c>
      <c r="K572" s="3">
        <f>VLOOKUP($A572,'02 SHIPPED'!$A$10:$G$1000000,7,FALSE)</f>
        <v>83</v>
      </c>
      <c r="L572" s="2">
        <f t="shared" si="35"/>
        <v>4.8075759188864205E-2</v>
      </c>
      <c r="M572" s="2">
        <f t="shared" si="36"/>
        <v>4.8685688507843931E-2</v>
      </c>
      <c r="N572" s="2">
        <f t="shared" si="37"/>
        <v>0.10606060606060606</v>
      </c>
      <c r="O572" s="2">
        <f t="shared" si="38"/>
        <v>8.4337349397590355E-2</v>
      </c>
      <c r="P572" s="8">
        <f>VLOOKUP($A572,'03 FORECAST SHIPPED'!$A$2:$G$1000000,4,FALSE)*L572</f>
        <v>1364807.3914454847</v>
      </c>
      <c r="Q572" s="8">
        <f>VLOOKUP($A572,'03 FORECAST SHIPPED'!$A$2:$G$1000000,5,FALSE)*M572</f>
        <v>1369616.9185702193</v>
      </c>
      <c r="R572" s="8">
        <f>VLOOKUP($A572,'03 FORECAST SHIPPED'!$A$2:$G$1000000,6,FALSE)*N572</f>
        <v>7.7424242424242422</v>
      </c>
      <c r="S572" s="8">
        <f>VLOOKUP($A572,'03 FORECAST SHIPPED'!$A$2:$G$1000000,7,FALSE)*O572</f>
        <v>8.1807228915662638</v>
      </c>
    </row>
    <row r="573" spans="1:19" x14ac:dyDescent="0.25">
      <c r="A573" t="s">
        <v>611</v>
      </c>
      <c r="B573">
        <f>VLOOKUP($A573,'01 LEAD TIME'!$A$10:$G$1000000,2,FALSE)</f>
        <v>1</v>
      </c>
      <c r="C573">
        <f>VLOOKUP($A573,'01 LEAD TIME'!$A$10:$G$1000000,3,FALSE)</f>
        <v>1948</v>
      </c>
      <c r="D573" s="3">
        <f>VLOOKUP($A573,'01 LEAD TIME'!$A$10:$G$1000000,4,FALSE)</f>
        <v>2808080</v>
      </c>
      <c r="E573" s="3">
        <f>VLOOKUP($A573,'01 LEAD TIME'!$A$10:$G$1000000,5,FALSE)</f>
        <v>2783280</v>
      </c>
      <c r="F573" s="3">
        <f>VLOOKUP($A573,'01 LEAD TIME'!$A$10:$G$1000000,6,FALSE)</f>
        <v>21</v>
      </c>
      <c r="G573" s="3">
        <f>VLOOKUP($A573,'01 LEAD TIME'!$A$10:$G$1000000,7,FALSE)</f>
        <v>24</v>
      </c>
      <c r="H573" s="3">
        <f>VLOOKUP($A573,'02 SHIPPED'!$A$10:$G$1000000,4,FALSE)</f>
        <v>30316271</v>
      </c>
      <c r="I573" s="3">
        <f>VLOOKUP($A573,'02 SHIPPED'!$A$10:$G$1000000,5,FALSE)</f>
        <v>30160303</v>
      </c>
      <c r="J573" s="3">
        <f>VLOOKUP($A573,'02 SHIPPED'!$A$10:$G$1000000,6,FALSE)</f>
        <v>110</v>
      </c>
      <c r="K573" s="3">
        <f>VLOOKUP($A573,'02 SHIPPED'!$A$10:$G$1000000,7,FALSE)</f>
        <v>161</v>
      </c>
      <c r="L573" s="2">
        <f t="shared" si="35"/>
        <v>9.2626167644430935E-2</v>
      </c>
      <c r="M573" s="2">
        <f t="shared" si="36"/>
        <v>9.2282892516033416E-2</v>
      </c>
      <c r="N573" s="2">
        <f t="shared" si="37"/>
        <v>0.19090909090909092</v>
      </c>
      <c r="O573" s="2">
        <f t="shared" si="38"/>
        <v>0.14906832298136646</v>
      </c>
      <c r="P573" s="8">
        <f>VLOOKUP($A573,'03 FORECAST SHIPPED'!$A$2:$G$1000000,4,FALSE)*L573</f>
        <v>2925720.975730821</v>
      </c>
      <c r="Q573" s="8">
        <f>VLOOKUP($A573,'03 FORECAST SHIPPED'!$A$2:$G$1000000,5,FALSE)*M573</f>
        <v>2901902.4602637449</v>
      </c>
      <c r="R573" s="8">
        <f>VLOOKUP($A573,'03 FORECAST SHIPPED'!$A$2:$G$1000000,6,FALSE)*N573</f>
        <v>22.336363636363636</v>
      </c>
      <c r="S573" s="8">
        <f>VLOOKUP($A573,'03 FORECAST SHIPPED'!$A$2:$G$1000000,7,FALSE)*O573</f>
        <v>24.298136645962735</v>
      </c>
    </row>
    <row r="574" spans="1:19" x14ac:dyDescent="0.25">
      <c r="A574" t="s">
        <v>612</v>
      </c>
      <c r="B574">
        <f>VLOOKUP($A574,'01 LEAD TIME'!$A$10:$G$1000000,2,FALSE)</f>
        <v>1</v>
      </c>
      <c r="C574">
        <f>VLOOKUP($A574,'01 LEAD TIME'!$A$10:$G$1000000,3,FALSE)</f>
        <v>1962</v>
      </c>
      <c r="D574" s="3">
        <f>VLOOKUP($A574,'01 LEAD TIME'!$A$10:$G$1000000,4,FALSE)</f>
        <v>4747189</v>
      </c>
      <c r="E574" s="3">
        <f>VLOOKUP($A574,'01 LEAD TIME'!$A$10:$G$1000000,5,FALSE)</f>
        <v>4639439</v>
      </c>
      <c r="F574" s="3">
        <f>VLOOKUP($A574,'01 LEAD TIME'!$A$10:$G$1000000,6,FALSE)</f>
        <v>28</v>
      </c>
      <c r="G574" s="3">
        <f>VLOOKUP($A574,'01 LEAD TIME'!$A$10:$G$1000000,7,FALSE)</f>
        <v>33</v>
      </c>
      <c r="H574" s="3">
        <f>VLOOKUP($A574,'02 SHIPPED'!$A$10:$G$1000000,4,FALSE)</f>
        <v>48292608.799999997</v>
      </c>
      <c r="I574" s="3">
        <f>VLOOKUP($A574,'02 SHIPPED'!$A$10:$G$1000000,5,FALSE)</f>
        <v>47740732.460000001</v>
      </c>
      <c r="J574" s="3">
        <f>VLOOKUP($A574,'02 SHIPPED'!$A$10:$G$1000000,6,FALSE)</f>
        <v>150</v>
      </c>
      <c r="K574" s="3">
        <f>VLOOKUP($A574,'02 SHIPPED'!$A$10:$G$1000000,7,FALSE)</f>
        <v>218</v>
      </c>
      <c r="L574" s="2">
        <f t="shared" si="35"/>
        <v>9.8300529169175893E-2</v>
      </c>
      <c r="M574" s="2">
        <f t="shared" si="36"/>
        <v>9.7179887298277118E-2</v>
      </c>
      <c r="N574" s="2">
        <f t="shared" si="37"/>
        <v>0.18666666666666668</v>
      </c>
      <c r="O574" s="2">
        <f t="shared" si="38"/>
        <v>0.15137614678899083</v>
      </c>
      <c r="P574" s="8">
        <f>VLOOKUP($A574,'03 FORECAST SHIPPED'!$A$2:$G$1000000,4,FALSE)*L574</f>
        <v>4710237.8310853066</v>
      </c>
      <c r="Q574" s="8">
        <f>VLOOKUP($A574,'03 FORECAST SHIPPED'!$A$2:$G$1000000,5,FALSE)*M574</f>
        <v>4606231.1680092774</v>
      </c>
      <c r="R574" s="8">
        <f>VLOOKUP($A574,'03 FORECAST SHIPPED'!$A$2:$G$1000000,6,FALSE)*N574</f>
        <v>31.360000000000003</v>
      </c>
      <c r="S574" s="8">
        <f>VLOOKUP($A574,'03 FORECAST SHIPPED'!$A$2:$G$1000000,7,FALSE)*O574</f>
        <v>35.72477064220184</v>
      </c>
    </row>
    <row r="575" spans="1:19" x14ac:dyDescent="0.25">
      <c r="A575" t="s">
        <v>613</v>
      </c>
      <c r="B575">
        <f>VLOOKUP($A575,'01 LEAD TIME'!$A$10:$G$1000000,2,FALSE)</f>
        <v>1</v>
      </c>
      <c r="C575">
        <f>VLOOKUP($A575,'01 LEAD TIME'!$A$10:$G$1000000,3,FALSE)</f>
        <v>1975</v>
      </c>
      <c r="D575" s="3">
        <f>VLOOKUP($A575,'01 LEAD TIME'!$A$10:$G$1000000,4,FALSE)</f>
        <v>2842075.82</v>
      </c>
      <c r="E575" s="3">
        <f>VLOOKUP($A575,'01 LEAD TIME'!$A$10:$G$1000000,5,FALSE)</f>
        <v>2723845.82</v>
      </c>
      <c r="F575" s="3">
        <f>VLOOKUP($A575,'01 LEAD TIME'!$A$10:$G$1000000,6,FALSE)</f>
        <v>14</v>
      </c>
      <c r="G575" s="3">
        <f>VLOOKUP($A575,'01 LEAD TIME'!$A$10:$G$1000000,7,FALSE)</f>
        <v>15</v>
      </c>
      <c r="H575" s="3">
        <f>VLOOKUP($A575,'02 SHIPPED'!$A$10:$G$1000000,4,FALSE)</f>
        <v>27302792.82</v>
      </c>
      <c r="I575" s="3">
        <f>VLOOKUP($A575,'02 SHIPPED'!$A$10:$G$1000000,5,FALSE)</f>
        <v>27021739</v>
      </c>
      <c r="J575" s="3">
        <f>VLOOKUP($A575,'02 SHIPPED'!$A$10:$G$1000000,6,FALSE)</f>
        <v>70</v>
      </c>
      <c r="K575" s="3">
        <f>VLOOKUP($A575,'02 SHIPPED'!$A$10:$G$1000000,7,FALSE)</f>
        <v>93</v>
      </c>
      <c r="L575" s="2">
        <f t="shared" si="35"/>
        <v>0.10409469239052006</v>
      </c>
      <c r="M575" s="2">
        <f t="shared" si="36"/>
        <v>0.10080201796042808</v>
      </c>
      <c r="N575" s="2">
        <f t="shared" si="37"/>
        <v>0.2</v>
      </c>
      <c r="O575" s="2">
        <f t="shared" si="38"/>
        <v>0.16129032258064516</v>
      </c>
      <c r="P575" s="8">
        <f>VLOOKUP($A575,'03 FORECAST SHIPPED'!$A$2:$G$1000000,4,FALSE)*L575</f>
        <v>3371856.3883992364</v>
      </c>
      <c r="Q575" s="8">
        <f>VLOOKUP($A575,'03 FORECAST SHIPPED'!$A$2:$G$1000000,5,FALSE)*M575</f>
        <v>3246049.0430673468</v>
      </c>
      <c r="R575" s="8">
        <f>VLOOKUP($A575,'03 FORECAST SHIPPED'!$A$2:$G$1000000,6,FALSE)*N575</f>
        <v>14.8</v>
      </c>
      <c r="S575" s="8">
        <f>VLOOKUP($A575,'03 FORECAST SHIPPED'!$A$2:$G$1000000,7,FALSE)*O575</f>
        <v>17.903225806451612</v>
      </c>
    </row>
    <row r="576" spans="1:19" x14ac:dyDescent="0.25">
      <c r="A576" t="s">
        <v>614</v>
      </c>
      <c r="B576">
        <f>VLOOKUP($A576,'01 LEAD TIME'!$A$10:$G$1000000,2,FALSE)</f>
        <v>1</v>
      </c>
      <c r="C576">
        <f>VLOOKUP($A576,'01 LEAD TIME'!$A$10:$G$1000000,3,FALSE)</f>
        <v>1988</v>
      </c>
      <c r="D576" s="3">
        <f>VLOOKUP($A576,'01 LEAD TIME'!$A$10:$G$1000000,4,FALSE)</f>
        <v>923388</v>
      </c>
      <c r="E576" s="3">
        <f>VLOOKUP($A576,'01 LEAD TIME'!$A$10:$G$1000000,5,FALSE)</f>
        <v>923388</v>
      </c>
      <c r="F576" s="3">
        <f>VLOOKUP($A576,'01 LEAD TIME'!$A$10:$G$1000000,6,FALSE)</f>
        <v>7</v>
      </c>
      <c r="G576" s="3">
        <f>VLOOKUP($A576,'01 LEAD TIME'!$A$10:$G$1000000,7,FALSE)</f>
        <v>10</v>
      </c>
      <c r="H576" s="3">
        <f>VLOOKUP($A576,'02 SHIPPED'!$A$10:$G$1000000,4,FALSE)</f>
        <v>17516042</v>
      </c>
      <c r="I576" s="3">
        <f>VLOOKUP($A576,'02 SHIPPED'!$A$10:$G$1000000,5,FALSE)</f>
        <v>17461042</v>
      </c>
      <c r="J576" s="3">
        <f>VLOOKUP($A576,'02 SHIPPED'!$A$10:$G$1000000,6,FALSE)</f>
        <v>22</v>
      </c>
      <c r="K576" s="3">
        <f>VLOOKUP($A576,'02 SHIPPED'!$A$10:$G$1000000,7,FALSE)</f>
        <v>30</v>
      </c>
      <c r="L576" s="2">
        <f t="shared" si="35"/>
        <v>5.2716703922039011E-2</v>
      </c>
      <c r="M576" s="2">
        <f t="shared" si="36"/>
        <v>5.288275464889209E-2</v>
      </c>
      <c r="N576" s="2">
        <f t="shared" si="37"/>
        <v>0.31818181818181818</v>
      </c>
      <c r="O576" s="2">
        <f t="shared" si="38"/>
        <v>0.33333333333333331</v>
      </c>
      <c r="P576" s="8">
        <f>VLOOKUP($A576,'03 FORECAST SHIPPED'!$A$2:$G$1000000,4,FALSE)*L576</f>
        <v>1206119.5443922777</v>
      </c>
      <c r="Q576" s="8">
        <f>VLOOKUP($A576,'03 FORECAST SHIPPED'!$A$2:$G$1000000,5,FALSE)*M576</f>
        <v>1207591.822102942</v>
      </c>
      <c r="R576" s="8">
        <f>VLOOKUP($A576,'03 FORECAST SHIPPED'!$A$2:$G$1000000,6,FALSE)*N576</f>
        <v>7.9545454545454541</v>
      </c>
      <c r="S576" s="8">
        <f>VLOOKUP($A576,'03 FORECAST SHIPPED'!$A$2:$G$1000000,7,FALSE)*O576</f>
        <v>11.666666666666666</v>
      </c>
    </row>
    <row r="577" spans="1:19" x14ac:dyDescent="0.25">
      <c r="A577" t="s">
        <v>615</v>
      </c>
      <c r="B577">
        <f>VLOOKUP($A577,'01 LEAD TIME'!$A$10:$G$1000000,2,FALSE)</f>
        <v>1</v>
      </c>
      <c r="C577">
        <f>VLOOKUP($A577,'01 LEAD TIME'!$A$10:$G$1000000,3,FALSE)</f>
        <v>1994</v>
      </c>
      <c r="D577" s="3">
        <f>VLOOKUP($A577,'01 LEAD TIME'!$A$10:$G$1000000,4,FALSE)</f>
        <v>8281202</v>
      </c>
      <c r="E577" s="3">
        <f>VLOOKUP($A577,'01 LEAD TIME'!$A$10:$G$1000000,5,FALSE)</f>
        <v>8181202</v>
      </c>
      <c r="F577" s="3">
        <f>VLOOKUP($A577,'01 LEAD TIME'!$A$10:$G$1000000,6,FALSE)</f>
        <v>29</v>
      </c>
      <c r="G577" s="3">
        <f>VLOOKUP($A577,'01 LEAD TIME'!$A$10:$G$1000000,7,FALSE)</f>
        <v>37</v>
      </c>
      <c r="H577" s="3">
        <f>VLOOKUP($A577,'02 SHIPPED'!$A$10:$G$1000000,4,FALSE)</f>
        <v>29469929.920000002</v>
      </c>
      <c r="I577" s="3">
        <f>VLOOKUP($A577,'02 SHIPPED'!$A$10:$G$1000000,5,FALSE)</f>
        <v>29279666.960000001</v>
      </c>
      <c r="J577" s="3">
        <f>VLOOKUP($A577,'02 SHIPPED'!$A$10:$G$1000000,6,FALSE)</f>
        <v>122</v>
      </c>
      <c r="K577" s="3">
        <f>VLOOKUP($A577,'02 SHIPPED'!$A$10:$G$1000000,7,FALSE)</f>
        <v>157</v>
      </c>
      <c r="L577" s="2">
        <f t="shared" si="35"/>
        <v>0.28100514736480242</v>
      </c>
      <c r="M577" s="2">
        <f t="shared" si="36"/>
        <v>0.27941581477605715</v>
      </c>
      <c r="N577" s="2">
        <f t="shared" si="37"/>
        <v>0.23770491803278687</v>
      </c>
      <c r="O577" s="2">
        <f t="shared" si="38"/>
        <v>0.2356687898089172</v>
      </c>
      <c r="P577" s="8">
        <f>VLOOKUP($A577,'03 FORECAST SHIPPED'!$A$2:$G$1000000,4,FALSE)*L577</f>
        <v>10222475.260459198</v>
      </c>
      <c r="Q577" s="8">
        <f>VLOOKUP($A577,'03 FORECAST SHIPPED'!$A$2:$G$1000000,5,FALSE)*M577</f>
        <v>10108382.395375319</v>
      </c>
      <c r="R577" s="8">
        <f>VLOOKUP($A577,'03 FORECAST SHIPPED'!$A$2:$G$1000000,6,FALSE)*N577</f>
        <v>32.565573770491802</v>
      </c>
      <c r="S577" s="8">
        <f>VLOOKUP($A577,'03 FORECAST SHIPPED'!$A$2:$G$1000000,7,FALSE)*O577</f>
        <v>41.713375796178347</v>
      </c>
    </row>
    <row r="578" spans="1:19" x14ac:dyDescent="0.25">
      <c r="A578" t="s">
        <v>616</v>
      </c>
      <c r="B578">
        <f>VLOOKUP($A578,'01 LEAD TIME'!$A$10:$G$1000000,2,FALSE)</f>
        <v>1</v>
      </c>
      <c r="C578">
        <f>VLOOKUP($A578,'01 LEAD TIME'!$A$10:$G$1000000,3,FALSE)</f>
        <v>2015</v>
      </c>
      <c r="D578" s="3">
        <f>VLOOKUP($A578,'01 LEAD TIME'!$A$10:$G$1000000,4,FALSE)</f>
        <v>10735678</v>
      </c>
      <c r="E578" s="3">
        <f>VLOOKUP($A578,'01 LEAD TIME'!$A$10:$G$1000000,5,FALSE)</f>
        <v>10488678</v>
      </c>
      <c r="F578" s="3">
        <f>VLOOKUP($A578,'01 LEAD TIME'!$A$10:$G$1000000,6,FALSE)</f>
        <v>37</v>
      </c>
      <c r="G578" s="3">
        <f>VLOOKUP($A578,'01 LEAD TIME'!$A$10:$G$1000000,7,FALSE)</f>
        <v>40</v>
      </c>
      <c r="H578" s="3">
        <f>VLOOKUP($A578,'02 SHIPPED'!$A$10:$G$1000000,4,FALSE)</f>
        <v>27298130.100000001</v>
      </c>
      <c r="I578" s="3">
        <f>VLOOKUP($A578,'02 SHIPPED'!$A$10:$G$1000000,5,FALSE)</f>
        <v>27158130.100000001</v>
      </c>
      <c r="J578" s="3">
        <f>VLOOKUP($A578,'02 SHIPPED'!$A$10:$G$1000000,6,FALSE)</f>
        <v>75</v>
      </c>
      <c r="K578" s="3">
        <f>VLOOKUP($A578,'02 SHIPPED'!$A$10:$G$1000000,7,FALSE)</f>
        <v>97</v>
      </c>
      <c r="L578" s="2">
        <f t="shared" si="35"/>
        <v>0.39327521557969275</v>
      </c>
      <c r="M578" s="2">
        <f t="shared" si="36"/>
        <v>0.38620766456966049</v>
      </c>
      <c r="N578" s="2">
        <f t="shared" si="37"/>
        <v>0.49333333333333335</v>
      </c>
      <c r="O578" s="2">
        <f t="shared" si="38"/>
        <v>0.41237113402061853</v>
      </c>
      <c r="P578" s="8">
        <f>VLOOKUP($A578,'03 FORECAST SHIPPED'!$A$2:$G$1000000,4,FALSE)*L578</f>
        <v>16310195.690930266</v>
      </c>
      <c r="Q578" s="8">
        <f>VLOOKUP($A578,'03 FORECAST SHIPPED'!$A$2:$G$1000000,5,FALSE)*M578</f>
        <v>15798529.556761941</v>
      </c>
      <c r="R578" s="8">
        <f>VLOOKUP($A578,'03 FORECAST SHIPPED'!$A$2:$G$1000000,6,FALSE)*N578</f>
        <v>45.38666666666667</v>
      </c>
      <c r="S578" s="8">
        <f>VLOOKUP($A578,'03 FORECAST SHIPPED'!$A$2:$G$1000000,7,FALSE)*O578</f>
        <v>48.659793814432987</v>
      </c>
    </row>
    <row r="579" spans="1:19" x14ac:dyDescent="0.25">
      <c r="A579" t="s">
        <v>617</v>
      </c>
      <c r="B579">
        <f>VLOOKUP($A579,'01 LEAD TIME'!$A$10:$G$1000000,2,FALSE)</f>
        <v>1</v>
      </c>
      <c r="C579">
        <f>VLOOKUP($A579,'01 LEAD TIME'!$A$10:$G$1000000,3,FALSE)</f>
        <v>2030</v>
      </c>
      <c r="D579" s="3">
        <f>VLOOKUP($A579,'01 LEAD TIME'!$A$10:$G$1000000,4,FALSE)</f>
        <v>5640750</v>
      </c>
      <c r="E579" s="3">
        <f>VLOOKUP($A579,'01 LEAD TIME'!$A$10:$G$1000000,5,FALSE)</f>
        <v>5640750</v>
      </c>
      <c r="F579" s="3">
        <f>VLOOKUP($A579,'01 LEAD TIME'!$A$10:$G$1000000,6,FALSE)</f>
        <v>17</v>
      </c>
      <c r="G579" s="3">
        <f>VLOOKUP($A579,'01 LEAD TIME'!$A$10:$G$1000000,7,FALSE)</f>
        <v>25</v>
      </c>
      <c r="H579" s="3">
        <f>VLOOKUP($A579,'02 SHIPPED'!$A$10:$G$1000000,4,FALSE)</f>
        <v>13034977</v>
      </c>
      <c r="I579" s="3">
        <f>VLOOKUP($A579,'02 SHIPPED'!$A$10:$G$1000000,5,FALSE)</f>
        <v>13004804.59</v>
      </c>
      <c r="J579" s="3">
        <f>VLOOKUP($A579,'02 SHIPPED'!$A$10:$G$1000000,6,FALSE)</f>
        <v>42</v>
      </c>
      <c r="K579" s="3">
        <f>VLOOKUP($A579,'02 SHIPPED'!$A$10:$G$1000000,7,FALSE)</f>
        <v>61</v>
      </c>
      <c r="L579" s="2">
        <f t="shared" si="35"/>
        <v>0.43273954376751106</v>
      </c>
      <c r="M579" s="2">
        <f t="shared" si="36"/>
        <v>0.43374354154751665</v>
      </c>
      <c r="N579" s="2">
        <f t="shared" si="37"/>
        <v>0.40476190476190477</v>
      </c>
      <c r="O579" s="2">
        <f t="shared" si="38"/>
        <v>0.4098360655737705</v>
      </c>
      <c r="P579" s="8">
        <f>VLOOKUP($A579,'03 FORECAST SHIPPED'!$A$2:$G$1000000,4,FALSE)*L579</f>
        <v>10341857.576714559</v>
      </c>
      <c r="Q579" s="8">
        <f>VLOOKUP($A579,'03 FORECAST SHIPPED'!$A$2:$G$1000000,5,FALSE)*M579</f>
        <v>10311388.201702114</v>
      </c>
      <c r="R579" s="8">
        <f>VLOOKUP($A579,'03 FORECAST SHIPPED'!$A$2:$G$1000000,6,FALSE)*N579</f>
        <v>29.142857142857142</v>
      </c>
      <c r="S579" s="8">
        <f>VLOOKUP($A579,'03 FORECAST SHIPPED'!$A$2:$G$1000000,7,FALSE)*O579</f>
        <v>47.131147540983605</v>
      </c>
    </row>
    <row r="580" spans="1:19" x14ac:dyDescent="0.25">
      <c r="A580" t="s">
        <v>618</v>
      </c>
      <c r="B580">
        <f>VLOOKUP($A580,'01 LEAD TIME'!$A$10:$G$1000000,2,FALSE)</f>
        <v>1</v>
      </c>
      <c r="C580">
        <f>VLOOKUP($A580,'01 LEAD TIME'!$A$10:$G$1000000,3,FALSE)</f>
        <v>2051</v>
      </c>
      <c r="D580" s="3">
        <f>VLOOKUP($A580,'01 LEAD TIME'!$A$10:$G$1000000,4,FALSE)</f>
        <v>21428782.199999999</v>
      </c>
      <c r="E580" s="3">
        <f>VLOOKUP($A580,'01 LEAD TIME'!$A$10:$G$1000000,5,FALSE)</f>
        <v>21017974.32</v>
      </c>
      <c r="F580" s="3">
        <f>VLOOKUP($A580,'01 LEAD TIME'!$A$10:$G$1000000,6,FALSE)</f>
        <v>59</v>
      </c>
      <c r="G580" s="3">
        <f>VLOOKUP($A580,'01 LEAD TIME'!$A$10:$G$1000000,7,FALSE)</f>
        <v>77</v>
      </c>
      <c r="H580" s="3">
        <f>VLOOKUP($A580,'02 SHIPPED'!$A$10:$G$1000000,4,FALSE)</f>
        <v>84755472.5</v>
      </c>
      <c r="I580" s="3">
        <f>VLOOKUP($A580,'02 SHIPPED'!$A$10:$G$1000000,5,FALSE)</f>
        <v>83437682.819999993</v>
      </c>
      <c r="J580" s="3">
        <f>VLOOKUP($A580,'02 SHIPPED'!$A$10:$G$1000000,6,FALSE)</f>
        <v>172</v>
      </c>
      <c r="K580" s="3">
        <f>VLOOKUP($A580,'02 SHIPPED'!$A$10:$G$1000000,7,FALSE)</f>
        <v>233</v>
      </c>
      <c r="L580" s="2">
        <f t="shared" si="35"/>
        <v>0.25283066176051344</v>
      </c>
      <c r="M580" s="2">
        <f t="shared" si="36"/>
        <v>0.25190026388127351</v>
      </c>
      <c r="N580" s="2">
        <f t="shared" si="37"/>
        <v>0.34302325581395349</v>
      </c>
      <c r="O580" s="2">
        <f t="shared" si="38"/>
        <v>0.33047210300429186</v>
      </c>
      <c r="P580" s="8">
        <f>VLOOKUP($A580,'03 FORECAST SHIPPED'!$A$2:$G$1000000,4,FALSE)*L580</f>
        <v>22748975.043207482</v>
      </c>
      <c r="Q580" s="8">
        <f>VLOOKUP($A580,'03 FORECAST SHIPPED'!$A$2:$G$1000000,5,FALSE)*M580</f>
        <v>22338837.96431724</v>
      </c>
      <c r="R580" s="8">
        <f>VLOOKUP($A580,'03 FORECAST SHIPPED'!$A$2:$G$1000000,6,FALSE)*N580</f>
        <v>71.005813953488371</v>
      </c>
      <c r="S580" s="8">
        <f>VLOOKUP($A580,'03 FORECAST SHIPPED'!$A$2:$G$1000000,7,FALSE)*O580</f>
        <v>88.566523605150223</v>
      </c>
    </row>
    <row r="581" spans="1:19" x14ac:dyDescent="0.25">
      <c r="A581" t="s">
        <v>619</v>
      </c>
      <c r="B581">
        <f>VLOOKUP($A581,'01 LEAD TIME'!$A$10:$G$1000000,2,FALSE)</f>
        <v>1</v>
      </c>
      <c r="C581">
        <f>VLOOKUP($A581,'01 LEAD TIME'!$A$10:$G$1000000,3,FALSE)</f>
        <v>2060</v>
      </c>
      <c r="D581" s="3">
        <f>VLOOKUP($A581,'01 LEAD TIME'!$A$10:$G$1000000,4,FALSE)</f>
        <v>813061569.48000002</v>
      </c>
      <c r="E581" s="3">
        <f>VLOOKUP($A581,'01 LEAD TIME'!$A$10:$G$1000000,5,FALSE)</f>
        <v>803911982.90999997</v>
      </c>
      <c r="F581" s="3">
        <f>VLOOKUP($A581,'01 LEAD TIME'!$A$10:$G$1000000,6,FALSE)</f>
        <v>6040</v>
      </c>
      <c r="G581" s="3">
        <f>VLOOKUP($A581,'01 LEAD TIME'!$A$10:$G$1000000,7,FALSE)</f>
        <v>8504</v>
      </c>
      <c r="H581" s="3">
        <f>VLOOKUP($A581,'02 SHIPPED'!$A$10:$G$1000000,4,FALSE)</f>
        <v>2970176611.54</v>
      </c>
      <c r="I581" s="3">
        <f>VLOOKUP($A581,'02 SHIPPED'!$A$10:$G$1000000,5,FALSE)</f>
        <v>2928462062.6100001</v>
      </c>
      <c r="J581" s="3">
        <f>VLOOKUP($A581,'02 SHIPPED'!$A$10:$G$1000000,6,FALSE)</f>
        <v>21168</v>
      </c>
      <c r="K581" s="3">
        <f>VLOOKUP($A581,'02 SHIPPED'!$A$10:$G$1000000,7,FALSE)</f>
        <v>32814</v>
      </c>
      <c r="L581" s="2">
        <f t="shared" ref="L581:L644" si="39">D581/H581</f>
        <v>0.27374182609916842</v>
      </c>
      <c r="M581" s="2">
        <f t="shared" ref="M581:M644" si="40">E581/I581</f>
        <v>0.27451678243477434</v>
      </c>
      <c r="N581" s="2">
        <f t="shared" ref="N581:N644" si="41">F581/J581</f>
        <v>0.28533635676492819</v>
      </c>
      <c r="O581" s="2">
        <f t="shared" ref="O581:O644" si="42">G581/K581</f>
        <v>0.25915767660145062</v>
      </c>
      <c r="P581" s="8">
        <f>VLOOKUP($A581,'03 FORECAST SHIPPED'!$A$2:$G$1000000,4,FALSE)*L581</f>
        <v>891462351.5690788</v>
      </c>
      <c r="Q581" s="8">
        <f>VLOOKUP($A581,'03 FORECAST SHIPPED'!$A$2:$G$1000000,5,FALSE)*M581</f>
        <v>881024670.8778429</v>
      </c>
      <c r="R581" s="8">
        <f>VLOOKUP($A581,'03 FORECAST SHIPPED'!$A$2:$G$1000000,6,FALSE)*N581</f>
        <v>6679.724111866969</v>
      </c>
      <c r="S581" s="8">
        <f>VLOOKUP($A581,'03 FORECAST SHIPPED'!$A$2:$G$1000000,7,FALSE)*O581</f>
        <v>9435.1535320290131</v>
      </c>
    </row>
    <row r="582" spans="1:19" x14ac:dyDescent="0.25">
      <c r="A582" t="s">
        <v>620</v>
      </c>
      <c r="B582">
        <f>VLOOKUP($A582,'01 LEAD TIME'!$A$10:$G$1000000,2,FALSE)</f>
        <v>1</v>
      </c>
      <c r="C582">
        <f>VLOOKUP($A582,'01 LEAD TIME'!$A$10:$G$1000000,3,FALSE)</f>
        <v>2073</v>
      </c>
      <c r="D582" s="3">
        <f>VLOOKUP($A582,'01 LEAD TIME'!$A$10:$G$1000000,4,FALSE)</f>
        <v>11490541.1</v>
      </c>
      <c r="E582" s="3">
        <f>VLOOKUP($A582,'01 LEAD TIME'!$A$10:$G$1000000,5,FALSE)</f>
        <v>11432094.59</v>
      </c>
      <c r="F582" s="3">
        <f>VLOOKUP($A582,'01 LEAD TIME'!$A$10:$G$1000000,6,FALSE)</f>
        <v>44</v>
      </c>
      <c r="G582" s="3">
        <f>VLOOKUP($A582,'01 LEAD TIME'!$A$10:$G$1000000,7,FALSE)</f>
        <v>91</v>
      </c>
      <c r="H582" s="3">
        <f>VLOOKUP($A582,'02 SHIPPED'!$A$10:$G$1000000,4,FALSE)</f>
        <v>37375008.899999999</v>
      </c>
      <c r="I582" s="3">
        <f>VLOOKUP($A582,'02 SHIPPED'!$A$10:$G$1000000,5,FALSE)</f>
        <v>37116966.579999998</v>
      </c>
      <c r="J582" s="3">
        <f>VLOOKUP($A582,'02 SHIPPED'!$A$10:$G$1000000,6,FALSE)</f>
        <v>100</v>
      </c>
      <c r="K582" s="3">
        <f>VLOOKUP($A582,'02 SHIPPED'!$A$10:$G$1000000,7,FALSE)</f>
        <v>183</v>
      </c>
      <c r="L582" s="2">
        <f t="shared" si="39"/>
        <v>0.30743915354626178</v>
      </c>
      <c r="M582" s="2">
        <f t="shared" si="40"/>
        <v>0.3080018558456239</v>
      </c>
      <c r="N582" s="2">
        <f t="shared" si="41"/>
        <v>0.44</v>
      </c>
      <c r="O582" s="2">
        <f t="shared" si="42"/>
        <v>0.49726775956284153</v>
      </c>
      <c r="P582" s="8">
        <f>VLOOKUP($A582,'03 FORECAST SHIPPED'!$A$2:$G$1000000,4,FALSE)*L582</f>
        <v>13579299.67983458</v>
      </c>
      <c r="Q582" s="8">
        <f>VLOOKUP($A582,'03 FORECAST SHIPPED'!$A$2:$G$1000000,5,FALSE)*M582</f>
        <v>13501448.73932202</v>
      </c>
      <c r="R582" s="8">
        <f>VLOOKUP($A582,'03 FORECAST SHIPPED'!$A$2:$G$1000000,6,FALSE)*N582</f>
        <v>53.24</v>
      </c>
      <c r="S582" s="8">
        <f>VLOOKUP($A582,'03 FORECAST SHIPPED'!$A$2:$G$1000000,7,FALSE)*O582</f>
        <v>101.93989071038251</v>
      </c>
    </row>
    <row r="583" spans="1:19" x14ac:dyDescent="0.25">
      <c r="A583" t="s">
        <v>621</v>
      </c>
      <c r="B583">
        <f>VLOOKUP($A583,'01 LEAD TIME'!$A$10:$G$1000000,2,FALSE)</f>
        <v>1</v>
      </c>
      <c r="C583">
        <f>VLOOKUP($A583,'01 LEAD TIME'!$A$10:$G$1000000,3,FALSE)</f>
        <v>2132</v>
      </c>
      <c r="D583" s="3">
        <f>VLOOKUP($A583,'01 LEAD TIME'!$A$10:$G$1000000,4,FALSE)</f>
        <v>116600</v>
      </c>
      <c r="E583" s="3">
        <f>VLOOKUP($A583,'01 LEAD TIME'!$A$10:$G$1000000,5,FALSE)</f>
        <v>116600</v>
      </c>
      <c r="F583" s="3">
        <f>VLOOKUP($A583,'01 LEAD TIME'!$A$10:$G$1000000,6,FALSE)</f>
        <v>2</v>
      </c>
      <c r="G583" s="3">
        <f>VLOOKUP($A583,'01 LEAD TIME'!$A$10:$G$1000000,7,FALSE)</f>
        <v>3</v>
      </c>
      <c r="H583" s="3">
        <f>VLOOKUP($A583,'02 SHIPPED'!$A$10:$G$1000000,4,FALSE)</f>
        <v>100800</v>
      </c>
      <c r="I583" s="3">
        <f>VLOOKUP($A583,'02 SHIPPED'!$A$10:$G$1000000,5,FALSE)</f>
        <v>100800</v>
      </c>
      <c r="J583" s="3">
        <f>VLOOKUP($A583,'02 SHIPPED'!$A$10:$G$1000000,6,FALSE)</f>
        <v>1</v>
      </c>
      <c r="K583" s="3">
        <f>VLOOKUP($A583,'02 SHIPPED'!$A$10:$G$1000000,7,FALSE)</f>
        <v>2</v>
      </c>
      <c r="L583" s="2">
        <f t="shared" si="39"/>
        <v>1.1567460317460319</v>
      </c>
      <c r="M583" s="2">
        <f t="shared" si="40"/>
        <v>1.1567460317460319</v>
      </c>
      <c r="N583" s="2">
        <f t="shared" si="41"/>
        <v>2</v>
      </c>
      <c r="O583" s="2">
        <f t="shared" si="42"/>
        <v>1.5</v>
      </c>
      <c r="P583" s="8">
        <f>VLOOKUP($A583,'03 FORECAST SHIPPED'!$A$2:$G$1000000,4,FALSE)*L583</f>
        <v>28918.650793650795</v>
      </c>
      <c r="Q583" s="8">
        <f>VLOOKUP($A583,'03 FORECAST SHIPPED'!$A$2:$G$1000000,5,FALSE)*M583</f>
        <v>26026.785714285717</v>
      </c>
      <c r="R583" s="8">
        <f>VLOOKUP($A583,'03 FORECAST SHIPPED'!$A$2:$G$1000000,6,FALSE)*N583</f>
        <v>2</v>
      </c>
      <c r="S583" s="8">
        <f>VLOOKUP($A583,'03 FORECAST SHIPPED'!$A$2:$G$1000000,7,FALSE)*O583</f>
        <v>1.5</v>
      </c>
    </row>
    <row r="584" spans="1:19" x14ac:dyDescent="0.25">
      <c r="A584" t="s">
        <v>622</v>
      </c>
      <c r="B584">
        <f>VLOOKUP($A584,'01 LEAD TIME'!$A$10:$G$1000000,2,FALSE)</f>
        <v>1</v>
      </c>
      <c r="C584">
        <f>VLOOKUP($A584,'01 LEAD TIME'!$A$10:$G$1000000,3,FALSE)</f>
        <v>2143</v>
      </c>
      <c r="D584" s="3">
        <f>VLOOKUP($A584,'01 LEAD TIME'!$A$10:$G$1000000,4,FALSE)</f>
        <v>551500</v>
      </c>
      <c r="E584" s="3">
        <f>VLOOKUP($A584,'01 LEAD TIME'!$A$10:$G$1000000,5,FALSE)</f>
        <v>551500</v>
      </c>
      <c r="F584" s="3">
        <f>VLOOKUP($A584,'01 LEAD TIME'!$A$10:$G$1000000,6,FALSE)</f>
        <v>3</v>
      </c>
      <c r="G584" s="3">
        <f>VLOOKUP($A584,'01 LEAD TIME'!$A$10:$G$1000000,7,FALSE)</f>
        <v>4</v>
      </c>
      <c r="H584" s="3">
        <f>VLOOKUP($A584,'02 SHIPPED'!$A$10:$G$1000000,4,FALSE)</f>
        <v>349000</v>
      </c>
      <c r="I584" s="3">
        <f>VLOOKUP($A584,'02 SHIPPED'!$A$10:$G$1000000,5,FALSE)</f>
        <v>349000</v>
      </c>
      <c r="J584" s="3">
        <f>VLOOKUP($A584,'02 SHIPPED'!$A$10:$G$1000000,6,FALSE)</f>
        <v>2</v>
      </c>
      <c r="K584" s="3">
        <f>VLOOKUP($A584,'02 SHIPPED'!$A$10:$G$1000000,7,FALSE)</f>
        <v>3</v>
      </c>
      <c r="L584" s="2">
        <f t="shared" si="39"/>
        <v>1.5802292263610316</v>
      </c>
      <c r="M584" s="2">
        <f t="shared" si="40"/>
        <v>1.5802292263610316</v>
      </c>
      <c r="N584" s="2">
        <f t="shared" si="41"/>
        <v>1.5</v>
      </c>
      <c r="O584" s="2">
        <f t="shared" si="42"/>
        <v>1.3333333333333333</v>
      </c>
      <c r="P584" s="8">
        <f>VLOOKUP($A584,'03 FORECAST SHIPPED'!$A$2:$G$1000000,4,FALSE)*L584</f>
        <v>871496.41833810892</v>
      </c>
      <c r="Q584" s="8">
        <f>VLOOKUP($A584,'03 FORECAST SHIPPED'!$A$2:$G$1000000,5,FALSE)*M584</f>
        <v>871496.41833810892</v>
      </c>
      <c r="R584" s="8">
        <f>VLOOKUP($A584,'03 FORECAST SHIPPED'!$A$2:$G$1000000,6,FALSE)*N584</f>
        <v>4.5</v>
      </c>
      <c r="S584" s="8">
        <f>VLOOKUP($A584,'03 FORECAST SHIPPED'!$A$2:$G$1000000,7,FALSE)*O584</f>
        <v>5.333333333333333</v>
      </c>
    </row>
    <row r="585" spans="1:19" x14ac:dyDescent="0.25">
      <c r="A585" t="s">
        <v>623</v>
      </c>
      <c r="B585">
        <f>VLOOKUP($A585,'01 LEAD TIME'!$A$10:$G$1000000,2,FALSE)</f>
        <v>1</v>
      </c>
      <c r="C585">
        <f>VLOOKUP($A585,'01 LEAD TIME'!$A$10:$G$1000000,3,FALSE)</f>
        <v>2167</v>
      </c>
      <c r="D585" s="3">
        <f>VLOOKUP($A585,'01 LEAD TIME'!$A$10:$G$1000000,4,FALSE)</f>
        <v>2348783</v>
      </c>
      <c r="E585" s="3">
        <f>VLOOKUP($A585,'01 LEAD TIME'!$A$10:$G$1000000,5,FALSE)</f>
        <v>2348783</v>
      </c>
      <c r="F585" s="3">
        <f>VLOOKUP($A585,'01 LEAD TIME'!$A$10:$G$1000000,6,FALSE)</f>
        <v>13</v>
      </c>
      <c r="G585" s="3">
        <f>VLOOKUP($A585,'01 LEAD TIME'!$A$10:$G$1000000,7,FALSE)</f>
        <v>16</v>
      </c>
      <c r="H585" s="3">
        <f>VLOOKUP($A585,'02 SHIPPED'!$A$10:$G$1000000,4,FALSE)</f>
        <v>8582653.4000000004</v>
      </c>
      <c r="I585" s="3">
        <f>VLOOKUP($A585,'02 SHIPPED'!$A$10:$G$1000000,5,FALSE)</f>
        <v>8582653.4000000004</v>
      </c>
      <c r="J585" s="3">
        <f>VLOOKUP($A585,'02 SHIPPED'!$A$10:$G$1000000,6,FALSE)</f>
        <v>27</v>
      </c>
      <c r="K585" s="3">
        <f>VLOOKUP($A585,'02 SHIPPED'!$A$10:$G$1000000,7,FALSE)</f>
        <v>33</v>
      </c>
      <c r="L585" s="2">
        <f t="shared" si="39"/>
        <v>0.27366629998130881</v>
      </c>
      <c r="M585" s="2">
        <f t="shared" si="40"/>
        <v>0.27366629998130881</v>
      </c>
      <c r="N585" s="2">
        <f t="shared" si="41"/>
        <v>0.48148148148148145</v>
      </c>
      <c r="O585" s="2">
        <f t="shared" si="42"/>
        <v>0.48484848484848486</v>
      </c>
      <c r="P585" s="8">
        <f>VLOOKUP($A585,'03 FORECAST SHIPPED'!$A$2:$G$1000000,4,FALSE)*L585</f>
        <v>4505057.2474757284</v>
      </c>
      <c r="Q585" s="8">
        <f>VLOOKUP($A585,'03 FORECAST SHIPPED'!$A$2:$G$1000000,5,FALSE)*M585</f>
        <v>4505057.2474757284</v>
      </c>
      <c r="R585" s="8">
        <f>VLOOKUP($A585,'03 FORECAST SHIPPED'!$A$2:$G$1000000,6,FALSE)*N585</f>
        <v>17.333333333333332</v>
      </c>
      <c r="S585" s="8">
        <f>VLOOKUP($A585,'03 FORECAST SHIPPED'!$A$2:$G$1000000,7,FALSE)*O585</f>
        <v>21.81818181818182</v>
      </c>
    </row>
    <row r="586" spans="1:19" x14ac:dyDescent="0.25">
      <c r="A586" t="s">
        <v>624</v>
      </c>
      <c r="B586">
        <f>VLOOKUP($A586,'01 LEAD TIME'!$A$10:$G$1000000,2,FALSE)</f>
        <v>1</v>
      </c>
      <c r="C586">
        <f>VLOOKUP($A586,'01 LEAD TIME'!$A$10:$G$1000000,3,FALSE)</f>
        <v>2193</v>
      </c>
      <c r="D586" s="3">
        <f>VLOOKUP($A586,'01 LEAD TIME'!$A$10:$G$1000000,4,FALSE)</f>
        <v>2378000</v>
      </c>
      <c r="E586" s="3">
        <f>VLOOKUP($A586,'01 LEAD TIME'!$A$10:$G$1000000,5,FALSE)</f>
        <v>2378000</v>
      </c>
      <c r="F586" s="3">
        <f>VLOOKUP($A586,'01 LEAD TIME'!$A$10:$G$1000000,6,FALSE)</f>
        <v>1</v>
      </c>
      <c r="G586" s="3">
        <f>VLOOKUP($A586,'01 LEAD TIME'!$A$10:$G$1000000,7,FALSE)</f>
        <v>1</v>
      </c>
      <c r="H586" s="3">
        <f>VLOOKUP($A586,'02 SHIPPED'!$A$10:$G$1000000,4,FALSE)</f>
        <v>2378000</v>
      </c>
      <c r="I586" s="3">
        <f>VLOOKUP($A586,'02 SHIPPED'!$A$10:$G$1000000,5,FALSE)</f>
        <v>2378000</v>
      </c>
      <c r="J586" s="3">
        <f>VLOOKUP($A586,'02 SHIPPED'!$A$10:$G$1000000,6,FALSE)</f>
        <v>1</v>
      </c>
      <c r="K586" s="3">
        <f>VLOOKUP($A586,'02 SHIPPED'!$A$10:$G$1000000,7,FALSE)</f>
        <v>1</v>
      </c>
      <c r="L586" s="2">
        <f t="shared" si="39"/>
        <v>1</v>
      </c>
      <c r="M586" s="2">
        <f t="shared" si="40"/>
        <v>1</v>
      </c>
      <c r="N586" s="2">
        <f t="shared" si="41"/>
        <v>1</v>
      </c>
      <c r="O586" s="2">
        <f t="shared" si="42"/>
        <v>1</v>
      </c>
      <c r="P586" s="8">
        <f>VLOOKUP($A586,'03 FORECAST SHIPPED'!$A$2:$G$1000000,4,FALSE)*L586</f>
        <v>1475000</v>
      </c>
      <c r="Q586" s="8">
        <f>VLOOKUP($A586,'03 FORECAST SHIPPED'!$A$2:$G$1000000,5,FALSE)*M586</f>
        <v>1475000</v>
      </c>
      <c r="R586" s="8">
        <f>VLOOKUP($A586,'03 FORECAST SHIPPED'!$A$2:$G$1000000,6,FALSE)*N586</f>
        <v>2</v>
      </c>
      <c r="S586" s="8">
        <f>VLOOKUP($A586,'03 FORECAST SHIPPED'!$A$2:$G$1000000,7,FALSE)*O586</f>
        <v>2</v>
      </c>
    </row>
    <row r="587" spans="1:19" x14ac:dyDescent="0.25">
      <c r="A587" t="s">
        <v>625</v>
      </c>
      <c r="B587">
        <f>VLOOKUP($A587,'01 LEAD TIME'!$A$10:$G$1000000,2,FALSE)</f>
        <v>1</v>
      </c>
      <c r="C587">
        <f>VLOOKUP($A587,'01 LEAD TIME'!$A$10:$G$1000000,3,FALSE)</f>
        <v>2201</v>
      </c>
      <c r="D587" s="3">
        <f>VLOOKUP($A587,'01 LEAD TIME'!$A$10:$G$1000000,4,FALSE)</f>
        <v>2147023</v>
      </c>
      <c r="E587" s="3">
        <f>VLOOKUP($A587,'01 LEAD TIME'!$A$10:$G$1000000,5,FALSE)</f>
        <v>253023</v>
      </c>
      <c r="F587" s="3">
        <f>VLOOKUP($A587,'01 LEAD TIME'!$A$10:$G$1000000,6,FALSE)</f>
        <v>4</v>
      </c>
      <c r="G587" s="3">
        <f>VLOOKUP($A587,'01 LEAD TIME'!$A$10:$G$1000000,7,FALSE)</f>
        <v>9</v>
      </c>
      <c r="H587" s="3">
        <f>VLOOKUP($A587,'02 SHIPPED'!$A$10:$G$1000000,4,FALSE)</f>
        <v>11710700</v>
      </c>
      <c r="I587" s="3">
        <f>VLOOKUP($A587,'02 SHIPPED'!$A$10:$G$1000000,5,FALSE)</f>
        <v>9769139.4499999993</v>
      </c>
      <c r="J587" s="3">
        <f>VLOOKUP($A587,'02 SHIPPED'!$A$10:$G$1000000,6,FALSE)</f>
        <v>11</v>
      </c>
      <c r="K587" s="3">
        <f>VLOOKUP($A587,'02 SHIPPED'!$A$10:$G$1000000,7,FALSE)</f>
        <v>18</v>
      </c>
      <c r="L587" s="2">
        <f t="shared" si="39"/>
        <v>0.18333857070883894</v>
      </c>
      <c r="M587" s="2">
        <f t="shared" si="40"/>
        <v>2.5900234231992666E-2</v>
      </c>
      <c r="N587" s="2">
        <f t="shared" si="41"/>
        <v>0.36363636363636365</v>
      </c>
      <c r="O587" s="2">
        <f t="shared" si="42"/>
        <v>0.5</v>
      </c>
      <c r="P587" s="8">
        <f>VLOOKUP($A587,'03 FORECAST SHIPPED'!$A$2:$G$1000000,4,FALSE)*L587</f>
        <v>1641571.9442713929</v>
      </c>
      <c r="Q587" s="8">
        <f>VLOOKUP($A587,'03 FORECAST SHIPPED'!$A$2:$G$1000000,5,FALSE)*M587</f>
        <v>181617.94493949515</v>
      </c>
      <c r="R587" s="8">
        <f>VLOOKUP($A587,'03 FORECAST SHIPPED'!$A$2:$G$1000000,6,FALSE)*N587</f>
        <v>4</v>
      </c>
      <c r="S587" s="8">
        <f>VLOOKUP($A587,'03 FORECAST SHIPPED'!$A$2:$G$1000000,7,FALSE)*O587</f>
        <v>8.5</v>
      </c>
    </row>
    <row r="588" spans="1:19" x14ac:dyDescent="0.25">
      <c r="A588" t="s">
        <v>626</v>
      </c>
      <c r="B588">
        <f>VLOOKUP($A588,'01 LEAD TIME'!$A$10:$G$1000000,2,FALSE)</f>
        <v>1</v>
      </c>
      <c r="C588">
        <f>VLOOKUP($A588,'01 LEAD TIME'!$A$10:$G$1000000,3,FALSE)</f>
        <v>2211</v>
      </c>
      <c r="D588" s="3">
        <f>VLOOKUP($A588,'01 LEAD TIME'!$A$10:$G$1000000,4,FALSE)</f>
        <v>17813734.140000001</v>
      </c>
      <c r="E588" s="3">
        <f>VLOOKUP($A588,'01 LEAD TIME'!$A$10:$G$1000000,5,FALSE)</f>
        <v>17789259.140000001</v>
      </c>
      <c r="F588" s="3">
        <f>VLOOKUP($A588,'01 LEAD TIME'!$A$10:$G$1000000,6,FALSE)</f>
        <v>63</v>
      </c>
      <c r="G588" s="3">
        <f>VLOOKUP($A588,'01 LEAD TIME'!$A$10:$G$1000000,7,FALSE)</f>
        <v>86</v>
      </c>
      <c r="H588" s="3">
        <f>VLOOKUP($A588,'02 SHIPPED'!$A$10:$G$1000000,4,FALSE)</f>
        <v>67547747.140000001</v>
      </c>
      <c r="I588" s="3">
        <f>VLOOKUP($A588,'02 SHIPPED'!$A$10:$G$1000000,5,FALSE)</f>
        <v>67362012.420000002</v>
      </c>
      <c r="J588" s="3">
        <f>VLOOKUP($A588,'02 SHIPPED'!$A$10:$G$1000000,6,FALSE)</f>
        <v>219</v>
      </c>
      <c r="K588" s="3">
        <f>VLOOKUP($A588,'02 SHIPPED'!$A$10:$G$1000000,7,FALSE)</f>
        <v>291</v>
      </c>
      <c r="L588" s="2">
        <f t="shared" si="39"/>
        <v>0.26372062569428278</v>
      </c>
      <c r="M588" s="2">
        <f t="shared" si="40"/>
        <v>0.26408443722085584</v>
      </c>
      <c r="N588" s="2">
        <f t="shared" si="41"/>
        <v>0.28767123287671231</v>
      </c>
      <c r="O588" s="2">
        <f t="shared" si="42"/>
        <v>0.29553264604810997</v>
      </c>
      <c r="P588" s="8">
        <f>VLOOKUP($A588,'03 FORECAST SHIPPED'!$A$2:$G$1000000,4,FALSE)*L588</f>
        <v>24063365.020787258</v>
      </c>
      <c r="Q588" s="8">
        <f>VLOOKUP($A588,'03 FORECAST SHIPPED'!$A$2:$G$1000000,5,FALSE)*M588</f>
        <v>24058900.226204932</v>
      </c>
      <c r="R588" s="8">
        <f>VLOOKUP($A588,'03 FORECAST SHIPPED'!$A$2:$G$1000000,6,FALSE)*N588</f>
        <v>73.643835616438352</v>
      </c>
      <c r="S588" s="8">
        <f>VLOOKUP($A588,'03 FORECAST SHIPPED'!$A$2:$G$1000000,7,FALSE)*O588</f>
        <v>105.50515463917526</v>
      </c>
    </row>
    <row r="589" spans="1:19" x14ac:dyDescent="0.25">
      <c r="A589" t="s">
        <v>627</v>
      </c>
      <c r="B589">
        <f>VLOOKUP($A589,'01 LEAD TIME'!$A$10:$G$1000000,2,FALSE)</f>
        <v>1</v>
      </c>
      <c r="C589">
        <f>VLOOKUP($A589,'01 LEAD TIME'!$A$10:$G$1000000,3,FALSE)</f>
        <v>2323</v>
      </c>
      <c r="D589" s="3">
        <f>VLOOKUP($A589,'01 LEAD TIME'!$A$10:$G$1000000,4,FALSE)</f>
        <v>125000</v>
      </c>
      <c r="E589" s="3">
        <f>VLOOKUP($A589,'01 LEAD TIME'!$A$10:$G$1000000,5,FALSE)</f>
        <v>125000</v>
      </c>
      <c r="F589" s="3">
        <f>VLOOKUP($A589,'01 LEAD TIME'!$A$10:$G$1000000,6,FALSE)</f>
        <v>1</v>
      </c>
      <c r="G589" s="3">
        <f>VLOOKUP($A589,'01 LEAD TIME'!$A$10:$G$1000000,7,FALSE)</f>
        <v>1</v>
      </c>
      <c r="H589" s="3">
        <f>VLOOKUP($A589,'02 SHIPPED'!$A$10:$G$1000000,4,FALSE)</f>
        <v>125000</v>
      </c>
      <c r="I589" s="3">
        <f>VLOOKUP($A589,'02 SHIPPED'!$A$10:$G$1000000,5,FALSE)</f>
        <v>125000</v>
      </c>
      <c r="J589" s="3">
        <f>VLOOKUP($A589,'02 SHIPPED'!$A$10:$G$1000000,6,FALSE)</f>
        <v>1</v>
      </c>
      <c r="K589" s="3">
        <f>VLOOKUP($A589,'02 SHIPPED'!$A$10:$G$1000000,7,FALSE)</f>
        <v>1</v>
      </c>
      <c r="L589" s="2">
        <f t="shared" si="39"/>
        <v>1</v>
      </c>
      <c r="M589" s="2">
        <f t="shared" si="40"/>
        <v>1</v>
      </c>
      <c r="N589" s="2">
        <f t="shared" si="41"/>
        <v>1</v>
      </c>
      <c r="O589" s="2">
        <f t="shared" si="42"/>
        <v>1</v>
      </c>
      <c r="P589" s="8">
        <f>VLOOKUP($A589,'03 FORECAST SHIPPED'!$A$2:$G$1000000,4,FALSE)*L589</f>
        <v>0</v>
      </c>
      <c r="Q589" s="8">
        <f>VLOOKUP($A589,'03 FORECAST SHIPPED'!$A$2:$G$1000000,5,FALSE)*M589</f>
        <v>0</v>
      </c>
      <c r="R589" s="8">
        <f>VLOOKUP($A589,'03 FORECAST SHIPPED'!$A$2:$G$1000000,6,FALSE)*N589</f>
        <v>0</v>
      </c>
      <c r="S589" s="8">
        <f>VLOOKUP($A589,'03 FORECAST SHIPPED'!$A$2:$G$1000000,7,FALSE)*O589</f>
        <v>0</v>
      </c>
    </row>
    <row r="590" spans="1:19" x14ac:dyDescent="0.25">
      <c r="A590" t="s">
        <v>628</v>
      </c>
      <c r="B590">
        <f>VLOOKUP($A590,'01 LEAD TIME'!$A$10:$G$1000000,2,FALSE)</f>
        <v>1</v>
      </c>
      <c r="C590">
        <f>VLOOKUP($A590,'01 LEAD TIME'!$A$10:$G$1000000,3,FALSE)</f>
        <v>2383</v>
      </c>
      <c r="D590" s="3">
        <f>VLOOKUP($A590,'01 LEAD TIME'!$A$10:$G$1000000,4,FALSE)</f>
        <v>7420124</v>
      </c>
      <c r="E590" s="3">
        <f>VLOOKUP($A590,'01 LEAD TIME'!$A$10:$G$1000000,5,FALSE)</f>
        <v>7420124</v>
      </c>
      <c r="F590" s="3">
        <f>VLOOKUP($A590,'01 LEAD TIME'!$A$10:$G$1000000,6,FALSE)</f>
        <v>9</v>
      </c>
      <c r="G590" s="3">
        <f>VLOOKUP($A590,'01 LEAD TIME'!$A$10:$G$1000000,7,FALSE)</f>
        <v>11</v>
      </c>
      <c r="H590" s="3">
        <f>VLOOKUP($A590,'02 SHIPPED'!$A$10:$G$1000000,4,FALSE)</f>
        <v>36380351</v>
      </c>
      <c r="I590" s="3">
        <f>VLOOKUP($A590,'02 SHIPPED'!$A$10:$G$1000000,5,FALSE)</f>
        <v>36380351</v>
      </c>
      <c r="J590" s="3">
        <f>VLOOKUP($A590,'02 SHIPPED'!$A$10:$G$1000000,6,FALSE)</f>
        <v>41</v>
      </c>
      <c r="K590" s="3">
        <f>VLOOKUP($A590,'02 SHIPPED'!$A$10:$G$1000000,7,FALSE)</f>
        <v>46</v>
      </c>
      <c r="L590" s="2">
        <f t="shared" si="39"/>
        <v>0.20395965943264263</v>
      </c>
      <c r="M590" s="2">
        <f t="shared" si="40"/>
        <v>0.20395965943264263</v>
      </c>
      <c r="N590" s="2">
        <f t="shared" si="41"/>
        <v>0.21951219512195122</v>
      </c>
      <c r="O590" s="2">
        <f t="shared" si="42"/>
        <v>0.2391304347826087</v>
      </c>
      <c r="P590" s="8">
        <f>VLOOKUP($A590,'03 FORECAST SHIPPED'!$A$2:$G$1000000,4,FALSE)*L590</f>
        <v>8586782.674890982</v>
      </c>
      <c r="Q590" s="8">
        <f>VLOOKUP($A590,'03 FORECAST SHIPPED'!$A$2:$G$1000000,5,FALSE)*M590</f>
        <v>8586782.674890982</v>
      </c>
      <c r="R590" s="8">
        <f>VLOOKUP($A590,'03 FORECAST SHIPPED'!$A$2:$G$1000000,6,FALSE)*N590</f>
        <v>10.536585365853659</v>
      </c>
      <c r="S590" s="8">
        <f>VLOOKUP($A590,'03 FORECAST SHIPPED'!$A$2:$G$1000000,7,FALSE)*O590</f>
        <v>13.630434782608695</v>
      </c>
    </row>
    <row r="591" spans="1:19" x14ac:dyDescent="0.25">
      <c r="A591" t="s">
        <v>629</v>
      </c>
      <c r="B591">
        <f>VLOOKUP($A591,'01 LEAD TIME'!$A$10:$G$1000000,2,FALSE)</f>
        <v>1</v>
      </c>
      <c r="C591">
        <f>VLOOKUP($A591,'01 LEAD TIME'!$A$10:$G$1000000,3,FALSE)</f>
        <v>2396</v>
      </c>
      <c r="D591" s="3">
        <f>VLOOKUP($A591,'01 LEAD TIME'!$A$10:$G$1000000,4,FALSE)</f>
        <v>7433543</v>
      </c>
      <c r="E591" s="3">
        <f>VLOOKUP($A591,'01 LEAD TIME'!$A$10:$G$1000000,5,FALSE)</f>
        <v>7393543</v>
      </c>
      <c r="F591" s="3">
        <f>VLOOKUP($A591,'01 LEAD TIME'!$A$10:$G$1000000,6,FALSE)</f>
        <v>17</v>
      </c>
      <c r="G591" s="3">
        <f>VLOOKUP($A591,'01 LEAD TIME'!$A$10:$G$1000000,7,FALSE)</f>
        <v>21</v>
      </c>
      <c r="H591" s="3">
        <f>VLOOKUP($A591,'02 SHIPPED'!$A$10:$G$1000000,4,FALSE)</f>
        <v>74952236</v>
      </c>
      <c r="I591" s="3">
        <f>VLOOKUP($A591,'02 SHIPPED'!$A$10:$G$1000000,5,FALSE)</f>
        <v>74562622.590000004</v>
      </c>
      <c r="J591" s="3">
        <f>VLOOKUP($A591,'02 SHIPPED'!$A$10:$G$1000000,6,FALSE)</f>
        <v>117</v>
      </c>
      <c r="K591" s="3">
        <f>VLOOKUP($A591,'02 SHIPPED'!$A$10:$G$1000000,7,FALSE)</f>
        <v>145</v>
      </c>
      <c r="L591" s="2">
        <f t="shared" si="39"/>
        <v>9.9177067912957259E-2</v>
      </c>
      <c r="M591" s="2">
        <f t="shared" si="40"/>
        <v>9.9158837808792255E-2</v>
      </c>
      <c r="N591" s="2">
        <f t="shared" si="41"/>
        <v>0.14529914529914531</v>
      </c>
      <c r="O591" s="2">
        <f t="shared" si="42"/>
        <v>0.14482758620689656</v>
      </c>
      <c r="P591" s="8">
        <f>VLOOKUP($A591,'03 FORECAST SHIPPED'!$A$2:$G$1000000,4,FALSE)*L591</f>
        <v>5604305.3327369187</v>
      </c>
      <c r="Q591" s="8">
        <f>VLOOKUP($A591,'03 FORECAST SHIPPED'!$A$2:$G$1000000,5,FALSE)*M591</f>
        <v>5584473.3392490558</v>
      </c>
      <c r="R591" s="8">
        <f>VLOOKUP($A591,'03 FORECAST SHIPPED'!$A$2:$G$1000000,6,FALSE)*N591</f>
        <v>20.051282051282051</v>
      </c>
      <c r="S591" s="8">
        <f>VLOOKUP($A591,'03 FORECAST SHIPPED'!$A$2:$G$1000000,7,FALSE)*O591</f>
        <v>24.910344827586208</v>
      </c>
    </row>
    <row r="592" spans="1:19" x14ac:dyDescent="0.25">
      <c r="A592" t="s">
        <v>630</v>
      </c>
      <c r="B592">
        <f>VLOOKUP($A592,'01 LEAD TIME'!$A$10:$G$1000000,2,FALSE)</f>
        <v>1</v>
      </c>
      <c r="C592">
        <f>VLOOKUP($A592,'01 LEAD TIME'!$A$10:$G$1000000,3,FALSE)</f>
        <v>2409</v>
      </c>
      <c r="D592" s="3">
        <f>VLOOKUP($A592,'01 LEAD TIME'!$A$10:$G$1000000,4,FALSE)</f>
        <v>11104264</v>
      </c>
      <c r="E592" s="3">
        <f>VLOOKUP($A592,'01 LEAD TIME'!$A$10:$G$1000000,5,FALSE)</f>
        <v>11079012.439999999</v>
      </c>
      <c r="F592" s="3">
        <f>VLOOKUP($A592,'01 LEAD TIME'!$A$10:$G$1000000,6,FALSE)</f>
        <v>21</v>
      </c>
      <c r="G592" s="3">
        <f>VLOOKUP($A592,'01 LEAD TIME'!$A$10:$G$1000000,7,FALSE)</f>
        <v>36</v>
      </c>
      <c r="H592" s="3">
        <f>VLOOKUP($A592,'02 SHIPPED'!$A$10:$G$1000000,4,FALSE)</f>
        <v>23324404</v>
      </c>
      <c r="I592" s="3">
        <f>VLOOKUP($A592,'02 SHIPPED'!$A$10:$G$1000000,5,FALSE)</f>
        <v>23299152.440000001</v>
      </c>
      <c r="J592" s="3">
        <f>VLOOKUP($A592,'02 SHIPPED'!$A$10:$G$1000000,6,FALSE)</f>
        <v>42</v>
      </c>
      <c r="K592" s="3">
        <f>VLOOKUP($A592,'02 SHIPPED'!$A$10:$G$1000000,7,FALSE)</f>
        <v>66</v>
      </c>
      <c r="L592" s="2">
        <f t="shared" si="39"/>
        <v>0.47607921728675251</v>
      </c>
      <c r="M592" s="2">
        <f t="shared" si="40"/>
        <v>0.47551139332345599</v>
      </c>
      <c r="N592" s="2">
        <f t="shared" si="41"/>
        <v>0.5</v>
      </c>
      <c r="O592" s="2">
        <f t="shared" si="42"/>
        <v>0.54545454545454541</v>
      </c>
      <c r="P592" s="8">
        <f>VLOOKUP($A592,'03 FORECAST SHIPPED'!$A$2:$G$1000000,4,FALSE)*L592</f>
        <v>13851157.769881535</v>
      </c>
      <c r="Q592" s="8">
        <f>VLOOKUP($A592,'03 FORECAST SHIPPED'!$A$2:$G$1000000,5,FALSE)*M592</f>
        <v>13822629.96498251</v>
      </c>
      <c r="R592" s="8">
        <f>VLOOKUP($A592,'03 FORECAST SHIPPED'!$A$2:$G$1000000,6,FALSE)*N592</f>
        <v>26.5</v>
      </c>
      <c r="S592" s="8">
        <f>VLOOKUP($A592,'03 FORECAST SHIPPED'!$A$2:$G$1000000,7,FALSE)*O592</f>
        <v>52.909090909090907</v>
      </c>
    </row>
    <row r="593" spans="1:19" x14ac:dyDescent="0.25">
      <c r="A593" t="s">
        <v>631</v>
      </c>
      <c r="B593">
        <f>VLOOKUP($A593,'01 LEAD TIME'!$A$10:$G$1000000,2,FALSE)</f>
        <v>1</v>
      </c>
      <c r="C593">
        <f>VLOOKUP($A593,'01 LEAD TIME'!$A$10:$G$1000000,3,FALSE)</f>
        <v>2462</v>
      </c>
      <c r="D593" s="3">
        <f>VLOOKUP($A593,'01 LEAD TIME'!$A$10:$G$1000000,4,FALSE)</f>
        <v>4618000</v>
      </c>
      <c r="E593" s="3">
        <f>VLOOKUP($A593,'01 LEAD TIME'!$A$10:$G$1000000,5,FALSE)</f>
        <v>4618000</v>
      </c>
      <c r="F593" s="3">
        <f>VLOOKUP($A593,'01 LEAD TIME'!$A$10:$G$1000000,6,FALSE)</f>
        <v>2</v>
      </c>
      <c r="G593" s="3">
        <f>VLOOKUP($A593,'01 LEAD TIME'!$A$10:$G$1000000,7,FALSE)</f>
        <v>2</v>
      </c>
      <c r="H593" s="3">
        <f>VLOOKUP($A593,'02 SHIPPED'!$A$10:$G$1000000,4,FALSE)</f>
        <v>4762899</v>
      </c>
      <c r="I593" s="3">
        <f>VLOOKUP($A593,'02 SHIPPED'!$A$10:$G$1000000,5,FALSE)</f>
        <v>4762899</v>
      </c>
      <c r="J593" s="3">
        <f>VLOOKUP($A593,'02 SHIPPED'!$A$10:$G$1000000,6,FALSE)</f>
        <v>3</v>
      </c>
      <c r="K593" s="3">
        <f>VLOOKUP($A593,'02 SHIPPED'!$A$10:$G$1000000,7,FALSE)</f>
        <v>4</v>
      </c>
      <c r="L593" s="2">
        <f t="shared" si="39"/>
        <v>0.96957756190085076</v>
      </c>
      <c r="M593" s="2">
        <f t="shared" si="40"/>
        <v>0.96957756190085076</v>
      </c>
      <c r="N593" s="2">
        <f t="shared" si="41"/>
        <v>0.66666666666666663</v>
      </c>
      <c r="O593" s="2">
        <f t="shared" si="42"/>
        <v>0.5</v>
      </c>
      <c r="P593" s="8">
        <f>VLOOKUP($A593,'03 FORECAST SHIPPED'!$A$2:$G$1000000,4,FALSE)*L593</f>
        <v>924976.99405341165</v>
      </c>
      <c r="Q593" s="8">
        <f>VLOOKUP($A593,'03 FORECAST SHIPPED'!$A$2:$G$1000000,5,FALSE)*M593</f>
        <v>864291.13445403741</v>
      </c>
      <c r="R593" s="8">
        <f>VLOOKUP($A593,'03 FORECAST SHIPPED'!$A$2:$G$1000000,6,FALSE)*N593</f>
        <v>1.3333333333333333</v>
      </c>
      <c r="S593" s="8">
        <f>VLOOKUP($A593,'03 FORECAST SHIPPED'!$A$2:$G$1000000,7,FALSE)*O593</f>
        <v>1</v>
      </c>
    </row>
    <row r="594" spans="1:19" x14ac:dyDescent="0.25">
      <c r="A594" t="s">
        <v>632</v>
      </c>
      <c r="B594">
        <f>VLOOKUP($A594,'01 LEAD TIME'!$A$10:$G$1000000,2,FALSE)</f>
        <v>1</v>
      </c>
      <c r="C594">
        <f>VLOOKUP($A594,'01 LEAD TIME'!$A$10:$G$1000000,3,FALSE)</f>
        <v>2483</v>
      </c>
      <c r="D594" s="3">
        <f>VLOOKUP($A594,'01 LEAD TIME'!$A$10:$G$1000000,4,FALSE)</f>
        <v>6568300</v>
      </c>
      <c r="E594" s="3">
        <f>VLOOKUP($A594,'01 LEAD TIME'!$A$10:$G$1000000,5,FALSE)</f>
        <v>6518300</v>
      </c>
      <c r="F594" s="3">
        <f>VLOOKUP($A594,'01 LEAD TIME'!$A$10:$G$1000000,6,FALSE)</f>
        <v>6</v>
      </c>
      <c r="G594" s="3">
        <f>VLOOKUP($A594,'01 LEAD TIME'!$A$10:$G$1000000,7,FALSE)</f>
        <v>11</v>
      </c>
      <c r="H594" s="3">
        <f>VLOOKUP($A594,'02 SHIPPED'!$A$10:$G$1000000,4,FALSE)</f>
        <v>14812383</v>
      </c>
      <c r="I594" s="3">
        <f>VLOOKUP($A594,'02 SHIPPED'!$A$10:$G$1000000,5,FALSE)</f>
        <v>14762383</v>
      </c>
      <c r="J594" s="3">
        <f>VLOOKUP($A594,'02 SHIPPED'!$A$10:$G$1000000,6,FALSE)</f>
        <v>22</v>
      </c>
      <c r="K594" s="3">
        <f>VLOOKUP($A594,'02 SHIPPED'!$A$10:$G$1000000,7,FALSE)</f>
        <v>29</v>
      </c>
      <c r="L594" s="2">
        <f t="shared" si="39"/>
        <v>0.4434330384246748</v>
      </c>
      <c r="M594" s="2">
        <f t="shared" si="40"/>
        <v>0.44154795333517632</v>
      </c>
      <c r="N594" s="2">
        <f t="shared" si="41"/>
        <v>0.27272727272727271</v>
      </c>
      <c r="O594" s="2">
        <f t="shared" si="42"/>
        <v>0.37931034482758619</v>
      </c>
      <c r="P594" s="8">
        <f>VLOOKUP($A594,'03 FORECAST SHIPPED'!$A$2:$G$1000000,4,FALSE)*L594</f>
        <v>8423109.4504442662</v>
      </c>
      <c r="Q594" s="8">
        <f>VLOOKUP($A594,'03 FORECAST SHIPPED'!$A$2:$G$1000000,5,FALSE)*M594</f>
        <v>8365224.4411285091</v>
      </c>
      <c r="R594" s="8">
        <f>VLOOKUP($A594,'03 FORECAST SHIPPED'!$A$2:$G$1000000,6,FALSE)*N594</f>
        <v>9</v>
      </c>
      <c r="S594" s="8">
        <f>VLOOKUP($A594,'03 FORECAST SHIPPED'!$A$2:$G$1000000,7,FALSE)*O594</f>
        <v>19.344827586206897</v>
      </c>
    </row>
    <row r="595" spans="1:19" x14ac:dyDescent="0.25">
      <c r="A595" t="s">
        <v>633</v>
      </c>
      <c r="B595">
        <f>VLOOKUP($A595,'01 LEAD TIME'!$A$10:$G$1000000,2,FALSE)</f>
        <v>1</v>
      </c>
      <c r="C595">
        <f>VLOOKUP($A595,'01 LEAD TIME'!$A$10:$G$1000000,3,FALSE)</f>
        <v>2496</v>
      </c>
      <c r="D595" s="3">
        <f>VLOOKUP($A595,'01 LEAD TIME'!$A$10:$G$1000000,4,FALSE)</f>
        <v>5305253</v>
      </c>
      <c r="E595" s="3">
        <f>VLOOKUP($A595,'01 LEAD TIME'!$A$10:$G$1000000,5,FALSE)</f>
        <v>5205253</v>
      </c>
      <c r="F595" s="3">
        <f>VLOOKUP($A595,'01 LEAD TIME'!$A$10:$G$1000000,6,FALSE)</f>
        <v>15</v>
      </c>
      <c r="G595" s="3">
        <f>VLOOKUP($A595,'01 LEAD TIME'!$A$10:$G$1000000,7,FALSE)</f>
        <v>21</v>
      </c>
      <c r="H595" s="3">
        <f>VLOOKUP($A595,'02 SHIPPED'!$A$10:$G$1000000,4,FALSE)</f>
        <v>11042599</v>
      </c>
      <c r="I595" s="3">
        <f>VLOOKUP($A595,'02 SHIPPED'!$A$10:$G$1000000,5,FALSE)</f>
        <v>10942599</v>
      </c>
      <c r="J595" s="3">
        <f>VLOOKUP($A595,'02 SHIPPED'!$A$10:$G$1000000,6,FALSE)</f>
        <v>36</v>
      </c>
      <c r="K595" s="3">
        <f>VLOOKUP($A595,'02 SHIPPED'!$A$10:$G$1000000,7,FALSE)</f>
        <v>48</v>
      </c>
      <c r="L595" s="2">
        <f t="shared" si="39"/>
        <v>0.48043517653769735</v>
      </c>
      <c r="M595" s="2">
        <f t="shared" si="40"/>
        <v>0.47568708311434971</v>
      </c>
      <c r="N595" s="2">
        <f t="shared" si="41"/>
        <v>0.41666666666666669</v>
      </c>
      <c r="O595" s="2">
        <f t="shared" si="42"/>
        <v>0.4375</v>
      </c>
      <c r="P595" s="8">
        <f>VLOOKUP($A595,'03 FORECAST SHIPPED'!$A$2:$G$1000000,4,FALSE)*L595</f>
        <v>6143771.8875368927</v>
      </c>
      <c r="Q595" s="8">
        <f>VLOOKUP($A595,'03 FORECAST SHIPPED'!$A$2:$G$1000000,5,FALSE)*M595</f>
        <v>6035484.8881461341</v>
      </c>
      <c r="R595" s="8">
        <f>VLOOKUP($A595,'03 FORECAST SHIPPED'!$A$2:$G$1000000,6,FALSE)*N595</f>
        <v>22.083333333333336</v>
      </c>
      <c r="S595" s="8">
        <f>VLOOKUP($A595,'03 FORECAST SHIPPED'!$A$2:$G$1000000,7,FALSE)*O595</f>
        <v>29.75</v>
      </c>
    </row>
    <row r="596" spans="1:19" x14ac:dyDescent="0.25">
      <c r="A596" t="s">
        <v>634</v>
      </c>
      <c r="B596">
        <f>VLOOKUP($A596,'01 LEAD TIME'!$A$10:$G$1000000,2,FALSE)</f>
        <v>1</v>
      </c>
      <c r="C596">
        <f>VLOOKUP($A596,'01 LEAD TIME'!$A$10:$G$1000000,3,FALSE)</f>
        <v>2540</v>
      </c>
      <c r="D596" s="3">
        <f>VLOOKUP($A596,'01 LEAD TIME'!$A$10:$G$1000000,4,FALSE)</f>
        <v>755248</v>
      </c>
      <c r="E596" s="3">
        <f>VLOOKUP($A596,'01 LEAD TIME'!$A$10:$G$1000000,5,FALSE)</f>
        <v>755248</v>
      </c>
      <c r="F596" s="3">
        <f>VLOOKUP($A596,'01 LEAD TIME'!$A$10:$G$1000000,6,FALSE)</f>
        <v>3</v>
      </c>
      <c r="G596" s="3">
        <f>VLOOKUP($A596,'01 LEAD TIME'!$A$10:$G$1000000,7,FALSE)</f>
        <v>5</v>
      </c>
      <c r="H596" s="3">
        <f>VLOOKUP($A596,'02 SHIPPED'!$A$10:$G$1000000,4,FALSE)</f>
        <v>2422748</v>
      </c>
      <c r="I596" s="3">
        <f>VLOOKUP($A596,'02 SHIPPED'!$A$10:$G$1000000,5,FALSE)</f>
        <v>2422748</v>
      </c>
      <c r="J596" s="3">
        <f>VLOOKUP($A596,'02 SHIPPED'!$A$10:$G$1000000,6,FALSE)</f>
        <v>5</v>
      </c>
      <c r="K596" s="3">
        <f>VLOOKUP($A596,'02 SHIPPED'!$A$10:$G$1000000,7,FALSE)</f>
        <v>12</v>
      </c>
      <c r="L596" s="2">
        <f t="shared" si="39"/>
        <v>0.31173196717116264</v>
      </c>
      <c r="M596" s="2">
        <f t="shared" si="40"/>
        <v>0.31173196717116264</v>
      </c>
      <c r="N596" s="2">
        <f t="shared" si="41"/>
        <v>0.6</v>
      </c>
      <c r="O596" s="2">
        <f t="shared" si="42"/>
        <v>0.41666666666666669</v>
      </c>
      <c r="P596" s="8">
        <f>VLOOKUP($A596,'03 FORECAST SHIPPED'!$A$2:$G$1000000,4,FALSE)*L596</f>
        <v>747828.77918132627</v>
      </c>
      <c r="Q596" s="8">
        <f>VLOOKUP($A596,'03 FORECAST SHIPPED'!$A$2:$G$1000000,5,FALSE)*M596</f>
        <v>747828.77918132627</v>
      </c>
      <c r="R596" s="8">
        <f>VLOOKUP($A596,'03 FORECAST SHIPPED'!$A$2:$G$1000000,6,FALSE)*N596</f>
        <v>3.5999999999999996</v>
      </c>
      <c r="S596" s="8">
        <f>VLOOKUP($A596,'03 FORECAST SHIPPED'!$A$2:$G$1000000,7,FALSE)*O596</f>
        <v>5.8333333333333339</v>
      </c>
    </row>
    <row r="597" spans="1:19" x14ac:dyDescent="0.25">
      <c r="A597" t="s">
        <v>635</v>
      </c>
      <c r="B597">
        <f>VLOOKUP($A597,'01 LEAD TIME'!$A$10:$G$1000000,2,FALSE)</f>
        <v>1</v>
      </c>
      <c r="C597">
        <f>VLOOKUP($A597,'01 LEAD TIME'!$A$10:$G$1000000,3,FALSE)</f>
        <v>2556</v>
      </c>
      <c r="D597" s="3">
        <f>VLOOKUP($A597,'01 LEAD TIME'!$A$10:$G$1000000,4,FALSE)</f>
        <v>2572500</v>
      </c>
      <c r="E597" s="3">
        <f>VLOOKUP($A597,'01 LEAD TIME'!$A$10:$G$1000000,5,FALSE)</f>
        <v>2572500</v>
      </c>
      <c r="F597" s="3">
        <f>VLOOKUP($A597,'01 LEAD TIME'!$A$10:$G$1000000,6,FALSE)</f>
        <v>6</v>
      </c>
      <c r="G597" s="3">
        <f>VLOOKUP($A597,'01 LEAD TIME'!$A$10:$G$1000000,7,FALSE)</f>
        <v>6</v>
      </c>
      <c r="H597" s="3">
        <f>VLOOKUP($A597,'02 SHIPPED'!$A$10:$G$1000000,4,FALSE)</f>
        <v>18390450</v>
      </c>
      <c r="I597" s="3">
        <f>VLOOKUP($A597,'02 SHIPPED'!$A$10:$G$1000000,5,FALSE)</f>
        <v>18390450</v>
      </c>
      <c r="J597" s="3">
        <f>VLOOKUP($A597,'02 SHIPPED'!$A$10:$G$1000000,6,FALSE)</f>
        <v>23</v>
      </c>
      <c r="K597" s="3">
        <f>VLOOKUP($A597,'02 SHIPPED'!$A$10:$G$1000000,7,FALSE)</f>
        <v>29</v>
      </c>
      <c r="L597" s="2">
        <f t="shared" si="39"/>
        <v>0.13988238460722821</v>
      </c>
      <c r="M597" s="2">
        <f t="shared" si="40"/>
        <v>0.13988238460722821</v>
      </c>
      <c r="N597" s="2">
        <f t="shared" si="41"/>
        <v>0.2608695652173913</v>
      </c>
      <c r="O597" s="2">
        <f t="shared" si="42"/>
        <v>0.20689655172413793</v>
      </c>
      <c r="P597" s="8">
        <f>VLOOKUP($A597,'03 FORECAST SHIPPED'!$A$2:$G$1000000,4,FALSE)*L597</f>
        <v>2574005.5541055277</v>
      </c>
      <c r="Q597" s="8">
        <f>VLOOKUP($A597,'03 FORECAST SHIPPED'!$A$2:$G$1000000,5,FALSE)*M597</f>
        <v>2574005.5541055277</v>
      </c>
      <c r="R597" s="8">
        <f>VLOOKUP($A597,'03 FORECAST SHIPPED'!$A$2:$G$1000000,6,FALSE)*N597</f>
        <v>6.7826086956521738</v>
      </c>
      <c r="S597" s="8">
        <f>VLOOKUP($A597,'03 FORECAST SHIPPED'!$A$2:$G$1000000,7,FALSE)*O597</f>
        <v>6.2068965517241379</v>
      </c>
    </row>
    <row r="598" spans="1:19" x14ac:dyDescent="0.25">
      <c r="A598" t="s">
        <v>636</v>
      </c>
      <c r="B598">
        <f>VLOOKUP($A598,'01 LEAD TIME'!$A$10:$G$1000000,2,FALSE)</f>
        <v>1</v>
      </c>
      <c r="C598">
        <f>VLOOKUP($A598,'01 LEAD TIME'!$A$10:$G$1000000,3,FALSE)</f>
        <v>2584</v>
      </c>
      <c r="D598" s="3">
        <f>VLOOKUP($A598,'01 LEAD TIME'!$A$10:$G$1000000,4,FALSE)</f>
        <v>32899659.199999999</v>
      </c>
      <c r="E598" s="3">
        <f>VLOOKUP($A598,'01 LEAD TIME'!$A$10:$G$1000000,5,FALSE)</f>
        <v>32641697.890000001</v>
      </c>
      <c r="F598" s="3">
        <f>VLOOKUP($A598,'01 LEAD TIME'!$A$10:$G$1000000,6,FALSE)</f>
        <v>98</v>
      </c>
      <c r="G598" s="3">
        <f>VLOOKUP($A598,'01 LEAD TIME'!$A$10:$G$1000000,7,FALSE)</f>
        <v>127</v>
      </c>
      <c r="H598" s="3">
        <f>VLOOKUP($A598,'02 SHIPPED'!$A$10:$G$1000000,4,FALSE)</f>
        <v>88016828.700000003</v>
      </c>
      <c r="I598" s="3">
        <f>VLOOKUP($A598,'02 SHIPPED'!$A$10:$G$1000000,5,FALSE)</f>
        <v>87558917.390000001</v>
      </c>
      <c r="J598" s="3">
        <f>VLOOKUP($A598,'02 SHIPPED'!$A$10:$G$1000000,6,FALSE)</f>
        <v>176</v>
      </c>
      <c r="K598" s="3">
        <f>VLOOKUP($A598,'02 SHIPPED'!$A$10:$G$1000000,7,FALSE)</f>
        <v>250</v>
      </c>
      <c r="L598" s="2">
        <f t="shared" si="39"/>
        <v>0.3737882821492749</v>
      </c>
      <c r="M598" s="2">
        <f t="shared" si="40"/>
        <v>0.37279695618676034</v>
      </c>
      <c r="N598" s="2">
        <f t="shared" si="41"/>
        <v>0.55681818181818177</v>
      </c>
      <c r="O598" s="2">
        <f t="shared" si="42"/>
        <v>0.50800000000000001</v>
      </c>
      <c r="P598" s="8">
        <f>VLOOKUP($A598,'03 FORECAST SHIPPED'!$A$2:$G$1000000,4,FALSE)*L598</f>
        <v>47548167.921010464</v>
      </c>
      <c r="Q598" s="8">
        <f>VLOOKUP($A598,'03 FORECAST SHIPPED'!$A$2:$G$1000000,5,FALSE)*M598</f>
        <v>47125266.105832905</v>
      </c>
      <c r="R598" s="8">
        <f>VLOOKUP($A598,'03 FORECAST SHIPPED'!$A$2:$G$1000000,6,FALSE)*N598</f>
        <v>164.81818181818181</v>
      </c>
      <c r="S598" s="8">
        <f>VLOOKUP($A598,'03 FORECAST SHIPPED'!$A$2:$G$1000000,7,FALSE)*O598</f>
        <v>200.15200000000002</v>
      </c>
    </row>
    <row r="599" spans="1:19" x14ac:dyDescent="0.25">
      <c r="A599" t="s">
        <v>45</v>
      </c>
      <c r="B599">
        <f>VLOOKUP($A599,'01 LEAD TIME'!$A$10:$G$1000000,2,FALSE)</f>
        <v>1</v>
      </c>
      <c r="C599">
        <f>VLOOKUP($A599,'01 LEAD TIME'!$A$10:$G$1000000,3,FALSE)</f>
        <v>2591</v>
      </c>
      <c r="D599" s="3">
        <f>VLOOKUP($A599,'01 LEAD TIME'!$A$10:$G$1000000,4,FALSE)</f>
        <v>1039820</v>
      </c>
      <c r="E599" s="3">
        <f>VLOOKUP($A599,'01 LEAD TIME'!$A$10:$G$1000000,5,FALSE)</f>
        <v>1039820</v>
      </c>
      <c r="F599" s="3">
        <f>VLOOKUP($A599,'01 LEAD TIME'!$A$10:$G$1000000,6,FALSE)</f>
        <v>5</v>
      </c>
      <c r="G599" s="3">
        <f>VLOOKUP($A599,'01 LEAD TIME'!$A$10:$G$1000000,7,FALSE)</f>
        <v>6</v>
      </c>
      <c r="H599" s="3">
        <f>VLOOKUP($A599,'02 SHIPPED'!$A$10:$G$1000000,4,FALSE)</f>
        <v>2325718</v>
      </c>
      <c r="I599" s="3">
        <f>VLOOKUP($A599,'02 SHIPPED'!$A$10:$G$1000000,5,FALSE)</f>
        <v>2325718</v>
      </c>
      <c r="J599" s="3">
        <f>VLOOKUP($A599,'02 SHIPPED'!$A$10:$G$1000000,6,FALSE)</f>
        <v>8</v>
      </c>
      <c r="K599" s="3">
        <f>VLOOKUP($A599,'02 SHIPPED'!$A$10:$G$1000000,7,FALSE)</f>
        <v>20</v>
      </c>
      <c r="L599" s="2">
        <f t="shared" si="39"/>
        <v>0.44709633756113165</v>
      </c>
      <c r="M599" s="2">
        <f t="shared" si="40"/>
        <v>0.44709633756113165</v>
      </c>
      <c r="N599" s="2">
        <f t="shared" si="41"/>
        <v>0.625</v>
      </c>
      <c r="O599" s="2">
        <f t="shared" si="42"/>
        <v>0.3</v>
      </c>
      <c r="P599" s="8">
        <f>VLOOKUP($A599,'03 FORECAST SHIPPED'!$A$2:$G$1000000,4,FALSE)*L599</f>
        <v>1522454.2370485158</v>
      </c>
      <c r="Q599" s="8">
        <f>VLOOKUP($A599,'03 FORECAST SHIPPED'!$A$2:$G$1000000,5,FALSE)*M599</f>
        <v>1500099.4201704592</v>
      </c>
      <c r="R599" s="8">
        <f>VLOOKUP($A599,'03 FORECAST SHIPPED'!$A$2:$G$1000000,6,FALSE)*N599</f>
        <v>6.875</v>
      </c>
      <c r="S599" s="8">
        <f>VLOOKUP($A599,'03 FORECAST SHIPPED'!$A$2:$G$1000000,7,FALSE)*O599</f>
        <v>7.1999999999999993</v>
      </c>
    </row>
    <row r="600" spans="1:19" x14ac:dyDescent="0.25">
      <c r="A600" t="s">
        <v>637</v>
      </c>
      <c r="B600">
        <f>VLOOKUP($A600,'01 LEAD TIME'!$A$10:$G$1000000,2,FALSE)</f>
        <v>1</v>
      </c>
      <c r="C600">
        <f>VLOOKUP($A600,'01 LEAD TIME'!$A$10:$G$1000000,3,FALSE)</f>
        <v>2616</v>
      </c>
      <c r="D600" s="3">
        <f>VLOOKUP($A600,'01 LEAD TIME'!$A$10:$G$1000000,4,FALSE)</f>
        <v>300700</v>
      </c>
      <c r="E600" s="3">
        <f>VLOOKUP($A600,'01 LEAD TIME'!$A$10:$G$1000000,5,FALSE)</f>
        <v>300700</v>
      </c>
      <c r="F600" s="3">
        <f>VLOOKUP($A600,'01 LEAD TIME'!$A$10:$G$1000000,6,FALSE)</f>
        <v>3</v>
      </c>
      <c r="G600" s="3">
        <f>VLOOKUP($A600,'01 LEAD TIME'!$A$10:$G$1000000,7,FALSE)</f>
        <v>3</v>
      </c>
      <c r="H600" s="3">
        <f>VLOOKUP($A600,'02 SHIPPED'!$A$10:$G$1000000,4,FALSE)</f>
        <v>3350775</v>
      </c>
      <c r="I600" s="3">
        <f>VLOOKUP($A600,'02 SHIPPED'!$A$10:$G$1000000,5,FALSE)</f>
        <v>3350775</v>
      </c>
      <c r="J600" s="3">
        <f>VLOOKUP($A600,'02 SHIPPED'!$A$10:$G$1000000,6,FALSE)</f>
        <v>6</v>
      </c>
      <c r="K600" s="3">
        <f>VLOOKUP($A600,'02 SHIPPED'!$A$10:$G$1000000,7,FALSE)</f>
        <v>7</v>
      </c>
      <c r="L600" s="2">
        <f t="shared" si="39"/>
        <v>8.9740433183368024E-2</v>
      </c>
      <c r="M600" s="2">
        <f t="shared" si="40"/>
        <v>8.9740433183368024E-2</v>
      </c>
      <c r="N600" s="2">
        <f t="shared" si="41"/>
        <v>0.5</v>
      </c>
      <c r="O600" s="2">
        <f t="shared" si="42"/>
        <v>0.42857142857142855</v>
      </c>
      <c r="P600" s="8">
        <f>VLOOKUP($A600,'03 FORECAST SHIPPED'!$A$2:$G$1000000,4,FALSE)*L600</f>
        <v>300780.76638986502</v>
      </c>
      <c r="Q600" s="8">
        <f>VLOOKUP($A600,'03 FORECAST SHIPPED'!$A$2:$G$1000000,5,FALSE)*M600</f>
        <v>300780.76638986502</v>
      </c>
      <c r="R600" s="8">
        <f>VLOOKUP($A600,'03 FORECAST SHIPPED'!$A$2:$G$1000000,6,FALSE)*N600</f>
        <v>3</v>
      </c>
      <c r="S600" s="8">
        <f>VLOOKUP($A600,'03 FORECAST SHIPPED'!$A$2:$G$1000000,7,FALSE)*O600</f>
        <v>3</v>
      </c>
    </row>
    <row r="601" spans="1:19" x14ac:dyDescent="0.25">
      <c r="A601" t="s">
        <v>638</v>
      </c>
      <c r="B601">
        <f>VLOOKUP($A601,'01 LEAD TIME'!$A$10:$G$1000000,2,FALSE)</f>
        <v>1</v>
      </c>
      <c r="C601">
        <f>VLOOKUP($A601,'01 LEAD TIME'!$A$10:$G$1000000,3,FALSE)</f>
        <v>2649</v>
      </c>
      <c r="D601" s="3">
        <f>VLOOKUP($A601,'01 LEAD TIME'!$A$10:$G$1000000,4,FALSE)</f>
        <v>10942340</v>
      </c>
      <c r="E601" s="3">
        <f>VLOOKUP($A601,'01 LEAD TIME'!$A$10:$G$1000000,5,FALSE)</f>
        <v>10892340</v>
      </c>
      <c r="F601" s="3">
        <f>VLOOKUP($A601,'01 LEAD TIME'!$A$10:$G$1000000,6,FALSE)</f>
        <v>14</v>
      </c>
      <c r="G601" s="3">
        <f>VLOOKUP($A601,'01 LEAD TIME'!$A$10:$G$1000000,7,FALSE)</f>
        <v>20</v>
      </c>
      <c r="H601" s="3">
        <f>VLOOKUP($A601,'02 SHIPPED'!$A$10:$G$1000000,4,FALSE)</f>
        <v>17991340</v>
      </c>
      <c r="I601" s="3">
        <f>VLOOKUP($A601,'02 SHIPPED'!$A$10:$G$1000000,5,FALSE)</f>
        <v>17924510</v>
      </c>
      <c r="J601" s="3">
        <f>VLOOKUP($A601,'02 SHIPPED'!$A$10:$G$1000000,6,FALSE)</f>
        <v>17</v>
      </c>
      <c r="K601" s="3">
        <f>VLOOKUP($A601,'02 SHIPPED'!$A$10:$G$1000000,7,FALSE)</f>
        <v>25</v>
      </c>
      <c r="L601" s="2">
        <f t="shared" si="39"/>
        <v>0.60820038974306523</v>
      </c>
      <c r="M601" s="2">
        <f t="shared" si="40"/>
        <v>0.60767853626124224</v>
      </c>
      <c r="N601" s="2">
        <f t="shared" si="41"/>
        <v>0.82352941176470584</v>
      </c>
      <c r="O601" s="2">
        <f t="shared" si="42"/>
        <v>0.8</v>
      </c>
      <c r="P601" s="8">
        <f>VLOOKUP($A601,'03 FORECAST SHIPPED'!$A$2:$G$1000000,4,FALSE)*L601</f>
        <v>11410180.511998549</v>
      </c>
      <c r="Q601" s="8">
        <f>VLOOKUP($A601,'03 FORECAST SHIPPED'!$A$2:$G$1000000,5,FALSE)*M601</f>
        <v>11359779.091341408</v>
      </c>
      <c r="R601" s="8">
        <f>VLOOKUP($A601,'03 FORECAST SHIPPED'!$A$2:$G$1000000,6,FALSE)*N601</f>
        <v>17.294117647058822</v>
      </c>
      <c r="S601" s="8">
        <f>VLOOKUP($A601,'03 FORECAST SHIPPED'!$A$2:$G$1000000,7,FALSE)*O601</f>
        <v>23.200000000000003</v>
      </c>
    </row>
    <row r="602" spans="1:19" x14ac:dyDescent="0.25">
      <c r="A602" t="s">
        <v>639</v>
      </c>
      <c r="B602">
        <f>VLOOKUP($A602,'01 LEAD TIME'!$A$10:$G$1000000,2,FALSE)</f>
        <v>1</v>
      </c>
      <c r="C602">
        <f>VLOOKUP($A602,'01 LEAD TIME'!$A$10:$G$1000000,3,FALSE)</f>
        <v>2677</v>
      </c>
      <c r="D602" s="3">
        <f>VLOOKUP($A602,'01 LEAD TIME'!$A$10:$G$1000000,4,FALSE)</f>
        <v>1292050</v>
      </c>
      <c r="E602" s="3">
        <f>VLOOKUP($A602,'01 LEAD TIME'!$A$10:$G$1000000,5,FALSE)</f>
        <v>1292050</v>
      </c>
      <c r="F602" s="3">
        <f>VLOOKUP($A602,'01 LEAD TIME'!$A$10:$G$1000000,6,FALSE)</f>
        <v>1</v>
      </c>
      <c r="G602" s="3">
        <f>VLOOKUP($A602,'01 LEAD TIME'!$A$10:$G$1000000,7,FALSE)</f>
        <v>4</v>
      </c>
      <c r="H602" s="3">
        <f>VLOOKUP($A602,'02 SHIPPED'!$A$10:$G$1000000,4,FALSE)</f>
        <v>614870</v>
      </c>
      <c r="I602" s="3">
        <f>VLOOKUP($A602,'02 SHIPPED'!$A$10:$G$1000000,5,FALSE)</f>
        <v>614870</v>
      </c>
      <c r="J602" s="3">
        <f>VLOOKUP($A602,'02 SHIPPED'!$A$10:$G$1000000,6,FALSE)</f>
        <v>2</v>
      </c>
      <c r="K602" s="3">
        <f>VLOOKUP($A602,'02 SHIPPED'!$A$10:$G$1000000,7,FALSE)</f>
        <v>4</v>
      </c>
      <c r="L602" s="2">
        <f t="shared" si="39"/>
        <v>2.1013384943158715</v>
      </c>
      <c r="M602" s="2">
        <f t="shared" si="40"/>
        <v>2.1013384943158715</v>
      </c>
      <c r="N602" s="2">
        <f t="shared" si="41"/>
        <v>0.5</v>
      </c>
      <c r="O602" s="2">
        <f t="shared" si="42"/>
        <v>1</v>
      </c>
      <c r="P602" s="8">
        <f>VLOOKUP($A602,'03 FORECAST SHIPPED'!$A$2:$G$1000000,4,FALSE)*L602</f>
        <v>3149906.4029794913</v>
      </c>
      <c r="Q602" s="8">
        <f>VLOOKUP($A602,'03 FORECAST SHIPPED'!$A$2:$G$1000000,5,FALSE)*M602</f>
        <v>3149906.4029794913</v>
      </c>
      <c r="R602" s="8">
        <f>VLOOKUP($A602,'03 FORECAST SHIPPED'!$A$2:$G$1000000,6,FALSE)*N602</f>
        <v>0.5</v>
      </c>
      <c r="S602" s="8">
        <f>VLOOKUP($A602,'03 FORECAST SHIPPED'!$A$2:$G$1000000,7,FALSE)*O602</f>
        <v>1</v>
      </c>
    </row>
    <row r="603" spans="1:19" x14ac:dyDescent="0.25">
      <c r="A603" t="s">
        <v>640</v>
      </c>
      <c r="B603">
        <f>VLOOKUP($A603,'01 LEAD TIME'!$A$10:$G$1000000,2,FALSE)</f>
        <v>1</v>
      </c>
      <c r="C603">
        <f>VLOOKUP($A603,'01 LEAD TIME'!$A$10:$G$1000000,3,FALSE)</f>
        <v>2686</v>
      </c>
      <c r="D603" s="3">
        <f>VLOOKUP($A603,'01 LEAD TIME'!$A$10:$G$1000000,4,FALSE)</f>
        <v>2246600</v>
      </c>
      <c r="E603" s="3">
        <f>VLOOKUP($A603,'01 LEAD TIME'!$A$10:$G$1000000,5,FALSE)</f>
        <v>2246600</v>
      </c>
      <c r="F603" s="3">
        <f>VLOOKUP($A603,'01 LEAD TIME'!$A$10:$G$1000000,6,FALSE)</f>
        <v>2</v>
      </c>
      <c r="G603" s="3">
        <f>VLOOKUP($A603,'01 LEAD TIME'!$A$10:$G$1000000,7,FALSE)</f>
        <v>3</v>
      </c>
      <c r="H603" s="3">
        <f>VLOOKUP($A603,'02 SHIPPED'!$A$10:$G$1000000,4,FALSE)</f>
        <v>2678800</v>
      </c>
      <c r="I603" s="3">
        <f>VLOOKUP($A603,'02 SHIPPED'!$A$10:$G$1000000,5,FALSE)</f>
        <v>2678800</v>
      </c>
      <c r="J603" s="3">
        <f>VLOOKUP($A603,'02 SHIPPED'!$A$10:$G$1000000,6,FALSE)</f>
        <v>2</v>
      </c>
      <c r="K603" s="3">
        <f>VLOOKUP($A603,'02 SHIPPED'!$A$10:$G$1000000,7,FALSE)</f>
        <v>4</v>
      </c>
      <c r="L603" s="2">
        <f t="shared" si="39"/>
        <v>0.83865910109004027</v>
      </c>
      <c r="M603" s="2">
        <f t="shared" si="40"/>
        <v>0.83865910109004027</v>
      </c>
      <c r="N603" s="2">
        <f t="shared" si="41"/>
        <v>1</v>
      </c>
      <c r="O603" s="2">
        <f t="shared" si="42"/>
        <v>0.75</v>
      </c>
      <c r="P603" s="8">
        <f>VLOOKUP($A603,'03 FORECAST SHIPPED'!$A$2:$G$1000000,4,FALSE)*L603</f>
        <v>5770393.9450500216</v>
      </c>
      <c r="Q603" s="8">
        <f>VLOOKUP($A603,'03 FORECAST SHIPPED'!$A$2:$G$1000000,5,FALSE)*M603</f>
        <v>5770393.9450500216</v>
      </c>
      <c r="R603" s="8">
        <f>VLOOKUP($A603,'03 FORECAST SHIPPED'!$A$2:$G$1000000,6,FALSE)*N603</f>
        <v>5</v>
      </c>
      <c r="S603" s="8">
        <f>VLOOKUP($A603,'03 FORECAST SHIPPED'!$A$2:$G$1000000,7,FALSE)*O603</f>
        <v>3.75</v>
      </c>
    </row>
    <row r="604" spans="1:19" x14ac:dyDescent="0.25">
      <c r="A604" t="s">
        <v>641</v>
      </c>
      <c r="B604">
        <f>VLOOKUP($A604,'01 LEAD TIME'!$A$10:$G$1000000,2,FALSE)</f>
        <v>1</v>
      </c>
      <c r="C604">
        <f>VLOOKUP($A604,'01 LEAD TIME'!$A$10:$G$1000000,3,FALSE)</f>
        <v>2693</v>
      </c>
      <c r="D604" s="3">
        <f>VLOOKUP($A604,'01 LEAD TIME'!$A$10:$G$1000000,4,FALSE)</f>
        <v>1252999</v>
      </c>
      <c r="E604" s="3">
        <f>VLOOKUP($A604,'01 LEAD TIME'!$A$10:$G$1000000,5,FALSE)</f>
        <v>1252999</v>
      </c>
      <c r="F604" s="3">
        <f>VLOOKUP($A604,'01 LEAD TIME'!$A$10:$G$1000000,6,FALSE)</f>
        <v>4</v>
      </c>
      <c r="G604" s="3">
        <f>VLOOKUP($A604,'01 LEAD TIME'!$A$10:$G$1000000,7,FALSE)</f>
        <v>6</v>
      </c>
      <c r="H604" s="3">
        <f>VLOOKUP($A604,'02 SHIPPED'!$A$10:$G$1000000,4,FALSE)</f>
        <v>11295269</v>
      </c>
      <c r="I604" s="3">
        <f>VLOOKUP($A604,'02 SHIPPED'!$A$10:$G$1000000,5,FALSE)</f>
        <v>11220120.9</v>
      </c>
      <c r="J604" s="3">
        <f>VLOOKUP($A604,'02 SHIPPED'!$A$10:$G$1000000,6,FALSE)</f>
        <v>14</v>
      </c>
      <c r="K604" s="3">
        <f>VLOOKUP($A604,'02 SHIPPED'!$A$10:$G$1000000,7,FALSE)</f>
        <v>22</v>
      </c>
      <c r="L604" s="2">
        <f t="shared" si="39"/>
        <v>0.11093131115336873</v>
      </c>
      <c r="M604" s="2">
        <f t="shared" si="40"/>
        <v>0.11167428686084835</v>
      </c>
      <c r="N604" s="2">
        <f t="shared" si="41"/>
        <v>0.2857142857142857</v>
      </c>
      <c r="O604" s="2">
        <f t="shared" si="42"/>
        <v>0.27272727272727271</v>
      </c>
      <c r="P604" s="8">
        <f>VLOOKUP($A604,'03 FORECAST SHIPPED'!$A$2:$G$1000000,4,FALSE)*L604</f>
        <v>1792898.9225379191</v>
      </c>
      <c r="Q604" s="8">
        <f>VLOOKUP($A604,'03 FORECAST SHIPPED'!$A$2:$G$1000000,5,FALSE)*M604</f>
        <v>1793025.1452971473</v>
      </c>
      <c r="R604" s="8">
        <f>VLOOKUP($A604,'03 FORECAST SHIPPED'!$A$2:$G$1000000,6,FALSE)*N604</f>
        <v>6.8571428571428568</v>
      </c>
      <c r="S604" s="8">
        <f>VLOOKUP($A604,'03 FORECAST SHIPPED'!$A$2:$G$1000000,7,FALSE)*O604</f>
        <v>10.636363636363635</v>
      </c>
    </row>
    <row r="605" spans="1:19" x14ac:dyDescent="0.25">
      <c r="A605" t="s">
        <v>642</v>
      </c>
      <c r="B605">
        <f>VLOOKUP($A605,'01 LEAD TIME'!$A$10:$G$1000000,2,FALSE)</f>
        <v>1</v>
      </c>
      <c r="C605">
        <f>VLOOKUP($A605,'01 LEAD TIME'!$A$10:$G$1000000,3,FALSE)</f>
        <v>2722</v>
      </c>
      <c r="D605" s="3">
        <f>VLOOKUP($A605,'01 LEAD TIME'!$A$10:$G$1000000,4,FALSE)</f>
        <v>251700</v>
      </c>
      <c r="E605" s="3">
        <f>VLOOKUP($A605,'01 LEAD TIME'!$A$10:$G$1000000,5,FALSE)</f>
        <v>251700</v>
      </c>
      <c r="F605" s="3">
        <f>VLOOKUP($A605,'01 LEAD TIME'!$A$10:$G$1000000,6,FALSE)</f>
        <v>2</v>
      </c>
      <c r="G605" s="3">
        <f>VLOOKUP($A605,'01 LEAD TIME'!$A$10:$G$1000000,7,FALSE)</f>
        <v>2</v>
      </c>
      <c r="H605" s="3">
        <f>VLOOKUP($A605,'02 SHIPPED'!$A$10:$G$1000000,4,FALSE)</f>
        <v>298469</v>
      </c>
      <c r="I605" s="3">
        <f>VLOOKUP($A605,'02 SHIPPED'!$A$10:$G$1000000,5,FALSE)</f>
        <v>298469</v>
      </c>
      <c r="J605" s="3">
        <f>VLOOKUP($A605,'02 SHIPPED'!$A$10:$G$1000000,6,FALSE)</f>
        <v>3</v>
      </c>
      <c r="K605" s="3">
        <f>VLOOKUP($A605,'02 SHIPPED'!$A$10:$G$1000000,7,FALSE)</f>
        <v>3</v>
      </c>
      <c r="L605" s="2">
        <f t="shared" si="39"/>
        <v>0.8433036596765493</v>
      </c>
      <c r="M605" s="2">
        <f t="shared" si="40"/>
        <v>0.8433036596765493</v>
      </c>
      <c r="N605" s="2">
        <f t="shared" si="41"/>
        <v>0.66666666666666663</v>
      </c>
      <c r="O605" s="2">
        <f t="shared" si="42"/>
        <v>0.66666666666666663</v>
      </c>
      <c r="P605" s="8">
        <f>VLOOKUP($A605,'03 FORECAST SHIPPED'!$A$2:$G$1000000,4,FALSE)*L605</f>
        <v>251700</v>
      </c>
      <c r="Q605" s="8">
        <f>VLOOKUP($A605,'03 FORECAST SHIPPED'!$A$2:$G$1000000,5,FALSE)*M605</f>
        <v>251700</v>
      </c>
      <c r="R605" s="8">
        <f>VLOOKUP($A605,'03 FORECAST SHIPPED'!$A$2:$G$1000000,6,FALSE)*N605</f>
        <v>2</v>
      </c>
      <c r="S605" s="8">
        <f>VLOOKUP($A605,'03 FORECAST SHIPPED'!$A$2:$G$1000000,7,FALSE)*O605</f>
        <v>2</v>
      </c>
    </row>
    <row r="606" spans="1:19" x14ac:dyDescent="0.25">
      <c r="A606" t="s">
        <v>643</v>
      </c>
      <c r="B606">
        <f>VLOOKUP($A606,'01 LEAD TIME'!$A$10:$G$1000000,2,FALSE)</f>
        <v>1</v>
      </c>
      <c r="C606">
        <f>VLOOKUP($A606,'01 LEAD TIME'!$A$10:$G$1000000,3,FALSE)</f>
        <v>2741</v>
      </c>
      <c r="D606" s="3">
        <f>VLOOKUP($A606,'01 LEAD TIME'!$A$10:$G$1000000,4,FALSE)</f>
        <v>35500</v>
      </c>
      <c r="E606" s="3">
        <f>VLOOKUP($A606,'01 LEAD TIME'!$A$10:$G$1000000,5,FALSE)</f>
        <v>35500</v>
      </c>
      <c r="F606" s="3">
        <f>VLOOKUP($A606,'01 LEAD TIME'!$A$10:$G$1000000,6,FALSE)</f>
        <v>1</v>
      </c>
      <c r="G606" s="3">
        <f>VLOOKUP($A606,'01 LEAD TIME'!$A$10:$G$1000000,7,FALSE)</f>
        <v>1</v>
      </c>
      <c r="H606" s="3">
        <f>VLOOKUP($A606,'02 SHIPPED'!$A$10:$G$1000000,4,FALSE)</f>
        <v>35500</v>
      </c>
      <c r="I606" s="3">
        <f>VLOOKUP($A606,'02 SHIPPED'!$A$10:$G$1000000,5,FALSE)</f>
        <v>35500</v>
      </c>
      <c r="J606" s="3">
        <f>VLOOKUP($A606,'02 SHIPPED'!$A$10:$G$1000000,6,FALSE)</f>
        <v>1</v>
      </c>
      <c r="K606" s="3">
        <f>VLOOKUP($A606,'02 SHIPPED'!$A$10:$G$1000000,7,FALSE)</f>
        <v>1</v>
      </c>
      <c r="L606" s="2">
        <f t="shared" si="39"/>
        <v>1</v>
      </c>
      <c r="M606" s="2">
        <f t="shared" si="40"/>
        <v>1</v>
      </c>
      <c r="N606" s="2">
        <f t="shared" si="41"/>
        <v>1</v>
      </c>
      <c r="O606" s="2">
        <f t="shared" si="42"/>
        <v>1</v>
      </c>
      <c r="P606" s="8">
        <f>VLOOKUP($A606,'03 FORECAST SHIPPED'!$A$2:$G$1000000,4,FALSE)*L606</f>
        <v>15000</v>
      </c>
      <c r="Q606" s="8">
        <f>VLOOKUP($A606,'03 FORECAST SHIPPED'!$A$2:$G$1000000,5,FALSE)*M606</f>
        <v>15000</v>
      </c>
      <c r="R606" s="8">
        <f>VLOOKUP($A606,'03 FORECAST SHIPPED'!$A$2:$G$1000000,6,FALSE)*N606</f>
        <v>1</v>
      </c>
      <c r="S606" s="8">
        <f>VLOOKUP($A606,'03 FORECAST SHIPPED'!$A$2:$G$1000000,7,FALSE)*O606</f>
        <v>1</v>
      </c>
    </row>
    <row r="607" spans="1:19" x14ac:dyDescent="0.25">
      <c r="A607" t="s">
        <v>644</v>
      </c>
      <c r="B607">
        <f>VLOOKUP($A607,'01 LEAD TIME'!$A$10:$G$1000000,2,FALSE)</f>
        <v>1</v>
      </c>
      <c r="C607">
        <f>VLOOKUP($A607,'01 LEAD TIME'!$A$10:$G$1000000,3,FALSE)</f>
        <v>2756</v>
      </c>
      <c r="D607" s="3">
        <f>VLOOKUP($A607,'01 LEAD TIME'!$A$10:$G$1000000,4,FALSE)</f>
        <v>1215200</v>
      </c>
      <c r="E607" s="3">
        <f>VLOOKUP($A607,'01 LEAD TIME'!$A$10:$G$1000000,5,FALSE)</f>
        <v>1215200</v>
      </c>
      <c r="F607" s="3">
        <f>VLOOKUP($A607,'01 LEAD TIME'!$A$10:$G$1000000,6,FALSE)</f>
        <v>6</v>
      </c>
      <c r="G607" s="3">
        <f>VLOOKUP($A607,'01 LEAD TIME'!$A$10:$G$1000000,7,FALSE)</f>
        <v>6</v>
      </c>
      <c r="H607" s="3">
        <f>VLOOKUP($A607,'02 SHIPPED'!$A$10:$G$1000000,4,FALSE)</f>
        <v>6854100</v>
      </c>
      <c r="I607" s="3">
        <f>VLOOKUP($A607,'02 SHIPPED'!$A$10:$G$1000000,5,FALSE)</f>
        <v>6854100</v>
      </c>
      <c r="J607" s="3">
        <f>VLOOKUP($A607,'02 SHIPPED'!$A$10:$G$1000000,6,FALSE)</f>
        <v>16</v>
      </c>
      <c r="K607" s="3">
        <f>VLOOKUP($A607,'02 SHIPPED'!$A$10:$G$1000000,7,FALSE)</f>
        <v>17</v>
      </c>
      <c r="L607" s="2">
        <f t="shared" si="39"/>
        <v>0.17729534147444595</v>
      </c>
      <c r="M607" s="2">
        <f t="shared" si="40"/>
        <v>0.17729534147444595</v>
      </c>
      <c r="N607" s="2">
        <f t="shared" si="41"/>
        <v>0.375</v>
      </c>
      <c r="O607" s="2">
        <f t="shared" si="42"/>
        <v>0.35294117647058826</v>
      </c>
      <c r="P607" s="8">
        <f>VLOOKUP($A607,'03 FORECAST SHIPPED'!$A$2:$G$1000000,4,FALSE)*L607</f>
        <v>1778628.4613297151</v>
      </c>
      <c r="Q607" s="8">
        <f>VLOOKUP($A607,'03 FORECAST SHIPPED'!$A$2:$G$1000000,5,FALSE)*M607</f>
        <v>1778628.4613297151</v>
      </c>
      <c r="R607" s="8">
        <f>VLOOKUP($A607,'03 FORECAST SHIPPED'!$A$2:$G$1000000,6,FALSE)*N607</f>
        <v>5.25</v>
      </c>
      <c r="S607" s="8">
        <f>VLOOKUP($A607,'03 FORECAST SHIPPED'!$A$2:$G$1000000,7,FALSE)*O607</f>
        <v>5.2941176470588243</v>
      </c>
    </row>
    <row r="608" spans="1:19" x14ac:dyDescent="0.25">
      <c r="A608" t="s">
        <v>645</v>
      </c>
      <c r="B608">
        <f>VLOOKUP($A608,'01 LEAD TIME'!$A$10:$G$1000000,2,FALSE)</f>
        <v>1</v>
      </c>
      <c r="C608">
        <f>VLOOKUP($A608,'01 LEAD TIME'!$A$10:$G$1000000,3,FALSE)</f>
        <v>2764</v>
      </c>
      <c r="D608" s="3">
        <f>VLOOKUP($A608,'01 LEAD TIME'!$A$10:$G$1000000,4,FALSE)</f>
        <v>2775100</v>
      </c>
      <c r="E608" s="3">
        <f>VLOOKUP($A608,'01 LEAD TIME'!$A$10:$G$1000000,5,FALSE)</f>
        <v>2775100</v>
      </c>
      <c r="F608" s="3">
        <f>VLOOKUP($A608,'01 LEAD TIME'!$A$10:$G$1000000,6,FALSE)</f>
        <v>9</v>
      </c>
      <c r="G608" s="3">
        <f>VLOOKUP($A608,'01 LEAD TIME'!$A$10:$G$1000000,7,FALSE)</f>
        <v>16</v>
      </c>
      <c r="H608" s="3">
        <f>VLOOKUP($A608,'02 SHIPPED'!$A$10:$G$1000000,4,FALSE)</f>
        <v>26857987.5</v>
      </c>
      <c r="I608" s="3">
        <f>VLOOKUP($A608,'02 SHIPPED'!$A$10:$G$1000000,5,FALSE)</f>
        <v>26593770.68</v>
      </c>
      <c r="J608" s="3">
        <f>VLOOKUP($A608,'02 SHIPPED'!$A$10:$G$1000000,6,FALSE)</f>
        <v>40</v>
      </c>
      <c r="K608" s="3">
        <f>VLOOKUP($A608,'02 SHIPPED'!$A$10:$G$1000000,7,FALSE)</f>
        <v>71</v>
      </c>
      <c r="L608" s="2">
        <f t="shared" si="39"/>
        <v>0.10332494197489667</v>
      </c>
      <c r="M608" s="2">
        <f t="shared" si="40"/>
        <v>0.10435150522250047</v>
      </c>
      <c r="N608" s="2">
        <f t="shared" si="41"/>
        <v>0.22500000000000001</v>
      </c>
      <c r="O608" s="2">
        <f t="shared" si="42"/>
        <v>0.22535211267605634</v>
      </c>
      <c r="P608" s="8">
        <f>VLOOKUP($A608,'03 FORECAST SHIPPED'!$A$2:$G$1000000,4,FALSE)*L608</f>
        <v>3007808.0726785655</v>
      </c>
      <c r="Q608" s="8">
        <f>VLOOKUP($A608,'03 FORECAST SHIPPED'!$A$2:$G$1000000,5,FALSE)*M608</f>
        <v>3010120.0948318471</v>
      </c>
      <c r="R608" s="8">
        <f>VLOOKUP($A608,'03 FORECAST SHIPPED'!$A$2:$G$1000000,6,FALSE)*N608</f>
        <v>9.9</v>
      </c>
      <c r="S608" s="8">
        <f>VLOOKUP($A608,'03 FORECAST SHIPPED'!$A$2:$G$1000000,7,FALSE)*O608</f>
        <v>17.802816901408452</v>
      </c>
    </row>
    <row r="609" spans="1:19" x14ac:dyDescent="0.25">
      <c r="A609" t="s">
        <v>646</v>
      </c>
      <c r="B609">
        <f>VLOOKUP($A609,'01 LEAD TIME'!$A$10:$G$1000000,2,FALSE)</f>
        <v>1</v>
      </c>
      <c r="C609">
        <f>VLOOKUP($A609,'01 LEAD TIME'!$A$10:$G$1000000,3,FALSE)</f>
        <v>2774</v>
      </c>
      <c r="D609" s="3">
        <f>VLOOKUP($A609,'01 LEAD TIME'!$A$10:$G$1000000,4,FALSE)</f>
        <v>179000</v>
      </c>
      <c r="E609" s="3">
        <f>VLOOKUP($A609,'01 LEAD TIME'!$A$10:$G$1000000,5,FALSE)</f>
        <v>179000</v>
      </c>
      <c r="F609" s="3">
        <f>VLOOKUP($A609,'01 LEAD TIME'!$A$10:$G$1000000,6,FALSE)</f>
        <v>1</v>
      </c>
      <c r="G609" s="3">
        <f>VLOOKUP($A609,'01 LEAD TIME'!$A$10:$G$1000000,7,FALSE)</f>
        <v>1</v>
      </c>
      <c r="H609" s="3">
        <f>VLOOKUP($A609,'02 SHIPPED'!$A$10:$G$1000000,4,FALSE)</f>
        <v>299000</v>
      </c>
      <c r="I609" s="3">
        <f>VLOOKUP($A609,'02 SHIPPED'!$A$10:$G$1000000,5,FALSE)</f>
        <v>299000</v>
      </c>
      <c r="J609" s="3">
        <f>VLOOKUP($A609,'02 SHIPPED'!$A$10:$G$1000000,6,FALSE)</f>
        <v>2</v>
      </c>
      <c r="K609" s="3">
        <f>VLOOKUP($A609,'02 SHIPPED'!$A$10:$G$1000000,7,FALSE)</f>
        <v>2</v>
      </c>
      <c r="L609" s="2">
        <f t="shared" si="39"/>
        <v>0.59866220735785958</v>
      </c>
      <c r="M609" s="2">
        <f t="shared" si="40"/>
        <v>0.59866220735785958</v>
      </c>
      <c r="N609" s="2">
        <f t="shared" si="41"/>
        <v>0.5</v>
      </c>
      <c r="O609" s="2">
        <f t="shared" si="42"/>
        <v>0.5</v>
      </c>
      <c r="P609" s="8">
        <f>VLOOKUP($A609,'03 FORECAST SHIPPED'!$A$2:$G$1000000,4,FALSE)*L609</f>
        <v>0</v>
      </c>
      <c r="Q609" s="8">
        <f>VLOOKUP($A609,'03 FORECAST SHIPPED'!$A$2:$G$1000000,5,FALSE)*M609</f>
        <v>0</v>
      </c>
      <c r="R609" s="8">
        <f>VLOOKUP($A609,'03 FORECAST SHIPPED'!$A$2:$G$1000000,6,FALSE)*N609</f>
        <v>0</v>
      </c>
      <c r="S609" s="8">
        <f>VLOOKUP($A609,'03 FORECAST SHIPPED'!$A$2:$G$1000000,7,FALSE)*O609</f>
        <v>0</v>
      </c>
    </row>
    <row r="610" spans="1:19" x14ac:dyDescent="0.25">
      <c r="A610" t="s">
        <v>647</v>
      </c>
      <c r="B610">
        <f>VLOOKUP($A610,'01 LEAD TIME'!$A$10:$G$1000000,2,FALSE)</f>
        <v>1</v>
      </c>
      <c r="C610">
        <f>VLOOKUP($A610,'01 LEAD TIME'!$A$10:$G$1000000,3,FALSE)</f>
        <v>2784</v>
      </c>
      <c r="D610" s="3">
        <f>VLOOKUP($A610,'01 LEAD TIME'!$A$10:$G$1000000,4,FALSE)</f>
        <v>173300</v>
      </c>
      <c r="E610" s="3">
        <f>VLOOKUP($A610,'01 LEAD TIME'!$A$10:$G$1000000,5,FALSE)</f>
        <v>173300</v>
      </c>
      <c r="F610" s="3">
        <f>VLOOKUP($A610,'01 LEAD TIME'!$A$10:$G$1000000,6,FALSE)</f>
        <v>2</v>
      </c>
      <c r="G610" s="3">
        <f>VLOOKUP($A610,'01 LEAD TIME'!$A$10:$G$1000000,7,FALSE)</f>
        <v>2</v>
      </c>
      <c r="H610" s="3">
        <f>VLOOKUP($A610,'02 SHIPPED'!$A$10:$G$1000000,4,FALSE)</f>
        <v>173300</v>
      </c>
      <c r="I610" s="3">
        <f>VLOOKUP($A610,'02 SHIPPED'!$A$10:$G$1000000,5,FALSE)</f>
        <v>173300</v>
      </c>
      <c r="J610" s="3">
        <f>VLOOKUP($A610,'02 SHIPPED'!$A$10:$G$1000000,6,FALSE)</f>
        <v>2</v>
      </c>
      <c r="K610" s="3">
        <f>VLOOKUP($A610,'02 SHIPPED'!$A$10:$G$1000000,7,FALSE)</f>
        <v>2</v>
      </c>
      <c r="L610" s="2">
        <f t="shared" si="39"/>
        <v>1</v>
      </c>
      <c r="M610" s="2">
        <f t="shared" si="40"/>
        <v>1</v>
      </c>
      <c r="N610" s="2">
        <f t="shared" si="41"/>
        <v>1</v>
      </c>
      <c r="O610" s="2">
        <f t="shared" si="42"/>
        <v>1</v>
      </c>
      <c r="P610" s="8">
        <f>VLOOKUP($A610,'03 FORECAST SHIPPED'!$A$2:$G$1000000,4,FALSE)*L610</f>
        <v>1586000</v>
      </c>
      <c r="Q610" s="8">
        <f>VLOOKUP($A610,'03 FORECAST SHIPPED'!$A$2:$G$1000000,5,FALSE)*M610</f>
        <v>1586000</v>
      </c>
      <c r="R610" s="8">
        <f>VLOOKUP($A610,'03 FORECAST SHIPPED'!$A$2:$G$1000000,6,FALSE)*N610</f>
        <v>1</v>
      </c>
      <c r="S610" s="8">
        <f>VLOOKUP($A610,'03 FORECAST SHIPPED'!$A$2:$G$1000000,7,FALSE)*O610</f>
        <v>1</v>
      </c>
    </row>
    <row r="611" spans="1:19" x14ac:dyDescent="0.25">
      <c r="A611" t="s">
        <v>648</v>
      </c>
      <c r="B611">
        <f>VLOOKUP($A611,'01 LEAD TIME'!$A$10:$G$1000000,2,FALSE)</f>
        <v>1</v>
      </c>
      <c r="C611">
        <f>VLOOKUP($A611,'01 LEAD TIME'!$A$10:$G$1000000,3,FALSE)</f>
        <v>2808</v>
      </c>
      <c r="D611" s="3">
        <f>VLOOKUP($A611,'01 LEAD TIME'!$A$10:$G$1000000,4,FALSE)</f>
        <v>1724710</v>
      </c>
      <c r="E611" s="3">
        <f>VLOOKUP($A611,'01 LEAD TIME'!$A$10:$G$1000000,5,FALSE)</f>
        <v>1724710</v>
      </c>
      <c r="F611" s="3">
        <f>VLOOKUP($A611,'01 LEAD TIME'!$A$10:$G$1000000,6,FALSE)</f>
        <v>4</v>
      </c>
      <c r="G611" s="3">
        <f>VLOOKUP($A611,'01 LEAD TIME'!$A$10:$G$1000000,7,FALSE)</f>
        <v>8</v>
      </c>
      <c r="H611" s="3">
        <f>VLOOKUP($A611,'02 SHIPPED'!$A$10:$G$1000000,4,FALSE)</f>
        <v>3358910</v>
      </c>
      <c r="I611" s="3">
        <f>VLOOKUP($A611,'02 SHIPPED'!$A$10:$G$1000000,5,FALSE)</f>
        <v>3358910</v>
      </c>
      <c r="J611" s="3">
        <f>VLOOKUP($A611,'02 SHIPPED'!$A$10:$G$1000000,6,FALSE)</f>
        <v>6</v>
      </c>
      <c r="K611" s="3">
        <f>VLOOKUP($A611,'02 SHIPPED'!$A$10:$G$1000000,7,FALSE)</f>
        <v>12</v>
      </c>
      <c r="L611" s="2">
        <f t="shared" si="39"/>
        <v>0.51347312074452722</v>
      </c>
      <c r="M611" s="2">
        <f t="shared" si="40"/>
        <v>0.51347312074452722</v>
      </c>
      <c r="N611" s="2">
        <f t="shared" si="41"/>
        <v>0.66666666666666663</v>
      </c>
      <c r="O611" s="2">
        <f t="shared" si="42"/>
        <v>0.66666666666666663</v>
      </c>
      <c r="P611" s="8">
        <f>VLOOKUP($A611,'03 FORECAST SHIPPED'!$A$2:$G$1000000,4,FALSE)*L611</f>
        <v>2733581.987638847</v>
      </c>
      <c r="Q611" s="8">
        <f>VLOOKUP($A611,'03 FORECAST SHIPPED'!$A$2:$G$1000000,5,FALSE)*M611</f>
        <v>2733581.987638847</v>
      </c>
      <c r="R611" s="8">
        <f>VLOOKUP($A611,'03 FORECAST SHIPPED'!$A$2:$G$1000000,6,FALSE)*N611</f>
        <v>5.333333333333333</v>
      </c>
      <c r="S611" s="8">
        <f>VLOOKUP($A611,'03 FORECAST SHIPPED'!$A$2:$G$1000000,7,FALSE)*O611</f>
        <v>9.3333333333333321</v>
      </c>
    </row>
    <row r="612" spans="1:19" x14ac:dyDescent="0.25">
      <c r="A612" t="s">
        <v>649</v>
      </c>
      <c r="B612">
        <f>VLOOKUP($A612,'01 LEAD TIME'!$A$10:$G$1000000,2,FALSE)</f>
        <v>1</v>
      </c>
      <c r="C612">
        <f>VLOOKUP($A612,'01 LEAD TIME'!$A$10:$G$1000000,3,FALSE)</f>
        <v>2827</v>
      </c>
      <c r="D612" s="3">
        <f>VLOOKUP($A612,'01 LEAD TIME'!$A$10:$G$1000000,4,FALSE)</f>
        <v>4299534.88</v>
      </c>
      <c r="E612" s="3">
        <f>VLOOKUP($A612,'01 LEAD TIME'!$A$10:$G$1000000,5,FALSE)</f>
        <v>4299534.88</v>
      </c>
      <c r="F612" s="3">
        <f>VLOOKUP($A612,'01 LEAD TIME'!$A$10:$G$1000000,6,FALSE)</f>
        <v>14</v>
      </c>
      <c r="G612" s="3">
        <f>VLOOKUP($A612,'01 LEAD TIME'!$A$10:$G$1000000,7,FALSE)</f>
        <v>15</v>
      </c>
      <c r="H612" s="3">
        <f>VLOOKUP($A612,'02 SHIPPED'!$A$10:$G$1000000,4,FALSE)</f>
        <v>34032224.880000003</v>
      </c>
      <c r="I612" s="3">
        <f>VLOOKUP($A612,'02 SHIPPED'!$A$10:$G$1000000,5,FALSE)</f>
        <v>33982224.880000003</v>
      </c>
      <c r="J612" s="3">
        <f>VLOOKUP($A612,'02 SHIPPED'!$A$10:$G$1000000,6,FALSE)</f>
        <v>56</v>
      </c>
      <c r="K612" s="3">
        <f>VLOOKUP($A612,'02 SHIPPED'!$A$10:$G$1000000,7,FALSE)</f>
        <v>71</v>
      </c>
      <c r="L612" s="2">
        <f t="shared" si="39"/>
        <v>0.12633716705741277</v>
      </c>
      <c r="M612" s="2">
        <f t="shared" si="40"/>
        <v>0.1265230541903235</v>
      </c>
      <c r="N612" s="2">
        <f t="shared" si="41"/>
        <v>0.25</v>
      </c>
      <c r="O612" s="2">
        <f t="shared" si="42"/>
        <v>0.21126760563380281</v>
      </c>
      <c r="P612" s="8">
        <f>VLOOKUP($A612,'03 FORECAST SHIPPED'!$A$2:$G$1000000,4,FALSE)*L612</f>
        <v>3905890.1364127188</v>
      </c>
      <c r="Q612" s="8">
        <f>VLOOKUP($A612,'03 FORECAST SHIPPED'!$A$2:$G$1000000,5,FALSE)*M612</f>
        <v>3905310.9442836321</v>
      </c>
      <c r="R612" s="8">
        <f>VLOOKUP($A612,'03 FORECAST SHIPPED'!$A$2:$G$1000000,6,FALSE)*N612</f>
        <v>13.75</v>
      </c>
      <c r="S612" s="8">
        <f>VLOOKUP($A612,'03 FORECAST SHIPPED'!$A$2:$G$1000000,7,FALSE)*O612</f>
        <v>14.154929577464788</v>
      </c>
    </row>
    <row r="613" spans="1:19" x14ac:dyDescent="0.25">
      <c r="A613" t="s">
        <v>650</v>
      </c>
      <c r="B613">
        <f>VLOOKUP($A613,'01 LEAD TIME'!$A$10:$G$1000000,2,FALSE)</f>
        <v>1</v>
      </c>
      <c r="C613">
        <f>VLOOKUP($A613,'01 LEAD TIME'!$A$10:$G$1000000,3,FALSE)</f>
        <v>2848</v>
      </c>
      <c r="D613" s="3">
        <f>VLOOKUP($A613,'01 LEAD TIME'!$A$10:$G$1000000,4,FALSE)</f>
        <v>3767888</v>
      </c>
      <c r="E613" s="3">
        <f>VLOOKUP($A613,'01 LEAD TIME'!$A$10:$G$1000000,5,FALSE)</f>
        <v>3767888</v>
      </c>
      <c r="F613" s="3">
        <f>VLOOKUP($A613,'01 LEAD TIME'!$A$10:$G$1000000,6,FALSE)</f>
        <v>10</v>
      </c>
      <c r="G613" s="3">
        <f>VLOOKUP($A613,'01 LEAD TIME'!$A$10:$G$1000000,7,FALSE)</f>
        <v>12</v>
      </c>
      <c r="H613" s="3">
        <f>VLOOKUP($A613,'02 SHIPPED'!$A$10:$G$1000000,4,FALSE)</f>
        <v>12807888</v>
      </c>
      <c r="I613" s="3">
        <f>VLOOKUP($A613,'02 SHIPPED'!$A$10:$G$1000000,5,FALSE)</f>
        <v>12007888</v>
      </c>
      <c r="J613" s="3">
        <f>VLOOKUP($A613,'02 SHIPPED'!$A$10:$G$1000000,6,FALSE)</f>
        <v>15</v>
      </c>
      <c r="K613" s="3">
        <f>VLOOKUP($A613,'02 SHIPPED'!$A$10:$G$1000000,7,FALSE)</f>
        <v>16</v>
      </c>
      <c r="L613" s="2">
        <f t="shared" si="39"/>
        <v>0.29418495851931248</v>
      </c>
      <c r="M613" s="2">
        <f t="shared" si="40"/>
        <v>0.31378440571730848</v>
      </c>
      <c r="N613" s="2">
        <f t="shared" si="41"/>
        <v>0.66666666666666663</v>
      </c>
      <c r="O613" s="2">
        <f t="shared" si="42"/>
        <v>0.75</v>
      </c>
      <c r="P613" s="8">
        <f>VLOOKUP($A613,'03 FORECAST SHIPPED'!$A$2:$G$1000000,4,FALSE)*L613</f>
        <v>3420255.5182168987</v>
      </c>
      <c r="Q613" s="8">
        <f>VLOOKUP($A613,'03 FORECAST SHIPPED'!$A$2:$G$1000000,5,FALSE)*M613</f>
        <v>3648122.7680258173</v>
      </c>
      <c r="R613" s="8">
        <f>VLOOKUP($A613,'03 FORECAST SHIPPED'!$A$2:$G$1000000,6,FALSE)*N613</f>
        <v>15.333333333333332</v>
      </c>
      <c r="S613" s="8">
        <f>VLOOKUP($A613,'03 FORECAST SHIPPED'!$A$2:$G$1000000,7,FALSE)*O613</f>
        <v>26.25</v>
      </c>
    </row>
    <row r="614" spans="1:19" x14ac:dyDescent="0.25">
      <c r="A614" t="s">
        <v>651</v>
      </c>
      <c r="B614">
        <f>VLOOKUP($A614,'01 LEAD TIME'!$A$10:$G$1000000,2,FALSE)</f>
        <v>1</v>
      </c>
      <c r="C614">
        <f>VLOOKUP($A614,'01 LEAD TIME'!$A$10:$G$1000000,3,FALSE)</f>
        <v>2873</v>
      </c>
      <c r="D614" s="3">
        <f>VLOOKUP($A614,'01 LEAD TIME'!$A$10:$G$1000000,4,FALSE)</f>
        <v>3171900</v>
      </c>
      <c r="E614" s="3">
        <f>VLOOKUP($A614,'01 LEAD TIME'!$A$10:$G$1000000,5,FALSE)</f>
        <v>3171900</v>
      </c>
      <c r="F614" s="3">
        <f>VLOOKUP($A614,'01 LEAD TIME'!$A$10:$G$1000000,6,FALSE)</f>
        <v>3</v>
      </c>
      <c r="G614" s="3">
        <f>VLOOKUP($A614,'01 LEAD TIME'!$A$10:$G$1000000,7,FALSE)</f>
        <v>4</v>
      </c>
      <c r="H614" s="3">
        <f>VLOOKUP($A614,'02 SHIPPED'!$A$10:$G$1000000,4,FALSE)</f>
        <v>8911900</v>
      </c>
      <c r="I614" s="3">
        <f>VLOOKUP($A614,'02 SHIPPED'!$A$10:$G$1000000,5,FALSE)</f>
        <v>8861900</v>
      </c>
      <c r="J614" s="3">
        <f>VLOOKUP($A614,'02 SHIPPED'!$A$10:$G$1000000,6,FALSE)</f>
        <v>6</v>
      </c>
      <c r="K614" s="3">
        <f>VLOOKUP($A614,'02 SHIPPED'!$A$10:$G$1000000,7,FALSE)</f>
        <v>7</v>
      </c>
      <c r="L614" s="2">
        <f t="shared" si="39"/>
        <v>0.35591736891123105</v>
      </c>
      <c r="M614" s="2">
        <f t="shared" si="40"/>
        <v>0.35792550130333223</v>
      </c>
      <c r="N614" s="2">
        <f t="shared" si="41"/>
        <v>0.5</v>
      </c>
      <c r="O614" s="2">
        <f t="shared" si="42"/>
        <v>0.5714285714285714</v>
      </c>
      <c r="P614" s="8">
        <f>VLOOKUP($A614,'03 FORECAST SHIPPED'!$A$2:$G$1000000,4,FALSE)*L614</f>
        <v>3438197.0195020139</v>
      </c>
      <c r="Q614" s="8">
        <f>VLOOKUP($A614,'03 FORECAST SHIPPED'!$A$2:$G$1000000,5,FALSE)*M614</f>
        <v>3457595.7772148182</v>
      </c>
      <c r="R614" s="8">
        <f>VLOOKUP($A614,'03 FORECAST SHIPPED'!$A$2:$G$1000000,6,FALSE)*N614</f>
        <v>5</v>
      </c>
      <c r="S614" s="8">
        <f>VLOOKUP($A614,'03 FORECAST SHIPPED'!$A$2:$G$1000000,7,FALSE)*O614</f>
        <v>8</v>
      </c>
    </row>
    <row r="615" spans="1:19" x14ac:dyDescent="0.25">
      <c r="A615" t="s">
        <v>652</v>
      </c>
      <c r="B615">
        <f>VLOOKUP($A615,'01 LEAD TIME'!$A$10:$G$1000000,2,FALSE)</f>
        <v>1</v>
      </c>
      <c r="C615">
        <f>VLOOKUP($A615,'01 LEAD TIME'!$A$10:$G$1000000,3,FALSE)</f>
        <v>2891</v>
      </c>
      <c r="D615" s="3">
        <f>VLOOKUP($A615,'01 LEAD TIME'!$A$10:$G$1000000,4,FALSE)</f>
        <v>69042460.019999996</v>
      </c>
      <c r="E615" s="3">
        <f>VLOOKUP($A615,'01 LEAD TIME'!$A$10:$G$1000000,5,FALSE)</f>
        <v>68922460.019999996</v>
      </c>
      <c r="F615" s="3">
        <f>VLOOKUP($A615,'01 LEAD TIME'!$A$10:$G$1000000,6,FALSE)</f>
        <v>154</v>
      </c>
      <c r="G615" s="3">
        <f>VLOOKUP($A615,'01 LEAD TIME'!$A$10:$G$1000000,7,FALSE)</f>
        <v>198</v>
      </c>
      <c r="H615" s="3">
        <f>VLOOKUP($A615,'02 SHIPPED'!$A$10:$G$1000000,4,FALSE)</f>
        <v>178989749.41999999</v>
      </c>
      <c r="I615" s="3">
        <f>VLOOKUP($A615,'02 SHIPPED'!$A$10:$G$1000000,5,FALSE)</f>
        <v>177647453.71000001</v>
      </c>
      <c r="J615" s="3">
        <f>VLOOKUP($A615,'02 SHIPPED'!$A$10:$G$1000000,6,FALSE)</f>
        <v>346</v>
      </c>
      <c r="K615" s="3">
        <f>VLOOKUP($A615,'02 SHIPPED'!$A$10:$G$1000000,7,FALSE)</f>
        <v>441</v>
      </c>
      <c r="L615" s="2">
        <f t="shared" si="39"/>
        <v>0.38573415652977788</v>
      </c>
      <c r="M615" s="2">
        <f t="shared" si="40"/>
        <v>0.38797325028093133</v>
      </c>
      <c r="N615" s="2">
        <f t="shared" si="41"/>
        <v>0.44508670520231214</v>
      </c>
      <c r="O615" s="2">
        <f t="shared" si="42"/>
        <v>0.44897959183673469</v>
      </c>
      <c r="P615" s="8">
        <f>VLOOKUP($A615,'03 FORECAST SHIPPED'!$A$2:$G$1000000,4,FALSE)*L615</f>
        <v>82109557.372620463</v>
      </c>
      <c r="Q615" s="8">
        <f>VLOOKUP($A615,'03 FORECAST SHIPPED'!$A$2:$G$1000000,5,FALSE)*M615</f>
        <v>82352114.039635003</v>
      </c>
      <c r="R615" s="8">
        <f>VLOOKUP($A615,'03 FORECAST SHIPPED'!$A$2:$G$1000000,6,FALSE)*N615</f>
        <v>182.93063583815029</v>
      </c>
      <c r="S615" s="8">
        <f>VLOOKUP($A615,'03 FORECAST SHIPPED'!$A$2:$G$1000000,7,FALSE)*O615</f>
        <v>236.16326530612244</v>
      </c>
    </row>
    <row r="616" spans="1:19" x14ac:dyDescent="0.25">
      <c r="A616" t="s">
        <v>653</v>
      </c>
      <c r="B616">
        <f>VLOOKUP($A616,'01 LEAD TIME'!$A$10:$G$1000000,2,FALSE)</f>
        <v>1</v>
      </c>
      <c r="C616">
        <f>VLOOKUP($A616,'01 LEAD TIME'!$A$10:$G$1000000,3,FALSE)</f>
        <v>2897</v>
      </c>
      <c r="D616" s="3">
        <f>VLOOKUP($A616,'01 LEAD TIME'!$A$10:$G$1000000,4,FALSE)</f>
        <v>5657440</v>
      </c>
      <c r="E616" s="3">
        <f>VLOOKUP($A616,'01 LEAD TIME'!$A$10:$G$1000000,5,FALSE)</f>
        <v>5657440</v>
      </c>
      <c r="F616" s="3">
        <f>VLOOKUP($A616,'01 LEAD TIME'!$A$10:$G$1000000,6,FALSE)</f>
        <v>9</v>
      </c>
      <c r="G616" s="3">
        <f>VLOOKUP($A616,'01 LEAD TIME'!$A$10:$G$1000000,7,FALSE)</f>
        <v>10</v>
      </c>
      <c r="H616" s="3">
        <f>VLOOKUP($A616,'02 SHIPPED'!$A$10:$G$1000000,4,FALSE)</f>
        <v>56262310.149999999</v>
      </c>
      <c r="I616" s="3">
        <f>VLOOKUP($A616,'02 SHIPPED'!$A$10:$G$1000000,5,FALSE)</f>
        <v>55800254.869999997</v>
      </c>
      <c r="J616" s="3">
        <f>VLOOKUP($A616,'02 SHIPPED'!$A$10:$G$1000000,6,FALSE)</f>
        <v>132</v>
      </c>
      <c r="K616" s="3">
        <f>VLOOKUP($A616,'02 SHIPPED'!$A$10:$G$1000000,7,FALSE)</f>
        <v>180</v>
      </c>
      <c r="L616" s="2">
        <f t="shared" si="39"/>
        <v>0.10055470500441227</v>
      </c>
      <c r="M616" s="2">
        <f t="shared" si="40"/>
        <v>0.10138735052698873</v>
      </c>
      <c r="N616" s="2">
        <f t="shared" si="41"/>
        <v>6.8181818181818177E-2</v>
      </c>
      <c r="O616" s="2">
        <f t="shared" si="42"/>
        <v>5.5555555555555552E-2</v>
      </c>
      <c r="P616" s="8">
        <f>VLOOKUP($A616,'03 FORECAST SHIPPED'!$A$2:$G$1000000,4,FALSE)*L616</f>
        <v>5820067.5316501921</v>
      </c>
      <c r="Q616" s="8">
        <f>VLOOKUP($A616,'03 FORECAST SHIPPED'!$A$2:$G$1000000,5,FALSE)*M616</f>
        <v>5822402.6992937066</v>
      </c>
      <c r="R616" s="8">
        <f>VLOOKUP($A616,'03 FORECAST SHIPPED'!$A$2:$G$1000000,6,FALSE)*N616</f>
        <v>9.9545454545454533</v>
      </c>
      <c r="S616" s="8">
        <f>VLOOKUP($A616,'03 FORECAST SHIPPED'!$A$2:$G$1000000,7,FALSE)*O616</f>
        <v>11.888888888888888</v>
      </c>
    </row>
    <row r="617" spans="1:19" x14ac:dyDescent="0.25">
      <c r="A617" t="s">
        <v>654</v>
      </c>
      <c r="B617">
        <f>VLOOKUP($A617,'01 LEAD TIME'!$A$10:$G$1000000,2,FALSE)</f>
        <v>1</v>
      </c>
      <c r="C617">
        <f>VLOOKUP($A617,'01 LEAD TIME'!$A$10:$G$1000000,3,FALSE)</f>
        <v>2906</v>
      </c>
      <c r="D617" s="3">
        <f>VLOOKUP($A617,'01 LEAD TIME'!$A$10:$G$1000000,4,FALSE)</f>
        <v>26853590.5</v>
      </c>
      <c r="E617" s="3">
        <f>VLOOKUP($A617,'01 LEAD TIME'!$A$10:$G$1000000,5,FALSE)</f>
        <v>26831195.030000001</v>
      </c>
      <c r="F617" s="3">
        <f>VLOOKUP($A617,'01 LEAD TIME'!$A$10:$G$1000000,6,FALSE)</f>
        <v>30</v>
      </c>
      <c r="G617" s="3">
        <f>VLOOKUP($A617,'01 LEAD TIME'!$A$10:$G$1000000,7,FALSE)</f>
        <v>40</v>
      </c>
      <c r="H617" s="3">
        <f>VLOOKUP($A617,'02 SHIPPED'!$A$10:$G$1000000,4,FALSE)</f>
        <v>110578257.79000001</v>
      </c>
      <c r="I617" s="3">
        <f>VLOOKUP($A617,'02 SHIPPED'!$A$10:$G$1000000,5,FALSE)</f>
        <v>110072120.63</v>
      </c>
      <c r="J617" s="3">
        <f>VLOOKUP($A617,'02 SHIPPED'!$A$10:$G$1000000,6,FALSE)</f>
        <v>208</v>
      </c>
      <c r="K617" s="3">
        <f>VLOOKUP($A617,'02 SHIPPED'!$A$10:$G$1000000,7,FALSE)</f>
        <v>285</v>
      </c>
      <c r="L617" s="2">
        <f t="shared" si="39"/>
        <v>0.24284693064162627</v>
      </c>
      <c r="M617" s="2">
        <f t="shared" si="40"/>
        <v>0.24376013541331917</v>
      </c>
      <c r="N617" s="2">
        <f t="shared" si="41"/>
        <v>0.14423076923076922</v>
      </c>
      <c r="O617" s="2">
        <f t="shared" si="42"/>
        <v>0.14035087719298245</v>
      </c>
      <c r="P617" s="8">
        <f>VLOOKUP($A617,'03 FORECAST SHIPPED'!$A$2:$G$1000000,4,FALSE)*L617</f>
        <v>29060002.540097699</v>
      </c>
      <c r="Q617" s="8">
        <f>VLOOKUP($A617,'03 FORECAST SHIPPED'!$A$2:$G$1000000,5,FALSE)*M617</f>
        <v>29048830.528698042</v>
      </c>
      <c r="R617" s="8">
        <f>VLOOKUP($A617,'03 FORECAST SHIPPED'!$A$2:$G$1000000,6,FALSE)*N617</f>
        <v>28.701923076923073</v>
      </c>
      <c r="S617" s="8">
        <f>VLOOKUP($A617,'03 FORECAST SHIPPED'!$A$2:$G$1000000,7,FALSE)*O617</f>
        <v>38.315789473684205</v>
      </c>
    </row>
    <row r="618" spans="1:19" x14ac:dyDescent="0.25">
      <c r="A618" t="s">
        <v>655</v>
      </c>
      <c r="B618">
        <f>VLOOKUP($A618,'01 LEAD TIME'!$A$10:$G$1000000,2,FALSE)</f>
        <v>1</v>
      </c>
      <c r="C618">
        <f>VLOOKUP($A618,'01 LEAD TIME'!$A$10:$G$1000000,3,FALSE)</f>
        <v>2931</v>
      </c>
      <c r="D618" s="3">
        <f>VLOOKUP($A618,'01 LEAD TIME'!$A$10:$G$1000000,4,FALSE)</f>
        <v>19814800</v>
      </c>
      <c r="E618" s="3">
        <f>VLOOKUP($A618,'01 LEAD TIME'!$A$10:$G$1000000,5,FALSE)</f>
        <v>19814800</v>
      </c>
      <c r="F618" s="3">
        <f>VLOOKUP($A618,'01 LEAD TIME'!$A$10:$G$1000000,6,FALSE)</f>
        <v>8</v>
      </c>
      <c r="G618" s="3">
        <f>VLOOKUP($A618,'01 LEAD TIME'!$A$10:$G$1000000,7,FALSE)</f>
        <v>9</v>
      </c>
      <c r="H618" s="3">
        <f>VLOOKUP($A618,'02 SHIPPED'!$A$10:$G$1000000,4,FALSE)</f>
        <v>22149603</v>
      </c>
      <c r="I618" s="3">
        <f>VLOOKUP($A618,'02 SHIPPED'!$A$10:$G$1000000,5,FALSE)</f>
        <v>22022893</v>
      </c>
      <c r="J618" s="3">
        <f>VLOOKUP($A618,'02 SHIPPED'!$A$10:$G$1000000,6,FALSE)</f>
        <v>33</v>
      </c>
      <c r="K618" s="3">
        <f>VLOOKUP($A618,'02 SHIPPED'!$A$10:$G$1000000,7,FALSE)</f>
        <v>73</v>
      </c>
      <c r="L618" s="2">
        <f t="shared" si="39"/>
        <v>0.89458939738107268</v>
      </c>
      <c r="M618" s="2">
        <f t="shared" si="40"/>
        <v>0.89973646968179888</v>
      </c>
      <c r="N618" s="2">
        <f t="shared" si="41"/>
        <v>0.24242424242424243</v>
      </c>
      <c r="O618" s="2">
        <f t="shared" si="42"/>
        <v>0.12328767123287671</v>
      </c>
      <c r="P618" s="8">
        <f>VLOOKUP($A618,'03 FORECAST SHIPPED'!$A$2:$G$1000000,4,FALSE)*L618</f>
        <v>43662773.995868005</v>
      </c>
      <c r="Q618" s="8">
        <f>VLOOKUP($A618,'03 FORECAST SHIPPED'!$A$2:$G$1000000,5,FALSE)*M618</f>
        <v>43799984.705878563</v>
      </c>
      <c r="R618" s="8">
        <f>VLOOKUP($A618,'03 FORECAST SHIPPED'!$A$2:$G$1000000,6,FALSE)*N618</f>
        <v>9.9393939393939394</v>
      </c>
      <c r="S618" s="8">
        <f>VLOOKUP($A618,'03 FORECAST SHIPPED'!$A$2:$G$1000000,7,FALSE)*O618</f>
        <v>9.6164383561643838</v>
      </c>
    </row>
    <row r="619" spans="1:19" x14ac:dyDescent="0.25">
      <c r="A619" t="s">
        <v>656</v>
      </c>
      <c r="B619">
        <f>VLOOKUP($A619,'01 LEAD TIME'!$A$10:$G$1000000,2,FALSE)</f>
        <v>1</v>
      </c>
      <c r="C619">
        <f>VLOOKUP($A619,'01 LEAD TIME'!$A$10:$G$1000000,3,FALSE)</f>
        <v>2937</v>
      </c>
      <c r="D619" s="3">
        <f>VLOOKUP($A619,'01 LEAD TIME'!$A$10:$G$1000000,4,FALSE)</f>
        <v>7407941</v>
      </c>
      <c r="E619" s="3">
        <f>VLOOKUP($A619,'01 LEAD TIME'!$A$10:$G$1000000,5,FALSE)</f>
        <v>7017806.5999999996</v>
      </c>
      <c r="F619" s="3">
        <f>VLOOKUP($A619,'01 LEAD TIME'!$A$10:$G$1000000,6,FALSE)</f>
        <v>28</v>
      </c>
      <c r="G619" s="3">
        <f>VLOOKUP($A619,'01 LEAD TIME'!$A$10:$G$1000000,7,FALSE)</f>
        <v>35</v>
      </c>
      <c r="H619" s="3">
        <f>VLOOKUP($A619,'02 SHIPPED'!$A$10:$G$1000000,4,FALSE)</f>
        <v>37326091.100000001</v>
      </c>
      <c r="I619" s="3">
        <f>VLOOKUP($A619,'02 SHIPPED'!$A$10:$G$1000000,5,FALSE)</f>
        <v>35285566.640000001</v>
      </c>
      <c r="J619" s="3">
        <f>VLOOKUP($A619,'02 SHIPPED'!$A$10:$G$1000000,6,FALSE)</f>
        <v>85</v>
      </c>
      <c r="K619" s="3">
        <f>VLOOKUP($A619,'02 SHIPPED'!$A$10:$G$1000000,7,FALSE)</f>
        <v>117</v>
      </c>
      <c r="L619" s="2">
        <f t="shared" si="39"/>
        <v>0.19846549107307943</v>
      </c>
      <c r="M619" s="2">
        <f t="shared" si="40"/>
        <v>0.19888603948461345</v>
      </c>
      <c r="N619" s="2">
        <f t="shared" si="41"/>
        <v>0.32941176470588235</v>
      </c>
      <c r="O619" s="2">
        <f t="shared" si="42"/>
        <v>0.29914529914529914</v>
      </c>
      <c r="P619" s="8">
        <f>VLOOKUP($A619,'03 FORECAST SHIPPED'!$A$2:$G$1000000,4,FALSE)*L619</f>
        <v>12373315.004939459</v>
      </c>
      <c r="Q619" s="8">
        <f>VLOOKUP($A619,'03 FORECAST SHIPPED'!$A$2:$G$1000000,5,FALSE)*M619</f>
        <v>11987735.652170818</v>
      </c>
      <c r="R619" s="8">
        <f>VLOOKUP($A619,'03 FORECAST SHIPPED'!$A$2:$G$1000000,6,FALSE)*N619</f>
        <v>36.89411764705882</v>
      </c>
      <c r="S619" s="8">
        <f>VLOOKUP($A619,'03 FORECAST SHIPPED'!$A$2:$G$1000000,7,FALSE)*O619</f>
        <v>45.470085470085472</v>
      </c>
    </row>
    <row r="620" spans="1:19" x14ac:dyDescent="0.25">
      <c r="A620" t="s">
        <v>657</v>
      </c>
      <c r="B620">
        <f>VLOOKUP($A620,'01 LEAD TIME'!$A$10:$G$1000000,2,FALSE)</f>
        <v>1</v>
      </c>
      <c r="C620">
        <f>VLOOKUP($A620,'01 LEAD TIME'!$A$10:$G$1000000,3,FALSE)</f>
        <v>2958</v>
      </c>
      <c r="D620" s="3">
        <f>VLOOKUP($A620,'01 LEAD TIME'!$A$10:$G$1000000,4,FALSE)</f>
        <v>6329214.0999999996</v>
      </c>
      <c r="E620" s="3">
        <f>VLOOKUP($A620,'01 LEAD TIME'!$A$10:$G$1000000,5,FALSE)</f>
        <v>6308924.0999999996</v>
      </c>
      <c r="F620" s="3">
        <f>VLOOKUP($A620,'01 LEAD TIME'!$A$10:$G$1000000,6,FALSE)</f>
        <v>16</v>
      </c>
      <c r="G620" s="3">
        <f>VLOOKUP($A620,'01 LEAD TIME'!$A$10:$G$1000000,7,FALSE)</f>
        <v>17</v>
      </c>
      <c r="H620" s="3">
        <f>VLOOKUP($A620,'02 SHIPPED'!$A$10:$G$1000000,4,FALSE)</f>
        <v>51396414.600000001</v>
      </c>
      <c r="I620" s="3">
        <f>VLOOKUP($A620,'02 SHIPPED'!$A$10:$G$1000000,5,FALSE)</f>
        <v>51135337.100000001</v>
      </c>
      <c r="J620" s="3">
        <f>VLOOKUP($A620,'02 SHIPPED'!$A$10:$G$1000000,6,FALSE)</f>
        <v>124</v>
      </c>
      <c r="K620" s="3">
        <f>VLOOKUP($A620,'02 SHIPPED'!$A$10:$G$1000000,7,FALSE)</f>
        <v>157</v>
      </c>
      <c r="L620" s="2">
        <f t="shared" si="39"/>
        <v>0.12314505105575982</v>
      </c>
      <c r="M620" s="2">
        <f t="shared" si="40"/>
        <v>0.12337699246339767</v>
      </c>
      <c r="N620" s="2">
        <f t="shared" si="41"/>
        <v>0.12903225806451613</v>
      </c>
      <c r="O620" s="2">
        <f t="shared" si="42"/>
        <v>0.10828025477707007</v>
      </c>
      <c r="P620" s="8">
        <f>VLOOKUP($A620,'03 FORECAST SHIPPED'!$A$2:$G$1000000,4,FALSE)*L620</f>
        <v>6843939.9737975011</v>
      </c>
      <c r="Q620" s="8">
        <f>VLOOKUP($A620,'03 FORECAST SHIPPED'!$A$2:$G$1000000,5,FALSE)*M620</f>
        <v>6824619.4503837926</v>
      </c>
      <c r="R620" s="8">
        <f>VLOOKUP($A620,'03 FORECAST SHIPPED'!$A$2:$G$1000000,6,FALSE)*N620</f>
        <v>16.903225806451612</v>
      </c>
      <c r="S620" s="8">
        <f>VLOOKUP($A620,'03 FORECAST SHIPPED'!$A$2:$G$1000000,7,FALSE)*O620</f>
        <v>19.273885350318473</v>
      </c>
    </row>
    <row r="621" spans="1:19" x14ac:dyDescent="0.25">
      <c r="A621" t="s">
        <v>658</v>
      </c>
      <c r="B621">
        <f>VLOOKUP($A621,'01 LEAD TIME'!$A$10:$G$1000000,2,FALSE)</f>
        <v>1</v>
      </c>
      <c r="C621">
        <f>VLOOKUP($A621,'01 LEAD TIME'!$A$10:$G$1000000,3,FALSE)</f>
        <v>2971</v>
      </c>
      <c r="D621" s="3">
        <f>VLOOKUP($A621,'01 LEAD TIME'!$A$10:$G$1000000,4,FALSE)</f>
        <v>8255058</v>
      </c>
      <c r="E621" s="3">
        <f>VLOOKUP($A621,'01 LEAD TIME'!$A$10:$G$1000000,5,FALSE)</f>
        <v>8255058</v>
      </c>
      <c r="F621" s="3">
        <f>VLOOKUP($A621,'01 LEAD TIME'!$A$10:$G$1000000,6,FALSE)</f>
        <v>18</v>
      </c>
      <c r="G621" s="3">
        <f>VLOOKUP($A621,'01 LEAD TIME'!$A$10:$G$1000000,7,FALSE)</f>
        <v>24</v>
      </c>
      <c r="H621" s="3">
        <f>VLOOKUP($A621,'02 SHIPPED'!$A$10:$G$1000000,4,FALSE)</f>
        <v>24890554</v>
      </c>
      <c r="I621" s="3">
        <f>VLOOKUP($A621,'02 SHIPPED'!$A$10:$G$1000000,5,FALSE)</f>
        <v>24890554</v>
      </c>
      <c r="J621" s="3">
        <f>VLOOKUP($A621,'02 SHIPPED'!$A$10:$G$1000000,6,FALSE)</f>
        <v>48</v>
      </c>
      <c r="K621" s="3">
        <f>VLOOKUP($A621,'02 SHIPPED'!$A$10:$G$1000000,7,FALSE)</f>
        <v>61</v>
      </c>
      <c r="L621" s="2">
        <f t="shared" si="39"/>
        <v>0.33165424923848619</v>
      </c>
      <c r="M621" s="2">
        <f t="shared" si="40"/>
        <v>0.33165424923848619</v>
      </c>
      <c r="N621" s="2">
        <f t="shared" si="41"/>
        <v>0.375</v>
      </c>
      <c r="O621" s="2">
        <f t="shared" si="42"/>
        <v>0.39344262295081966</v>
      </c>
      <c r="P621" s="8">
        <f>VLOOKUP($A621,'03 FORECAST SHIPPED'!$A$2:$G$1000000,4,FALSE)*L621</f>
        <v>9697226.6539311241</v>
      </c>
      <c r="Q621" s="8">
        <f>VLOOKUP($A621,'03 FORECAST SHIPPED'!$A$2:$G$1000000,5,FALSE)*M621</f>
        <v>9680643.9414692</v>
      </c>
      <c r="R621" s="8">
        <f>VLOOKUP($A621,'03 FORECAST SHIPPED'!$A$2:$G$1000000,6,FALSE)*N621</f>
        <v>24</v>
      </c>
      <c r="S621" s="8">
        <f>VLOOKUP($A621,'03 FORECAST SHIPPED'!$A$2:$G$1000000,7,FALSE)*O621</f>
        <v>32.26229508196721</v>
      </c>
    </row>
    <row r="622" spans="1:19" x14ac:dyDescent="0.25">
      <c r="A622" t="s">
        <v>659</v>
      </c>
      <c r="B622">
        <f>VLOOKUP($A622,'01 LEAD TIME'!$A$10:$G$1000000,2,FALSE)</f>
        <v>1</v>
      </c>
      <c r="C622">
        <f>VLOOKUP($A622,'01 LEAD TIME'!$A$10:$G$1000000,3,FALSE)</f>
        <v>2982</v>
      </c>
      <c r="D622" s="3">
        <f>VLOOKUP($A622,'01 LEAD TIME'!$A$10:$G$1000000,4,FALSE)</f>
        <v>4213900</v>
      </c>
      <c r="E622" s="3">
        <f>VLOOKUP($A622,'01 LEAD TIME'!$A$10:$G$1000000,5,FALSE)</f>
        <v>4213900</v>
      </c>
      <c r="F622" s="3">
        <f>VLOOKUP($A622,'01 LEAD TIME'!$A$10:$G$1000000,6,FALSE)</f>
        <v>11</v>
      </c>
      <c r="G622" s="3">
        <f>VLOOKUP($A622,'01 LEAD TIME'!$A$10:$G$1000000,7,FALSE)</f>
        <v>13</v>
      </c>
      <c r="H622" s="3">
        <f>VLOOKUP($A622,'02 SHIPPED'!$A$10:$G$1000000,4,FALSE)</f>
        <v>21720761</v>
      </c>
      <c r="I622" s="3">
        <f>VLOOKUP($A622,'02 SHIPPED'!$A$10:$G$1000000,5,FALSE)</f>
        <v>21507161</v>
      </c>
      <c r="J622" s="3">
        <f>VLOOKUP($A622,'02 SHIPPED'!$A$10:$G$1000000,6,FALSE)</f>
        <v>48</v>
      </c>
      <c r="K622" s="3">
        <f>VLOOKUP($A622,'02 SHIPPED'!$A$10:$G$1000000,7,FALSE)</f>
        <v>75</v>
      </c>
      <c r="L622" s="2">
        <f t="shared" si="39"/>
        <v>0.1940033316512253</v>
      </c>
      <c r="M622" s="2">
        <f t="shared" si="40"/>
        <v>0.19593009044754908</v>
      </c>
      <c r="N622" s="2">
        <f t="shared" si="41"/>
        <v>0.22916666666666666</v>
      </c>
      <c r="O622" s="2">
        <f t="shared" si="42"/>
        <v>0.17333333333333334</v>
      </c>
      <c r="P622" s="8">
        <f>VLOOKUP($A622,'03 FORECAST SHIPPED'!$A$2:$G$1000000,4,FALSE)*L622</f>
        <v>5803996.5089897169</v>
      </c>
      <c r="Q622" s="8">
        <f>VLOOKUP($A622,'03 FORECAST SHIPPED'!$A$2:$G$1000000,5,FALSE)*M622</f>
        <v>5819788.6730191866</v>
      </c>
      <c r="R622" s="8">
        <f>VLOOKUP($A622,'03 FORECAST SHIPPED'!$A$2:$G$1000000,6,FALSE)*N622</f>
        <v>12.604166666666666</v>
      </c>
      <c r="S622" s="8">
        <f>VLOOKUP($A622,'03 FORECAST SHIPPED'!$A$2:$G$1000000,7,FALSE)*O622</f>
        <v>15.08</v>
      </c>
    </row>
    <row r="623" spans="1:19" x14ac:dyDescent="0.25">
      <c r="A623" t="s">
        <v>660</v>
      </c>
      <c r="B623">
        <f>VLOOKUP($A623,'01 LEAD TIME'!$A$10:$G$1000000,2,FALSE)</f>
        <v>1</v>
      </c>
      <c r="C623">
        <f>VLOOKUP($A623,'01 LEAD TIME'!$A$10:$G$1000000,3,FALSE)</f>
        <v>2991</v>
      </c>
      <c r="D623" s="3">
        <f>VLOOKUP($A623,'01 LEAD TIME'!$A$10:$G$1000000,4,FALSE)</f>
        <v>1110990</v>
      </c>
      <c r="E623" s="3">
        <f>VLOOKUP($A623,'01 LEAD TIME'!$A$10:$G$1000000,5,FALSE)</f>
        <v>1110990</v>
      </c>
      <c r="F623" s="3">
        <f>VLOOKUP($A623,'01 LEAD TIME'!$A$10:$G$1000000,6,FALSE)</f>
        <v>9</v>
      </c>
      <c r="G623" s="3">
        <f>VLOOKUP($A623,'01 LEAD TIME'!$A$10:$G$1000000,7,FALSE)</f>
        <v>11</v>
      </c>
      <c r="H623" s="3">
        <f>VLOOKUP($A623,'02 SHIPPED'!$A$10:$G$1000000,4,FALSE)</f>
        <v>8305884</v>
      </c>
      <c r="I623" s="3">
        <f>VLOOKUP($A623,'02 SHIPPED'!$A$10:$G$1000000,5,FALSE)</f>
        <v>8278084</v>
      </c>
      <c r="J623" s="3">
        <f>VLOOKUP($A623,'02 SHIPPED'!$A$10:$G$1000000,6,FALSE)</f>
        <v>28</v>
      </c>
      <c r="K623" s="3">
        <f>VLOOKUP($A623,'02 SHIPPED'!$A$10:$G$1000000,7,FALSE)</f>
        <v>43</v>
      </c>
      <c r="L623" s="2">
        <f t="shared" si="39"/>
        <v>0.13375939273893062</v>
      </c>
      <c r="M623" s="2">
        <f t="shared" si="40"/>
        <v>0.13420859222979617</v>
      </c>
      <c r="N623" s="2">
        <f t="shared" si="41"/>
        <v>0.32142857142857145</v>
      </c>
      <c r="O623" s="2">
        <f t="shared" si="42"/>
        <v>0.2558139534883721</v>
      </c>
      <c r="P623" s="8">
        <f>VLOOKUP($A623,'03 FORECAST SHIPPED'!$A$2:$G$1000000,4,FALSE)*L623</f>
        <v>1136992.5584296626</v>
      </c>
      <c r="Q623" s="8">
        <f>VLOOKUP($A623,'03 FORECAST SHIPPED'!$A$2:$G$1000000,5,FALSE)*M623</f>
        <v>1140810.8807762763</v>
      </c>
      <c r="R623" s="8">
        <f>VLOOKUP($A623,'03 FORECAST SHIPPED'!$A$2:$G$1000000,6,FALSE)*N623</f>
        <v>9.6428571428571441</v>
      </c>
      <c r="S623" s="8">
        <f>VLOOKUP($A623,'03 FORECAST SHIPPED'!$A$2:$G$1000000,7,FALSE)*O623</f>
        <v>11.511627906976745</v>
      </c>
    </row>
    <row r="624" spans="1:19" x14ac:dyDescent="0.25">
      <c r="A624" t="s">
        <v>661</v>
      </c>
      <c r="B624">
        <f>VLOOKUP($A624,'01 LEAD TIME'!$A$10:$G$1000000,2,FALSE)</f>
        <v>1</v>
      </c>
      <c r="C624">
        <f>VLOOKUP($A624,'01 LEAD TIME'!$A$10:$G$1000000,3,FALSE)</f>
        <v>3010</v>
      </c>
      <c r="D624" s="3">
        <f>VLOOKUP($A624,'01 LEAD TIME'!$A$10:$G$1000000,4,FALSE)</f>
        <v>74522981.700000003</v>
      </c>
      <c r="E624" s="3">
        <f>VLOOKUP($A624,'01 LEAD TIME'!$A$10:$G$1000000,5,FALSE)</f>
        <v>74309607.620000005</v>
      </c>
      <c r="F624" s="3">
        <f>VLOOKUP($A624,'01 LEAD TIME'!$A$10:$G$1000000,6,FALSE)</f>
        <v>270</v>
      </c>
      <c r="G624" s="3">
        <f>VLOOKUP($A624,'01 LEAD TIME'!$A$10:$G$1000000,7,FALSE)</f>
        <v>386</v>
      </c>
      <c r="H624" s="3">
        <f>VLOOKUP($A624,'02 SHIPPED'!$A$10:$G$1000000,4,FALSE)</f>
        <v>427322310.5</v>
      </c>
      <c r="I624" s="3">
        <f>VLOOKUP($A624,'02 SHIPPED'!$A$10:$G$1000000,5,FALSE)</f>
        <v>424152965</v>
      </c>
      <c r="J624" s="3">
        <f>VLOOKUP($A624,'02 SHIPPED'!$A$10:$G$1000000,6,FALSE)</f>
        <v>1410</v>
      </c>
      <c r="K624" s="3">
        <f>VLOOKUP($A624,'02 SHIPPED'!$A$10:$G$1000000,7,FALSE)</f>
        <v>1999</v>
      </c>
      <c r="L624" s="2">
        <f t="shared" si="39"/>
        <v>0.17439525123975477</v>
      </c>
      <c r="M624" s="2">
        <f t="shared" si="40"/>
        <v>0.17519530393946439</v>
      </c>
      <c r="N624" s="2">
        <f t="shared" si="41"/>
        <v>0.19148936170212766</v>
      </c>
      <c r="O624" s="2">
        <f t="shared" si="42"/>
        <v>0.19309654827413708</v>
      </c>
      <c r="P624" s="8">
        <f>VLOOKUP($A624,'03 FORECAST SHIPPED'!$A$2:$G$1000000,4,FALSE)*L624</f>
        <v>80006659.039051846</v>
      </c>
      <c r="Q624" s="8">
        <f>VLOOKUP($A624,'03 FORECAST SHIPPED'!$A$2:$G$1000000,5,FALSE)*M624</f>
        <v>79942757.563594148</v>
      </c>
      <c r="R624" s="8">
        <f>VLOOKUP($A624,'03 FORECAST SHIPPED'!$A$2:$G$1000000,6,FALSE)*N624</f>
        <v>288.57446808510639</v>
      </c>
      <c r="S624" s="8">
        <f>VLOOKUP($A624,'03 FORECAST SHIPPED'!$A$2:$G$1000000,7,FALSE)*O624</f>
        <v>409.55777888944476</v>
      </c>
    </row>
    <row r="625" spans="1:19" x14ac:dyDescent="0.25">
      <c r="A625" t="s">
        <v>662</v>
      </c>
      <c r="B625">
        <f>VLOOKUP($A625,'01 LEAD TIME'!$A$10:$G$1000000,2,FALSE)</f>
        <v>1</v>
      </c>
      <c r="C625">
        <f>VLOOKUP($A625,'01 LEAD TIME'!$A$10:$G$1000000,3,FALSE)</f>
        <v>3017</v>
      </c>
      <c r="D625" s="3">
        <f>VLOOKUP($A625,'01 LEAD TIME'!$A$10:$G$1000000,4,FALSE)</f>
        <v>16124840</v>
      </c>
      <c r="E625" s="3">
        <f>VLOOKUP($A625,'01 LEAD TIME'!$A$10:$G$1000000,5,FALSE)</f>
        <v>16039360</v>
      </c>
      <c r="F625" s="3">
        <f>VLOOKUP($A625,'01 LEAD TIME'!$A$10:$G$1000000,6,FALSE)</f>
        <v>39</v>
      </c>
      <c r="G625" s="3">
        <f>VLOOKUP($A625,'01 LEAD TIME'!$A$10:$G$1000000,7,FALSE)</f>
        <v>47</v>
      </c>
      <c r="H625" s="3">
        <f>VLOOKUP($A625,'02 SHIPPED'!$A$10:$G$1000000,4,FALSE)</f>
        <v>90385377</v>
      </c>
      <c r="I625" s="3">
        <f>VLOOKUP($A625,'02 SHIPPED'!$A$10:$G$1000000,5,FALSE)</f>
        <v>90191879.780000001</v>
      </c>
      <c r="J625" s="3">
        <f>VLOOKUP($A625,'02 SHIPPED'!$A$10:$G$1000000,6,FALSE)</f>
        <v>147</v>
      </c>
      <c r="K625" s="3">
        <f>VLOOKUP($A625,'02 SHIPPED'!$A$10:$G$1000000,7,FALSE)</f>
        <v>190</v>
      </c>
      <c r="L625" s="2">
        <f t="shared" si="39"/>
        <v>0.17840098183138628</v>
      </c>
      <c r="M625" s="2">
        <f t="shared" si="40"/>
        <v>0.17783596526787016</v>
      </c>
      <c r="N625" s="2">
        <f t="shared" si="41"/>
        <v>0.26530612244897961</v>
      </c>
      <c r="O625" s="2">
        <f t="shared" si="42"/>
        <v>0.24736842105263157</v>
      </c>
      <c r="P625" s="8">
        <f>VLOOKUP($A625,'03 FORECAST SHIPPED'!$A$2:$G$1000000,4,FALSE)*L625</f>
        <v>14986238.553264834</v>
      </c>
      <c r="Q625" s="8">
        <f>VLOOKUP($A625,'03 FORECAST SHIPPED'!$A$2:$G$1000000,5,FALSE)*M625</f>
        <v>14907069.1474424</v>
      </c>
      <c r="R625" s="8">
        <f>VLOOKUP($A625,'03 FORECAST SHIPPED'!$A$2:$G$1000000,6,FALSE)*N625</f>
        <v>44.040816326530617</v>
      </c>
      <c r="S625" s="8">
        <f>VLOOKUP($A625,'03 FORECAST SHIPPED'!$A$2:$G$1000000,7,FALSE)*O625</f>
        <v>61.1</v>
      </c>
    </row>
    <row r="626" spans="1:19" x14ac:dyDescent="0.25">
      <c r="A626" t="s">
        <v>663</v>
      </c>
      <c r="B626">
        <f>VLOOKUP($A626,'01 LEAD TIME'!$A$10:$G$1000000,2,FALSE)</f>
        <v>1</v>
      </c>
      <c r="C626">
        <f>VLOOKUP($A626,'01 LEAD TIME'!$A$10:$G$1000000,3,FALSE)</f>
        <v>3024</v>
      </c>
      <c r="D626" s="3">
        <f>VLOOKUP($A626,'01 LEAD TIME'!$A$10:$G$1000000,4,FALSE)</f>
        <v>686159.02</v>
      </c>
      <c r="E626" s="3">
        <f>VLOOKUP($A626,'01 LEAD TIME'!$A$10:$G$1000000,5,FALSE)</f>
        <v>686159.02</v>
      </c>
      <c r="F626" s="3">
        <f>VLOOKUP($A626,'01 LEAD TIME'!$A$10:$G$1000000,6,FALSE)</f>
        <v>2</v>
      </c>
      <c r="G626" s="3">
        <f>VLOOKUP($A626,'01 LEAD TIME'!$A$10:$G$1000000,7,FALSE)</f>
        <v>2</v>
      </c>
      <c r="H626" s="3">
        <f>VLOOKUP($A626,'02 SHIPPED'!$A$10:$G$1000000,4,FALSE)</f>
        <v>1242659.02</v>
      </c>
      <c r="I626" s="3">
        <f>VLOOKUP($A626,'02 SHIPPED'!$A$10:$G$1000000,5,FALSE)</f>
        <v>1211648.8</v>
      </c>
      <c r="J626" s="3">
        <f>VLOOKUP($A626,'02 SHIPPED'!$A$10:$G$1000000,6,FALSE)</f>
        <v>4</v>
      </c>
      <c r="K626" s="3">
        <f>VLOOKUP($A626,'02 SHIPPED'!$A$10:$G$1000000,7,FALSE)</f>
        <v>5</v>
      </c>
      <c r="L626" s="2">
        <f t="shared" si="39"/>
        <v>0.55216999108894727</v>
      </c>
      <c r="M626" s="2">
        <f t="shared" si="40"/>
        <v>0.56630190200328678</v>
      </c>
      <c r="N626" s="2">
        <f t="shared" si="41"/>
        <v>0.5</v>
      </c>
      <c r="O626" s="2">
        <f t="shared" si="42"/>
        <v>0.4</v>
      </c>
      <c r="P626" s="8">
        <f>VLOOKUP($A626,'03 FORECAST SHIPPED'!$A$2:$G$1000000,4,FALSE)*L626</f>
        <v>850705.67734450626</v>
      </c>
      <c r="Q626" s="8">
        <f>VLOOKUP($A626,'03 FORECAST SHIPPED'!$A$2:$G$1000000,5,FALSE)*M626</f>
        <v>849826.05728438834</v>
      </c>
      <c r="R626" s="8">
        <f>VLOOKUP($A626,'03 FORECAST SHIPPED'!$A$2:$G$1000000,6,FALSE)*N626</f>
        <v>2.5</v>
      </c>
      <c r="S626" s="8">
        <f>VLOOKUP($A626,'03 FORECAST SHIPPED'!$A$2:$G$1000000,7,FALSE)*O626</f>
        <v>2.8000000000000003</v>
      </c>
    </row>
    <row r="627" spans="1:19" x14ac:dyDescent="0.25">
      <c r="A627" t="s">
        <v>664</v>
      </c>
      <c r="B627">
        <f>VLOOKUP($A627,'01 LEAD TIME'!$A$10:$G$1000000,2,FALSE)</f>
        <v>1</v>
      </c>
      <c r="C627">
        <f>VLOOKUP($A627,'01 LEAD TIME'!$A$10:$G$1000000,3,FALSE)</f>
        <v>3033</v>
      </c>
      <c r="D627" s="3">
        <f>VLOOKUP($A627,'01 LEAD TIME'!$A$10:$G$1000000,4,FALSE)</f>
        <v>343500</v>
      </c>
      <c r="E627" s="3">
        <f>VLOOKUP($A627,'01 LEAD TIME'!$A$10:$G$1000000,5,FALSE)</f>
        <v>343500</v>
      </c>
      <c r="F627" s="3">
        <f>VLOOKUP($A627,'01 LEAD TIME'!$A$10:$G$1000000,6,FALSE)</f>
        <v>1</v>
      </c>
      <c r="G627" s="3">
        <f>VLOOKUP($A627,'01 LEAD TIME'!$A$10:$G$1000000,7,FALSE)</f>
        <v>1</v>
      </c>
      <c r="H627" s="3">
        <f>VLOOKUP($A627,'02 SHIPPED'!$A$10:$G$1000000,4,FALSE)</f>
        <v>529699.02</v>
      </c>
      <c r="I627" s="3">
        <f>VLOOKUP($A627,'02 SHIPPED'!$A$10:$G$1000000,5,FALSE)</f>
        <v>529699.02</v>
      </c>
      <c r="J627" s="3">
        <f>VLOOKUP($A627,'02 SHIPPED'!$A$10:$G$1000000,6,FALSE)</f>
        <v>2</v>
      </c>
      <c r="K627" s="3">
        <f>VLOOKUP($A627,'02 SHIPPED'!$A$10:$G$1000000,7,FALSE)</f>
        <v>2</v>
      </c>
      <c r="L627" s="2">
        <f t="shared" si="39"/>
        <v>0.64848147161004754</v>
      </c>
      <c r="M627" s="2">
        <f t="shared" si="40"/>
        <v>0.64848147161004754</v>
      </c>
      <c r="N627" s="2">
        <f t="shared" si="41"/>
        <v>0.5</v>
      </c>
      <c r="O627" s="2">
        <f t="shared" si="42"/>
        <v>0.5</v>
      </c>
      <c r="P627" s="8">
        <f>VLOOKUP($A627,'03 FORECAST SHIPPED'!$A$2:$G$1000000,4,FALSE)*L627</f>
        <v>184039.04164293149</v>
      </c>
      <c r="Q627" s="8">
        <f>VLOOKUP($A627,'03 FORECAST SHIPPED'!$A$2:$G$1000000,5,FALSE)*M627</f>
        <v>177113.25952613619</v>
      </c>
      <c r="R627" s="8">
        <f>VLOOKUP($A627,'03 FORECAST SHIPPED'!$A$2:$G$1000000,6,FALSE)*N627</f>
        <v>1.5</v>
      </c>
      <c r="S627" s="8">
        <f>VLOOKUP($A627,'03 FORECAST SHIPPED'!$A$2:$G$1000000,7,FALSE)*O627</f>
        <v>1.5</v>
      </c>
    </row>
    <row r="628" spans="1:19" x14ac:dyDescent="0.25">
      <c r="A628" t="s">
        <v>665</v>
      </c>
      <c r="B628">
        <f>VLOOKUP($A628,'01 LEAD TIME'!$A$10:$G$1000000,2,FALSE)</f>
        <v>1</v>
      </c>
      <c r="C628">
        <f>VLOOKUP($A628,'01 LEAD TIME'!$A$10:$G$1000000,3,FALSE)</f>
        <v>3042</v>
      </c>
      <c r="D628" s="3">
        <f>VLOOKUP($A628,'01 LEAD TIME'!$A$10:$G$1000000,4,FALSE)</f>
        <v>4600900</v>
      </c>
      <c r="E628" s="3">
        <f>VLOOKUP($A628,'01 LEAD TIME'!$A$10:$G$1000000,5,FALSE)</f>
        <v>4569900</v>
      </c>
      <c r="F628" s="3">
        <f>VLOOKUP($A628,'01 LEAD TIME'!$A$10:$G$1000000,6,FALSE)</f>
        <v>10</v>
      </c>
      <c r="G628" s="3">
        <f>VLOOKUP($A628,'01 LEAD TIME'!$A$10:$G$1000000,7,FALSE)</f>
        <v>13</v>
      </c>
      <c r="H628" s="3">
        <f>VLOOKUP($A628,'02 SHIPPED'!$A$10:$G$1000000,4,FALSE)</f>
        <v>24497703.120000001</v>
      </c>
      <c r="I628" s="3">
        <f>VLOOKUP($A628,'02 SHIPPED'!$A$10:$G$1000000,5,FALSE)</f>
        <v>24380237.870000001</v>
      </c>
      <c r="J628" s="3">
        <f>VLOOKUP($A628,'02 SHIPPED'!$A$10:$G$1000000,6,FALSE)</f>
        <v>47</v>
      </c>
      <c r="K628" s="3">
        <f>VLOOKUP($A628,'02 SHIPPED'!$A$10:$G$1000000,7,FALSE)</f>
        <v>73</v>
      </c>
      <c r="L628" s="2">
        <f t="shared" si="39"/>
        <v>0.18780944390838875</v>
      </c>
      <c r="M628" s="2">
        <f t="shared" si="40"/>
        <v>0.18744279790736923</v>
      </c>
      <c r="N628" s="2">
        <f t="shared" si="41"/>
        <v>0.21276595744680851</v>
      </c>
      <c r="O628" s="2">
        <f t="shared" si="42"/>
        <v>0.17808219178082191</v>
      </c>
      <c r="P628" s="8">
        <f>VLOOKUP($A628,'03 FORECAST SHIPPED'!$A$2:$G$1000000,4,FALSE)*L628</f>
        <v>4517852.3541887058</v>
      </c>
      <c r="Q628" s="8">
        <f>VLOOKUP($A628,'03 FORECAST SHIPPED'!$A$2:$G$1000000,5,FALSE)*M628</f>
        <v>4490094.1669201609</v>
      </c>
      <c r="R628" s="8">
        <f>VLOOKUP($A628,'03 FORECAST SHIPPED'!$A$2:$G$1000000,6,FALSE)*N628</f>
        <v>10.425531914893616</v>
      </c>
      <c r="S628" s="8">
        <f>VLOOKUP($A628,'03 FORECAST SHIPPED'!$A$2:$G$1000000,7,FALSE)*O628</f>
        <v>13.534246575342465</v>
      </c>
    </row>
    <row r="629" spans="1:19" x14ac:dyDescent="0.25">
      <c r="A629" t="s">
        <v>666</v>
      </c>
      <c r="B629">
        <f>VLOOKUP($A629,'01 LEAD TIME'!$A$10:$G$1000000,2,FALSE)</f>
        <v>1</v>
      </c>
      <c r="C629">
        <f>VLOOKUP($A629,'01 LEAD TIME'!$A$10:$G$1000000,3,FALSE)</f>
        <v>3066</v>
      </c>
      <c r="D629" s="3">
        <f>VLOOKUP($A629,'01 LEAD TIME'!$A$10:$G$1000000,4,FALSE)</f>
        <v>4202600</v>
      </c>
      <c r="E629" s="3">
        <f>VLOOKUP($A629,'01 LEAD TIME'!$A$10:$G$1000000,5,FALSE)</f>
        <v>4202600</v>
      </c>
      <c r="F629" s="3">
        <f>VLOOKUP($A629,'01 LEAD TIME'!$A$10:$G$1000000,6,FALSE)</f>
        <v>5</v>
      </c>
      <c r="G629" s="3">
        <f>VLOOKUP($A629,'01 LEAD TIME'!$A$10:$G$1000000,7,FALSE)</f>
        <v>7</v>
      </c>
      <c r="H629" s="3">
        <f>VLOOKUP($A629,'02 SHIPPED'!$A$10:$G$1000000,4,FALSE)</f>
        <v>8652600</v>
      </c>
      <c r="I629" s="3">
        <f>VLOOKUP($A629,'02 SHIPPED'!$A$10:$G$1000000,5,FALSE)</f>
        <v>8652600</v>
      </c>
      <c r="J629" s="3">
        <f>VLOOKUP($A629,'02 SHIPPED'!$A$10:$G$1000000,6,FALSE)</f>
        <v>6</v>
      </c>
      <c r="K629" s="3">
        <f>VLOOKUP($A629,'02 SHIPPED'!$A$10:$G$1000000,7,FALSE)</f>
        <v>13</v>
      </c>
      <c r="L629" s="2">
        <f t="shared" si="39"/>
        <v>0.4857037191133301</v>
      </c>
      <c r="M629" s="2">
        <f t="shared" si="40"/>
        <v>0.4857037191133301</v>
      </c>
      <c r="N629" s="2">
        <f t="shared" si="41"/>
        <v>0.83333333333333337</v>
      </c>
      <c r="O629" s="2">
        <f t="shared" si="42"/>
        <v>0.53846153846153844</v>
      </c>
      <c r="P629" s="8">
        <f>VLOOKUP($A629,'03 FORECAST SHIPPED'!$A$2:$G$1000000,4,FALSE)*L629</f>
        <v>3521011.9709682637</v>
      </c>
      <c r="Q629" s="8">
        <f>VLOOKUP($A629,'03 FORECAST SHIPPED'!$A$2:$G$1000000,5,FALSE)*M629</f>
        <v>3521011.9709682637</v>
      </c>
      <c r="R629" s="8">
        <f>VLOOKUP($A629,'03 FORECAST SHIPPED'!$A$2:$G$1000000,6,FALSE)*N629</f>
        <v>5</v>
      </c>
      <c r="S629" s="8">
        <f>VLOOKUP($A629,'03 FORECAST SHIPPED'!$A$2:$G$1000000,7,FALSE)*O629</f>
        <v>6.4615384615384617</v>
      </c>
    </row>
    <row r="630" spans="1:19" x14ac:dyDescent="0.25">
      <c r="A630" t="s">
        <v>667</v>
      </c>
      <c r="B630">
        <f>VLOOKUP($A630,'01 LEAD TIME'!$A$10:$G$1000000,2,FALSE)</f>
        <v>1</v>
      </c>
      <c r="C630">
        <f>VLOOKUP($A630,'01 LEAD TIME'!$A$10:$G$1000000,3,FALSE)</f>
        <v>3075</v>
      </c>
      <c r="D630" s="3">
        <f>VLOOKUP($A630,'01 LEAD TIME'!$A$10:$G$1000000,4,FALSE)</f>
        <v>3537000</v>
      </c>
      <c r="E630" s="3">
        <f>VLOOKUP($A630,'01 LEAD TIME'!$A$10:$G$1000000,5,FALSE)</f>
        <v>3537000</v>
      </c>
      <c r="F630" s="3">
        <f>VLOOKUP($A630,'01 LEAD TIME'!$A$10:$G$1000000,6,FALSE)</f>
        <v>3</v>
      </c>
      <c r="G630" s="3">
        <f>VLOOKUP($A630,'01 LEAD TIME'!$A$10:$G$1000000,7,FALSE)</f>
        <v>3</v>
      </c>
      <c r="H630" s="3">
        <f>VLOOKUP($A630,'02 SHIPPED'!$A$10:$G$1000000,4,FALSE)</f>
        <v>2362500</v>
      </c>
      <c r="I630" s="3">
        <f>VLOOKUP($A630,'02 SHIPPED'!$A$10:$G$1000000,5,FALSE)</f>
        <v>2362500</v>
      </c>
      <c r="J630" s="3">
        <f>VLOOKUP($A630,'02 SHIPPED'!$A$10:$G$1000000,6,FALSE)</f>
        <v>6</v>
      </c>
      <c r="K630" s="3">
        <f>VLOOKUP($A630,'02 SHIPPED'!$A$10:$G$1000000,7,FALSE)</f>
        <v>9</v>
      </c>
      <c r="L630" s="2">
        <f t="shared" si="39"/>
        <v>1.4971428571428571</v>
      </c>
      <c r="M630" s="2">
        <f t="shared" si="40"/>
        <v>1.4971428571428571</v>
      </c>
      <c r="N630" s="2">
        <f t="shared" si="41"/>
        <v>0.5</v>
      </c>
      <c r="O630" s="2">
        <f t="shared" si="42"/>
        <v>0.33333333333333331</v>
      </c>
      <c r="P630" s="8">
        <f>VLOOKUP($A630,'03 FORECAST SHIPPED'!$A$2:$G$1000000,4,FALSE)*L630</f>
        <v>6890899.4285714282</v>
      </c>
      <c r="Q630" s="8">
        <f>VLOOKUP($A630,'03 FORECAST SHIPPED'!$A$2:$G$1000000,5,FALSE)*M630</f>
        <v>6890899.4285714282</v>
      </c>
      <c r="R630" s="8">
        <f>VLOOKUP($A630,'03 FORECAST SHIPPED'!$A$2:$G$1000000,6,FALSE)*N630</f>
        <v>3.5</v>
      </c>
      <c r="S630" s="8">
        <f>VLOOKUP($A630,'03 FORECAST SHIPPED'!$A$2:$G$1000000,7,FALSE)*O630</f>
        <v>3.6666666666666665</v>
      </c>
    </row>
    <row r="631" spans="1:19" x14ac:dyDescent="0.25">
      <c r="A631" t="s">
        <v>668</v>
      </c>
      <c r="B631">
        <f>VLOOKUP($A631,'01 LEAD TIME'!$A$10:$G$1000000,2,FALSE)</f>
        <v>1</v>
      </c>
      <c r="C631">
        <f>VLOOKUP($A631,'01 LEAD TIME'!$A$10:$G$1000000,3,FALSE)</f>
        <v>3087</v>
      </c>
      <c r="D631" s="3">
        <f>VLOOKUP($A631,'01 LEAD TIME'!$A$10:$G$1000000,4,FALSE)</f>
        <v>13479660</v>
      </c>
      <c r="E631" s="3">
        <f>VLOOKUP($A631,'01 LEAD TIME'!$A$10:$G$1000000,5,FALSE)</f>
        <v>13431185</v>
      </c>
      <c r="F631" s="3">
        <f>VLOOKUP($A631,'01 LEAD TIME'!$A$10:$G$1000000,6,FALSE)</f>
        <v>28</v>
      </c>
      <c r="G631" s="3">
        <f>VLOOKUP($A631,'01 LEAD TIME'!$A$10:$G$1000000,7,FALSE)</f>
        <v>29</v>
      </c>
      <c r="H631" s="3">
        <f>VLOOKUP($A631,'02 SHIPPED'!$A$10:$G$1000000,4,FALSE)</f>
        <v>40856529.899999999</v>
      </c>
      <c r="I631" s="3">
        <f>VLOOKUP($A631,'02 SHIPPED'!$A$10:$G$1000000,5,FALSE)</f>
        <v>40445203.710000001</v>
      </c>
      <c r="J631" s="3">
        <f>VLOOKUP($A631,'02 SHIPPED'!$A$10:$G$1000000,6,FALSE)</f>
        <v>88</v>
      </c>
      <c r="K631" s="3">
        <f>VLOOKUP($A631,'02 SHIPPED'!$A$10:$G$1000000,7,FALSE)</f>
        <v>110</v>
      </c>
      <c r="L631" s="2">
        <f t="shared" si="39"/>
        <v>0.32992669795973056</v>
      </c>
      <c r="M631" s="2">
        <f t="shared" si="40"/>
        <v>0.33208350479093185</v>
      </c>
      <c r="N631" s="2">
        <f t="shared" si="41"/>
        <v>0.31818181818181818</v>
      </c>
      <c r="O631" s="2">
        <f t="shared" si="42"/>
        <v>0.26363636363636361</v>
      </c>
      <c r="P631" s="8">
        <f>VLOOKUP($A631,'03 FORECAST SHIPPED'!$A$2:$G$1000000,4,FALSE)*L631</f>
        <v>14998252.643027622</v>
      </c>
      <c r="Q631" s="8">
        <f>VLOOKUP($A631,'03 FORECAST SHIPPED'!$A$2:$G$1000000,5,FALSE)*M631</f>
        <v>15000686.428847222</v>
      </c>
      <c r="R631" s="8">
        <f>VLOOKUP($A631,'03 FORECAST SHIPPED'!$A$2:$G$1000000,6,FALSE)*N631</f>
        <v>29.90909090909091</v>
      </c>
      <c r="S631" s="8">
        <f>VLOOKUP($A631,'03 FORECAST SHIPPED'!$A$2:$G$1000000,7,FALSE)*O631</f>
        <v>29.790909090909089</v>
      </c>
    </row>
    <row r="632" spans="1:19" x14ac:dyDescent="0.25">
      <c r="A632" t="s">
        <v>669</v>
      </c>
      <c r="B632">
        <f>VLOOKUP($A632,'01 LEAD TIME'!$A$10:$G$1000000,2,FALSE)</f>
        <v>1</v>
      </c>
      <c r="C632">
        <f>VLOOKUP($A632,'01 LEAD TIME'!$A$10:$G$1000000,3,FALSE)</f>
        <v>3105</v>
      </c>
      <c r="D632" s="3">
        <f>VLOOKUP($A632,'01 LEAD TIME'!$A$10:$G$1000000,4,FALSE)</f>
        <v>853930</v>
      </c>
      <c r="E632" s="3">
        <f>VLOOKUP($A632,'01 LEAD TIME'!$A$10:$G$1000000,5,FALSE)</f>
        <v>853930</v>
      </c>
      <c r="F632" s="3">
        <f>VLOOKUP($A632,'01 LEAD TIME'!$A$10:$G$1000000,6,FALSE)</f>
        <v>6</v>
      </c>
      <c r="G632" s="3">
        <f>VLOOKUP($A632,'01 LEAD TIME'!$A$10:$G$1000000,7,FALSE)</f>
        <v>14</v>
      </c>
      <c r="H632" s="3">
        <f>VLOOKUP($A632,'02 SHIPPED'!$A$10:$G$1000000,4,FALSE)</f>
        <v>10301964</v>
      </c>
      <c r="I632" s="3">
        <f>VLOOKUP($A632,'02 SHIPPED'!$A$10:$G$1000000,5,FALSE)</f>
        <v>10221964</v>
      </c>
      <c r="J632" s="3">
        <f>VLOOKUP($A632,'02 SHIPPED'!$A$10:$G$1000000,6,FALSE)</f>
        <v>15</v>
      </c>
      <c r="K632" s="3">
        <f>VLOOKUP($A632,'02 SHIPPED'!$A$10:$G$1000000,7,FALSE)</f>
        <v>24</v>
      </c>
      <c r="L632" s="2">
        <f t="shared" si="39"/>
        <v>8.289001980593215E-2</v>
      </c>
      <c r="M632" s="2">
        <f t="shared" si="40"/>
        <v>8.3538740696014968E-2</v>
      </c>
      <c r="N632" s="2">
        <f t="shared" si="41"/>
        <v>0.4</v>
      </c>
      <c r="O632" s="2">
        <f t="shared" si="42"/>
        <v>0.58333333333333337</v>
      </c>
      <c r="P632" s="8">
        <f>VLOOKUP($A632,'03 FORECAST SHIPPED'!$A$2:$G$1000000,4,FALSE)*L632</f>
        <v>613970.02386341093</v>
      </c>
      <c r="Q632" s="8">
        <f>VLOOKUP($A632,'03 FORECAST SHIPPED'!$A$2:$G$1000000,5,FALSE)*M632</f>
        <v>612092.02878429228</v>
      </c>
      <c r="R632" s="8">
        <f>VLOOKUP($A632,'03 FORECAST SHIPPED'!$A$2:$G$1000000,6,FALSE)*N632</f>
        <v>8.8000000000000007</v>
      </c>
      <c r="S632" s="8">
        <f>VLOOKUP($A632,'03 FORECAST SHIPPED'!$A$2:$G$1000000,7,FALSE)*O632</f>
        <v>21</v>
      </c>
    </row>
    <row r="633" spans="1:19" x14ac:dyDescent="0.25">
      <c r="A633" t="s">
        <v>670</v>
      </c>
      <c r="B633">
        <f>VLOOKUP($A633,'01 LEAD TIME'!$A$10:$G$1000000,2,FALSE)</f>
        <v>1</v>
      </c>
      <c r="C633">
        <f>VLOOKUP($A633,'01 LEAD TIME'!$A$10:$G$1000000,3,FALSE)</f>
        <v>3113</v>
      </c>
      <c r="D633" s="3">
        <f>VLOOKUP($A633,'01 LEAD TIME'!$A$10:$G$1000000,4,FALSE)</f>
        <v>3232950</v>
      </c>
      <c r="E633" s="3">
        <f>VLOOKUP($A633,'01 LEAD TIME'!$A$10:$G$1000000,5,FALSE)</f>
        <v>3232950</v>
      </c>
      <c r="F633" s="3">
        <f>VLOOKUP($A633,'01 LEAD TIME'!$A$10:$G$1000000,6,FALSE)</f>
        <v>10</v>
      </c>
      <c r="G633" s="3">
        <f>VLOOKUP($A633,'01 LEAD TIME'!$A$10:$G$1000000,7,FALSE)</f>
        <v>12</v>
      </c>
      <c r="H633" s="3">
        <f>VLOOKUP($A633,'02 SHIPPED'!$A$10:$G$1000000,4,FALSE)</f>
        <v>13475961</v>
      </c>
      <c r="I633" s="3">
        <f>VLOOKUP($A633,'02 SHIPPED'!$A$10:$G$1000000,5,FALSE)</f>
        <v>13336081</v>
      </c>
      <c r="J633" s="3">
        <f>VLOOKUP($A633,'02 SHIPPED'!$A$10:$G$1000000,6,FALSE)</f>
        <v>56</v>
      </c>
      <c r="K633" s="3">
        <f>VLOOKUP($A633,'02 SHIPPED'!$A$10:$G$1000000,7,FALSE)</f>
        <v>68</v>
      </c>
      <c r="L633" s="2">
        <f t="shared" si="39"/>
        <v>0.23990496855845753</v>
      </c>
      <c r="M633" s="2">
        <f t="shared" si="40"/>
        <v>0.24242129303203841</v>
      </c>
      <c r="N633" s="2">
        <f t="shared" si="41"/>
        <v>0.17857142857142858</v>
      </c>
      <c r="O633" s="2">
        <f t="shared" si="42"/>
        <v>0.17647058823529413</v>
      </c>
      <c r="P633" s="8">
        <f>VLOOKUP($A633,'03 FORECAST SHIPPED'!$A$2:$G$1000000,4,FALSE)*L633</f>
        <v>3616555.1658653505</v>
      </c>
      <c r="Q633" s="8">
        <f>VLOOKUP($A633,'03 FORECAST SHIPPED'!$A$2:$G$1000000,5,FALSE)*M633</f>
        <v>3576555.0316880946</v>
      </c>
      <c r="R633" s="8">
        <f>VLOOKUP($A633,'03 FORECAST SHIPPED'!$A$2:$G$1000000,6,FALSE)*N633</f>
        <v>11.25</v>
      </c>
      <c r="S633" s="8">
        <f>VLOOKUP($A633,'03 FORECAST SHIPPED'!$A$2:$G$1000000,7,FALSE)*O633</f>
        <v>13.764705882352942</v>
      </c>
    </row>
    <row r="634" spans="1:19" x14ac:dyDescent="0.25">
      <c r="A634" t="s">
        <v>671</v>
      </c>
      <c r="B634">
        <f>VLOOKUP($A634,'01 LEAD TIME'!$A$10:$G$1000000,2,FALSE)</f>
        <v>1</v>
      </c>
      <c r="C634">
        <f>VLOOKUP($A634,'01 LEAD TIME'!$A$10:$G$1000000,3,FALSE)</f>
        <v>3141</v>
      </c>
      <c r="D634" s="3">
        <f>VLOOKUP($A634,'01 LEAD TIME'!$A$10:$G$1000000,4,FALSE)</f>
        <v>696000</v>
      </c>
      <c r="E634" s="3">
        <f>VLOOKUP($A634,'01 LEAD TIME'!$A$10:$G$1000000,5,FALSE)</f>
        <v>696000</v>
      </c>
      <c r="F634" s="3">
        <f>VLOOKUP($A634,'01 LEAD TIME'!$A$10:$G$1000000,6,FALSE)</f>
        <v>7</v>
      </c>
      <c r="G634" s="3">
        <f>VLOOKUP($A634,'01 LEAD TIME'!$A$10:$G$1000000,7,FALSE)</f>
        <v>9</v>
      </c>
      <c r="H634" s="3">
        <f>VLOOKUP($A634,'02 SHIPPED'!$A$10:$G$1000000,4,FALSE)</f>
        <v>8119718.0999999996</v>
      </c>
      <c r="I634" s="3">
        <f>VLOOKUP($A634,'02 SHIPPED'!$A$10:$G$1000000,5,FALSE)</f>
        <v>8041777.5</v>
      </c>
      <c r="J634" s="3">
        <f>VLOOKUP($A634,'02 SHIPPED'!$A$10:$G$1000000,6,FALSE)</f>
        <v>28</v>
      </c>
      <c r="K634" s="3">
        <f>VLOOKUP($A634,'02 SHIPPED'!$A$10:$G$1000000,7,FALSE)</f>
        <v>41</v>
      </c>
      <c r="L634" s="2">
        <f t="shared" si="39"/>
        <v>8.571726153891969E-2</v>
      </c>
      <c r="M634" s="2">
        <f t="shared" si="40"/>
        <v>8.654802995979434E-2</v>
      </c>
      <c r="N634" s="2">
        <f t="shared" si="41"/>
        <v>0.25</v>
      </c>
      <c r="O634" s="2">
        <f t="shared" si="42"/>
        <v>0.21951219512195122</v>
      </c>
      <c r="P634" s="8">
        <f>VLOOKUP($A634,'03 FORECAST SHIPPED'!$A$2:$G$1000000,4,FALSE)*L634</f>
        <v>1092587.6253758122</v>
      </c>
      <c r="Q634" s="8">
        <f>VLOOKUP($A634,'03 FORECAST SHIPPED'!$A$2:$G$1000000,5,FALSE)*M634</f>
        <v>1092103.935976841</v>
      </c>
      <c r="R634" s="8">
        <f>VLOOKUP($A634,'03 FORECAST SHIPPED'!$A$2:$G$1000000,6,FALSE)*N634</f>
        <v>10.25</v>
      </c>
      <c r="S634" s="8">
        <f>VLOOKUP($A634,'03 FORECAST SHIPPED'!$A$2:$G$1000000,7,FALSE)*O634</f>
        <v>13.609756097560975</v>
      </c>
    </row>
    <row r="635" spans="1:19" x14ac:dyDescent="0.25">
      <c r="A635" t="s">
        <v>672</v>
      </c>
      <c r="B635">
        <f>VLOOKUP($A635,'01 LEAD TIME'!$A$10:$G$1000000,2,FALSE)</f>
        <v>1</v>
      </c>
      <c r="C635">
        <f>VLOOKUP($A635,'01 LEAD TIME'!$A$10:$G$1000000,3,FALSE)</f>
        <v>3166</v>
      </c>
      <c r="D635" s="3">
        <f>VLOOKUP($A635,'01 LEAD TIME'!$A$10:$G$1000000,4,FALSE)</f>
        <v>8512000</v>
      </c>
      <c r="E635" s="3">
        <f>VLOOKUP($A635,'01 LEAD TIME'!$A$10:$G$1000000,5,FALSE)</f>
        <v>8512000</v>
      </c>
      <c r="F635" s="3">
        <f>VLOOKUP($A635,'01 LEAD TIME'!$A$10:$G$1000000,6,FALSE)</f>
        <v>5</v>
      </c>
      <c r="G635" s="3">
        <f>VLOOKUP($A635,'01 LEAD TIME'!$A$10:$G$1000000,7,FALSE)</f>
        <v>5</v>
      </c>
      <c r="H635" s="3">
        <f>VLOOKUP($A635,'02 SHIPPED'!$A$10:$G$1000000,4,FALSE)</f>
        <v>9648337</v>
      </c>
      <c r="I635" s="3">
        <f>VLOOKUP($A635,'02 SHIPPED'!$A$10:$G$1000000,5,FALSE)</f>
        <v>9592837</v>
      </c>
      <c r="J635" s="3">
        <f>VLOOKUP($A635,'02 SHIPPED'!$A$10:$G$1000000,6,FALSE)</f>
        <v>13</v>
      </c>
      <c r="K635" s="3">
        <f>VLOOKUP($A635,'02 SHIPPED'!$A$10:$G$1000000,7,FALSE)</f>
        <v>15</v>
      </c>
      <c r="L635" s="2">
        <f t="shared" si="39"/>
        <v>0.88222457403799226</v>
      </c>
      <c r="M635" s="2">
        <f t="shared" si="40"/>
        <v>0.88732874331128531</v>
      </c>
      <c r="N635" s="2">
        <f t="shared" si="41"/>
        <v>0.38461538461538464</v>
      </c>
      <c r="O635" s="2">
        <f t="shared" si="42"/>
        <v>0.33333333333333331</v>
      </c>
      <c r="P635" s="8">
        <f>VLOOKUP($A635,'03 FORECAST SHIPPED'!$A$2:$G$1000000,4,FALSE)*L635</f>
        <v>9725235.2342170477</v>
      </c>
      <c r="Q635" s="8">
        <f>VLOOKUP($A635,'03 FORECAST SHIPPED'!$A$2:$G$1000000,5,FALSE)*M635</f>
        <v>9732254.4878016803</v>
      </c>
      <c r="R635" s="8">
        <f>VLOOKUP($A635,'03 FORECAST SHIPPED'!$A$2:$G$1000000,6,FALSE)*N635</f>
        <v>6.1538461538461542</v>
      </c>
      <c r="S635" s="8">
        <f>VLOOKUP($A635,'03 FORECAST SHIPPED'!$A$2:$G$1000000,7,FALSE)*O635</f>
        <v>7.6666666666666661</v>
      </c>
    </row>
    <row r="636" spans="1:19" x14ac:dyDescent="0.25">
      <c r="A636" t="s">
        <v>46</v>
      </c>
      <c r="B636">
        <f>VLOOKUP($A636,'01 LEAD TIME'!$A$10:$G$1000000,2,FALSE)</f>
        <v>1</v>
      </c>
      <c r="C636">
        <f>VLOOKUP($A636,'01 LEAD TIME'!$A$10:$G$1000000,3,FALSE)</f>
        <v>3183</v>
      </c>
      <c r="D636" s="3">
        <f>VLOOKUP($A636,'01 LEAD TIME'!$A$10:$G$1000000,4,FALSE)</f>
        <v>2470900</v>
      </c>
      <c r="E636" s="3">
        <f>VLOOKUP($A636,'01 LEAD TIME'!$A$10:$G$1000000,5,FALSE)</f>
        <v>2470900</v>
      </c>
      <c r="F636" s="3">
        <f>VLOOKUP($A636,'01 LEAD TIME'!$A$10:$G$1000000,6,FALSE)</f>
        <v>3</v>
      </c>
      <c r="G636" s="3">
        <f>VLOOKUP($A636,'01 LEAD TIME'!$A$10:$G$1000000,7,FALSE)</f>
        <v>3</v>
      </c>
      <c r="H636" s="3">
        <f>VLOOKUP($A636,'02 SHIPPED'!$A$10:$G$1000000,4,FALSE)</f>
        <v>10014835</v>
      </c>
      <c r="I636" s="3">
        <f>VLOOKUP($A636,'02 SHIPPED'!$A$10:$G$1000000,5,FALSE)</f>
        <v>9992423.6500000004</v>
      </c>
      <c r="J636" s="3">
        <f>VLOOKUP($A636,'02 SHIPPED'!$A$10:$G$1000000,6,FALSE)</f>
        <v>24</v>
      </c>
      <c r="K636" s="3">
        <f>VLOOKUP($A636,'02 SHIPPED'!$A$10:$G$1000000,7,FALSE)</f>
        <v>38</v>
      </c>
      <c r="L636" s="2">
        <f t="shared" si="39"/>
        <v>0.24672398496829953</v>
      </c>
      <c r="M636" s="2">
        <f t="shared" si="40"/>
        <v>0.24727734597201551</v>
      </c>
      <c r="N636" s="2">
        <f t="shared" si="41"/>
        <v>0.125</v>
      </c>
      <c r="O636" s="2">
        <f t="shared" si="42"/>
        <v>7.8947368421052627E-2</v>
      </c>
      <c r="P636" s="8">
        <f>VLOOKUP($A636,'03 FORECAST SHIPPED'!$A$2:$G$1000000,4,FALSE)*L636</f>
        <v>2893094.0830777544</v>
      </c>
      <c r="Q636" s="8">
        <f>VLOOKUP($A636,'03 FORECAST SHIPPED'!$A$2:$G$1000000,5,FALSE)*M636</f>
        <v>2889956.4375532656</v>
      </c>
      <c r="R636" s="8">
        <f>VLOOKUP($A636,'03 FORECAST SHIPPED'!$A$2:$G$1000000,6,FALSE)*N636</f>
        <v>3.25</v>
      </c>
      <c r="S636" s="8">
        <f>VLOOKUP($A636,'03 FORECAST SHIPPED'!$A$2:$G$1000000,7,FALSE)*O636</f>
        <v>3.1578947368421053</v>
      </c>
    </row>
    <row r="637" spans="1:19" x14ac:dyDescent="0.25">
      <c r="A637" t="s">
        <v>673</v>
      </c>
      <c r="B637">
        <f>VLOOKUP($A637,'01 LEAD TIME'!$A$10:$G$1000000,2,FALSE)</f>
        <v>1</v>
      </c>
      <c r="C637">
        <f>VLOOKUP($A637,'01 LEAD TIME'!$A$10:$G$1000000,3,FALSE)</f>
        <v>3198</v>
      </c>
      <c r="D637" s="3">
        <f>VLOOKUP($A637,'01 LEAD TIME'!$A$10:$G$1000000,4,FALSE)</f>
        <v>1629262</v>
      </c>
      <c r="E637" s="3">
        <f>VLOOKUP($A637,'01 LEAD TIME'!$A$10:$G$1000000,5,FALSE)</f>
        <v>1629262</v>
      </c>
      <c r="F637" s="3">
        <f>VLOOKUP($A637,'01 LEAD TIME'!$A$10:$G$1000000,6,FALSE)</f>
        <v>7</v>
      </c>
      <c r="G637" s="3">
        <f>VLOOKUP($A637,'01 LEAD TIME'!$A$10:$G$1000000,7,FALSE)</f>
        <v>8</v>
      </c>
      <c r="H637" s="3">
        <f>VLOOKUP($A637,'02 SHIPPED'!$A$10:$G$1000000,4,FALSE)</f>
        <v>2830744</v>
      </c>
      <c r="I637" s="3">
        <f>VLOOKUP($A637,'02 SHIPPED'!$A$10:$G$1000000,5,FALSE)</f>
        <v>2806994</v>
      </c>
      <c r="J637" s="3">
        <f>VLOOKUP($A637,'02 SHIPPED'!$A$10:$G$1000000,6,FALSE)</f>
        <v>19</v>
      </c>
      <c r="K637" s="3">
        <f>VLOOKUP($A637,'02 SHIPPED'!$A$10:$G$1000000,7,FALSE)</f>
        <v>26</v>
      </c>
      <c r="L637" s="2">
        <f t="shared" si="39"/>
        <v>0.57555964085766853</v>
      </c>
      <c r="M637" s="2">
        <f t="shared" si="40"/>
        <v>0.58042945585206096</v>
      </c>
      <c r="N637" s="2">
        <f t="shared" si="41"/>
        <v>0.36842105263157893</v>
      </c>
      <c r="O637" s="2">
        <f t="shared" si="42"/>
        <v>0.30769230769230771</v>
      </c>
      <c r="P637" s="8">
        <f>VLOOKUP($A637,'03 FORECAST SHIPPED'!$A$2:$G$1000000,4,FALSE)*L637</f>
        <v>3799817.6976392074</v>
      </c>
      <c r="Q637" s="8">
        <f>VLOOKUP($A637,'03 FORECAST SHIPPED'!$A$2:$G$1000000,5,FALSE)*M637</f>
        <v>3788608.7925741775</v>
      </c>
      <c r="R637" s="8">
        <f>VLOOKUP($A637,'03 FORECAST SHIPPED'!$A$2:$G$1000000,6,FALSE)*N637</f>
        <v>10.315789473684211</v>
      </c>
      <c r="S637" s="8">
        <f>VLOOKUP($A637,'03 FORECAST SHIPPED'!$A$2:$G$1000000,7,FALSE)*O637</f>
        <v>12.615384615384617</v>
      </c>
    </row>
    <row r="638" spans="1:19" x14ac:dyDescent="0.25">
      <c r="A638" t="s">
        <v>674</v>
      </c>
      <c r="B638">
        <f>VLOOKUP($A638,'01 LEAD TIME'!$A$10:$G$1000000,2,FALSE)</f>
        <v>1</v>
      </c>
      <c r="C638">
        <f>VLOOKUP($A638,'01 LEAD TIME'!$A$10:$G$1000000,3,FALSE)</f>
        <v>3211</v>
      </c>
      <c r="D638" s="3">
        <f>VLOOKUP($A638,'01 LEAD TIME'!$A$10:$G$1000000,4,FALSE)</f>
        <v>9504000</v>
      </c>
      <c r="E638" s="3">
        <f>VLOOKUP($A638,'01 LEAD TIME'!$A$10:$G$1000000,5,FALSE)</f>
        <v>9504000</v>
      </c>
      <c r="F638" s="3">
        <f>VLOOKUP($A638,'01 LEAD TIME'!$A$10:$G$1000000,6,FALSE)</f>
        <v>1</v>
      </c>
      <c r="G638" s="3">
        <f>VLOOKUP($A638,'01 LEAD TIME'!$A$10:$G$1000000,7,FALSE)</f>
        <v>1</v>
      </c>
      <c r="H638" s="3">
        <f>VLOOKUP($A638,'02 SHIPPED'!$A$10:$G$1000000,4,FALSE)</f>
        <v>10107777</v>
      </c>
      <c r="I638" s="3">
        <f>VLOOKUP($A638,'02 SHIPPED'!$A$10:$G$1000000,5,FALSE)</f>
        <v>10092777</v>
      </c>
      <c r="J638" s="3">
        <f>VLOOKUP($A638,'02 SHIPPED'!$A$10:$G$1000000,6,FALSE)</f>
        <v>4</v>
      </c>
      <c r="K638" s="3">
        <f>VLOOKUP($A638,'02 SHIPPED'!$A$10:$G$1000000,7,FALSE)</f>
        <v>4</v>
      </c>
      <c r="L638" s="2">
        <f t="shared" si="39"/>
        <v>0.94026609411743056</v>
      </c>
      <c r="M638" s="2">
        <f t="shared" si="40"/>
        <v>0.94166352828364286</v>
      </c>
      <c r="N638" s="2">
        <f t="shared" si="41"/>
        <v>0.25</v>
      </c>
      <c r="O638" s="2">
        <f t="shared" si="42"/>
        <v>0.25</v>
      </c>
      <c r="P638" s="8">
        <f>VLOOKUP($A638,'03 FORECAST SHIPPED'!$A$2:$G$1000000,4,FALSE)*L638</f>
        <v>1131046.0846138573</v>
      </c>
      <c r="Q638" s="8">
        <f>VLOOKUP($A638,'03 FORECAST SHIPPED'!$A$2:$G$1000000,5,FALSE)*M638</f>
        <v>1132727.0581723941</v>
      </c>
      <c r="R638" s="8">
        <f>VLOOKUP($A638,'03 FORECAST SHIPPED'!$A$2:$G$1000000,6,FALSE)*N638</f>
        <v>0.5</v>
      </c>
      <c r="S638" s="8">
        <f>VLOOKUP($A638,'03 FORECAST SHIPPED'!$A$2:$G$1000000,7,FALSE)*O638</f>
        <v>0.75</v>
      </c>
    </row>
    <row r="639" spans="1:19" x14ac:dyDescent="0.25">
      <c r="A639" t="s">
        <v>675</v>
      </c>
      <c r="B639">
        <f>VLOOKUP($A639,'01 LEAD TIME'!$A$10:$G$1000000,2,FALSE)</f>
        <v>1</v>
      </c>
      <c r="C639">
        <f>VLOOKUP($A639,'01 LEAD TIME'!$A$10:$G$1000000,3,FALSE)</f>
        <v>3222</v>
      </c>
      <c r="D639" s="3">
        <f>VLOOKUP($A639,'01 LEAD TIME'!$A$10:$G$1000000,4,FALSE)</f>
        <v>3127400</v>
      </c>
      <c r="E639" s="3">
        <f>VLOOKUP($A639,'01 LEAD TIME'!$A$10:$G$1000000,5,FALSE)</f>
        <v>3109400</v>
      </c>
      <c r="F639" s="3">
        <f>VLOOKUP($A639,'01 LEAD TIME'!$A$10:$G$1000000,6,FALSE)</f>
        <v>8</v>
      </c>
      <c r="G639" s="3">
        <f>VLOOKUP($A639,'01 LEAD TIME'!$A$10:$G$1000000,7,FALSE)</f>
        <v>9</v>
      </c>
      <c r="H639" s="3">
        <f>VLOOKUP($A639,'02 SHIPPED'!$A$10:$G$1000000,4,FALSE)</f>
        <v>6822067.0999999996</v>
      </c>
      <c r="I639" s="3">
        <f>VLOOKUP($A639,'02 SHIPPED'!$A$10:$G$1000000,5,FALSE)</f>
        <v>6822067.0999999996</v>
      </c>
      <c r="J639" s="3">
        <f>VLOOKUP($A639,'02 SHIPPED'!$A$10:$G$1000000,6,FALSE)</f>
        <v>31</v>
      </c>
      <c r="K639" s="3">
        <f>VLOOKUP($A639,'02 SHIPPED'!$A$10:$G$1000000,7,FALSE)</f>
        <v>33</v>
      </c>
      <c r="L639" s="2">
        <f t="shared" si="39"/>
        <v>0.45842410433048952</v>
      </c>
      <c r="M639" s="2">
        <f t="shared" si="40"/>
        <v>0.45578560785483924</v>
      </c>
      <c r="N639" s="2">
        <f t="shared" si="41"/>
        <v>0.25806451612903225</v>
      </c>
      <c r="O639" s="2">
        <f t="shared" si="42"/>
        <v>0.27272727272727271</v>
      </c>
      <c r="P639" s="8">
        <f>VLOOKUP($A639,'03 FORECAST SHIPPED'!$A$2:$G$1000000,4,FALSE)*L639</f>
        <v>4965474.3675183142</v>
      </c>
      <c r="Q639" s="8">
        <f>VLOOKUP($A639,'03 FORECAST SHIPPED'!$A$2:$G$1000000,5,FALSE)*M639</f>
        <v>4928691.0430329833</v>
      </c>
      <c r="R639" s="8">
        <f>VLOOKUP($A639,'03 FORECAST SHIPPED'!$A$2:$G$1000000,6,FALSE)*N639</f>
        <v>10.580645161290322</v>
      </c>
      <c r="S639" s="8">
        <f>VLOOKUP($A639,'03 FORECAST SHIPPED'!$A$2:$G$1000000,7,FALSE)*O639</f>
        <v>12.818181818181817</v>
      </c>
    </row>
    <row r="640" spans="1:19" x14ac:dyDescent="0.25">
      <c r="A640" t="s">
        <v>676</v>
      </c>
      <c r="B640">
        <f>VLOOKUP($A640,'01 LEAD TIME'!$A$10:$G$1000000,2,FALSE)</f>
        <v>1</v>
      </c>
      <c r="C640">
        <f>VLOOKUP($A640,'01 LEAD TIME'!$A$10:$G$1000000,3,FALSE)</f>
        <v>3239</v>
      </c>
      <c r="D640" s="3">
        <f>VLOOKUP($A640,'01 LEAD TIME'!$A$10:$G$1000000,4,FALSE)</f>
        <v>58000</v>
      </c>
      <c r="E640" s="3">
        <f>VLOOKUP($A640,'01 LEAD TIME'!$A$10:$G$1000000,5,FALSE)</f>
        <v>58000</v>
      </c>
      <c r="F640" s="3">
        <f>VLOOKUP($A640,'01 LEAD TIME'!$A$10:$G$1000000,6,FALSE)</f>
        <v>1</v>
      </c>
      <c r="G640" s="3">
        <f>VLOOKUP($A640,'01 LEAD TIME'!$A$10:$G$1000000,7,FALSE)</f>
        <v>1</v>
      </c>
      <c r="H640" s="3">
        <f>VLOOKUP($A640,'02 SHIPPED'!$A$10:$G$1000000,4,FALSE)</f>
        <v>58000</v>
      </c>
      <c r="I640" s="3">
        <f>VLOOKUP($A640,'02 SHIPPED'!$A$10:$G$1000000,5,FALSE)</f>
        <v>58000</v>
      </c>
      <c r="J640" s="3">
        <f>VLOOKUP($A640,'02 SHIPPED'!$A$10:$G$1000000,6,FALSE)</f>
        <v>1</v>
      </c>
      <c r="K640" s="3">
        <f>VLOOKUP($A640,'02 SHIPPED'!$A$10:$G$1000000,7,FALSE)</f>
        <v>1</v>
      </c>
      <c r="L640" s="2">
        <f t="shared" si="39"/>
        <v>1</v>
      </c>
      <c r="M640" s="2">
        <f t="shared" si="40"/>
        <v>1</v>
      </c>
      <c r="N640" s="2">
        <f t="shared" si="41"/>
        <v>1</v>
      </c>
      <c r="O640" s="2">
        <f t="shared" si="42"/>
        <v>1</v>
      </c>
      <c r="P640" s="8">
        <f>VLOOKUP($A640,'03 FORECAST SHIPPED'!$A$2:$G$1000000,4,FALSE)*L640</f>
        <v>1235000</v>
      </c>
      <c r="Q640" s="8">
        <f>VLOOKUP($A640,'03 FORECAST SHIPPED'!$A$2:$G$1000000,5,FALSE)*M640</f>
        <v>1235000</v>
      </c>
      <c r="R640" s="8">
        <f>VLOOKUP($A640,'03 FORECAST SHIPPED'!$A$2:$G$1000000,6,FALSE)*N640</f>
        <v>1</v>
      </c>
      <c r="S640" s="8">
        <f>VLOOKUP($A640,'03 FORECAST SHIPPED'!$A$2:$G$1000000,7,FALSE)*O640</f>
        <v>1</v>
      </c>
    </row>
    <row r="641" spans="1:19" x14ac:dyDescent="0.25">
      <c r="A641" t="s">
        <v>677</v>
      </c>
      <c r="B641">
        <f>VLOOKUP($A641,'01 LEAD TIME'!$A$10:$G$1000000,2,FALSE)</f>
        <v>1</v>
      </c>
      <c r="C641">
        <f>VLOOKUP($A641,'01 LEAD TIME'!$A$10:$G$1000000,3,FALSE)</f>
        <v>3246</v>
      </c>
      <c r="D641" s="3">
        <f>VLOOKUP($A641,'01 LEAD TIME'!$A$10:$G$1000000,4,FALSE)</f>
        <v>3078100</v>
      </c>
      <c r="E641" s="3">
        <f>VLOOKUP($A641,'01 LEAD TIME'!$A$10:$G$1000000,5,FALSE)</f>
        <v>3078100</v>
      </c>
      <c r="F641" s="3">
        <f>VLOOKUP($A641,'01 LEAD TIME'!$A$10:$G$1000000,6,FALSE)</f>
        <v>8</v>
      </c>
      <c r="G641" s="3">
        <f>VLOOKUP($A641,'01 LEAD TIME'!$A$10:$G$1000000,7,FALSE)</f>
        <v>8</v>
      </c>
      <c r="H641" s="3">
        <f>VLOOKUP($A641,'02 SHIPPED'!$A$10:$G$1000000,4,FALSE)</f>
        <v>29604838</v>
      </c>
      <c r="I641" s="3">
        <f>VLOOKUP($A641,'02 SHIPPED'!$A$10:$G$1000000,5,FALSE)</f>
        <v>29486588</v>
      </c>
      <c r="J641" s="3">
        <f>VLOOKUP($A641,'02 SHIPPED'!$A$10:$G$1000000,6,FALSE)</f>
        <v>42</v>
      </c>
      <c r="K641" s="3">
        <f>VLOOKUP($A641,'02 SHIPPED'!$A$10:$G$1000000,7,FALSE)</f>
        <v>49</v>
      </c>
      <c r="L641" s="2">
        <f t="shared" si="39"/>
        <v>0.10397287092062453</v>
      </c>
      <c r="M641" s="2">
        <f t="shared" si="40"/>
        <v>0.10438983309971299</v>
      </c>
      <c r="N641" s="2">
        <f t="shared" si="41"/>
        <v>0.19047619047619047</v>
      </c>
      <c r="O641" s="2">
        <f t="shared" si="42"/>
        <v>0.16326530612244897</v>
      </c>
      <c r="P641" s="8">
        <f>VLOOKUP($A641,'03 FORECAST SHIPPED'!$A$2:$G$1000000,4,FALSE)*L641</f>
        <v>2956595.0156389978</v>
      </c>
      <c r="Q641" s="8">
        <f>VLOOKUP($A641,'03 FORECAST SHIPPED'!$A$2:$G$1000000,5,FALSE)*M641</f>
        <v>2918220.9159974698</v>
      </c>
      <c r="R641" s="8">
        <f>VLOOKUP($A641,'03 FORECAST SHIPPED'!$A$2:$G$1000000,6,FALSE)*N641</f>
        <v>9.9047619047619051</v>
      </c>
      <c r="S641" s="8">
        <f>VLOOKUP($A641,'03 FORECAST SHIPPED'!$A$2:$G$1000000,7,FALSE)*O641</f>
        <v>10.612244897959183</v>
      </c>
    </row>
    <row r="642" spans="1:19" x14ac:dyDescent="0.25">
      <c r="A642" t="s">
        <v>678</v>
      </c>
      <c r="B642">
        <f>VLOOKUP($A642,'01 LEAD TIME'!$A$10:$G$1000000,2,FALSE)</f>
        <v>1</v>
      </c>
      <c r="C642">
        <f>VLOOKUP($A642,'01 LEAD TIME'!$A$10:$G$1000000,3,FALSE)</f>
        <v>3270</v>
      </c>
      <c r="D642" s="3">
        <f>VLOOKUP($A642,'01 LEAD TIME'!$A$10:$G$1000000,4,FALSE)</f>
        <v>1287500</v>
      </c>
      <c r="E642" s="3">
        <f>VLOOKUP($A642,'01 LEAD TIME'!$A$10:$G$1000000,5,FALSE)</f>
        <v>1287500</v>
      </c>
      <c r="F642" s="3">
        <f>VLOOKUP($A642,'01 LEAD TIME'!$A$10:$G$1000000,6,FALSE)</f>
        <v>5</v>
      </c>
      <c r="G642" s="3">
        <f>VLOOKUP($A642,'01 LEAD TIME'!$A$10:$G$1000000,7,FALSE)</f>
        <v>5</v>
      </c>
      <c r="H642" s="3">
        <f>VLOOKUP($A642,'02 SHIPPED'!$A$10:$G$1000000,4,FALSE)</f>
        <v>9610475.3399999999</v>
      </c>
      <c r="I642" s="3">
        <f>VLOOKUP($A642,'02 SHIPPED'!$A$10:$G$1000000,5,FALSE)</f>
        <v>9555478.1400000006</v>
      </c>
      <c r="J642" s="3">
        <f>VLOOKUP($A642,'02 SHIPPED'!$A$10:$G$1000000,6,FALSE)</f>
        <v>41</v>
      </c>
      <c r="K642" s="3">
        <f>VLOOKUP($A642,'02 SHIPPED'!$A$10:$G$1000000,7,FALSE)</f>
        <v>52</v>
      </c>
      <c r="L642" s="2">
        <f t="shared" si="39"/>
        <v>0.13396839952767622</v>
      </c>
      <c r="M642" s="2">
        <f t="shared" si="40"/>
        <v>0.13473946370202255</v>
      </c>
      <c r="N642" s="2">
        <f t="shared" si="41"/>
        <v>0.12195121951219512</v>
      </c>
      <c r="O642" s="2">
        <f t="shared" si="42"/>
        <v>9.6153846153846159E-2</v>
      </c>
      <c r="P642" s="8">
        <f>VLOOKUP($A642,'03 FORECAST SHIPPED'!$A$2:$G$1000000,4,FALSE)*L642</f>
        <v>1267032.3079201616</v>
      </c>
      <c r="Q642" s="8">
        <f>VLOOKUP($A642,'03 FORECAST SHIPPED'!$A$2:$G$1000000,5,FALSE)*M642</f>
        <v>1266914.5047356051</v>
      </c>
      <c r="R642" s="8">
        <f>VLOOKUP($A642,'03 FORECAST SHIPPED'!$A$2:$G$1000000,6,FALSE)*N642</f>
        <v>5.48780487804878</v>
      </c>
      <c r="S642" s="8">
        <f>VLOOKUP($A642,'03 FORECAST SHIPPED'!$A$2:$G$1000000,7,FALSE)*O642</f>
        <v>5.4807692307692308</v>
      </c>
    </row>
    <row r="643" spans="1:19" x14ac:dyDescent="0.25">
      <c r="A643" t="s">
        <v>679</v>
      </c>
      <c r="B643">
        <f>VLOOKUP($A643,'01 LEAD TIME'!$A$10:$G$1000000,2,FALSE)</f>
        <v>1</v>
      </c>
      <c r="C643">
        <f>VLOOKUP($A643,'01 LEAD TIME'!$A$10:$G$1000000,3,FALSE)</f>
        <v>3280</v>
      </c>
      <c r="D643" s="3">
        <f>VLOOKUP($A643,'01 LEAD TIME'!$A$10:$G$1000000,4,FALSE)</f>
        <v>14873600</v>
      </c>
      <c r="E643" s="3">
        <f>VLOOKUP($A643,'01 LEAD TIME'!$A$10:$G$1000000,5,FALSE)</f>
        <v>14873600</v>
      </c>
      <c r="F643" s="3">
        <f>VLOOKUP($A643,'01 LEAD TIME'!$A$10:$G$1000000,6,FALSE)</f>
        <v>11</v>
      </c>
      <c r="G643" s="3">
        <f>VLOOKUP($A643,'01 LEAD TIME'!$A$10:$G$1000000,7,FALSE)</f>
        <v>16</v>
      </c>
      <c r="H643" s="3">
        <f>VLOOKUP($A643,'02 SHIPPED'!$A$10:$G$1000000,4,FALSE)</f>
        <v>38040824</v>
      </c>
      <c r="I643" s="3">
        <f>VLOOKUP($A643,'02 SHIPPED'!$A$10:$G$1000000,5,FALSE)</f>
        <v>37968864</v>
      </c>
      <c r="J643" s="3">
        <f>VLOOKUP($A643,'02 SHIPPED'!$A$10:$G$1000000,6,FALSE)</f>
        <v>35</v>
      </c>
      <c r="K643" s="3">
        <f>VLOOKUP($A643,'02 SHIPPED'!$A$10:$G$1000000,7,FALSE)</f>
        <v>46</v>
      </c>
      <c r="L643" s="2">
        <f t="shared" si="39"/>
        <v>0.39099047907059004</v>
      </c>
      <c r="M643" s="2">
        <f t="shared" si="40"/>
        <v>0.39173149873538488</v>
      </c>
      <c r="N643" s="2">
        <f t="shared" si="41"/>
        <v>0.31428571428571428</v>
      </c>
      <c r="O643" s="2">
        <f t="shared" si="42"/>
        <v>0.34782608695652173</v>
      </c>
      <c r="P643" s="8">
        <f>VLOOKUP($A643,'03 FORECAST SHIPPED'!$A$2:$G$1000000,4,FALSE)*L643</f>
        <v>20101728.799901914</v>
      </c>
      <c r="Q643" s="8">
        <f>VLOOKUP($A643,'03 FORECAST SHIPPED'!$A$2:$G$1000000,5,FALSE)*M643</f>
        <v>20111637.3436087</v>
      </c>
      <c r="R643" s="8">
        <f>VLOOKUP($A643,'03 FORECAST SHIPPED'!$A$2:$G$1000000,6,FALSE)*N643</f>
        <v>14.142857142857142</v>
      </c>
      <c r="S643" s="8">
        <f>VLOOKUP($A643,'03 FORECAST SHIPPED'!$A$2:$G$1000000,7,FALSE)*O643</f>
        <v>19.826086956521738</v>
      </c>
    </row>
    <row r="644" spans="1:19" x14ac:dyDescent="0.25">
      <c r="A644" t="s">
        <v>680</v>
      </c>
      <c r="B644">
        <f>VLOOKUP($A644,'01 LEAD TIME'!$A$10:$G$1000000,2,FALSE)</f>
        <v>1</v>
      </c>
      <c r="C644">
        <f>VLOOKUP($A644,'01 LEAD TIME'!$A$10:$G$1000000,3,FALSE)</f>
        <v>3293</v>
      </c>
      <c r="D644" s="3">
        <f>VLOOKUP($A644,'01 LEAD TIME'!$A$10:$G$1000000,4,FALSE)</f>
        <v>983400</v>
      </c>
      <c r="E644" s="3">
        <f>VLOOKUP($A644,'01 LEAD TIME'!$A$10:$G$1000000,5,FALSE)</f>
        <v>983400</v>
      </c>
      <c r="F644" s="3">
        <f>VLOOKUP($A644,'01 LEAD TIME'!$A$10:$G$1000000,6,FALSE)</f>
        <v>6</v>
      </c>
      <c r="G644" s="3">
        <f>VLOOKUP($A644,'01 LEAD TIME'!$A$10:$G$1000000,7,FALSE)</f>
        <v>12</v>
      </c>
      <c r="H644" s="3">
        <f>VLOOKUP($A644,'02 SHIPPED'!$A$10:$G$1000000,4,FALSE)</f>
        <v>10102338</v>
      </c>
      <c r="I644" s="3">
        <f>VLOOKUP($A644,'02 SHIPPED'!$A$10:$G$1000000,5,FALSE)</f>
        <v>10102338</v>
      </c>
      <c r="J644" s="3">
        <f>VLOOKUP($A644,'02 SHIPPED'!$A$10:$G$1000000,6,FALSE)</f>
        <v>25</v>
      </c>
      <c r="K644" s="3">
        <f>VLOOKUP($A644,'02 SHIPPED'!$A$10:$G$1000000,7,FALSE)</f>
        <v>38</v>
      </c>
      <c r="L644" s="2">
        <f t="shared" si="39"/>
        <v>9.7343802988971467E-2</v>
      </c>
      <c r="M644" s="2">
        <f t="shared" si="40"/>
        <v>9.7343802988971467E-2</v>
      </c>
      <c r="N644" s="2">
        <f t="shared" si="41"/>
        <v>0.24</v>
      </c>
      <c r="O644" s="2">
        <f t="shared" si="42"/>
        <v>0.31578947368421051</v>
      </c>
      <c r="P644" s="8">
        <f>VLOOKUP($A644,'03 FORECAST SHIPPED'!$A$2:$G$1000000,4,FALSE)*L644</f>
        <v>1042964.6730489517</v>
      </c>
      <c r="Q644" s="8">
        <f>VLOOKUP($A644,'03 FORECAST SHIPPED'!$A$2:$G$1000000,5,FALSE)*M644</f>
        <v>1042964.6730489517</v>
      </c>
      <c r="R644" s="8">
        <f>VLOOKUP($A644,'03 FORECAST SHIPPED'!$A$2:$G$1000000,6,FALSE)*N644</f>
        <v>6.24</v>
      </c>
      <c r="S644" s="8">
        <f>VLOOKUP($A644,'03 FORECAST SHIPPED'!$A$2:$G$1000000,7,FALSE)*O644</f>
        <v>12.94736842105263</v>
      </c>
    </row>
    <row r="645" spans="1:19" x14ac:dyDescent="0.25">
      <c r="A645" t="s">
        <v>681</v>
      </c>
      <c r="B645">
        <f>VLOOKUP($A645,'01 LEAD TIME'!$A$10:$G$1000000,2,FALSE)</f>
        <v>1</v>
      </c>
      <c r="C645">
        <f>VLOOKUP($A645,'01 LEAD TIME'!$A$10:$G$1000000,3,FALSE)</f>
        <v>3299</v>
      </c>
      <c r="D645" s="3">
        <f>VLOOKUP($A645,'01 LEAD TIME'!$A$10:$G$1000000,4,FALSE)</f>
        <v>1460699</v>
      </c>
      <c r="E645" s="3">
        <f>VLOOKUP($A645,'01 LEAD TIME'!$A$10:$G$1000000,5,FALSE)</f>
        <v>1460699</v>
      </c>
      <c r="F645" s="3">
        <f>VLOOKUP($A645,'01 LEAD TIME'!$A$10:$G$1000000,6,FALSE)</f>
        <v>9</v>
      </c>
      <c r="G645" s="3">
        <f>VLOOKUP($A645,'01 LEAD TIME'!$A$10:$G$1000000,7,FALSE)</f>
        <v>10</v>
      </c>
      <c r="H645" s="3">
        <f>VLOOKUP($A645,'02 SHIPPED'!$A$10:$G$1000000,4,FALSE)</f>
        <v>4115958</v>
      </c>
      <c r="I645" s="3">
        <f>VLOOKUP($A645,'02 SHIPPED'!$A$10:$G$1000000,5,FALSE)</f>
        <v>4102878</v>
      </c>
      <c r="J645" s="3">
        <f>VLOOKUP($A645,'02 SHIPPED'!$A$10:$G$1000000,6,FALSE)</f>
        <v>18</v>
      </c>
      <c r="K645" s="3">
        <f>VLOOKUP($A645,'02 SHIPPED'!$A$10:$G$1000000,7,FALSE)</f>
        <v>27</v>
      </c>
      <c r="L645" s="2">
        <f t="shared" ref="L645:L708" si="43">D645/H645</f>
        <v>0.35488676026334576</v>
      </c>
      <c r="M645" s="2">
        <f t="shared" ref="M645:M708" si="44">E645/I645</f>
        <v>0.3560181414119552</v>
      </c>
      <c r="N645" s="2">
        <f t="shared" ref="N645:N708" si="45">F645/J645</f>
        <v>0.5</v>
      </c>
      <c r="O645" s="2">
        <f t="shared" ref="O645:O708" si="46">G645/K645</f>
        <v>0.37037037037037035</v>
      </c>
      <c r="P645" s="8">
        <f>VLOOKUP($A645,'03 FORECAST SHIPPED'!$A$2:$G$1000000,4,FALSE)*L645</f>
        <v>2434384.0597965289</v>
      </c>
      <c r="Q645" s="8">
        <f>VLOOKUP($A645,'03 FORECAST SHIPPED'!$A$2:$G$1000000,5,FALSE)*M645</f>
        <v>2437488.1736849109</v>
      </c>
      <c r="R645" s="8">
        <f>VLOOKUP($A645,'03 FORECAST SHIPPED'!$A$2:$G$1000000,6,FALSE)*N645</f>
        <v>11</v>
      </c>
      <c r="S645" s="8">
        <f>VLOOKUP($A645,'03 FORECAST SHIPPED'!$A$2:$G$1000000,7,FALSE)*O645</f>
        <v>11.851851851851851</v>
      </c>
    </row>
    <row r="646" spans="1:19" x14ac:dyDescent="0.25">
      <c r="A646" t="s">
        <v>682</v>
      </c>
      <c r="B646">
        <f>VLOOKUP($A646,'01 LEAD TIME'!$A$10:$G$1000000,2,FALSE)</f>
        <v>1</v>
      </c>
      <c r="C646">
        <f>VLOOKUP($A646,'01 LEAD TIME'!$A$10:$G$1000000,3,FALSE)</f>
        <v>3302</v>
      </c>
      <c r="D646" s="3">
        <f>VLOOKUP($A646,'01 LEAD TIME'!$A$10:$G$1000000,4,FALSE)</f>
        <v>7398056.2000000002</v>
      </c>
      <c r="E646" s="3">
        <f>VLOOKUP($A646,'01 LEAD TIME'!$A$10:$G$1000000,5,FALSE)</f>
        <v>7284027.8700000001</v>
      </c>
      <c r="F646" s="3">
        <f>VLOOKUP($A646,'01 LEAD TIME'!$A$10:$G$1000000,6,FALSE)</f>
        <v>39</v>
      </c>
      <c r="G646" s="3">
        <f>VLOOKUP($A646,'01 LEAD TIME'!$A$10:$G$1000000,7,FALSE)</f>
        <v>50</v>
      </c>
      <c r="H646" s="3">
        <f>VLOOKUP($A646,'02 SHIPPED'!$A$10:$G$1000000,4,FALSE)</f>
        <v>36622444.299999997</v>
      </c>
      <c r="I646" s="3">
        <f>VLOOKUP($A646,'02 SHIPPED'!$A$10:$G$1000000,5,FALSE)</f>
        <v>35699773.509999998</v>
      </c>
      <c r="J646" s="3">
        <f>VLOOKUP($A646,'02 SHIPPED'!$A$10:$G$1000000,6,FALSE)</f>
        <v>104</v>
      </c>
      <c r="K646" s="3">
        <f>VLOOKUP($A646,'02 SHIPPED'!$A$10:$G$1000000,7,FALSE)</f>
        <v>138</v>
      </c>
      <c r="L646" s="2">
        <f t="shared" si="43"/>
        <v>0.20200880474818556</v>
      </c>
      <c r="M646" s="2">
        <f t="shared" si="44"/>
        <v>0.20403568857263601</v>
      </c>
      <c r="N646" s="2">
        <f t="shared" si="45"/>
        <v>0.375</v>
      </c>
      <c r="O646" s="2">
        <f t="shared" si="46"/>
        <v>0.36231884057971014</v>
      </c>
      <c r="P646" s="8">
        <f>VLOOKUP($A646,'03 FORECAST SHIPPED'!$A$2:$G$1000000,4,FALSE)*L646</f>
        <v>8528530.4190069009</v>
      </c>
      <c r="Q646" s="8">
        <f>VLOOKUP($A646,'03 FORECAST SHIPPED'!$A$2:$G$1000000,5,FALSE)*M646</f>
        <v>8405443.6431071479</v>
      </c>
      <c r="R646" s="8">
        <f>VLOOKUP($A646,'03 FORECAST SHIPPED'!$A$2:$G$1000000,6,FALSE)*N646</f>
        <v>48</v>
      </c>
      <c r="S646" s="8">
        <f>VLOOKUP($A646,'03 FORECAST SHIPPED'!$A$2:$G$1000000,7,FALSE)*O646</f>
        <v>61.594202898550726</v>
      </c>
    </row>
    <row r="647" spans="1:19" x14ac:dyDescent="0.25">
      <c r="A647" t="s">
        <v>683</v>
      </c>
      <c r="B647">
        <f>VLOOKUP($A647,'01 LEAD TIME'!$A$10:$G$1000000,2,FALSE)</f>
        <v>1</v>
      </c>
      <c r="C647">
        <f>VLOOKUP($A647,'01 LEAD TIME'!$A$10:$G$1000000,3,FALSE)</f>
        <v>3307</v>
      </c>
      <c r="D647" s="3">
        <f>VLOOKUP($A647,'01 LEAD TIME'!$A$10:$G$1000000,4,FALSE)</f>
        <v>3584749</v>
      </c>
      <c r="E647" s="3">
        <f>VLOOKUP($A647,'01 LEAD TIME'!$A$10:$G$1000000,5,FALSE)</f>
        <v>3584749</v>
      </c>
      <c r="F647" s="3">
        <f>VLOOKUP($A647,'01 LEAD TIME'!$A$10:$G$1000000,6,FALSE)</f>
        <v>12</v>
      </c>
      <c r="G647" s="3">
        <f>VLOOKUP($A647,'01 LEAD TIME'!$A$10:$G$1000000,7,FALSE)</f>
        <v>12</v>
      </c>
      <c r="H647" s="3">
        <f>VLOOKUP($A647,'02 SHIPPED'!$A$10:$G$1000000,4,FALSE)</f>
        <v>19084464</v>
      </c>
      <c r="I647" s="3">
        <f>VLOOKUP($A647,'02 SHIPPED'!$A$10:$G$1000000,5,FALSE)</f>
        <v>19074464</v>
      </c>
      <c r="J647" s="3">
        <f>VLOOKUP($A647,'02 SHIPPED'!$A$10:$G$1000000,6,FALSE)</f>
        <v>74</v>
      </c>
      <c r="K647" s="3">
        <f>VLOOKUP($A647,'02 SHIPPED'!$A$10:$G$1000000,7,FALSE)</f>
        <v>95</v>
      </c>
      <c r="L647" s="2">
        <f t="shared" si="43"/>
        <v>0.18783598009354624</v>
      </c>
      <c r="M647" s="2">
        <f t="shared" si="44"/>
        <v>0.18793445519622465</v>
      </c>
      <c r="N647" s="2">
        <f t="shared" si="45"/>
        <v>0.16216216216216217</v>
      </c>
      <c r="O647" s="2">
        <f t="shared" si="46"/>
        <v>0.12631578947368421</v>
      </c>
      <c r="P647" s="8">
        <f>VLOOKUP($A647,'03 FORECAST SHIPPED'!$A$2:$G$1000000,4,FALSE)*L647</f>
        <v>4261850.937078191</v>
      </c>
      <c r="Q647" s="8">
        <f>VLOOKUP($A647,'03 FORECAST SHIPPED'!$A$2:$G$1000000,5,FALSE)*M647</f>
        <v>4252809.1925432347</v>
      </c>
      <c r="R647" s="8">
        <f>VLOOKUP($A647,'03 FORECAST SHIPPED'!$A$2:$G$1000000,6,FALSE)*N647</f>
        <v>13.621621621621623</v>
      </c>
      <c r="S647" s="8">
        <f>VLOOKUP($A647,'03 FORECAST SHIPPED'!$A$2:$G$1000000,7,FALSE)*O647</f>
        <v>12.631578947368421</v>
      </c>
    </row>
    <row r="648" spans="1:19" x14ac:dyDescent="0.25">
      <c r="A648" t="s">
        <v>684</v>
      </c>
      <c r="B648">
        <f>VLOOKUP($A648,'01 LEAD TIME'!$A$10:$G$1000000,2,FALSE)</f>
        <v>1</v>
      </c>
      <c r="C648">
        <f>VLOOKUP($A648,'01 LEAD TIME'!$A$10:$G$1000000,3,FALSE)</f>
        <v>3313</v>
      </c>
      <c r="D648" s="3">
        <f>VLOOKUP($A648,'01 LEAD TIME'!$A$10:$G$1000000,4,FALSE)</f>
        <v>62614589</v>
      </c>
      <c r="E648" s="3">
        <f>VLOOKUP($A648,'01 LEAD TIME'!$A$10:$G$1000000,5,FALSE)</f>
        <v>62037151</v>
      </c>
      <c r="F648" s="3">
        <f>VLOOKUP($A648,'01 LEAD TIME'!$A$10:$G$1000000,6,FALSE)</f>
        <v>255</v>
      </c>
      <c r="G648" s="3">
        <f>VLOOKUP($A648,'01 LEAD TIME'!$A$10:$G$1000000,7,FALSE)</f>
        <v>340</v>
      </c>
      <c r="H648" s="3">
        <f>VLOOKUP($A648,'02 SHIPPED'!$A$10:$G$1000000,4,FALSE)</f>
        <v>354314028.76999998</v>
      </c>
      <c r="I648" s="3">
        <f>VLOOKUP($A648,'02 SHIPPED'!$A$10:$G$1000000,5,FALSE)</f>
        <v>351114571.52999997</v>
      </c>
      <c r="J648" s="3">
        <f>VLOOKUP($A648,'02 SHIPPED'!$A$10:$G$1000000,6,FALSE)</f>
        <v>1126</v>
      </c>
      <c r="K648" s="3">
        <f>VLOOKUP($A648,'02 SHIPPED'!$A$10:$G$1000000,7,FALSE)</f>
        <v>1529</v>
      </c>
      <c r="L648" s="2">
        <f t="shared" si="43"/>
        <v>0.17672060352045993</v>
      </c>
      <c r="M648" s="2">
        <f t="shared" si="44"/>
        <v>0.1766863469370408</v>
      </c>
      <c r="N648" s="2">
        <f t="shared" si="45"/>
        <v>0.22646536412078153</v>
      </c>
      <c r="O648" s="2">
        <f t="shared" si="46"/>
        <v>0.22236756049705689</v>
      </c>
      <c r="P648" s="8">
        <f>VLOOKUP($A648,'03 FORECAST SHIPPED'!$A$2:$G$1000000,4,FALSE)*L648</f>
        <v>79334685.991132736</v>
      </c>
      <c r="Q648" s="8">
        <f>VLOOKUP($A648,'03 FORECAST SHIPPED'!$A$2:$G$1000000,5,FALSE)*M648</f>
        <v>78938709.947104529</v>
      </c>
      <c r="R648" s="8">
        <f>VLOOKUP($A648,'03 FORECAST SHIPPED'!$A$2:$G$1000000,6,FALSE)*N648</f>
        <v>304.14298401420962</v>
      </c>
      <c r="S648" s="8">
        <f>VLOOKUP($A648,'03 FORECAST SHIPPED'!$A$2:$G$1000000,7,FALSE)*O648</f>
        <v>403.8194898626553</v>
      </c>
    </row>
    <row r="649" spans="1:19" x14ac:dyDescent="0.25">
      <c r="A649" t="s">
        <v>685</v>
      </c>
      <c r="B649">
        <f>VLOOKUP($A649,'01 LEAD TIME'!$A$10:$G$1000000,2,FALSE)</f>
        <v>1</v>
      </c>
      <c r="C649">
        <f>VLOOKUP($A649,'01 LEAD TIME'!$A$10:$G$1000000,3,FALSE)</f>
        <v>3349</v>
      </c>
      <c r="D649" s="3">
        <f>VLOOKUP($A649,'01 LEAD TIME'!$A$10:$G$1000000,4,FALSE)</f>
        <v>4912030</v>
      </c>
      <c r="E649" s="3">
        <f>VLOOKUP($A649,'01 LEAD TIME'!$A$10:$G$1000000,5,FALSE)</f>
        <v>4845936.71</v>
      </c>
      <c r="F649" s="3">
        <f>VLOOKUP($A649,'01 LEAD TIME'!$A$10:$G$1000000,6,FALSE)</f>
        <v>14</v>
      </c>
      <c r="G649" s="3">
        <f>VLOOKUP($A649,'01 LEAD TIME'!$A$10:$G$1000000,7,FALSE)</f>
        <v>24</v>
      </c>
      <c r="H649" s="3">
        <f>VLOOKUP($A649,'02 SHIPPED'!$A$10:$G$1000000,4,FALSE)</f>
        <v>19162314</v>
      </c>
      <c r="I649" s="3">
        <f>VLOOKUP($A649,'02 SHIPPED'!$A$10:$G$1000000,5,FALSE)</f>
        <v>19137821.129999999</v>
      </c>
      <c r="J649" s="3">
        <f>VLOOKUP($A649,'02 SHIPPED'!$A$10:$G$1000000,6,FALSE)</f>
        <v>30</v>
      </c>
      <c r="K649" s="3">
        <f>VLOOKUP($A649,'02 SHIPPED'!$A$10:$G$1000000,7,FALSE)</f>
        <v>55</v>
      </c>
      <c r="L649" s="2">
        <f t="shared" si="43"/>
        <v>0.25633803934117771</v>
      </c>
      <c r="M649" s="2">
        <f t="shared" si="44"/>
        <v>0.25321256150751786</v>
      </c>
      <c r="N649" s="2">
        <f t="shared" si="45"/>
        <v>0.46666666666666667</v>
      </c>
      <c r="O649" s="2">
        <f t="shared" si="46"/>
        <v>0.43636363636363634</v>
      </c>
      <c r="P649" s="8">
        <f>VLOOKUP($A649,'03 FORECAST SHIPPED'!$A$2:$G$1000000,4,FALSE)*L649</f>
        <v>7372860.3946605772</v>
      </c>
      <c r="Q649" s="8">
        <f>VLOOKUP($A649,'03 FORECAST SHIPPED'!$A$2:$G$1000000,5,FALSE)*M649</f>
        <v>7245548.9067128999</v>
      </c>
      <c r="R649" s="8">
        <f>VLOOKUP($A649,'03 FORECAST SHIPPED'!$A$2:$G$1000000,6,FALSE)*N649</f>
        <v>19.133333333333333</v>
      </c>
      <c r="S649" s="8">
        <f>VLOOKUP($A649,'03 FORECAST SHIPPED'!$A$2:$G$1000000,7,FALSE)*O649</f>
        <v>33.163636363636364</v>
      </c>
    </row>
    <row r="650" spans="1:19" x14ac:dyDescent="0.25">
      <c r="A650" t="s">
        <v>686</v>
      </c>
      <c r="B650">
        <f>VLOOKUP($A650,'01 LEAD TIME'!$A$10:$G$1000000,2,FALSE)</f>
        <v>1</v>
      </c>
      <c r="C650">
        <f>VLOOKUP($A650,'01 LEAD TIME'!$A$10:$G$1000000,3,FALSE)</f>
        <v>3367</v>
      </c>
      <c r="D650" s="3">
        <f>VLOOKUP($A650,'01 LEAD TIME'!$A$10:$G$1000000,4,FALSE)</f>
        <v>286900</v>
      </c>
      <c r="E650" s="3">
        <f>VLOOKUP($A650,'01 LEAD TIME'!$A$10:$G$1000000,5,FALSE)</f>
        <v>286900</v>
      </c>
      <c r="F650" s="3">
        <f>VLOOKUP($A650,'01 LEAD TIME'!$A$10:$G$1000000,6,FALSE)</f>
        <v>2</v>
      </c>
      <c r="G650" s="3">
        <f>VLOOKUP($A650,'01 LEAD TIME'!$A$10:$G$1000000,7,FALSE)</f>
        <v>2</v>
      </c>
      <c r="H650" s="3">
        <f>VLOOKUP($A650,'02 SHIPPED'!$A$10:$G$1000000,4,FALSE)</f>
        <v>14714959</v>
      </c>
      <c r="I650" s="3">
        <f>VLOOKUP($A650,'02 SHIPPED'!$A$10:$G$1000000,5,FALSE)</f>
        <v>14664959</v>
      </c>
      <c r="J650" s="3">
        <f>VLOOKUP($A650,'02 SHIPPED'!$A$10:$G$1000000,6,FALSE)</f>
        <v>16</v>
      </c>
      <c r="K650" s="3">
        <f>VLOOKUP($A650,'02 SHIPPED'!$A$10:$G$1000000,7,FALSE)</f>
        <v>25</v>
      </c>
      <c r="L650" s="2">
        <f t="shared" si="43"/>
        <v>1.9497166115107763E-2</v>
      </c>
      <c r="M650" s="2">
        <f t="shared" si="44"/>
        <v>1.9563641466709861E-2</v>
      </c>
      <c r="N650" s="2">
        <f t="shared" si="45"/>
        <v>0.125</v>
      </c>
      <c r="O650" s="2">
        <f t="shared" si="46"/>
        <v>0.08</v>
      </c>
      <c r="P650" s="8">
        <f>VLOOKUP($A650,'03 FORECAST SHIPPED'!$A$2:$G$1000000,4,FALSE)*L650</f>
        <v>298303.89246072655</v>
      </c>
      <c r="Q650" s="8">
        <f>VLOOKUP($A650,'03 FORECAST SHIPPED'!$A$2:$G$1000000,5,FALSE)*M650</f>
        <v>298342.77389387856</v>
      </c>
      <c r="R650" s="8">
        <f>VLOOKUP($A650,'03 FORECAST SHIPPED'!$A$2:$G$1000000,6,FALSE)*N650</f>
        <v>2.125</v>
      </c>
      <c r="S650" s="8">
        <f>VLOOKUP($A650,'03 FORECAST SHIPPED'!$A$2:$G$1000000,7,FALSE)*O650</f>
        <v>2.16</v>
      </c>
    </row>
    <row r="651" spans="1:19" x14ac:dyDescent="0.25">
      <c r="A651" t="s">
        <v>687</v>
      </c>
      <c r="B651">
        <f>VLOOKUP($A651,'01 LEAD TIME'!$A$10:$G$1000000,2,FALSE)</f>
        <v>1</v>
      </c>
      <c r="C651">
        <f>VLOOKUP($A651,'01 LEAD TIME'!$A$10:$G$1000000,3,FALSE)</f>
        <v>3378</v>
      </c>
      <c r="D651" s="3">
        <f>VLOOKUP($A651,'01 LEAD TIME'!$A$10:$G$1000000,4,FALSE)</f>
        <v>725000</v>
      </c>
      <c r="E651" s="3">
        <f>VLOOKUP($A651,'01 LEAD TIME'!$A$10:$G$1000000,5,FALSE)</f>
        <v>725000</v>
      </c>
      <c r="F651" s="3">
        <f>VLOOKUP($A651,'01 LEAD TIME'!$A$10:$G$1000000,6,FALSE)</f>
        <v>1</v>
      </c>
      <c r="G651" s="3">
        <f>VLOOKUP($A651,'01 LEAD TIME'!$A$10:$G$1000000,7,FALSE)</f>
        <v>1</v>
      </c>
      <c r="H651" s="3">
        <f>VLOOKUP($A651,'02 SHIPPED'!$A$10:$G$1000000,4,FALSE)</f>
        <v>725000</v>
      </c>
      <c r="I651" s="3">
        <f>VLOOKUP($A651,'02 SHIPPED'!$A$10:$G$1000000,5,FALSE)</f>
        <v>725000</v>
      </c>
      <c r="J651" s="3">
        <f>VLOOKUP($A651,'02 SHIPPED'!$A$10:$G$1000000,6,FALSE)</f>
        <v>1</v>
      </c>
      <c r="K651" s="3">
        <f>VLOOKUP($A651,'02 SHIPPED'!$A$10:$G$1000000,7,FALSE)</f>
        <v>1</v>
      </c>
      <c r="L651" s="2">
        <f t="shared" si="43"/>
        <v>1</v>
      </c>
      <c r="M651" s="2">
        <f t="shared" si="44"/>
        <v>1</v>
      </c>
      <c r="N651" s="2">
        <f t="shared" si="45"/>
        <v>1</v>
      </c>
      <c r="O651" s="2">
        <f t="shared" si="46"/>
        <v>1</v>
      </c>
      <c r="P651" s="8">
        <f>VLOOKUP($A651,'03 FORECAST SHIPPED'!$A$2:$G$1000000,4,FALSE)*L651</f>
        <v>0</v>
      </c>
      <c r="Q651" s="8">
        <f>VLOOKUP($A651,'03 FORECAST SHIPPED'!$A$2:$G$1000000,5,FALSE)*M651</f>
        <v>0</v>
      </c>
      <c r="R651" s="8">
        <f>VLOOKUP($A651,'03 FORECAST SHIPPED'!$A$2:$G$1000000,6,FALSE)*N651</f>
        <v>0</v>
      </c>
      <c r="S651" s="8">
        <f>VLOOKUP($A651,'03 FORECAST SHIPPED'!$A$2:$G$1000000,7,FALSE)*O651</f>
        <v>0</v>
      </c>
    </row>
    <row r="652" spans="1:19" x14ac:dyDescent="0.25">
      <c r="A652" t="s">
        <v>688</v>
      </c>
      <c r="B652">
        <f>VLOOKUP($A652,'01 LEAD TIME'!$A$10:$G$1000000,2,FALSE)</f>
        <v>1</v>
      </c>
      <c r="C652">
        <f>VLOOKUP($A652,'01 LEAD TIME'!$A$10:$G$1000000,3,FALSE)</f>
        <v>3385</v>
      </c>
      <c r="D652" s="3">
        <f>VLOOKUP($A652,'01 LEAD TIME'!$A$10:$G$1000000,4,FALSE)</f>
        <v>627800</v>
      </c>
      <c r="E652" s="3">
        <f>VLOOKUP($A652,'01 LEAD TIME'!$A$10:$G$1000000,5,FALSE)</f>
        <v>627800</v>
      </c>
      <c r="F652" s="3">
        <f>VLOOKUP($A652,'01 LEAD TIME'!$A$10:$G$1000000,6,FALSE)</f>
        <v>5</v>
      </c>
      <c r="G652" s="3">
        <f>VLOOKUP($A652,'01 LEAD TIME'!$A$10:$G$1000000,7,FALSE)</f>
        <v>5</v>
      </c>
      <c r="H652" s="3">
        <f>VLOOKUP($A652,'02 SHIPPED'!$A$10:$G$1000000,4,FALSE)</f>
        <v>1210699</v>
      </c>
      <c r="I652" s="3">
        <f>VLOOKUP($A652,'02 SHIPPED'!$A$10:$G$1000000,5,FALSE)</f>
        <v>1210699</v>
      </c>
      <c r="J652" s="3">
        <f>VLOOKUP($A652,'02 SHIPPED'!$A$10:$G$1000000,6,FALSE)</f>
        <v>10</v>
      </c>
      <c r="K652" s="3">
        <f>VLOOKUP($A652,'02 SHIPPED'!$A$10:$G$1000000,7,FALSE)</f>
        <v>10</v>
      </c>
      <c r="L652" s="2">
        <f t="shared" si="43"/>
        <v>0.51854341995822251</v>
      </c>
      <c r="M652" s="2">
        <f t="shared" si="44"/>
        <v>0.51854341995822251</v>
      </c>
      <c r="N652" s="2">
        <f t="shared" si="45"/>
        <v>0.5</v>
      </c>
      <c r="O652" s="2">
        <f t="shared" si="46"/>
        <v>0.5</v>
      </c>
      <c r="P652" s="8">
        <f>VLOOKUP($A652,'03 FORECAST SHIPPED'!$A$2:$G$1000000,4,FALSE)*L652</f>
        <v>639233.88241007889</v>
      </c>
      <c r="Q652" s="8">
        <f>VLOOKUP($A652,'03 FORECAST SHIPPED'!$A$2:$G$1000000,5,FALSE)*M652</f>
        <v>639233.88241007889</v>
      </c>
      <c r="R652" s="8">
        <f>VLOOKUP($A652,'03 FORECAST SHIPPED'!$A$2:$G$1000000,6,FALSE)*N652</f>
        <v>5</v>
      </c>
      <c r="S652" s="8">
        <f>VLOOKUP($A652,'03 FORECAST SHIPPED'!$A$2:$G$1000000,7,FALSE)*O652</f>
        <v>5.5</v>
      </c>
    </row>
    <row r="653" spans="1:19" x14ac:dyDescent="0.25">
      <c r="A653" t="s">
        <v>689</v>
      </c>
      <c r="B653">
        <f>VLOOKUP($A653,'01 LEAD TIME'!$A$10:$G$1000000,2,FALSE)</f>
        <v>1</v>
      </c>
      <c r="C653">
        <f>VLOOKUP($A653,'01 LEAD TIME'!$A$10:$G$1000000,3,FALSE)</f>
        <v>3416</v>
      </c>
      <c r="D653" s="3">
        <f>VLOOKUP($A653,'01 LEAD TIME'!$A$10:$G$1000000,4,FALSE)</f>
        <v>149900</v>
      </c>
      <c r="E653" s="3">
        <f>VLOOKUP($A653,'01 LEAD TIME'!$A$10:$G$1000000,5,FALSE)</f>
        <v>149900</v>
      </c>
      <c r="F653" s="3">
        <f>VLOOKUP($A653,'01 LEAD TIME'!$A$10:$G$1000000,6,FALSE)</f>
        <v>1</v>
      </c>
      <c r="G653" s="3">
        <f>VLOOKUP($A653,'01 LEAD TIME'!$A$10:$G$1000000,7,FALSE)</f>
        <v>1</v>
      </c>
      <c r="H653" s="3">
        <f>VLOOKUP($A653,'02 SHIPPED'!$A$10:$G$1000000,4,FALSE)</f>
        <v>149900</v>
      </c>
      <c r="I653" s="3">
        <f>VLOOKUP($A653,'02 SHIPPED'!$A$10:$G$1000000,5,FALSE)</f>
        <v>149900</v>
      </c>
      <c r="J653" s="3">
        <f>VLOOKUP($A653,'02 SHIPPED'!$A$10:$G$1000000,6,FALSE)</f>
        <v>1</v>
      </c>
      <c r="K653" s="3">
        <f>VLOOKUP($A653,'02 SHIPPED'!$A$10:$G$1000000,7,FALSE)</f>
        <v>1</v>
      </c>
      <c r="L653" s="2">
        <f t="shared" si="43"/>
        <v>1</v>
      </c>
      <c r="M653" s="2">
        <f t="shared" si="44"/>
        <v>1</v>
      </c>
      <c r="N653" s="2">
        <f t="shared" si="45"/>
        <v>1</v>
      </c>
      <c r="O653" s="2">
        <f t="shared" si="46"/>
        <v>1</v>
      </c>
      <c r="P653" s="8">
        <f>VLOOKUP($A653,'03 FORECAST SHIPPED'!$A$2:$G$1000000,4,FALSE)*L653</f>
        <v>38500</v>
      </c>
      <c r="Q653" s="8">
        <f>VLOOKUP($A653,'03 FORECAST SHIPPED'!$A$2:$G$1000000,5,FALSE)*M653</f>
        <v>38500</v>
      </c>
      <c r="R653" s="8">
        <f>VLOOKUP($A653,'03 FORECAST SHIPPED'!$A$2:$G$1000000,6,FALSE)*N653</f>
        <v>1</v>
      </c>
      <c r="S653" s="8">
        <f>VLOOKUP($A653,'03 FORECAST SHIPPED'!$A$2:$G$1000000,7,FALSE)*O653</f>
        <v>1</v>
      </c>
    </row>
    <row r="654" spans="1:19" x14ac:dyDescent="0.25">
      <c r="A654" t="s">
        <v>690</v>
      </c>
      <c r="B654">
        <f>VLOOKUP($A654,'01 LEAD TIME'!$A$10:$G$1000000,2,FALSE)</f>
        <v>1</v>
      </c>
      <c r="C654">
        <f>VLOOKUP($A654,'01 LEAD TIME'!$A$10:$G$1000000,3,FALSE)</f>
        <v>3426</v>
      </c>
      <c r="D654" s="3">
        <f>VLOOKUP($A654,'01 LEAD TIME'!$A$10:$G$1000000,4,FALSE)</f>
        <v>9287900</v>
      </c>
      <c r="E654" s="3">
        <f>VLOOKUP($A654,'01 LEAD TIME'!$A$10:$G$1000000,5,FALSE)</f>
        <v>9287900</v>
      </c>
      <c r="F654" s="3">
        <f>VLOOKUP($A654,'01 LEAD TIME'!$A$10:$G$1000000,6,FALSE)</f>
        <v>3</v>
      </c>
      <c r="G654" s="3">
        <f>VLOOKUP($A654,'01 LEAD TIME'!$A$10:$G$1000000,7,FALSE)</f>
        <v>3</v>
      </c>
      <c r="H654" s="3">
        <f>VLOOKUP($A654,'02 SHIPPED'!$A$10:$G$1000000,4,FALSE)</f>
        <v>9412322.4000000004</v>
      </c>
      <c r="I654" s="3">
        <f>VLOOKUP($A654,'02 SHIPPED'!$A$10:$G$1000000,5,FALSE)</f>
        <v>9412322.4000000004</v>
      </c>
      <c r="J654" s="3">
        <f>VLOOKUP($A654,'02 SHIPPED'!$A$10:$G$1000000,6,FALSE)</f>
        <v>5</v>
      </c>
      <c r="K654" s="3">
        <f>VLOOKUP($A654,'02 SHIPPED'!$A$10:$G$1000000,7,FALSE)</f>
        <v>5</v>
      </c>
      <c r="L654" s="2">
        <f t="shared" si="43"/>
        <v>0.98678090329757506</v>
      </c>
      <c r="M654" s="2">
        <f t="shared" si="44"/>
        <v>0.98678090329757506</v>
      </c>
      <c r="N654" s="2">
        <f t="shared" si="45"/>
        <v>0.6</v>
      </c>
      <c r="O654" s="2">
        <f t="shared" si="46"/>
        <v>0.6</v>
      </c>
      <c r="P654" s="8">
        <f>VLOOKUP($A654,'03 FORECAST SHIPPED'!$A$2:$G$1000000,4,FALSE)*L654</f>
        <v>9243988.2498032581</v>
      </c>
      <c r="Q654" s="8">
        <f>VLOOKUP($A654,'03 FORECAST SHIPPED'!$A$2:$G$1000000,5,FALSE)*M654</f>
        <v>9243988.2498032581</v>
      </c>
      <c r="R654" s="8">
        <f>VLOOKUP($A654,'03 FORECAST SHIPPED'!$A$2:$G$1000000,6,FALSE)*N654</f>
        <v>2.4</v>
      </c>
      <c r="S654" s="8">
        <f>VLOOKUP($A654,'03 FORECAST SHIPPED'!$A$2:$G$1000000,7,FALSE)*O654</f>
        <v>2.4</v>
      </c>
    </row>
    <row r="655" spans="1:19" x14ac:dyDescent="0.25">
      <c r="A655" t="s">
        <v>691</v>
      </c>
      <c r="B655">
        <f>VLOOKUP($A655,'01 LEAD TIME'!$A$10:$G$1000000,2,FALSE)</f>
        <v>1</v>
      </c>
      <c r="C655">
        <f>VLOOKUP($A655,'01 LEAD TIME'!$A$10:$G$1000000,3,FALSE)</f>
        <v>3435</v>
      </c>
      <c r="D655" s="3">
        <f>VLOOKUP($A655,'01 LEAD TIME'!$A$10:$G$1000000,4,FALSE)</f>
        <v>21927719.699999999</v>
      </c>
      <c r="E655" s="3">
        <f>VLOOKUP($A655,'01 LEAD TIME'!$A$10:$G$1000000,5,FALSE)</f>
        <v>21817319.699999999</v>
      </c>
      <c r="F655" s="3">
        <f>VLOOKUP($A655,'01 LEAD TIME'!$A$10:$G$1000000,6,FALSE)</f>
        <v>38</v>
      </c>
      <c r="G655" s="3">
        <f>VLOOKUP($A655,'01 LEAD TIME'!$A$10:$G$1000000,7,FALSE)</f>
        <v>43</v>
      </c>
      <c r="H655" s="3">
        <f>VLOOKUP($A655,'02 SHIPPED'!$A$10:$G$1000000,4,FALSE)</f>
        <v>90905822.700000003</v>
      </c>
      <c r="I655" s="3">
        <f>VLOOKUP($A655,'02 SHIPPED'!$A$10:$G$1000000,5,FALSE)</f>
        <v>90565975.200000003</v>
      </c>
      <c r="J655" s="3">
        <f>VLOOKUP($A655,'02 SHIPPED'!$A$10:$G$1000000,6,FALSE)</f>
        <v>148</v>
      </c>
      <c r="K655" s="3">
        <f>VLOOKUP($A655,'02 SHIPPED'!$A$10:$G$1000000,7,FALSE)</f>
        <v>197</v>
      </c>
      <c r="L655" s="2">
        <f t="shared" si="43"/>
        <v>0.24121358840086707</v>
      </c>
      <c r="M655" s="2">
        <f t="shared" si="44"/>
        <v>0.2408997380287691</v>
      </c>
      <c r="N655" s="2">
        <f t="shared" si="45"/>
        <v>0.25675675675675674</v>
      </c>
      <c r="O655" s="2">
        <f t="shared" si="46"/>
        <v>0.21827411167512689</v>
      </c>
      <c r="P655" s="8">
        <f>VLOOKUP($A655,'03 FORECAST SHIPPED'!$A$2:$G$1000000,4,FALSE)*L655</f>
        <v>22257295.132531047</v>
      </c>
      <c r="Q655" s="8">
        <f>VLOOKUP($A655,'03 FORECAST SHIPPED'!$A$2:$G$1000000,5,FALSE)*M655</f>
        <v>22150681.455029104</v>
      </c>
      <c r="R655" s="8">
        <f>VLOOKUP($A655,'03 FORECAST SHIPPED'!$A$2:$G$1000000,6,FALSE)*N655</f>
        <v>40.310810810810807</v>
      </c>
      <c r="S655" s="8">
        <f>VLOOKUP($A655,'03 FORECAST SHIPPED'!$A$2:$G$1000000,7,FALSE)*O655</f>
        <v>47.147208121827411</v>
      </c>
    </row>
    <row r="656" spans="1:19" x14ac:dyDescent="0.25">
      <c r="A656" t="s">
        <v>692</v>
      </c>
      <c r="B656">
        <f>VLOOKUP($A656,'01 LEAD TIME'!$A$10:$G$1000000,2,FALSE)</f>
        <v>1</v>
      </c>
      <c r="C656">
        <f>VLOOKUP($A656,'01 LEAD TIME'!$A$10:$G$1000000,3,FALSE)</f>
        <v>3464</v>
      </c>
      <c r="D656" s="3">
        <f>VLOOKUP($A656,'01 LEAD TIME'!$A$10:$G$1000000,4,FALSE)</f>
        <v>4499000</v>
      </c>
      <c r="E656" s="3">
        <f>VLOOKUP($A656,'01 LEAD TIME'!$A$10:$G$1000000,5,FALSE)</f>
        <v>4499000</v>
      </c>
      <c r="F656" s="3">
        <f>VLOOKUP($A656,'01 LEAD TIME'!$A$10:$G$1000000,6,FALSE)</f>
        <v>1</v>
      </c>
      <c r="G656" s="3">
        <f>VLOOKUP($A656,'01 LEAD TIME'!$A$10:$G$1000000,7,FALSE)</f>
        <v>1</v>
      </c>
      <c r="H656" s="3">
        <f>VLOOKUP($A656,'02 SHIPPED'!$A$10:$G$1000000,4,FALSE)</f>
        <v>6624000</v>
      </c>
      <c r="I656" s="3">
        <f>VLOOKUP($A656,'02 SHIPPED'!$A$10:$G$1000000,5,FALSE)</f>
        <v>6624000</v>
      </c>
      <c r="J656" s="3">
        <f>VLOOKUP($A656,'02 SHIPPED'!$A$10:$G$1000000,6,FALSE)</f>
        <v>2</v>
      </c>
      <c r="K656" s="3">
        <f>VLOOKUP($A656,'02 SHIPPED'!$A$10:$G$1000000,7,FALSE)</f>
        <v>2</v>
      </c>
      <c r="L656" s="2">
        <f t="shared" si="43"/>
        <v>0.67919685990338163</v>
      </c>
      <c r="M656" s="2">
        <f t="shared" si="44"/>
        <v>0.67919685990338163</v>
      </c>
      <c r="N656" s="2">
        <f t="shared" si="45"/>
        <v>0.5</v>
      </c>
      <c r="O656" s="2">
        <f t="shared" si="46"/>
        <v>0.5</v>
      </c>
      <c r="P656" s="8">
        <f>VLOOKUP($A656,'03 FORECAST SHIPPED'!$A$2:$G$1000000,4,FALSE)*L656</f>
        <v>1746894.3236714976</v>
      </c>
      <c r="Q656" s="8">
        <f>VLOOKUP($A656,'03 FORECAST SHIPPED'!$A$2:$G$1000000,5,FALSE)*M656</f>
        <v>1678974.6376811594</v>
      </c>
      <c r="R656" s="8">
        <f>VLOOKUP($A656,'03 FORECAST SHIPPED'!$A$2:$G$1000000,6,FALSE)*N656</f>
        <v>1.5</v>
      </c>
      <c r="S656" s="8">
        <f>VLOOKUP($A656,'03 FORECAST SHIPPED'!$A$2:$G$1000000,7,FALSE)*O656</f>
        <v>2</v>
      </c>
    </row>
    <row r="657" spans="1:19" x14ac:dyDescent="0.25">
      <c r="A657" t="s">
        <v>693</v>
      </c>
      <c r="B657">
        <f>VLOOKUP($A657,'01 LEAD TIME'!$A$10:$G$1000000,2,FALSE)</f>
        <v>1</v>
      </c>
      <c r="C657">
        <f>VLOOKUP($A657,'01 LEAD TIME'!$A$10:$G$1000000,3,FALSE)</f>
        <v>3519</v>
      </c>
      <c r="D657" s="3">
        <f>VLOOKUP($A657,'01 LEAD TIME'!$A$10:$G$1000000,4,FALSE)</f>
        <v>59022152</v>
      </c>
      <c r="E657" s="3">
        <f>VLOOKUP($A657,'01 LEAD TIME'!$A$10:$G$1000000,5,FALSE)</f>
        <v>58061297.329999998</v>
      </c>
      <c r="F657" s="3">
        <f>VLOOKUP($A657,'01 LEAD TIME'!$A$10:$G$1000000,6,FALSE)</f>
        <v>405</v>
      </c>
      <c r="G657" s="3">
        <f>VLOOKUP($A657,'01 LEAD TIME'!$A$10:$G$1000000,7,FALSE)</f>
        <v>430</v>
      </c>
      <c r="H657" s="3">
        <f>VLOOKUP($A657,'02 SHIPPED'!$A$10:$G$1000000,4,FALSE)</f>
        <v>146500395</v>
      </c>
      <c r="I657" s="3">
        <f>VLOOKUP($A657,'02 SHIPPED'!$A$10:$G$1000000,5,FALSE)</f>
        <v>141759205.71000001</v>
      </c>
      <c r="J657" s="3">
        <f>VLOOKUP($A657,'02 SHIPPED'!$A$10:$G$1000000,6,FALSE)</f>
        <v>569</v>
      </c>
      <c r="K657" s="3">
        <f>VLOOKUP($A657,'02 SHIPPED'!$A$10:$G$1000000,7,FALSE)</f>
        <v>668</v>
      </c>
      <c r="L657" s="2">
        <f t="shared" si="43"/>
        <v>0.40288049735292525</v>
      </c>
      <c r="M657" s="2">
        <f t="shared" si="44"/>
        <v>0.40957690923281059</v>
      </c>
      <c r="N657" s="2">
        <f t="shared" si="45"/>
        <v>0.71177504393673108</v>
      </c>
      <c r="O657" s="2">
        <f t="shared" si="46"/>
        <v>0.64371257485029942</v>
      </c>
      <c r="P657" s="8">
        <f>VLOOKUP($A657,'03 FORECAST SHIPPED'!$A$2:$G$1000000,4,FALSE)*L657</f>
        <v>52320870.752535015</v>
      </c>
      <c r="Q657" s="8">
        <f>VLOOKUP($A657,'03 FORECAST SHIPPED'!$A$2:$G$1000000,5,FALSE)*M657</f>
        <v>51744670.433962196</v>
      </c>
      <c r="R657" s="8">
        <f>VLOOKUP($A657,'03 FORECAST SHIPPED'!$A$2:$G$1000000,6,FALSE)*N657</f>
        <v>407.13532513181019</v>
      </c>
      <c r="S657" s="8">
        <f>VLOOKUP($A657,'03 FORECAST SHIPPED'!$A$2:$G$1000000,7,FALSE)*O657</f>
        <v>445.44910179640721</v>
      </c>
    </row>
    <row r="658" spans="1:19" x14ac:dyDescent="0.25">
      <c r="A658" t="s">
        <v>694</v>
      </c>
      <c r="B658">
        <f>VLOOKUP($A658,'01 LEAD TIME'!$A$10:$G$1000000,2,FALSE)</f>
        <v>1</v>
      </c>
      <c r="C658">
        <f>VLOOKUP($A658,'01 LEAD TIME'!$A$10:$G$1000000,3,FALSE)</f>
        <v>3525</v>
      </c>
      <c r="D658" s="3">
        <f>VLOOKUP($A658,'01 LEAD TIME'!$A$10:$G$1000000,4,FALSE)</f>
        <v>650555</v>
      </c>
      <c r="E658" s="3">
        <f>VLOOKUP($A658,'01 LEAD TIME'!$A$10:$G$1000000,5,FALSE)</f>
        <v>617060</v>
      </c>
      <c r="F658" s="3">
        <f>VLOOKUP($A658,'01 LEAD TIME'!$A$10:$G$1000000,6,FALSE)</f>
        <v>4</v>
      </c>
      <c r="G658" s="3">
        <f>VLOOKUP($A658,'01 LEAD TIME'!$A$10:$G$1000000,7,FALSE)</f>
        <v>4</v>
      </c>
      <c r="H658" s="3">
        <f>VLOOKUP($A658,'02 SHIPPED'!$A$10:$G$1000000,4,FALSE)</f>
        <v>4584280</v>
      </c>
      <c r="I658" s="3">
        <f>VLOOKUP($A658,'02 SHIPPED'!$A$10:$G$1000000,5,FALSE)</f>
        <v>4550480</v>
      </c>
      <c r="J658" s="3">
        <f>VLOOKUP($A658,'02 SHIPPED'!$A$10:$G$1000000,6,FALSE)</f>
        <v>19</v>
      </c>
      <c r="K658" s="3">
        <f>VLOOKUP($A658,'02 SHIPPED'!$A$10:$G$1000000,7,FALSE)</f>
        <v>23</v>
      </c>
      <c r="L658" s="2">
        <f t="shared" si="43"/>
        <v>0.14190996186969382</v>
      </c>
      <c r="M658" s="2">
        <f t="shared" si="44"/>
        <v>0.13560327701693009</v>
      </c>
      <c r="N658" s="2">
        <f t="shared" si="45"/>
        <v>0.21052631578947367</v>
      </c>
      <c r="O658" s="2">
        <f t="shared" si="46"/>
        <v>0.17391304347826086</v>
      </c>
      <c r="P658" s="8">
        <f>VLOOKUP($A658,'03 FORECAST SHIPPED'!$A$2:$G$1000000,4,FALSE)*L658</f>
        <v>1004665.3687047912</v>
      </c>
      <c r="Q658" s="8">
        <f>VLOOKUP($A658,'03 FORECAST SHIPPED'!$A$2:$G$1000000,5,FALSE)*M658</f>
        <v>913329.05001933873</v>
      </c>
      <c r="R658" s="8">
        <f>VLOOKUP($A658,'03 FORECAST SHIPPED'!$A$2:$G$1000000,6,FALSE)*N658</f>
        <v>5.0526315789473681</v>
      </c>
      <c r="S658" s="8">
        <f>VLOOKUP($A658,'03 FORECAST SHIPPED'!$A$2:$G$1000000,7,FALSE)*O658</f>
        <v>5.5652173913043477</v>
      </c>
    </row>
    <row r="659" spans="1:19" x14ac:dyDescent="0.25">
      <c r="A659" t="s">
        <v>695</v>
      </c>
      <c r="B659">
        <f>VLOOKUP($A659,'01 LEAD TIME'!$A$10:$G$1000000,2,FALSE)</f>
        <v>1</v>
      </c>
      <c r="C659">
        <f>VLOOKUP($A659,'01 LEAD TIME'!$A$10:$G$1000000,3,FALSE)</f>
        <v>3540</v>
      </c>
      <c r="D659" s="3">
        <f>VLOOKUP($A659,'01 LEAD TIME'!$A$10:$G$1000000,4,FALSE)</f>
        <v>2998888</v>
      </c>
      <c r="E659" s="3">
        <f>VLOOKUP($A659,'01 LEAD TIME'!$A$10:$G$1000000,5,FALSE)</f>
        <v>2998888</v>
      </c>
      <c r="F659" s="3">
        <f>VLOOKUP($A659,'01 LEAD TIME'!$A$10:$G$1000000,6,FALSE)</f>
        <v>3</v>
      </c>
      <c r="G659" s="3">
        <f>VLOOKUP($A659,'01 LEAD TIME'!$A$10:$G$1000000,7,FALSE)</f>
        <v>3</v>
      </c>
      <c r="H659" s="3">
        <f>VLOOKUP($A659,'02 SHIPPED'!$A$10:$G$1000000,4,FALSE)</f>
        <v>6278657</v>
      </c>
      <c r="I659" s="3">
        <f>VLOOKUP($A659,'02 SHIPPED'!$A$10:$G$1000000,5,FALSE)</f>
        <v>6278657</v>
      </c>
      <c r="J659" s="3">
        <f>VLOOKUP($A659,'02 SHIPPED'!$A$10:$G$1000000,6,FALSE)</f>
        <v>7</v>
      </c>
      <c r="K659" s="3">
        <f>VLOOKUP($A659,'02 SHIPPED'!$A$10:$G$1000000,7,FALSE)</f>
        <v>7</v>
      </c>
      <c r="L659" s="2">
        <f t="shared" si="43"/>
        <v>0.47763207959918819</v>
      </c>
      <c r="M659" s="2">
        <f t="shared" si="44"/>
        <v>0.47763207959918819</v>
      </c>
      <c r="N659" s="2">
        <f t="shared" si="45"/>
        <v>0.42857142857142855</v>
      </c>
      <c r="O659" s="2">
        <f t="shared" si="46"/>
        <v>0.42857142857142855</v>
      </c>
      <c r="P659" s="8">
        <f>VLOOKUP($A659,'03 FORECAST SHIPPED'!$A$2:$G$1000000,4,FALSE)*L659</f>
        <v>2162975.0224839486</v>
      </c>
      <c r="Q659" s="8">
        <f>VLOOKUP($A659,'03 FORECAST SHIPPED'!$A$2:$G$1000000,5,FALSE)*M659</f>
        <v>2162975.0224839486</v>
      </c>
      <c r="R659" s="8">
        <f>VLOOKUP($A659,'03 FORECAST SHIPPED'!$A$2:$G$1000000,6,FALSE)*N659</f>
        <v>3.8571428571428568</v>
      </c>
      <c r="S659" s="8">
        <f>VLOOKUP($A659,'03 FORECAST SHIPPED'!$A$2:$G$1000000,7,FALSE)*O659</f>
        <v>3.8571428571428568</v>
      </c>
    </row>
    <row r="660" spans="1:19" x14ac:dyDescent="0.25">
      <c r="A660" t="s">
        <v>696</v>
      </c>
      <c r="B660">
        <f>VLOOKUP($A660,'01 LEAD TIME'!$A$10:$G$1000000,2,FALSE)</f>
        <v>1</v>
      </c>
      <c r="C660">
        <f>VLOOKUP($A660,'01 LEAD TIME'!$A$10:$G$1000000,3,FALSE)</f>
        <v>3549</v>
      </c>
      <c r="D660" s="3">
        <f>VLOOKUP($A660,'01 LEAD TIME'!$A$10:$G$1000000,4,FALSE)</f>
        <v>4845613</v>
      </c>
      <c r="E660" s="3">
        <f>VLOOKUP($A660,'01 LEAD TIME'!$A$10:$G$1000000,5,FALSE)</f>
        <v>4798245.45</v>
      </c>
      <c r="F660" s="3">
        <f>VLOOKUP($A660,'01 LEAD TIME'!$A$10:$G$1000000,6,FALSE)</f>
        <v>15</v>
      </c>
      <c r="G660" s="3">
        <f>VLOOKUP($A660,'01 LEAD TIME'!$A$10:$G$1000000,7,FALSE)</f>
        <v>22</v>
      </c>
      <c r="H660" s="3">
        <f>VLOOKUP($A660,'02 SHIPPED'!$A$10:$G$1000000,4,FALSE)</f>
        <v>25124059.68</v>
      </c>
      <c r="I660" s="3">
        <f>VLOOKUP($A660,'02 SHIPPED'!$A$10:$G$1000000,5,FALSE)</f>
        <v>24924544.579999998</v>
      </c>
      <c r="J660" s="3">
        <f>VLOOKUP($A660,'02 SHIPPED'!$A$10:$G$1000000,6,FALSE)</f>
        <v>63</v>
      </c>
      <c r="K660" s="3">
        <f>VLOOKUP($A660,'02 SHIPPED'!$A$10:$G$1000000,7,FALSE)</f>
        <v>92</v>
      </c>
      <c r="L660" s="2">
        <f t="shared" si="43"/>
        <v>0.19286743709884391</v>
      </c>
      <c r="M660" s="2">
        <f t="shared" si="44"/>
        <v>0.19251085750430191</v>
      </c>
      <c r="N660" s="2">
        <f t="shared" si="45"/>
        <v>0.23809523809523808</v>
      </c>
      <c r="O660" s="2">
        <f t="shared" si="46"/>
        <v>0.2391304347826087</v>
      </c>
      <c r="P660" s="8">
        <f>VLOOKUP($A660,'03 FORECAST SHIPPED'!$A$2:$G$1000000,4,FALSE)*L660</f>
        <v>4037984.9312365316</v>
      </c>
      <c r="Q660" s="8">
        <f>VLOOKUP($A660,'03 FORECAST SHIPPED'!$A$2:$G$1000000,5,FALSE)*M660</f>
        <v>3992110.5502941618</v>
      </c>
      <c r="R660" s="8">
        <f>VLOOKUP($A660,'03 FORECAST SHIPPED'!$A$2:$G$1000000,6,FALSE)*N660</f>
        <v>17.619047619047617</v>
      </c>
      <c r="S660" s="8">
        <f>VLOOKUP($A660,'03 FORECAST SHIPPED'!$A$2:$G$1000000,7,FALSE)*O660</f>
        <v>26.065217391304348</v>
      </c>
    </row>
    <row r="661" spans="1:19" x14ac:dyDescent="0.25">
      <c r="A661" t="s">
        <v>697</v>
      </c>
      <c r="B661">
        <f>VLOOKUP($A661,'01 LEAD TIME'!$A$10:$G$1000000,2,FALSE)</f>
        <v>1</v>
      </c>
      <c r="C661">
        <f>VLOOKUP($A661,'01 LEAD TIME'!$A$10:$G$1000000,3,FALSE)</f>
        <v>3564</v>
      </c>
      <c r="D661" s="3">
        <f>VLOOKUP($A661,'01 LEAD TIME'!$A$10:$G$1000000,4,FALSE)</f>
        <v>4964782</v>
      </c>
      <c r="E661" s="3">
        <f>VLOOKUP($A661,'01 LEAD TIME'!$A$10:$G$1000000,5,FALSE)</f>
        <v>4924782</v>
      </c>
      <c r="F661" s="3">
        <f>VLOOKUP($A661,'01 LEAD TIME'!$A$10:$G$1000000,6,FALSE)</f>
        <v>10</v>
      </c>
      <c r="G661" s="3">
        <f>VLOOKUP($A661,'01 LEAD TIME'!$A$10:$G$1000000,7,FALSE)</f>
        <v>11</v>
      </c>
      <c r="H661" s="3">
        <f>VLOOKUP($A661,'02 SHIPPED'!$A$10:$G$1000000,4,FALSE)</f>
        <v>12233577</v>
      </c>
      <c r="I661" s="3">
        <f>VLOOKUP($A661,'02 SHIPPED'!$A$10:$G$1000000,5,FALSE)</f>
        <v>12133577</v>
      </c>
      <c r="J661" s="3">
        <f>VLOOKUP($A661,'02 SHIPPED'!$A$10:$G$1000000,6,FALSE)</f>
        <v>26</v>
      </c>
      <c r="K661" s="3">
        <f>VLOOKUP($A661,'02 SHIPPED'!$A$10:$G$1000000,7,FALSE)</f>
        <v>33</v>
      </c>
      <c r="L661" s="2">
        <f t="shared" si="43"/>
        <v>0.40583240698938666</v>
      </c>
      <c r="M661" s="2">
        <f t="shared" si="44"/>
        <v>0.4058804753124326</v>
      </c>
      <c r="N661" s="2">
        <f t="shared" si="45"/>
        <v>0.38461538461538464</v>
      </c>
      <c r="O661" s="2">
        <f t="shared" si="46"/>
        <v>0.33333333333333331</v>
      </c>
      <c r="P661" s="8">
        <f>VLOOKUP($A661,'03 FORECAST SHIPPED'!$A$2:$G$1000000,4,FALSE)*L661</f>
        <v>8808268.1336114537</v>
      </c>
      <c r="Q661" s="8">
        <f>VLOOKUP($A661,'03 FORECAST SHIPPED'!$A$2:$G$1000000,5,FALSE)*M661</f>
        <v>8743457.3110371325</v>
      </c>
      <c r="R661" s="8">
        <f>VLOOKUP($A661,'03 FORECAST SHIPPED'!$A$2:$G$1000000,6,FALSE)*N661</f>
        <v>13.846153846153847</v>
      </c>
      <c r="S661" s="8">
        <f>VLOOKUP($A661,'03 FORECAST SHIPPED'!$A$2:$G$1000000,7,FALSE)*O661</f>
        <v>13.666666666666666</v>
      </c>
    </row>
    <row r="662" spans="1:19" x14ac:dyDescent="0.25">
      <c r="A662" t="s">
        <v>698</v>
      </c>
      <c r="B662">
        <f>VLOOKUP($A662,'01 LEAD TIME'!$A$10:$G$1000000,2,FALSE)</f>
        <v>1</v>
      </c>
      <c r="C662">
        <f>VLOOKUP($A662,'01 LEAD TIME'!$A$10:$G$1000000,3,FALSE)</f>
        <v>3585</v>
      </c>
      <c r="D662" s="3">
        <f>VLOOKUP($A662,'01 LEAD TIME'!$A$10:$G$1000000,4,FALSE)</f>
        <v>7697909</v>
      </c>
      <c r="E662" s="3">
        <f>VLOOKUP($A662,'01 LEAD TIME'!$A$10:$G$1000000,5,FALSE)</f>
        <v>7688910</v>
      </c>
      <c r="F662" s="3">
        <f>VLOOKUP($A662,'01 LEAD TIME'!$A$10:$G$1000000,6,FALSE)</f>
        <v>15</v>
      </c>
      <c r="G662" s="3">
        <f>VLOOKUP($A662,'01 LEAD TIME'!$A$10:$G$1000000,7,FALSE)</f>
        <v>17</v>
      </c>
      <c r="H662" s="3">
        <f>VLOOKUP($A662,'02 SHIPPED'!$A$10:$G$1000000,4,FALSE)</f>
        <v>15777043.199999999</v>
      </c>
      <c r="I662" s="3">
        <f>VLOOKUP($A662,'02 SHIPPED'!$A$10:$G$1000000,5,FALSE)</f>
        <v>15627984.199999999</v>
      </c>
      <c r="J662" s="3">
        <f>VLOOKUP($A662,'02 SHIPPED'!$A$10:$G$1000000,6,FALSE)</f>
        <v>53</v>
      </c>
      <c r="K662" s="3">
        <f>VLOOKUP($A662,'02 SHIPPED'!$A$10:$G$1000000,7,FALSE)</f>
        <v>69</v>
      </c>
      <c r="L662" s="2">
        <f t="shared" si="43"/>
        <v>0.48791835722424848</v>
      </c>
      <c r="M662" s="2">
        <f t="shared" si="44"/>
        <v>0.49199627422198189</v>
      </c>
      <c r="N662" s="2">
        <f t="shared" si="45"/>
        <v>0.28301886792452829</v>
      </c>
      <c r="O662" s="2">
        <f t="shared" si="46"/>
        <v>0.24637681159420291</v>
      </c>
      <c r="P662" s="8">
        <f>VLOOKUP($A662,'03 FORECAST SHIPPED'!$A$2:$G$1000000,4,FALSE)*L662</f>
        <v>10287535.680967698</v>
      </c>
      <c r="Q662" s="8">
        <f>VLOOKUP($A662,'03 FORECAST SHIPPED'!$A$2:$G$1000000,5,FALSE)*M662</f>
        <v>10311483.874273159</v>
      </c>
      <c r="R662" s="8">
        <f>VLOOKUP($A662,'03 FORECAST SHIPPED'!$A$2:$G$1000000,6,FALSE)*N662</f>
        <v>16.981132075471699</v>
      </c>
      <c r="S662" s="8">
        <f>VLOOKUP($A662,'03 FORECAST SHIPPED'!$A$2:$G$1000000,7,FALSE)*O662</f>
        <v>18.478260869565219</v>
      </c>
    </row>
    <row r="663" spans="1:19" x14ac:dyDescent="0.25">
      <c r="A663" t="s">
        <v>699</v>
      </c>
      <c r="B663">
        <f>VLOOKUP($A663,'01 LEAD TIME'!$A$10:$G$1000000,2,FALSE)</f>
        <v>1</v>
      </c>
      <c r="C663">
        <f>VLOOKUP($A663,'01 LEAD TIME'!$A$10:$G$1000000,3,FALSE)</f>
        <v>3594</v>
      </c>
      <c r="D663" s="3">
        <f>VLOOKUP($A663,'01 LEAD TIME'!$A$10:$G$1000000,4,FALSE)</f>
        <v>2468900</v>
      </c>
      <c r="E663" s="3">
        <f>VLOOKUP($A663,'01 LEAD TIME'!$A$10:$G$1000000,5,FALSE)</f>
        <v>2468900</v>
      </c>
      <c r="F663" s="3">
        <f>VLOOKUP($A663,'01 LEAD TIME'!$A$10:$G$1000000,6,FALSE)</f>
        <v>10</v>
      </c>
      <c r="G663" s="3">
        <f>VLOOKUP($A663,'01 LEAD TIME'!$A$10:$G$1000000,7,FALSE)</f>
        <v>10</v>
      </c>
      <c r="H663" s="3">
        <f>VLOOKUP($A663,'02 SHIPPED'!$A$10:$G$1000000,4,FALSE)</f>
        <v>9460167.1999999993</v>
      </c>
      <c r="I663" s="3">
        <f>VLOOKUP($A663,'02 SHIPPED'!$A$10:$G$1000000,5,FALSE)</f>
        <v>9460167.1999999993</v>
      </c>
      <c r="J663" s="3">
        <f>VLOOKUP($A663,'02 SHIPPED'!$A$10:$G$1000000,6,FALSE)</f>
        <v>33</v>
      </c>
      <c r="K663" s="3">
        <f>VLOOKUP($A663,'02 SHIPPED'!$A$10:$G$1000000,7,FALSE)</f>
        <v>37</v>
      </c>
      <c r="L663" s="2">
        <f t="shared" si="43"/>
        <v>0.26097847403796415</v>
      </c>
      <c r="M663" s="2">
        <f t="shared" si="44"/>
        <v>0.26097847403796415</v>
      </c>
      <c r="N663" s="2">
        <f t="shared" si="45"/>
        <v>0.30303030303030304</v>
      </c>
      <c r="O663" s="2">
        <f t="shared" si="46"/>
        <v>0.27027027027027029</v>
      </c>
      <c r="P663" s="8">
        <f>VLOOKUP($A663,'03 FORECAST SHIPPED'!$A$2:$G$1000000,4,FALSE)*L663</f>
        <v>2264503.2250043107</v>
      </c>
      <c r="Q663" s="8">
        <f>VLOOKUP($A663,'03 FORECAST SHIPPED'!$A$2:$G$1000000,5,FALSE)*M663</f>
        <v>2264503.2250043107</v>
      </c>
      <c r="R663" s="8">
        <f>VLOOKUP($A663,'03 FORECAST SHIPPED'!$A$2:$G$1000000,6,FALSE)*N663</f>
        <v>12.424242424242424</v>
      </c>
      <c r="S663" s="8">
        <f>VLOOKUP($A663,'03 FORECAST SHIPPED'!$A$2:$G$1000000,7,FALSE)*O663</f>
        <v>12.432432432432433</v>
      </c>
    </row>
    <row r="664" spans="1:19" x14ac:dyDescent="0.25">
      <c r="A664" t="s">
        <v>700</v>
      </c>
      <c r="B664">
        <f>VLOOKUP($A664,'01 LEAD TIME'!$A$10:$G$1000000,2,FALSE)</f>
        <v>1</v>
      </c>
      <c r="C664">
        <f>VLOOKUP($A664,'01 LEAD TIME'!$A$10:$G$1000000,3,FALSE)</f>
        <v>3602</v>
      </c>
      <c r="D664" s="3">
        <f>VLOOKUP($A664,'01 LEAD TIME'!$A$10:$G$1000000,4,FALSE)</f>
        <v>4662500</v>
      </c>
      <c r="E664" s="3">
        <f>VLOOKUP($A664,'01 LEAD TIME'!$A$10:$G$1000000,5,FALSE)</f>
        <v>4662500</v>
      </c>
      <c r="F664" s="3">
        <f>VLOOKUP($A664,'01 LEAD TIME'!$A$10:$G$1000000,6,FALSE)</f>
        <v>6</v>
      </c>
      <c r="G664" s="3">
        <f>VLOOKUP($A664,'01 LEAD TIME'!$A$10:$G$1000000,7,FALSE)</f>
        <v>6</v>
      </c>
      <c r="H664" s="3">
        <f>VLOOKUP($A664,'02 SHIPPED'!$A$10:$G$1000000,4,FALSE)</f>
        <v>4856198</v>
      </c>
      <c r="I664" s="3">
        <f>VLOOKUP($A664,'02 SHIPPED'!$A$10:$G$1000000,5,FALSE)</f>
        <v>4856198</v>
      </c>
      <c r="J664" s="3">
        <f>VLOOKUP($A664,'02 SHIPPED'!$A$10:$G$1000000,6,FALSE)</f>
        <v>8</v>
      </c>
      <c r="K664" s="3">
        <f>VLOOKUP($A664,'02 SHIPPED'!$A$10:$G$1000000,7,FALSE)</f>
        <v>10</v>
      </c>
      <c r="L664" s="2">
        <f t="shared" si="43"/>
        <v>0.96011324085220573</v>
      </c>
      <c r="M664" s="2">
        <f t="shared" si="44"/>
        <v>0.96011324085220573</v>
      </c>
      <c r="N664" s="2">
        <f t="shared" si="45"/>
        <v>0.75</v>
      </c>
      <c r="O664" s="2">
        <f t="shared" si="46"/>
        <v>0.6</v>
      </c>
      <c r="P664" s="8">
        <f>VLOOKUP($A664,'03 FORECAST SHIPPED'!$A$2:$G$1000000,4,FALSE)*L664</f>
        <v>12920131.548898952</v>
      </c>
      <c r="Q664" s="8">
        <f>VLOOKUP($A664,'03 FORECAST SHIPPED'!$A$2:$G$1000000,5,FALSE)*M664</f>
        <v>12920131.548898952</v>
      </c>
      <c r="R664" s="8">
        <f>VLOOKUP($A664,'03 FORECAST SHIPPED'!$A$2:$G$1000000,6,FALSE)*N664</f>
        <v>12.75</v>
      </c>
      <c r="S664" s="8">
        <f>VLOOKUP($A664,'03 FORECAST SHIPPED'!$A$2:$G$1000000,7,FALSE)*O664</f>
        <v>12</v>
      </c>
    </row>
    <row r="665" spans="1:19" x14ac:dyDescent="0.25">
      <c r="A665" t="s">
        <v>701</v>
      </c>
      <c r="B665">
        <f>VLOOKUP($A665,'01 LEAD TIME'!$A$10:$G$1000000,2,FALSE)</f>
        <v>1</v>
      </c>
      <c r="C665">
        <f>VLOOKUP($A665,'01 LEAD TIME'!$A$10:$G$1000000,3,FALSE)</f>
        <v>3609</v>
      </c>
      <c r="D665" s="3">
        <f>VLOOKUP($A665,'01 LEAD TIME'!$A$10:$G$1000000,4,FALSE)</f>
        <v>6493910</v>
      </c>
      <c r="E665" s="3">
        <f>VLOOKUP($A665,'01 LEAD TIME'!$A$10:$G$1000000,5,FALSE)</f>
        <v>6411542.5</v>
      </c>
      <c r="F665" s="3">
        <f>VLOOKUP($A665,'01 LEAD TIME'!$A$10:$G$1000000,6,FALSE)</f>
        <v>26</v>
      </c>
      <c r="G665" s="3">
        <f>VLOOKUP($A665,'01 LEAD TIME'!$A$10:$G$1000000,7,FALSE)</f>
        <v>28</v>
      </c>
      <c r="H665" s="3">
        <f>VLOOKUP($A665,'02 SHIPPED'!$A$10:$G$1000000,4,FALSE)</f>
        <v>15568034.5</v>
      </c>
      <c r="I665" s="3">
        <f>VLOOKUP($A665,'02 SHIPPED'!$A$10:$G$1000000,5,FALSE)</f>
        <v>15397969.050000001</v>
      </c>
      <c r="J665" s="3">
        <f>VLOOKUP($A665,'02 SHIPPED'!$A$10:$G$1000000,6,FALSE)</f>
        <v>81</v>
      </c>
      <c r="K665" s="3">
        <f>VLOOKUP($A665,'02 SHIPPED'!$A$10:$G$1000000,7,FALSE)</f>
        <v>111</v>
      </c>
      <c r="L665" s="2">
        <f t="shared" si="43"/>
        <v>0.41713101290981852</v>
      </c>
      <c r="M665" s="2">
        <f t="shared" si="44"/>
        <v>0.41638884187781894</v>
      </c>
      <c r="N665" s="2">
        <f t="shared" si="45"/>
        <v>0.32098765432098764</v>
      </c>
      <c r="O665" s="2">
        <f t="shared" si="46"/>
        <v>0.25225225225225223</v>
      </c>
      <c r="P665" s="8">
        <f>VLOOKUP($A665,'03 FORECAST SHIPPED'!$A$2:$G$1000000,4,FALSE)*L665</f>
        <v>9862523.2412874606</v>
      </c>
      <c r="Q665" s="8">
        <f>VLOOKUP($A665,'03 FORECAST SHIPPED'!$A$2:$G$1000000,5,FALSE)*M665</f>
        <v>9681156.5587711949</v>
      </c>
      <c r="R665" s="8">
        <f>VLOOKUP($A665,'03 FORECAST SHIPPED'!$A$2:$G$1000000,6,FALSE)*N665</f>
        <v>34.987654320987652</v>
      </c>
      <c r="S665" s="8">
        <f>VLOOKUP($A665,'03 FORECAST SHIPPED'!$A$2:$G$1000000,7,FALSE)*O665</f>
        <v>37.081081081081081</v>
      </c>
    </row>
    <row r="666" spans="1:19" x14ac:dyDescent="0.25">
      <c r="A666" t="s">
        <v>702</v>
      </c>
      <c r="B666">
        <f>VLOOKUP($A666,'01 LEAD TIME'!$A$10:$G$1000000,2,FALSE)</f>
        <v>1</v>
      </c>
      <c r="C666">
        <f>VLOOKUP($A666,'01 LEAD TIME'!$A$10:$G$1000000,3,FALSE)</f>
        <v>3633</v>
      </c>
      <c r="D666" s="3">
        <f>VLOOKUP($A666,'01 LEAD TIME'!$A$10:$G$1000000,4,FALSE)</f>
        <v>6488540</v>
      </c>
      <c r="E666" s="3">
        <f>VLOOKUP($A666,'01 LEAD TIME'!$A$10:$G$1000000,5,FALSE)</f>
        <v>6475040</v>
      </c>
      <c r="F666" s="3">
        <f>VLOOKUP($A666,'01 LEAD TIME'!$A$10:$G$1000000,6,FALSE)</f>
        <v>22</v>
      </c>
      <c r="G666" s="3">
        <f>VLOOKUP($A666,'01 LEAD TIME'!$A$10:$G$1000000,7,FALSE)</f>
        <v>28</v>
      </c>
      <c r="H666" s="3">
        <f>VLOOKUP($A666,'02 SHIPPED'!$A$10:$G$1000000,4,FALSE)</f>
        <v>27514311.879999999</v>
      </c>
      <c r="I666" s="3">
        <f>VLOOKUP($A666,'02 SHIPPED'!$A$10:$G$1000000,5,FALSE)</f>
        <v>27285311.879999999</v>
      </c>
      <c r="J666" s="3">
        <f>VLOOKUP($A666,'02 SHIPPED'!$A$10:$G$1000000,6,FALSE)</f>
        <v>86</v>
      </c>
      <c r="K666" s="3">
        <f>VLOOKUP($A666,'02 SHIPPED'!$A$10:$G$1000000,7,FALSE)</f>
        <v>118</v>
      </c>
      <c r="L666" s="2">
        <f t="shared" si="43"/>
        <v>0.23582417864197011</v>
      </c>
      <c r="M666" s="2">
        <f t="shared" si="44"/>
        <v>0.23730863068294897</v>
      </c>
      <c r="N666" s="2">
        <f t="shared" si="45"/>
        <v>0.2558139534883721</v>
      </c>
      <c r="O666" s="2">
        <f t="shared" si="46"/>
        <v>0.23728813559322035</v>
      </c>
      <c r="P666" s="8">
        <f>VLOOKUP($A666,'03 FORECAST SHIPPED'!$A$2:$G$1000000,4,FALSE)*L666</f>
        <v>8378595.4224078972</v>
      </c>
      <c r="Q666" s="8">
        <f>VLOOKUP($A666,'03 FORECAST SHIPPED'!$A$2:$G$1000000,5,FALSE)*M666</f>
        <v>8405235.4058403093</v>
      </c>
      <c r="R666" s="8">
        <f>VLOOKUP($A666,'03 FORECAST SHIPPED'!$A$2:$G$1000000,6,FALSE)*N666</f>
        <v>25.325581395348838</v>
      </c>
      <c r="S666" s="8">
        <f>VLOOKUP($A666,'03 FORECAST SHIPPED'!$A$2:$G$1000000,7,FALSE)*O666</f>
        <v>32.983050847457626</v>
      </c>
    </row>
    <row r="667" spans="1:19" x14ac:dyDescent="0.25">
      <c r="A667" t="s">
        <v>703</v>
      </c>
      <c r="B667">
        <f>VLOOKUP($A667,'01 LEAD TIME'!$A$10:$G$1000000,2,FALSE)</f>
        <v>1</v>
      </c>
      <c r="C667">
        <f>VLOOKUP($A667,'01 LEAD TIME'!$A$10:$G$1000000,3,FALSE)</f>
        <v>3658</v>
      </c>
      <c r="D667" s="3">
        <f>VLOOKUP($A667,'01 LEAD TIME'!$A$10:$G$1000000,4,FALSE)</f>
        <v>3733156.99</v>
      </c>
      <c r="E667" s="3">
        <f>VLOOKUP($A667,'01 LEAD TIME'!$A$10:$G$1000000,5,FALSE)</f>
        <v>3724906.99</v>
      </c>
      <c r="F667" s="3">
        <f>VLOOKUP($A667,'01 LEAD TIME'!$A$10:$G$1000000,6,FALSE)</f>
        <v>19</v>
      </c>
      <c r="G667" s="3">
        <f>VLOOKUP($A667,'01 LEAD TIME'!$A$10:$G$1000000,7,FALSE)</f>
        <v>25</v>
      </c>
      <c r="H667" s="3">
        <f>VLOOKUP($A667,'02 SHIPPED'!$A$10:$G$1000000,4,FALSE)</f>
        <v>45995365.689999998</v>
      </c>
      <c r="I667" s="3">
        <f>VLOOKUP($A667,'02 SHIPPED'!$A$10:$G$1000000,5,FALSE)</f>
        <v>45781914.439999998</v>
      </c>
      <c r="J667" s="3">
        <f>VLOOKUP($A667,'02 SHIPPED'!$A$10:$G$1000000,6,FALSE)</f>
        <v>137</v>
      </c>
      <c r="K667" s="3">
        <f>VLOOKUP($A667,'02 SHIPPED'!$A$10:$G$1000000,7,FALSE)</f>
        <v>183</v>
      </c>
      <c r="L667" s="2">
        <f t="shared" si="43"/>
        <v>8.1163763653076856E-2</v>
      </c>
      <c r="M667" s="2">
        <f t="shared" si="44"/>
        <v>8.136197525950381E-2</v>
      </c>
      <c r="N667" s="2">
        <f t="shared" si="45"/>
        <v>0.13868613138686131</v>
      </c>
      <c r="O667" s="2">
        <f t="shared" si="46"/>
        <v>0.13661202185792351</v>
      </c>
      <c r="P667" s="8">
        <f>VLOOKUP($A667,'03 FORECAST SHIPPED'!$A$2:$G$1000000,4,FALSE)*L667</f>
        <v>3983993.2769147796</v>
      </c>
      <c r="Q667" s="8">
        <f>VLOOKUP($A667,'03 FORECAST SHIPPED'!$A$2:$G$1000000,5,FALSE)*M667</f>
        <v>3732021.1940593775</v>
      </c>
      <c r="R667" s="8">
        <f>VLOOKUP($A667,'03 FORECAST SHIPPED'!$A$2:$G$1000000,6,FALSE)*N667</f>
        <v>20.941605839416059</v>
      </c>
      <c r="S667" s="8">
        <f>VLOOKUP($A667,'03 FORECAST SHIPPED'!$A$2:$G$1000000,7,FALSE)*O667</f>
        <v>26.639344262295083</v>
      </c>
    </row>
    <row r="668" spans="1:19" x14ac:dyDescent="0.25">
      <c r="A668" t="s">
        <v>704</v>
      </c>
      <c r="B668">
        <f>VLOOKUP($A668,'01 LEAD TIME'!$A$10:$G$1000000,2,FALSE)</f>
        <v>1</v>
      </c>
      <c r="C668">
        <f>VLOOKUP($A668,'01 LEAD TIME'!$A$10:$G$1000000,3,FALSE)</f>
        <v>3687</v>
      </c>
      <c r="D668" s="3">
        <f>VLOOKUP($A668,'01 LEAD TIME'!$A$10:$G$1000000,4,FALSE)</f>
        <v>16982302.600000001</v>
      </c>
      <c r="E668" s="3">
        <f>VLOOKUP($A668,'01 LEAD TIME'!$A$10:$G$1000000,5,FALSE)</f>
        <v>16098252.6</v>
      </c>
      <c r="F668" s="3">
        <f>VLOOKUP($A668,'01 LEAD TIME'!$A$10:$G$1000000,6,FALSE)</f>
        <v>82</v>
      </c>
      <c r="G668" s="3">
        <f>VLOOKUP($A668,'01 LEAD TIME'!$A$10:$G$1000000,7,FALSE)</f>
        <v>116</v>
      </c>
      <c r="H668" s="3">
        <f>VLOOKUP($A668,'02 SHIPPED'!$A$10:$G$1000000,4,FALSE)</f>
        <v>69623213.400000006</v>
      </c>
      <c r="I668" s="3">
        <f>VLOOKUP($A668,'02 SHIPPED'!$A$10:$G$1000000,5,FALSE)</f>
        <v>67632185.579999998</v>
      </c>
      <c r="J668" s="3">
        <f>VLOOKUP($A668,'02 SHIPPED'!$A$10:$G$1000000,6,FALSE)</f>
        <v>342</v>
      </c>
      <c r="K668" s="3">
        <f>VLOOKUP($A668,'02 SHIPPED'!$A$10:$G$1000000,7,FALSE)</f>
        <v>515</v>
      </c>
      <c r="L668" s="2">
        <f t="shared" si="43"/>
        <v>0.24391724786434521</v>
      </c>
      <c r="M668" s="2">
        <f t="shared" si="44"/>
        <v>0.2380265026472918</v>
      </c>
      <c r="N668" s="2">
        <f t="shared" si="45"/>
        <v>0.23976608187134502</v>
      </c>
      <c r="O668" s="2">
        <f t="shared" si="46"/>
        <v>0.22524271844660193</v>
      </c>
      <c r="P668" s="8">
        <f>VLOOKUP($A668,'03 FORECAST SHIPPED'!$A$2:$G$1000000,4,FALSE)*L668</f>
        <v>19707119.303761747</v>
      </c>
      <c r="Q668" s="8">
        <f>VLOOKUP($A668,'03 FORECAST SHIPPED'!$A$2:$G$1000000,5,FALSE)*M668</f>
        <v>18788083.327727959</v>
      </c>
      <c r="R668" s="8">
        <f>VLOOKUP($A668,'03 FORECAST SHIPPED'!$A$2:$G$1000000,6,FALSE)*N668</f>
        <v>94.467836257309941</v>
      </c>
      <c r="S668" s="8">
        <f>VLOOKUP($A668,'03 FORECAST SHIPPED'!$A$2:$G$1000000,7,FALSE)*O668</f>
        <v>133.56893203883496</v>
      </c>
    </row>
    <row r="669" spans="1:19" x14ac:dyDescent="0.25">
      <c r="A669" t="s">
        <v>705</v>
      </c>
      <c r="B669">
        <f>VLOOKUP($A669,'01 LEAD TIME'!$A$10:$G$1000000,2,FALSE)</f>
        <v>1</v>
      </c>
      <c r="C669">
        <f>VLOOKUP($A669,'01 LEAD TIME'!$A$10:$G$1000000,3,FALSE)</f>
        <v>3705</v>
      </c>
      <c r="D669" s="3">
        <f>VLOOKUP($A669,'01 LEAD TIME'!$A$10:$G$1000000,4,FALSE)</f>
        <v>1716646</v>
      </c>
      <c r="E669" s="3">
        <f>VLOOKUP($A669,'01 LEAD TIME'!$A$10:$G$1000000,5,FALSE)</f>
        <v>1716646</v>
      </c>
      <c r="F669" s="3">
        <f>VLOOKUP($A669,'01 LEAD TIME'!$A$10:$G$1000000,6,FALSE)</f>
        <v>11</v>
      </c>
      <c r="G669" s="3">
        <f>VLOOKUP($A669,'01 LEAD TIME'!$A$10:$G$1000000,7,FALSE)</f>
        <v>12</v>
      </c>
      <c r="H669" s="3">
        <f>VLOOKUP($A669,'02 SHIPPED'!$A$10:$G$1000000,4,FALSE)</f>
        <v>19902591</v>
      </c>
      <c r="I669" s="3">
        <f>VLOOKUP($A669,'02 SHIPPED'!$A$10:$G$1000000,5,FALSE)</f>
        <v>19866591</v>
      </c>
      <c r="J669" s="3">
        <f>VLOOKUP($A669,'02 SHIPPED'!$A$10:$G$1000000,6,FALSE)</f>
        <v>41</v>
      </c>
      <c r="K669" s="3">
        <f>VLOOKUP($A669,'02 SHIPPED'!$A$10:$G$1000000,7,FALSE)</f>
        <v>65</v>
      </c>
      <c r="L669" s="2">
        <f t="shared" si="43"/>
        <v>8.6252387942856279E-2</v>
      </c>
      <c r="M669" s="2">
        <f t="shared" si="44"/>
        <v>8.6408684811601549E-2</v>
      </c>
      <c r="N669" s="2">
        <f t="shared" si="45"/>
        <v>0.26829268292682928</v>
      </c>
      <c r="O669" s="2">
        <f t="shared" si="46"/>
        <v>0.18461538461538463</v>
      </c>
      <c r="P669" s="8">
        <f>VLOOKUP($A669,'03 FORECAST SHIPPED'!$A$2:$G$1000000,4,FALSE)*L669</f>
        <v>1746769.3014794907</v>
      </c>
      <c r="Q669" s="8">
        <f>VLOOKUP($A669,'03 FORECAST SHIPPED'!$A$2:$G$1000000,5,FALSE)*M669</f>
        <v>1746590.5840867213</v>
      </c>
      <c r="R669" s="8">
        <f>VLOOKUP($A669,'03 FORECAST SHIPPED'!$A$2:$G$1000000,6,FALSE)*N669</f>
        <v>13.146341463414634</v>
      </c>
      <c r="S669" s="8">
        <f>VLOOKUP($A669,'03 FORECAST SHIPPED'!$A$2:$G$1000000,7,FALSE)*O669</f>
        <v>13.107692307692309</v>
      </c>
    </row>
    <row r="670" spans="1:19" x14ac:dyDescent="0.25">
      <c r="A670" t="s">
        <v>706</v>
      </c>
      <c r="B670">
        <f>VLOOKUP($A670,'01 LEAD TIME'!$A$10:$G$1000000,2,FALSE)</f>
        <v>1</v>
      </c>
      <c r="C670">
        <f>VLOOKUP($A670,'01 LEAD TIME'!$A$10:$G$1000000,3,FALSE)</f>
        <v>3723</v>
      </c>
      <c r="D670" s="3">
        <f>VLOOKUP($A670,'01 LEAD TIME'!$A$10:$G$1000000,4,FALSE)</f>
        <v>6377539</v>
      </c>
      <c r="E670" s="3">
        <f>VLOOKUP($A670,'01 LEAD TIME'!$A$10:$G$1000000,5,FALSE)</f>
        <v>6324714.2000000002</v>
      </c>
      <c r="F670" s="3">
        <f>VLOOKUP($A670,'01 LEAD TIME'!$A$10:$G$1000000,6,FALSE)</f>
        <v>28</v>
      </c>
      <c r="G670" s="3">
        <f>VLOOKUP($A670,'01 LEAD TIME'!$A$10:$G$1000000,7,FALSE)</f>
        <v>31</v>
      </c>
      <c r="H670" s="3">
        <f>VLOOKUP($A670,'02 SHIPPED'!$A$10:$G$1000000,4,FALSE)</f>
        <v>23768086.699999999</v>
      </c>
      <c r="I670" s="3">
        <f>VLOOKUP($A670,'02 SHIPPED'!$A$10:$G$1000000,5,FALSE)</f>
        <v>23512462.399999999</v>
      </c>
      <c r="J670" s="3">
        <f>VLOOKUP($A670,'02 SHIPPED'!$A$10:$G$1000000,6,FALSE)</f>
        <v>100</v>
      </c>
      <c r="K670" s="3">
        <f>VLOOKUP($A670,'02 SHIPPED'!$A$10:$G$1000000,7,FALSE)</f>
        <v>120</v>
      </c>
      <c r="L670" s="2">
        <f t="shared" si="43"/>
        <v>0.26832361731497723</v>
      </c>
      <c r="M670" s="2">
        <f t="shared" si="44"/>
        <v>0.26899412287842728</v>
      </c>
      <c r="N670" s="2">
        <f t="shared" si="45"/>
        <v>0.28000000000000003</v>
      </c>
      <c r="O670" s="2">
        <f t="shared" si="46"/>
        <v>0.25833333333333336</v>
      </c>
      <c r="P670" s="8">
        <f>VLOOKUP($A670,'03 FORECAST SHIPPED'!$A$2:$G$1000000,4,FALSE)*L670</f>
        <v>9103985.4718349427</v>
      </c>
      <c r="Q670" s="8">
        <f>VLOOKUP($A670,'03 FORECAST SHIPPED'!$A$2:$G$1000000,5,FALSE)*M670</f>
        <v>9047550.18208283</v>
      </c>
      <c r="R670" s="8">
        <f>VLOOKUP($A670,'03 FORECAST SHIPPED'!$A$2:$G$1000000,6,FALSE)*N670</f>
        <v>33.32</v>
      </c>
      <c r="S670" s="8">
        <f>VLOOKUP($A670,'03 FORECAST SHIPPED'!$A$2:$G$1000000,7,FALSE)*O670</f>
        <v>39.00833333333334</v>
      </c>
    </row>
    <row r="671" spans="1:19" x14ac:dyDescent="0.25">
      <c r="A671" t="s">
        <v>707</v>
      </c>
      <c r="B671">
        <f>VLOOKUP($A671,'01 LEAD TIME'!$A$10:$G$1000000,2,FALSE)</f>
        <v>1</v>
      </c>
      <c r="C671">
        <f>VLOOKUP($A671,'01 LEAD TIME'!$A$10:$G$1000000,3,FALSE)</f>
        <v>3729</v>
      </c>
      <c r="D671" s="3">
        <f>VLOOKUP($A671,'01 LEAD TIME'!$A$10:$G$1000000,4,FALSE)</f>
        <v>610906646.66999996</v>
      </c>
      <c r="E671" s="3">
        <f>VLOOKUP($A671,'01 LEAD TIME'!$A$10:$G$1000000,5,FALSE)</f>
        <v>604271018.44000006</v>
      </c>
      <c r="F671" s="3">
        <f>VLOOKUP($A671,'01 LEAD TIME'!$A$10:$G$1000000,6,FALSE)</f>
        <v>3896</v>
      </c>
      <c r="G671" s="3">
        <f>VLOOKUP($A671,'01 LEAD TIME'!$A$10:$G$1000000,7,FALSE)</f>
        <v>5504</v>
      </c>
      <c r="H671" s="3">
        <f>VLOOKUP($A671,'02 SHIPPED'!$A$10:$G$1000000,4,FALSE)</f>
        <v>1419322768</v>
      </c>
      <c r="I671" s="3">
        <f>VLOOKUP($A671,'02 SHIPPED'!$A$10:$G$1000000,5,FALSE)</f>
        <v>1393668207.8099999</v>
      </c>
      <c r="J671" s="3">
        <f>VLOOKUP($A671,'02 SHIPPED'!$A$10:$G$1000000,6,FALSE)</f>
        <v>8567</v>
      </c>
      <c r="K671" s="3">
        <f>VLOOKUP($A671,'02 SHIPPED'!$A$10:$G$1000000,7,FALSE)</f>
        <v>12872</v>
      </c>
      <c r="L671" s="2">
        <f t="shared" si="43"/>
        <v>0.43042122654795595</v>
      </c>
      <c r="M671" s="2">
        <f t="shared" si="44"/>
        <v>0.43358312620874601</v>
      </c>
      <c r="N671" s="2">
        <f t="shared" si="45"/>
        <v>0.45476829695342591</v>
      </c>
      <c r="O671" s="2">
        <f t="shared" si="46"/>
        <v>0.42759477936606588</v>
      </c>
      <c r="P671" s="8">
        <f>VLOOKUP($A671,'03 FORECAST SHIPPED'!$A$2:$G$1000000,4,FALSE)*L671</f>
        <v>730712300.24533916</v>
      </c>
      <c r="Q671" s="8">
        <f>VLOOKUP($A671,'03 FORECAST SHIPPED'!$A$2:$G$1000000,5,FALSE)*M671</f>
        <v>725797969.91387832</v>
      </c>
      <c r="R671" s="8">
        <f>VLOOKUP($A671,'03 FORECAST SHIPPED'!$A$2:$G$1000000,6,FALSE)*N671</f>
        <v>4856.9254114625883</v>
      </c>
      <c r="S671" s="8">
        <f>VLOOKUP($A671,'03 FORECAST SHIPPED'!$A$2:$G$1000000,7,FALSE)*O671</f>
        <v>6840.6612802983218</v>
      </c>
    </row>
    <row r="672" spans="1:19" x14ac:dyDescent="0.25">
      <c r="A672" t="s">
        <v>708</v>
      </c>
      <c r="B672">
        <f>VLOOKUP($A672,'01 LEAD TIME'!$A$10:$G$1000000,2,FALSE)</f>
        <v>1</v>
      </c>
      <c r="C672">
        <f>VLOOKUP($A672,'01 LEAD TIME'!$A$10:$G$1000000,3,FALSE)</f>
        <v>3743</v>
      </c>
      <c r="D672" s="3">
        <f>VLOOKUP($A672,'01 LEAD TIME'!$A$10:$G$1000000,4,FALSE)</f>
        <v>813720</v>
      </c>
      <c r="E672" s="3">
        <f>VLOOKUP($A672,'01 LEAD TIME'!$A$10:$G$1000000,5,FALSE)</f>
        <v>763720</v>
      </c>
      <c r="F672" s="3">
        <f>VLOOKUP($A672,'01 LEAD TIME'!$A$10:$G$1000000,6,FALSE)</f>
        <v>3</v>
      </c>
      <c r="G672" s="3">
        <f>VLOOKUP($A672,'01 LEAD TIME'!$A$10:$G$1000000,7,FALSE)</f>
        <v>4</v>
      </c>
      <c r="H672" s="3">
        <f>VLOOKUP($A672,'02 SHIPPED'!$A$10:$G$1000000,4,FALSE)</f>
        <v>10144370</v>
      </c>
      <c r="I672" s="3">
        <f>VLOOKUP($A672,'02 SHIPPED'!$A$10:$G$1000000,5,FALSE)</f>
        <v>9976285</v>
      </c>
      <c r="J672" s="3">
        <f>VLOOKUP($A672,'02 SHIPPED'!$A$10:$G$1000000,6,FALSE)</f>
        <v>20</v>
      </c>
      <c r="K672" s="3">
        <f>VLOOKUP($A672,'02 SHIPPED'!$A$10:$G$1000000,7,FALSE)</f>
        <v>26</v>
      </c>
      <c r="L672" s="2">
        <f t="shared" si="43"/>
        <v>8.0213951186717355E-2</v>
      </c>
      <c r="M672" s="2">
        <f t="shared" si="44"/>
        <v>7.6553546736084624E-2</v>
      </c>
      <c r="N672" s="2">
        <f t="shared" si="45"/>
        <v>0.15</v>
      </c>
      <c r="O672" s="2">
        <f t="shared" si="46"/>
        <v>0.15384615384615385</v>
      </c>
      <c r="P672" s="8">
        <f>VLOOKUP($A672,'03 FORECAST SHIPPED'!$A$2:$G$1000000,4,FALSE)*L672</f>
        <v>1072943.415352555</v>
      </c>
      <c r="Q672" s="8">
        <f>VLOOKUP($A672,'03 FORECAST SHIPPED'!$A$2:$G$1000000,5,FALSE)*M672</f>
        <v>1016240.2947991161</v>
      </c>
      <c r="R672" s="8">
        <f>VLOOKUP($A672,'03 FORECAST SHIPPED'!$A$2:$G$1000000,6,FALSE)*N672</f>
        <v>3.75</v>
      </c>
      <c r="S672" s="8">
        <f>VLOOKUP($A672,'03 FORECAST SHIPPED'!$A$2:$G$1000000,7,FALSE)*O672</f>
        <v>5.0769230769230775</v>
      </c>
    </row>
    <row r="673" spans="1:19" x14ac:dyDescent="0.25">
      <c r="A673" t="s">
        <v>709</v>
      </c>
      <c r="B673">
        <f>VLOOKUP($A673,'01 LEAD TIME'!$A$10:$G$1000000,2,FALSE)</f>
        <v>1</v>
      </c>
      <c r="C673">
        <f>VLOOKUP($A673,'01 LEAD TIME'!$A$10:$G$1000000,3,FALSE)</f>
        <v>3754</v>
      </c>
      <c r="D673" s="3">
        <f>VLOOKUP($A673,'01 LEAD TIME'!$A$10:$G$1000000,4,FALSE)</f>
        <v>600000</v>
      </c>
      <c r="E673" s="3">
        <f>VLOOKUP($A673,'01 LEAD TIME'!$A$10:$G$1000000,5,FALSE)</f>
        <v>600000</v>
      </c>
      <c r="F673" s="3">
        <f>VLOOKUP($A673,'01 LEAD TIME'!$A$10:$G$1000000,6,FALSE)</f>
        <v>16</v>
      </c>
      <c r="G673" s="3">
        <f>VLOOKUP($A673,'01 LEAD TIME'!$A$10:$G$1000000,7,FALSE)</f>
        <v>16</v>
      </c>
      <c r="H673" s="3">
        <f>VLOOKUP($A673,'02 SHIPPED'!$A$10:$G$1000000,4,FALSE)</f>
        <v>782810</v>
      </c>
      <c r="I673" s="3">
        <f>VLOOKUP($A673,'02 SHIPPED'!$A$10:$G$1000000,5,FALSE)</f>
        <v>782810</v>
      </c>
      <c r="J673" s="3">
        <f>VLOOKUP($A673,'02 SHIPPED'!$A$10:$G$1000000,6,FALSE)</f>
        <v>18</v>
      </c>
      <c r="K673" s="3">
        <f>VLOOKUP($A673,'02 SHIPPED'!$A$10:$G$1000000,7,FALSE)</f>
        <v>18</v>
      </c>
      <c r="L673" s="2">
        <f t="shared" si="43"/>
        <v>0.76646951367509353</v>
      </c>
      <c r="M673" s="2">
        <f t="shared" si="44"/>
        <v>0.76646951367509353</v>
      </c>
      <c r="N673" s="2">
        <f t="shared" si="45"/>
        <v>0.88888888888888884</v>
      </c>
      <c r="O673" s="2">
        <f t="shared" si="46"/>
        <v>0.88888888888888884</v>
      </c>
      <c r="P673" s="8">
        <f>VLOOKUP($A673,'03 FORECAST SHIPPED'!$A$2:$G$1000000,4,FALSE)*L673</f>
        <v>485796.04246241105</v>
      </c>
      <c r="Q673" s="8">
        <f>VLOOKUP($A673,'03 FORECAST SHIPPED'!$A$2:$G$1000000,5,FALSE)*M673</f>
        <v>485796.04246241105</v>
      </c>
      <c r="R673" s="8">
        <f>VLOOKUP($A673,'03 FORECAST SHIPPED'!$A$2:$G$1000000,6,FALSE)*N673</f>
        <v>15.111111111111111</v>
      </c>
      <c r="S673" s="8">
        <f>VLOOKUP($A673,'03 FORECAST SHIPPED'!$A$2:$G$1000000,7,FALSE)*O673</f>
        <v>15.111111111111111</v>
      </c>
    </row>
    <row r="674" spans="1:19" x14ac:dyDescent="0.25">
      <c r="A674" t="s">
        <v>710</v>
      </c>
      <c r="B674">
        <f>VLOOKUP($A674,'01 LEAD TIME'!$A$10:$G$1000000,2,FALSE)</f>
        <v>1</v>
      </c>
      <c r="C674">
        <f>VLOOKUP($A674,'01 LEAD TIME'!$A$10:$G$1000000,3,FALSE)</f>
        <v>3760</v>
      </c>
      <c r="D674" s="3">
        <f>VLOOKUP($A674,'01 LEAD TIME'!$A$10:$G$1000000,4,FALSE)</f>
        <v>1150000</v>
      </c>
      <c r="E674" s="3">
        <f>VLOOKUP($A674,'01 LEAD TIME'!$A$10:$G$1000000,5,FALSE)</f>
        <v>1150000</v>
      </c>
      <c r="F674" s="3">
        <f>VLOOKUP($A674,'01 LEAD TIME'!$A$10:$G$1000000,6,FALSE)</f>
        <v>50</v>
      </c>
      <c r="G674" s="3">
        <f>VLOOKUP($A674,'01 LEAD TIME'!$A$10:$G$1000000,7,FALSE)</f>
        <v>50</v>
      </c>
      <c r="H674" s="3">
        <f>VLOOKUP($A674,'02 SHIPPED'!$A$10:$G$1000000,4,FALSE)</f>
        <v>1150000</v>
      </c>
      <c r="I674" s="3">
        <f>VLOOKUP($A674,'02 SHIPPED'!$A$10:$G$1000000,5,FALSE)</f>
        <v>1150000</v>
      </c>
      <c r="J674" s="3">
        <f>VLOOKUP($A674,'02 SHIPPED'!$A$10:$G$1000000,6,FALSE)</f>
        <v>50</v>
      </c>
      <c r="K674" s="3">
        <f>VLOOKUP($A674,'02 SHIPPED'!$A$10:$G$1000000,7,FALSE)</f>
        <v>50</v>
      </c>
      <c r="L674" s="2">
        <f t="shared" si="43"/>
        <v>1</v>
      </c>
      <c r="M674" s="2">
        <f t="shared" si="44"/>
        <v>1</v>
      </c>
      <c r="N674" s="2">
        <f t="shared" si="45"/>
        <v>1</v>
      </c>
      <c r="O674" s="2">
        <f t="shared" si="46"/>
        <v>1</v>
      </c>
      <c r="P674" s="8">
        <f>VLOOKUP($A674,'03 FORECAST SHIPPED'!$A$2:$G$1000000,4,FALSE)*L674</f>
        <v>0</v>
      </c>
      <c r="Q674" s="8">
        <f>VLOOKUP($A674,'03 FORECAST SHIPPED'!$A$2:$G$1000000,5,FALSE)*M674</f>
        <v>0</v>
      </c>
      <c r="R674" s="8">
        <f>VLOOKUP($A674,'03 FORECAST SHIPPED'!$A$2:$G$1000000,6,FALSE)*N674</f>
        <v>0</v>
      </c>
      <c r="S674" s="8">
        <f>VLOOKUP($A674,'03 FORECAST SHIPPED'!$A$2:$G$1000000,7,FALSE)*O674</f>
        <v>0</v>
      </c>
    </row>
    <row r="675" spans="1:19" x14ac:dyDescent="0.25">
      <c r="A675" t="s">
        <v>711</v>
      </c>
      <c r="B675">
        <f>VLOOKUP($A675,'01 LEAD TIME'!$A$10:$G$1000000,2,FALSE)</f>
        <v>1</v>
      </c>
      <c r="C675">
        <f>VLOOKUP($A675,'01 LEAD TIME'!$A$10:$G$1000000,3,FALSE)</f>
        <v>3768</v>
      </c>
      <c r="D675" s="3">
        <f>VLOOKUP($A675,'01 LEAD TIME'!$A$10:$G$1000000,4,FALSE)</f>
        <v>17654194.100000001</v>
      </c>
      <c r="E675" s="3">
        <f>VLOOKUP($A675,'01 LEAD TIME'!$A$10:$G$1000000,5,FALSE)</f>
        <v>17600769.350000001</v>
      </c>
      <c r="F675" s="3">
        <f>VLOOKUP($A675,'01 LEAD TIME'!$A$10:$G$1000000,6,FALSE)</f>
        <v>78</v>
      </c>
      <c r="G675" s="3">
        <f>VLOOKUP($A675,'01 LEAD TIME'!$A$10:$G$1000000,7,FALSE)</f>
        <v>88</v>
      </c>
      <c r="H675" s="3">
        <f>VLOOKUP($A675,'02 SHIPPED'!$A$10:$G$1000000,4,FALSE)</f>
        <v>40917973.950000003</v>
      </c>
      <c r="I675" s="3">
        <f>VLOOKUP($A675,'02 SHIPPED'!$A$10:$G$1000000,5,FALSE)</f>
        <v>40608437.549999997</v>
      </c>
      <c r="J675" s="3">
        <f>VLOOKUP($A675,'02 SHIPPED'!$A$10:$G$1000000,6,FALSE)</f>
        <v>142</v>
      </c>
      <c r="K675" s="3">
        <f>VLOOKUP($A675,'02 SHIPPED'!$A$10:$G$1000000,7,FALSE)</f>
        <v>167</v>
      </c>
      <c r="L675" s="2">
        <f t="shared" si="43"/>
        <v>0.43145328069206612</v>
      </c>
      <c r="M675" s="2">
        <f t="shared" si="44"/>
        <v>0.43342641115725478</v>
      </c>
      <c r="N675" s="2">
        <f t="shared" si="45"/>
        <v>0.54929577464788737</v>
      </c>
      <c r="O675" s="2">
        <f t="shared" si="46"/>
        <v>0.52694610778443118</v>
      </c>
      <c r="P675" s="8">
        <f>VLOOKUP($A675,'03 FORECAST SHIPPED'!$A$2:$G$1000000,4,FALSE)*L675</f>
        <v>16996121.493710909</v>
      </c>
      <c r="Q675" s="8">
        <f>VLOOKUP($A675,'03 FORECAST SHIPPED'!$A$2:$G$1000000,5,FALSE)*M675</f>
        <v>16950126.915284541</v>
      </c>
      <c r="R675" s="8">
        <f>VLOOKUP($A675,'03 FORECAST SHIPPED'!$A$2:$G$1000000,6,FALSE)*N675</f>
        <v>77.450704225352112</v>
      </c>
      <c r="S675" s="8">
        <f>VLOOKUP($A675,'03 FORECAST SHIPPED'!$A$2:$G$1000000,7,FALSE)*O675</f>
        <v>89.053892215568865</v>
      </c>
    </row>
    <row r="676" spans="1:19" x14ac:dyDescent="0.25">
      <c r="A676" t="s">
        <v>712</v>
      </c>
      <c r="B676">
        <f>VLOOKUP($A676,'01 LEAD TIME'!$A$10:$G$1000000,2,FALSE)</f>
        <v>1</v>
      </c>
      <c r="C676">
        <f>VLOOKUP($A676,'01 LEAD TIME'!$A$10:$G$1000000,3,FALSE)</f>
        <v>3778</v>
      </c>
      <c r="D676" s="3">
        <f>VLOOKUP($A676,'01 LEAD TIME'!$A$10:$G$1000000,4,FALSE)</f>
        <v>814650</v>
      </c>
      <c r="E676" s="3">
        <f>VLOOKUP($A676,'01 LEAD TIME'!$A$10:$G$1000000,5,FALSE)</f>
        <v>814650</v>
      </c>
      <c r="F676" s="3">
        <f>VLOOKUP($A676,'01 LEAD TIME'!$A$10:$G$1000000,6,FALSE)</f>
        <v>6</v>
      </c>
      <c r="G676" s="3">
        <f>VLOOKUP($A676,'01 LEAD TIME'!$A$10:$G$1000000,7,FALSE)</f>
        <v>6</v>
      </c>
      <c r="H676" s="3">
        <f>VLOOKUP($A676,'02 SHIPPED'!$A$10:$G$1000000,4,FALSE)</f>
        <v>7378467</v>
      </c>
      <c r="I676" s="3">
        <f>VLOOKUP($A676,'02 SHIPPED'!$A$10:$G$1000000,5,FALSE)</f>
        <v>7378467</v>
      </c>
      <c r="J676" s="3">
        <f>VLOOKUP($A676,'02 SHIPPED'!$A$10:$G$1000000,6,FALSE)</f>
        <v>26</v>
      </c>
      <c r="K676" s="3">
        <f>VLOOKUP($A676,'02 SHIPPED'!$A$10:$G$1000000,7,FALSE)</f>
        <v>33</v>
      </c>
      <c r="L676" s="2">
        <f t="shared" si="43"/>
        <v>0.11040911343779135</v>
      </c>
      <c r="M676" s="2">
        <f t="shared" si="44"/>
        <v>0.11040911343779135</v>
      </c>
      <c r="N676" s="2">
        <f t="shared" si="45"/>
        <v>0.23076923076923078</v>
      </c>
      <c r="O676" s="2">
        <f t="shared" si="46"/>
        <v>0.18181818181818182</v>
      </c>
      <c r="P676" s="8">
        <f>VLOOKUP($A676,'03 FORECAST SHIPPED'!$A$2:$G$1000000,4,FALSE)*L676</f>
        <v>1175578.2751010475</v>
      </c>
      <c r="Q676" s="8">
        <f>VLOOKUP($A676,'03 FORECAST SHIPPED'!$A$2:$G$1000000,5,FALSE)*M676</f>
        <v>1175578.2751010475</v>
      </c>
      <c r="R676" s="8">
        <f>VLOOKUP($A676,'03 FORECAST SHIPPED'!$A$2:$G$1000000,6,FALSE)*N676</f>
        <v>7.384615384615385</v>
      </c>
      <c r="S676" s="8">
        <f>VLOOKUP($A676,'03 FORECAST SHIPPED'!$A$2:$G$1000000,7,FALSE)*O676</f>
        <v>7.0909090909090908</v>
      </c>
    </row>
    <row r="677" spans="1:19" x14ac:dyDescent="0.25">
      <c r="A677" t="s">
        <v>713</v>
      </c>
      <c r="B677">
        <f>VLOOKUP($A677,'01 LEAD TIME'!$A$10:$G$1000000,2,FALSE)</f>
        <v>1</v>
      </c>
      <c r="C677">
        <f>VLOOKUP($A677,'01 LEAD TIME'!$A$10:$G$1000000,3,FALSE)</f>
        <v>3789</v>
      </c>
      <c r="D677" s="3">
        <f>VLOOKUP($A677,'01 LEAD TIME'!$A$10:$G$1000000,4,FALSE)</f>
        <v>13603459</v>
      </c>
      <c r="E677" s="3">
        <f>VLOOKUP($A677,'01 LEAD TIME'!$A$10:$G$1000000,5,FALSE)</f>
        <v>13578459</v>
      </c>
      <c r="F677" s="3">
        <f>VLOOKUP($A677,'01 LEAD TIME'!$A$10:$G$1000000,6,FALSE)</f>
        <v>57</v>
      </c>
      <c r="G677" s="3">
        <f>VLOOKUP($A677,'01 LEAD TIME'!$A$10:$G$1000000,7,FALSE)</f>
        <v>68</v>
      </c>
      <c r="H677" s="3">
        <f>VLOOKUP($A677,'02 SHIPPED'!$A$10:$G$1000000,4,FALSE)</f>
        <v>66461431.799999997</v>
      </c>
      <c r="I677" s="3">
        <f>VLOOKUP($A677,'02 SHIPPED'!$A$10:$G$1000000,5,FALSE)</f>
        <v>66222731</v>
      </c>
      <c r="J677" s="3">
        <f>VLOOKUP($A677,'02 SHIPPED'!$A$10:$G$1000000,6,FALSE)</f>
        <v>338</v>
      </c>
      <c r="K677" s="3">
        <f>VLOOKUP($A677,'02 SHIPPED'!$A$10:$G$1000000,7,FALSE)</f>
        <v>457</v>
      </c>
      <c r="L677" s="2">
        <f t="shared" si="43"/>
        <v>0.2046820032547057</v>
      </c>
      <c r="M677" s="2">
        <f t="shared" si="44"/>
        <v>0.20504226864337563</v>
      </c>
      <c r="N677" s="2">
        <f t="shared" si="45"/>
        <v>0.16863905325443787</v>
      </c>
      <c r="O677" s="2">
        <f t="shared" si="46"/>
        <v>0.1487964989059081</v>
      </c>
      <c r="P677" s="8">
        <f>VLOOKUP($A677,'03 FORECAST SHIPPED'!$A$2:$G$1000000,4,FALSE)*L677</f>
        <v>18433187.701772466</v>
      </c>
      <c r="Q677" s="8">
        <f>VLOOKUP($A677,'03 FORECAST SHIPPED'!$A$2:$G$1000000,5,FALSE)*M677</f>
        <v>18395863.046571385</v>
      </c>
      <c r="R677" s="8">
        <f>VLOOKUP($A677,'03 FORECAST SHIPPED'!$A$2:$G$1000000,6,FALSE)*N677</f>
        <v>76.730769230769226</v>
      </c>
      <c r="S677" s="8">
        <f>VLOOKUP($A677,'03 FORECAST SHIPPED'!$A$2:$G$1000000,7,FALSE)*O677</f>
        <v>87.938730853391689</v>
      </c>
    </row>
    <row r="678" spans="1:19" x14ac:dyDescent="0.25">
      <c r="A678" t="s">
        <v>714</v>
      </c>
      <c r="B678">
        <f>VLOOKUP($A678,'01 LEAD TIME'!$A$10:$G$1000000,2,FALSE)</f>
        <v>1</v>
      </c>
      <c r="C678">
        <f>VLOOKUP($A678,'01 LEAD TIME'!$A$10:$G$1000000,3,FALSE)</f>
        <v>3794</v>
      </c>
      <c r="D678" s="3">
        <f>VLOOKUP($A678,'01 LEAD TIME'!$A$10:$G$1000000,4,FALSE)</f>
        <v>115516098.98</v>
      </c>
      <c r="E678" s="3">
        <f>VLOOKUP($A678,'01 LEAD TIME'!$A$10:$G$1000000,5,FALSE)</f>
        <v>114236598.58</v>
      </c>
      <c r="F678" s="3">
        <f>VLOOKUP($A678,'01 LEAD TIME'!$A$10:$G$1000000,6,FALSE)</f>
        <v>565</v>
      </c>
      <c r="G678" s="3">
        <f>VLOOKUP($A678,'01 LEAD TIME'!$A$10:$G$1000000,7,FALSE)</f>
        <v>692</v>
      </c>
      <c r="H678" s="3">
        <f>VLOOKUP($A678,'02 SHIPPED'!$A$10:$G$1000000,4,FALSE)</f>
        <v>266009327.33000001</v>
      </c>
      <c r="I678" s="3">
        <f>VLOOKUP($A678,'02 SHIPPED'!$A$10:$G$1000000,5,FALSE)</f>
        <v>263791712.06</v>
      </c>
      <c r="J678" s="3">
        <f>VLOOKUP($A678,'02 SHIPPED'!$A$10:$G$1000000,6,FALSE)</f>
        <v>1293</v>
      </c>
      <c r="K678" s="3">
        <f>VLOOKUP($A678,'02 SHIPPED'!$A$10:$G$1000000,7,FALSE)</f>
        <v>1691</v>
      </c>
      <c r="L678" s="2">
        <f t="shared" si="43"/>
        <v>0.43425582155130815</v>
      </c>
      <c r="M678" s="2">
        <f t="shared" si="44"/>
        <v>0.43305605656790547</v>
      </c>
      <c r="N678" s="2">
        <f t="shared" si="45"/>
        <v>0.43696829079659705</v>
      </c>
      <c r="O678" s="2">
        <f t="shared" si="46"/>
        <v>0.40922531046717919</v>
      </c>
      <c r="P678" s="8">
        <f>VLOOKUP($A678,'03 FORECAST SHIPPED'!$A$2:$G$1000000,4,FALSE)*L678</f>
        <v>161253279.29418796</v>
      </c>
      <c r="Q678" s="8">
        <f>VLOOKUP($A678,'03 FORECAST SHIPPED'!$A$2:$G$1000000,5,FALSE)*M678</f>
        <v>159524149.29835039</v>
      </c>
      <c r="R678" s="8">
        <f>VLOOKUP($A678,'03 FORECAST SHIPPED'!$A$2:$G$1000000,6,FALSE)*N678</f>
        <v>748.96365042536729</v>
      </c>
      <c r="S678" s="8">
        <f>VLOOKUP($A678,'03 FORECAST SHIPPED'!$A$2:$G$1000000,7,FALSE)*O678</f>
        <v>906.43406268480192</v>
      </c>
    </row>
    <row r="679" spans="1:19" x14ac:dyDescent="0.25">
      <c r="A679" t="s">
        <v>715</v>
      </c>
      <c r="B679">
        <f>VLOOKUP($A679,'01 LEAD TIME'!$A$10:$G$1000000,2,FALSE)</f>
        <v>1</v>
      </c>
      <c r="C679">
        <f>VLOOKUP($A679,'01 LEAD TIME'!$A$10:$G$1000000,3,FALSE)</f>
        <v>3807</v>
      </c>
      <c r="D679" s="3">
        <f>VLOOKUP($A679,'01 LEAD TIME'!$A$10:$G$1000000,4,FALSE)</f>
        <v>1119000</v>
      </c>
      <c r="E679" s="3">
        <f>VLOOKUP($A679,'01 LEAD TIME'!$A$10:$G$1000000,5,FALSE)</f>
        <v>1119000</v>
      </c>
      <c r="F679" s="3">
        <f>VLOOKUP($A679,'01 LEAD TIME'!$A$10:$G$1000000,6,FALSE)</f>
        <v>4</v>
      </c>
      <c r="G679" s="3">
        <f>VLOOKUP($A679,'01 LEAD TIME'!$A$10:$G$1000000,7,FALSE)</f>
        <v>5</v>
      </c>
      <c r="H679" s="3">
        <f>VLOOKUP($A679,'02 SHIPPED'!$A$10:$G$1000000,4,FALSE)</f>
        <v>4599309</v>
      </c>
      <c r="I679" s="3">
        <f>VLOOKUP($A679,'02 SHIPPED'!$A$10:$G$1000000,5,FALSE)</f>
        <v>4599309</v>
      </c>
      <c r="J679" s="3">
        <f>VLOOKUP($A679,'02 SHIPPED'!$A$10:$G$1000000,6,FALSE)</f>
        <v>9</v>
      </c>
      <c r="K679" s="3">
        <f>VLOOKUP($A679,'02 SHIPPED'!$A$10:$G$1000000,7,FALSE)</f>
        <v>11</v>
      </c>
      <c r="L679" s="2">
        <f t="shared" si="43"/>
        <v>0.24329741706852051</v>
      </c>
      <c r="M679" s="2">
        <f t="shared" si="44"/>
        <v>0.24329741706852051</v>
      </c>
      <c r="N679" s="2">
        <f t="shared" si="45"/>
        <v>0.44444444444444442</v>
      </c>
      <c r="O679" s="2">
        <f t="shared" si="46"/>
        <v>0.45454545454545453</v>
      </c>
      <c r="P679" s="8">
        <f>VLOOKUP($A679,'03 FORECAST SHIPPED'!$A$2:$G$1000000,4,FALSE)*L679</f>
        <v>1797973.9945717934</v>
      </c>
      <c r="Q679" s="8">
        <f>VLOOKUP($A679,'03 FORECAST SHIPPED'!$A$2:$G$1000000,5,FALSE)*M679</f>
        <v>1797973.9945717934</v>
      </c>
      <c r="R679" s="8">
        <f>VLOOKUP($A679,'03 FORECAST SHIPPED'!$A$2:$G$1000000,6,FALSE)*N679</f>
        <v>4.4444444444444446</v>
      </c>
      <c r="S679" s="8">
        <f>VLOOKUP($A679,'03 FORECAST SHIPPED'!$A$2:$G$1000000,7,FALSE)*O679</f>
        <v>5.9090909090909092</v>
      </c>
    </row>
    <row r="680" spans="1:19" x14ac:dyDescent="0.25">
      <c r="A680" t="s">
        <v>716</v>
      </c>
      <c r="B680">
        <f>VLOOKUP($A680,'01 LEAD TIME'!$A$10:$G$1000000,2,FALSE)</f>
        <v>1</v>
      </c>
      <c r="C680">
        <f>VLOOKUP($A680,'01 LEAD TIME'!$A$10:$G$1000000,3,FALSE)</f>
        <v>3811</v>
      </c>
      <c r="D680" s="3">
        <f>VLOOKUP($A680,'01 LEAD TIME'!$A$10:$G$1000000,4,FALSE)</f>
        <v>710165</v>
      </c>
      <c r="E680" s="3">
        <f>VLOOKUP($A680,'01 LEAD TIME'!$A$10:$G$1000000,5,FALSE)</f>
        <v>710165</v>
      </c>
      <c r="F680" s="3">
        <f>VLOOKUP($A680,'01 LEAD TIME'!$A$10:$G$1000000,6,FALSE)</f>
        <v>5</v>
      </c>
      <c r="G680" s="3">
        <f>VLOOKUP($A680,'01 LEAD TIME'!$A$10:$G$1000000,7,FALSE)</f>
        <v>5</v>
      </c>
      <c r="H680" s="3">
        <f>VLOOKUP($A680,'02 SHIPPED'!$A$10:$G$1000000,4,FALSE)</f>
        <v>7562511</v>
      </c>
      <c r="I680" s="3">
        <f>VLOOKUP($A680,'02 SHIPPED'!$A$10:$G$1000000,5,FALSE)</f>
        <v>7562511</v>
      </c>
      <c r="J680" s="3">
        <f>VLOOKUP($A680,'02 SHIPPED'!$A$10:$G$1000000,6,FALSE)</f>
        <v>18</v>
      </c>
      <c r="K680" s="3">
        <f>VLOOKUP($A680,'02 SHIPPED'!$A$10:$G$1000000,7,FALSE)</f>
        <v>26</v>
      </c>
      <c r="L680" s="2">
        <f t="shared" si="43"/>
        <v>9.3905979111964272E-2</v>
      </c>
      <c r="M680" s="2">
        <f t="shared" si="44"/>
        <v>9.3905979111964272E-2</v>
      </c>
      <c r="N680" s="2">
        <f t="shared" si="45"/>
        <v>0.27777777777777779</v>
      </c>
      <c r="O680" s="2">
        <f t="shared" si="46"/>
        <v>0.19230769230769232</v>
      </c>
      <c r="P680" s="8">
        <f>VLOOKUP($A680,'03 FORECAST SHIPPED'!$A$2:$G$1000000,4,FALSE)*L680</f>
        <v>1352374.1869677943</v>
      </c>
      <c r="Q680" s="8">
        <f>VLOOKUP($A680,'03 FORECAST SHIPPED'!$A$2:$G$1000000,5,FALSE)*M680</f>
        <v>1352374.1869677943</v>
      </c>
      <c r="R680" s="8">
        <f>VLOOKUP($A680,'03 FORECAST SHIPPED'!$A$2:$G$1000000,6,FALSE)*N680</f>
        <v>6.666666666666667</v>
      </c>
      <c r="S680" s="8">
        <f>VLOOKUP($A680,'03 FORECAST SHIPPED'!$A$2:$G$1000000,7,FALSE)*O680</f>
        <v>6.3461538461538467</v>
      </c>
    </row>
    <row r="681" spans="1:19" x14ac:dyDescent="0.25">
      <c r="A681" t="s">
        <v>717</v>
      </c>
      <c r="B681">
        <f>VLOOKUP($A681,'01 LEAD TIME'!$A$10:$G$1000000,2,FALSE)</f>
        <v>1</v>
      </c>
      <c r="C681">
        <f>VLOOKUP($A681,'01 LEAD TIME'!$A$10:$G$1000000,3,FALSE)</f>
        <v>3816</v>
      </c>
      <c r="D681" s="3">
        <f>VLOOKUP($A681,'01 LEAD TIME'!$A$10:$G$1000000,4,FALSE)</f>
        <v>19094404</v>
      </c>
      <c r="E681" s="3">
        <f>VLOOKUP($A681,'01 LEAD TIME'!$A$10:$G$1000000,5,FALSE)</f>
        <v>19059904</v>
      </c>
      <c r="F681" s="3">
        <f>VLOOKUP($A681,'01 LEAD TIME'!$A$10:$G$1000000,6,FALSE)</f>
        <v>23</v>
      </c>
      <c r="G681" s="3">
        <f>VLOOKUP($A681,'01 LEAD TIME'!$A$10:$G$1000000,7,FALSE)</f>
        <v>25</v>
      </c>
      <c r="H681" s="3">
        <f>VLOOKUP($A681,'02 SHIPPED'!$A$10:$G$1000000,4,FALSE)</f>
        <v>29012116.600000001</v>
      </c>
      <c r="I681" s="3">
        <f>VLOOKUP($A681,'02 SHIPPED'!$A$10:$G$1000000,5,FALSE)</f>
        <v>28952866.600000001</v>
      </c>
      <c r="J681" s="3">
        <f>VLOOKUP($A681,'02 SHIPPED'!$A$10:$G$1000000,6,FALSE)</f>
        <v>46</v>
      </c>
      <c r="K681" s="3">
        <f>VLOOKUP($A681,'02 SHIPPED'!$A$10:$G$1000000,7,FALSE)</f>
        <v>74</v>
      </c>
      <c r="L681" s="2">
        <f t="shared" si="43"/>
        <v>0.65815273884567249</v>
      </c>
      <c r="M681" s="2">
        <f t="shared" si="44"/>
        <v>0.65830801016435447</v>
      </c>
      <c r="N681" s="2">
        <f t="shared" si="45"/>
        <v>0.5</v>
      </c>
      <c r="O681" s="2">
        <f t="shared" si="46"/>
        <v>0.33783783783783783</v>
      </c>
      <c r="P681" s="8">
        <f>VLOOKUP($A681,'03 FORECAST SHIPPED'!$A$2:$G$1000000,4,FALSE)*L681</f>
        <v>23012029.285073631</v>
      </c>
      <c r="Q681" s="8">
        <f>VLOOKUP($A681,'03 FORECAST SHIPPED'!$A$2:$G$1000000,5,FALSE)*M681</f>
        <v>22945538.130273458</v>
      </c>
      <c r="R681" s="8">
        <f>VLOOKUP($A681,'03 FORECAST SHIPPED'!$A$2:$G$1000000,6,FALSE)*N681</f>
        <v>31.5</v>
      </c>
      <c r="S681" s="8">
        <f>VLOOKUP($A681,'03 FORECAST SHIPPED'!$A$2:$G$1000000,7,FALSE)*O681</f>
        <v>30.743243243243242</v>
      </c>
    </row>
    <row r="682" spans="1:19" x14ac:dyDescent="0.25">
      <c r="A682" t="s">
        <v>718</v>
      </c>
      <c r="B682">
        <f>VLOOKUP($A682,'01 LEAD TIME'!$A$10:$G$1000000,2,FALSE)</f>
        <v>1</v>
      </c>
      <c r="C682">
        <f>VLOOKUP($A682,'01 LEAD TIME'!$A$10:$G$1000000,3,FALSE)</f>
        <v>3827</v>
      </c>
      <c r="D682" s="3">
        <f>VLOOKUP($A682,'01 LEAD TIME'!$A$10:$G$1000000,4,FALSE)</f>
        <v>6637238</v>
      </c>
      <c r="E682" s="3">
        <f>VLOOKUP($A682,'01 LEAD TIME'!$A$10:$G$1000000,5,FALSE)</f>
        <v>6587238</v>
      </c>
      <c r="F682" s="3">
        <f>VLOOKUP($A682,'01 LEAD TIME'!$A$10:$G$1000000,6,FALSE)</f>
        <v>39</v>
      </c>
      <c r="G682" s="3">
        <f>VLOOKUP($A682,'01 LEAD TIME'!$A$10:$G$1000000,7,FALSE)</f>
        <v>46</v>
      </c>
      <c r="H682" s="3">
        <f>VLOOKUP($A682,'02 SHIPPED'!$A$10:$G$1000000,4,FALSE)</f>
        <v>17490778</v>
      </c>
      <c r="I682" s="3">
        <f>VLOOKUP($A682,'02 SHIPPED'!$A$10:$G$1000000,5,FALSE)</f>
        <v>17412778.199999999</v>
      </c>
      <c r="J682" s="3">
        <f>VLOOKUP($A682,'02 SHIPPED'!$A$10:$G$1000000,6,FALSE)</f>
        <v>61</v>
      </c>
      <c r="K682" s="3">
        <f>VLOOKUP($A682,'02 SHIPPED'!$A$10:$G$1000000,7,FALSE)</f>
        <v>75</v>
      </c>
      <c r="L682" s="2">
        <f t="shared" si="43"/>
        <v>0.37947071308091612</v>
      </c>
      <c r="M682" s="2">
        <f t="shared" si="44"/>
        <v>0.3782990815331238</v>
      </c>
      <c r="N682" s="2">
        <f t="shared" si="45"/>
        <v>0.63934426229508201</v>
      </c>
      <c r="O682" s="2">
        <f t="shared" si="46"/>
        <v>0.61333333333333329</v>
      </c>
      <c r="P682" s="8">
        <f>VLOOKUP($A682,'03 FORECAST SHIPPED'!$A$2:$G$1000000,4,FALSE)*L682</f>
        <v>8192027.8323542727</v>
      </c>
      <c r="Q682" s="8">
        <f>VLOOKUP($A682,'03 FORECAST SHIPPED'!$A$2:$G$1000000,5,FALSE)*M682</f>
        <v>8137227.354333235</v>
      </c>
      <c r="R682" s="8">
        <f>VLOOKUP($A682,'03 FORECAST SHIPPED'!$A$2:$G$1000000,6,FALSE)*N682</f>
        <v>46.672131147540988</v>
      </c>
      <c r="S682" s="8">
        <f>VLOOKUP($A682,'03 FORECAST SHIPPED'!$A$2:$G$1000000,7,FALSE)*O682</f>
        <v>56.426666666666662</v>
      </c>
    </row>
    <row r="683" spans="1:19" x14ac:dyDescent="0.25">
      <c r="A683" t="s">
        <v>719</v>
      </c>
      <c r="B683">
        <f>VLOOKUP($A683,'01 LEAD TIME'!$A$10:$G$1000000,2,FALSE)</f>
        <v>1</v>
      </c>
      <c r="C683">
        <f>VLOOKUP($A683,'01 LEAD TIME'!$A$10:$G$1000000,3,FALSE)</f>
        <v>3836</v>
      </c>
      <c r="D683" s="3">
        <f>VLOOKUP($A683,'01 LEAD TIME'!$A$10:$G$1000000,4,FALSE)</f>
        <v>19544499</v>
      </c>
      <c r="E683" s="3">
        <f>VLOOKUP($A683,'01 LEAD TIME'!$A$10:$G$1000000,5,FALSE)</f>
        <v>19544499</v>
      </c>
      <c r="F683" s="3">
        <f>VLOOKUP($A683,'01 LEAD TIME'!$A$10:$G$1000000,6,FALSE)</f>
        <v>49</v>
      </c>
      <c r="G683" s="3">
        <f>VLOOKUP($A683,'01 LEAD TIME'!$A$10:$G$1000000,7,FALSE)</f>
        <v>51</v>
      </c>
      <c r="H683" s="3">
        <f>VLOOKUP($A683,'02 SHIPPED'!$A$10:$G$1000000,4,FALSE)</f>
        <v>21076449</v>
      </c>
      <c r="I683" s="3">
        <f>VLOOKUP($A683,'02 SHIPPED'!$A$10:$G$1000000,5,FALSE)</f>
        <v>21076449</v>
      </c>
      <c r="J683" s="3">
        <f>VLOOKUP($A683,'02 SHIPPED'!$A$10:$G$1000000,6,FALSE)</f>
        <v>60</v>
      </c>
      <c r="K683" s="3">
        <f>VLOOKUP($A683,'02 SHIPPED'!$A$10:$G$1000000,7,FALSE)</f>
        <v>63</v>
      </c>
      <c r="L683" s="2">
        <f t="shared" si="43"/>
        <v>0.92731460598509741</v>
      </c>
      <c r="M683" s="2">
        <f t="shared" si="44"/>
        <v>0.92731460598509741</v>
      </c>
      <c r="N683" s="2">
        <f t="shared" si="45"/>
        <v>0.81666666666666665</v>
      </c>
      <c r="O683" s="2">
        <f t="shared" si="46"/>
        <v>0.80952380952380953</v>
      </c>
      <c r="P683" s="8">
        <f>VLOOKUP($A683,'03 FORECAST SHIPPED'!$A$2:$G$1000000,4,FALSE)*L683</f>
        <v>16469245.572171621</v>
      </c>
      <c r="Q683" s="8">
        <f>VLOOKUP($A683,'03 FORECAST SHIPPED'!$A$2:$G$1000000,5,FALSE)*M683</f>
        <v>16469245.572171621</v>
      </c>
      <c r="R683" s="8">
        <f>VLOOKUP($A683,'03 FORECAST SHIPPED'!$A$2:$G$1000000,6,FALSE)*N683</f>
        <v>49.816666666666663</v>
      </c>
      <c r="S683" s="8">
        <f>VLOOKUP($A683,'03 FORECAST SHIPPED'!$A$2:$G$1000000,7,FALSE)*O683</f>
        <v>51.80952380952381</v>
      </c>
    </row>
    <row r="684" spans="1:19" x14ac:dyDescent="0.25">
      <c r="A684" t="s">
        <v>720</v>
      </c>
      <c r="B684">
        <f>VLOOKUP($A684,'01 LEAD TIME'!$A$10:$G$1000000,2,FALSE)</f>
        <v>1</v>
      </c>
      <c r="C684">
        <f>VLOOKUP($A684,'01 LEAD TIME'!$A$10:$G$1000000,3,FALSE)</f>
        <v>3849</v>
      </c>
      <c r="D684" s="3">
        <f>VLOOKUP($A684,'01 LEAD TIME'!$A$10:$G$1000000,4,FALSE)</f>
        <v>11306806.1</v>
      </c>
      <c r="E684" s="3">
        <f>VLOOKUP($A684,'01 LEAD TIME'!$A$10:$G$1000000,5,FALSE)</f>
        <v>11043806.1</v>
      </c>
      <c r="F684" s="3">
        <f>VLOOKUP($A684,'01 LEAD TIME'!$A$10:$G$1000000,6,FALSE)</f>
        <v>98</v>
      </c>
      <c r="G684" s="3">
        <f>VLOOKUP($A684,'01 LEAD TIME'!$A$10:$G$1000000,7,FALSE)</f>
        <v>111</v>
      </c>
      <c r="H684" s="3">
        <f>VLOOKUP($A684,'02 SHIPPED'!$A$10:$G$1000000,4,FALSE)</f>
        <v>56818568.700000003</v>
      </c>
      <c r="I684" s="3">
        <f>VLOOKUP($A684,'02 SHIPPED'!$A$10:$G$1000000,5,FALSE)</f>
        <v>56460483.700000003</v>
      </c>
      <c r="J684" s="3">
        <f>VLOOKUP($A684,'02 SHIPPED'!$A$10:$G$1000000,6,FALSE)</f>
        <v>192</v>
      </c>
      <c r="K684" s="3">
        <f>VLOOKUP($A684,'02 SHIPPED'!$A$10:$G$1000000,7,FALSE)</f>
        <v>248</v>
      </c>
      <c r="L684" s="2">
        <f t="shared" si="43"/>
        <v>0.19899843235579426</v>
      </c>
      <c r="M684" s="2">
        <f t="shared" si="44"/>
        <v>0.19560239970101423</v>
      </c>
      <c r="N684" s="2">
        <f t="shared" si="45"/>
        <v>0.51041666666666663</v>
      </c>
      <c r="O684" s="2">
        <f t="shared" si="46"/>
        <v>0.44758064516129031</v>
      </c>
      <c r="P684" s="8">
        <f>VLOOKUP($A684,'03 FORECAST SHIPPED'!$A$2:$G$1000000,4,FALSE)*L684</f>
        <v>13659619.509209728</v>
      </c>
      <c r="Q684" s="8">
        <f>VLOOKUP($A684,'03 FORECAST SHIPPED'!$A$2:$G$1000000,5,FALSE)*M684</f>
        <v>13345994.603734169</v>
      </c>
      <c r="R684" s="8">
        <f>VLOOKUP($A684,'03 FORECAST SHIPPED'!$A$2:$G$1000000,6,FALSE)*N684</f>
        <v>100.55208333333333</v>
      </c>
      <c r="S684" s="8">
        <f>VLOOKUP($A684,'03 FORECAST SHIPPED'!$A$2:$G$1000000,7,FALSE)*O684</f>
        <v>111</v>
      </c>
    </row>
    <row r="685" spans="1:19" x14ac:dyDescent="0.25">
      <c r="A685" t="s">
        <v>721</v>
      </c>
      <c r="B685">
        <f>VLOOKUP($A685,'01 LEAD TIME'!$A$10:$G$1000000,2,FALSE)</f>
        <v>1</v>
      </c>
      <c r="C685">
        <f>VLOOKUP($A685,'01 LEAD TIME'!$A$10:$G$1000000,3,FALSE)</f>
        <v>3868</v>
      </c>
      <c r="D685" s="3">
        <f>VLOOKUP($A685,'01 LEAD TIME'!$A$10:$G$1000000,4,FALSE)</f>
        <v>8640447</v>
      </c>
      <c r="E685" s="3">
        <f>VLOOKUP($A685,'01 LEAD TIME'!$A$10:$G$1000000,5,FALSE)</f>
        <v>8640447</v>
      </c>
      <c r="F685" s="3">
        <f>VLOOKUP($A685,'01 LEAD TIME'!$A$10:$G$1000000,6,FALSE)</f>
        <v>26</v>
      </c>
      <c r="G685" s="3">
        <f>VLOOKUP($A685,'01 LEAD TIME'!$A$10:$G$1000000,7,FALSE)</f>
        <v>36</v>
      </c>
      <c r="H685" s="3">
        <f>VLOOKUP($A685,'02 SHIPPED'!$A$10:$G$1000000,4,FALSE)</f>
        <v>43270235.700000003</v>
      </c>
      <c r="I685" s="3">
        <f>VLOOKUP($A685,'02 SHIPPED'!$A$10:$G$1000000,5,FALSE)</f>
        <v>42989494.5</v>
      </c>
      <c r="J685" s="3">
        <f>VLOOKUP($A685,'02 SHIPPED'!$A$10:$G$1000000,6,FALSE)</f>
        <v>133</v>
      </c>
      <c r="K685" s="3">
        <f>VLOOKUP($A685,'02 SHIPPED'!$A$10:$G$1000000,7,FALSE)</f>
        <v>200</v>
      </c>
      <c r="L685" s="2">
        <f t="shared" si="43"/>
        <v>0.19968569295313543</v>
      </c>
      <c r="M685" s="2">
        <f t="shared" si="44"/>
        <v>0.20098973250313515</v>
      </c>
      <c r="N685" s="2">
        <f t="shared" si="45"/>
        <v>0.19548872180451127</v>
      </c>
      <c r="O685" s="2">
        <f t="shared" si="46"/>
        <v>0.18</v>
      </c>
      <c r="P685" s="8">
        <f>VLOOKUP($A685,'03 FORECAST SHIPPED'!$A$2:$G$1000000,4,FALSE)*L685</f>
        <v>10280027.086442376</v>
      </c>
      <c r="Q685" s="8">
        <f>VLOOKUP($A685,'03 FORECAST SHIPPED'!$A$2:$G$1000000,5,FALSE)*M685</f>
        <v>10292703.998974202</v>
      </c>
      <c r="R685" s="8">
        <f>VLOOKUP($A685,'03 FORECAST SHIPPED'!$A$2:$G$1000000,6,FALSE)*N685</f>
        <v>28.541353383458645</v>
      </c>
      <c r="S685" s="8">
        <f>VLOOKUP($A685,'03 FORECAST SHIPPED'!$A$2:$G$1000000,7,FALSE)*O685</f>
        <v>38.879999999999995</v>
      </c>
    </row>
    <row r="686" spans="1:19" x14ac:dyDescent="0.25">
      <c r="A686" t="s">
        <v>722</v>
      </c>
      <c r="B686">
        <f>VLOOKUP($A686,'01 LEAD TIME'!$A$10:$G$1000000,2,FALSE)</f>
        <v>1</v>
      </c>
      <c r="C686">
        <f>VLOOKUP($A686,'01 LEAD TIME'!$A$10:$G$1000000,3,FALSE)</f>
        <v>3887</v>
      </c>
      <c r="D686" s="3">
        <f>VLOOKUP($A686,'01 LEAD TIME'!$A$10:$G$1000000,4,FALSE)</f>
        <v>9199230</v>
      </c>
      <c r="E686" s="3">
        <f>VLOOKUP($A686,'01 LEAD TIME'!$A$10:$G$1000000,5,FALSE)</f>
        <v>9099230</v>
      </c>
      <c r="F686" s="3">
        <f>VLOOKUP($A686,'01 LEAD TIME'!$A$10:$G$1000000,6,FALSE)</f>
        <v>14</v>
      </c>
      <c r="G686" s="3">
        <f>VLOOKUP($A686,'01 LEAD TIME'!$A$10:$G$1000000,7,FALSE)</f>
        <v>17</v>
      </c>
      <c r="H686" s="3">
        <f>VLOOKUP($A686,'02 SHIPPED'!$A$10:$G$1000000,4,FALSE)</f>
        <v>13473974</v>
      </c>
      <c r="I686" s="3">
        <f>VLOOKUP($A686,'02 SHIPPED'!$A$10:$G$1000000,5,FALSE)</f>
        <v>13419574</v>
      </c>
      <c r="J686" s="3">
        <f>VLOOKUP($A686,'02 SHIPPED'!$A$10:$G$1000000,6,FALSE)</f>
        <v>27</v>
      </c>
      <c r="K686" s="3">
        <f>VLOOKUP($A686,'02 SHIPPED'!$A$10:$G$1000000,7,FALSE)</f>
        <v>32</v>
      </c>
      <c r="L686" s="2">
        <f t="shared" si="43"/>
        <v>0.68274066730424154</v>
      </c>
      <c r="M686" s="2">
        <f t="shared" si="44"/>
        <v>0.67805654635534629</v>
      </c>
      <c r="N686" s="2">
        <f t="shared" si="45"/>
        <v>0.51851851851851849</v>
      </c>
      <c r="O686" s="2">
        <f t="shared" si="46"/>
        <v>0.53125</v>
      </c>
      <c r="P686" s="8">
        <f>VLOOKUP($A686,'03 FORECAST SHIPPED'!$A$2:$G$1000000,4,FALSE)*L686</f>
        <v>17465518.77405211</v>
      </c>
      <c r="Q686" s="8">
        <f>VLOOKUP($A686,'03 FORECAST SHIPPED'!$A$2:$G$1000000,5,FALSE)*M686</f>
        <v>17224519.538799904</v>
      </c>
      <c r="R686" s="8">
        <f>VLOOKUP($A686,'03 FORECAST SHIPPED'!$A$2:$G$1000000,6,FALSE)*N686</f>
        <v>17.111111111111111</v>
      </c>
      <c r="S686" s="8">
        <f>VLOOKUP($A686,'03 FORECAST SHIPPED'!$A$2:$G$1000000,7,FALSE)*O686</f>
        <v>20.71875</v>
      </c>
    </row>
    <row r="687" spans="1:19" x14ac:dyDescent="0.25">
      <c r="A687" t="s">
        <v>723</v>
      </c>
      <c r="B687">
        <f>VLOOKUP($A687,'01 LEAD TIME'!$A$10:$G$1000000,2,FALSE)</f>
        <v>1</v>
      </c>
      <c r="C687">
        <f>VLOOKUP($A687,'01 LEAD TIME'!$A$10:$G$1000000,3,FALSE)</f>
        <v>3909</v>
      </c>
      <c r="D687" s="3">
        <f>VLOOKUP($A687,'01 LEAD TIME'!$A$10:$G$1000000,4,FALSE)</f>
        <v>13058918</v>
      </c>
      <c r="E687" s="3">
        <f>VLOOKUP($A687,'01 LEAD TIME'!$A$10:$G$1000000,5,FALSE)</f>
        <v>13058918</v>
      </c>
      <c r="F687" s="3">
        <f>VLOOKUP($A687,'01 LEAD TIME'!$A$10:$G$1000000,6,FALSE)</f>
        <v>36</v>
      </c>
      <c r="G687" s="3">
        <f>VLOOKUP($A687,'01 LEAD TIME'!$A$10:$G$1000000,7,FALSE)</f>
        <v>40</v>
      </c>
      <c r="H687" s="3">
        <f>VLOOKUP($A687,'02 SHIPPED'!$A$10:$G$1000000,4,FALSE)</f>
        <v>63008620.200000003</v>
      </c>
      <c r="I687" s="3">
        <f>VLOOKUP($A687,'02 SHIPPED'!$A$10:$G$1000000,5,FALSE)</f>
        <v>62962782.359999999</v>
      </c>
      <c r="J687" s="3">
        <f>VLOOKUP($A687,'02 SHIPPED'!$A$10:$G$1000000,6,FALSE)</f>
        <v>103</v>
      </c>
      <c r="K687" s="3">
        <f>VLOOKUP($A687,'02 SHIPPED'!$A$10:$G$1000000,7,FALSE)</f>
        <v>133</v>
      </c>
      <c r="L687" s="2">
        <f t="shared" si="43"/>
        <v>0.20725605414860362</v>
      </c>
      <c r="M687" s="2">
        <f t="shared" si="44"/>
        <v>0.20740693963194801</v>
      </c>
      <c r="N687" s="2">
        <f t="shared" si="45"/>
        <v>0.34951456310679613</v>
      </c>
      <c r="O687" s="2">
        <f t="shared" si="46"/>
        <v>0.3007518796992481</v>
      </c>
      <c r="P687" s="8">
        <f>VLOOKUP($A687,'03 FORECAST SHIPPED'!$A$2:$G$1000000,4,FALSE)*L687</f>
        <v>12253636.643182347</v>
      </c>
      <c r="Q687" s="8">
        <f>VLOOKUP($A687,'03 FORECAST SHIPPED'!$A$2:$G$1000000,5,FALSE)*M687</f>
        <v>12257289.336250346</v>
      </c>
      <c r="R687" s="8">
        <f>VLOOKUP($A687,'03 FORECAST SHIPPED'!$A$2:$G$1000000,6,FALSE)*N687</f>
        <v>37.398058252427184</v>
      </c>
      <c r="S687" s="8">
        <f>VLOOKUP($A687,'03 FORECAST SHIPPED'!$A$2:$G$1000000,7,FALSE)*O687</f>
        <v>40.902255639097746</v>
      </c>
    </row>
    <row r="688" spans="1:19" x14ac:dyDescent="0.25">
      <c r="A688" t="s">
        <v>724</v>
      </c>
      <c r="B688">
        <f>VLOOKUP($A688,'01 LEAD TIME'!$A$10:$G$1000000,2,FALSE)</f>
        <v>1</v>
      </c>
      <c r="C688">
        <f>VLOOKUP($A688,'01 LEAD TIME'!$A$10:$G$1000000,3,FALSE)</f>
        <v>3920</v>
      </c>
      <c r="D688" s="3">
        <f>VLOOKUP($A688,'01 LEAD TIME'!$A$10:$G$1000000,4,FALSE)</f>
        <v>8717559</v>
      </c>
      <c r="E688" s="3">
        <f>VLOOKUP($A688,'01 LEAD TIME'!$A$10:$G$1000000,5,FALSE)</f>
        <v>8671512.8900000006</v>
      </c>
      <c r="F688" s="3">
        <f>VLOOKUP($A688,'01 LEAD TIME'!$A$10:$G$1000000,6,FALSE)</f>
        <v>30</v>
      </c>
      <c r="G688" s="3">
        <f>VLOOKUP($A688,'01 LEAD TIME'!$A$10:$G$1000000,7,FALSE)</f>
        <v>38</v>
      </c>
      <c r="H688" s="3">
        <f>VLOOKUP($A688,'02 SHIPPED'!$A$10:$G$1000000,4,FALSE)</f>
        <v>63508909.799999997</v>
      </c>
      <c r="I688" s="3">
        <f>VLOOKUP($A688,'02 SHIPPED'!$A$10:$G$1000000,5,FALSE)</f>
        <v>63244601.640000001</v>
      </c>
      <c r="J688" s="3">
        <f>VLOOKUP($A688,'02 SHIPPED'!$A$10:$G$1000000,6,FALSE)</f>
        <v>101</v>
      </c>
      <c r="K688" s="3">
        <f>VLOOKUP($A688,'02 SHIPPED'!$A$10:$G$1000000,7,FALSE)</f>
        <v>141</v>
      </c>
      <c r="L688" s="2">
        <f t="shared" si="43"/>
        <v>0.13726513378127617</v>
      </c>
      <c r="M688" s="2">
        <f t="shared" si="44"/>
        <v>0.13711072036408514</v>
      </c>
      <c r="N688" s="2">
        <f t="shared" si="45"/>
        <v>0.29702970297029702</v>
      </c>
      <c r="O688" s="2">
        <f t="shared" si="46"/>
        <v>0.26950354609929078</v>
      </c>
      <c r="P688" s="8">
        <f>VLOOKUP($A688,'03 FORECAST SHIPPED'!$A$2:$G$1000000,4,FALSE)*L688</f>
        <v>8566477.677528698</v>
      </c>
      <c r="Q688" s="8">
        <f>VLOOKUP($A688,'03 FORECAST SHIPPED'!$A$2:$G$1000000,5,FALSE)*M688</f>
        <v>8521850.3495446853</v>
      </c>
      <c r="R688" s="8">
        <f>VLOOKUP($A688,'03 FORECAST SHIPPED'!$A$2:$G$1000000,6,FALSE)*N688</f>
        <v>34.75247524752475</v>
      </c>
      <c r="S688" s="8">
        <f>VLOOKUP($A688,'03 FORECAST SHIPPED'!$A$2:$G$1000000,7,FALSE)*O688</f>
        <v>45.546099290780141</v>
      </c>
    </row>
    <row r="689" spans="1:19" x14ac:dyDescent="0.25">
      <c r="A689" t="s">
        <v>725</v>
      </c>
      <c r="B689">
        <f>VLOOKUP($A689,'01 LEAD TIME'!$A$10:$G$1000000,2,FALSE)</f>
        <v>1</v>
      </c>
      <c r="C689">
        <f>VLOOKUP($A689,'01 LEAD TIME'!$A$10:$G$1000000,3,FALSE)</f>
        <v>3934</v>
      </c>
      <c r="D689" s="3">
        <f>VLOOKUP($A689,'01 LEAD TIME'!$A$10:$G$1000000,4,FALSE)</f>
        <v>26874420</v>
      </c>
      <c r="E689" s="3">
        <f>VLOOKUP($A689,'01 LEAD TIME'!$A$10:$G$1000000,5,FALSE)</f>
        <v>26806364.02</v>
      </c>
      <c r="F689" s="3">
        <f>VLOOKUP($A689,'01 LEAD TIME'!$A$10:$G$1000000,6,FALSE)</f>
        <v>51</v>
      </c>
      <c r="G689" s="3">
        <f>VLOOKUP($A689,'01 LEAD TIME'!$A$10:$G$1000000,7,FALSE)</f>
        <v>67</v>
      </c>
      <c r="H689" s="3">
        <f>VLOOKUP($A689,'02 SHIPPED'!$A$10:$G$1000000,4,FALSE)</f>
        <v>74089880.700000003</v>
      </c>
      <c r="I689" s="3">
        <f>VLOOKUP($A689,'02 SHIPPED'!$A$10:$G$1000000,5,FALSE)</f>
        <v>74021824.719999999</v>
      </c>
      <c r="J689" s="3">
        <f>VLOOKUP($A689,'02 SHIPPED'!$A$10:$G$1000000,6,FALSE)</f>
        <v>86</v>
      </c>
      <c r="K689" s="3">
        <f>VLOOKUP($A689,'02 SHIPPED'!$A$10:$G$1000000,7,FALSE)</f>
        <v>125</v>
      </c>
      <c r="L689" s="2">
        <f t="shared" si="43"/>
        <v>0.36272726782781822</v>
      </c>
      <c r="M689" s="2">
        <f t="shared" si="44"/>
        <v>0.36214135657151902</v>
      </c>
      <c r="N689" s="2">
        <f t="shared" si="45"/>
        <v>0.59302325581395354</v>
      </c>
      <c r="O689" s="2">
        <f t="shared" si="46"/>
        <v>0.53600000000000003</v>
      </c>
      <c r="P689" s="8">
        <f>VLOOKUP($A689,'03 FORECAST SHIPPED'!$A$2:$G$1000000,4,FALSE)*L689</f>
        <v>41450295.332210653</v>
      </c>
      <c r="Q689" s="8">
        <f>VLOOKUP($A689,'03 FORECAST SHIPPED'!$A$2:$G$1000000,5,FALSE)*M689</f>
        <v>41340851.81713523</v>
      </c>
      <c r="R689" s="8">
        <f>VLOOKUP($A689,'03 FORECAST SHIPPED'!$A$2:$G$1000000,6,FALSE)*N689</f>
        <v>80.651162790697683</v>
      </c>
      <c r="S689" s="8">
        <f>VLOOKUP($A689,'03 FORECAST SHIPPED'!$A$2:$G$1000000,7,FALSE)*O689</f>
        <v>113.096</v>
      </c>
    </row>
    <row r="690" spans="1:19" x14ac:dyDescent="0.25">
      <c r="A690" t="s">
        <v>726</v>
      </c>
      <c r="B690">
        <f>VLOOKUP($A690,'01 LEAD TIME'!$A$10:$G$1000000,2,FALSE)</f>
        <v>1</v>
      </c>
      <c r="C690">
        <f>VLOOKUP($A690,'01 LEAD TIME'!$A$10:$G$1000000,3,FALSE)</f>
        <v>3939</v>
      </c>
      <c r="D690" s="3">
        <f>VLOOKUP($A690,'01 LEAD TIME'!$A$10:$G$1000000,4,FALSE)</f>
        <v>744839518.00999999</v>
      </c>
      <c r="E690" s="3">
        <f>VLOOKUP($A690,'01 LEAD TIME'!$A$10:$G$1000000,5,FALSE)</f>
        <v>736745566.12</v>
      </c>
      <c r="F690" s="3">
        <f>VLOOKUP($A690,'01 LEAD TIME'!$A$10:$G$1000000,6,FALSE)</f>
        <v>5255</v>
      </c>
      <c r="G690" s="3">
        <f>VLOOKUP($A690,'01 LEAD TIME'!$A$10:$G$1000000,7,FALSE)</f>
        <v>8793</v>
      </c>
      <c r="H690" s="3">
        <f>VLOOKUP($A690,'02 SHIPPED'!$A$10:$G$1000000,4,FALSE)</f>
        <v>1872219147.47</v>
      </c>
      <c r="I690" s="3">
        <f>VLOOKUP($A690,'02 SHIPPED'!$A$10:$G$1000000,5,FALSE)</f>
        <v>1852295337.1099999</v>
      </c>
      <c r="J690" s="3">
        <f>VLOOKUP($A690,'02 SHIPPED'!$A$10:$G$1000000,6,FALSE)</f>
        <v>11973</v>
      </c>
      <c r="K690" s="3">
        <f>VLOOKUP($A690,'02 SHIPPED'!$A$10:$G$1000000,7,FALSE)</f>
        <v>21104</v>
      </c>
      <c r="L690" s="2">
        <f t="shared" si="43"/>
        <v>0.3978377846506535</v>
      </c>
      <c r="M690" s="2">
        <f t="shared" si="44"/>
        <v>0.39774735235769143</v>
      </c>
      <c r="N690" s="2">
        <f t="shared" si="45"/>
        <v>0.43890420111918482</v>
      </c>
      <c r="O690" s="2">
        <f t="shared" si="46"/>
        <v>0.41665087187263078</v>
      </c>
      <c r="P690" s="8">
        <f>VLOOKUP($A690,'03 FORECAST SHIPPED'!$A$2:$G$1000000,4,FALSE)*L690</f>
        <v>947025915.18558371</v>
      </c>
      <c r="Q690" s="8">
        <f>VLOOKUP($A690,'03 FORECAST SHIPPED'!$A$2:$G$1000000,5,FALSE)*M690</f>
        <v>937029215.47223794</v>
      </c>
      <c r="R690" s="8">
        <f>VLOOKUP($A690,'03 FORECAST SHIPPED'!$A$2:$G$1000000,6,FALSE)*N690</f>
        <v>6472.9591581057375</v>
      </c>
      <c r="S690" s="8">
        <f>VLOOKUP($A690,'03 FORECAST SHIPPED'!$A$2:$G$1000000,7,FALSE)*O690</f>
        <v>10839.589082638362</v>
      </c>
    </row>
    <row r="691" spans="1:19" x14ac:dyDescent="0.25">
      <c r="A691" t="s">
        <v>727</v>
      </c>
      <c r="B691">
        <f>VLOOKUP($A691,'01 LEAD TIME'!$A$10:$G$1000000,2,FALSE)</f>
        <v>1</v>
      </c>
      <c r="C691">
        <f>VLOOKUP($A691,'01 LEAD TIME'!$A$10:$G$1000000,3,FALSE)</f>
        <v>3946</v>
      </c>
      <c r="D691" s="3">
        <f>VLOOKUP($A691,'01 LEAD TIME'!$A$10:$G$1000000,4,FALSE)</f>
        <v>19263510</v>
      </c>
      <c r="E691" s="3">
        <f>VLOOKUP($A691,'01 LEAD TIME'!$A$10:$G$1000000,5,FALSE)</f>
        <v>19060798.949999999</v>
      </c>
      <c r="F691" s="3">
        <f>VLOOKUP($A691,'01 LEAD TIME'!$A$10:$G$1000000,6,FALSE)</f>
        <v>41</v>
      </c>
      <c r="G691" s="3">
        <f>VLOOKUP($A691,'01 LEAD TIME'!$A$10:$G$1000000,7,FALSE)</f>
        <v>46</v>
      </c>
      <c r="H691" s="3">
        <f>VLOOKUP($A691,'02 SHIPPED'!$A$10:$G$1000000,4,FALSE)</f>
        <v>93075794.900000006</v>
      </c>
      <c r="I691" s="3">
        <f>VLOOKUP($A691,'02 SHIPPED'!$A$10:$G$1000000,5,FALSE)</f>
        <v>92743848.849999994</v>
      </c>
      <c r="J691" s="3">
        <f>VLOOKUP($A691,'02 SHIPPED'!$A$10:$G$1000000,6,FALSE)</f>
        <v>191</v>
      </c>
      <c r="K691" s="3">
        <f>VLOOKUP($A691,'02 SHIPPED'!$A$10:$G$1000000,7,FALSE)</f>
        <v>244</v>
      </c>
      <c r="L691" s="2">
        <f t="shared" si="43"/>
        <v>0.20696583919263417</v>
      </c>
      <c r="M691" s="2">
        <f t="shared" si="44"/>
        <v>0.20552089638665025</v>
      </c>
      <c r="N691" s="2">
        <f t="shared" si="45"/>
        <v>0.21465968586387435</v>
      </c>
      <c r="O691" s="2">
        <f t="shared" si="46"/>
        <v>0.18852459016393441</v>
      </c>
      <c r="P691" s="8">
        <f>VLOOKUP($A691,'03 FORECAST SHIPPED'!$A$2:$G$1000000,4,FALSE)*L691</f>
        <v>18897092.442057628</v>
      </c>
      <c r="Q691" s="8">
        <f>VLOOKUP($A691,'03 FORECAST SHIPPED'!$A$2:$G$1000000,5,FALSE)*M691</f>
        <v>18696939.555358399</v>
      </c>
      <c r="R691" s="8">
        <f>VLOOKUP($A691,'03 FORECAST SHIPPED'!$A$2:$G$1000000,6,FALSE)*N691</f>
        <v>41.858638743455501</v>
      </c>
      <c r="S691" s="8">
        <f>VLOOKUP($A691,'03 FORECAST SHIPPED'!$A$2:$G$1000000,7,FALSE)*O691</f>
        <v>46.754098360655732</v>
      </c>
    </row>
    <row r="692" spans="1:19" x14ac:dyDescent="0.25">
      <c r="A692" t="s">
        <v>728</v>
      </c>
      <c r="B692">
        <f>VLOOKUP($A692,'01 LEAD TIME'!$A$10:$G$1000000,2,FALSE)</f>
        <v>1</v>
      </c>
      <c r="C692">
        <f>VLOOKUP($A692,'01 LEAD TIME'!$A$10:$G$1000000,3,FALSE)</f>
        <v>3950</v>
      </c>
      <c r="D692" s="3">
        <f>VLOOKUP($A692,'01 LEAD TIME'!$A$10:$G$1000000,4,FALSE)</f>
        <v>691664148.80999994</v>
      </c>
      <c r="E692" s="3">
        <f>VLOOKUP($A692,'01 LEAD TIME'!$A$10:$G$1000000,5,FALSE)</f>
        <v>681596143.5</v>
      </c>
      <c r="F692" s="3">
        <f>VLOOKUP($A692,'01 LEAD TIME'!$A$10:$G$1000000,6,FALSE)</f>
        <v>5522</v>
      </c>
      <c r="G692" s="3">
        <f>VLOOKUP($A692,'01 LEAD TIME'!$A$10:$G$1000000,7,FALSE)</f>
        <v>8330</v>
      </c>
      <c r="H692" s="3">
        <f>VLOOKUP($A692,'02 SHIPPED'!$A$10:$G$1000000,4,FALSE)</f>
        <v>1736002429.5599999</v>
      </c>
      <c r="I692" s="3">
        <f>VLOOKUP($A692,'02 SHIPPED'!$A$10:$G$1000000,5,FALSE)</f>
        <v>1714951209.3199999</v>
      </c>
      <c r="J692" s="3">
        <f>VLOOKUP($A692,'02 SHIPPED'!$A$10:$G$1000000,6,FALSE)</f>
        <v>13006</v>
      </c>
      <c r="K692" s="3">
        <f>VLOOKUP($A692,'02 SHIPPED'!$A$10:$G$1000000,7,FALSE)</f>
        <v>20882</v>
      </c>
      <c r="L692" s="2">
        <f t="shared" si="43"/>
        <v>0.39842349125358439</v>
      </c>
      <c r="M692" s="2">
        <f t="shared" si="44"/>
        <v>0.39744346066280312</v>
      </c>
      <c r="N692" s="2">
        <f t="shared" si="45"/>
        <v>0.42457327387359678</v>
      </c>
      <c r="O692" s="2">
        <f t="shared" si="46"/>
        <v>0.39890815056029116</v>
      </c>
      <c r="P692" s="8">
        <f>VLOOKUP($A692,'03 FORECAST SHIPPED'!$A$2:$G$1000000,4,FALSE)*L692</f>
        <v>811040112.57581997</v>
      </c>
      <c r="Q692" s="8">
        <f>VLOOKUP($A692,'03 FORECAST SHIPPED'!$A$2:$G$1000000,5,FALSE)*M692</f>
        <v>800160886.44561851</v>
      </c>
      <c r="R692" s="8">
        <f>VLOOKUP($A692,'03 FORECAST SHIPPED'!$A$2:$G$1000000,6,FALSE)*N692</f>
        <v>6467.9492541903737</v>
      </c>
      <c r="S692" s="8">
        <f>VLOOKUP($A692,'03 FORECAST SHIPPED'!$A$2:$G$1000000,7,FALSE)*O692</f>
        <v>9613.2875203524563</v>
      </c>
    </row>
    <row r="693" spans="1:19" x14ac:dyDescent="0.25">
      <c r="A693" t="s">
        <v>729</v>
      </c>
      <c r="B693">
        <f>VLOOKUP($A693,'01 LEAD TIME'!$A$10:$G$1000000,2,FALSE)</f>
        <v>1</v>
      </c>
      <c r="C693">
        <f>VLOOKUP($A693,'01 LEAD TIME'!$A$10:$G$1000000,3,FALSE)</f>
        <v>3956</v>
      </c>
      <c r="D693" s="3">
        <f>VLOOKUP($A693,'01 LEAD TIME'!$A$10:$G$1000000,4,FALSE)</f>
        <v>7414899</v>
      </c>
      <c r="E693" s="3">
        <f>VLOOKUP($A693,'01 LEAD TIME'!$A$10:$G$1000000,5,FALSE)</f>
        <v>7414899</v>
      </c>
      <c r="F693" s="3">
        <f>VLOOKUP($A693,'01 LEAD TIME'!$A$10:$G$1000000,6,FALSE)</f>
        <v>12</v>
      </c>
      <c r="G693" s="3">
        <f>VLOOKUP($A693,'01 LEAD TIME'!$A$10:$G$1000000,7,FALSE)</f>
        <v>14</v>
      </c>
      <c r="H693" s="3">
        <f>VLOOKUP($A693,'02 SHIPPED'!$A$10:$G$1000000,4,FALSE)</f>
        <v>13639888</v>
      </c>
      <c r="I693" s="3">
        <f>VLOOKUP($A693,'02 SHIPPED'!$A$10:$G$1000000,5,FALSE)</f>
        <v>13589888</v>
      </c>
      <c r="J693" s="3">
        <f>VLOOKUP($A693,'02 SHIPPED'!$A$10:$G$1000000,6,FALSE)</f>
        <v>25</v>
      </c>
      <c r="K693" s="3">
        <f>VLOOKUP($A693,'02 SHIPPED'!$A$10:$G$1000000,7,FALSE)</f>
        <v>29</v>
      </c>
      <c r="L693" s="2">
        <f t="shared" si="43"/>
        <v>0.54361875991943631</v>
      </c>
      <c r="M693" s="2">
        <f t="shared" si="44"/>
        <v>0.54561884542389161</v>
      </c>
      <c r="N693" s="2">
        <f t="shared" si="45"/>
        <v>0.48</v>
      </c>
      <c r="O693" s="2">
        <f t="shared" si="46"/>
        <v>0.48275862068965519</v>
      </c>
      <c r="P693" s="8">
        <f>VLOOKUP($A693,'03 FORECAST SHIPPED'!$A$2:$G$1000000,4,FALSE)*L693</f>
        <v>8646793.471853435</v>
      </c>
      <c r="Q693" s="8">
        <f>VLOOKUP($A693,'03 FORECAST SHIPPED'!$A$2:$G$1000000,5,FALSE)*M693</f>
        <v>8651325.865615081</v>
      </c>
      <c r="R693" s="8">
        <f>VLOOKUP($A693,'03 FORECAST SHIPPED'!$A$2:$G$1000000,6,FALSE)*N693</f>
        <v>10.08</v>
      </c>
      <c r="S693" s="8">
        <f>VLOOKUP($A693,'03 FORECAST SHIPPED'!$A$2:$G$1000000,7,FALSE)*O693</f>
        <v>14</v>
      </c>
    </row>
    <row r="694" spans="1:19" x14ac:dyDescent="0.25">
      <c r="A694" t="s">
        <v>730</v>
      </c>
      <c r="B694">
        <f>VLOOKUP($A694,'01 LEAD TIME'!$A$10:$G$1000000,2,FALSE)</f>
        <v>1</v>
      </c>
      <c r="C694">
        <f>VLOOKUP($A694,'01 LEAD TIME'!$A$10:$G$1000000,3,FALSE)</f>
        <v>3962</v>
      </c>
      <c r="D694" s="3">
        <f>VLOOKUP($A694,'01 LEAD TIME'!$A$10:$G$1000000,4,FALSE)</f>
        <v>2314700</v>
      </c>
      <c r="E694" s="3">
        <f>VLOOKUP($A694,'01 LEAD TIME'!$A$10:$G$1000000,5,FALSE)</f>
        <v>2314700</v>
      </c>
      <c r="F694" s="3">
        <f>VLOOKUP($A694,'01 LEAD TIME'!$A$10:$G$1000000,6,FALSE)</f>
        <v>5</v>
      </c>
      <c r="G694" s="3">
        <f>VLOOKUP($A694,'01 LEAD TIME'!$A$10:$G$1000000,7,FALSE)</f>
        <v>5</v>
      </c>
      <c r="H694" s="3">
        <f>VLOOKUP($A694,'02 SHIPPED'!$A$10:$G$1000000,4,FALSE)</f>
        <v>6555614</v>
      </c>
      <c r="I694" s="3">
        <f>VLOOKUP($A694,'02 SHIPPED'!$A$10:$G$1000000,5,FALSE)</f>
        <v>6555614</v>
      </c>
      <c r="J694" s="3">
        <f>VLOOKUP($A694,'02 SHIPPED'!$A$10:$G$1000000,6,FALSE)</f>
        <v>14</v>
      </c>
      <c r="K694" s="3">
        <f>VLOOKUP($A694,'02 SHIPPED'!$A$10:$G$1000000,7,FALSE)</f>
        <v>22</v>
      </c>
      <c r="L694" s="2">
        <f t="shared" si="43"/>
        <v>0.35308668265093096</v>
      </c>
      <c r="M694" s="2">
        <f t="shared" si="44"/>
        <v>0.35308668265093096</v>
      </c>
      <c r="N694" s="2">
        <f t="shared" si="45"/>
        <v>0.35714285714285715</v>
      </c>
      <c r="O694" s="2">
        <f t="shared" si="46"/>
        <v>0.22727272727272727</v>
      </c>
      <c r="P694" s="8">
        <f>VLOOKUP($A694,'03 FORECAST SHIPPED'!$A$2:$G$1000000,4,FALSE)*L694</f>
        <v>3094327.7533271485</v>
      </c>
      <c r="Q694" s="8">
        <f>VLOOKUP($A694,'03 FORECAST SHIPPED'!$A$2:$G$1000000,5,FALSE)*M694</f>
        <v>3094327.7533271485</v>
      </c>
      <c r="R694" s="8">
        <f>VLOOKUP($A694,'03 FORECAST SHIPPED'!$A$2:$G$1000000,6,FALSE)*N694</f>
        <v>6.0714285714285712</v>
      </c>
      <c r="S694" s="8">
        <f>VLOOKUP($A694,'03 FORECAST SHIPPED'!$A$2:$G$1000000,7,FALSE)*O694</f>
        <v>7.045454545454545</v>
      </c>
    </row>
    <row r="695" spans="1:19" x14ac:dyDescent="0.25">
      <c r="A695" t="s">
        <v>731</v>
      </c>
      <c r="B695">
        <f>VLOOKUP($A695,'01 LEAD TIME'!$A$10:$G$1000000,2,FALSE)</f>
        <v>1</v>
      </c>
      <c r="C695">
        <f>VLOOKUP($A695,'01 LEAD TIME'!$A$10:$G$1000000,3,FALSE)</f>
        <v>3968</v>
      </c>
      <c r="D695" s="3">
        <f>VLOOKUP($A695,'01 LEAD TIME'!$A$10:$G$1000000,4,FALSE)</f>
        <v>2212000</v>
      </c>
      <c r="E695" s="3">
        <f>VLOOKUP($A695,'01 LEAD TIME'!$A$10:$G$1000000,5,FALSE)</f>
        <v>2212000</v>
      </c>
      <c r="F695" s="3">
        <f>VLOOKUP($A695,'01 LEAD TIME'!$A$10:$G$1000000,6,FALSE)</f>
        <v>3</v>
      </c>
      <c r="G695" s="3">
        <f>VLOOKUP($A695,'01 LEAD TIME'!$A$10:$G$1000000,7,FALSE)</f>
        <v>3</v>
      </c>
      <c r="H695" s="3">
        <f>VLOOKUP($A695,'02 SHIPPED'!$A$10:$G$1000000,4,FALSE)</f>
        <v>2531709</v>
      </c>
      <c r="I695" s="3">
        <f>VLOOKUP($A695,'02 SHIPPED'!$A$10:$G$1000000,5,FALSE)</f>
        <v>2531709</v>
      </c>
      <c r="J695" s="3">
        <f>VLOOKUP($A695,'02 SHIPPED'!$A$10:$G$1000000,6,FALSE)</f>
        <v>6</v>
      </c>
      <c r="K695" s="3">
        <f>VLOOKUP($A695,'02 SHIPPED'!$A$10:$G$1000000,7,FALSE)</f>
        <v>6</v>
      </c>
      <c r="L695" s="2">
        <f t="shared" si="43"/>
        <v>0.87371810899277924</v>
      </c>
      <c r="M695" s="2">
        <f t="shared" si="44"/>
        <v>0.87371810899277924</v>
      </c>
      <c r="N695" s="2">
        <f t="shared" si="45"/>
        <v>0.5</v>
      </c>
      <c r="O695" s="2">
        <f t="shared" si="46"/>
        <v>0.5</v>
      </c>
      <c r="P695" s="8">
        <f>VLOOKUP($A695,'03 FORECAST SHIPPED'!$A$2:$G$1000000,4,FALSE)*L695</f>
        <v>2364026.9509647437</v>
      </c>
      <c r="Q695" s="8">
        <f>VLOOKUP($A695,'03 FORECAST SHIPPED'!$A$2:$G$1000000,5,FALSE)*M695</f>
        <v>2364026.9509647437</v>
      </c>
      <c r="R695" s="8">
        <f>VLOOKUP($A695,'03 FORECAST SHIPPED'!$A$2:$G$1000000,6,FALSE)*N695</f>
        <v>3.5</v>
      </c>
      <c r="S695" s="8">
        <f>VLOOKUP($A695,'03 FORECAST SHIPPED'!$A$2:$G$1000000,7,FALSE)*O695</f>
        <v>4</v>
      </c>
    </row>
    <row r="696" spans="1:19" x14ac:dyDescent="0.25">
      <c r="A696" t="s">
        <v>732</v>
      </c>
      <c r="B696">
        <f>VLOOKUP($A696,'01 LEAD TIME'!$A$10:$G$1000000,2,FALSE)</f>
        <v>1</v>
      </c>
      <c r="C696">
        <f>VLOOKUP($A696,'01 LEAD TIME'!$A$10:$G$1000000,3,FALSE)</f>
        <v>3977</v>
      </c>
      <c r="D696" s="3">
        <f>VLOOKUP($A696,'01 LEAD TIME'!$A$10:$G$1000000,4,FALSE)</f>
        <v>6697175</v>
      </c>
      <c r="E696" s="3">
        <f>VLOOKUP($A696,'01 LEAD TIME'!$A$10:$G$1000000,5,FALSE)</f>
        <v>6697175</v>
      </c>
      <c r="F696" s="3">
        <f>VLOOKUP($A696,'01 LEAD TIME'!$A$10:$G$1000000,6,FALSE)</f>
        <v>8</v>
      </c>
      <c r="G696" s="3">
        <f>VLOOKUP($A696,'01 LEAD TIME'!$A$10:$G$1000000,7,FALSE)</f>
        <v>9</v>
      </c>
      <c r="H696" s="3">
        <f>VLOOKUP($A696,'02 SHIPPED'!$A$10:$G$1000000,4,FALSE)</f>
        <v>15013361</v>
      </c>
      <c r="I696" s="3">
        <f>VLOOKUP($A696,'02 SHIPPED'!$A$10:$G$1000000,5,FALSE)</f>
        <v>15013361</v>
      </c>
      <c r="J696" s="3">
        <f>VLOOKUP($A696,'02 SHIPPED'!$A$10:$G$1000000,6,FALSE)</f>
        <v>28</v>
      </c>
      <c r="K696" s="3">
        <f>VLOOKUP($A696,'02 SHIPPED'!$A$10:$G$1000000,7,FALSE)</f>
        <v>41</v>
      </c>
      <c r="L696" s="2">
        <f t="shared" si="43"/>
        <v>0.44608099412250196</v>
      </c>
      <c r="M696" s="2">
        <f t="shared" si="44"/>
        <v>0.44608099412250196</v>
      </c>
      <c r="N696" s="2">
        <f t="shared" si="45"/>
        <v>0.2857142857142857</v>
      </c>
      <c r="O696" s="2">
        <f t="shared" si="46"/>
        <v>0.21951219512195122</v>
      </c>
      <c r="P696" s="8">
        <f>VLOOKUP($A696,'03 FORECAST SHIPPED'!$A$2:$G$1000000,4,FALSE)*L696</f>
        <v>7292374.1792427422</v>
      </c>
      <c r="Q696" s="8">
        <f>VLOOKUP($A696,'03 FORECAST SHIPPED'!$A$2:$G$1000000,5,FALSE)*M696</f>
        <v>7247766.0798304928</v>
      </c>
      <c r="R696" s="8">
        <f>VLOOKUP($A696,'03 FORECAST SHIPPED'!$A$2:$G$1000000,6,FALSE)*N696</f>
        <v>8.8571428571428559</v>
      </c>
      <c r="S696" s="8">
        <f>VLOOKUP($A696,'03 FORECAST SHIPPED'!$A$2:$G$1000000,7,FALSE)*O696</f>
        <v>10.317073170731707</v>
      </c>
    </row>
    <row r="697" spans="1:19" x14ac:dyDescent="0.25">
      <c r="A697" t="s">
        <v>733</v>
      </c>
      <c r="B697">
        <f>VLOOKUP($A697,'01 LEAD TIME'!$A$10:$G$1000000,2,FALSE)</f>
        <v>1</v>
      </c>
      <c r="C697">
        <f>VLOOKUP($A697,'01 LEAD TIME'!$A$10:$G$1000000,3,FALSE)</f>
        <v>3988</v>
      </c>
      <c r="D697" s="3">
        <f>VLOOKUP($A697,'01 LEAD TIME'!$A$10:$G$1000000,4,FALSE)</f>
        <v>4909500</v>
      </c>
      <c r="E697" s="3">
        <f>VLOOKUP($A697,'01 LEAD TIME'!$A$10:$G$1000000,5,FALSE)</f>
        <v>4809500</v>
      </c>
      <c r="F697" s="3">
        <f>VLOOKUP($A697,'01 LEAD TIME'!$A$10:$G$1000000,6,FALSE)</f>
        <v>7</v>
      </c>
      <c r="G697" s="3">
        <f>VLOOKUP($A697,'01 LEAD TIME'!$A$10:$G$1000000,7,FALSE)</f>
        <v>11</v>
      </c>
      <c r="H697" s="3">
        <f>VLOOKUP($A697,'02 SHIPPED'!$A$10:$G$1000000,4,FALSE)</f>
        <v>15828499.99</v>
      </c>
      <c r="I697" s="3">
        <f>VLOOKUP($A697,'02 SHIPPED'!$A$10:$G$1000000,5,FALSE)</f>
        <v>15728499.99</v>
      </c>
      <c r="J697" s="3">
        <f>VLOOKUP($A697,'02 SHIPPED'!$A$10:$G$1000000,6,FALSE)</f>
        <v>19</v>
      </c>
      <c r="K697" s="3">
        <f>VLOOKUP($A697,'02 SHIPPED'!$A$10:$G$1000000,7,FALSE)</f>
        <v>32</v>
      </c>
      <c r="L697" s="2">
        <f t="shared" si="43"/>
        <v>0.31016836738172815</v>
      </c>
      <c r="M697" s="2">
        <f t="shared" si="44"/>
        <v>0.30578249693599674</v>
      </c>
      <c r="N697" s="2">
        <f t="shared" si="45"/>
        <v>0.36842105263157893</v>
      </c>
      <c r="O697" s="2">
        <f t="shared" si="46"/>
        <v>0.34375</v>
      </c>
      <c r="P697" s="8">
        <f>VLOOKUP($A697,'03 FORECAST SHIPPED'!$A$2:$G$1000000,4,FALSE)*L697</f>
        <v>6951989.7160454178</v>
      </c>
      <c r="Q697" s="8">
        <f>VLOOKUP($A697,'03 FORECAST SHIPPED'!$A$2:$G$1000000,5,FALSE)*M697</f>
        <v>6817948.240937436</v>
      </c>
      <c r="R697" s="8">
        <f>VLOOKUP($A697,'03 FORECAST SHIPPED'!$A$2:$G$1000000,6,FALSE)*N697</f>
        <v>9.5789473684210513</v>
      </c>
      <c r="S697" s="8">
        <f>VLOOKUP($A697,'03 FORECAST SHIPPED'!$A$2:$G$1000000,7,FALSE)*O697</f>
        <v>13.40625</v>
      </c>
    </row>
    <row r="698" spans="1:19" x14ac:dyDescent="0.25">
      <c r="A698" t="s">
        <v>734</v>
      </c>
      <c r="B698">
        <f>VLOOKUP($A698,'01 LEAD TIME'!$A$10:$G$1000000,2,FALSE)</f>
        <v>1</v>
      </c>
      <c r="C698">
        <f>VLOOKUP($A698,'01 LEAD TIME'!$A$10:$G$1000000,3,FALSE)</f>
        <v>3997</v>
      </c>
      <c r="D698" s="3">
        <f>VLOOKUP($A698,'01 LEAD TIME'!$A$10:$G$1000000,4,FALSE)</f>
        <v>783400</v>
      </c>
      <c r="E698" s="3">
        <f>VLOOKUP($A698,'01 LEAD TIME'!$A$10:$G$1000000,5,FALSE)</f>
        <v>783400</v>
      </c>
      <c r="F698" s="3">
        <f>VLOOKUP($A698,'01 LEAD TIME'!$A$10:$G$1000000,6,FALSE)</f>
        <v>4</v>
      </c>
      <c r="G698" s="3">
        <f>VLOOKUP($A698,'01 LEAD TIME'!$A$10:$G$1000000,7,FALSE)</f>
        <v>6</v>
      </c>
      <c r="H698" s="3">
        <f>VLOOKUP($A698,'02 SHIPPED'!$A$10:$G$1000000,4,FALSE)</f>
        <v>1182383</v>
      </c>
      <c r="I698" s="3">
        <f>VLOOKUP($A698,'02 SHIPPED'!$A$10:$G$1000000,5,FALSE)</f>
        <v>1163383</v>
      </c>
      <c r="J698" s="3">
        <f>VLOOKUP($A698,'02 SHIPPED'!$A$10:$G$1000000,6,FALSE)</f>
        <v>10</v>
      </c>
      <c r="K698" s="3">
        <f>VLOOKUP($A698,'02 SHIPPED'!$A$10:$G$1000000,7,FALSE)</f>
        <v>12</v>
      </c>
      <c r="L698" s="2">
        <f t="shared" si="43"/>
        <v>0.66256027023392594</v>
      </c>
      <c r="M698" s="2">
        <f t="shared" si="44"/>
        <v>0.67338099318968903</v>
      </c>
      <c r="N698" s="2">
        <f t="shared" si="45"/>
        <v>0.4</v>
      </c>
      <c r="O698" s="2">
        <f t="shared" si="46"/>
        <v>0.5</v>
      </c>
      <c r="P698" s="8">
        <f>VLOOKUP($A698,'03 FORECAST SHIPPED'!$A$2:$G$1000000,4,FALSE)*L698</f>
        <v>1241957.9630289001</v>
      </c>
      <c r="Q698" s="8">
        <f>VLOOKUP($A698,'03 FORECAST SHIPPED'!$A$2:$G$1000000,5,FALSE)*M698</f>
        <v>1254121.1114069915</v>
      </c>
      <c r="R698" s="8">
        <f>VLOOKUP($A698,'03 FORECAST SHIPPED'!$A$2:$G$1000000,6,FALSE)*N698</f>
        <v>5.6000000000000005</v>
      </c>
      <c r="S698" s="8">
        <f>VLOOKUP($A698,'03 FORECAST SHIPPED'!$A$2:$G$1000000,7,FALSE)*O698</f>
        <v>8.5</v>
      </c>
    </row>
    <row r="699" spans="1:19" x14ac:dyDescent="0.25">
      <c r="A699" t="s">
        <v>735</v>
      </c>
      <c r="B699">
        <f>VLOOKUP($A699,'01 LEAD TIME'!$A$10:$G$1000000,2,FALSE)</f>
        <v>1</v>
      </c>
      <c r="C699">
        <f>VLOOKUP($A699,'01 LEAD TIME'!$A$10:$G$1000000,3,FALSE)</f>
        <v>4011</v>
      </c>
      <c r="D699" s="3">
        <f>VLOOKUP($A699,'01 LEAD TIME'!$A$10:$G$1000000,4,FALSE)</f>
        <v>417300</v>
      </c>
      <c r="E699" s="3">
        <f>VLOOKUP($A699,'01 LEAD TIME'!$A$10:$G$1000000,5,FALSE)</f>
        <v>414300</v>
      </c>
      <c r="F699" s="3">
        <f>VLOOKUP($A699,'01 LEAD TIME'!$A$10:$G$1000000,6,FALSE)</f>
        <v>6</v>
      </c>
      <c r="G699" s="3">
        <f>VLOOKUP($A699,'01 LEAD TIME'!$A$10:$G$1000000,7,FALSE)</f>
        <v>6</v>
      </c>
      <c r="H699" s="3">
        <f>VLOOKUP($A699,'02 SHIPPED'!$A$10:$G$1000000,4,FALSE)</f>
        <v>13730464</v>
      </c>
      <c r="I699" s="3">
        <f>VLOOKUP($A699,'02 SHIPPED'!$A$10:$G$1000000,5,FALSE)</f>
        <v>13681494.199999999</v>
      </c>
      <c r="J699" s="3">
        <f>VLOOKUP($A699,'02 SHIPPED'!$A$10:$G$1000000,6,FALSE)</f>
        <v>45</v>
      </c>
      <c r="K699" s="3">
        <f>VLOOKUP($A699,'02 SHIPPED'!$A$10:$G$1000000,7,FALSE)</f>
        <v>53</v>
      </c>
      <c r="L699" s="2">
        <f t="shared" si="43"/>
        <v>3.0392272249503003E-2</v>
      </c>
      <c r="M699" s="2">
        <f t="shared" si="44"/>
        <v>3.0281780187430114E-2</v>
      </c>
      <c r="N699" s="2">
        <f t="shared" si="45"/>
        <v>0.13333333333333333</v>
      </c>
      <c r="O699" s="2">
        <f t="shared" si="46"/>
        <v>0.11320754716981132</v>
      </c>
      <c r="P699" s="8">
        <f>VLOOKUP($A699,'03 FORECAST SHIPPED'!$A$2:$G$1000000,4,FALSE)*L699</f>
        <v>517968.5975103245</v>
      </c>
      <c r="Q699" s="8">
        <f>VLOOKUP($A699,'03 FORECAST SHIPPED'!$A$2:$G$1000000,5,FALSE)*M699</f>
        <v>514602.61365648202</v>
      </c>
      <c r="R699" s="8">
        <f>VLOOKUP($A699,'03 FORECAST SHIPPED'!$A$2:$G$1000000,6,FALSE)*N699</f>
        <v>6.2666666666666666</v>
      </c>
      <c r="S699" s="8">
        <f>VLOOKUP($A699,'03 FORECAST SHIPPED'!$A$2:$G$1000000,7,FALSE)*O699</f>
        <v>7.0188679245283021</v>
      </c>
    </row>
    <row r="700" spans="1:19" x14ac:dyDescent="0.25">
      <c r="A700" t="s">
        <v>736</v>
      </c>
      <c r="B700">
        <f>VLOOKUP($A700,'01 LEAD TIME'!$A$10:$G$1000000,2,FALSE)</f>
        <v>1</v>
      </c>
      <c r="C700">
        <f>VLOOKUP($A700,'01 LEAD TIME'!$A$10:$G$1000000,3,FALSE)</f>
        <v>4024</v>
      </c>
      <c r="D700" s="3">
        <f>VLOOKUP($A700,'01 LEAD TIME'!$A$10:$G$1000000,4,FALSE)</f>
        <v>1016005</v>
      </c>
      <c r="E700" s="3">
        <f>VLOOKUP($A700,'01 LEAD TIME'!$A$10:$G$1000000,5,FALSE)</f>
        <v>1016005</v>
      </c>
      <c r="F700" s="3">
        <f>VLOOKUP($A700,'01 LEAD TIME'!$A$10:$G$1000000,6,FALSE)</f>
        <v>27</v>
      </c>
      <c r="G700" s="3">
        <f>VLOOKUP($A700,'01 LEAD TIME'!$A$10:$G$1000000,7,FALSE)</f>
        <v>28</v>
      </c>
      <c r="H700" s="3">
        <f>VLOOKUP($A700,'02 SHIPPED'!$A$10:$G$1000000,4,FALSE)</f>
        <v>3148550</v>
      </c>
      <c r="I700" s="3">
        <f>VLOOKUP($A700,'02 SHIPPED'!$A$10:$G$1000000,5,FALSE)</f>
        <v>3148550</v>
      </c>
      <c r="J700" s="3">
        <f>VLOOKUP($A700,'02 SHIPPED'!$A$10:$G$1000000,6,FALSE)</f>
        <v>31</v>
      </c>
      <c r="K700" s="3">
        <f>VLOOKUP($A700,'02 SHIPPED'!$A$10:$G$1000000,7,FALSE)</f>
        <v>33</v>
      </c>
      <c r="L700" s="2">
        <f t="shared" si="43"/>
        <v>0.32268980959489291</v>
      </c>
      <c r="M700" s="2">
        <f t="shared" si="44"/>
        <v>0.32268980959489291</v>
      </c>
      <c r="N700" s="2">
        <f t="shared" si="45"/>
        <v>0.87096774193548387</v>
      </c>
      <c r="O700" s="2">
        <f t="shared" si="46"/>
        <v>0.84848484848484851</v>
      </c>
      <c r="P700" s="8">
        <f>VLOOKUP($A700,'03 FORECAST SHIPPED'!$A$2:$G$1000000,4,FALSE)*L700</f>
        <v>1285775.2942703785</v>
      </c>
      <c r="Q700" s="8">
        <f>VLOOKUP($A700,'03 FORECAST SHIPPED'!$A$2:$G$1000000,5,FALSE)*M700</f>
        <v>1285775.2942703785</v>
      </c>
      <c r="R700" s="8">
        <f>VLOOKUP($A700,'03 FORECAST SHIPPED'!$A$2:$G$1000000,6,FALSE)*N700</f>
        <v>27</v>
      </c>
      <c r="S700" s="8">
        <f>VLOOKUP($A700,'03 FORECAST SHIPPED'!$A$2:$G$1000000,7,FALSE)*O700</f>
        <v>30.545454545454547</v>
      </c>
    </row>
    <row r="701" spans="1:19" x14ac:dyDescent="0.25">
      <c r="A701" t="s">
        <v>737</v>
      </c>
      <c r="B701">
        <f>VLOOKUP($A701,'01 LEAD TIME'!$A$10:$G$1000000,2,FALSE)</f>
        <v>1</v>
      </c>
      <c r="C701">
        <f>VLOOKUP($A701,'01 LEAD TIME'!$A$10:$G$1000000,3,FALSE)</f>
        <v>4036</v>
      </c>
      <c r="D701" s="3">
        <f>VLOOKUP($A701,'01 LEAD TIME'!$A$10:$G$1000000,4,FALSE)</f>
        <v>5320228</v>
      </c>
      <c r="E701" s="3">
        <f>VLOOKUP($A701,'01 LEAD TIME'!$A$10:$G$1000000,5,FALSE)</f>
        <v>5320228</v>
      </c>
      <c r="F701" s="3">
        <f>VLOOKUP($A701,'01 LEAD TIME'!$A$10:$G$1000000,6,FALSE)</f>
        <v>12</v>
      </c>
      <c r="G701" s="3">
        <f>VLOOKUP($A701,'01 LEAD TIME'!$A$10:$G$1000000,7,FALSE)</f>
        <v>15</v>
      </c>
      <c r="H701" s="3">
        <f>VLOOKUP($A701,'02 SHIPPED'!$A$10:$G$1000000,4,FALSE)</f>
        <v>13705077</v>
      </c>
      <c r="I701" s="3">
        <f>VLOOKUP($A701,'02 SHIPPED'!$A$10:$G$1000000,5,FALSE)</f>
        <v>13705077</v>
      </c>
      <c r="J701" s="3">
        <f>VLOOKUP($A701,'02 SHIPPED'!$A$10:$G$1000000,6,FALSE)</f>
        <v>27</v>
      </c>
      <c r="K701" s="3">
        <f>VLOOKUP($A701,'02 SHIPPED'!$A$10:$G$1000000,7,FALSE)</f>
        <v>33</v>
      </c>
      <c r="L701" s="2">
        <f t="shared" si="43"/>
        <v>0.38819395177422206</v>
      </c>
      <c r="M701" s="2">
        <f t="shared" si="44"/>
        <v>0.38819395177422206</v>
      </c>
      <c r="N701" s="2">
        <f t="shared" si="45"/>
        <v>0.44444444444444442</v>
      </c>
      <c r="O701" s="2">
        <f t="shared" si="46"/>
        <v>0.45454545454545453</v>
      </c>
      <c r="P701" s="8">
        <f>VLOOKUP($A701,'03 FORECAST SHIPPED'!$A$2:$G$1000000,4,FALSE)*L701</f>
        <v>7213566.360988413</v>
      </c>
      <c r="Q701" s="8">
        <f>VLOOKUP($A701,'03 FORECAST SHIPPED'!$A$2:$G$1000000,5,FALSE)*M701</f>
        <v>7194156.6633997019</v>
      </c>
      <c r="R701" s="8">
        <f>VLOOKUP($A701,'03 FORECAST SHIPPED'!$A$2:$G$1000000,6,FALSE)*N701</f>
        <v>16.888888888888889</v>
      </c>
      <c r="S701" s="8">
        <f>VLOOKUP($A701,'03 FORECAST SHIPPED'!$A$2:$G$1000000,7,FALSE)*O701</f>
        <v>20.454545454545453</v>
      </c>
    </row>
    <row r="702" spans="1:19" x14ac:dyDescent="0.25">
      <c r="A702" t="s">
        <v>738</v>
      </c>
      <c r="B702">
        <f>VLOOKUP($A702,'01 LEAD TIME'!$A$10:$G$1000000,2,FALSE)</f>
        <v>1</v>
      </c>
      <c r="C702">
        <f>VLOOKUP($A702,'01 LEAD TIME'!$A$10:$G$1000000,3,FALSE)</f>
        <v>4043</v>
      </c>
      <c r="D702" s="3">
        <f>VLOOKUP($A702,'01 LEAD TIME'!$A$10:$G$1000000,4,FALSE)</f>
        <v>1073800</v>
      </c>
      <c r="E702" s="3">
        <f>VLOOKUP($A702,'01 LEAD TIME'!$A$10:$G$1000000,5,FALSE)</f>
        <v>1073800</v>
      </c>
      <c r="F702" s="3">
        <f>VLOOKUP($A702,'01 LEAD TIME'!$A$10:$G$1000000,6,FALSE)</f>
        <v>10</v>
      </c>
      <c r="G702" s="3">
        <f>VLOOKUP($A702,'01 LEAD TIME'!$A$10:$G$1000000,7,FALSE)</f>
        <v>10</v>
      </c>
      <c r="H702" s="3">
        <f>VLOOKUP($A702,'02 SHIPPED'!$A$10:$G$1000000,4,FALSE)</f>
        <v>16383605</v>
      </c>
      <c r="I702" s="3">
        <f>VLOOKUP($A702,'02 SHIPPED'!$A$10:$G$1000000,5,FALSE)</f>
        <v>16321405</v>
      </c>
      <c r="J702" s="3">
        <f>VLOOKUP($A702,'02 SHIPPED'!$A$10:$G$1000000,6,FALSE)</f>
        <v>43</v>
      </c>
      <c r="K702" s="3">
        <f>VLOOKUP($A702,'02 SHIPPED'!$A$10:$G$1000000,7,FALSE)</f>
        <v>59</v>
      </c>
      <c r="L702" s="2">
        <f t="shared" si="43"/>
        <v>6.5541130904950409E-2</v>
      </c>
      <c r="M702" s="2">
        <f t="shared" si="44"/>
        <v>6.5790904643319617E-2</v>
      </c>
      <c r="N702" s="2">
        <f t="shared" si="45"/>
        <v>0.23255813953488372</v>
      </c>
      <c r="O702" s="2">
        <f t="shared" si="46"/>
        <v>0.16949152542372881</v>
      </c>
      <c r="P702" s="8">
        <f>VLOOKUP($A702,'03 FORECAST SHIPPED'!$A$2:$G$1000000,4,FALSE)*L702</f>
        <v>1089427.8304304823</v>
      </c>
      <c r="Q702" s="8">
        <f>VLOOKUP($A702,'03 FORECAST SHIPPED'!$A$2:$G$1000000,5,FALSE)*M702</f>
        <v>1089487.3872549576</v>
      </c>
      <c r="R702" s="8">
        <f>VLOOKUP($A702,'03 FORECAST SHIPPED'!$A$2:$G$1000000,6,FALSE)*N702</f>
        <v>10.465116279069766</v>
      </c>
      <c r="S702" s="8">
        <f>VLOOKUP($A702,'03 FORECAST SHIPPED'!$A$2:$G$1000000,7,FALSE)*O702</f>
        <v>10.338983050847457</v>
      </c>
    </row>
    <row r="703" spans="1:19" x14ac:dyDescent="0.25">
      <c r="A703" t="s">
        <v>739</v>
      </c>
      <c r="B703">
        <f>VLOOKUP($A703,'01 LEAD TIME'!$A$10:$G$1000000,2,FALSE)</f>
        <v>1</v>
      </c>
      <c r="C703">
        <f>VLOOKUP($A703,'01 LEAD TIME'!$A$10:$G$1000000,3,FALSE)</f>
        <v>4053</v>
      </c>
      <c r="D703" s="3">
        <f>VLOOKUP($A703,'01 LEAD TIME'!$A$10:$G$1000000,4,FALSE)</f>
        <v>30056800</v>
      </c>
      <c r="E703" s="3">
        <f>VLOOKUP($A703,'01 LEAD TIME'!$A$10:$G$1000000,5,FALSE)</f>
        <v>30037915.309999999</v>
      </c>
      <c r="F703" s="3">
        <f>VLOOKUP($A703,'01 LEAD TIME'!$A$10:$G$1000000,6,FALSE)</f>
        <v>659</v>
      </c>
      <c r="G703" s="3">
        <f>VLOOKUP($A703,'01 LEAD TIME'!$A$10:$G$1000000,7,FALSE)</f>
        <v>659</v>
      </c>
      <c r="H703" s="3">
        <f>VLOOKUP($A703,'02 SHIPPED'!$A$10:$G$1000000,4,FALSE)</f>
        <v>25115200</v>
      </c>
      <c r="I703" s="3">
        <f>VLOOKUP($A703,'02 SHIPPED'!$A$10:$G$1000000,5,FALSE)</f>
        <v>25115200</v>
      </c>
      <c r="J703" s="3">
        <f>VLOOKUP($A703,'02 SHIPPED'!$A$10:$G$1000000,6,FALSE)</f>
        <v>662</v>
      </c>
      <c r="K703" s="3">
        <f>VLOOKUP($A703,'02 SHIPPED'!$A$10:$G$1000000,7,FALSE)</f>
        <v>662</v>
      </c>
      <c r="L703" s="2">
        <f t="shared" si="43"/>
        <v>1.196757342167293</v>
      </c>
      <c r="M703" s="2">
        <f t="shared" si="44"/>
        <v>1.1960054194272791</v>
      </c>
      <c r="N703" s="2">
        <f t="shared" si="45"/>
        <v>0.99546827794561932</v>
      </c>
      <c r="O703" s="2">
        <f t="shared" si="46"/>
        <v>0.99546827794561932</v>
      </c>
      <c r="P703" s="8">
        <f>VLOOKUP($A703,'03 FORECAST SHIPPED'!$A$2:$G$1000000,4,FALSE)*L703</f>
        <v>36067035.048098363</v>
      </c>
      <c r="Q703" s="8">
        <f>VLOOKUP($A703,'03 FORECAST SHIPPED'!$A$2:$G$1000000,5,FALSE)*M703</f>
        <v>36044374.126905739</v>
      </c>
      <c r="R703" s="8">
        <f>VLOOKUP($A703,'03 FORECAST SHIPPED'!$A$2:$G$1000000,6,FALSE)*N703</f>
        <v>1119.9018126888218</v>
      </c>
      <c r="S703" s="8">
        <f>VLOOKUP($A703,'03 FORECAST SHIPPED'!$A$2:$G$1000000,7,FALSE)*O703</f>
        <v>1119.9018126888218</v>
      </c>
    </row>
    <row r="704" spans="1:19" x14ac:dyDescent="0.25">
      <c r="A704" t="s">
        <v>740</v>
      </c>
      <c r="B704">
        <f>VLOOKUP($A704,'01 LEAD TIME'!$A$10:$G$1000000,2,FALSE)</f>
        <v>1</v>
      </c>
      <c r="C704">
        <f>VLOOKUP($A704,'01 LEAD TIME'!$A$10:$G$1000000,3,FALSE)</f>
        <v>4060</v>
      </c>
      <c r="D704" s="3">
        <f>VLOOKUP($A704,'01 LEAD TIME'!$A$10:$G$1000000,4,FALSE)</f>
        <v>93596515.150000006</v>
      </c>
      <c r="E704" s="3">
        <f>VLOOKUP($A704,'01 LEAD TIME'!$A$10:$G$1000000,5,FALSE)</f>
        <v>93326978.280000001</v>
      </c>
      <c r="F704" s="3">
        <f>VLOOKUP($A704,'01 LEAD TIME'!$A$10:$G$1000000,6,FALSE)</f>
        <v>481</v>
      </c>
      <c r="G704" s="3">
        <f>VLOOKUP($A704,'01 LEAD TIME'!$A$10:$G$1000000,7,FALSE)</f>
        <v>509</v>
      </c>
      <c r="H704" s="3">
        <f>VLOOKUP($A704,'02 SHIPPED'!$A$10:$G$1000000,4,FALSE)</f>
        <v>163033533.84999999</v>
      </c>
      <c r="I704" s="3">
        <f>VLOOKUP($A704,'02 SHIPPED'!$A$10:$G$1000000,5,FALSE)</f>
        <v>159932070.78</v>
      </c>
      <c r="J704" s="3">
        <f>VLOOKUP($A704,'02 SHIPPED'!$A$10:$G$1000000,6,FALSE)</f>
        <v>652</v>
      </c>
      <c r="K704" s="3">
        <f>VLOOKUP($A704,'02 SHIPPED'!$A$10:$G$1000000,7,FALSE)</f>
        <v>748</v>
      </c>
      <c r="L704" s="2">
        <f t="shared" si="43"/>
        <v>0.57409364159470444</v>
      </c>
      <c r="M704" s="2">
        <f t="shared" si="44"/>
        <v>0.5835413611843937</v>
      </c>
      <c r="N704" s="2">
        <f t="shared" si="45"/>
        <v>0.73773006134969321</v>
      </c>
      <c r="O704" s="2">
        <f t="shared" si="46"/>
        <v>0.68048128342245995</v>
      </c>
      <c r="P704" s="8">
        <f>VLOOKUP($A704,'03 FORECAST SHIPPED'!$A$2:$G$1000000,4,FALSE)*L704</f>
        <v>107614371.40866698</v>
      </c>
      <c r="Q704" s="8">
        <f>VLOOKUP($A704,'03 FORECAST SHIPPED'!$A$2:$G$1000000,5,FALSE)*M704</f>
        <v>107546841.93572234</v>
      </c>
      <c r="R704" s="8">
        <f>VLOOKUP($A704,'03 FORECAST SHIPPED'!$A$2:$G$1000000,6,FALSE)*N704</f>
        <v>624.11963190184042</v>
      </c>
      <c r="S704" s="8">
        <f>VLOOKUP($A704,'03 FORECAST SHIPPED'!$A$2:$G$1000000,7,FALSE)*O704</f>
        <v>649.1791443850268</v>
      </c>
    </row>
    <row r="705" spans="1:19" x14ac:dyDescent="0.25">
      <c r="A705" t="s">
        <v>741</v>
      </c>
      <c r="B705">
        <f>VLOOKUP($A705,'01 LEAD TIME'!$A$10:$G$1000000,2,FALSE)</f>
        <v>1</v>
      </c>
      <c r="C705">
        <f>VLOOKUP($A705,'01 LEAD TIME'!$A$10:$G$1000000,3,FALSE)</f>
        <v>4066</v>
      </c>
      <c r="D705" s="3">
        <f>VLOOKUP($A705,'01 LEAD TIME'!$A$10:$G$1000000,4,FALSE)</f>
        <v>11373190</v>
      </c>
      <c r="E705" s="3">
        <f>VLOOKUP($A705,'01 LEAD TIME'!$A$10:$G$1000000,5,FALSE)</f>
        <v>11373190</v>
      </c>
      <c r="F705" s="3">
        <f>VLOOKUP($A705,'01 LEAD TIME'!$A$10:$G$1000000,6,FALSE)</f>
        <v>28</v>
      </c>
      <c r="G705" s="3">
        <f>VLOOKUP($A705,'01 LEAD TIME'!$A$10:$G$1000000,7,FALSE)</f>
        <v>30</v>
      </c>
      <c r="H705" s="3">
        <f>VLOOKUP($A705,'02 SHIPPED'!$A$10:$G$1000000,4,FALSE)</f>
        <v>86393709.819999993</v>
      </c>
      <c r="I705" s="3">
        <f>VLOOKUP($A705,'02 SHIPPED'!$A$10:$G$1000000,5,FALSE)</f>
        <v>85657505.209999993</v>
      </c>
      <c r="J705" s="3">
        <f>VLOOKUP($A705,'02 SHIPPED'!$A$10:$G$1000000,6,FALSE)</f>
        <v>155</v>
      </c>
      <c r="K705" s="3">
        <f>VLOOKUP($A705,'02 SHIPPED'!$A$10:$G$1000000,7,FALSE)</f>
        <v>227</v>
      </c>
      <c r="L705" s="2">
        <f t="shared" si="43"/>
        <v>0.13164372757803633</v>
      </c>
      <c r="M705" s="2">
        <f t="shared" si="44"/>
        <v>0.13277517214769699</v>
      </c>
      <c r="N705" s="2">
        <f t="shared" si="45"/>
        <v>0.18064516129032257</v>
      </c>
      <c r="O705" s="2">
        <f t="shared" si="46"/>
        <v>0.13215859030837004</v>
      </c>
      <c r="P705" s="8">
        <f>VLOOKUP($A705,'03 FORECAST SHIPPED'!$A$2:$G$1000000,4,FALSE)*L705</f>
        <v>12242718.278580526</v>
      </c>
      <c r="Q705" s="8">
        <f>VLOOKUP($A705,'03 FORECAST SHIPPED'!$A$2:$G$1000000,5,FALSE)*M705</f>
        <v>12277792.586731933</v>
      </c>
      <c r="R705" s="8">
        <f>VLOOKUP($A705,'03 FORECAST SHIPPED'!$A$2:$G$1000000,6,FALSE)*N705</f>
        <v>30.348387096774193</v>
      </c>
      <c r="S705" s="8">
        <f>VLOOKUP($A705,'03 FORECAST SHIPPED'!$A$2:$G$1000000,7,FALSE)*O705</f>
        <v>31.982378854625551</v>
      </c>
    </row>
    <row r="706" spans="1:19" x14ac:dyDescent="0.25">
      <c r="A706" t="s">
        <v>742</v>
      </c>
      <c r="B706">
        <f>VLOOKUP($A706,'01 LEAD TIME'!$A$10:$G$1000000,2,FALSE)</f>
        <v>1</v>
      </c>
      <c r="C706">
        <f>VLOOKUP($A706,'01 LEAD TIME'!$A$10:$G$1000000,3,FALSE)</f>
        <v>4082</v>
      </c>
      <c r="D706" s="3">
        <f>VLOOKUP($A706,'01 LEAD TIME'!$A$10:$G$1000000,4,FALSE)</f>
        <v>7977897</v>
      </c>
      <c r="E706" s="3">
        <f>VLOOKUP($A706,'01 LEAD TIME'!$A$10:$G$1000000,5,FALSE)</f>
        <v>7977897</v>
      </c>
      <c r="F706" s="3">
        <f>VLOOKUP($A706,'01 LEAD TIME'!$A$10:$G$1000000,6,FALSE)</f>
        <v>38</v>
      </c>
      <c r="G706" s="3">
        <f>VLOOKUP($A706,'01 LEAD TIME'!$A$10:$G$1000000,7,FALSE)</f>
        <v>43</v>
      </c>
      <c r="H706" s="3">
        <f>VLOOKUP($A706,'02 SHIPPED'!$A$10:$G$1000000,4,FALSE)</f>
        <v>50947411</v>
      </c>
      <c r="I706" s="3">
        <f>VLOOKUP($A706,'02 SHIPPED'!$A$10:$G$1000000,5,FALSE)</f>
        <v>50576559.670000002</v>
      </c>
      <c r="J706" s="3">
        <f>VLOOKUP($A706,'02 SHIPPED'!$A$10:$G$1000000,6,FALSE)</f>
        <v>122</v>
      </c>
      <c r="K706" s="3">
        <f>VLOOKUP($A706,'02 SHIPPED'!$A$10:$G$1000000,7,FALSE)</f>
        <v>146</v>
      </c>
      <c r="L706" s="2">
        <f t="shared" si="43"/>
        <v>0.15659082264258728</v>
      </c>
      <c r="M706" s="2">
        <f t="shared" si="44"/>
        <v>0.15773902084392211</v>
      </c>
      <c r="N706" s="2">
        <f t="shared" si="45"/>
        <v>0.31147540983606559</v>
      </c>
      <c r="O706" s="2">
        <f t="shared" si="46"/>
        <v>0.29452054794520549</v>
      </c>
      <c r="P706" s="8">
        <f>VLOOKUP($A706,'03 FORECAST SHIPPED'!$A$2:$G$1000000,4,FALSE)*L706</f>
        <v>9092337.9124833848</v>
      </c>
      <c r="Q706" s="8">
        <f>VLOOKUP($A706,'03 FORECAST SHIPPED'!$A$2:$G$1000000,5,FALSE)*M706</f>
        <v>9128602.84157837</v>
      </c>
      <c r="R706" s="8">
        <f>VLOOKUP($A706,'03 FORECAST SHIPPED'!$A$2:$G$1000000,6,FALSE)*N706</f>
        <v>41.114754098360656</v>
      </c>
      <c r="S706" s="8">
        <f>VLOOKUP($A706,'03 FORECAST SHIPPED'!$A$2:$G$1000000,7,FALSE)*O706</f>
        <v>47.417808219178085</v>
      </c>
    </row>
    <row r="707" spans="1:19" x14ac:dyDescent="0.25">
      <c r="A707" t="s">
        <v>743</v>
      </c>
      <c r="B707">
        <f>VLOOKUP($A707,'01 LEAD TIME'!$A$10:$G$1000000,2,FALSE)</f>
        <v>1</v>
      </c>
      <c r="C707">
        <f>VLOOKUP($A707,'01 LEAD TIME'!$A$10:$G$1000000,3,FALSE)</f>
        <v>4089</v>
      </c>
      <c r="D707" s="3">
        <f>VLOOKUP($A707,'01 LEAD TIME'!$A$10:$G$1000000,4,FALSE)</f>
        <v>2117496.2000000002</v>
      </c>
      <c r="E707" s="3">
        <f>VLOOKUP($A707,'01 LEAD TIME'!$A$10:$G$1000000,5,FALSE)</f>
        <v>2115003.7000000002</v>
      </c>
      <c r="F707" s="3">
        <f>VLOOKUP($A707,'01 LEAD TIME'!$A$10:$G$1000000,6,FALSE)</f>
        <v>13</v>
      </c>
      <c r="G707" s="3">
        <f>VLOOKUP($A707,'01 LEAD TIME'!$A$10:$G$1000000,7,FALSE)</f>
        <v>17</v>
      </c>
      <c r="H707" s="3">
        <f>VLOOKUP($A707,'02 SHIPPED'!$A$10:$G$1000000,4,FALSE)</f>
        <v>24894122.199999999</v>
      </c>
      <c r="I707" s="3">
        <f>VLOOKUP($A707,'02 SHIPPED'!$A$10:$G$1000000,5,FALSE)</f>
        <v>24759704.699999999</v>
      </c>
      <c r="J707" s="3">
        <f>VLOOKUP($A707,'02 SHIPPED'!$A$10:$G$1000000,6,FALSE)</f>
        <v>52</v>
      </c>
      <c r="K707" s="3">
        <f>VLOOKUP($A707,'02 SHIPPED'!$A$10:$G$1000000,7,FALSE)</f>
        <v>74</v>
      </c>
      <c r="L707" s="2">
        <f t="shared" si="43"/>
        <v>8.506008699515423E-2</v>
      </c>
      <c r="M707" s="2">
        <f t="shared" si="44"/>
        <v>8.542120052021461E-2</v>
      </c>
      <c r="N707" s="2">
        <f t="shared" si="45"/>
        <v>0.25</v>
      </c>
      <c r="O707" s="2">
        <f t="shared" si="46"/>
        <v>0.22972972972972974</v>
      </c>
      <c r="P707" s="8">
        <f>VLOOKUP($A707,'03 FORECAST SHIPPED'!$A$2:$G$1000000,4,FALSE)*L707</f>
        <v>2172385.5591980601</v>
      </c>
      <c r="Q707" s="8">
        <f>VLOOKUP($A707,'03 FORECAST SHIPPED'!$A$2:$G$1000000,5,FALSE)*M707</f>
        <v>2170307.6061680005</v>
      </c>
      <c r="R707" s="8">
        <f>VLOOKUP($A707,'03 FORECAST SHIPPED'!$A$2:$G$1000000,6,FALSE)*N707</f>
        <v>12.25</v>
      </c>
      <c r="S707" s="8">
        <f>VLOOKUP($A707,'03 FORECAST SHIPPED'!$A$2:$G$1000000,7,FALSE)*O707</f>
        <v>16.310810810810811</v>
      </c>
    </row>
    <row r="708" spans="1:19" x14ac:dyDescent="0.25">
      <c r="A708" t="s">
        <v>744</v>
      </c>
      <c r="B708">
        <f>VLOOKUP($A708,'01 LEAD TIME'!$A$10:$G$1000000,2,FALSE)</f>
        <v>1</v>
      </c>
      <c r="C708">
        <f>VLOOKUP($A708,'01 LEAD TIME'!$A$10:$G$1000000,3,FALSE)</f>
        <v>4102</v>
      </c>
      <c r="D708" s="3">
        <f>VLOOKUP($A708,'01 LEAD TIME'!$A$10:$G$1000000,4,FALSE)</f>
        <v>1603310</v>
      </c>
      <c r="E708" s="3">
        <f>VLOOKUP($A708,'01 LEAD TIME'!$A$10:$G$1000000,5,FALSE)</f>
        <v>1516393.8</v>
      </c>
      <c r="F708" s="3">
        <f>VLOOKUP($A708,'01 LEAD TIME'!$A$10:$G$1000000,6,FALSE)</f>
        <v>18</v>
      </c>
      <c r="G708" s="3">
        <f>VLOOKUP($A708,'01 LEAD TIME'!$A$10:$G$1000000,7,FALSE)</f>
        <v>34</v>
      </c>
      <c r="H708" s="3">
        <f>VLOOKUP($A708,'02 SHIPPED'!$A$10:$G$1000000,4,FALSE)</f>
        <v>24520849.5</v>
      </c>
      <c r="I708" s="3">
        <f>VLOOKUP($A708,'02 SHIPPED'!$A$10:$G$1000000,5,FALSE)</f>
        <v>24308355.02</v>
      </c>
      <c r="J708" s="3">
        <f>VLOOKUP($A708,'02 SHIPPED'!$A$10:$G$1000000,6,FALSE)</f>
        <v>80</v>
      </c>
      <c r="K708" s="3">
        <f>VLOOKUP($A708,'02 SHIPPED'!$A$10:$G$1000000,7,FALSE)</f>
        <v>126</v>
      </c>
      <c r="L708" s="2">
        <f t="shared" si="43"/>
        <v>6.5385581360058509E-2</v>
      </c>
      <c r="M708" s="2">
        <f t="shared" si="44"/>
        <v>6.2381588501252687E-2</v>
      </c>
      <c r="N708" s="2">
        <f t="shared" si="45"/>
        <v>0.22500000000000001</v>
      </c>
      <c r="O708" s="2">
        <f t="shared" si="46"/>
        <v>0.26984126984126983</v>
      </c>
      <c r="P708" s="8">
        <f>VLOOKUP($A708,'03 FORECAST SHIPPED'!$A$2:$G$1000000,4,FALSE)*L708</f>
        <v>1700732.5546590465</v>
      </c>
      <c r="Q708" s="8">
        <f>VLOOKUP($A708,'03 FORECAST SHIPPED'!$A$2:$G$1000000,5,FALSE)*M708</f>
        <v>1610429.0541385582</v>
      </c>
      <c r="R708" s="8">
        <f>VLOOKUP($A708,'03 FORECAST SHIPPED'!$A$2:$G$1000000,6,FALSE)*N708</f>
        <v>20.475000000000001</v>
      </c>
      <c r="S708" s="8">
        <f>VLOOKUP($A708,'03 FORECAST SHIPPED'!$A$2:$G$1000000,7,FALSE)*O708</f>
        <v>37.777777777777779</v>
      </c>
    </row>
    <row r="709" spans="1:19" x14ac:dyDescent="0.25">
      <c r="A709" t="s">
        <v>745</v>
      </c>
      <c r="B709">
        <f>VLOOKUP($A709,'01 LEAD TIME'!$A$10:$G$1000000,2,FALSE)</f>
        <v>1</v>
      </c>
      <c r="C709">
        <f>VLOOKUP($A709,'01 LEAD TIME'!$A$10:$G$1000000,3,FALSE)</f>
        <v>4112</v>
      </c>
      <c r="D709" s="3">
        <f>VLOOKUP($A709,'01 LEAD TIME'!$A$10:$G$1000000,4,FALSE)</f>
        <v>17872227</v>
      </c>
      <c r="E709" s="3">
        <f>VLOOKUP($A709,'01 LEAD TIME'!$A$10:$G$1000000,5,FALSE)</f>
        <v>17872227</v>
      </c>
      <c r="F709" s="3">
        <f>VLOOKUP($A709,'01 LEAD TIME'!$A$10:$G$1000000,6,FALSE)</f>
        <v>28</v>
      </c>
      <c r="G709" s="3">
        <f>VLOOKUP($A709,'01 LEAD TIME'!$A$10:$G$1000000,7,FALSE)</f>
        <v>41</v>
      </c>
      <c r="H709" s="3">
        <f>VLOOKUP($A709,'02 SHIPPED'!$A$10:$G$1000000,4,FALSE)</f>
        <v>46987921</v>
      </c>
      <c r="I709" s="3">
        <f>VLOOKUP($A709,'02 SHIPPED'!$A$10:$G$1000000,5,FALSE)</f>
        <v>46941121</v>
      </c>
      <c r="J709" s="3">
        <f>VLOOKUP($A709,'02 SHIPPED'!$A$10:$G$1000000,6,FALSE)</f>
        <v>101</v>
      </c>
      <c r="K709" s="3">
        <f>VLOOKUP($A709,'02 SHIPPED'!$A$10:$G$1000000,7,FALSE)</f>
        <v>140</v>
      </c>
      <c r="L709" s="2">
        <f t="shared" ref="L709:L772" si="47">D709/H709</f>
        <v>0.38035790091670579</v>
      </c>
      <c r="M709" s="2">
        <f t="shared" ref="M709:M772" si="48">E709/I709</f>
        <v>0.38073711533220522</v>
      </c>
      <c r="N709" s="2">
        <f t="shared" ref="N709:N772" si="49">F709/J709</f>
        <v>0.27722772277227725</v>
      </c>
      <c r="O709" s="2">
        <f t="shared" ref="O709:O772" si="50">G709/K709</f>
        <v>0.29285714285714287</v>
      </c>
      <c r="P709" s="8">
        <f>VLOOKUP($A709,'03 FORECAST SHIPPED'!$A$2:$G$1000000,4,FALSE)*L709</f>
        <v>22675755.588404473</v>
      </c>
      <c r="Q709" s="8">
        <f>VLOOKUP($A709,'03 FORECAST SHIPPED'!$A$2:$G$1000000,5,FALSE)*M709</f>
        <v>22663457.194213532</v>
      </c>
      <c r="R709" s="8">
        <f>VLOOKUP($A709,'03 FORECAST SHIPPED'!$A$2:$G$1000000,6,FALSE)*N709</f>
        <v>35.485148514851488</v>
      </c>
      <c r="S709" s="8">
        <f>VLOOKUP($A709,'03 FORECAST SHIPPED'!$A$2:$G$1000000,7,FALSE)*O709</f>
        <v>56.814285714285717</v>
      </c>
    </row>
    <row r="710" spans="1:19" x14ac:dyDescent="0.25">
      <c r="A710" t="s">
        <v>746</v>
      </c>
      <c r="B710">
        <f>VLOOKUP($A710,'01 LEAD TIME'!$A$10:$G$1000000,2,FALSE)</f>
        <v>1</v>
      </c>
      <c r="C710">
        <f>VLOOKUP($A710,'01 LEAD TIME'!$A$10:$G$1000000,3,FALSE)</f>
        <v>4123</v>
      </c>
      <c r="D710" s="3">
        <f>VLOOKUP($A710,'01 LEAD TIME'!$A$10:$G$1000000,4,FALSE)</f>
        <v>10198128</v>
      </c>
      <c r="E710" s="3">
        <f>VLOOKUP($A710,'01 LEAD TIME'!$A$10:$G$1000000,5,FALSE)</f>
        <v>10198128</v>
      </c>
      <c r="F710" s="3">
        <f>VLOOKUP($A710,'01 LEAD TIME'!$A$10:$G$1000000,6,FALSE)</f>
        <v>30</v>
      </c>
      <c r="G710" s="3">
        <f>VLOOKUP($A710,'01 LEAD TIME'!$A$10:$G$1000000,7,FALSE)</f>
        <v>40</v>
      </c>
      <c r="H710" s="3">
        <f>VLOOKUP($A710,'02 SHIPPED'!$A$10:$G$1000000,4,FALSE)</f>
        <v>38372667</v>
      </c>
      <c r="I710" s="3">
        <f>VLOOKUP($A710,'02 SHIPPED'!$A$10:$G$1000000,5,FALSE)</f>
        <v>38349787</v>
      </c>
      <c r="J710" s="3">
        <f>VLOOKUP($A710,'02 SHIPPED'!$A$10:$G$1000000,6,FALSE)</f>
        <v>74</v>
      </c>
      <c r="K710" s="3">
        <f>VLOOKUP($A710,'02 SHIPPED'!$A$10:$G$1000000,7,FALSE)</f>
        <v>109</v>
      </c>
      <c r="L710" s="2">
        <f t="shared" si="47"/>
        <v>0.26576542099614814</v>
      </c>
      <c r="M710" s="2">
        <f t="shared" si="48"/>
        <v>0.26592398022966857</v>
      </c>
      <c r="N710" s="2">
        <f t="shared" si="49"/>
        <v>0.40540540540540543</v>
      </c>
      <c r="O710" s="2">
        <f t="shared" si="50"/>
        <v>0.3669724770642202</v>
      </c>
      <c r="P710" s="8">
        <f>VLOOKUP($A710,'03 FORECAST SHIPPED'!$A$2:$G$1000000,4,FALSE)*L710</f>
        <v>12674458.43617844</v>
      </c>
      <c r="Q710" s="8">
        <f>VLOOKUP($A710,'03 FORECAST SHIPPED'!$A$2:$G$1000000,5,FALSE)*M710</f>
        <v>12661310.029392758</v>
      </c>
      <c r="R710" s="8">
        <f>VLOOKUP($A710,'03 FORECAST SHIPPED'!$A$2:$G$1000000,6,FALSE)*N710</f>
        <v>37.702702702702702</v>
      </c>
      <c r="S710" s="8">
        <f>VLOOKUP($A710,'03 FORECAST SHIPPED'!$A$2:$G$1000000,7,FALSE)*O710</f>
        <v>47.706422018348626</v>
      </c>
    </row>
    <row r="711" spans="1:19" x14ac:dyDescent="0.25">
      <c r="A711" t="s">
        <v>747</v>
      </c>
      <c r="B711">
        <f>VLOOKUP($A711,'01 LEAD TIME'!$A$10:$G$1000000,2,FALSE)</f>
        <v>1</v>
      </c>
      <c r="C711">
        <f>VLOOKUP($A711,'01 LEAD TIME'!$A$10:$G$1000000,3,FALSE)</f>
        <v>4136</v>
      </c>
      <c r="D711" s="3">
        <f>VLOOKUP($A711,'01 LEAD TIME'!$A$10:$G$1000000,4,FALSE)</f>
        <v>1542796</v>
      </c>
      <c r="E711" s="3">
        <f>VLOOKUP($A711,'01 LEAD TIME'!$A$10:$G$1000000,5,FALSE)</f>
        <v>1542796</v>
      </c>
      <c r="F711" s="3">
        <f>VLOOKUP($A711,'01 LEAD TIME'!$A$10:$G$1000000,6,FALSE)</f>
        <v>12</v>
      </c>
      <c r="G711" s="3">
        <f>VLOOKUP($A711,'01 LEAD TIME'!$A$10:$G$1000000,7,FALSE)</f>
        <v>14</v>
      </c>
      <c r="H711" s="3">
        <f>VLOOKUP($A711,'02 SHIPPED'!$A$10:$G$1000000,4,FALSE)</f>
        <v>9623110</v>
      </c>
      <c r="I711" s="3">
        <f>VLOOKUP($A711,'02 SHIPPED'!$A$10:$G$1000000,5,FALSE)</f>
        <v>9565440</v>
      </c>
      <c r="J711" s="3">
        <f>VLOOKUP($A711,'02 SHIPPED'!$A$10:$G$1000000,6,FALSE)</f>
        <v>36</v>
      </c>
      <c r="K711" s="3">
        <f>VLOOKUP($A711,'02 SHIPPED'!$A$10:$G$1000000,7,FALSE)</f>
        <v>41</v>
      </c>
      <c r="L711" s="2">
        <f t="shared" si="47"/>
        <v>0.16032197491247632</v>
      </c>
      <c r="M711" s="2">
        <f t="shared" si="48"/>
        <v>0.16128855546634552</v>
      </c>
      <c r="N711" s="2">
        <f t="shared" si="49"/>
        <v>0.33333333333333331</v>
      </c>
      <c r="O711" s="2">
        <f t="shared" si="50"/>
        <v>0.34146341463414637</v>
      </c>
      <c r="P711" s="8">
        <f>VLOOKUP($A711,'03 FORECAST SHIPPED'!$A$2:$G$1000000,4,FALSE)*L711</f>
        <v>1502752.3803261109</v>
      </c>
      <c r="Q711" s="8">
        <f>VLOOKUP($A711,'03 FORECAST SHIPPED'!$A$2:$G$1000000,5,FALSE)*M711</f>
        <v>1509554.4287183862</v>
      </c>
      <c r="R711" s="8">
        <f>VLOOKUP($A711,'03 FORECAST SHIPPED'!$A$2:$G$1000000,6,FALSE)*N711</f>
        <v>12.666666666666666</v>
      </c>
      <c r="S711" s="8">
        <f>VLOOKUP($A711,'03 FORECAST SHIPPED'!$A$2:$G$1000000,7,FALSE)*O711</f>
        <v>17.073170731707318</v>
      </c>
    </row>
    <row r="712" spans="1:19" x14ac:dyDescent="0.25">
      <c r="A712" t="s">
        <v>748</v>
      </c>
      <c r="B712">
        <f>VLOOKUP($A712,'01 LEAD TIME'!$A$10:$G$1000000,2,FALSE)</f>
        <v>1</v>
      </c>
      <c r="C712">
        <f>VLOOKUP($A712,'01 LEAD TIME'!$A$10:$G$1000000,3,FALSE)</f>
        <v>4147</v>
      </c>
      <c r="D712" s="3">
        <f>VLOOKUP($A712,'01 LEAD TIME'!$A$10:$G$1000000,4,FALSE)</f>
        <v>1695500</v>
      </c>
      <c r="E712" s="3">
        <f>VLOOKUP($A712,'01 LEAD TIME'!$A$10:$G$1000000,5,FALSE)</f>
        <v>1649375</v>
      </c>
      <c r="F712" s="3">
        <f>VLOOKUP($A712,'01 LEAD TIME'!$A$10:$G$1000000,6,FALSE)</f>
        <v>14</v>
      </c>
      <c r="G712" s="3">
        <f>VLOOKUP($A712,'01 LEAD TIME'!$A$10:$G$1000000,7,FALSE)</f>
        <v>17</v>
      </c>
      <c r="H712" s="3">
        <f>VLOOKUP($A712,'02 SHIPPED'!$A$10:$G$1000000,4,FALSE)</f>
        <v>2492055</v>
      </c>
      <c r="I712" s="3">
        <f>VLOOKUP($A712,'02 SHIPPED'!$A$10:$G$1000000,5,FALSE)</f>
        <v>2375940</v>
      </c>
      <c r="J712" s="3">
        <f>VLOOKUP($A712,'02 SHIPPED'!$A$10:$G$1000000,6,FALSE)</f>
        <v>18</v>
      </c>
      <c r="K712" s="3">
        <f>VLOOKUP($A712,'02 SHIPPED'!$A$10:$G$1000000,7,FALSE)</f>
        <v>26</v>
      </c>
      <c r="L712" s="2">
        <f t="shared" si="47"/>
        <v>0.68036219104313511</v>
      </c>
      <c r="M712" s="2">
        <f t="shared" si="48"/>
        <v>0.69419892758234636</v>
      </c>
      <c r="N712" s="2">
        <f t="shared" si="49"/>
        <v>0.77777777777777779</v>
      </c>
      <c r="O712" s="2">
        <f t="shared" si="50"/>
        <v>0.65384615384615385</v>
      </c>
      <c r="P712" s="8">
        <f>VLOOKUP($A712,'03 FORECAST SHIPPED'!$A$2:$G$1000000,4,FALSE)*L712</f>
        <v>4815242.9962420575</v>
      </c>
      <c r="Q712" s="8">
        <f>VLOOKUP($A712,'03 FORECAST SHIPPED'!$A$2:$G$1000000,5,FALSE)*M712</f>
        <v>4846442.2120823758</v>
      </c>
      <c r="R712" s="8">
        <f>VLOOKUP($A712,'03 FORECAST SHIPPED'!$A$2:$G$1000000,6,FALSE)*N712</f>
        <v>22.555555555555557</v>
      </c>
      <c r="S712" s="8">
        <f>VLOOKUP($A712,'03 FORECAST SHIPPED'!$A$2:$G$1000000,7,FALSE)*O712</f>
        <v>30.076923076923077</v>
      </c>
    </row>
    <row r="713" spans="1:19" x14ac:dyDescent="0.25">
      <c r="A713" t="s">
        <v>749</v>
      </c>
      <c r="B713">
        <f>VLOOKUP($A713,'01 LEAD TIME'!$A$10:$G$1000000,2,FALSE)</f>
        <v>1</v>
      </c>
      <c r="C713">
        <f>VLOOKUP($A713,'01 LEAD TIME'!$A$10:$G$1000000,3,FALSE)</f>
        <v>4159</v>
      </c>
      <c r="D713" s="3">
        <f>VLOOKUP($A713,'01 LEAD TIME'!$A$10:$G$1000000,4,FALSE)</f>
        <v>4970610</v>
      </c>
      <c r="E713" s="3">
        <f>VLOOKUP($A713,'01 LEAD TIME'!$A$10:$G$1000000,5,FALSE)</f>
        <v>4970610</v>
      </c>
      <c r="F713" s="3">
        <f>VLOOKUP($A713,'01 LEAD TIME'!$A$10:$G$1000000,6,FALSE)</f>
        <v>10</v>
      </c>
      <c r="G713" s="3">
        <f>VLOOKUP($A713,'01 LEAD TIME'!$A$10:$G$1000000,7,FALSE)</f>
        <v>12</v>
      </c>
      <c r="H713" s="3">
        <f>VLOOKUP($A713,'02 SHIPPED'!$A$10:$G$1000000,4,FALSE)</f>
        <v>16636646.199999999</v>
      </c>
      <c r="I713" s="3">
        <f>VLOOKUP($A713,'02 SHIPPED'!$A$10:$G$1000000,5,FALSE)</f>
        <v>16502530.85</v>
      </c>
      <c r="J713" s="3">
        <f>VLOOKUP($A713,'02 SHIPPED'!$A$10:$G$1000000,6,FALSE)</f>
        <v>37</v>
      </c>
      <c r="K713" s="3">
        <f>VLOOKUP($A713,'02 SHIPPED'!$A$10:$G$1000000,7,FALSE)</f>
        <v>55</v>
      </c>
      <c r="L713" s="2">
        <f t="shared" si="47"/>
        <v>0.29877476146604598</v>
      </c>
      <c r="M713" s="2">
        <f t="shared" si="48"/>
        <v>0.30120289094929947</v>
      </c>
      <c r="N713" s="2">
        <f t="shared" si="49"/>
        <v>0.27027027027027029</v>
      </c>
      <c r="O713" s="2">
        <f t="shared" si="50"/>
        <v>0.21818181818181817</v>
      </c>
      <c r="P713" s="8">
        <f>VLOOKUP($A713,'03 FORECAST SHIPPED'!$A$2:$G$1000000,4,FALSE)*L713</f>
        <v>5989909.37866804</v>
      </c>
      <c r="Q713" s="8">
        <f>VLOOKUP($A713,'03 FORECAST SHIPPED'!$A$2:$G$1000000,5,FALSE)*M713</f>
        <v>6011928.032184137</v>
      </c>
      <c r="R713" s="8">
        <f>VLOOKUP($A713,'03 FORECAST SHIPPED'!$A$2:$G$1000000,6,FALSE)*N713</f>
        <v>11.351351351351353</v>
      </c>
      <c r="S713" s="8">
        <f>VLOOKUP($A713,'03 FORECAST SHIPPED'!$A$2:$G$1000000,7,FALSE)*O713</f>
        <v>13.309090909090909</v>
      </c>
    </row>
    <row r="714" spans="1:19" x14ac:dyDescent="0.25">
      <c r="A714" t="s">
        <v>750</v>
      </c>
      <c r="B714">
        <f>VLOOKUP($A714,'01 LEAD TIME'!$A$10:$G$1000000,2,FALSE)</f>
        <v>1</v>
      </c>
      <c r="C714">
        <f>VLOOKUP($A714,'01 LEAD TIME'!$A$10:$G$1000000,3,FALSE)</f>
        <v>4171</v>
      </c>
      <c r="D714" s="3">
        <f>VLOOKUP($A714,'01 LEAD TIME'!$A$10:$G$1000000,4,FALSE)</f>
        <v>1557100</v>
      </c>
      <c r="E714" s="3">
        <f>VLOOKUP($A714,'01 LEAD TIME'!$A$10:$G$1000000,5,FALSE)</f>
        <v>1557100</v>
      </c>
      <c r="F714" s="3">
        <f>VLOOKUP($A714,'01 LEAD TIME'!$A$10:$G$1000000,6,FALSE)</f>
        <v>9</v>
      </c>
      <c r="G714" s="3">
        <f>VLOOKUP($A714,'01 LEAD TIME'!$A$10:$G$1000000,7,FALSE)</f>
        <v>11</v>
      </c>
      <c r="H714" s="3">
        <f>VLOOKUP($A714,'02 SHIPPED'!$A$10:$G$1000000,4,FALSE)</f>
        <v>10416563</v>
      </c>
      <c r="I714" s="3">
        <f>VLOOKUP($A714,'02 SHIPPED'!$A$10:$G$1000000,5,FALSE)</f>
        <v>10376563</v>
      </c>
      <c r="J714" s="3">
        <f>VLOOKUP($A714,'02 SHIPPED'!$A$10:$G$1000000,6,FALSE)</f>
        <v>19</v>
      </c>
      <c r="K714" s="3">
        <f>VLOOKUP($A714,'02 SHIPPED'!$A$10:$G$1000000,7,FALSE)</f>
        <v>29</v>
      </c>
      <c r="L714" s="2">
        <f t="shared" si="47"/>
        <v>0.14948308765568835</v>
      </c>
      <c r="M714" s="2">
        <f t="shared" si="48"/>
        <v>0.15005932118370988</v>
      </c>
      <c r="N714" s="2">
        <f t="shared" si="49"/>
        <v>0.47368421052631576</v>
      </c>
      <c r="O714" s="2">
        <f t="shared" si="50"/>
        <v>0.37931034482758619</v>
      </c>
      <c r="P714" s="8">
        <f>VLOOKUP($A714,'03 FORECAST SHIPPED'!$A$2:$G$1000000,4,FALSE)*L714</f>
        <v>2144488.5610349593</v>
      </c>
      <c r="Q714" s="8">
        <f>VLOOKUP($A714,'03 FORECAST SHIPPED'!$A$2:$G$1000000,5,FALSE)*M714</f>
        <v>2152755.2233624952</v>
      </c>
      <c r="R714" s="8">
        <f>VLOOKUP($A714,'03 FORECAST SHIPPED'!$A$2:$G$1000000,6,FALSE)*N714</f>
        <v>10.894736842105262</v>
      </c>
      <c r="S714" s="8">
        <f>VLOOKUP($A714,'03 FORECAST SHIPPED'!$A$2:$G$1000000,7,FALSE)*O714</f>
        <v>12.896551724137931</v>
      </c>
    </row>
    <row r="715" spans="1:19" x14ac:dyDescent="0.25">
      <c r="A715" t="s">
        <v>751</v>
      </c>
      <c r="B715">
        <f>VLOOKUP($A715,'01 LEAD TIME'!$A$10:$G$1000000,2,FALSE)</f>
        <v>1</v>
      </c>
      <c r="C715">
        <f>VLOOKUP($A715,'01 LEAD TIME'!$A$10:$G$1000000,3,FALSE)</f>
        <v>4189</v>
      </c>
      <c r="D715" s="3">
        <f>VLOOKUP($A715,'01 LEAD TIME'!$A$10:$G$1000000,4,FALSE)</f>
        <v>20397878</v>
      </c>
      <c r="E715" s="3">
        <f>VLOOKUP($A715,'01 LEAD TIME'!$A$10:$G$1000000,5,FALSE)</f>
        <v>20308217.510000002</v>
      </c>
      <c r="F715" s="3">
        <f>VLOOKUP($A715,'01 LEAD TIME'!$A$10:$G$1000000,6,FALSE)</f>
        <v>439</v>
      </c>
      <c r="G715" s="3">
        <f>VLOOKUP($A715,'01 LEAD TIME'!$A$10:$G$1000000,7,FALSE)</f>
        <v>442</v>
      </c>
      <c r="H715" s="3">
        <f>VLOOKUP($A715,'02 SHIPPED'!$A$10:$G$1000000,4,FALSE)</f>
        <v>20012267</v>
      </c>
      <c r="I715" s="3">
        <f>VLOOKUP($A715,'02 SHIPPED'!$A$10:$G$1000000,5,FALSE)</f>
        <v>19916956.510000002</v>
      </c>
      <c r="J715" s="3">
        <f>VLOOKUP($A715,'02 SHIPPED'!$A$10:$G$1000000,6,FALSE)</f>
        <v>278</v>
      </c>
      <c r="K715" s="3">
        <f>VLOOKUP($A715,'02 SHIPPED'!$A$10:$G$1000000,7,FALSE)</f>
        <v>282</v>
      </c>
      <c r="L715" s="2">
        <f t="shared" si="47"/>
        <v>1.01926873152352</v>
      </c>
      <c r="M715" s="2">
        <f t="shared" si="48"/>
        <v>1.0196446178814296</v>
      </c>
      <c r="N715" s="2">
        <f t="shared" si="49"/>
        <v>1.579136690647482</v>
      </c>
      <c r="O715" s="2">
        <f t="shared" si="50"/>
        <v>1.5673758865248226</v>
      </c>
      <c r="P715" s="8">
        <f>VLOOKUP($A715,'03 FORECAST SHIPPED'!$A$2:$G$1000000,4,FALSE)*L715</f>
        <v>25537745.451722387</v>
      </c>
      <c r="Q715" s="8">
        <f>VLOOKUP($A715,'03 FORECAST SHIPPED'!$A$2:$G$1000000,5,FALSE)*M715</f>
        <v>25500157.910418265</v>
      </c>
      <c r="R715" s="8">
        <f>VLOOKUP($A715,'03 FORECAST SHIPPED'!$A$2:$G$1000000,6,FALSE)*N715</f>
        <v>977.48561151079139</v>
      </c>
      <c r="S715" s="8">
        <f>VLOOKUP($A715,'03 FORECAST SHIPPED'!$A$2:$G$1000000,7,FALSE)*O715</f>
        <v>973.34042553191489</v>
      </c>
    </row>
    <row r="716" spans="1:19" x14ac:dyDescent="0.25">
      <c r="A716" t="s">
        <v>752</v>
      </c>
      <c r="B716">
        <f>VLOOKUP($A716,'01 LEAD TIME'!$A$10:$G$1000000,2,FALSE)</f>
        <v>1</v>
      </c>
      <c r="C716">
        <f>VLOOKUP($A716,'01 LEAD TIME'!$A$10:$G$1000000,3,FALSE)</f>
        <v>4209</v>
      </c>
      <c r="D716" s="3">
        <f>VLOOKUP($A716,'01 LEAD TIME'!$A$10:$G$1000000,4,FALSE)</f>
        <v>103800</v>
      </c>
      <c r="E716" s="3">
        <f>VLOOKUP($A716,'01 LEAD TIME'!$A$10:$G$1000000,5,FALSE)</f>
        <v>103800</v>
      </c>
      <c r="F716" s="3">
        <f>VLOOKUP($A716,'01 LEAD TIME'!$A$10:$G$1000000,6,FALSE)</f>
        <v>2</v>
      </c>
      <c r="G716" s="3">
        <f>VLOOKUP($A716,'01 LEAD TIME'!$A$10:$G$1000000,7,FALSE)</f>
        <v>2</v>
      </c>
      <c r="H716" s="3">
        <f>VLOOKUP($A716,'02 SHIPPED'!$A$10:$G$1000000,4,FALSE)</f>
        <v>7261099</v>
      </c>
      <c r="I716" s="3">
        <f>VLOOKUP($A716,'02 SHIPPED'!$A$10:$G$1000000,5,FALSE)</f>
        <v>7261099</v>
      </c>
      <c r="J716" s="3">
        <f>VLOOKUP($A716,'02 SHIPPED'!$A$10:$G$1000000,6,FALSE)</f>
        <v>15</v>
      </c>
      <c r="K716" s="3">
        <f>VLOOKUP($A716,'02 SHIPPED'!$A$10:$G$1000000,7,FALSE)</f>
        <v>27</v>
      </c>
      <c r="L716" s="2">
        <f t="shared" si="47"/>
        <v>1.429535666708304E-2</v>
      </c>
      <c r="M716" s="2">
        <f t="shared" si="48"/>
        <v>1.429535666708304E-2</v>
      </c>
      <c r="N716" s="2">
        <f t="shared" si="49"/>
        <v>0.13333333333333333</v>
      </c>
      <c r="O716" s="2">
        <f t="shared" si="50"/>
        <v>7.407407407407407E-2</v>
      </c>
      <c r="P716" s="8">
        <f>VLOOKUP($A716,'03 FORECAST SHIPPED'!$A$2:$G$1000000,4,FALSE)*L716</f>
        <v>118637.15068476548</v>
      </c>
      <c r="Q716" s="8">
        <f>VLOOKUP($A716,'03 FORECAST SHIPPED'!$A$2:$G$1000000,5,FALSE)*M716</f>
        <v>118637.15068476548</v>
      </c>
      <c r="R716" s="8">
        <f>VLOOKUP($A716,'03 FORECAST SHIPPED'!$A$2:$G$1000000,6,FALSE)*N716</f>
        <v>2.6666666666666665</v>
      </c>
      <c r="S716" s="8">
        <f>VLOOKUP($A716,'03 FORECAST SHIPPED'!$A$2:$G$1000000,7,FALSE)*O716</f>
        <v>2.3703703703703702</v>
      </c>
    </row>
    <row r="717" spans="1:19" x14ac:dyDescent="0.25">
      <c r="A717" t="s">
        <v>753</v>
      </c>
      <c r="B717">
        <f>VLOOKUP($A717,'01 LEAD TIME'!$A$10:$G$1000000,2,FALSE)</f>
        <v>1</v>
      </c>
      <c r="C717">
        <f>VLOOKUP($A717,'01 LEAD TIME'!$A$10:$G$1000000,3,FALSE)</f>
        <v>4218</v>
      </c>
      <c r="D717" s="3">
        <f>VLOOKUP($A717,'01 LEAD TIME'!$A$10:$G$1000000,4,FALSE)</f>
        <v>57507437.780000001</v>
      </c>
      <c r="E717" s="3">
        <f>VLOOKUP($A717,'01 LEAD TIME'!$A$10:$G$1000000,5,FALSE)</f>
        <v>56984201.509999998</v>
      </c>
      <c r="F717" s="3">
        <f>VLOOKUP($A717,'01 LEAD TIME'!$A$10:$G$1000000,6,FALSE)</f>
        <v>338</v>
      </c>
      <c r="G717" s="3">
        <f>VLOOKUP($A717,'01 LEAD TIME'!$A$10:$G$1000000,7,FALSE)</f>
        <v>405</v>
      </c>
      <c r="H717" s="3">
        <f>VLOOKUP($A717,'02 SHIPPED'!$A$10:$G$1000000,4,FALSE)</f>
        <v>242282666.16999999</v>
      </c>
      <c r="I717" s="3">
        <f>VLOOKUP($A717,'02 SHIPPED'!$A$10:$G$1000000,5,FALSE)</f>
        <v>240841603.63</v>
      </c>
      <c r="J717" s="3">
        <f>VLOOKUP($A717,'02 SHIPPED'!$A$10:$G$1000000,6,FALSE)</f>
        <v>1041</v>
      </c>
      <c r="K717" s="3">
        <f>VLOOKUP($A717,'02 SHIPPED'!$A$10:$G$1000000,7,FALSE)</f>
        <v>1311</v>
      </c>
      <c r="L717" s="2">
        <f t="shared" si="47"/>
        <v>0.23735679769864076</v>
      </c>
      <c r="M717" s="2">
        <f t="shared" si="48"/>
        <v>0.23660447634929244</v>
      </c>
      <c r="N717" s="2">
        <f t="shared" si="49"/>
        <v>0.32468780019212296</v>
      </c>
      <c r="O717" s="2">
        <f t="shared" si="50"/>
        <v>0.30892448512585813</v>
      </c>
      <c r="P717" s="8">
        <f>VLOOKUP($A717,'03 FORECAST SHIPPED'!$A$2:$G$1000000,4,FALSE)*L717</f>
        <v>66612858.138686992</v>
      </c>
      <c r="Q717" s="8">
        <f>VLOOKUP($A717,'03 FORECAST SHIPPED'!$A$2:$G$1000000,5,FALSE)*M717</f>
        <v>66026913.898901843</v>
      </c>
      <c r="R717" s="8">
        <f>VLOOKUP($A717,'03 FORECAST SHIPPED'!$A$2:$G$1000000,6,FALSE)*N717</f>
        <v>445.47166186359271</v>
      </c>
      <c r="S717" s="8">
        <f>VLOOKUP($A717,'03 FORECAST SHIPPED'!$A$2:$G$1000000,7,FALSE)*O717</f>
        <v>522.70022883295201</v>
      </c>
    </row>
    <row r="718" spans="1:19" x14ac:dyDescent="0.25">
      <c r="A718" t="s">
        <v>754</v>
      </c>
      <c r="B718">
        <f>VLOOKUP($A718,'01 LEAD TIME'!$A$10:$G$1000000,2,FALSE)</f>
        <v>1</v>
      </c>
      <c r="C718">
        <f>VLOOKUP($A718,'01 LEAD TIME'!$A$10:$G$1000000,3,FALSE)</f>
        <v>4224</v>
      </c>
      <c r="D718" s="3">
        <f>VLOOKUP($A718,'01 LEAD TIME'!$A$10:$G$1000000,4,FALSE)</f>
        <v>23163467.16</v>
      </c>
      <c r="E718" s="3">
        <f>VLOOKUP($A718,'01 LEAD TIME'!$A$10:$G$1000000,5,FALSE)</f>
        <v>22759777.16</v>
      </c>
      <c r="F718" s="3">
        <f>VLOOKUP($A718,'01 LEAD TIME'!$A$10:$G$1000000,6,FALSE)</f>
        <v>68</v>
      </c>
      <c r="G718" s="3">
        <f>VLOOKUP($A718,'01 LEAD TIME'!$A$10:$G$1000000,7,FALSE)</f>
        <v>85</v>
      </c>
      <c r="H718" s="3">
        <f>VLOOKUP($A718,'02 SHIPPED'!$A$10:$G$1000000,4,FALSE)</f>
        <v>93054659.980000004</v>
      </c>
      <c r="I718" s="3">
        <f>VLOOKUP($A718,'02 SHIPPED'!$A$10:$G$1000000,5,FALSE)</f>
        <v>92003473.349999994</v>
      </c>
      <c r="J718" s="3">
        <f>VLOOKUP($A718,'02 SHIPPED'!$A$10:$G$1000000,6,FALSE)</f>
        <v>267</v>
      </c>
      <c r="K718" s="3">
        <f>VLOOKUP($A718,'02 SHIPPED'!$A$10:$G$1000000,7,FALSE)</f>
        <v>345</v>
      </c>
      <c r="L718" s="2">
        <f t="shared" si="47"/>
        <v>0.24892323678339659</v>
      </c>
      <c r="M718" s="2">
        <f t="shared" si="48"/>
        <v>0.24737954265506001</v>
      </c>
      <c r="N718" s="2">
        <f t="shared" si="49"/>
        <v>0.25468164794007492</v>
      </c>
      <c r="O718" s="2">
        <f t="shared" si="50"/>
        <v>0.24637681159420291</v>
      </c>
      <c r="P718" s="8">
        <f>VLOOKUP($A718,'03 FORECAST SHIPPED'!$A$2:$G$1000000,4,FALSE)*L718</f>
        <v>22892455.321523447</v>
      </c>
      <c r="Q718" s="8">
        <f>VLOOKUP($A718,'03 FORECAST SHIPPED'!$A$2:$G$1000000,5,FALSE)*M718</f>
        <v>22461146.768016767</v>
      </c>
      <c r="R718" s="8">
        <f>VLOOKUP($A718,'03 FORECAST SHIPPED'!$A$2:$G$1000000,6,FALSE)*N718</f>
        <v>86.082397003745328</v>
      </c>
      <c r="S718" s="8">
        <f>VLOOKUP($A718,'03 FORECAST SHIPPED'!$A$2:$G$1000000,7,FALSE)*O718</f>
        <v>107.42028985507247</v>
      </c>
    </row>
    <row r="719" spans="1:19" x14ac:dyDescent="0.25">
      <c r="A719" t="s">
        <v>755</v>
      </c>
      <c r="B719">
        <f>VLOOKUP($A719,'01 LEAD TIME'!$A$10:$G$1000000,2,FALSE)</f>
        <v>1</v>
      </c>
      <c r="C719">
        <f>VLOOKUP($A719,'01 LEAD TIME'!$A$10:$G$1000000,3,FALSE)</f>
        <v>4230</v>
      </c>
      <c r="D719" s="3">
        <f>VLOOKUP($A719,'01 LEAD TIME'!$A$10:$G$1000000,4,FALSE)</f>
        <v>8213996</v>
      </c>
      <c r="E719" s="3">
        <f>VLOOKUP($A719,'01 LEAD TIME'!$A$10:$G$1000000,5,FALSE)</f>
        <v>8203765.4800000004</v>
      </c>
      <c r="F719" s="3">
        <f>VLOOKUP($A719,'01 LEAD TIME'!$A$10:$G$1000000,6,FALSE)</f>
        <v>18</v>
      </c>
      <c r="G719" s="3">
        <f>VLOOKUP($A719,'01 LEAD TIME'!$A$10:$G$1000000,7,FALSE)</f>
        <v>19</v>
      </c>
      <c r="H719" s="3">
        <f>VLOOKUP($A719,'02 SHIPPED'!$A$10:$G$1000000,4,FALSE)</f>
        <v>31608042.300000001</v>
      </c>
      <c r="I719" s="3">
        <f>VLOOKUP($A719,'02 SHIPPED'!$A$10:$G$1000000,5,FALSE)</f>
        <v>31362321.48</v>
      </c>
      <c r="J719" s="3">
        <f>VLOOKUP($A719,'02 SHIPPED'!$A$10:$G$1000000,6,FALSE)</f>
        <v>85</v>
      </c>
      <c r="K719" s="3">
        <f>VLOOKUP($A719,'02 SHIPPED'!$A$10:$G$1000000,7,FALSE)</f>
        <v>108</v>
      </c>
      <c r="L719" s="2">
        <f t="shared" si="47"/>
        <v>0.25987044442799928</v>
      </c>
      <c r="M719" s="2">
        <f t="shared" si="48"/>
        <v>0.26158030059195736</v>
      </c>
      <c r="N719" s="2">
        <f t="shared" si="49"/>
        <v>0.21176470588235294</v>
      </c>
      <c r="O719" s="2">
        <f t="shared" si="50"/>
        <v>0.17592592592592593</v>
      </c>
      <c r="P719" s="8">
        <f>VLOOKUP($A719,'03 FORECAST SHIPPED'!$A$2:$G$1000000,4,FALSE)*L719</f>
        <v>11306669.461421177</v>
      </c>
      <c r="Q719" s="8">
        <f>VLOOKUP($A719,'03 FORECAST SHIPPED'!$A$2:$G$1000000,5,FALSE)*M719</f>
        <v>11316787.645533184</v>
      </c>
      <c r="R719" s="8">
        <f>VLOOKUP($A719,'03 FORECAST SHIPPED'!$A$2:$G$1000000,6,FALSE)*N719</f>
        <v>20.541176470588233</v>
      </c>
      <c r="S719" s="8">
        <f>VLOOKUP($A719,'03 FORECAST SHIPPED'!$A$2:$G$1000000,7,FALSE)*O719</f>
        <v>21.287037037037038</v>
      </c>
    </row>
    <row r="720" spans="1:19" x14ac:dyDescent="0.25">
      <c r="A720" t="s">
        <v>756</v>
      </c>
      <c r="B720">
        <f>VLOOKUP($A720,'01 LEAD TIME'!$A$10:$G$1000000,2,FALSE)</f>
        <v>1</v>
      </c>
      <c r="C720">
        <f>VLOOKUP($A720,'01 LEAD TIME'!$A$10:$G$1000000,3,FALSE)</f>
        <v>4251</v>
      </c>
      <c r="D720" s="3">
        <f>VLOOKUP($A720,'01 LEAD TIME'!$A$10:$G$1000000,4,FALSE)</f>
        <v>5286727.2</v>
      </c>
      <c r="E720" s="3">
        <f>VLOOKUP($A720,'01 LEAD TIME'!$A$10:$G$1000000,5,FALSE)</f>
        <v>5261477.2</v>
      </c>
      <c r="F720" s="3">
        <f>VLOOKUP($A720,'01 LEAD TIME'!$A$10:$G$1000000,6,FALSE)</f>
        <v>25</v>
      </c>
      <c r="G720" s="3">
        <f>VLOOKUP($A720,'01 LEAD TIME'!$A$10:$G$1000000,7,FALSE)</f>
        <v>32</v>
      </c>
      <c r="H720" s="3">
        <f>VLOOKUP($A720,'02 SHIPPED'!$A$10:$G$1000000,4,FALSE)</f>
        <v>15199240.199999999</v>
      </c>
      <c r="I720" s="3">
        <f>VLOOKUP($A720,'02 SHIPPED'!$A$10:$G$1000000,5,FALSE)</f>
        <v>14979740.199999999</v>
      </c>
      <c r="J720" s="3">
        <f>VLOOKUP($A720,'02 SHIPPED'!$A$10:$G$1000000,6,FALSE)</f>
        <v>54</v>
      </c>
      <c r="K720" s="3">
        <f>VLOOKUP($A720,'02 SHIPPED'!$A$10:$G$1000000,7,FALSE)</f>
        <v>86</v>
      </c>
      <c r="L720" s="2">
        <f t="shared" si="47"/>
        <v>0.34782838684265288</v>
      </c>
      <c r="M720" s="2">
        <f t="shared" si="48"/>
        <v>0.35123954953504471</v>
      </c>
      <c r="N720" s="2">
        <f t="shared" si="49"/>
        <v>0.46296296296296297</v>
      </c>
      <c r="O720" s="2">
        <f t="shared" si="50"/>
        <v>0.37209302325581395</v>
      </c>
      <c r="P720" s="8">
        <f>VLOOKUP($A720,'03 FORECAST SHIPPED'!$A$2:$G$1000000,4,FALSE)*L720</f>
        <v>12725230.366950506</v>
      </c>
      <c r="Q720" s="8">
        <f>VLOOKUP($A720,'03 FORECAST SHIPPED'!$A$2:$G$1000000,5,FALSE)*M720</f>
        <v>12780955.886521596</v>
      </c>
      <c r="R720" s="8">
        <f>VLOOKUP($A720,'03 FORECAST SHIPPED'!$A$2:$G$1000000,6,FALSE)*N720</f>
        <v>33.796296296296298</v>
      </c>
      <c r="S720" s="8">
        <f>VLOOKUP($A720,'03 FORECAST SHIPPED'!$A$2:$G$1000000,7,FALSE)*O720</f>
        <v>36.837209302325583</v>
      </c>
    </row>
    <row r="721" spans="1:19" x14ac:dyDescent="0.25">
      <c r="A721" t="s">
        <v>757</v>
      </c>
      <c r="B721">
        <f>VLOOKUP($A721,'01 LEAD TIME'!$A$10:$G$1000000,2,FALSE)</f>
        <v>1</v>
      </c>
      <c r="C721">
        <f>VLOOKUP($A721,'01 LEAD TIME'!$A$10:$G$1000000,3,FALSE)</f>
        <v>4266</v>
      </c>
      <c r="D721" s="3">
        <f>VLOOKUP($A721,'01 LEAD TIME'!$A$10:$G$1000000,4,FALSE)</f>
        <v>2870480</v>
      </c>
      <c r="E721" s="3">
        <f>VLOOKUP($A721,'01 LEAD TIME'!$A$10:$G$1000000,5,FALSE)</f>
        <v>2870480</v>
      </c>
      <c r="F721" s="3">
        <f>VLOOKUP($A721,'01 LEAD TIME'!$A$10:$G$1000000,6,FALSE)</f>
        <v>9</v>
      </c>
      <c r="G721" s="3">
        <f>VLOOKUP($A721,'01 LEAD TIME'!$A$10:$G$1000000,7,FALSE)</f>
        <v>10</v>
      </c>
      <c r="H721" s="3">
        <f>VLOOKUP($A721,'02 SHIPPED'!$A$10:$G$1000000,4,FALSE)</f>
        <v>11982980</v>
      </c>
      <c r="I721" s="3">
        <f>VLOOKUP($A721,'02 SHIPPED'!$A$10:$G$1000000,5,FALSE)</f>
        <v>11912980</v>
      </c>
      <c r="J721" s="3">
        <f>VLOOKUP($A721,'02 SHIPPED'!$A$10:$G$1000000,6,FALSE)</f>
        <v>12</v>
      </c>
      <c r="K721" s="3">
        <f>VLOOKUP($A721,'02 SHIPPED'!$A$10:$G$1000000,7,FALSE)</f>
        <v>14</v>
      </c>
      <c r="L721" s="2">
        <f t="shared" si="47"/>
        <v>0.23954642334377593</v>
      </c>
      <c r="M721" s="2">
        <f t="shared" si="48"/>
        <v>0.24095398464531964</v>
      </c>
      <c r="N721" s="2">
        <f t="shared" si="49"/>
        <v>0.75</v>
      </c>
      <c r="O721" s="2">
        <f t="shared" si="50"/>
        <v>0.7142857142857143</v>
      </c>
      <c r="P721" s="8">
        <f>VLOOKUP($A721,'03 FORECAST SHIPPED'!$A$2:$G$1000000,4,FALSE)*L721</f>
        <v>1366013.4791178822</v>
      </c>
      <c r="Q721" s="8">
        <f>VLOOKUP($A721,'03 FORECAST SHIPPED'!$A$2:$G$1000000,5,FALSE)*M721</f>
        <v>1374040.0974399352</v>
      </c>
      <c r="R721" s="8">
        <f>VLOOKUP($A721,'03 FORECAST SHIPPED'!$A$2:$G$1000000,6,FALSE)*N721</f>
        <v>12</v>
      </c>
      <c r="S721" s="8">
        <f>VLOOKUP($A721,'03 FORECAST SHIPPED'!$A$2:$G$1000000,7,FALSE)*O721</f>
        <v>16.428571428571431</v>
      </c>
    </row>
    <row r="722" spans="1:19" x14ac:dyDescent="0.25">
      <c r="A722" t="s">
        <v>758</v>
      </c>
      <c r="B722">
        <f>VLOOKUP($A722,'01 LEAD TIME'!$A$10:$G$1000000,2,FALSE)</f>
        <v>1</v>
      </c>
      <c r="C722">
        <f>VLOOKUP($A722,'01 LEAD TIME'!$A$10:$G$1000000,3,FALSE)</f>
        <v>4274</v>
      </c>
      <c r="D722" s="3">
        <f>VLOOKUP($A722,'01 LEAD TIME'!$A$10:$G$1000000,4,FALSE)</f>
        <v>7243130</v>
      </c>
      <c r="E722" s="3">
        <f>VLOOKUP($A722,'01 LEAD TIME'!$A$10:$G$1000000,5,FALSE)</f>
        <v>7193130</v>
      </c>
      <c r="F722" s="3">
        <f>VLOOKUP($A722,'01 LEAD TIME'!$A$10:$G$1000000,6,FALSE)</f>
        <v>25</v>
      </c>
      <c r="G722" s="3">
        <f>VLOOKUP($A722,'01 LEAD TIME'!$A$10:$G$1000000,7,FALSE)</f>
        <v>28</v>
      </c>
      <c r="H722" s="3">
        <f>VLOOKUP($A722,'02 SHIPPED'!$A$10:$G$1000000,4,FALSE)</f>
        <v>22962240</v>
      </c>
      <c r="I722" s="3">
        <f>VLOOKUP($A722,'02 SHIPPED'!$A$10:$G$1000000,5,FALSE)</f>
        <v>22896642</v>
      </c>
      <c r="J722" s="3">
        <f>VLOOKUP($A722,'02 SHIPPED'!$A$10:$G$1000000,6,FALSE)</f>
        <v>84</v>
      </c>
      <c r="K722" s="3">
        <f>VLOOKUP($A722,'02 SHIPPED'!$A$10:$G$1000000,7,FALSE)</f>
        <v>105</v>
      </c>
      <c r="L722" s="2">
        <f t="shared" si="47"/>
        <v>0.3154365601962178</v>
      </c>
      <c r="M722" s="2">
        <f t="shared" si="48"/>
        <v>0.31415654749722688</v>
      </c>
      <c r="N722" s="2">
        <f t="shared" si="49"/>
        <v>0.29761904761904762</v>
      </c>
      <c r="O722" s="2">
        <f t="shared" si="50"/>
        <v>0.26666666666666666</v>
      </c>
      <c r="P722" s="8">
        <f>VLOOKUP($A722,'03 FORECAST SHIPPED'!$A$2:$G$1000000,4,FALSE)*L722</f>
        <v>11576193.074305469</v>
      </c>
      <c r="Q722" s="8">
        <f>VLOOKUP($A722,'03 FORECAST SHIPPED'!$A$2:$G$1000000,5,FALSE)*M722</f>
        <v>11457560.247246081</v>
      </c>
      <c r="R722" s="8">
        <f>VLOOKUP($A722,'03 FORECAST SHIPPED'!$A$2:$G$1000000,6,FALSE)*N722</f>
        <v>30.357142857142858</v>
      </c>
      <c r="S722" s="8">
        <f>VLOOKUP($A722,'03 FORECAST SHIPPED'!$A$2:$G$1000000,7,FALSE)*O722</f>
        <v>33.066666666666663</v>
      </c>
    </row>
    <row r="723" spans="1:19" x14ac:dyDescent="0.25">
      <c r="A723" t="s">
        <v>759</v>
      </c>
      <c r="B723">
        <f>VLOOKUP($A723,'01 LEAD TIME'!$A$10:$G$1000000,2,FALSE)</f>
        <v>1</v>
      </c>
      <c r="C723">
        <f>VLOOKUP($A723,'01 LEAD TIME'!$A$10:$G$1000000,3,FALSE)</f>
        <v>4290</v>
      </c>
      <c r="D723" s="3">
        <f>VLOOKUP($A723,'01 LEAD TIME'!$A$10:$G$1000000,4,FALSE)</f>
        <v>6760573</v>
      </c>
      <c r="E723" s="3">
        <f>VLOOKUP($A723,'01 LEAD TIME'!$A$10:$G$1000000,5,FALSE)</f>
        <v>6760573</v>
      </c>
      <c r="F723" s="3">
        <f>VLOOKUP($A723,'01 LEAD TIME'!$A$10:$G$1000000,6,FALSE)</f>
        <v>21</v>
      </c>
      <c r="G723" s="3">
        <f>VLOOKUP($A723,'01 LEAD TIME'!$A$10:$G$1000000,7,FALSE)</f>
        <v>28</v>
      </c>
      <c r="H723" s="3">
        <f>VLOOKUP($A723,'02 SHIPPED'!$A$10:$G$1000000,4,FALSE)</f>
        <v>38346192</v>
      </c>
      <c r="I723" s="3">
        <f>VLOOKUP($A723,'02 SHIPPED'!$A$10:$G$1000000,5,FALSE)</f>
        <v>38258692</v>
      </c>
      <c r="J723" s="3">
        <f>VLOOKUP($A723,'02 SHIPPED'!$A$10:$G$1000000,6,FALSE)</f>
        <v>66</v>
      </c>
      <c r="K723" s="3">
        <f>VLOOKUP($A723,'02 SHIPPED'!$A$10:$G$1000000,7,FALSE)</f>
        <v>100</v>
      </c>
      <c r="L723" s="2">
        <f t="shared" si="47"/>
        <v>0.17630363400882154</v>
      </c>
      <c r="M723" s="2">
        <f t="shared" si="48"/>
        <v>0.17670685134766237</v>
      </c>
      <c r="N723" s="2">
        <f t="shared" si="49"/>
        <v>0.31818181818181818</v>
      </c>
      <c r="O723" s="2">
        <f t="shared" si="50"/>
        <v>0.28000000000000003</v>
      </c>
      <c r="P723" s="8">
        <f>VLOOKUP($A723,'03 FORECAST SHIPPED'!$A$2:$G$1000000,4,FALSE)*L723</f>
        <v>6462756.1764949085</v>
      </c>
      <c r="Q723" s="8">
        <f>VLOOKUP($A723,'03 FORECAST SHIPPED'!$A$2:$G$1000000,5,FALSE)*M723</f>
        <v>6468701.5578854503</v>
      </c>
      <c r="R723" s="8">
        <f>VLOOKUP($A723,'03 FORECAST SHIPPED'!$A$2:$G$1000000,6,FALSE)*N723</f>
        <v>22.272727272727273</v>
      </c>
      <c r="S723" s="8">
        <f>VLOOKUP($A723,'03 FORECAST SHIPPED'!$A$2:$G$1000000,7,FALSE)*O723</f>
        <v>26.320000000000004</v>
      </c>
    </row>
    <row r="724" spans="1:19" x14ac:dyDescent="0.25">
      <c r="A724" t="s">
        <v>760</v>
      </c>
      <c r="B724">
        <f>VLOOKUP($A724,'01 LEAD TIME'!$A$10:$G$1000000,2,FALSE)</f>
        <v>1</v>
      </c>
      <c r="C724">
        <f>VLOOKUP($A724,'01 LEAD TIME'!$A$10:$G$1000000,3,FALSE)</f>
        <v>4310</v>
      </c>
      <c r="D724" s="3">
        <f>VLOOKUP($A724,'01 LEAD TIME'!$A$10:$G$1000000,4,FALSE)</f>
        <v>3119800</v>
      </c>
      <c r="E724" s="3">
        <f>VLOOKUP($A724,'01 LEAD TIME'!$A$10:$G$1000000,5,FALSE)</f>
        <v>3119800</v>
      </c>
      <c r="F724" s="3">
        <f>VLOOKUP($A724,'01 LEAD TIME'!$A$10:$G$1000000,6,FALSE)</f>
        <v>16</v>
      </c>
      <c r="G724" s="3">
        <f>VLOOKUP($A724,'01 LEAD TIME'!$A$10:$G$1000000,7,FALSE)</f>
        <v>16</v>
      </c>
      <c r="H724" s="3">
        <f>VLOOKUP($A724,'02 SHIPPED'!$A$10:$G$1000000,4,FALSE)</f>
        <v>42777077.68</v>
      </c>
      <c r="I724" s="3">
        <f>VLOOKUP($A724,'02 SHIPPED'!$A$10:$G$1000000,5,FALSE)</f>
        <v>42570827.68</v>
      </c>
      <c r="J724" s="3">
        <f>VLOOKUP($A724,'02 SHIPPED'!$A$10:$G$1000000,6,FALSE)</f>
        <v>76</v>
      </c>
      <c r="K724" s="3">
        <f>VLOOKUP($A724,'02 SHIPPED'!$A$10:$G$1000000,7,FALSE)</f>
        <v>97</v>
      </c>
      <c r="L724" s="2">
        <f t="shared" si="47"/>
        <v>7.2931583202997335E-2</v>
      </c>
      <c r="M724" s="2">
        <f t="shared" si="48"/>
        <v>7.3284927026816965E-2</v>
      </c>
      <c r="N724" s="2">
        <f t="shared" si="49"/>
        <v>0.21052631578947367</v>
      </c>
      <c r="O724" s="2">
        <f t="shared" si="50"/>
        <v>0.16494845360824742</v>
      </c>
      <c r="P724" s="8">
        <f>VLOOKUP($A724,'03 FORECAST SHIPPED'!$A$2:$G$1000000,4,FALSE)*L724</f>
        <v>3348809.9118103199</v>
      </c>
      <c r="Q724" s="8">
        <f>VLOOKUP($A724,'03 FORECAST SHIPPED'!$A$2:$G$1000000,5,FALSE)*M724</f>
        <v>3349919.434384462</v>
      </c>
      <c r="R724" s="8">
        <f>VLOOKUP($A724,'03 FORECAST SHIPPED'!$A$2:$G$1000000,6,FALSE)*N724</f>
        <v>15.157894736842104</v>
      </c>
      <c r="S724" s="8">
        <f>VLOOKUP($A724,'03 FORECAST SHIPPED'!$A$2:$G$1000000,7,FALSE)*O724</f>
        <v>16.164948453608247</v>
      </c>
    </row>
    <row r="725" spans="1:19" x14ac:dyDescent="0.25">
      <c r="A725" t="s">
        <v>761</v>
      </c>
      <c r="B725">
        <f>VLOOKUP($A725,'01 LEAD TIME'!$A$10:$G$1000000,2,FALSE)</f>
        <v>1</v>
      </c>
      <c r="C725">
        <f>VLOOKUP($A725,'01 LEAD TIME'!$A$10:$G$1000000,3,FALSE)</f>
        <v>4320</v>
      </c>
      <c r="D725" s="3">
        <f>VLOOKUP($A725,'01 LEAD TIME'!$A$10:$G$1000000,4,FALSE)</f>
        <v>962882</v>
      </c>
      <c r="E725" s="3">
        <f>VLOOKUP($A725,'01 LEAD TIME'!$A$10:$G$1000000,5,FALSE)</f>
        <v>962882</v>
      </c>
      <c r="F725" s="3">
        <f>VLOOKUP($A725,'01 LEAD TIME'!$A$10:$G$1000000,6,FALSE)</f>
        <v>8</v>
      </c>
      <c r="G725" s="3">
        <f>VLOOKUP($A725,'01 LEAD TIME'!$A$10:$G$1000000,7,FALSE)</f>
        <v>9</v>
      </c>
      <c r="H725" s="3">
        <f>VLOOKUP($A725,'02 SHIPPED'!$A$10:$G$1000000,4,FALSE)</f>
        <v>4153280</v>
      </c>
      <c r="I725" s="3">
        <f>VLOOKUP($A725,'02 SHIPPED'!$A$10:$G$1000000,5,FALSE)</f>
        <v>4153280</v>
      </c>
      <c r="J725" s="3">
        <f>VLOOKUP($A725,'02 SHIPPED'!$A$10:$G$1000000,6,FALSE)</f>
        <v>17</v>
      </c>
      <c r="K725" s="3">
        <f>VLOOKUP($A725,'02 SHIPPED'!$A$10:$G$1000000,7,FALSE)</f>
        <v>22</v>
      </c>
      <c r="L725" s="2">
        <f t="shared" si="47"/>
        <v>0.23183652438554589</v>
      </c>
      <c r="M725" s="2">
        <f t="shared" si="48"/>
        <v>0.23183652438554589</v>
      </c>
      <c r="N725" s="2">
        <f t="shared" si="49"/>
        <v>0.47058823529411764</v>
      </c>
      <c r="O725" s="2">
        <f t="shared" si="50"/>
        <v>0.40909090909090912</v>
      </c>
      <c r="P725" s="8">
        <f>VLOOKUP($A725,'03 FORECAST SHIPPED'!$A$2:$G$1000000,4,FALSE)*L725</f>
        <v>964157.10088412056</v>
      </c>
      <c r="Q725" s="8">
        <f>VLOOKUP($A725,'03 FORECAST SHIPPED'!$A$2:$G$1000000,5,FALSE)*M725</f>
        <v>964157.10088412056</v>
      </c>
      <c r="R725" s="8">
        <f>VLOOKUP($A725,'03 FORECAST SHIPPED'!$A$2:$G$1000000,6,FALSE)*N725</f>
        <v>10.823529411764707</v>
      </c>
      <c r="S725" s="8">
        <f>VLOOKUP($A725,'03 FORECAST SHIPPED'!$A$2:$G$1000000,7,FALSE)*O725</f>
        <v>12.681818181818183</v>
      </c>
    </row>
    <row r="726" spans="1:19" x14ac:dyDescent="0.25">
      <c r="A726" t="s">
        <v>762</v>
      </c>
      <c r="B726">
        <f>VLOOKUP($A726,'01 LEAD TIME'!$A$10:$G$1000000,2,FALSE)</f>
        <v>1</v>
      </c>
      <c r="C726">
        <f>VLOOKUP($A726,'01 LEAD TIME'!$A$10:$G$1000000,3,FALSE)</f>
        <v>4332</v>
      </c>
      <c r="D726" s="3">
        <f>VLOOKUP($A726,'01 LEAD TIME'!$A$10:$G$1000000,4,FALSE)</f>
        <v>610900</v>
      </c>
      <c r="E726" s="3">
        <f>VLOOKUP($A726,'01 LEAD TIME'!$A$10:$G$1000000,5,FALSE)</f>
        <v>610900</v>
      </c>
      <c r="F726" s="3">
        <f>VLOOKUP($A726,'01 LEAD TIME'!$A$10:$G$1000000,6,FALSE)</f>
        <v>5</v>
      </c>
      <c r="G726" s="3">
        <f>VLOOKUP($A726,'01 LEAD TIME'!$A$10:$G$1000000,7,FALSE)</f>
        <v>5</v>
      </c>
      <c r="H726" s="3">
        <f>VLOOKUP($A726,'02 SHIPPED'!$A$10:$G$1000000,4,FALSE)</f>
        <v>14731010.800000001</v>
      </c>
      <c r="I726" s="3">
        <f>VLOOKUP($A726,'02 SHIPPED'!$A$10:$G$1000000,5,FALSE)</f>
        <v>14728023.300000001</v>
      </c>
      <c r="J726" s="3">
        <f>VLOOKUP($A726,'02 SHIPPED'!$A$10:$G$1000000,6,FALSE)</f>
        <v>40</v>
      </c>
      <c r="K726" s="3">
        <f>VLOOKUP($A726,'02 SHIPPED'!$A$10:$G$1000000,7,FALSE)</f>
        <v>49</v>
      </c>
      <c r="L726" s="2">
        <f t="shared" si="47"/>
        <v>4.1470338206526874E-2</v>
      </c>
      <c r="M726" s="2">
        <f t="shared" si="48"/>
        <v>4.1478750240706096E-2</v>
      </c>
      <c r="N726" s="2">
        <f t="shared" si="49"/>
        <v>0.125</v>
      </c>
      <c r="O726" s="2">
        <f t="shared" si="50"/>
        <v>0.10204081632653061</v>
      </c>
      <c r="P726" s="8">
        <f>VLOOKUP($A726,'03 FORECAST SHIPPED'!$A$2:$G$1000000,4,FALSE)*L726</f>
        <v>572383.6769246005</v>
      </c>
      <c r="Q726" s="8">
        <f>VLOOKUP($A726,'03 FORECAST SHIPPED'!$A$2:$G$1000000,5,FALSE)*M726</f>
        <v>572375.86409643991</v>
      </c>
      <c r="R726" s="8">
        <f>VLOOKUP($A726,'03 FORECAST SHIPPED'!$A$2:$G$1000000,6,FALSE)*N726</f>
        <v>4.75</v>
      </c>
      <c r="S726" s="8">
        <f>VLOOKUP($A726,'03 FORECAST SHIPPED'!$A$2:$G$1000000,7,FALSE)*O726</f>
        <v>5.1020408163265305</v>
      </c>
    </row>
    <row r="727" spans="1:19" x14ac:dyDescent="0.25">
      <c r="A727" t="s">
        <v>763</v>
      </c>
      <c r="B727">
        <f>VLOOKUP($A727,'01 LEAD TIME'!$A$10:$G$1000000,2,FALSE)</f>
        <v>1</v>
      </c>
      <c r="C727">
        <f>VLOOKUP($A727,'01 LEAD TIME'!$A$10:$G$1000000,3,FALSE)</f>
        <v>4346</v>
      </c>
      <c r="D727" s="3">
        <f>VLOOKUP($A727,'01 LEAD TIME'!$A$10:$G$1000000,4,FALSE)</f>
        <v>7202059</v>
      </c>
      <c r="E727" s="3">
        <f>VLOOKUP($A727,'01 LEAD TIME'!$A$10:$G$1000000,5,FALSE)</f>
        <v>7202059</v>
      </c>
      <c r="F727" s="3">
        <f>VLOOKUP($A727,'01 LEAD TIME'!$A$10:$G$1000000,6,FALSE)</f>
        <v>18</v>
      </c>
      <c r="G727" s="3">
        <f>VLOOKUP($A727,'01 LEAD TIME'!$A$10:$G$1000000,7,FALSE)</f>
        <v>19</v>
      </c>
      <c r="H727" s="3">
        <f>VLOOKUP($A727,'02 SHIPPED'!$A$10:$G$1000000,4,FALSE)</f>
        <v>21093713</v>
      </c>
      <c r="I727" s="3">
        <f>VLOOKUP($A727,'02 SHIPPED'!$A$10:$G$1000000,5,FALSE)</f>
        <v>21093713</v>
      </c>
      <c r="J727" s="3">
        <f>VLOOKUP($A727,'02 SHIPPED'!$A$10:$G$1000000,6,FALSE)</f>
        <v>39</v>
      </c>
      <c r="K727" s="3">
        <f>VLOOKUP($A727,'02 SHIPPED'!$A$10:$G$1000000,7,FALSE)</f>
        <v>51</v>
      </c>
      <c r="L727" s="2">
        <f t="shared" si="47"/>
        <v>0.34143154408140475</v>
      </c>
      <c r="M727" s="2">
        <f t="shared" si="48"/>
        <v>0.34143154408140475</v>
      </c>
      <c r="N727" s="2">
        <f t="shared" si="49"/>
        <v>0.46153846153846156</v>
      </c>
      <c r="O727" s="2">
        <f t="shared" si="50"/>
        <v>0.37254901960784315</v>
      </c>
      <c r="P727" s="8">
        <f>VLOOKUP($A727,'03 FORECAST SHIPPED'!$A$2:$G$1000000,4,FALSE)*L727</f>
        <v>2872575.5699033169</v>
      </c>
      <c r="Q727" s="8">
        <f>VLOOKUP($A727,'03 FORECAST SHIPPED'!$A$2:$G$1000000,5,FALSE)*M727</f>
        <v>2844509.8969798256</v>
      </c>
      <c r="R727" s="8">
        <f>VLOOKUP($A727,'03 FORECAST SHIPPED'!$A$2:$G$1000000,6,FALSE)*N727</f>
        <v>22.153846153846153</v>
      </c>
      <c r="S727" s="8">
        <f>VLOOKUP($A727,'03 FORECAST SHIPPED'!$A$2:$G$1000000,7,FALSE)*O727</f>
        <v>22.352941176470587</v>
      </c>
    </row>
    <row r="728" spans="1:19" x14ac:dyDescent="0.25">
      <c r="A728" t="s">
        <v>764</v>
      </c>
      <c r="B728">
        <f>VLOOKUP($A728,'01 LEAD TIME'!$A$10:$G$1000000,2,FALSE)</f>
        <v>1</v>
      </c>
      <c r="C728">
        <f>VLOOKUP($A728,'01 LEAD TIME'!$A$10:$G$1000000,3,FALSE)</f>
        <v>4356</v>
      </c>
      <c r="D728" s="3">
        <f>VLOOKUP($A728,'01 LEAD TIME'!$A$10:$G$1000000,4,FALSE)</f>
        <v>16706936</v>
      </c>
      <c r="E728" s="3">
        <f>VLOOKUP($A728,'01 LEAD TIME'!$A$10:$G$1000000,5,FALSE)</f>
        <v>16589686</v>
      </c>
      <c r="F728" s="3">
        <f>VLOOKUP($A728,'01 LEAD TIME'!$A$10:$G$1000000,6,FALSE)</f>
        <v>47</v>
      </c>
      <c r="G728" s="3">
        <f>VLOOKUP($A728,'01 LEAD TIME'!$A$10:$G$1000000,7,FALSE)</f>
        <v>58</v>
      </c>
      <c r="H728" s="3">
        <f>VLOOKUP($A728,'02 SHIPPED'!$A$10:$G$1000000,4,FALSE)</f>
        <v>101325238.7</v>
      </c>
      <c r="I728" s="3">
        <f>VLOOKUP($A728,'02 SHIPPED'!$A$10:$G$1000000,5,FALSE)</f>
        <v>99185476.900000006</v>
      </c>
      <c r="J728" s="3">
        <f>VLOOKUP($A728,'02 SHIPPED'!$A$10:$G$1000000,6,FALSE)</f>
        <v>207</v>
      </c>
      <c r="K728" s="3">
        <f>VLOOKUP($A728,'02 SHIPPED'!$A$10:$G$1000000,7,FALSE)</f>
        <v>277</v>
      </c>
      <c r="L728" s="2">
        <f t="shared" si="47"/>
        <v>0.16488425010737232</v>
      </c>
      <c r="M728" s="2">
        <f t="shared" si="48"/>
        <v>0.16725922502470722</v>
      </c>
      <c r="N728" s="2">
        <f t="shared" si="49"/>
        <v>0.22705314009661837</v>
      </c>
      <c r="O728" s="2">
        <f t="shared" si="50"/>
        <v>0.20938628158844766</v>
      </c>
      <c r="P728" s="8">
        <f>VLOOKUP($A728,'03 FORECAST SHIPPED'!$A$2:$G$1000000,4,FALSE)*L728</f>
        <v>20315504.286915045</v>
      </c>
      <c r="Q728" s="8">
        <f>VLOOKUP($A728,'03 FORECAST SHIPPED'!$A$2:$G$1000000,5,FALSE)*M728</f>
        <v>20237334.35565263</v>
      </c>
      <c r="R728" s="8">
        <f>VLOOKUP($A728,'03 FORECAST SHIPPED'!$A$2:$G$1000000,6,FALSE)*N728</f>
        <v>55.173913043478265</v>
      </c>
      <c r="S728" s="8">
        <f>VLOOKUP($A728,'03 FORECAST SHIPPED'!$A$2:$G$1000000,7,FALSE)*O728</f>
        <v>67.42238267148015</v>
      </c>
    </row>
    <row r="729" spans="1:19" x14ac:dyDescent="0.25">
      <c r="A729" t="s">
        <v>765</v>
      </c>
      <c r="B729">
        <f>VLOOKUP($A729,'01 LEAD TIME'!$A$10:$G$1000000,2,FALSE)</f>
        <v>1</v>
      </c>
      <c r="C729">
        <f>VLOOKUP($A729,'01 LEAD TIME'!$A$10:$G$1000000,3,FALSE)</f>
        <v>4377</v>
      </c>
      <c r="D729" s="3">
        <f>VLOOKUP($A729,'01 LEAD TIME'!$A$10:$G$1000000,4,FALSE)</f>
        <v>2339440</v>
      </c>
      <c r="E729" s="3">
        <f>VLOOKUP($A729,'01 LEAD TIME'!$A$10:$G$1000000,5,FALSE)</f>
        <v>2339440</v>
      </c>
      <c r="F729" s="3">
        <f>VLOOKUP($A729,'01 LEAD TIME'!$A$10:$G$1000000,6,FALSE)</f>
        <v>5</v>
      </c>
      <c r="G729" s="3">
        <f>VLOOKUP($A729,'01 LEAD TIME'!$A$10:$G$1000000,7,FALSE)</f>
        <v>6</v>
      </c>
      <c r="H729" s="3">
        <f>VLOOKUP($A729,'02 SHIPPED'!$A$10:$G$1000000,4,FALSE)</f>
        <v>2951940</v>
      </c>
      <c r="I729" s="3">
        <f>VLOOKUP($A729,'02 SHIPPED'!$A$10:$G$1000000,5,FALSE)</f>
        <v>2951940</v>
      </c>
      <c r="J729" s="3">
        <f>VLOOKUP($A729,'02 SHIPPED'!$A$10:$G$1000000,6,FALSE)</f>
        <v>8</v>
      </c>
      <c r="K729" s="3">
        <f>VLOOKUP($A729,'02 SHIPPED'!$A$10:$G$1000000,7,FALSE)</f>
        <v>10</v>
      </c>
      <c r="L729" s="2">
        <f t="shared" si="47"/>
        <v>0.7925093328455185</v>
      </c>
      <c r="M729" s="2">
        <f t="shared" si="48"/>
        <v>0.7925093328455185</v>
      </c>
      <c r="N729" s="2">
        <f t="shared" si="49"/>
        <v>0.625</v>
      </c>
      <c r="O729" s="2">
        <f t="shared" si="50"/>
        <v>0.6</v>
      </c>
      <c r="P729" s="8">
        <f>VLOOKUP($A729,'03 FORECAST SHIPPED'!$A$2:$G$1000000,4,FALSE)*L729</f>
        <v>3067200.5278427065</v>
      </c>
      <c r="Q729" s="8">
        <f>VLOOKUP($A729,'03 FORECAST SHIPPED'!$A$2:$G$1000000,5,FALSE)*M729</f>
        <v>3067200.5278427065</v>
      </c>
      <c r="R729" s="8">
        <f>VLOOKUP($A729,'03 FORECAST SHIPPED'!$A$2:$G$1000000,6,FALSE)*N729</f>
        <v>6.875</v>
      </c>
      <c r="S729" s="8">
        <f>VLOOKUP($A729,'03 FORECAST SHIPPED'!$A$2:$G$1000000,7,FALSE)*O729</f>
        <v>7.8</v>
      </c>
    </row>
    <row r="730" spans="1:19" x14ac:dyDescent="0.25">
      <c r="A730" t="s">
        <v>766</v>
      </c>
      <c r="B730">
        <f>VLOOKUP($A730,'01 LEAD TIME'!$A$10:$G$1000000,2,FALSE)</f>
        <v>1</v>
      </c>
      <c r="C730">
        <f>VLOOKUP($A730,'01 LEAD TIME'!$A$10:$G$1000000,3,FALSE)</f>
        <v>4383</v>
      </c>
      <c r="D730" s="3">
        <f>VLOOKUP($A730,'01 LEAD TIME'!$A$10:$G$1000000,4,FALSE)</f>
        <v>4922034</v>
      </c>
      <c r="E730" s="3">
        <f>VLOOKUP($A730,'01 LEAD TIME'!$A$10:$G$1000000,5,FALSE)</f>
        <v>4783834</v>
      </c>
      <c r="F730" s="3">
        <f>VLOOKUP($A730,'01 LEAD TIME'!$A$10:$G$1000000,6,FALSE)</f>
        <v>17</v>
      </c>
      <c r="G730" s="3">
        <f>VLOOKUP($A730,'01 LEAD TIME'!$A$10:$G$1000000,7,FALSE)</f>
        <v>17</v>
      </c>
      <c r="H730" s="3">
        <f>VLOOKUP($A730,'02 SHIPPED'!$A$10:$G$1000000,4,FALSE)</f>
        <v>33272613</v>
      </c>
      <c r="I730" s="3">
        <f>VLOOKUP($A730,'02 SHIPPED'!$A$10:$G$1000000,5,FALSE)</f>
        <v>27600288</v>
      </c>
      <c r="J730" s="3">
        <f>VLOOKUP($A730,'02 SHIPPED'!$A$10:$G$1000000,6,FALSE)</f>
        <v>47</v>
      </c>
      <c r="K730" s="3">
        <f>VLOOKUP($A730,'02 SHIPPED'!$A$10:$G$1000000,7,FALSE)</f>
        <v>58</v>
      </c>
      <c r="L730" s="2">
        <f t="shared" si="47"/>
        <v>0.14793049166291808</v>
      </c>
      <c r="M730" s="2">
        <f t="shared" si="48"/>
        <v>0.17332551022655995</v>
      </c>
      <c r="N730" s="2">
        <f t="shared" si="49"/>
        <v>0.36170212765957449</v>
      </c>
      <c r="O730" s="2">
        <f t="shared" si="50"/>
        <v>0.29310344827586204</v>
      </c>
      <c r="P730" s="8">
        <f>VLOOKUP($A730,'03 FORECAST SHIPPED'!$A$2:$G$1000000,4,FALSE)*L730</f>
        <v>6166363.1354758693</v>
      </c>
      <c r="Q730" s="8">
        <f>VLOOKUP($A730,'03 FORECAST SHIPPED'!$A$2:$G$1000000,5,FALSE)*M730</f>
        <v>6239925.2148200627</v>
      </c>
      <c r="R730" s="8">
        <f>VLOOKUP($A730,'03 FORECAST SHIPPED'!$A$2:$G$1000000,6,FALSE)*N730</f>
        <v>20.978723404255319</v>
      </c>
      <c r="S730" s="8">
        <f>VLOOKUP($A730,'03 FORECAST SHIPPED'!$A$2:$G$1000000,7,FALSE)*O730</f>
        <v>20.22413793103448</v>
      </c>
    </row>
    <row r="731" spans="1:19" x14ac:dyDescent="0.25">
      <c r="A731" t="s">
        <v>767</v>
      </c>
      <c r="B731">
        <f>VLOOKUP($A731,'01 LEAD TIME'!$A$10:$G$1000000,2,FALSE)</f>
        <v>1</v>
      </c>
      <c r="C731">
        <f>VLOOKUP($A731,'01 LEAD TIME'!$A$10:$G$1000000,3,FALSE)</f>
        <v>4410</v>
      </c>
      <c r="D731" s="3">
        <f>VLOOKUP($A731,'01 LEAD TIME'!$A$10:$G$1000000,4,FALSE)</f>
        <v>12212849</v>
      </c>
      <c r="E731" s="3">
        <f>VLOOKUP($A731,'01 LEAD TIME'!$A$10:$G$1000000,5,FALSE)</f>
        <v>12212849</v>
      </c>
      <c r="F731" s="3">
        <f>VLOOKUP($A731,'01 LEAD TIME'!$A$10:$G$1000000,6,FALSE)</f>
        <v>419</v>
      </c>
      <c r="G731" s="3">
        <f>VLOOKUP($A731,'01 LEAD TIME'!$A$10:$G$1000000,7,FALSE)</f>
        <v>421</v>
      </c>
      <c r="H731" s="3">
        <f>VLOOKUP($A731,'02 SHIPPED'!$A$10:$G$1000000,4,FALSE)</f>
        <v>10658300</v>
      </c>
      <c r="I731" s="3">
        <f>VLOOKUP($A731,'02 SHIPPED'!$A$10:$G$1000000,5,FALSE)</f>
        <v>10658300</v>
      </c>
      <c r="J731" s="3">
        <f>VLOOKUP($A731,'02 SHIPPED'!$A$10:$G$1000000,6,FALSE)</f>
        <v>418</v>
      </c>
      <c r="K731" s="3">
        <f>VLOOKUP($A731,'02 SHIPPED'!$A$10:$G$1000000,7,FALSE)</f>
        <v>419</v>
      </c>
      <c r="L731" s="2">
        <f t="shared" si="47"/>
        <v>1.1458533724890461</v>
      </c>
      <c r="M731" s="2">
        <f t="shared" si="48"/>
        <v>1.1458533724890461</v>
      </c>
      <c r="N731" s="2">
        <f t="shared" si="49"/>
        <v>1.0023923444976077</v>
      </c>
      <c r="O731" s="2">
        <f t="shared" si="50"/>
        <v>1.0047732696897376</v>
      </c>
      <c r="P731" s="8">
        <f>VLOOKUP($A731,'03 FORECAST SHIPPED'!$A$2:$G$1000000,4,FALSE)*L731</f>
        <v>15951882.108500971</v>
      </c>
      <c r="Q731" s="8">
        <f>VLOOKUP($A731,'03 FORECAST SHIPPED'!$A$2:$G$1000000,5,FALSE)*M731</f>
        <v>15951882.108500971</v>
      </c>
      <c r="R731" s="8">
        <f>VLOOKUP($A731,'03 FORECAST SHIPPED'!$A$2:$G$1000000,6,FALSE)*N731</f>
        <v>562.34210526315792</v>
      </c>
      <c r="S731" s="8">
        <f>VLOOKUP($A731,'03 FORECAST SHIPPED'!$A$2:$G$1000000,7,FALSE)*O731</f>
        <v>563.67780429594279</v>
      </c>
    </row>
    <row r="732" spans="1:19" x14ac:dyDescent="0.25">
      <c r="A732" t="s">
        <v>768</v>
      </c>
      <c r="B732">
        <f>VLOOKUP($A732,'01 LEAD TIME'!$A$10:$G$1000000,2,FALSE)</f>
        <v>1</v>
      </c>
      <c r="C732">
        <f>VLOOKUP($A732,'01 LEAD TIME'!$A$10:$G$1000000,3,FALSE)</f>
        <v>4428</v>
      </c>
      <c r="D732" s="3">
        <f>VLOOKUP($A732,'01 LEAD TIME'!$A$10:$G$1000000,4,FALSE)</f>
        <v>14628878</v>
      </c>
      <c r="E732" s="3">
        <f>VLOOKUP($A732,'01 LEAD TIME'!$A$10:$G$1000000,5,FALSE)</f>
        <v>14566502</v>
      </c>
      <c r="F732" s="3">
        <f>VLOOKUP($A732,'01 LEAD TIME'!$A$10:$G$1000000,6,FALSE)</f>
        <v>518</v>
      </c>
      <c r="G732" s="3">
        <f>VLOOKUP($A732,'01 LEAD TIME'!$A$10:$G$1000000,7,FALSE)</f>
        <v>530</v>
      </c>
      <c r="H732" s="3">
        <f>VLOOKUP($A732,'02 SHIPPED'!$A$10:$G$1000000,4,FALSE)</f>
        <v>34709769</v>
      </c>
      <c r="I732" s="3">
        <f>VLOOKUP($A732,'02 SHIPPED'!$A$10:$G$1000000,5,FALSE)</f>
        <v>34503913</v>
      </c>
      <c r="J732" s="3">
        <f>VLOOKUP($A732,'02 SHIPPED'!$A$10:$G$1000000,6,FALSE)</f>
        <v>551</v>
      </c>
      <c r="K732" s="3">
        <f>VLOOKUP($A732,'02 SHIPPED'!$A$10:$G$1000000,7,FALSE)</f>
        <v>564</v>
      </c>
      <c r="L732" s="2">
        <f t="shared" si="47"/>
        <v>0.42146284522953753</v>
      </c>
      <c r="M732" s="2">
        <f t="shared" si="48"/>
        <v>0.4221695666807414</v>
      </c>
      <c r="N732" s="2">
        <f t="shared" si="49"/>
        <v>0.94010889292196009</v>
      </c>
      <c r="O732" s="2">
        <f t="shared" si="50"/>
        <v>0.93971631205673756</v>
      </c>
      <c r="P732" s="8">
        <f>VLOOKUP($A732,'03 FORECAST SHIPPED'!$A$2:$G$1000000,4,FALSE)*L732</f>
        <v>10469698.506157843</v>
      </c>
      <c r="Q732" s="8">
        <f>VLOOKUP($A732,'03 FORECAST SHIPPED'!$A$2:$G$1000000,5,FALSE)*M732</f>
        <v>10454357.942586668</v>
      </c>
      <c r="R732" s="8">
        <f>VLOOKUP($A732,'03 FORECAST SHIPPED'!$A$2:$G$1000000,6,FALSE)*N732</f>
        <v>509.53901996370234</v>
      </c>
      <c r="S732" s="8">
        <f>VLOOKUP($A732,'03 FORECAST SHIPPED'!$A$2:$G$1000000,7,FALSE)*O732</f>
        <v>519.66312056737581</v>
      </c>
    </row>
    <row r="733" spans="1:19" x14ac:dyDescent="0.25">
      <c r="A733" t="s">
        <v>769</v>
      </c>
      <c r="B733">
        <f>VLOOKUP($A733,'01 LEAD TIME'!$A$10:$G$1000000,2,FALSE)</f>
        <v>1</v>
      </c>
      <c r="C733">
        <f>VLOOKUP($A733,'01 LEAD TIME'!$A$10:$G$1000000,3,FALSE)</f>
        <v>4434</v>
      </c>
      <c r="D733" s="3">
        <f>VLOOKUP($A733,'01 LEAD TIME'!$A$10:$G$1000000,4,FALSE)</f>
        <v>118646769.7</v>
      </c>
      <c r="E733" s="3">
        <f>VLOOKUP($A733,'01 LEAD TIME'!$A$10:$G$1000000,5,FALSE)</f>
        <v>117336674.23999999</v>
      </c>
      <c r="F733" s="3">
        <f>VLOOKUP($A733,'01 LEAD TIME'!$A$10:$G$1000000,6,FALSE)</f>
        <v>421</v>
      </c>
      <c r="G733" s="3">
        <f>VLOOKUP($A733,'01 LEAD TIME'!$A$10:$G$1000000,7,FALSE)</f>
        <v>519</v>
      </c>
      <c r="H733" s="3">
        <f>VLOOKUP($A733,'02 SHIPPED'!$A$10:$G$1000000,4,FALSE)</f>
        <v>350838268.22000003</v>
      </c>
      <c r="I733" s="3">
        <f>VLOOKUP($A733,'02 SHIPPED'!$A$10:$G$1000000,5,FALSE)</f>
        <v>347567937.31999999</v>
      </c>
      <c r="J733" s="3">
        <f>VLOOKUP($A733,'02 SHIPPED'!$A$10:$G$1000000,6,FALSE)</f>
        <v>1143</v>
      </c>
      <c r="K733" s="3">
        <f>VLOOKUP($A733,'02 SHIPPED'!$A$10:$G$1000000,7,FALSE)</f>
        <v>1489</v>
      </c>
      <c r="L733" s="2">
        <f t="shared" si="47"/>
        <v>0.33818080992692684</v>
      </c>
      <c r="M733" s="2">
        <f t="shared" si="48"/>
        <v>0.33759349364832258</v>
      </c>
      <c r="N733" s="2">
        <f t="shared" si="49"/>
        <v>0.36832895888014</v>
      </c>
      <c r="O733" s="2">
        <f t="shared" si="50"/>
        <v>0.348556077904634</v>
      </c>
      <c r="P733" s="8">
        <f>VLOOKUP($A733,'03 FORECAST SHIPPED'!$A$2:$G$1000000,4,FALSE)*L733</f>
        <v>150750428.75142902</v>
      </c>
      <c r="Q733" s="8">
        <f>VLOOKUP($A733,'03 FORECAST SHIPPED'!$A$2:$G$1000000,5,FALSE)*M733</f>
        <v>148871640.85743892</v>
      </c>
      <c r="R733" s="8">
        <f>VLOOKUP($A733,'03 FORECAST SHIPPED'!$A$2:$G$1000000,6,FALSE)*N733</f>
        <v>533.34033245844273</v>
      </c>
      <c r="S733" s="8">
        <f>VLOOKUP($A733,'03 FORECAST SHIPPED'!$A$2:$G$1000000,7,FALSE)*O733</f>
        <v>643.78307588985899</v>
      </c>
    </row>
    <row r="734" spans="1:19" x14ac:dyDescent="0.25">
      <c r="A734" t="s">
        <v>770</v>
      </c>
      <c r="B734">
        <f>VLOOKUP($A734,'01 LEAD TIME'!$A$10:$G$1000000,2,FALSE)</f>
        <v>1</v>
      </c>
      <c r="C734">
        <f>VLOOKUP($A734,'01 LEAD TIME'!$A$10:$G$1000000,3,FALSE)</f>
        <v>4441</v>
      </c>
      <c r="D734" s="3">
        <f>VLOOKUP($A734,'01 LEAD TIME'!$A$10:$G$1000000,4,FALSE)</f>
        <v>75943194.799999997</v>
      </c>
      <c r="E734" s="3">
        <f>VLOOKUP($A734,'01 LEAD TIME'!$A$10:$G$1000000,5,FALSE)</f>
        <v>74418099.170000002</v>
      </c>
      <c r="F734" s="3">
        <f>VLOOKUP($A734,'01 LEAD TIME'!$A$10:$G$1000000,6,FALSE)</f>
        <v>329</v>
      </c>
      <c r="G734" s="3">
        <f>VLOOKUP($A734,'01 LEAD TIME'!$A$10:$G$1000000,7,FALSE)</f>
        <v>463</v>
      </c>
      <c r="H734" s="3">
        <f>VLOOKUP($A734,'02 SHIPPED'!$A$10:$G$1000000,4,FALSE)</f>
        <v>298865806.43000001</v>
      </c>
      <c r="I734" s="3">
        <f>VLOOKUP($A734,'02 SHIPPED'!$A$10:$G$1000000,5,FALSE)</f>
        <v>293596391.79000002</v>
      </c>
      <c r="J734" s="3">
        <f>VLOOKUP($A734,'02 SHIPPED'!$A$10:$G$1000000,6,FALSE)</f>
        <v>1405</v>
      </c>
      <c r="K734" s="3">
        <f>VLOOKUP($A734,'02 SHIPPED'!$A$10:$G$1000000,7,FALSE)</f>
        <v>2278</v>
      </c>
      <c r="L734" s="2">
        <f t="shared" si="47"/>
        <v>0.25410466224675765</v>
      </c>
      <c r="M734" s="2">
        <f t="shared" si="48"/>
        <v>0.25347075526469293</v>
      </c>
      <c r="N734" s="2">
        <f t="shared" si="49"/>
        <v>0.23416370106761566</v>
      </c>
      <c r="O734" s="2">
        <f t="shared" si="50"/>
        <v>0.2032484635645303</v>
      </c>
      <c r="P734" s="8">
        <f>VLOOKUP($A734,'03 FORECAST SHIPPED'!$A$2:$G$1000000,4,FALSE)*L734</f>
        <v>83321723.61452426</v>
      </c>
      <c r="Q734" s="8">
        <f>VLOOKUP($A734,'03 FORECAST SHIPPED'!$A$2:$G$1000000,5,FALSE)*M734</f>
        <v>81673652.505418479</v>
      </c>
      <c r="R734" s="8">
        <f>VLOOKUP($A734,'03 FORECAST SHIPPED'!$A$2:$G$1000000,6,FALSE)*N734</f>
        <v>366.2320284697509</v>
      </c>
      <c r="S734" s="8">
        <f>VLOOKUP($A734,'03 FORECAST SHIPPED'!$A$2:$G$1000000,7,FALSE)*O734</f>
        <v>511.98287971905182</v>
      </c>
    </row>
    <row r="735" spans="1:19" x14ac:dyDescent="0.25">
      <c r="A735" t="s">
        <v>771</v>
      </c>
      <c r="B735">
        <f>VLOOKUP($A735,'01 LEAD TIME'!$A$10:$G$1000000,2,FALSE)</f>
        <v>1</v>
      </c>
      <c r="C735">
        <f>VLOOKUP($A735,'01 LEAD TIME'!$A$10:$G$1000000,3,FALSE)</f>
        <v>4461</v>
      </c>
      <c r="D735" s="3">
        <f>VLOOKUP($A735,'01 LEAD TIME'!$A$10:$G$1000000,4,FALSE)</f>
        <v>47978646</v>
      </c>
      <c r="E735" s="3">
        <f>VLOOKUP($A735,'01 LEAD TIME'!$A$10:$G$1000000,5,FALSE)</f>
        <v>46778367.340000004</v>
      </c>
      <c r="F735" s="3">
        <f>VLOOKUP($A735,'01 LEAD TIME'!$A$10:$G$1000000,6,FALSE)</f>
        <v>278</v>
      </c>
      <c r="G735" s="3">
        <f>VLOOKUP($A735,'01 LEAD TIME'!$A$10:$G$1000000,7,FALSE)</f>
        <v>415</v>
      </c>
      <c r="H735" s="3">
        <f>VLOOKUP($A735,'02 SHIPPED'!$A$10:$G$1000000,4,FALSE)</f>
        <v>291274629.47000003</v>
      </c>
      <c r="I735" s="3">
        <f>VLOOKUP($A735,'02 SHIPPED'!$A$10:$G$1000000,5,FALSE)</f>
        <v>284184809.94</v>
      </c>
      <c r="J735" s="3">
        <f>VLOOKUP($A735,'02 SHIPPED'!$A$10:$G$1000000,6,FALSE)</f>
        <v>1329</v>
      </c>
      <c r="K735" s="3">
        <f>VLOOKUP($A735,'02 SHIPPED'!$A$10:$G$1000000,7,FALSE)</f>
        <v>2144</v>
      </c>
      <c r="L735" s="2">
        <f t="shared" si="47"/>
        <v>0.16471961903205024</v>
      </c>
      <c r="M735" s="2">
        <f t="shared" si="48"/>
        <v>0.16460544583602596</v>
      </c>
      <c r="N735" s="2">
        <f t="shared" si="49"/>
        <v>0.2091798344620015</v>
      </c>
      <c r="O735" s="2">
        <f t="shared" si="50"/>
        <v>0.19356343283582089</v>
      </c>
      <c r="P735" s="8">
        <f>VLOOKUP($A735,'03 FORECAST SHIPPED'!$A$2:$G$1000000,4,FALSE)*L735</f>
        <v>49311871.760149315</v>
      </c>
      <c r="Q735" s="8">
        <f>VLOOKUP($A735,'03 FORECAST SHIPPED'!$A$2:$G$1000000,5,FALSE)*M735</f>
        <v>48370075.341736369</v>
      </c>
      <c r="R735" s="8">
        <f>VLOOKUP($A735,'03 FORECAST SHIPPED'!$A$2:$G$1000000,6,FALSE)*N735</f>
        <v>283.85703536493605</v>
      </c>
      <c r="S735" s="8">
        <f>VLOOKUP($A735,'03 FORECAST SHIPPED'!$A$2:$G$1000000,7,FALSE)*O735</f>
        <v>427.19449626865674</v>
      </c>
    </row>
    <row r="736" spans="1:19" x14ac:dyDescent="0.25">
      <c r="A736" t="s">
        <v>772</v>
      </c>
      <c r="B736">
        <f>VLOOKUP($A736,'01 LEAD TIME'!$A$10:$G$1000000,2,FALSE)</f>
        <v>1</v>
      </c>
      <c r="C736">
        <f>VLOOKUP($A736,'01 LEAD TIME'!$A$10:$G$1000000,3,FALSE)</f>
        <v>4482</v>
      </c>
      <c r="D736" s="3">
        <f>VLOOKUP($A736,'01 LEAD TIME'!$A$10:$G$1000000,4,FALSE)</f>
        <v>20507768</v>
      </c>
      <c r="E736" s="3">
        <f>VLOOKUP($A736,'01 LEAD TIME'!$A$10:$G$1000000,5,FALSE)</f>
        <v>20343304.050000001</v>
      </c>
      <c r="F736" s="3">
        <f>VLOOKUP($A736,'01 LEAD TIME'!$A$10:$G$1000000,6,FALSE)</f>
        <v>137</v>
      </c>
      <c r="G736" s="3">
        <f>VLOOKUP($A736,'01 LEAD TIME'!$A$10:$G$1000000,7,FALSE)</f>
        <v>226</v>
      </c>
      <c r="H736" s="3">
        <f>VLOOKUP($A736,'02 SHIPPED'!$A$10:$G$1000000,4,FALSE)</f>
        <v>93511740.359999999</v>
      </c>
      <c r="I736" s="3">
        <f>VLOOKUP($A736,'02 SHIPPED'!$A$10:$G$1000000,5,FALSE)</f>
        <v>92019166.379999995</v>
      </c>
      <c r="J736" s="3">
        <f>VLOOKUP($A736,'02 SHIPPED'!$A$10:$G$1000000,6,FALSE)</f>
        <v>469</v>
      </c>
      <c r="K736" s="3">
        <f>VLOOKUP($A736,'02 SHIPPED'!$A$10:$G$1000000,7,FALSE)</f>
        <v>834</v>
      </c>
      <c r="L736" s="2">
        <f t="shared" si="47"/>
        <v>0.21930687976771177</v>
      </c>
      <c r="M736" s="2">
        <f t="shared" si="48"/>
        <v>0.2210768131281565</v>
      </c>
      <c r="N736" s="2">
        <f t="shared" si="49"/>
        <v>0.29211087420042642</v>
      </c>
      <c r="O736" s="2">
        <f t="shared" si="50"/>
        <v>0.27098321342925658</v>
      </c>
      <c r="P736" s="8">
        <f>VLOOKUP($A736,'03 FORECAST SHIPPED'!$A$2:$G$1000000,4,FALSE)*L736</f>
        <v>22506454.506651361</v>
      </c>
      <c r="Q736" s="8">
        <f>VLOOKUP($A736,'03 FORECAST SHIPPED'!$A$2:$G$1000000,5,FALSE)*M736</f>
        <v>22432578.235866036</v>
      </c>
      <c r="R736" s="8">
        <f>VLOOKUP($A736,'03 FORECAST SHIPPED'!$A$2:$G$1000000,6,FALSE)*N736</f>
        <v>156.86353944562899</v>
      </c>
      <c r="S736" s="8">
        <f>VLOOKUP($A736,'03 FORECAST SHIPPED'!$A$2:$G$1000000,7,FALSE)*O736</f>
        <v>257.16306954436448</v>
      </c>
    </row>
    <row r="737" spans="1:19" x14ac:dyDescent="0.25">
      <c r="A737" t="s">
        <v>773</v>
      </c>
      <c r="B737">
        <f>VLOOKUP($A737,'01 LEAD TIME'!$A$10:$G$1000000,2,FALSE)</f>
        <v>1</v>
      </c>
      <c r="C737">
        <f>VLOOKUP($A737,'01 LEAD TIME'!$A$10:$G$1000000,3,FALSE)</f>
        <v>4497</v>
      </c>
      <c r="D737" s="3">
        <f>VLOOKUP($A737,'01 LEAD TIME'!$A$10:$G$1000000,4,FALSE)</f>
        <v>7555774.0999999996</v>
      </c>
      <c r="E737" s="3">
        <f>VLOOKUP($A737,'01 LEAD TIME'!$A$10:$G$1000000,5,FALSE)</f>
        <v>7253699.0999999996</v>
      </c>
      <c r="F737" s="3">
        <f>VLOOKUP($A737,'01 LEAD TIME'!$A$10:$G$1000000,6,FALSE)</f>
        <v>39</v>
      </c>
      <c r="G737" s="3">
        <f>VLOOKUP($A737,'01 LEAD TIME'!$A$10:$G$1000000,7,FALSE)</f>
        <v>41</v>
      </c>
      <c r="H737" s="3">
        <f>VLOOKUP($A737,'02 SHIPPED'!$A$10:$G$1000000,4,FALSE)</f>
        <v>44311438.100000001</v>
      </c>
      <c r="I737" s="3">
        <f>VLOOKUP($A737,'02 SHIPPED'!$A$10:$G$1000000,5,FALSE)</f>
        <v>43809763.100000001</v>
      </c>
      <c r="J737" s="3">
        <f>VLOOKUP($A737,'02 SHIPPED'!$A$10:$G$1000000,6,FALSE)</f>
        <v>111</v>
      </c>
      <c r="K737" s="3">
        <f>VLOOKUP($A737,'02 SHIPPED'!$A$10:$G$1000000,7,FALSE)</f>
        <v>146</v>
      </c>
      <c r="L737" s="2">
        <f t="shared" si="47"/>
        <v>0.17051520835203945</v>
      </c>
      <c r="M737" s="2">
        <f t="shared" si="48"/>
        <v>0.16557266204436516</v>
      </c>
      <c r="N737" s="2">
        <f t="shared" si="49"/>
        <v>0.35135135135135137</v>
      </c>
      <c r="O737" s="2">
        <f t="shared" si="50"/>
        <v>0.28082191780821919</v>
      </c>
      <c r="P737" s="8">
        <f>VLOOKUP($A737,'03 FORECAST SHIPPED'!$A$2:$G$1000000,4,FALSE)*L737</f>
        <v>6421072.4612913523</v>
      </c>
      <c r="Q737" s="8">
        <f>VLOOKUP($A737,'03 FORECAST SHIPPED'!$A$2:$G$1000000,5,FALSE)*M737</f>
        <v>6151887.8729379931</v>
      </c>
      <c r="R737" s="8">
        <f>VLOOKUP($A737,'03 FORECAST SHIPPED'!$A$2:$G$1000000,6,FALSE)*N737</f>
        <v>46.027027027027032</v>
      </c>
      <c r="S737" s="8">
        <f>VLOOKUP($A737,'03 FORECAST SHIPPED'!$A$2:$G$1000000,7,FALSE)*O737</f>
        <v>46.897260273972606</v>
      </c>
    </row>
    <row r="738" spans="1:19" x14ac:dyDescent="0.25">
      <c r="A738" t="s">
        <v>774</v>
      </c>
      <c r="B738">
        <f>VLOOKUP($A738,'01 LEAD TIME'!$A$10:$G$1000000,2,FALSE)</f>
        <v>1</v>
      </c>
      <c r="C738">
        <f>VLOOKUP($A738,'01 LEAD TIME'!$A$10:$G$1000000,3,FALSE)</f>
        <v>4525</v>
      </c>
      <c r="D738" s="3">
        <f>VLOOKUP($A738,'01 LEAD TIME'!$A$10:$G$1000000,4,FALSE)</f>
        <v>24985834</v>
      </c>
      <c r="E738" s="3">
        <f>VLOOKUP($A738,'01 LEAD TIME'!$A$10:$G$1000000,5,FALSE)</f>
        <v>24955834</v>
      </c>
      <c r="F738" s="3">
        <f>VLOOKUP($A738,'01 LEAD TIME'!$A$10:$G$1000000,6,FALSE)</f>
        <v>34</v>
      </c>
      <c r="G738" s="3">
        <f>VLOOKUP($A738,'01 LEAD TIME'!$A$10:$G$1000000,7,FALSE)</f>
        <v>49</v>
      </c>
      <c r="H738" s="3">
        <f>VLOOKUP($A738,'02 SHIPPED'!$A$10:$G$1000000,4,FALSE)</f>
        <v>103448911.2</v>
      </c>
      <c r="I738" s="3">
        <f>VLOOKUP($A738,'02 SHIPPED'!$A$10:$G$1000000,5,FALSE)</f>
        <v>103148486.2</v>
      </c>
      <c r="J738" s="3">
        <f>VLOOKUP($A738,'02 SHIPPED'!$A$10:$G$1000000,6,FALSE)</f>
        <v>169</v>
      </c>
      <c r="K738" s="3">
        <f>VLOOKUP($A738,'02 SHIPPED'!$A$10:$G$1000000,7,FALSE)</f>
        <v>259</v>
      </c>
      <c r="L738" s="2">
        <f t="shared" si="47"/>
        <v>0.24152824529679534</v>
      </c>
      <c r="M738" s="2">
        <f t="shared" si="48"/>
        <v>0.24194086524558223</v>
      </c>
      <c r="N738" s="2">
        <f t="shared" si="49"/>
        <v>0.20118343195266272</v>
      </c>
      <c r="O738" s="2">
        <f t="shared" si="50"/>
        <v>0.1891891891891892</v>
      </c>
      <c r="P738" s="8">
        <f>VLOOKUP($A738,'03 FORECAST SHIPPED'!$A$2:$G$1000000,4,FALSE)*L738</f>
        <v>20727520.927074336</v>
      </c>
      <c r="Q738" s="8">
        <f>VLOOKUP($A738,'03 FORECAST SHIPPED'!$A$2:$G$1000000,5,FALSE)*M738</f>
        <v>20708391.469721545</v>
      </c>
      <c r="R738" s="8">
        <f>VLOOKUP($A738,'03 FORECAST SHIPPED'!$A$2:$G$1000000,6,FALSE)*N738</f>
        <v>31.585798816568047</v>
      </c>
      <c r="S738" s="8">
        <f>VLOOKUP($A738,'03 FORECAST SHIPPED'!$A$2:$G$1000000,7,FALSE)*O738</f>
        <v>44.837837837837839</v>
      </c>
    </row>
    <row r="739" spans="1:19" x14ac:dyDescent="0.25">
      <c r="A739" t="s">
        <v>775</v>
      </c>
      <c r="B739">
        <f>VLOOKUP($A739,'01 LEAD TIME'!$A$10:$G$1000000,2,FALSE)</f>
        <v>1</v>
      </c>
      <c r="C739">
        <f>VLOOKUP($A739,'01 LEAD TIME'!$A$10:$G$1000000,3,FALSE)</f>
        <v>4543</v>
      </c>
      <c r="D739" s="3">
        <f>VLOOKUP($A739,'01 LEAD TIME'!$A$10:$G$1000000,4,FALSE)</f>
        <v>735920626.19000006</v>
      </c>
      <c r="E739" s="3">
        <f>VLOOKUP($A739,'01 LEAD TIME'!$A$10:$G$1000000,5,FALSE)</f>
        <v>707264742.29999995</v>
      </c>
      <c r="F739" s="3">
        <f>VLOOKUP($A739,'01 LEAD TIME'!$A$10:$G$1000000,6,FALSE)</f>
        <v>4870</v>
      </c>
      <c r="G739" s="3">
        <f>VLOOKUP($A739,'01 LEAD TIME'!$A$10:$G$1000000,7,FALSE)</f>
        <v>6591</v>
      </c>
      <c r="H739" s="3">
        <f>VLOOKUP($A739,'02 SHIPPED'!$A$10:$G$1000000,4,FALSE)</f>
        <v>1636136646.1900001</v>
      </c>
      <c r="I739" s="3">
        <f>VLOOKUP($A739,'02 SHIPPED'!$A$10:$G$1000000,5,FALSE)</f>
        <v>1582378181.77</v>
      </c>
      <c r="J739" s="3">
        <f>VLOOKUP($A739,'02 SHIPPED'!$A$10:$G$1000000,6,FALSE)</f>
        <v>10161</v>
      </c>
      <c r="K739" s="3">
        <f>VLOOKUP($A739,'02 SHIPPED'!$A$10:$G$1000000,7,FALSE)</f>
        <v>14939</v>
      </c>
      <c r="L739" s="2">
        <f t="shared" si="47"/>
        <v>0.44979166495885675</v>
      </c>
      <c r="M739" s="2">
        <f t="shared" si="48"/>
        <v>0.44696315359257238</v>
      </c>
      <c r="N739" s="2">
        <f t="shared" si="49"/>
        <v>0.47928353508512944</v>
      </c>
      <c r="O739" s="2">
        <f t="shared" si="50"/>
        <v>0.44119418970479951</v>
      </c>
      <c r="P739" s="8">
        <f>VLOOKUP($A739,'03 FORECAST SHIPPED'!$A$2:$G$1000000,4,FALSE)*L739</f>
        <v>1074872338.1458082</v>
      </c>
      <c r="Q739" s="8">
        <f>VLOOKUP($A739,'03 FORECAST SHIPPED'!$A$2:$G$1000000,5,FALSE)*M739</f>
        <v>1034437331.5230089</v>
      </c>
      <c r="R739" s="8">
        <f>VLOOKUP($A739,'03 FORECAST SHIPPED'!$A$2:$G$1000000,6,FALSE)*N739</f>
        <v>7650.3237870288358</v>
      </c>
      <c r="S739" s="8">
        <f>VLOOKUP($A739,'03 FORECAST SHIPPED'!$A$2:$G$1000000,7,FALSE)*O739</f>
        <v>10112.170828034004</v>
      </c>
    </row>
    <row r="740" spans="1:19" x14ac:dyDescent="0.25">
      <c r="A740" t="s">
        <v>776</v>
      </c>
      <c r="B740">
        <f>VLOOKUP($A740,'01 LEAD TIME'!$A$10:$G$1000000,2,FALSE)</f>
        <v>1</v>
      </c>
      <c r="C740">
        <f>VLOOKUP($A740,'01 LEAD TIME'!$A$10:$G$1000000,3,FALSE)</f>
        <v>4562</v>
      </c>
      <c r="D740" s="3">
        <f>VLOOKUP($A740,'01 LEAD TIME'!$A$10:$G$1000000,4,FALSE)</f>
        <v>16097086.699999999</v>
      </c>
      <c r="E740" s="3">
        <f>VLOOKUP($A740,'01 LEAD TIME'!$A$10:$G$1000000,5,FALSE)</f>
        <v>15581647.640000001</v>
      </c>
      <c r="F740" s="3">
        <f>VLOOKUP($A740,'01 LEAD TIME'!$A$10:$G$1000000,6,FALSE)</f>
        <v>127</v>
      </c>
      <c r="G740" s="3">
        <f>VLOOKUP($A740,'01 LEAD TIME'!$A$10:$G$1000000,7,FALSE)</f>
        <v>170</v>
      </c>
      <c r="H740" s="3">
        <f>VLOOKUP($A740,'02 SHIPPED'!$A$10:$G$1000000,4,FALSE)</f>
        <v>114641605.97</v>
      </c>
      <c r="I740" s="3">
        <f>VLOOKUP($A740,'02 SHIPPED'!$A$10:$G$1000000,5,FALSE)</f>
        <v>112747851.22</v>
      </c>
      <c r="J740" s="3">
        <f>VLOOKUP($A740,'02 SHIPPED'!$A$10:$G$1000000,6,FALSE)</f>
        <v>573</v>
      </c>
      <c r="K740" s="3">
        <f>VLOOKUP($A740,'02 SHIPPED'!$A$10:$G$1000000,7,FALSE)</f>
        <v>916</v>
      </c>
      <c r="L740" s="2">
        <f t="shared" si="47"/>
        <v>0.14041225752029649</v>
      </c>
      <c r="M740" s="2">
        <f t="shared" si="48"/>
        <v>0.13819906518303579</v>
      </c>
      <c r="N740" s="2">
        <f t="shared" si="49"/>
        <v>0.22164048865619546</v>
      </c>
      <c r="O740" s="2">
        <f t="shared" si="50"/>
        <v>0.18558951965065501</v>
      </c>
      <c r="P740" s="8">
        <f>VLOOKUP($A740,'03 FORECAST SHIPPED'!$A$2:$G$1000000,4,FALSE)*L740</f>
        <v>19239066.627463371</v>
      </c>
      <c r="Q740" s="8">
        <f>VLOOKUP($A740,'03 FORECAST SHIPPED'!$A$2:$G$1000000,5,FALSE)*M740</f>
        <v>18645396.656182427</v>
      </c>
      <c r="R740" s="8">
        <f>VLOOKUP($A740,'03 FORECAST SHIPPED'!$A$2:$G$1000000,6,FALSE)*N740</f>
        <v>147.61256544502618</v>
      </c>
      <c r="S740" s="8">
        <f>VLOOKUP($A740,'03 FORECAST SHIPPED'!$A$2:$G$1000000,7,FALSE)*O740</f>
        <v>196.35371179039299</v>
      </c>
    </row>
    <row r="741" spans="1:19" x14ac:dyDescent="0.25">
      <c r="A741" t="s">
        <v>777</v>
      </c>
      <c r="B741">
        <f>VLOOKUP($A741,'01 LEAD TIME'!$A$10:$G$1000000,2,FALSE)</f>
        <v>1</v>
      </c>
      <c r="C741">
        <f>VLOOKUP($A741,'01 LEAD TIME'!$A$10:$G$1000000,3,FALSE)</f>
        <v>4577</v>
      </c>
      <c r="D741" s="3">
        <f>VLOOKUP($A741,'01 LEAD TIME'!$A$10:$G$1000000,4,FALSE)</f>
        <v>17733789</v>
      </c>
      <c r="E741" s="3">
        <f>VLOOKUP($A741,'01 LEAD TIME'!$A$10:$G$1000000,5,FALSE)</f>
        <v>17577540.77</v>
      </c>
      <c r="F741" s="3">
        <f>VLOOKUP($A741,'01 LEAD TIME'!$A$10:$G$1000000,6,FALSE)</f>
        <v>75</v>
      </c>
      <c r="G741" s="3">
        <f>VLOOKUP($A741,'01 LEAD TIME'!$A$10:$G$1000000,7,FALSE)</f>
        <v>97</v>
      </c>
      <c r="H741" s="3">
        <f>VLOOKUP($A741,'02 SHIPPED'!$A$10:$G$1000000,4,FALSE)</f>
        <v>69428379</v>
      </c>
      <c r="I741" s="3">
        <f>VLOOKUP($A741,'02 SHIPPED'!$A$10:$G$1000000,5,FALSE)</f>
        <v>69132114</v>
      </c>
      <c r="J741" s="3">
        <f>VLOOKUP($A741,'02 SHIPPED'!$A$10:$G$1000000,6,FALSE)</f>
        <v>289</v>
      </c>
      <c r="K741" s="3">
        <f>VLOOKUP($A741,'02 SHIPPED'!$A$10:$G$1000000,7,FALSE)</f>
        <v>376</v>
      </c>
      <c r="L741" s="2">
        <f t="shared" si="47"/>
        <v>0.25542565238344395</v>
      </c>
      <c r="M741" s="2">
        <f t="shared" si="48"/>
        <v>0.25426013690251104</v>
      </c>
      <c r="N741" s="2">
        <f t="shared" si="49"/>
        <v>0.25951557093425603</v>
      </c>
      <c r="O741" s="2">
        <f t="shared" si="50"/>
        <v>0.25797872340425532</v>
      </c>
      <c r="P741" s="8">
        <f>VLOOKUP($A741,'03 FORECAST SHIPPED'!$A$2:$G$1000000,4,FALSE)*L741</f>
        <v>22512994.857386872</v>
      </c>
      <c r="Q741" s="8">
        <f>VLOOKUP($A741,'03 FORECAST SHIPPED'!$A$2:$G$1000000,5,FALSE)*M741</f>
        <v>22300810.890211094</v>
      </c>
      <c r="R741" s="8">
        <f>VLOOKUP($A741,'03 FORECAST SHIPPED'!$A$2:$G$1000000,6,FALSE)*N741</f>
        <v>89.792387543252588</v>
      </c>
      <c r="S741" s="8">
        <f>VLOOKUP($A741,'03 FORECAST SHIPPED'!$A$2:$G$1000000,7,FALSE)*O741</f>
        <v>117.89627659574468</v>
      </c>
    </row>
    <row r="742" spans="1:19" x14ac:dyDescent="0.25">
      <c r="A742" t="s">
        <v>778</v>
      </c>
      <c r="B742">
        <f>VLOOKUP($A742,'01 LEAD TIME'!$A$10:$G$1000000,2,FALSE)</f>
        <v>1</v>
      </c>
      <c r="C742">
        <f>VLOOKUP($A742,'01 LEAD TIME'!$A$10:$G$1000000,3,FALSE)</f>
        <v>4602</v>
      </c>
      <c r="D742" s="3">
        <f>VLOOKUP($A742,'01 LEAD TIME'!$A$10:$G$1000000,4,FALSE)</f>
        <v>15286417</v>
      </c>
      <c r="E742" s="3">
        <f>VLOOKUP($A742,'01 LEAD TIME'!$A$10:$G$1000000,5,FALSE)</f>
        <v>15260137</v>
      </c>
      <c r="F742" s="3">
        <f>VLOOKUP($A742,'01 LEAD TIME'!$A$10:$G$1000000,6,FALSE)</f>
        <v>63</v>
      </c>
      <c r="G742" s="3">
        <f>VLOOKUP($A742,'01 LEAD TIME'!$A$10:$G$1000000,7,FALSE)</f>
        <v>82</v>
      </c>
      <c r="H742" s="3">
        <f>VLOOKUP($A742,'02 SHIPPED'!$A$10:$G$1000000,4,FALSE)</f>
        <v>75701228.719999999</v>
      </c>
      <c r="I742" s="3">
        <f>VLOOKUP($A742,'02 SHIPPED'!$A$10:$G$1000000,5,FALSE)</f>
        <v>75193561.040000007</v>
      </c>
      <c r="J742" s="3">
        <f>VLOOKUP($A742,'02 SHIPPED'!$A$10:$G$1000000,6,FALSE)</f>
        <v>266</v>
      </c>
      <c r="K742" s="3">
        <f>VLOOKUP($A742,'02 SHIPPED'!$A$10:$G$1000000,7,FALSE)</f>
        <v>345</v>
      </c>
      <c r="L742" s="2">
        <f t="shared" si="47"/>
        <v>0.20193089674330983</v>
      </c>
      <c r="M742" s="2">
        <f t="shared" si="48"/>
        <v>0.20294473075802608</v>
      </c>
      <c r="N742" s="2">
        <f t="shared" si="49"/>
        <v>0.23684210526315788</v>
      </c>
      <c r="O742" s="2">
        <f t="shared" si="50"/>
        <v>0.23768115942028986</v>
      </c>
      <c r="P742" s="8">
        <f>VLOOKUP($A742,'03 FORECAST SHIPPED'!$A$2:$G$1000000,4,FALSE)*L742</f>
        <v>13727714.023485566</v>
      </c>
      <c r="Q742" s="8">
        <f>VLOOKUP($A742,'03 FORECAST SHIPPED'!$A$2:$G$1000000,5,FALSE)*M742</f>
        <v>13721786.702606801</v>
      </c>
      <c r="R742" s="8">
        <f>VLOOKUP($A742,'03 FORECAST SHIPPED'!$A$2:$G$1000000,6,FALSE)*N742</f>
        <v>64.657894736842096</v>
      </c>
      <c r="S742" s="8">
        <f>VLOOKUP($A742,'03 FORECAST SHIPPED'!$A$2:$G$1000000,7,FALSE)*O742</f>
        <v>84.376811594202906</v>
      </c>
    </row>
    <row r="743" spans="1:19" x14ac:dyDescent="0.25">
      <c r="A743" t="s">
        <v>779</v>
      </c>
      <c r="B743">
        <f>VLOOKUP($A743,'01 LEAD TIME'!$A$10:$G$1000000,2,FALSE)</f>
        <v>1</v>
      </c>
      <c r="C743">
        <f>VLOOKUP($A743,'01 LEAD TIME'!$A$10:$G$1000000,3,FALSE)</f>
        <v>4624</v>
      </c>
      <c r="D743" s="3">
        <f>VLOOKUP($A743,'01 LEAD TIME'!$A$10:$G$1000000,4,FALSE)</f>
        <v>91994498</v>
      </c>
      <c r="E743" s="3">
        <f>VLOOKUP($A743,'01 LEAD TIME'!$A$10:$G$1000000,5,FALSE)</f>
        <v>90630233.549999997</v>
      </c>
      <c r="F743" s="3">
        <f>VLOOKUP($A743,'01 LEAD TIME'!$A$10:$G$1000000,6,FALSE)</f>
        <v>504</v>
      </c>
      <c r="G743" s="3">
        <f>VLOOKUP($A743,'01 LEAD TIME'!$A$10:$G$1000000,7,FALSE)</f>
        <v>735</v>
      </c>
      <c r="H743" s="3">
        <f>VLOOKUP($A743,'02 SHIPPED'!$A$10:$G$1000000,4,FALSE)</f>
        <v>451817778.77999997</v>
      </c>
      <c r="I743" s="3">
        <f>VLOOKUP($A743,'02 SHIPPED'!$A$10:$G$1000000,5,FALSE)</f>
        <v>439436513.13999999</v>
      </c>
      <c r="J743" s="3">
        <f>VLOOKUP($A743,'02 SHIPPED'!$A$10:$G$1000000,6,FALSE)</f>
        <v>2161</v>
      </c>
      <c r="K743" s="3">
        <f>VLOOKUP($A743,'02 SHIPPED'!$A$10:$G$1000000,7,FALSE)</f>
        <v>3401</v>
      </c>
      <c r="L743" s="2">
        <f t="shared" si="47"/>
        <v>0.20360973454476244</v>
      </c>
      <c r="M743" s="2">
        <f t="shared" si="48"/>
        <v>0.20624192765048208</v>
      </c>
      <c r="N743" s="2">
        <f t="shared" si="49"/>
        <v>0.23322535863026378</v>
      </c>
      <c r="O743" s="2">
        <f t="shared" si="50"/>
        <v>0.21611290796824464</v>
      </c>
      <c r="P743" s="8">
        <f>VLOOKUP($A743,'03 FORECAST SHIPPED'!$A$2:$G$1000000,4,FALSE)*L743</f>
        <v>95924998.530578956</v>
      </c>
      <c r="Q743" s="8">
        <f>VLOOKUP($A743,'03 FORECAST SHIPPED'!$A$2:$G$1000000,5,FALSE)*M743</f>
        <v>94756213.709826931</v>
      </c>
      <c r="R743" s="8">
        <f>VLOOKUP($A743,'03 FORECAST SHIPPED'!$A$2:$G$1000000,6,FALSE)*N743</f>
        <v>527.78898658028697</v>
      </c>
      <c r="S743" s="8">
        <f>VLOOKUP($A743,'03 FORECAST SHIPPED'!$A$2:$G$1000000,7,FALSE)*O743</f>
        <v>771.30696853866516</v>
      </c>
    </row>
    <row r="744" spans="1:19" x14ac:dyDescent="0.25">
      <c r="A744" t="s">
        <v>780</v>
      </c>
      <c r="B744">
        <f>VLOOKUP($A744,'01 LEAD TIME'!$A$10:$G$1000000,2,FALSE)</f>
        <v>1</v>
      </c>
      <c r="C744">
        <f>VLOOKUP($A744,'01 LEAD TIME'!$A$10:$G$1000000,3,FALSE)</f>
        <v>4649</v>
      </c>
      <c r="D744" s="3">
        <f>VLOOKUP($A744,'01 LEAD TIME'!$A$10:$G$1000000,4,FALSE)</f>
        <v>30510446.100000001</v>
      </c>
      <c r="E744" s="3">
        <f>VLOOKUP($A744,'01 LEAD TIME'!$A$10:$G$1000000,5,FALSE)</f>
        <v>30052360.300000001</v>
      </c>
      <c r="F744" s="3">
        <f>VLOOKUP($A744,'01 LEAD TIME'!$A$10:$G$1000000,6,FALSE)</f>
        <v>111</v>
      </c>
      <c r="G744" s="3">
        <f>VLOOKUP($A744,'01 LEAD TIME'!$A$10:$G$1000000,7,FALSE)</f>
        <v>178</v>
      </c>
      <c r="H744" s="3">
        <f>VLOOKUP($A744,'02 SHIPPED'!$A$10:$G$1000000,4,FALSE)</f>
        <v>125611216.84</v>
      </c>
      <c r="I744" s="3">
        <f>VLOOKUP($A744,'02 SHIPPED'!$A$10:$G$1000000,5,FALSE)</f>
        <v>123343398.52</v>
      </c>
      <c r="J744" s="3">
        <f>VLOOKUP($A744,'02 SHIPPED'!$A$10:$G$1000000,6,FALSE)</f>
        <v>469</v>
      </c>
      <c r="K744" s="3">
        <f>VLOOKUP($A744,'02 SHIPPED'!$A$10:$G$1000000,7,FALSE)</f>
        <v>778</v>
      </c>
      <c r="L744" s="2">
        <f t="shared" si="47"/>
        <v>0.24289587241928673</v>
      </c>
      <c r="M744" s="2">
        <f t="shared" si="48"/>
        <v>0.24364790220310853</v>
      </c>
      <c r="N744" s="2">
        <f t="shared" si="49"/>
        <v>0.23667377398720682</v>
      </c>
      <c r="O744" s="2">
        <f t="shared" si="50"/>
        <v>0.22879177377892032</v>
      </c>
      <c r="P744" s="8">
        <f>VLOOKUP($A744,'03 FORECAST SHIPPED'!$A$2:$G$1000000,4,FALSE)*L744</f>
        <v>32970339.843329575</v>
      </c>
      <c r="Q744" s="8">
        <f>VLOOKUP($A744,'03 FORECAST SHIPPED'!$A$2:$G$1000000,5,FALSE)*M744</f>
        <v>32577146.880096696</v>
      </c>
      <c r="R744" s="8">
        <f>VLOOKUP($A744,'03 FORECAST SHIPPED'!$A$2:$G$1000000,6,FALSE)*N744</f>
        <v>128.04051172707889</v>
      </c>
      <c r="S744" s="8">
        <f>VLOOKUP($A744,'03 FORECAST SHIPPED'!$A$2:$G$1000000,7,FALSE)*O744</f>
        <v>197.67609254498717</v>
      </c>
    </row>
    <row r="745" spans="1:19" x14ac:dyDescent="0.25">
      <c r="A745" t="s">
        <v>781</v>
      </c>
      <c r="B745">
        <f>VLOOKUP($A745,'01 LEAD TIME'!$A$10:$G$1000000,2,FALSE)</f>
        <v>1</v>
      </c>
      <c r="C745">
        <f>VLOOKUP($A745,'01 LEAD TIME'!$A$10:$G$1000000,3,FALSE)</f>
        <v>4663</v>
      </c>
      <c r="D745" s="3">
        <f>VLOOKUP($A745,'01 LEAD TIME'!$A$10:$G$1000000,4,FALSE)</f>
        <v>4674894</v>
      </c>
      <c r="E745" s="3">
        <f>VLOOKUP($A745,'01 LEAD TIME'!$A$10:$G$1000000,5,FALSE)</f>
        <v>4602419</v>
      </c>
      <c r="F745" s="3">
        <f>VLOOKUP($A745,'01 LEAD TIME'!$A$10:$G$1000000,6,FALSE)</f>
        <v>23</v>
      </c>
      <c r="G745" s="3">
        <f>VLOOKUP($A745,'01 LEAD TIME'!$A$10:$G$1000000,7,FALSE)</f>
        <v>28</v>
      </c>
      <c r="H745" s="3">
        <f>VLOOKUP($A745,'02 SHIPPED'!$A$10:$G$1000000,4,FALSE)</f>
        <v>7775982</v>
      </c>
      <c r="I745" s="3">
        <f>VLOOKUP($A745,'02 SHIPPED'!$A$10:$G$1000000,5,FALSE)</f>
        <v>7708597</v>
      </c>
      <c r="J745" s="3">
        <f>VLOOKUP($A745,'02 SHIPPED'!$A$10:$G$1000000,6,FALSE)</f>
        <v>44</v>
      </c>
      <c r="K745" s="3">
        <f>VLOOKUP($A745,'02 SHIPPED'!$A$10:$G$1000000,7,FALSE)</f>
        <v>58</v>
      </c>
      <c r="L745" s="2">
        <f t="shared" si="47"/>
        <v>0.60119660770819683</v>
      </c>
      <c r="M745" s="2">
        <f t="shared" si="48"/>
        <v>0.59705015063052325</v>
      </c>
      <c r="N745" s="2">
        <f t="shared" si="49"/>
        <v>0.52272727272727271</v>
      </c>
      <c r="O745" s="2">
        <f t="shared" si="50"/>
        <v>0.48275862068965519</v>
      </c>
      <c r="P745" s="8">
        <f>VLOOKUP($A745,'03 FORECAST SHIPPED'!$A$2:$G$1000000,4,FALSE)*L745</f>
        <v>11639122.437878327</v>
      </c>
      <c r="Q745" s="8">
        <f>VLOOKUP($A745,'03 FORECAST SHIPPED'!$A$2:$G$1000000,5,FALSE)*M745</f>
        <v>11504241.124769267</v>
      </c>
      <c r="R745" s="8">
        <f>VLOOKUP($A745,'03 FORECAST SHIPPED'!$A$2:$G$1000000,6,FALSE)*N745</f>
        <v>37.636363636363633</v>
      </c>
      <c r="S745" s="8">
        <f>VLOOKUP($A745,'03 FORECAST SHIPPED'!$A$2:$G$1000000,7,FALSE)*O745</f>
        <v>45.862068965517246</v>
      </c>
    </row>
    <row r="746" spans="1:19" x14ac:dyDescent="0.25">
      <c r="A746" t="s">
        <v>782</v>
      </c>
      <c r="B746">
        <f>VLOOKUP($A746,'01 LEAD TIME'!$A$10:$G$1000000,2,FALSE)</f>
        <v>1</v>
      </c>
      <c r="C746">
        <f>VLOOKUP($A746,'01 LEAD TIME'!$A$10:$G$1000000,3,FALSE)</f>
        <v>4676</v>
      </c>
      <c r="D746" s="3">
        <f>VLOOKUP($A746,'01 LEAD TIME'!$A$10:$G$1000000,4,FALSE)</f>
        <v>10876141</v>
      </c>
      <c r="E746" s="3">
        <f>VLOOKUP($A746,'01 LEAD TIME'!$A$10:$G$1000000,5,FALSE)</f>
        <v>10752541</v>
      </c>
      <c r="F746" s="3">
        <f>VLOOKUP($A746,'01 LEAD TIME'!$A$10:$G$1000000,6,FALSE)</f>
        <v>44</v>
      </c>
      <c r="G746" s="3">
        <f>VLOOKUP($A746,'01 LEAD TIME'!$A$10:$G$1000000,7,FALSE)</f>
        <v>57</v>
      </c>
      <c r="H746" s="3">
        <f>VLOOKUP($A746,'02 SHIPPED'!$A$10:$G$1000000,4,FALSE)</f>
        <v>34575482.899999999</v>
      </c>
      <c r="I746" s="3">
        <f>VLOOKUP($A746,'02 SHIPPED'!$A$10:$G$1000000,5,FALSE)</f>
        <v>34278251.399999999</v>
      </c>
      <c r="J746" s="3">
        <f>VLOOKUP($A746,'02 SHIPPED'!$A$10:$G$1000000,6,FALSE)</f>
        <v>157</v>
      </c>
      <c r="K746" s="3">
        <f>VLOOKUP($A746,'02 SHIPPED'!$A$10:$G$1000000,7,FALSE)</f>
        <v>197</v>
      </c>
      <c r="L746" s="2">
        <f t="shared" si="47"/>
        <v>0.31456222987416327</v>
      </c>
      <c r="M746" s="2">
        <f t="shared" si="48"/>
        <v>0.31368405799135951</v>
      </c>
      <c r="N746" s="2">
        <f t="shared" si="49"/>
        <v>0.28025477707006369</v>
      </c>
      <c r="O746" s="2">
        <f t="shared" si="50"/>
        <v>0.28934010152284262</v>
      </c>
      <c r="P746" s="8">
        <f>VLOOKUP($A746,'03 FORECAST SHIPPED'!$A$2:$G$1000000,4,FALSE)*L746</f>
        <v>15811069.071763273</v>
      </c>
      <c r="Q746" s="8">
        <f>VLOOKUP($A746,'03 FORECAST SHIPPED'!$A$2:$G$1000000,5,FALSE)*M746</f>
        <v>15635140.328899285</v>
      </c>
      <c r="R746" s="8">
        <f>VLOOKUP($A746,'03 FORECAST SHIPPED'!$A$2:$G$1000000,6,FALSE)*N746</f>
        <v>108.17834394904459</v>
      </c>
      <c r="S746" s="8">
        <f>VLOOKUP($A746,'03 FORECAST SHIPPED'!$A$2:$G$1000000,7,FALSE)*O746</f>
        <v>127.02030456852791</v>
      </c>
    </row>
    <row r="747" spans="1:19" x14ac:dyDescent="0.25">
      <c r="A747" t="s">
        <v>783</v>
      </c>
      <c r="B747">
        <f>VLOOKUP($A747,'01 LEAD TIME'!$A$10:$G$1000000,2,FALSE)</f>
        <v>1</v>
      </c>
      <c r="C747">
        <f>VLOOKUP($A747,'01 LEAD TIME'!$A$10:$G$1000000,3,FALSE)</f>
        <v>4696</v>
      </c>
      <c r="D747" s="3">
        <f>VLOOKUP($A747,'01 LEAD TIME'!$A$10:$G$1000000,4,FALSE)</f>
        <v>37221674.25</v>
      </c>
      <c r="E747" s="3">
        <f>VLOOKUP($A747,'01 LEAD TIME'!$A$10:$G$1000000,5,FALSE)</f>
        <v>36590411.810000002</v>
      </c>
      <c r="F747" s="3">
        <f>VLOOKUP($A747,'01 LEAD TIME'!$A$10:$G$1000000,6,FALSE)</f>
        <v>233</v>
      </c>
      <c r="G747" s="3">
        <f>VLOOKUP($A747,'01 LEAD TIME'!$A$10:$G$1000000,7,FALSE)</f>
        <v>359</v>
      </c>
      <c r="H747" s="3">
        <f>VLOOKUP($A747,'02 SHIPPED'!$A$10:$G$1000000,4,FALSE)</f>
        <v>167448518.44</v>
      </c>
      <c r="I747" s="3">
        <f>VLOOKUP($A747,'02 SHIPPED'!$A$10:$G$1000000,5,FALSE)</f>
        <v>164073028.41999999</v>
      </c>
      <c r="J747" s="3">
        <f>VLOOKUP($A747,'02 SHIPPED'!$A$10:$G$1000000,6,FALSE)</f>
        <v>880</v>
      </c>
      <c r="K747" s="3">
        <f>VLOOKUP($A747,'02 SHIPPED'!$A$10:$G$1000000,7,FALSE)</f>
        <v>1542</v>
      </c>
      <c r="L747" s="2">
        <f t="shared" si="47"/>
        <v>0.22228727131639112</v>
      </c>
      <c r="M747" s="2">
        <f t="shared" si="48"/>
        <v>0.22301296052349665</v>
      </c>
      <c r="N747" s="2">
        <f t="shared" si="49"/>
        <v>0.26477272727272727</v>
      </c>
      <c r="O747" s="2">
        <f t="shared" si="50"/>
        <v>0.23281452658884566</v>
      </c>
      <c r="P747" s="8">
        <f>VLOOKUP($A747,'03 FORECAST SHIPPED'!$A$2:$G$1000000,4,FALSE)*L747</f>
        <v>41935195.772611819</v>
      </c>
      <c r="Q747" s="8">
        <f>VLOOKUP($A747,'03 FORECAST SHIPPED'!$A$2:$G$1000000,5,FALSE)*M747</f>
        <v>41268870.888517864</v>
      </c>
      <c r="R747" s="8">
        <f>VLOOKUP($A747,'03 FORECAST SHIPPED'!$A$2:$G$1000000,6,FALSE)*N747</f>
        <v>273.51022727272726</v>
      </c>
      <c r="S747" s="8">
        <f>VLOOKUP($A747,'03 FORECAST SHIPPED'!$A$2:$G$1000000,7,FALSE)*O747</f>
        <v>423.25680933852141</v>
      </c>
    </row>
    <row r="748" spans="1:19" x14ac:dyDescent="0.25">
      <c r="A748" t="s">
        <v>784</v>
      </c>
      <c r="B748">
        <f>VLOOKUP($A748,'01 LEAD TIME'!$A$10:$G$1000000,2,FALSE)</f>
        <v>1</v>
      </c>
      <c r="C748">
        <f>VLOOKUP($A748,'01 LEAD TIME'!$A$10:$G$1000000,3,FALSE)</f>
        <v>4717</v>
      </c>
      <c r="D748" s="3">
        <f>VLOOKUP($A748,'01 LEAD TIME'!$A$10:$G$1000000,4,FALSE)</f>
        <v>100717329.40000001</v>
      </c>
      <c r="E748" s="3">
        <f>VLOOKUP($A748,'01 LEAD TIME'!$A$10:$G$1000000,5,FALSE)</f>
        <v>98540274.379999995</v>
      </c>
      <c r="F748" s="3">
        <f>VLOOKUP($A748,'01 LEAD TIME'!$A$10:$G$1000000,6,FALSE)</f>
        <v>656</v>
      </c>
      <c r="G748" s="3">
        <f>VLOOKUP($A748,'01 LEAD TIME'!$A$10:$G$1000000,7,FALSE)</f>
        <v>900</v>
      </c>
      <c r="H748" s="3">
        <f>VLOOKUP($A748,'02 SHIPPED'!$A$10:$G$1000000,4,FALSE)</f>
        <v>422321981.49000001</v>
      </c>
      <c r="I748" s="3">
        <f>VLOOKUP($A748,'02 SHIPPED'!$A$10:$G$1000000,5,FALSE)</f>
        <v>409219606.82999998</v>
      </c>
      <c r="J748" s="3">
        <f>VLOOKUP($A748,'02 SHIPPED'!$A$10:$G$1000000,6,FALSE)</f>
        <v>2751</v>
      </c>
      <c r="K748" s="3">
        <f>VLOOKUP($A748,'02 SHIPPED'!$A$10:$G$1000000,7,FALSE)</f>
        <v>4072</v>
      </c>
      <c r="L748" s="2">
        <f t="shared" si="47"/>
        <v>0.2384846960716035</v>
      </c>
      <c r="M748" s="2">
        <f t="shared" si="48"/>
        <v>0.24080047176462901</v>
      </c>
      <c r="N748" s="2">
        <f t="shared" si="49"/>
        <v>0.23845874227553618</v>
      </c>
      <c r="O748" s="2">
        <f t="shared" si="50"/>
        <v>0.22102161100196463</v>
      </c>
      <c r="P748" s="8">
        <f>VLOOKUP($A748,'03 FORECAST SHIPPED'!$A$2:$G$1000000,4,FALSE)*L748</f>
        <v>123036081.59150602</v>
      </c>
      <c r="Q748" s="8">
        <f>VLOOKUP($A748,'03 FORECAST SHIPPED'!$A$2:$G$1000000,5,FALSE)*M748</f>
        <v>120888074.46588024</v>
      </c>
      <c r="R748" s="8">
        <f>VLOOKUP($A748,'03 FORECAST SHIPPED'!$A$2:$G$1000000,6,FALSE)*N748</f>
        <v>799.07524536532173</v>
      </c>
      <c r="S748" s="8">
        <f>VLOOKUP($A748,'03 FORECAST SHIPPED'!$A$2:$G$1000000,7,FALSE)*O748</f>
        <v>1097.1512770137524</v>
      </c>
    </row>
    <row r="749" spans="1:19" x14ac:dyDescent="0.25">
      <c r="A749" t="s">
        <v>785</v>
      </c>
      <c r="B749">
        <f>VLOOKUP($A749,'01 LEAD TIME'!$A$10:$G$1000000,2,FALSE)</f>
        <v>1</v>
      </c>
      <c r="C749">
        <f>VLOOKUP($A749,'01 LEAD TIME'!$A$10:$G$1000000,3,FALSE)</f>
        <v>4736</v>
      </c>
      <c r="D749" s="3">
        <f>VLOOKUP($A749,'01 LEAD TIME'!$A$10:$G$1000000,4,FALSE)</f>
        <v>69690461.200000003</v>
      </c>
      <c r="E749" s="3">
        <f>VLOOKUP($A749,'01 LEAD TIME'!$A$10:$G$1000000,5,FALSE)</f>
        <v>64795638.939999998</v>
      </c>
      <c r="F749" s="3">
        <f>VLOOKUP($A749,'01 LEAD TIME'!$A$10:$G$1000000,6,FALSE)</f>
        <v>354</v>
      </c>
      <c r="G749" s="3">
        <f>VLOOKUP($A749,'01 LEAD TIME'!$A$10:$G$1000000,7,FALSE)</f>
        <v>405</v>
      </c>
      <c r="H749" s="3">
        <f>VLOOKUP($A749,'02 SHIPPED'!$A$10:$G$1000000,4,FALSE)</f>
        <v>291052164.94</v>
      </c>
      <c r="I749" s="3">
        <f>VLOOKUP($A749,'02 SHIPPED'!$A$10:$G$1000000,5,FALSE)</f>
        <v>282705464.49000001</v>
      </c>
      <c r="J749" s="3">
        <f>VLOOKUP($A749,'02 SHIPPED'!$A$10:$G$1000000,6,FALSE)</f>
        <v>1166</v>
      </c>
      <c r="K749" s="3">
        <f>VLOOKUP($A749,'02 SHIPPED'!$A$10:$G$1000000,7,FALSE)</f>
        <v>1456</v>
      </c>
      <c r="L749" s="2">
        <f t="shared" si="47"/>
        <v>0.23944319814410794</v>
      </c>
      <c r="M749" s="2">
        <f t="shared" si="48"/>
        <v>0.22919839578230713</v>
      </c>
      <c r="N749" s="2">
        <f t="shared" si="49"/>
        <v>0.30360205831903947</v>
      </c>
      <c r="O749" s="2">
        <f t="shared" si="50"/>
        <v>0.27815934065934067</v>
      </c>
      <c r="P749" s="8">
        <f>VLOOKUP($A749,'03 FORECAST SHIPPED'!$A$2:$G$1000000,4,FALSE)*L749</f>
        <v>80513881.421554893</v>
      </c>
      <c r="Q749" s="8">
        <f>VLOOKUP($A749,'03 FORECAST SHIPPED'!$A$2:$G$1000000,5,FALSE)*M749</f>
        <v>74829688.711077183</v>
      </c>
      <c r="R749" s="8">
        <f>VLOOKUP($A749,'03 FORECAST SHIPPED'!$A$2:$G$1000000,6,FALSE)*N749</f>
        <v>401.05831903945113</v>
      </c>
      <c r="S749" s="8">
        <f>VLOOKUP($A749,'03 FORECAST SHIPPED'!$A$2:$G$1000000,7,FALSE)*O749</f>
        <v>458.4065934065934</v>
      </c>
    </row>
    <row r="750" spans="1:19" x14ac:dyDescent="0.25">
      <c r="A750" t="s">
        <v>786</v>
      </c>
      <c r="B750">
        <f>VLOOKUP($A750,'01 LEAD TIME'!$A$10:$G$1000000,2,FALSE)</f>
        <v>1</v>
      </c>
      <c r="C750">
        <f>VLOOKUP($A750,'01 LEAD TIME'!$A$10:$G$1000000,3,FALSE)</f>
        <v>4770</v>
      </c>
      <c r="D750" s="3">
        <f>VLOOKUP($A750,'01 LEAD TIME'!$A$10:$G$1000000,4,FALSE)</f>
        <v>11547520</v>
      </c>
      <c r="E750" s="3">
        <f>VLOOKUP($A750,'01 LEAD TIME'!$A$10:$G$1000000,5,FALSE)</f>
        <v>11509089.34</v>
      </c>
      <c r="F750" s="3">
        <f>VLOOKUP($A750,'01 LEAD TIME'!$A$10:$G$1000000,6,FALSE)</f>
        <v>46</v>
      </c>
      <c r="G750" s="3">
        <f>VLOOKUP($A750,'01 LEAD TIME'!$A$10:$G$1000000,7,FALSE)</f>
        <v>53</v>
      </c>
      <c r="H750" s="3">
        <f>VLOOKUP($A750,'02 SHIPPED'!$A$10:$G$1000000,4,FALSE)</f>
        <v>21784881</v>
      </c>
      <c r="I750" s="3">
        <f>VLOOKUP($A750,'02 SHIPPED'!$A$10:$G$1000000,5,FALSE)</f>
        <v>21543266.34</v>
      </c>
      <c r="J750" s="3">
        <f>VLOOKUP($A750,'02 SHIPPED'!$A$10:$G$1000000,6,FALSE)</f>
        <v>95</v>
      </c>
      <c r="K750" s="3">
        <f>VLOOKUP($A750,'02 SHIPPED'!$A$10:$G$1000000,7,FALSE)</f>
        <v>109</v>
      </c>
      <c r="L750" s="2">
        <f t="shared" si="47"/>
        <v>0.53007037311794358</v>
      </c>
      <c r="M750" s="2">
        <f t="shared" si="48"/>
        <v>0.5342314001211016</v>
      </c>
      <c r="N750" s="2">
        <f t="shared" si="49"/>
        <v>0.48421052631578948</v>
      </c>
      <c r="O750" s="2">
        <f t="shared" si="50"/>
        <v>0.48623853211009177</v>
      </c>
      <c r="P750" s="8">
        <f>VLOOKUP($A750,'03 FORECAST SHIPPED'!$A$2:$G$1000000,4,FALSE)*L750</f>
        <v>15098128.65133686</v>
      </c>
      <c r="Q750" s="8">
        <f>VLOOKUP($A750,'03 FORECAST SHIPPED'!$A$2:$G$1000000,5,FALSE)*M750</f>
        <v>15128550.455410153</v>
      </c>
      <c r="R750" s="8">
        <f>VLOOKUP($A750,'03 FORECAST SHIPPED'!$A$2:$G$1000000,6,FALSE)*N750</f>
        <v>64.884210526315783</v>
      </c>
      <c r="S750" s="8">
        <f>VLOOKUP($A750,'03 FORECAST SHIPPED'!$A$2:$G$1000000,7,FALSE)*O750</f>
        <v>84.11926605504587</v>
      </c>
    </row>
    <row r="751" spans="1:19" x14ac:dyDescent="0.25">
      <c r="A751" t="s">
        <v>787</v>
      </c>
      <c r="B751">
        <f>VLOOKUP($A751,'01 LEAD TIME'!$A$10:$G$1000000,2,FALSE)</f>
        <v>1</v>
      </c>
      <c r="C751">
        <f>VLOOKUP($A751,'01 LEAD TIME'!$A$10:$G$1000000,3,FALSE)</f>
        <v>4789</v>
      </c>
      <c r="D751" s="3">
        <f>VLOOKUP($A751,'01 LEAD TIME'!$A$10:$G$1000000,4,FALSE)</f>
        <v>17389458.800000001</v>
      </c>
      <c r="E751" s="3">
        <f>VLOOKUP($A751,'01 LEAD TIME'!$A$10:$G$1000000,5,FALSE)</f>
        <v>17119458.48</v>
      </c>
      <c r="F751" s="3">
        <f>VLOOKUP($A751,'01 LEAD TIME'!$A$10:$G$1000000,6,FALSE)</f>
        <v>126</v>
      </c>
      <c r="G751" s="3">
        <f>VLOOKUP($A751,'01 LEAD TIME'!$A$10:$G$1000000,7,FALSE)</f>
        <v>156</v>
      </c>
      <c r="H751" s="3">
        <f>VLOOKUP($A751,'02 SHIPPED'!$A$10:$G$1000000,4,FALSE)</f>
        <v>45009605</v>
      </c>
      <c r="I751" s="3">
        <f>VLOOKUP($A751,'02 SHIPPED'!$A$10:$G$1000000,5,FALSE)</f>
        <v>44255246.119999997</v>
      </c>
      <c r="J751" s="3">
        <f>VLOOKUP($A751,'02 SHIPPED'!$A$10:$G$1000000,6,FALSE)</f>
        <v>227</v>
      </c>
      <c r="K751" s="3">
        <f>VLOOKUP($A751,'02 SHIPPED'!$A$10:$G$1000000,7,FALSE)</f>
        <v>314</v>
      </c>
      <c r="L751" s="2">
        <f t="shared" si="47"/>
        <v>0.38634995352658619</v>
      </c>
      <c r="M751" s="2">
        <f t="shared" si="48"/>
        <v>0.3868345559208925</v>
      </c>
      <c r="N751" s="2">
        <f t="shared" si="49"/>
        <v>0.55506607929515417</v>
      </c>
      <c r="O751" s="2">
        <f t="shared" si="50"/>
        <v>0.49681528662420382</v>
      </c>
      <c r="P751" s="8">
        <f>VLOOKUP($A751,'03 FORECAST SHIPPED'!$A$2:$G$1000000,4,FALSE)*L751</f>
        <v>20182970.321865998</v>
      </c>
      <c r="Q751" s="8">
        <f>VLOOKUP($A751,'03 FORECAST SHIPPED'!$A$2:$G$1000000,5,FALSE)*M751</f>
        <v>19853896.500509769</v>
      </c>
      <c r="R751" s="8">
        <f>VLOOKUP($A751,'03 FORECAST SHIPPED'!$A$2:$G$1000000,6,FALSE)*N751</f>
        <v>155.97356828193833</v>
      </c>
      <c r="S751" s="8">
        <f>VLOOKUP($A751,'03 FORECAST SHIPPED'!$A$2:$G$1000000,7,FALSE)*O751</f>
        <v>186.80254777070064</v>
      </c>
    </row>
    <row r="752" spans="1:19" x14ac:dyDescent="0.25">
      <c r="A752" t="s">
        <v>788</v>
      </c>
      <c r="B752">
        <f>VLOOKUP($A752,'01 LEAD TIME'!$A$10:$G$1000000,2,FALSE)</f>
        <v>1</v>
      </c>
      <c r="C752">
        <f>VLOOKUP($A752,'01 LEAD TIME'!$A$10:$G$1000000,3,FALSE)</f>
        <v>4805</v>
      </c>
      <c r="D752" s="3">
        <f>VLOOKUP($A752,'01 LEAD TIME'!$A$10:$G$1000000,4,FALSE)</f>
        <v>30028483.100000001</v>
      </c>
      <c r="E752" s="3">
        <f>VLOOKUP($A752,'01 LEAD TIME'!$A$10:$G$1000000,5,FALSE)</f>
        <v>29897853.100000001</v>
      </c>
      <c r="F752" s="3">
        <f>VLOOKUP($A752,'01 LEAD TIME'!$A$10:$G$1000000,6,FALSE)</f>
        <v>65</v>
      </c>
      <c r="G752" s="3">
        <f>VLOOKUP($A752,'01 LEAD TIME'!$A$10:$G$1000000,7,FALSE)</f>
        <v>84</v>
      </c>
      <c r="H752" s="3">
        <f>VLOOKUP($A752,'02 SHIPPED'!$A$10:$G$1000000,4,FALSE)</f>
        <v>124398330.3</v>
      </c>
      <c r="I752" s="3">
        <f>VLOOKUP($A752,'02 SHIPPED'!$A$10:$G$1000000,5,FALSE)</f>
        <v>123315645.69</v>
      </c>
      <c r="J752" s="3">
        <f>VLOOKUP($A752,'02 SHIPPED'!$A$10:$G$1000000,6,FALSE)</f>
        <v>333</v>
      </c>
      <c r="K752" s="3">
        <f>VLOOKUP($A752,'02 SHIPPED'!$A$10:$G$1000000,7,FALSE)</f>
        <v>477</v>
      </c>
      <c r="L752" s="2">
        <f t="shared" si="47"/>
        <v>0.24138976003603163</v>
      </c>
      <c r="M752" s="2">
        <f t="shared" si="48"/>
        <v>0.24244979566631342</v>
      </c>
      <c r="N752" s="2">
        <f t="shared" si="49"/>
        <v>0.19519519519519518</v>
      </c>
      <c r="O752" s="2">
        <f t="shared" si="50"/>
        <v>0.1761006289308176</v>
      </c>
      <c r="P752" s="8">
        <f>VLOOKUP($A752,'03 FORECAST SHIPPED'!$A$2:$G$1000000,4,FALSE)*L752</f>
        <v>29121074.201296203</v>
      </c>
      <c r="Q752" s="8">
        <f>VLOOKUP($A752,'03 FORECAST SHIPPED'!$A$2:$G$1000000,5,FALSE)*M752</f>
        <v>29018509.724955712</v>
      </c>
      <c r="R752" s="8">
        <f>VLOOKUP($A752,'03 FORECAST SHIPPED'!$A$2:$G$1000000,6,FALSE)*N752</f>
        <v>67.147147147147138</v>
      </c>
      <c r="S752" s="8">
        <f>VLOOKUP($A752,'03 FORECAST SHIPPED'!$A$2:$G$1000000,7,FALSE)*O752</f>
        <v>90.339622641509422</v>
      </c>
    </row>
    <row r="753" spans="1:19" x14ac:dyDescent="0.25">
      <c r="A753" t="s">
        <v>789</v>
      </c>
      <c r="B753">
        <f>VLOOKUP($A753,'01 LEAD TIME'!$A$10:$G$1000000,2,FALSE)</f>
        <v>1</v>
      </c>
      <c r="C753">
        <f>VLOOKUP($A753,'01 LEAD TIME'!$A$10:$G$1000000,3,FALSE)</f>
        <v>4827</v>
      </c>
      <c r="D753" s="3">
        <f>VLOOKUP($A753,'01 LEAD TIME'!$A$10:$G$1000000,4,FALSE)</f>
        <v>46779044.100000001</v>
      </c>
      <c r="E753" s="3">
        <f>VLOOKUP($A753,'01 LEAD TIME'!$A$10:$G$1000000,5,FALSE)</f>
        <v>45817621.049999997</v>
      </c>
      <c r="F753" s="3">
        <f>VLOOKUP($A753,'01 LEAD TIME'!$A$10:$G$1000000,6,FALSE)</f>
        <v>267</v>
      </c>
      <c r="G753" s="3">
        <f>VLOOKUP($A753,'01 LEAD TIME'!$A$10:$G$1000000,7,FALSE)</f>
        <v>353</v>
      </c>
      <c r="H753" s="3">
        <f>VLOOKUP($A753,'02 SHIPPED'!$A$10:$G$1000000,4,FALSE)</f>
        <v>385848680.88999999</v>
      </c>
      <c r="I753" s="3">
        <f>VLOOKUP($A753,'02 SHIPPED'!$A$10:$G$1000000,5,FALSE)</f>
        <v>376006973.99000001</v>
      </c>
      <c r="J753" s="3">
        <f>VLOOKUP($A753,'02 SHIPPED'!$A$10:$G$1000000,6,FALSE)</f>
        <v>1904</v>
      </c>
      <c r="K753" s="3">
        <f>VLOOKUP($A753,'02 SHIPPED'!$A$10:$G$1000000,7,FALSE)</f>
        <v>2918</v>
      </c>
      <c r="L753" s="2">
        <f t="shared" si="47"/>
        <v>0.12123676046293404</v>
      </c>
      <c r="M753" s="2">
        <f t="shared" si="48"/>
        <v>0.12185311502019781</v>
      </c>
      <c r="N753" s="2">
        <f t="shared" si="49"/>
        <v>0.14023109243697479</v>
      </c>
      <c r="O753" s="2">
        <f t="shared" si="50"/>
        <v>0.1209732693625771</v>
      </c>
      <c r="P753" s="8">
        <f>VLOOKUP($A753,'03 FORECAST SHIPPED'!$A$2:$G$1000000,4,FALSE)*L753</f>
        <v>49730123.668633483</v>
      </c>
      <c r="Q753" s="8">
        <f>VLOOKUP($A753,'03 FORECAST SHIPPED'!$A$2:$G$1000000,5,FALSE)*M753</f>
        <v>48919197.835821703</v>
      </c>
      <c r="R753" s="8">
        <f>VLOOKUP($A753,'03 FORECAST SHIPPED'!$A$2:$G$1000000,6,FALSE)*N753</f>
        <v>274.85294117647061</v>
      </c>
      <c r="S753" s="8">
        <f>VLOOKUP($A753,'03 FORECAST SHIPPED'!$A$2:$G$1000000,7,FALSE)*O753</f>
        <v>359.16963673749143</v>
      </c>
    </row>
    <row r="754" spans="1:19" x14ac:dyDescent="0.25">
      <c r="A754" t="s">
        <v>790</v>
      </c>
      <c r="B754">
        <f>VLOOKUP($A754,'01 LEAD TIME'!$A$10:$G$1000000,2,FALSE)</f>
        <v>1</v>
      </c>
      <c r="C754">
        <f>VLOOKUP($A754,'01 LEAD TIME'!$A$10:$G$1000000,3,FALSE)</f>
        <v>4855</v>
      </c>
      <c r="D754" s="3">
        <f>VLOOKUP($A754,'01 LEAD TIME'!$A$10:$G$1000000,4,FALSE)</f>
        <v>95455872.560000002</v>
      </c>
      <c r="E754" s="3">
        <f>VLOOKUP($A754,'01 LEAD TIME'!$A$10:$G$1000000,5,FALSE)</f>
        <v>93929806.920000002</v>
      </c>
      <c r="F754" s="3">
        <f>VLOOKUP($A754,'01 LEAD TIME'!$A$10:$G$1000000,6,FALSE)</f>
        <v>653</v>
      </c>
      <c r="G754" s="3">
        <f>VLOOKUP($A754,'01 LEAD TIME'!$A$10:$G$1000000,7,FALSE)</f>
        <v>894</v>
      </c>
      <c r="H754" s="3">
        <f>VLOOKUP($A754,'02 SHIPPED'!$A$10:$G$1000000,4,FALSE)</f>
        <v>415101923.94</v>
      </c>
      <c r="I754" s="3">
        <f>VLOOKUP($A754,'02 SHIPPED'!$A$10:$G$1000000,5,FALSE)</f>
        <v>406226594.62</v>
      </c>
      <c r="J754" s="3">
        <f>VLOOKUP($A754,'02 SHIPPED'!$A$10:$G$1000000,6,FALSE)</f>
        <v>2201</v>
      </c>
      <c r="K754" s="3">
        <f>VLOOKUP($A754,'02 SHIPPED'!$A$10:$G$1000000,7,FALSE)</f>
        <v>3463</v>
      </c>
      <c r="L754" s="2">
        <f t="shared" si="47"/>
        <v>0.2299576731757029</v>
      </c>
      <c r="M754" s="2">
        <f t="shared" si="48"/>
        <v>0.23122515404946728</v>
      </c>
      <c r="N754" s="2">
        <f t="shared" si="49"/>
        <v>0.29668332576101775</v>
      </c>
      <c r="O754" s="2">
        <f t="shared" si="50"/>
        <v>0.25815766676292234</v>
      </c>
      <c r="P754" s="8">
        <f>VLOOKUP($A754,'03 FORECAST SHIPPED'!$A$2:$G$1000000,4,FALSE)*L754</f>
        <v>105300307.89524342</v>
      </c>
      <c r="Q754" s="8">
        <f>VLOOKUP($A754,'03 FORECAST SHIPPED'!$A$2:$G$1000000,5,FALSE)*M754</f>
        <v>103656167.91378449</v>
      </c>
      <c r="R754" s="8">
        <f>VLOOKUP($A754,'03 FORECAST SHIPPED'!$A$2:$G$1000000,6,FALSE)*N754</f>
        <v>755.0590640617902</v>
      </c>
      <c r="S754" s="8">
        <f>VLOOKUP($A754,'03 FORECAST SHIPPED'!$A$2:$G$1000000,7,FALSE)*O754</f>
        <v>1016.3667340456253</v>
      </c>
    </row>
    <row r="755" spans="1:19" x14ac:dyDescent="0.25">
      <c r="A755" t="s">
        <v>791</v>
      </c>
      <c r="B755">
        <f>VLOOKUP($A755,'01 LEAD TIME'!$A$10:$G$1000000,2,FALSE)</f>
        <v>1</v>
      </c>
      <c r="C755">
        <f>VLOOKUP($A755,'01 LEAD TIME'!$A$10:$G$1000000,3,FALSE)</f>
        <v>4882</v>
      </c>
      <c r="D755" s="3">
        <f>VLOOKUP($A755,'01 LEAD TIME'!$A$10:$G$1000000,4,FALSE)</f>
        <v>93424410.180000007</v>
      </c>
      <c r="E755" s="3">
        <f>VLOOKUP($A755,'01 LEAD TIME'!$A$10:$G$1000000,5,FALSE)</f>
        <v>91988283.319999993</v>
      </c>
      <c r="F755" s="3">
        <f>VLOOKUP($A755,'01 LEAD TIME'!$A$10:$G$1000000,6,FALSE)</f>
        <v>507</v>
      </c>
      <c r="G755" s="3">
        <f>VLOOKUP($A755,'01 LEAD TIME'!$A$10:$G$1000000,7,FALSE)</f>
        <v>660</v>
      </c>
      <c r="H755" s="3">
        <f>VLOOKUP($A755,'02 SHIPPED'!$A$10:$G$1000000,4,FALSE)</f>
        <v>390099449.49000001</v>
      </c>
      <c r="I755" s="3">
        <f>VLOOKUP($A755,'02 SHIPPED'!$A$10:$G$1000000,5,FALSE)</f>
        <v>382537284.35000002</v>
      </c>
      <c r="J755" s="3">
        <f>VLOOKUP($A755,'02 SHIPPED'!$A$10:$G$1000000,6,FALSE)</f>
        <v>1770</v>
      </c>
      <c r="K755" s="3">
        <f>VLOOKUP($A755,'02 SHIPPED'!$A$10:$G$1000000,7,FALSE)</f>
        <v>2649</v>
      </c>
      <c r="L755" s="2">
        <f t="shared" si="47"/>
        <v>0.23948870038688658</v>
      </c>
      <c r="M755" s="2">
        <f t="shared" si="48"/>
        <v>0.24046880417500927</v>
      </c>
      <c r="N755" s="2">
        <f t="shared" si="49"/>
        <v>0.28644067796610168</v>
      </c>
      <c r="O755" s="2">
        <f t="shared" si="50"/>
        <v>0.2491506228765572</v>
      </c>
      <c r="P755" s="8">
        <f>VLOOKUP($A755,'03 FORECAST SHIPPED'!$A$2:$G$1000000,4,FALSE)*L755</f>
        <v>105971173.8609916</v>
      </c>
      <c r="Q755" s="8">
        <f>VLOOKUP($A755,'03 FORECAST SHIPPED'!$A$2:$G$1000000,5,FALSE)*M755</f>
        <v>104511176.58335148</v>
      </c>
      <c r="R755" s="8">
        <f>VLOOKUP($A755,'03 FORECAST SHIPPED'!$A$2:$G$1000000,6,FALSE)*N755</f>
        <v>584.91186440677961</v>
      </c>
      <c r="S755" s="8">
        <f>VLOOKUP($A755,'03 FORECAST SHIPPED'!$A$2:$G$1000000,7,FALSE)*O755</f>
        <v>752.68403171007935</v>
      </c>
    </row>
    <row r="756" spans="1:19" x14ac:dyDescent="0.25">
      <c r="A756" t="s">
        <v>792</v>
      </c>
      <c r="B756">
        <f>VLOOKUP($A756,'01 LEAD TIME'!$A$10:$G$1000000,2,FALSE)</f>
        <v>1</v>
      </c>
      <c r="C756">
        <f>VLOOKUP($A756,'01 LEAD TIME'!$A$10:$G$1000000,3,FALSE)</f>
        <v>4904</v>
      </c>
      <c r="D756" s="3">
        <f>VLOOKUP($A756,'01 LEAD TIME'!$A$10:$G$1000000,4,FALSE)</f>
        <v>88311067.079999998</v>
      </c>
      <c r="E756" s="3">
        <f>VLOOKUP($A756,'01 LEAD TIME'!$A$10:$G$1000000,5,FALSE)</f>
        <v>86620042.469999999</v>
      </c>
      <c r="F756" s="3">
        <f>VLOOKUP($A756,'01 LEAD TIME'!$A$10:$G$1000000,6,FALSE)</f>
        <v>478</v>
      </c>
      <c r="G756" s="3">
        <f>VLOOKUP($A756,'01 LEAD TIME'!$A$10:$G$1000000,7,FALSE)</f>
        <v>649</v>
      </c>
      <c r="H756" s="3">
        <f>VLOOKUP($A756,'02 SHIPPED'!$A$10:$G$1000000,4,FALSE)</f>
        <v>378819752.44</v>
      </c>
      <c r="I756" s="3">
        <f>VLOOKUP($A756,'02 SHIPPED'!$A$10:$G$1000000,5,FALSE)</f>
        <v>370077000.31999999</v>
      </c>
      <c r="J756" s="3">
        <f>VLOOKUP($A756,'02 SHIPPED'!$A$10:$G$1000000,6,FALSE)</f>
        <v>1582</v>
      </c>
      <c r="K756" s="3">
        <f>VLOOKUP($A756,'02 SHIPPED'!$A$10:$G$1000000,7,FALSE)</f>
        <v>2431</v>
      </c>
      <c r="L756" s="2">
        <f t="shared" si="47"/>
        <v>0.23312160073803778</v>
      </c>
      <c r="M756" s="2">
        <f t="shared" si="48"/>
        <v>0.23405951300702546</v>
      </c>
      <c r="N756" s="2">
        <f t="shared" si="49"/>
        <v>0.30214917825537296</v>
      </c>
      <c r="O756" s="2">
        <f t="shared" si="50"/>
        <v>0.2669683257918552</v>
      </c>
      <c r="P756" s="8">
        <f>VLOOKUP($A756,'03 FORECAST SHIPPED'!$A$2:$G$1000000,4,FALSE)*L756</f>
        <v>104344606.35173617</v>
      </c>
      <c r="Q756" s="8">
        <f>VLOOKUP($A756,'03 FORECAST SHIPPED'!$A$2:$G$1000000,5,FALSE)*M756</f>
        <v>102444998.50387517</v>
      </c>
      <c r="R756" s="8">
        <f>VLOOKUP($A756,'03 FORECAST SHIPPED'!$A$2:$G$1000000,6,FALSE)*N756</f>
        <v>574.08343868520865</v>
      </c>
      <c r="S756" s="8">
        <f>VLOOKUP($A756,'03 FORECAST SHIPPED'!$A$2:$G$1000000,7,FALSE)*O756</f>
        <v>761.92760180995469</v>
      </c>
    </row>
    <row r="757" spans="1:19" x14ac:dyDescent="0.25">
      <c r="A757" t="s">
        <v>793</v>
      </c>
      <c r="B757">
        <f>VLOOKUP($A757,'01 LEAD TIME'!$A$10:$G$1000000,2,FALSE)</f>
        <v>1</v>
      </c>
      <c r="C757">
        <f>VLOOKUP($A757,'01 LEAD TIME'!$A$10:$G$1000000,3,FALSE)</f>
        <v>4936</v>
      </c>
      <c r="D757" s="3">
        <f>VLOOKUP($A757,'01 LEAD TIME'!$A$10:$G$1000000,4,FALSE)</f>
        <v>251716705.43000001</v>
      </c>
      <c r="E757" s="3">
        <f>VLOOKUP($A757,'01 LEAD TIME'!$A$10:$G$1000000,5,FALSE)</f>
        <v>246267638</v>
      </c>
      <c r="F757" s="3">
        <f>VLOOKUP($A757,'01 LEAD TIME'!$A$10:$G$1000000,6,FALSE)</f>
        <v>1436</v>
      </c>
      <c r="G757" s="3">
        <f>VLOOKUP($A757,'01 LEAD TIME'!$A$10:$G$1000000,7,FALSE)</f>
        <v>1976</v>
      </c>
      <c r="H757" s="3">
        <f>VLOOKUP($A757,'02 SHIPPED'!$A$10:$G$1000000,4,FALSE)</f>
        <v>766251647.49000001</v>
      </c>
      <c r="I757" s="3">
        <f>VLOOKUP($A757,'02 SHIPPED'!$A$10:$G$1000000,5,FALSE)</f>
        <v>748665395.37</v>
      </c>
      <c r="J757" s="3">
        <f>VLOOKUP($A757,'02 SHIPPED'!$A$10:$G$1000000,6,FALSE)</f>
        <v>3920</v>
      </c>
      <c r="K757" s="3">
        <f>VLOOKUP($A757,'02 SHIPPED'!$A$10:$G$1000000,7,FALSE)</f>
        <v>5889</v>
      </c>
      <c r="L757" s="2">
        <f t="shared" si="47"/>
        <v>0.32850396635954382</v>
      </c>
      <c r="M757" s="2">
        <f t="shared" si="48"/>
        <v>0.32894219436747357</v>
      </c>
      <c r="N757" s="2">
        <f t="shared" si="49"/>
        <v>0.3663265306122449</v>
      </c>
      <c r="O757" s="2">
        <f t="shared" si="50"/>
        <v>0.33554083885209712</v>
      </c>
      <c r="P757" s="8">
        <f>VLOOKUP($A757,'03 FORECAST SHIPPED'!$A$2:$G$1000000,4,FALSE)*L757</f>
        <v>312815044.3460077</v>
      </c>
      <c r="Q757" s="8">
        <f>VLOOKUP($A757,'03 FORECAST SHIPPED'!$A$2:$G$1000000,5,FALSE)*M757</f>
        <v>307451576.08228737</v>
      </c>
      <c r="R757" s="8">
        <f>VLOOKUP($A757,'03 FORECAST SHIPPED'!$A$2:$G$1000000,6,FALSE)*N757</f>
        <v>1807.8214285714287</v>
      </c>
      <c r="S757" s="8">
        <f>VLOOKUP($A757,'03 FORECAST SHIPPED'!$A$2:$G$1000000,7,FALSE)*O757</f>
        <v>2471.9293598233994</v>
      </c>
    </row>
    <row r="758" spans="1:19" x14ac:dyDescent="0.25">
      <c r="A758" t="s">
        <v>794</v>
      </c>
      <c r="B758">
        <f>VLOOKUP($A758,'01 LEAD TIME'!$A$10:$G$1000000,2,FALSE)</f>
        <v>1</v>
      </c>
      <c r="C758">
        <f>VLOOKUP($A758,'01 LEAD TIME'!$A$10:$G$1000000,3,FALSE)</f>
        <v>4955</v>
      </c>
      <c r="D758" s="3">
        <f>VLOOKUP($A758,'01 LEAD TIME'!$A$10:$G$1000000,4,FALSE)</f>
        <v>9663161.6999999993</v>
      </c>
      <c r="E758" s="3">
        <f>VLOOKUP($A758,'01 LEAD TIME'!$A$10:$G$1000000,5,FALSE)</f>
        <v>9653436.6999999993</v>
      </c>
      <c r="F758" s="3">
        <f>VLOOKUP($A758,'01 LEAD TIME'!$A$10:$G$1000000,6,FALSE)</f>
        <v>48</v>
      </c>
      <c r="G758" s="3">
        <f>VLOOKUP($A758,'01 LEAD TIME'!$A$10:$G$1000000,7,FALSE)</f>
        <v>61</v>
      </c>
      <c r="H758" s="3">
        <f>VLOOKUP($A758,'02 SHIPPED'!$A$10:$G$1000000,4,FALSE)</f>
        <v>42486390.700000003</v>
      </c>
      <c r="I758" s="3">
        <f>VLOOKUP($A758,'02 SHIPPED'!$A$10:$G$1000000,5,FALSE)</f>
        <v>41931620.700000003</v>
      </c>
      <c r="J758" s="3">
        <f>VLOOKUP($A758,'02 SHIPPED'!$A$10:$G$1000000,6,FALSE)</f>
        <v>155</v>
      </c>
      <c r="K758" s="3">
        <f>VLOOKUP($A758,'02 SHIPPED'!$A$10:$G$1000000,7,FALSE)</f>
        <v>213</v>
      </c>
      <c r="L758" s="2">
        <f t="shared" si="47"/>
        <v>0.22744134158706023</v>
      </c>
      <c r="M758" s="2">
        <f t="shared" si="48"/>
        <v>0.23021854483196733</v>
      </c>
      <c r="N758" s="2">
        <f t="shared" si="49"/>
        <v>0.30967741935483872</v>
      </c>
      <c r="O758" s="2">
        <f t="shared" si="50"/>
        <v>0.28638497652582162</v>
      </c>
      <c r="P758" s="8">
        <f>VLOOKUP($A758,'03 FORECAST SHIPPED'!$A$2:$G$1000000,4,FALSE)*L758</f>
        <v>13409788.841344597</v>
      </c>
      <c r="Q758" s="8">
        <f>VLOOKUP($A758,'03 FORECAST SHIPPED'!$A$2:$G$1000000,5,FALSE)*M758</f>
        <v>13460826.240890289</v>
      </c>
      <c r="R758" s="8">
        <f>VLOOKUP($A758,'03 FORECAST SHIPPED'!$A$2:$G$1000000,6,FALSE)*N758</f>
        <v>63.483870967741936</v>
      </c>
      <c r="S758" s="8">
        <f>VLOOKUP($A758,'03 FORECAST SHIPPED'!$A$2:$G$1000000,7,FALSE)*O758</f>
        <v>79.615023474178415</v>
      </c>
    </row>
    <row r="759" spans="1:19" x14ac:dyDescent="0.25">
      <c r="A759" t="s">
        <v>795</v>
      </c>
      <c r="B759">
        <f>VLOOKUP($A759,'01 LEAD TIME'!$A$10:$G$1000000,2,FALSE)</f>
        <v>1</v>
      </c>
      <c r="C759">
        <f>VLOOKUP($A759,'01 LEAD TIME'!$A$10:$G$1000000,3,FALSE)</f>
        <v>4979</v>
      </c>
      <c r="D759" s="3">
        <f>VLOOKUP($A759,'01 LEAD TIME'!$A$10:$G$1000000,4,FALSE)</f>
        <v>31383256.219999999</v>
      </c>
      <c r="E759" s="3">
        <f>VLOOKUP($A759,'01 LEAD TIME'!$A$10:$G$1000000,5,FALSE)</f>
        <v>30807221.43</v>
      </c>
      <c r="F759" s="3">
        <f>VLOOKUP($A759,'01 LEAD TIME'!$A$10:$G$1000000,6,FALSE)</f>
        <v>236</v>
      </c>
      <c r="G759" s="3">
        <f>VLOOKUP($A759,'01 LEAD TIME'!$A$10:$G$1000000,7,FALSE)</f>
        <v>333</v>
      </c>
      <c r="H759" s="3">
        <f>VLOOKUP($A759,'02 SHIPPED'!$A$10:$G$1000000,4,FALSE)</f>
        <v>150688983.75</v>
      </c>
      <c r="I759" s="3">
        <f>VLOOKUP($A759,'02 SHIPPED'!$A$10:$G$1000000,5,FALSE)</f>
        <v>147519912.71000001</v>
      </c>
      <c r="J759" s="3">
        <f>VLOOKUP($A759,'02 SHIPPED'!$A$10:$G$1000000,6,FALSE)</f>
        <v>859</v>
      </c>
      <c r="K759" s="3">
        <f>VLOOKUP($A759,'02 SHIPPED'!$A$10:$G$1000000,7,FALSE)</f>
        <v>1396</v>
      </c>
      <c r="L759" s="2">
        <f t="shared" si="47"/>
        <v>0.20826509967089746</v>
      </c>
      <c r="M759" s="2">
        <f t="shared" si="48"/>
        <v>0.2088343252382609</v>
      </c>
      <c r="N759" s="2">
        <f t="shared" si="49"/>
        <v>0.27473806752037255</v>
      </c>
      <c r="O759" s="2">
        <f t="shared" si="50"/>
        <v>0.23853868194842406</v>
      </c>
      <c r="P759" s="8">
        <f>VLOOKUP($A759,'03 FORECAST SHIPPED'!$A$2:$G$1000000,4,FALSE)*L759</f>
        <v>40227816.948928103</v>
      </c>
      <c r="Q759" s="8">
        <f>VLOOKUP($A759,'03 FORECAST SHIPPED'!$A$2:$G$1000000,5,FALSE)*M759</f>
        <v>39641839.469658732</v>
      </c>
      <c r="R759" s="8">
        <f>VLOOKUP($A759,'03 FORECAST SHIPPED'!$A$2:$G$1000000,6,FALSE)*N759</f>
        <v>269.51804423748547</v>
      </c>
      <c r="S759" s="8">
        <f>VLOOKUP($A759,'03 FORECAST SHIPPED'!$A$2:$G$1000000,7,FALSE)*O759</f>
        <v>376.65257879656161</v>
      </c>
    </row>
    <row r="760" spans="1:19" x14ac:dyDescent="0.25">
      <c r="A760" t="s">
        <v>796</v>
      </c>
      <c r="B760">
        <f>VLOOKUP($A760,'01 LEAD TIME'!$A$10:$G$1000000,2,FALSE)</f>
        <v>1</v>
      </c>
      <c r="C760">
        <f>VLOOKUP($A760,'01 LEAD TIME'!$A$10:$G$1000000,3,FALSE)</f>
        <v>5007</v>
      </c>
      <c r="D760" s="3">
        <f>VLOOKUP($A760,'01 LEAD TIME'!$A$10:$G$1000000,4,FALSE)</f>
        <v>23220810.100000001</v>
      </c>
      <c r="E760" s="3">
        <f>VLOOKUP($A760,'01 LEAD TIME'!$A$10:$G$1000000,5,FALSE)</f>
        <v>23101310.100000001</v>
      </c>
      <c r="F760" s="3">
        <f>VLOOKUP($A760,'01 LEAD TIME'!$A$10:$G$1000000,6,FALSE)</f>
        <v>72</v>
      </c>
      <c r="G760" s="3">
        <f>VLOOKUP($A760,'01 LEAD TIME'!$A$10:$G$1000000,7,FALSE)</f>
        <v>85</v>
      </c>
      <c r="H760" s="3">
        <f>VLOOKUP($A760,'02 SHIPPED'!$A$10:$G$1000000,4,FALSE)</f>
        <v>57924013.18</v>
      </c>
      <c r="I760" s="3">
        <f>VLOOKUP($A760,'02 SHIPPED'!$A$10:$G$1000000,5,FALSE)</f>
        <v>56064965.039999999</v>
      </c>
      <c r="J760" s="3">
        <f>VLOOKUP($A760,'02 SHIPPED'!$A$10:$G$1000000,6,FALSE)</f>
        <v>185</v>
      </c>
      <c r="K760" s="3">
        <f>VLOOKUP($A760,'02 SHIPPED'!$A$10:$G$1000000,7,FALSE)</f>
        <v>236</v>
      </c>
      <c r="L760" s="2">
        <f t="shared" si="47"/>
        <v>0.40088400000602309</v>
      </c>
      <c r="M760" s="2">
        <f t="shared" si="48"/>
        <v>0.41204538491227427</v>
      </c>
      <c r="N760" s="2">
        <f t="shared" si="49"/>
        <v>0.38918918918918921</v>
      </c>
      <c r="O760" s="2">
        <f t="shared" si="50"/>
        <v>0.36016949152542371</v>
      </c>
      <c r="P760" s="8">
        <f>VLOOKUP($A760,'03 FORECAST SHIPPED'!$A$2:$G$1000000,4,FALSE)*L760</f>
        <v>32293307.55423639</v>
      </c>
      <c r="Q760" s="8">
        <f>VLOOKUP($A760,'03 FORECAST SHIPPED'!$A$2:$G$1000000,5,FALSE)*M760</f>
        <v>33068144.786319707</v>
      </c>
      <c r="R760" s="8">
        <f>VLOOKUP($A760,'03 FORECAST SHIPPED'!$A$2:$G$1000000,6,FALSE)*N760</f>
        <v>107.41621621621623</v>
      </c>
      <c r="S760" s="8">
        <f>VLOOKUP($A760,'03 FORECAST SHIPPED'!$A$2:$G$1000000,7,FALSE)*O760</f>
        <v>121.37711864406779</v>
      </c>
    </row>
    <row r="761" spans="1:19" x14ac:dyDescent="0.25">
      <c r="A761" t="s">
        <v>797</v>
      </c>
      <c r="B761">
        <f>VLOOKUP($A761,'01 LEAD TIME'!$A$10:$G$1000000,2,FALSE)</f>
        <v>1</v>
      </c>
      <c r="C761">
        <f>VLOOKUP($A761,'01 LEAD TIME'!$A$10:$G$1000000,3,FALSE)</f>
        <v>5030</v>
      </c>
      <c r="D761" s="3">
        <f>VLOOKUP($A761,'01 LEAD TIME'!$A$10:$G$1000000,4,FALSE)</f>
        <v>54592467.840000004</v>
      </c>
      <c r="E761" s="3">
        <f>VLOOKUP($A761,'01 LEAD TIME'!$A$10:$G$1000000,5,FALSE)</f>
        <v>54136097.770000003</v>
      </c>
      <c r="F761" s="3">
        <f>VLOOKUP($A761,'01 LEAD TIME'!$A$10:$G$1000000,6,FALSE)</f>
        <v>158</v>
      </c>
      <c r="G761" s="3">
        <f>VLOOKUP($A761,'01 LEAD TIME'!$A$10:$G$1000000,7,FALSE)</f>
        <v>184</v>
      </c>
      <c r="H761" s="3">
        <f>VLOOKUP($A761,'02 SHIPPED'!$A$10:$G$1000000,4,FALSE)</f>
        <v>231765818.80000001</v>
      </c>
      <c r="I761" s="3">
        <f>VLOOKUP($A761,'02 SHIPPED'!$A$10:$G$1000000,5,FALSE)</f>
        <v>229706364.44999999</v>
      </c>
      <c r="J761" s="3">
        <f>VLOOKUP($A761,'02 SHIPPED'!$A$10:$G$1000000,6,FALSE)</f>
        <v>785</v>
      </c>
      <c r="K761" s="3">
        <f>VLOOKUP($A761,'02 SHIPPED'!$A$10:$G$1000000,7,FALSE)</f>
        <v>1079</v>
      </c>
      <c r="L761" s="2">
        <f t="shared" si="47"/>
        <v>0.23555012608269912</v>
      </c>
      <c r="M761" s="2">
        <f t="shared" si="48"/>
        <v>0.23567521909817943</v>
      </c>
      <c r="N761" s="2">
        <f t="shared" si="49"/>
        <v>0.20127388535031848</v>
      </c>
      <c r="O761" s="2">
        <f t="shared" si="50"/>
        <v>0.1705282669138091</v>
      </c>
      <c r="P761" s="8">
        <f>VLOOKUP($A761,'03 FORECAST SHIPPED'!$A$2:$G$1000000,4,FALSE)*L761</f>
        <v>64962479.99975086</v>
      </c>
      <c r="Q761" s="8">
        <f>VLOOKUP($A761,'03 FORECAST SHIPPED'!$A$2:$G$1000000,5,FALSE)*M761</f>
        <v>64555280.295750931</v>
      </c>
      <c r="R761" s="8">
        <f>VLOOKUP($A761,'03 FORECAST SHIPPED'!$A$2:$G$1000000,6,FALSE)*N761</f>
        <v>176.11464968152868</v>
      </c>
      <c r="S761" s="8">
        <f>VLOOKUP($A761,'03 FORECAST SHIPPED'!$A$2:$G$1000000,7,FALSE)*O761</f>
        <v>198.83595922150141</v>
      </c>
    </row>
    <row r="762" spans="1:19" x14ac:dyDescent="0.25">
      <c r="A762" t="s">
        <v>798</v>
      </c>
      <c r="B762">
        <f>VLOOKUP($A762,'01 LEAD TIME'!$A$10:$G$1000000,2,FALSE)</f>
        <v>1</v>
      </c>
      <c r="C762">
        <f>VLOOKUP($A762,'01 LEAD TIME'!$A$10:$G$1000000,3,FALSE)</f>
        <v>5055</v>
      </c>
      <c r="D762" s="3">
        <f>VLOOKUP($A762,'01 LEAD TIME'!$A$10:$G$1000000,4,FALSE)</f>
        <v>41594478.68</v>
      </c>
      <c r="E762" s="3">
        <f>VLOOKUP($A762,'01 LEAD TIME'!$A$10:$G$1000000,5,FALSE)</f>
        <v>40922931.619999997</v>
      </c>
      <c r="F762" s="3">
        <f>VLOOKUP($A762,'01 LEAD TIME'!$A$10:$G$1000000,6,FALSE)</f>
        <v>216</v>
      </c>
      <c r="G762" s="3">
        <f>VLOOKUP($A762,'01 LEAD TIME'!$A$10:$G$1000000,7,FALSE)</f>
        <v>297</v>
      </c>
      <c r="H762" s="3">
        <f>VLOOKUP($A762,'02 SHIPPED'!$A$10:$G$1000000,4,FALSE)</f>
        <v>192017884.83000001</v>
      </c>
      <c r="I762" s="3">
        <f>VLOOKUP($A762,'02 SHIPPED'!$A$10:$G$1000000,5,FALSE)</f>
        <v>187950953.44999999</v>
      </c>
      <c r="J762" s="3">
        <f>VLOOKUP($A762,'02 SHIPPED'!$A$10:$G$1000000,6,FALSE)</f>
        <v>841</v>
      </c>
      <c r="K762" s="3">
        <f>VLOOKUP($A762,'02 SHIPPED'!$A$10:$G$1000000,7,FALSE)</f>
        <v>1296</v>
      </c>
      <c r="L762" s="2">
        <f t="shared" si="47"/>
        <v>0.21661773181610147</v>
      </c>
      <c r="M762" s="2">
        <f t="shared" si="48"/>
        <v>0.21773197139373171</v>
      </c>
      <c r="N762" s="2">
        <f t="shared" si="49"/>
        <v>0.25683709869203331</v>
      </c>
      <c r="O762" s="2">
        <f t="shared" si="50"/>
        <v>0.22916666666666666</v>
      </c>
      <c r="P762" s="8">
        <f>VLOOKUP($A762,'03 FORECAST SHIPPED'!$A$2:$G$1000000,4,FALSE)*L762</f>
        <v>46789621.131283551</v>
      </c>
      <c r="Q762" s="8">
        <f>VLOOKUP($A762,'03 FORECAST SHIPPED'!$A$2:$G$1000000,5,FALSE)*M762</f>
        <v>46081222.388845757</v>
      </c>
      <c r="R762" s="8">
        <f>VLOOKUP($A762,'03 FORECAST SHIPPED'!$A$2:$G$1000000,6,FALSE)*N762</f>
        <v>262.48751486325801</v>
      </c>
      <c r="S762" s="8">
        <f>VLOOKUP($A762,'03 FORECAST SHIPPED'!$A$2:$G$1000000,7,FALSE)*O762</f>
        <v>366.66666666666663</v>
      </c>
    </row>
    <row r="763" spans="1:19" x14ac:dyDescent="0.25">
      <c r="A763" t="s">
        <v>799</v>
      </c>
      <c r="B763">
        <f>VLOOKUP($A763,'01 LEAD TIME'!$A$10:$G$1000000,2,FALSE)</f>
        <v>1</v>
      </c>
      <c r="C763">
        <f>VLOOKUP($A763,'01 LEAD TIME'!$A$10:$G$1000000,3,FALSE)</f>
        <v>5074</v>
      </c>
      <c r="D763" s="3">
        <f>VLOOKUP($A763,'01 LEAD TIME'!$A$10:$G$1000000,4,FALSE)</f>
        <v>2114327701.5999999</v>
      </c>
      <c r="E763" s="3">
        <f>VLOOKUP($A763,'01 LEAD TIME'!$A$10:$G$1000000,5,FALSE)</f>
        <v>2057274787.1600001</v>
      </c>
      <c r="F763" s="3">
        <f>VLOOKUP($A763,'01 LEAD TIME'!$A$10:$G$1000000,6,FALSE)</f>
        <v>11481</v>
      </c>
      <c r="G763" s="3">
        <f>VLOOKUP($A763,'01 LEAD TIME'!$A$10:$G$1000000,7,FALSE)</f>
        <v>15613</v>
      </c>
      <c r="H763" s="3">
        <f>VLOOKUP($A763,'02 SHIPPED'!$A$10:$G$1000000,4,FALSE)</f>
        <v>4503074322.4399996</v>
      </c>
      <c r="I763" s="3">
        <f>VLOOKUP($A763,'02 SHIPPED'!$A$10:$G$1000000,5,FALSE)</f>
        <v>4403931338.4700003</v>
      </c>
      <c r="J763" s="3">
        <f>VLOOKUP($A763,'02 SHIPPED'!$A$10:$G$1000000,6,FALSE)</f>
        <v>24803</v>
      </c>
      <c r="K763" s="3">
        <f>VLOOKUP($A763,'02 SHIPPED'!$A$10:$G$1000000,7,FALSE)</f>
        <v>35474</v>
      </c>
      <c r="L763" s="2">
        <f t="shared" si="47"/>
        <v>0.46952982567126439</v>
      </c>
      <c r="M763" s="2">
        <f t="shared" si="48"/>
        <v>0.46714506404514744</v>
      </c>
      <c r="N763" s="2">
        <f t="shared" si="49"/>
        <v>0.46288755392492842</v>
      </c>
      <c r="O763" s="2">
        <f t="shared" si="50"/>
        <v>0.4401251620905452</v>
      </c>
      <c r="P763" s="8">
        <f>VLOOKUP($A763,'03 FORECAST SHIPPED'!$A$2:$G$1000000,4,FALSE)*L763</f>
        <v>2545732124.1299796</v>
      </c>
      <c r="Q763" s="8">
        <f>VLOOKUP($A763,'03 FORECAST SHIPPED'!$A$2:$G$1000000,5,FALSE)*M763</f>
        <v>2477886110.8014851</v>
      </c>
      <c r="R763" s="8">
        <f>VLOOKUP($A763,'03 FORECAST SHIPPED'!$A$2:$G$1000000,6,FALSE)*N763</f>
        <v>14568.459984679272</v>
      </c>
      <c r="S763" s="8">
        <f>VLOOKUP($A763,'03 FORECAST SHIPPED'!$A$2:$G$1000000,7,FALSE)*O763</f>
        <v>19613.297598240966</v>
      </c>
    </row>
    <row r="764" spans="1:19" x14ac:dyDescent="0.25">
      <c r="A764" t="s">
        <v>800</v>
      </c>
      <c r="B764">
        <f>VLOOKUP($A764,'01 LEAD TIME'!$A$10:$G$1000000,2,FALSE)</f>
        <v>1</v>
      </c>
      <c r="C764">
        <f>VLOOKUP($A764,'01 LEAD TIME'!$A$10:$G$1000000,3,FALSE)</f>
        <v>5106</v>
      </c>
      <c r="D764" s="3">
        <f>VLOOKUP($A764,'01 LEAD TIME'!$A$10:$G$1000000,4,FALSE)</f>
        <v>37500519</v>
      </c>
      <c r="E764" s="3">
        <f>VLOOKUP($A764,'01 LEAD TIME'!$A$10:$G$1000000,5,FALSE)</f>
        <v>37137197.030000001</v>
      </c>
      <c r="F764" s="3">
        <f>VLOOKUP($A764,'01 LEAD TIME'!$A$10:$G$1000000,6,FALSE)</f>
        <v>213</v>
      </c>
      <c r="G764" s="3">
        <f>VLOOKUP($A764,'01 LEAD TIME'!$A$10:$G$1000000,7,FALSE)</f>
        <v>297</v>
      </c>
      <c r="H764" s="3">
        <f>VLOOKUP($A764,'02 SHIPPED'!$A$10:$G$1000000,4,FALSE)</f>
        <v>104016960.40000001</v>
      </c>
      <c r="I764" s="3">
        <f>VLOOKUP($A764,'02 SHIPPED'!$A$10:$G$1000000,5,FALSE)</f>
        <v>102481601.13</v>
      </c>
      <c r="J764" s="3">
        <f>VLOOKUP($A764,'02 SHIPPED'!$A$10:$G$1000000,6,FALSE)</f>
        <v>636</v>
      </c>
      <c r="K764" s="3">
        <f>VLOOKUP($A764,'02 SHIPPED'!$A$10:$G$1000000,7,FALSE)</f>
        <v>966</v>
      </c>
      <c r="L764" s="2">
        <f t="shared" si="47"/>
        <v>0.3605231190739544</v>
      </c>
      <c r="M764" s="2">
        <f t="shared" si="48"/>
        <v>0.36237916485019306</v>
      </c>
      <c r="N764" s="2">
        <f t="shared" si="49"/>
        <v>0.33490566037735847</v>
      </c>
      <c r="O764" s="2">
        <f t="shared" si="50"/>
        <v>0.30745341614906835</v>
      </c>
      <c r="P764" s="8">
        <f>VLOOKUP($A764,'03 FORECAST SHIPPED'!$A$2:$G$1000000,4,FALSE)*L764</f>
        <v>45498347.469734691</v>
      </c>
      <c r="Q764" s="8">
        <f>VLOOKUP($A764,'03 FORECAST SHIPPED'!$A$2:$G$1000000,5,FALSE)*M764</f>
        <v>44913946.325243555</v>
      </c>
      <c r="R764" s="8">
        <f>VLOOKUP($A764,'03 FORECAST SHIPPED'!$A$2:$G$1000000,6,FALSE)*N764</f>
        <v>256.87264150943395</v>
      </c>
      <c r="S764" s="8">
        <f>VLOOKUP($A764,'03 FORECAST SHIPPED'!$A$2:$G$1000000,7,FALSE)*O764</f>
        <v>350.804347826087</v>
      </c>
    </row>
    <row r="765" spans="1:19" x14ac:dyDescent="0.25">
      <c r="A765" t="s">
        <v>801</v>
      </c>
      <c r="B765">
        <f>VLOOKUP($A765,'01 LEAD TIME'!$A$10:$G$1000000,2,FALSE)</f>
        <v>1</v>
      </c>
      <c r="C765">
        <f>VLOOKUP($A765,'01 LEAD TIME'!$A$10:$G$1000000,3,FALSE)</f>
        <v>5110</v>
      </c>
      <c r="D765" s="3">
        <f>VLOOKUP($A765,'01 LEAD TIME'!$A$10:$G$1000000,4,FALSE)</f>
        <v>27814157.559999999</v>
      </c>
      <c r="E765" s="3">
        <f>VLOOKUP($A765,'01 LEAD TIME'!$A$10:$G$1000000,5,FALSE)</f>
        <v>27613821.84</v>
      </c>
      <c r="F765" s="3">
        <f>VLOOKUP($A765,'01 LEAD TIME'!$A$10:$G$1000000,6,FALSE)</f>
        <v>224</v>
      </c>
      <c r="G765" s="3">
        <f>VLOOKUP($A765,'01 LEAD TIME'!$A$10:$G$1000000,7,FALSE)</f>
        <v>287</v>
      </c>
      <c r="H765" s="3">
        <f>VLOOKUP($A765,'02 SHIPPED'!$A$10:$G$1000000,4,FALSE)</f>
        <v>181453201.78</v>
      </c>
      <c r="I765" s="3">
        <f>VLOOKUP($A765,'02 SHIPPED'!$A$10:$G$1000000,5,FALSE)</f>
        <v>178789007.49000001</v>
      </c>
      <c r="J765" s="3">
        <f>VLOOKUP($A765,'02 SHIPPED'!$A$10:$G$1000000,6,FALSE)</f>
        <v>902</v>
      </c>
      <c r="K765" s="3">
        <f>VLOOKUP($A765,'02 SHIPPED'!$A$10:$G$1000000,7,FALSE)</f>
        <v>1359</v>
      </c>
      <c r="L765" s="2">
        <f t="shared" si="47"/>
        <v>0.15328557053362346</v>
      </c>
      <c r="M765" s="2">
        <f t="shared" si="48"/>
        <v>0.15444921490234512</v>
      </c>
      <c r="N765" s="2">
        <f t="shared" si="49"/>
        <v>0.24833702882483372</v>
      </c>
      <c r="O765" s="2">
        <f t="shared" si="50"/>
        <v>0.21118469462840322</v>
      </c>
      <c r="P765" s="8">
        <f>VLOOKUP($A765,'03 FORECAST SHIPPED'!$A$2:$G$1000000,4,FALSE)*L765</f>
        <v>29820010.11115564</v>
      </c>
      <c r="Q765" s="8">
        <f>VLOOKUP($A765,'03 FORECAST SHIPPED'!$A$2:$G$1000000,5,FALSE)*M765</f>
        <v>29665291.025596164</v>
      </c>
      <c r="R765" s="8">
        <f>VLOOKUP($A765,'03 FORECAST SHIPPED'!$A$2:$G$1000000,6,FALSE)*N765</f>
        <v>255.04212860310423</v>
      </c>
      <c r="S765" s="8">
        <f>VLOOKUP($A765,'03 FORECAST SHIPPED'!$A$2:$G$1000000,7,FALSE)*O765</f>
        <v>332.40470934510665</v>
      </c>
    </row>
    <row r="766" spans="1:19" x14ac:dyDescent="0.25">
      <c r="A766" t="s">
        <v>802</v>
      </c>
      <c r="B766">
        <f>VLOOKUP($A766,'01 LEAD TIME'!$A$10:$G$1000000,2,FALSE)</f>
        <v>1</v>
      </c>
      <c r="C766">
        <f>VLOOKUP($A766,'01 LEAD TIME'!$A$10:$G$1000000,3,FALSE)</f>
        <v>5114</v>
      </c>
      <c r="D766" s="3">
        <f>VLOOKUP($A766,'01 LEAD TIME'!$A$10:$G$1000000,4,FALSE)</f>
        <v>34760099.299999997</v>
      </c>
      <c r="E766" s="3">
        <f>VLOOKUP($A766,'01 LEAD TIME'!$A$10:$G$1000000,5,FALSE)</f>
        <v>34630830.780000001</v>
      </c>
      <c r="F766" s="3">
        <f>VLOOKUP($A766,'01 LEAD TIME'!$A$10:$G$1000000,6,FALSE)</f>
        <v>215</v>
      </c>
      <c r="G766" s="3">
        <f>VLOOKUP($A766,'01 LEAD TIME'!$A$10:$G$1000000,7,FALSE)</f>
        <v>285</v>
      </c>
      <c r="H766" s="3">
        <f>VLOOKUP($A766,'02 SHIPPED'!$A$10:$G$1000000,4,FALSE)</f>
        <v>129608612.54000001</v>
      </c>
      <c r="I766" s="3">
        <f>VLOOKUP($A766,'02 SHIPPED'!$A$10:$G$1000000,5,FALSE)</f>
        <v>127262125.81</v>
      </c>
      <c r="J766" s="3">
        <f>VLOOKUP($A766,'02 SHIPPED'!$A$10:$G$1000000,6,FALSE)</f>
        <v>719</v>
      </c>
      <c r="K766" s="3">
        <f>VLOOKUP($A766,'02 SHIPPED'!$A$10:$G$1000000,7,FALSE)</f>
        <v>1026</v>
      </c>
      <c r="L766" s="2">
        <f t="shared" si="47"/>
        <v>0.26819282005099992</v>
      </c>
      <c r="M766" s="2">
        <f t="shared" si="48"/>
        <v>0.27212205170690917</v>
      </c>
      <c r="N766" s="2">
        <f t="shared" si="49"/>
        <v>0.29902642559109877</v>
      </c>
      <c r="O766" s="2">
        <f t="shared" si="50"/>
        <v>0.27777777777777779</v>
      </c>
      <c r="P766" s="8">
        <f>VLOOKUP($A766,'03 FORECAST SHIPPED'!$A$2:$G$1000000,4,FALSE)*L766</f>
        <v>36824980.321945861</v>
      </c>
      <c r="Q766" s="8">
        <f>VLOOKUP($A766,'03 FORECAST SHIPPED'!$A$2:$G$1000000,5,FALSE)*M766</f>
        <v>36655114.127868347</v>
      </c>
      <c r="R766" s="8">
        <f>VLOOKUP($A766,'03 FORECAST SHIPPED'!$A$2:$G$1000000,6,FALSE)*N766</f>
        <v>251.48122392211405</v>
      </c>
      <c r="S766" s="8">
        <f>VLOOKUP($A766,'03 FORECAST SHIPPED'!$A$2:$G$1000000,7,FALSE)*O766</f>
        <v>331.11111111111114</v>
      </c>
    </row>
    <row r="767" spans="1:19" x14ac:dyDescent="0.25">
      <c r="A767" t="s">
        <v>803</v>
      </c>
      <c r="B767">
        <f>VLOOKUP($A767,'01 LEAD TIME'!$A$10:$G$1000000,2,FALSE)</f>
        <v>1</v>
      </c>
      <c r="C767">
        <f>VLOOKUP($A767,'01 LEAD TIME'!$A$10:$G$1000000,3,FALSE)</f>
        <v>5117</v>
      </c>
      <c r="D767" s="3">
        <f>VLOOKUP($A767,'01 LEAD TIME'!$A$10:$G$1000000,4,FALSE)</f>
        <v>549057937.20000005</v>
      </c>
      <c r="E767" s="3">
        <f>VLOOKUP($A767,'01 LEAD TIME'!$A$10:$G$1000000,5,FALSE)</f>
        <v>535300494.75</v>
      </c>
      <c r="F767" s="3">
        <f>VLOOKUP($A767,'01 LEAD TIME'!$A$10:$G$1000000,6,FALSE)</f>
        <v>3307</v>
      </c>
      <c r="G767" s="3">
        <f>VLOOKUP($A767,'01 LEAD TIME'!$A$10:$G$1000000,7,FALSE)</f>
        <v>4884</v>
      </c>
      <c r="H767" s="3">
        <f>VLOOKUP($A767,'02 SHIPPED'!$A$10:$G$1000000,4,FALSE)</f>
        <v>1294166038.7</v>
      </c>
      <c r="I767" s="3">
        <f>VLOOKUP($A767,'02 SHIPPED'!$A$10:$G$1000000,5,FALSE)</f>
        <v>1266941023.03</v>
      </c>
      <c r="J767" s="3">
        <f>VLOOKUP($A767,'02 SHIPPED'!$A$10:$G$1000000,6,FALSE)</f>
        <v>7616</v>
      </c>
      <c r="K767" s="3">
        <f>VLOOKUP($A767,'02 SHIPPED'!$A$10:$G$1000000,7,FALSE)</f>
        <v>12096</v>
      </c>
      <c r="L767" s="2">
        <f t="shared" si="47"/>
        <v>0.42425617794107245</v>
      </c>
      <c r="M767" s="2">
        <f t="shared" si="48"/>
        <v>0.42251413840068275</v>
      </c>
      <c r="N767" s="2">
        <f t="shared" si="49"/>
        <v>0.43421743697478993</v>
      </c>
      <c r="O767" s="2">
        <f t="shared" si="50"/>
        <v>0.40376984126984128</v>
      </c>
      <c r="P767" s="8">
        <f>VLOOKUP($A767,'03 FORECAST SHIPPED'!$A$2:$G$1000000,4,FALSE)*L767</f>
        <v>675201555.92590046</v>
      </c>
      <c r="Q767" s="8">
        <f>VLOOKUP($A767,'03 FORECAST SHIPPED'!$A$2:$G$1000000,5,FALSE)*M767</f>
        <v>658147280.38531506</v>
      </c>
      <c r="R767" s="8">
        <f>VLOOKUP($A767,'03 FORECAST SHIPPED'!$A$2:$G$1000000,6,FALSE)*N767</f>
        <v>4147.2107405462184</v>
      </c>
      <c r="S767" s="8">
        <f>VLOOKUP($A767,'03 FORECAST SHIPPED'!$A$2:$G$1000000,7,FALSE)*O767</f>
        <v>6092.0793650793648</v>
      </c>
    </row>
    <row r="768" spans="1:19" x14ac:dyDescent="0.25">
      <c r="A768" t="s">
        <v>804</v>
      </c>
      <c r="B768">
        <f>VLOOKUP($A768,'01 LEAD TIME'!$A$10:$G$1000000,2,FALSE)</f>
        <v>1</v>
      </c>
      <c r="C768">
        <f>VLOOKUP($A768,'01 LEAD TIME'!$A$10:$G$1000000,3,FALSE)</f>
        <v>5123</v>
      </c>
      <c r="D768" s="3">
        <f>VLOOKUP($A768,'01 LEAD TIME'!$A$10:$G$1000000,4,FALSE)</f>
        <v>48674144.600000001</v>
      </c>
      <c r="E768" s="3">
        <f>VLOOKUP($A768,'01 LEAD TIME'!$A$10:$G$1000000,5,FALSE)</f>
        <v>47882376.18</v>
      </c>
      <c r="F768" s="3">
        <f>VLOOKUP($A768,'01 LEAD TIME'!$A$10:$G$1000000,6,FALSE)</f>
        <v>397</v>
      </c>
      <c r="G768" s="3">
        <f>VLOOKUP($A768,'01 LEAD TIME'!$A$10:$G$1000000,7,FALSE)</f>
        <v>576</v>
      </c>
      <c r="H768" s="3">
        <f>VLOOKUP($A768,'02 SHIPPED'!$A$10:$G$1000000,4,FALSE)</f>
        <v>130371088.45999999</v>
      </c>
      <c r="I768" s="3">
        <f>VLOOKUP($A768,'02 SHIPPED'!$A$10:$G$1000000,5,FALSE)</f>
        <v>127490267.81999999</v>
      </c>
      <c r="J768" s="3">
        <f>VLOOKUP($A768,'02 SHIPPED'!$A$10:$G$1000000,6,FALSE)</f>
        <v>1035</v>
      </c>
      <c r="K768" s="3">
        <f>VLOOKUP($A768,'02 SHIPPED'!$A$10:$G$1000000,7,FALSE)</f>
        <v>1580</v>
      </c>
      <c r="L768" s="2">
        <f t="shared" si="47"/>
        <v>0.37335075724963385</v>
      </c>
      <c r="M768" s="2">
        <f t="shared" si="48"/>
        <v>0.37557671655066105</v>
      </c>
      <c r="N768" s="2">
        <f t="shared" si="49"/>
        <v>0.38357487922705313</v>
      </c>
      <c r="O768" s="2">
        <f t="shared" si="50"/>
        <v>0.36455696202531646</v>
      </c>
      <c r="P768" s="8">
        <f>VLOOKUP($A768,'03 FORECAST SHIPPED'!$A$2:$G$1000000,4,FALSE)*L768</f>
        <v>67466771.348791555</v>
      </c>
      <c r="Q768" s="8">
        <f>VLOOKUP($A768,'03 FORECAST SHIPPED'!$A$2:$G$1000000,5,FALSE)*M768</f>
        <v>66618158.747130729</v>
      </c>
      <c r="R768" s="8">
        <f>VLOOKUP($A768,'03 FORECAST SHIPPED'!$A$2:$G$1000000,6,FALSE)*N768</f>
        <v>515.14106280193232</v>
      </c>
      <c r="S768" s="8">
        <f>VLOOKUP($A768,'03 FORECAST SHIPPED'!$A$2:$G$1000000,7,FALSE)*O768</f>
        <v>753.90379746835447</v>
      </c>
    </row>
    <row r="769" spans="1:19" x14ac:dyDescent="0.25">
      <c r="A769" t="s">
        <v>805</v>
      </c>
      <c r="B769">
        <f>VLOOKUP($A769,'01 LEAD TIME'!$A$10:$G$1000000,2,FALSE)</f>
        <v>1</v>
      </c>
      <c r="C769">
        <f>VLOOKUP($A769,'01 LEAD TIME'!$A$10:$G$1000000,3,FALSE)</f>
        <v>5127</v>
      </c>
      <c r="D769" s="3">
        <f>VLOOKUP($A769,'01 LEAD TIME'!$A$10:$G$1000000,4,FALSE)</f>
        <v>204201914.16</v>
      </c>
      <c r="E769" s="3">
        <f>VLOOKUP($A769,'01 LEAD TIME'!$A$10:$G$1000000,5,FALSE)</f>
        <v>200076465.55000001</v>
      </c>
      <c r="F769" s="3">
        <f>VLOOKUP($A769,'01 LEAD TIME'!$A$10:$G$1000000,6,FALSE)</f>
        <v>682</v>
      </c>
      <c r="G769" s="3">
        <f>VLOOKUP($A769,'01 LEAD TIME'!$A$10:$G$1000000,7,FALSE)</f>
        <v>1039</v>
      </c>
      <c r="H769" s="3">
        <f>VLOOKUP($A769,'02 SHIPPED'!$A$10:$G$1000000,4,FALSE)</f>
        <v>733991524.90999997</v>
      </c>
      <c r="I769" s="3">
        <f>VLOOKUP($A769,'02 SHIPPED'!$A$10:$G$1000000,5,FALSE)</f>
        <v>721122953.57000005</v>
      </c>
      <c r="J769" s="3">
        <f>VLOOKUP($A769,'02 SHIPPED'!$A$10:$G$1000000,6,FALSE)</f>
        <v>1880</v>
      </c>
      <c r="K769" s="3">
        <f>VLOOKUP($A769,'02 SHIPPED'!$A$10:$G$1000000,7,FALSE)</f>
        <v>3003</v>
      </c>
      <c r="L769" s="2">
        <f t="shared" si="47"/>
        <v>0.27820745503163496</v>
      </c>
      <c r="M769" s="2">
        <f t="shared" si="48"/>
        <v>0.27745125094063228</v>
      </c>
      <c r="N769" s="2">
        <f t="shared" si="49"/>
        <v>0.36276595744680851</v>
      </c>
      <c r="O769" s="2">
        <f t="shared" si="50"/>
        <v>0.34598734598734598</v>
      </c>
      <c r="P769" s="8">
        <f>VLOOKUP($A769,'03 FORECAST SHIPPED'!$A$2:$G$1000000,4,FALSE)*L769</f>
        <v>235270053.93165588</v>
      </c>
      <c r="Q769" s="8">
        <f>VLOOKUP($A769,'03 FORECAST SHIPPED'!$A$2:$G$1000000,5,FALSE)*M769</f>
        <v>231266358.05497056</v>
      </c>
      <c r="R769" s="8">
        <f>VLOOKUP($A769,'03 FORECAST SHIPPED'!$A$2:$G$1000000,6,FALSE)*N769</f>
        <v>828.19468085106382</v>
      </c>
      <c r="S769" s="8">
        <f>VLOOKUP($A769,'03 FORECAST SHIPPED'!$A$2:$G$1000000,7,FALSE)*O769</f>
        <v>1237.9427239427239</v>
      </c>
    </row>
    <row r="770" spans="1:19" x14ac:dyDescent="0.25">
      <c r="A770" t="s">
        <v>806</v>
      </c>
      <c r="B770">
        <f>VLOOKUP($A770,'01 LEAD TIME'!$A$10:$G$1000000,2,FALSE)</f>
        <v>1</v>
      </c>
      <c r="C770">
        <f>VLOOKUP($A770,'01 LEAD TIME'!$A$10:$G$1000000,3,FALSE)</f>
        <v>5131</v>
      </c>
      <c r="D770" s="3">
        <f>VLOOKUP($A770,'01 LEAD TIME'!$A$10:$G$1000000,4,FALSE)</f>
        <v>19760147</v>
      </c>
      <c r="E770" s="3">
        <f>VLOOKUP($A770,'01 LEAD TIME'!$A$10:$G$1000000,5,FALSE)</f>
        <v>19608347</v>
      </c>
      <c r="F770" s="3">
        <f>VLOOKUP($A770,'01 LEAD TIME'!$A$10:$G$1000000,6,FALSE)</f>
        <v>137</v>
      </c>
      <c r="G770" s="3">
        <f>VLOOKUP($A770,'01 LEAD TIME'!$A$10:$G$1000000,7,FALSE)</f>
        <v>145</v>
      </c>
      <c r="H770" s="3">
        <f>VLOOKUP($A770,'02 SHIPPED'!$A$10:$G$1000000,4,FALSE)</f>
        <v>43425065.920000002</v>
      </c>
      <c r="I770" s="3">
        <f>VLOOKUP($A770,'02 SHIPPED'!$A$10:$G$1000000,5,FALSE)</f>
        <v>42736877.920000002</v>
      </c>
      <c r="J770" s="3">
        <f>VLOOKUP($A770,'02 SHIPPED'!$A$10:$G$1000000,6,FALSE)</f>
        <v>286</v>
      </c>
      <c r="K770" s="3">
        <f>VLOOKUP($A770,'02 SHIPPED'!$A$10:$G$1000000,7,FALSE)</f>
        <v>342</v>
      </c>
      <c r="L770" s="2">
        <f t="shared" si="47"/>
        <v>0.45504011522753263</v>
      </c>
      <c r="M770" s="2">
        <f t="shared" si="48"/>
        <v>0.45881561673047921</v>
      </c>
      <c r="N770" s="2">
        <f t="shared" si="49"/>
        <v>0.47902097902097901</v>
      </c>
      <c r="O770" s="2">
        <f t="shared" si="50"/>
        <v>0.42397660818713451</v>
      </c>
      <c r="P770" s="8">
        <f>VLOOKUP($A770,'03 FORECAST SHIPPED'!$A$2:$G$1000000,4,FALSE)*L770</f>
        <v>26415333.575128414</v>
      </c>
      <c r="Q770" s="8">
        <f>VLOOKUP($A770,'03 FORECAST SHIPPED'!$A$2:$G$1000000,5,FALSE)*M770</f>
        <v>26272326.892358486</v>
      </c>
      <c r="R770" s="8">
        <f>VLOOKUP($A770,'03 FORECAST SHIPPED'!$A$2:$G$1000000,6,FALSE)*N770</f>
        <v>162.38811188811189</v>
      </c>
      <c r="S770" s="8">
        <f>VLOOKUP($A770,'03 FORECAST SHIPPED'!$A$2:$G$1000000,7,FALSE)*O770</f>
        <v>178.07017543859649</v>
      </c>
    </row>
    <row r="771" spans="1:19" x14ac:dyDescent="0.25">
      <c r="A771" t="s">
        <v>807</v>
      </c>
      <c r="B771">
        <f>VLOOKUP($A771,'01 LEAD TIME'!$A$10:$G$1000000,2,FALSE)</f>
        <v>1</v>
      </c>
      <c r="C771">
        <f>VLOOKUP($A771,'01 LEAD TIME'!$A$10:$G$1000000,3,FALSE)</f>
        <v>5135</v>
      </c>
      <c r="D771" s="3">
        <f>VLOOKUP($A771,'01 LEAD TIME'!$A$10:$G$1000000,4,FALSE)</f>
        <v>23012797</v>
      </c>
      <c r="E771" s="3">
        <f>VLOOKUP($A771,'01 LEAD TIME'!$A$10:$G$1000000,5,FALSE)</f>
        <v>22679680.359999999</v>
      </c>
      <c r="F771" s="3">
        <f>VLOOKUP($A771,'01 LEAD TIME'!$A$10:$G$1000000,6,FALSE)</f>
        <v>100</v>
      </c>
      <c r="G771" s="3">
        <f>VLOOKUP($A771,'01 LEAD TIME'!$A$10:$G$1000000,7,FALSE)</f>
        <v>134</v>
      </c>
      <c r="H771" s="3">
        <f>VLOOKUP($A771,'02 SHIPPED'!$A$10:$G$1000000,4,FALSE)</f>
        <v>79278241.5</v>
      </c>
      <c r="I771" s="3">
        <f>VLOOKUP($A771,'02 SHIPPED'!$A$10:$G$1000000,5,FALSE)</f>
        <v>78749887.459999993</v>
      </c>
      <c r="J771" s="3">
        <f>VLOOKUP($A771,'02 SHIPPED'!$A$10:$G$1000000,6,FALSE)</f>
        <v>278</v>
      </c>
      <c r="K771" s="3">
        <f>VLOOKUP($A771,'02 SHIPPED'!$A$10:$G$1000000,7,FALSE)</f>
        <v>395</v>
      </c>
      <c r="L771" s="2">
        <f t="shared" si="47"/>
        <v>0.29027885286784522</v>
      </c>
      <c r="M771" s="2">
        <f t="shared" si="48"/>
        <v>0.28799635264900986</v>
      </c>
      <c r="N771" s="2">
        <f t="shared" si="49"/>
        <v>0.35971223021582732</v>
      </c>
      <c r="O771" s="2">
        <f t="shared" si="50"/>
        <v>0.3392405063291139</v>
      </c>
      <c r="P771" s="8">
        <f>VLOOKUP($A771,'03 FORECAST SHIPPED'!$A$2:$G$1000000,4,FALSE)*L771</f>
        <v>27736196.032130536</v>
      </c>
      <c r="Q771" s="8">
        <f>VLOOKUP($A771,'03 FORECAST SHIPPED'!$A$2:$G$1000000,5,FALSE)*M771</f>
        <v>27253814.908296589</v>
      </c>
      <c r="R771" s="8">
        <f>VLOOKUP($A771,'03 FORECAST SHIPPED'!$A$2:$G$1000000,6,FALSE)*N771</f>
        <v>126.97841726618705</v>
      </c>
      <c r="S771" s="8">
        <f>VLOOKUP($A771,'03 FORECAST SHIPPED'!$A$2:$G$1000000,7,FALSE)*O771</f>
        <v>168.94177215189873</v>
      </c>
    </row>
    <row r="772" spans="1:19" x14ac:dyDescent="0.25">
      <c r="A772" t="s">
        <v>808</v>
      </c>
      <c r="B772">
        <f>VLOOKUP($A772,'01 LEAD TIME'!$A$10:$G$1000000,2,FALSE)</f>
        <v>1</v>
      </c>
      <c r="C772">
        <f>VLOOKUP($A772,'01 LEAD TIME'!$A$10:$G$1000000,3,FALSE)</f>
        <v>5139</v>
      </c>
      <c r="D772" s="3">
        <f>VLOOKUP($A772,'01 LEAD TIME'!$A$10:$G$1000000,4,FALSE)</f>
        <v>7422837.96</v>
      </c>
      <c r="E772" s="3">
        <f>VLOOKUP($A772,'01 LEAD TIME'!$A$10:$G$1000000,5,FALSE)</f>
        <v>7283033.8200000003</v>
      </c>
      <c r="F772" s="3">
        <f>VLOOKUP($A772,'01 LEAD TIME'!$A$10:$G$1000000,6,FALSE)</f>
        <v>40</v>
      </c>
      <c r="G772" s="3">
        <f>VLOOKUP($A772,'01 LEAD TIME'!$A$10:$G$1000000,7,FALSE)</f>
        <v>51</v>
      </c>
      <c r="H772" s="3">
        <f>VLOOKUP($A772,'02 SHIPPED'!$A$10:$G$1000000,4,FALSE)</f>
        <v>38301759.119999997</v>
      </c>
      <c r="I772" s="3">
        <f>VLOOKUP($A772,'02 SHIPPED'!$A$10:$G$1000000,5,FALSE)</f>
        <v>37826714.710000001</v>
      </c>
      <c r="J772" s="3">
        <f>VLOOKUP($A772,'02 SHIPPED'!$A$10:$G$1000000,6,FALSE)</f>
        <v>173</v>
      </c>
      <c r="K772" s="3">
        <f>VLOOKUP($A772,'02 SHIPPED'!$A$10:$G$1000000,7,FALSE)</f>
        <v>213</v>
      </c>
      <c r="L772" s="2">
        <f t="shared" si="47"/>
        <v>0.19379887844691768</v>
      </c>
      <c r="M772" s="2">
        <f t="shared" si="48"/>
        <v>0.19253677925338392</v>
      </c>
      <c r="N772" s="2">
        <f t="shared" si="49"/>
        <v>0.23121387283236994</v>
      </c>
      <c r="O772" s="2">
        <f t="shared" si="50"/>
        <v>0.23943661971830985</v>
      </c>
      <c r="P772" s="8">
        <f>VLOOKUP($A772,'03 FORECAST SHIPPED'!$A$2:$G$1000000,4,FALSE)*L772</f>
        <v>7557016.3576826295</v>
      </c>
      <c r="Q772" s="8">
        <f>VLOOKUP($A772,'03 FORECAST SHIPPED'!$A$2:$G$1000000,5,FALSE)*M772</f>
        <v>7426875.7777715763</v>
      </c>
      <c r="R772" s="8">
        <f>VLOOKUP($A772,'03 FORECAST SHIPPED'!$A$2:$G$1000000,6,FALSE)*N772</f>
        <v>45.317919075144509</v>
      </c>
      <c r="S772" s="8">
        <f>VLOOKUP($A772,'03 FORECAST SHIPPED'!$A$2:$G$1000000,7,FALSE)*O772</f>
        <v>60.098591549295769</v>
      </c>
    </row>
    <row r="773" spans="1:19" x14ac:dyDescent="0.25">
      <c r="A773" t="s">
        <v>809</v>
      </c>
      <c r="B773">
        <f>VLOOKUP($A773,'01 LEAD TIME'!$A$10:$G$1000000,2,FALSE)</f>
        <v>1</v>
      </c>
      <c r="C773">
        <f>VLOOKUP($A773,'01 LEAD TIME'!$A$10:$G$1000000,3,FALSE)</f>
        <v>5155</v>
      </c>
      <c r="D773" s="3">
        <f>VLOOKUP($A773,'01 LEAD TIME'!$A$10:$G$1000000,4,FALSE)</f>
        <v>21406996</v>
      </c>
      <c r="E773" s="3">
        <f>VLOOKUP($A773,'01 LEAD TIME'!$A$10:$G$1000000,5,FALSE)</f>
        <v>21270993.489999998</v>
      </c>
      <c r="F773" s="3">
        <f>VLOOKUP($A773,'01 LEAD TIME'!$A$10:$G$1000000,6,FALSE)</f>
        <v>122</v>
      </c>
      <c r="G773" s="3">
        <f>VLOOKUP($A773,'01 LEAD TIME'!$A$10:$G$1000000,7,FALSE)</f>
        <v>143</v>
      </c>
      <c r="H773" s="3">
        <f>VLOOKUP($A773,'02 SHIPPED'!$A$10:$G$1000000,4,FALSE)</f>
        <v>57945137.020000003</v>
      </c>
      <c r="I773" s="3">
        <f>VLOOKUP($A773,'02 SHIPPED'!$A$10:$G$1000000,5,FALSE)</f>
        <v>55973111.509999998</v>
      </c>
      <c r="J773" s="3">
        <f>VLOOKUP($A773,'02 SHIPPED'!$A$10:$G$1000000,6,FALSE)</f>
        <v>296</v>
      </c>
      <c r="K773" s="3">
        <f>VLOOKUP($A773,'02 SHIPPED'!$A$10:$G$1000000,7,FALSE)</f>
        <v>351</v>
      </c>
      <c r="L773" s="2">
        <f t="shared" ref="L773:L836" si="51">D773/H773</f>
        <v>0.36943559202580345</v>
      </c>
      <c r="M773" s="2">
        <f t="shared" ref="M773:M836" si="52">E773/I773</f>
        <v>0.38002163746426321</v>
      </c>
      <c r="N773" s="2">
        <f t="shared" ref="N773:N836" si="53">F773/J773</f>
        <v>0.41216216216216217</v>
      </c>
      <c r="O773" s="2">
        <f t="shared" ref="O773:O836" si="54">G773/K773</f>
        <v>0.40740740740740738</v>
      </c>
      <c r="P773" s="8">
        <f>VLOOKUP($A773,'03 FORECAST SHIPPED'!$A$2:$G$1000000,4,FALSE)*L773</f>
        <v>22130724.063466739</v>
      </c>
      <c r="Q773" s="8">
        <f>VLOOKUP($A773,'03 FORECAST SHIPPED'!$A$2:$G$1000000,5,FALSE)*M773</f>
        <v>21995070.897723638</v>
      </c>
      <c r="R773" s="8">
        <f>VLOOKUP($A773,'03 FORECAST SHIPPED'!$A$2:$G$1000000,6,FALSE)*N773</f>
        <v>136.83783783783784</v>
      </c>
      <c r="S773" s="8">
        <f>VLOOKUP($A773,'03 FORECAST SHIPPED'!$A$2:$G$1000000,7,FALSE)*O773</f>
        <v>160.11111111111111</v>
      </c>
    </row>
    <row r="774" spans="1:19" x14ac:dyDescent="0.25">
      <c r="A774" t="s">
        <v>810</v>
      </c>
      <c r="B774">
        <f>VLOOKUP($A774,'01 LEAD TIME'!$A$10:$G$1000000,2,FALSE)</f>
        <v>1</v>
      </c>
      <c r="C774">
        <f>VLOOKUP($A774,'01 LEAD TIME'!$A$10:$G$1000000,3,FALSE)</f>
        <v>5181</v>
      </c>
      <c r="D774" s="3">
        <f>VLOOKUP($A774,'01 LEAD TIME'!$A$10:$G$1000000,4,FALSE)</f>
        <v>11027240</v>
      </c>
      <c r="E774" s="3">
        <f>VLOOKUP($A774,'01 LEAD TIME'!$A$10:$G$1000000,5,FALSE)</f>
        <v>10883244.58</v>
      </c>
      <c r="F774" s="3">
        <f>VLOOKUP($A774,'01 LEAD TIME'!$A$10:$G$1000000,6,FALSE)</f>
        <v>51</v>
      </c>
      <c r="G774" s="3">
        <f>VLOOKUP($A774,'01 LEAD TIME'!$A$10:$G$1000000,7,FALSE)</f>
        <v>62</v>
      </c>
      <c r="H774" s="3">
        <f>VLOOKUP($A774,'02 SHIPPED'!$A$10:$G$1000000,4,FALSE)</f>
        <v>86424149.099999994</v>
      </c>
      <c r="I774" s="3">
        <f>VLOOKUP($A774,'02 SHIPPED'!$A$10:$G$1000000,5,FALSE)</f>
        <v>85745233.319999993</v>
      </c>
      <c r="J774" s="3">
        <f>VLOOKUP($A774,'02 SHIPPED'!$A$10:$G$1000000,6,FALSE)</f>
        <v>300</v>
      </c>
      <c r="K774" s="3">
        <f>VLOOKUP($A774,'02 SHIPPED'!$A$10:$G$1000000,7,FALSE)</f>
        <v>403</v>
      </c>
      <c r="L774" s="2">
        <f t="shared" si="51"/>
        <v>0.12759442950650932</v>
      </c>
      <c r="M774" s="2">
        <f t="shared" si="52"/>
        <v>0.12692535968015722</v>
      </c>
      <c r="N774" s="2">
        <f t="shared" si="53"/>
        <v>0.17</v>
      </c>
      <c r="O774" s="2">
        <f t="shared" si="54"/>
        <v>0.15384615384615385</v>
      </c>
      <c r="P774" s="8">
        <f>VLOOKUP($A774,'03 FORECAST SHIPPED'!$A$2:$G$1000000,4,FALSE)*L774</f>
        <v>10786191.296018766</v>
      </c>
      <c r="Q774" s="8">
        <f>VLOOKUP($A774,'03 FORECAST SHIPPED'!$A$2:$G$1000000,5,FALSE)*M774</f>
        <v>10635082.231329851</v>
      </c>
      <c r="R774" s="8">
        <f>VLOOKUP($A774,'03 FORECAST SHIPPED'!$A$2:$G$1000000,6,FALSE)*N774</f>
        <v>53.89</v>
      </c>
      <c r="S774" s="8">
        <f>VLOOKUP($A774,'03 FORECAST SHIPPED'!$A$2:$G$1000000,7,FALSE)*O774</f>
        <v>64</v>
      </c>
    </row>
    <row r="775" spans="1:19" x14ac:dyDescent="0.25">
      <c r="A775" t="s">
        <v>811</v>
      </c>
      <c r="B775">
        <f>VLOOKUP($A775,'01 LEAD TIME'!$A$10:$G$1000000,2,FALSE)</f>
        <v>1</v>
      </c>
      <c r="C775">
        <f>VLOOKUP($A775,'01 LEAD TIME'!$A$10:$G$1000000,3,FALSE)</f>
        <v>5202</v>
      </c>
      <c r="D775" s="3">
        <f>VLOOKUP($A775,'01 LEAD TIME'!$A$10:$G$1000000,4,FALSE)</f>
        <v>22443129</v>
      </c>
      <c r="E775" s="3">
        <f>VLOOKUP($A775,'01 LEAD TIME'!$A$10:$G$1000000,5,FALSE)</f>
        <v>22231619</v>
      </c>
      <c r="F775" s="3">
        <f>VLOOKUP($A775,'01 LEAD TIME'!$A$10:$G$1000000,6,FALSE)</f>
        <v>94</v>
      </c>
      <c r="G775" s="3">
        <f>VLOOKUP($A775,'01 LEAD TIME'!$A$10:$G$1000000,7,FALSE)</f>
        <v>118</v>
      </c>
      <c r="H775" s="3">
        <f>VLOOKUP($A775,'02 SHIPPED'!$A$10:$G$1000000,4,FALSE)</f>
        <v>98546876.079999998</v>
      </c>
      <c r="I775" s="3">
        <f>VLOOKUP($A775,'02 SHIPPED'!$A$10:$G$1000000,5,FALSE)</f>
        <v>97692128.129999995</v>
      </c>
      <c r="J775" s="3">
        <f>VLOOKUP($A775,'02 SHIPPED'!$A$10:$G$1000000,6,FALSE)</f>
        <v>462</v>
      </c>
      <c r="K775" s="3">
        <f>VLOOKUP($A775,'02 SHIPPED'!$A$10:$G$1000000,7,FALSE)</f>
        <v>565</v>
      </c>
      <c r="L775" s="2">
        <f t="shared" si="51"/>
        <v>0.22774064377018657</v>
      </c>
      <c r="M775" s="2">
        <f t="shared" si="52"/>
        <v>0.22756817182256628</v>
      </c>
      <c r="N775" s="2">
        <f t="shared" si="53"/>
        <v>0.20346320346320346</v>
      </c>
      <c r="O775" s="2">
        <f t="shared" si="54"/>
        <v>0.20884955752212389</v>
      </c>
      <c r="P775" s="8">
        <f>VLOOKUP($A775,'03 FORECAST SHIPPED'!$A$2:$G$1000000,4,FALSE)*L775</f>
        <v>30537451.938923772</v>
      </c>
      <c r="Q775" s="8">
        <f>VLOOKUP($A775,'03 FORECAST SHIPPED'!$A$2:$G$1000000,5,FALSE)*M775</f>
        <v>30292743.605031993</v>
      </c>
      <c r="R775" s="8">
        <f>VLOOKUP($A775,'03 FORECAST SHIPPED'!$A$2:$G$1000000,6,FALSE)*N775</f>
        <v>114.75324675324676</v>
      </c>
      <c r="S775" s="8">
        <f>VLOOKUP($A775,'03 FORECAST SHIPPED'!$A$2:$G$1000000,7,FALSE)*O775</f>
        <v>143.89734513274337</v>
      </c>
    </row>
    <row r="776" spans="1:19" x14ac:dyDescent="0.25">
      <c r="A776" t="s">
        <v>812</v>
      </c>
      <c r="B776">
        <f>VLOOKUP($A776,'01 LEAD TIME'!$A$10:$G$1000000,2,FALSE)</f>
        <v>1</v>
      </c>
      <c r="C776">
        <f>VLOOKUP($A776,'01 LEAD TIME'!$A$10:$G$1000000,3,FALSE)</f>
        <v>5221</v>
      </c>
      <c r="D776" s="3">
        <f>VLOOKUP($A776,'01 LEAD TIME'!$A$10:$G$1000000,4,FALSE)</f>
        <v>42400311.200000003</v>
      </c>
      <c r="E776" s="3">
        <f>VLOOKUP($A776,'01 LEAD TIME'!$A$10:$G$1000000,5,FALSE)</f>
        <v>42079516.950000003</v>
      </c>
      <c r="F776" s="3">
        <f>VLOOKUP($A776,'01 LEAD TIME'!$A$10:$G$1000000,6,FALSE)</f>
        <v>291</v>
      </c>
      <c r="G776" s="3">
        <f>VLOOKUP($A776,'01 LEAD TIME'!$A$10:$G$1000000,7,FALSE)</f>
        <v>350</v>
      </c>
      <c r="H776" s="3">
        <f>VLOOKUP($A776,'02 SHIPPED'!$A$10:$G$1000000,4,FALSE)</f>
        <v>157497428.36000001</v>
      </c>
      <c r="I776" s="3">
        <f>VLOOKUP($A776,'02 SHIPPED'!$A$10:$G$1000000,5,FALSE)</f>
        <v>156072779.72</v>
      </c>
      <c r="J776" s="3">
        <f>VLOOKUP($A776,'02 SHIPPED'!$A$10:$G$1000000,6,FALSE)</f>
        <v>851</v>
      </c>
      <c r="K776" s="3">
        <f>VLOOKUP($A776,'02 SHIPPED'!$A$10:$G$1000000,7,FALSE)</f>
        <v>1052</v>
      </c>
      <c r="L776" s="2">
        <f t="shared" si="51"/>
        <v>0.26921272075048375</v>
      </c>
      <c r="M776" s="2">
        <f t="shared" si="52"/>
        <v>0.26961470812201926</v>
      </c>
      <c r="N776" s="2">
        <f t="shared" si="53"/>
        <v>0.34195064629847238</v>
      </c>
      <c r="O776" s="2">
        <f t="shared" si="54"/>
        <v>0.33269961977186313</v>
      </c>
      <c r="P776" s="8">
        <f>VLOOKUP($A776,'03 FORECAST SHIPPED'!$A$2:$G$1000000,4,FALSE)*L776</f>
        <v>46241585.5536419</v>
      </c>
      <c r="Q776" s="8">
        <f>VLOOKUP($A776,'03 FORECAST SHIPPED'!$A$2:$G$1000000,5,FALSE)*M776</f>
        <v>45890242.183630876</v>
      </c>
      <c r="R776" s="8">
        <f>VLOOKUP($A776,'03 FORECAST SHIPPED'!$A$2:$G$1000000,6,FALSE)*N776</f>
        <v>340.58284371327852</v>
      </c>
      <c r="S776" s="8">
        <f>VLOOKUP($A776,'03 FORECAST SHIPPED'!$A$2:$G$1000000,7,FALSE)*O776</f>
        <v>407.22433460076047</v>
      </c>
    </row>
    <row r="777" spans="1:19" x14ac:dyDescent="0.25">
      <c r="A777" t="s">
        <v>813</v>
      </c>
      <c r="B777">
        <f>VLOOKUP($A777,'01 LEAD TIME'!$A$10:$G$1000000,2,FALSE)</f>
        <v>1</v>
      </c>
      <c r="C777">
        <f>VLOOKUP($A777,'01 LEAD TIME'!$A$10:$G$1000000,3,FALSE)</f>
        <v>5234</v>
      </c>
      <c r="D777" s="3">
        <f>VLOOKUP($A777,'01 LEAD TIME'!$A$10:$G$1000000,4,FALSE)</f>
        <v>25993259.100000001</v>
      </c>
      <c r="E777" s="3">
        <f>VLOOKUP($A777,'01 LEAD TIME'!$A$10:$G$1000000,5,FALSE)</f>
        <v>25854835.829999998</v>
      </c>
      <c r="F777" s="3">
        <f>VLOOKUP($A777,'01 LEAD TIME'!$A$10:$G$1000000,6,FALSE)</f>
        <v>138</v>
      </c>
      <c r="G777" s="3">
        <f>VLOOKUP($A777,'01 LEAD TIME'!$A$10:$G$1000000,7,FALSE)</f>
        <v>159</v>
      </c>
      <c r="H777" s="3">
        <f>VLOOKUP($A777,'02 SHIPPED'!$A$10:$G$1000000,4,FALSE)</f>
        <v>57825249.119999997</v>
      </c>
      <c r="I777" s="3">
        <f>VLOOKUP($A777,'02 SHIPPED'!$A$10:$G$1000000,5,FALSE)</f>
        <v>57518241.039999999</v>
      </c>
      <c r="J777" s="3">
        <f>VLOOKUP($A777,'02 SHIPPED'!$A$10:$G$1000000,6,FALSE)</f>
        <v>309</v>
      </c>
      <c r="K777" s="3">
        <f>VLOOKUP($A777,'02 SHIPPED'!$A$10:$G$1000000,7,FALSE)</f>
        <v>393</v>
      </c>
      <c r="L777" s="2">
        <f t="shared" si="51"/>
        <v>0.44951400115991413</v>
      </c>
      <c r="M777" s="2">
        <f t="shared" si="52"/>
        <v>0.44950671930352892</v>
      </c>
      <c r="N777" s="2">
        <f t="shared" si="53"/>
        <v>0.44660194174757284</v>
      </c>
      <c r="O777" s="2">
        <f t="shared" si="54"/>
        <v>0.40458015267175573</v>
      </c>
      <c r="P777" s="8">
        <f>VLOOKUP($A777,'03 FORECAST SHIPPED'!$A$2:$G$1000000,4,FALSE)*L777</f>
        <v>38385048.956054837</v>
      </c>
      <c r="Q777" s="8">
        <f>VLOOKUP($A777,'03 FORECAST SHIPPED'!$A$2:$G$1000000,5,FALSE)*M777</f>
        <v>38261710.530385755</v>
      </c>
      <c r="R777" s="8">
        <f>VLOOKUP($A777,'03 FORECAST SHIPPED'!$A$2:$G$1000000,6,FALSE)*N777</f>
        <v>179.08737864077671</v>
      </c>
      <c r="S777" s="8">
        <f>VLOOKUP($A777,'03 FORECAST SHIPPED'!$A$2:$G$1000000,7,FALSE)*O777</f>
        <v>208.76335877862596</v>
      </c>
    </row>
    <row r="778" spans="1:19" x14ac:dyDescent="0.25">
      <c r="A778" t="s">
        <v>814</v>
      </c>
      <c r="B778">
        <f>VLOOKUP($A778,'01 LEAD TIME'!$A$10:$G$1000000,2,FALSE)</f>
        <v>1</v>
      </c>
      <c r="C778">
        <f>VLOOKUP($A778,'01 LEAD TIME'!$A$10:$G$1000000,3,FALSE)</f>
        <v>5255</v>
      </c>
      <c r="D778" s="3">
        <f>VLOOKUP($A778,'01 LEAD TIME'!$A$10:$G$1000000,4,FALSE)</f>
        <v>135768134.78</v>
      </c>
      <c r="E778" s="3">
        <f>VLOOKUP($A778,'01 LEAD TIME'!$A$10:$G$1000000,5,FALSE)</f>
        <v>133933863.29000001</v>
      </c>
      <c r="F778" s="3">
        <f>VLOOKUP($A778,'01 LEAD TIME'!$A$10:$G$1000000,6,FALSE)</f>
        <v>734</v>
      </c>
      <c r="G778" s="3">
        <f>VLOOKUP($A778,'01 LEAD TIME'!$A$10:$G$1000000,7,FALSE)</f>
        <v>1012</v>
      </c>
      <c r="H778" s="3">
        <f>VLOOKUP($A778,'02 SHIPPED'!$A$10:$G$1000000,4,FALSE)</f>
        <v>449867819.51999998</v>
      </c>
      <c r="I778" s="3">
        <f>VLOOKUP($A778,'02 SHIPPED'!$A$10:$G$1000000,5,FALSE)</f>
        <v>443933329.19999999</v>
      </c>
      <c r="J778" s="3">
        <f>VLOOKUP($A778,'02 SHIPPED'!$A$10:$G$1000000,6,FALSE)</f>
        <v>2048</v>
      </c>
      <c r="K778" s="3">
        <f>VLOOKUP($A778,'02 SHIPPED'!$A$10:$G$1000000,7,FALSE)</f>
        <v>3042</v>
      </c>
      <c r="L778" s="2">
        <f t="shared" si="51"/>
        <v>0.30179561393135856</v>
      </c>
      <c r="M778" s="2">
        <f t="shared" si="52"/>
        <v>0.30169814807858319</v>
      </c>
      <c r="N778" s="2">
        <f t="shared" si="53"/>
        <v>0.3583984375</v>
      </c>
      <c r="O778" s="2">
        <f t="shared" si="54"/>
        <v>0.3326758711374096</v>
      </c>
      <c r="P778" s="8">
        <f>VLOOKUP($A778,'03 FORECAST SHIPPED'!$A$2:$G$1000000,4,FALSE)*L778</f>
        <v>181855415.57435679</v>
      </c>
      <c r="Q778" s="8">
        <f>VLOOKUP($A778,'03 FORECAST SHIPPED'!$A$2:$G$1000000,5,FALSE)*M778</f>
        <v>179463470.58597639</v>
      </c>
      <c r="R778" s="8">
        <f>VLOOKUP($A778,'03 FORECAST SHIPPED'!$A$2:$G$1000000,6,FALSE)*N778</f>
        <v>978.427734375</v>
      </c>
      <c r="S778" s="8">
        <f>VLOOKUP($A778,'03 FORECAST SHIPPED'!$A$2:$G$1000000,7,FALSE)*O778</f>
        <v>1329.3727810650887</v>
      </c>
    </row>
    <row r="779" spans="1:19" x14ac:dyDescent="0.25">
      <c r="A779" t="s">
        <v>815</v>
      </c>
      <c r="B779">
        <f>VLOOKUP($A779,'01 LEAD TIME'!$A$10:$G$1000000,2,FALSE)</f>
        <v>1</v>
      </c>
      <c r="C779">
        <f>VLOOKUP($A779,'01 LEAD TIME'!$A$10:$G$1000000,3,FALSE)</f>
        <v>5275</v>
      </c>
      <c r="D779" s="3">
        <f>VLOOKUP($A779,'01 LEAD TIME'!$A$10:$G$1000000,4,FALSE)</f>
        <v>6925002</v>
      </c>
      <c r="E779" s="3">
        <f>VLOOKUP($A779,'01 LEAD TIME'!$A$10:$G$1000000,5,FALSE)</f>
        <v>6925002</v>
      </c>
      <c r="F779" s="3">
        <f>VLOOKUP($A779,'01 LEAD TIME'!$A$10:$G$1000000,6,FALSE)</f>
        <v>42</v>
      </c>
      <c r="G779" s="3">
        <f>VLOOKUP($A779,'01 LEAD TIME'!$A$10:$G$1000000,7,FALSE)</f>
        <v>52</v>
      </c>
      <c r="H779" s="3">
        <f>VLOOKUP($A779,'02 SHIPPED'!$A$10:$G$1000000,4,FALSE)</f>
        <v>67567577.760000005</v>
      </c>
      <c r="I779" s="3">
        <f>VLOOKUP($A779,'02 SHIPPED'!$A$10:$G$1000000,5,FALSE)</f>
        <v>66600531.490000002</v>
      </c>
      <c r="J779" s="3">
        <f>VLOOKUP($A779,'02 SHIPPED'!$A$10:$G$1000000,6,FALSE)</f>
        <v>295</v>
      </c>
      <c r="K779" s="3">
        <f>VLOOKUP($A779,'02 SHIPPED'!$A$10:$G$1000000,7,FALSE)</f>
        <v>379</v>
      </c>
      <c r="L779" s="2">
        <f t="shared" si="51"/>
        <v>0.10249001413958633</v>
      </c>
      <c r="M779" s="2">
        <f t="shared" si="52"/>
        <v>0.10397817922879161</v>
      </c>
      <c r="N779" s="2">
        <f t="shared" si="53"/>
        <v>0.14237288135593221</v>
      </c>
      <c r="O779" s="2">
        <f t="shared" si="54"/>
        <v>0.13720316622691292</v>
      </c>
      <c r="P779" s="8">
        <f>VLOOKUP($A779,'03 FORECAST SHIPPED'!$A$2:$G$1000000,4,FALSE)*L779</f>
        <v>6824644.3848954001</v>
      </c>
      <c r="Q779" s="8">
        <f>VLOOKUP($A779,'03 FORECAST SHIPPED'!$A$2:$G$1000000,5,FALSE)*M779</f>
        <v>6830117.9717205167</v>
      </c>
      <c r="R779" s="8">
        <f>VLOOKUP($A779,'03 FORECAST SHIPPED'!$A$2:$G$1000000,6,FALSE)*N779</f>
        <v>46.698305084745762</v>
      </c>
      <c r="S779" s="8">
        <f>VLOOKUP($A779,'03 FORECAST SHIPPED'!$A$2:$G$1000000,7,FALSE)*O779</f>
        <v>56.802110817941951</v>
      </c>
    </row>
    <row r="780" spans="1:19" x14ac:dyDescent="0.25">
      <c r="A780" t="s">
        <v>816</v>
      </c>
      <c r="B780">
        <f>VLOOKUP($A780,'01 LEAD TIME'!$A$10:$G$1000000,2,FALSE)</f>
        <v>1</v>
      </c>
      <c r="C780">
        <f>VLOOKUP($A780,'01 LEAD TIME'!$A$10:$G$1000000,3,FALSE)</f>
        <v>5290</v>
      </c>
      <c r="D780" s="3">
        <f>VLOOKUP($A780,'01 LEAD TIME'!$A$10:$G$1000000,4,FALSE)</f>
        <v>13778428.49</v>
      </c>
      <c r="E780" s="3">
        <f>VLOOKUP($A780,'01 LEAD TIME'!$A$10:$G$1000000,5,FALSE)</f>
        <v>13470238.99</v>
      </c>
      <c r="F780" s="3">
        <f>VLOOKUP($A780,'01 LEAD TIME'!$A$10:$G$1000000,6,FALSE)</f>
        <v>53</v>
      </c>
      <c r="G780" s="3">
        <f>VLOOKUP($A780,'01 LEAD TIME'!$A$10:$G$1000000,7,FALSE)</f>
        <v>58</v>
      </c>
      <c r="H780" s="3">
        <f>VLOOKUP($A780,'02 SHIPPED'!$A$10:$G$1000000,4,FALSE)</f>
        <v>95796628.489999995</v>
      </c>
      <c r="I780" s="3">
        <f>VLOOKUP($A780,'02 SHIPPED'!$A$10:$G$1000000,5,FALSE)</f>
        <v>94871916.370000005</v>
      </c>
      <c r="J780" s="3">
        <f>VLOOKUP($A780,'02 SHIPPED'!$A$10:$G$1000000,6,FALSE)</f>
        <v>347</v>
      </c>
      <c r="K780" s="3">
        <f>VLOOKUP($A780,'02 SHIPPED'!$A$10:$G$1000000,7,FALSE)</f>
        <v>417</v>
      </c>
      <c r="L780" s="2">
        <f t="shared" si="51"/>
        <v>0.14382999388583181</v>
      </c>
      <c r="M780" s="2">
        <f t="shared" si="52"/>
        <v>0.14198341833284084</v>
      </c>
      <c r="N780" s="2">
        <f t="shared" si="53"/>
        <v>0.15273775216138327</v>
      </c>
      <c r="O780" s="2">
        <f t="shared" si="54"/>
        <v>0.13908872901678657</v>
      </c>
      <c r="P780" s="8">
        <f>VLOOKUP($A780,'03 FORECAST SHIPPED'!$A$2:$G$1000000,4,FALSE)*L780</f>
        <v>13613309.499569157</v>
      </c>
      <c r="Q780" s="8">
        <f>VLOOKUP($A780,'03 FORECAST SHIPPED'!$A$2:$G$1000000,5,FALSE)*M780</f>
        <v>13294306.093988867</v>
      </c>
      <c r="R780" s="8">
        <f>VLOOKUP($A780,'03 FORECAST SHIPPED'!$A$2:$G$1000000,6,FALSE)*N780</f>
        <v>52.847262247838614</v>
      </c>
      <c r="S780" s="8">
        <f>VLOOKUP($A780,'03 FORECAST SHIPPED'!$A$2:$G$1000000,7,FALSE)*O780</f>
        <v>56.887290167865707</v>
      </c>
    </row>
    <row r="781" spans="1:19" x14ac:dyDescent="0.25">
      <c r="A781" t="s">
        <v>817</v>
      </c>
      <c r="B781">
        <f>VLOOKUP($A781,'01 LEAD TIME'!$A$10:$G$1000000,2,FALSE)</f>
        <v>1</v>
      </c>
      <c r="C781">
        <f>VLOOKUP($A781,'01 LEAD TIME'!$A$10:$G$1000000,3,FALSE)</f>
        <v>5307</v>
      </c>
      <c r="D781" s="3">
        <f>VLOOKUP($A781,'01 LEAD TIME'!$A$10:$G$1000000,4,FALSE)</f>
        <v>8674643.1199999992</v>
      </c>
      <c r="E781" s="3">
        <f>VLOOKUP($A781,'01 LEAD TIME'!$A$10:$G$1000000,5,FALSE)</f>
        <v>8628343.1199999992</v>
      </c>
      <c r="F781" s="3">
        <f>VLOOKUP($A781,'01 LEAD TIME'!$A$10:$G$1000000,6,FALSE)</f>
        <v>45</v>
      </c>
      <c r="G781" s="3">
        <f>VLOOKUP($A781,'01 LEAD TIME'!$A$10:$G$1000000,7,FALSE)</f>
        <v>56</v>
      </c>
      <c r="H781" s="3">
        <f>VLOOKUP($A781,'02 SHIPPED'!$A$10:$G$1000000,4,FALSE)</f>
        <v>75234839.420000002</v>
      </c>
      <c r="I781" s="3">
        <f>VLOOKUP($A781,'02 SHIPPED'!$A$10:$G$1000000,5,FALSE)</f>
        <v>74865493.810000002</v>
      </c>
      <c r="J781" s="3">
        <f>VLOOKUP($A781,'02 SHIPPED'!$A$10:$G$1000000,6,FALSE)</f>
        <v>264</v>
      </c>
      <c r="K781" s="3">
        <f>VLOOKUP($A781,'02 SHIPPED'!$A$10:$G$1000000,7,FALSE)</f>
        <v>338</v>
      </c>
      <c r="L781" s="2">
        <f t="shared" si="51"/>
        <v>0.1153008790458584</v>
      </c>
      <c r="M781" s="2">
        <f t="shared" si="52"/>
        <v>0.1152512683867115</v>
      </c>
      <c r="N781" s="2">
        <f t="shared" si="53"/>
        <v>0.17045454545454544</v>
      </c>
      <c r="O781" s="2">
        <f t="shared" si="54"/>
        <v>0.16568047337278108</v>
      </c>
      <c r="P781" s="8">
        <f>VLOOKUP($A781,'03 FORECAST SHIPPED'!$A$2:$G$1000000,4,FALSE)*L781</f>
        <v>7989788.6462232666</v>
      </c>
      <c r="Q781" s="8">
        <f>VLOOKUP($A781,'03 FORECAST SHIPPED'!$A$2:$G$1000000,5,FALSE)*M781</f>
        <v>7935663.4296355154</v>
      </c>
      <c r="R781" s="8">
        <f>VLOOKUP($A781,'03 FORECAST SHIPPED'!$A$2:$G$1000000,6,FALSE)*N781</f>
        <v>50.11363636363636</v>
      </c>
      <c r="S781" s="8">
        <f>VLOOKUP($A781,'03 FORECAST SHIPPED'!$A$2:$G$1000000,7,FALSE)*O781</f>
        <v>62.295857988165686</v>
      </c>
    </row>
    <row r="782" spans="1:19" x14ac:dyDescent="0.25">
      <c r="A782" t="s">
        <v>818</v>
      </c>
      <c r="B782">
        <f>VLOOKUP($A782,'01 LEAD TIME'!$A$10:$G$1000000,2,FALSE)</f>
        <v>1</v>
      </c>
      <c r="C782">
        <f>VLOOKUP($A782,'01 LEAD TIME'!$A$10:$G$1000000,3,FALSE)</f>
        <v>5326</v>
      </c>
      <c r="D782" s="3">
        <f>VLOOKUP($A782,'01 LEAD TIME'!$A$10:$G$1000000,4,FALSE)</f>
        <v>11340350.199999999</v>
      </c>
      <c r="E782" s="3">
        <f>VLOOKUP($A782,'01 LEAD TIME'!$A$10:$G$1000000,5,FALSE)</f>
        <v>11191780.199999999</v>
      </c>
      <c r="F782" s="3">
        <f>VLOOKUP($A782,'01 LEAD TIME'!$A$10:$G$1000000,6,FALSE)</f>
        <v>59</v>
      </c>
      <c r="G782" s="3">
        <f>VLOOKUP($A782,'01 LEAD TIME'!$A$10:$G$1000000,7,FALSE)</f>
        <v>76</v>
      </c>
      <c r="H782" s="3">
        <f>VLOOKUP($A782,'02 SHIPPED'!$A$10:$G$1000000,4,FALSE)</f>
        <v>61092511.689999998</v>
      </c>
      <c r="I782" s="3">
        <f>VLOOKUP($A782,'02 SHIPPED'!$A$10:$G$1000000,5,FALSE)</f>
        <v>60547098.869999997</v>
      </c>
      <c r="J782" s="3">
        <f>VLOOKUP($A782,'02 SHIPPED'!$A$10:$G$1000000,6,FALSE)</f>
        <v>267</v>
      </c>
      <c r="K782" s="3">
        <f>VLOOKUP($A782,'02 SHIPPED'!$A$10:$G$1000000,7,FALSE)</f>
        <v>323</v>
      </c>
      <c r="L782" s="2">
        <f t="shared" si="51"/>
        <v>0.18562586291334718</v>
      </c>
      <c r="M782" s="2">
        <f t="shared" si="52"/>
        <v>0.18484420242875296</v>
      </c>
      <c r="N782" s="2">
        <f t="shared" si="53"/>
        <v>0.22097378277153559</v>
      </c>
      <c r="O782" s="2">
        <f t="shared" si="54"/>
        <v>0.23529411764705882</v>
      </c>
      <c r="P782" s="8">
        <f>VLOOKUP($A782,'03 FORECAST SHIPPED'!$A$2:$G$1000000,4,FALSE)*L782</f>
        <v>14693892.247384712</v>
      </c>
      <c r="Q782" s="8">
        <f>VLOOKUP($A782,'03 FORECAST SHIPPED'!$A$2:$G$1000000,5,FALSE)*M782</f>
        <v>14509513.506332327</v>
      </c>
      <c r="R782" s="8">
        <f>VLOOKUP($A782,'03 FORECAST SHIPPED'!$A$2:$G$1000000,6,FALSE)*N782</f>
        <v>82.86516853932585</v>
      </c>
      <c r="S782" s="8">
        <f>VLOOKUP($A782,'03 FORECAST SHIPPED'!$A$2:$G$1000000,7,FALSE)*O782</f>
        <v>109.41176470588235</v>
      </c>
    </row>
    <row r="783" spans="1:19" x14ac:dyDescent="0.25">
      <c r="A783" t="s">
        <v>819</v>
      </c>
      <c r="B783">
        <f>VLOOKUP($A783,'01 LEAD TIME'!$A$10:$G$1000000,2,FALSE)</f>
        <v>1</v>
      </c>
      <c r="C783">
        <f>VLOOKUP($A783,'01 LEAD TIME'!$A$10:$G$1000000,3,FALSE)</f>
        <v>5341</v>
      </c>
      <c r="D783" s="3">
        <f>VLOOKUP($A783,'01 LEAD TIME'!$A$10:$G$1000000,4,FALSE)</f>
        <v>12156931</v>
      </c>
      <c r="E783" s="3">
        <f>VLOOKUP($A783,'01 LEAD TIME'!$A$10:$G$1000000,5,FALSE)</f>
        <v>12076931</v>
      </c>
      <c r="F783" s="3">
        <f>VLOOKUP($A783,'01 LEAD TIME'!$A$10:$G$1000000,6,FALSE)</f>
        <v>27</v>
      </c>
      <c r="G783" s="3">
        <f>VLOOKUP($A783,'01 LEAD TIME'!$A$10:$G$1000000,7,FALSE)</f>
        <v>29</v>
      </c>
      <c r="H783" s="3">
        <f>VLOOKUP($A783,'02 SHIPPED'!$A$10:$G$1000000,4,FALSE)</f>
        <v>30003280</v>
      </c>
      <c r="I783" s="3">
        <f>VLOOKUP($A783,'02 SHIPPED'!$A$10:$G$1000000,5,FALSE)</f>
        <v>29861260</v>
      </c>
      <c r="J783" s="3">
        <f>VLOOKUP($A783,'02 SHIPPED'!$A$10:$G$1000000,6,FALSE)</f>
        <v>110</v>
      </c>
      <c r="K783" s="3">
        <f>VLOOKUP($A783,'02 SHIPPED'!$A$10:$G$1000000,7,FALSE)</f>
        <v>125</v>
      </c>
      <c r="L783" s="2">
        <f t="shared" si="51"/>
        <v>0.40518673291720103</v>
      </c>
      <c r="M783" s="2">
        <f t="shared" si="52"/>
        <v>0.40443474253933021</v>
      </c>
      <c r="N783" s="2">
        <f t="shared" si="53"/>
        <v>0.24545454545454545</v>
      </c>
      <c r="O783" s="2">
        <f t="shared" si="54"/>
        <v>0.23200000000000001</v>
      </c>
      <c r="P783" s="8">
        <f>VLOOKUP($A783,'03 FORECAST SHIPPED'!$A$2:$G$1000000,4,FALSE)*L783</f>
        <v>17173767.551457107</v>
      </c>
      <c r="Q783" s="8">
        <f>VLOOKUP($A783,'03 FORECAST SHIPPED'!$A$2:$G$1000000,5,FALSE)*M783</f>
        <v>17003620.356844854</v>
      </c>
      <c r="R783" s="8">
        <f>VLOOKUP($A783,'03 FORECAST SHIPPED'!$A$2:$G$1000000,6,FALSE)*N783</f>
        <v>44.18181818181818</v>
      </c>
      <c r="S783" s="8">
        <f>VLOOKUP($A783,'03 FORECAST SHIPPED'!$A$2:$G$1000000,7,FALSE)*O783</f>
        <v>52.664000000000001</v>
      </c>
    </row>
    <row r="784" spans="1:19" x14ac:dyDescent="0.25">
      <c r="A784" t="s">
        <v>820</v>
      </c>
      <c r="B784">
        <f>VLOOKUP($A784,'01 LEAD TIME'!$A$10:$G$1000000,2,FALSE)</f>
        <v>1</v>
      </c>
      <c r="C784">
        <f>VLOOKUP($A784,'01 LEAD TIME'!$A$10:$G$1000000,3,FALSE)</f>
        <v>5361</v>
      </c>
      <c r="D784" s="3">
        <f>VLOOKUP($A784,'01 LEAD TIME'!$A$10:$G$1000000,4,FALSE)</f>
        <v>66590619.189999998</v>
      </c>
      <c r="E784" s="3">
        <f>VLOOKUP($A784,'01 LEAD TIME'!$A$10:$G$1000000,5,FALSE)</f>
        <v>64127354.130000003</v>
      </c>
      <c r="F784" s="3">
        <f>VLOOKUP($A784,'01 LEAD TIME'!$A$10:$G$1000000,6,FALSE)</f>
        <v>284</v>
      </c>
      <c r="G784" s="3">
        <f>VLOOKUP($A784,'01 LEAD TIME'!$A$10:$G$1000000,7,FALSE)</f>
        <v>407</v>
      </c>
      <c r="H784" s="3">
        <f>VLOOKUP($A784,'02 SHIPPED'!$A$10:$G$1000000,4,FALSE)</f>
        <v>1175576107.3299999</v>
      </c>
      <c r="I784" s="3">
        <f>VLOOKUP($A784,'02 SHIPPED'!$A$10:$G$1000000,5,FALSE)</f>
        <v>1123286066.7</v>
      </c>
      <c r="J784" s="3">
        <f>VLOOKUP($A784,'02 SHIPPED'!$A$10:$G$1000000,6,FALSE)</f>
        <v>2421</v>
      </c>
      <c r="K784" s="3">
        <f>VLOOKUP($A784,'02 SHIPPED'!$A$10:$G$1000000,7,FALSE)</f>
        <v>3697</v>
      </c>
      <c r="L784" s="2">
        <f t="shared" si="51"/>
        <v>5.6645094073273061E-2</v>
      </c>
      <c r="M784" s="2">
        <f t="shared" si="52"/>
        <v>5.7089067541266601E-2</v>
      </c>
      <c r="N784" s="2">
        <f t="shared" si="53"/>
        <v>0.11730689797604296</v>
      </c>
      <c r="O784" s="2">
        <f t="shared" si="54"/>
        <v>0.11008926156342981</v>
      </c>
      <c r="P784" s="8">
        <f>VLOOKUP($A784,'03 FORECAST SHIPPED'!$A$2:$G$1000000,4,FALSE)*L784</f>
        <v>65842419.835467912</v>
      </c>
      <c r="Q784" s="8">
        <f>VLOOKUP($A784,'03 FORECAST SHIPPED'!$A$2:$G$1000000,5,FALSE)*M784</f>
        <v>63469424.475143947</v>
      </c>
      <c r="R784" s="8">
        <f>VLOOKUP($A784,'03 FORECAST SHIPPED'!$A$2:$G$1000000,6,FALSE)*N784</f>
        <v>301.71334159438248</v>
      </c>
      <c r="S784" s="8">
        <f>VLOOKUP($A784,'03 FORECAST SHIPPED'!$A$2:$G$1000000,7,FALSE)*O784</f>
        <v>429.01785231268599</v>
      </c>
    </row>
    <row r="785" spans="1:19" x14ac:dyDescent="0.25">
      <c r="A785" t="s">
        <v>821</v>
      </c>
      <c r="B785">
        <f>VLOOKUP($A785,'01 LEAD TIME'!$A$10:$G$1000000,2,FALSE)</f>
        <v>1</v>
      </c>
      <c r="C785">
        <f>VLOOKUP($A785,'01 LEAD TIME'!$A$10:$G$1000000,3,FALSE)</f>
        <v>5383</v>
      </c>
      <c r="D785" s="3">
        <f>VLOOKUP($A785,'01 LEAD TIME'!$A$10:$G$1000000,4,FALSE)</f>
        <v>49171421.409999996</v>
      </c>
      <c r="E785" s="3">
        <f>VLOOKUP($A785,'01 LEAD TIME'!$A$10:$G$1000000,5,FALSE)</f>
        <v>48765184.399999999</v>
      </c>
      <c r="F785" s="3">
        <f>VLOOKUP($A785,'01 LEAD TIME'!$A$10:$G$1000000,6,FALSE)</f>
        <v>209</v>
      </c>
      <c r="G785" s="3">
        <f>VLOOKUP($A785,'01 LEAD TIME'!$A$10:$G$1000000,7,FALSE)</f>
        <v>250</v>
      </c>
      <c r="H785" s="3">
        <f>VLOOKUP($A785,'02 SHIPPED'!$A$10:$G$1000000,4,FALSE)</f>
        <v>139900254.5</v>
      </c>
      <c r="I785" s="3">
        <f>VLOOKUP($A785,'02 SHIPPED'!$A$10:$G$1000000,5,FALSE)</f>
        <v>138363466.11000001</v>
      </c>
      <c r="J785" s="3">
        <f>VLOOKUP($A785,'02 SHIPPED'!$A$10:$G$1000000,6,FALSE)</f>
        <v>538</v>
      </c>
      <c r="K785" s="3">
        <f>VLOOKUP($A785,'02 SHIPPED'!$A$10:$G$1000000,7,FALSE)</f>
        <v>720</v>
      </c>
      <c r="L785" s="2">
        <f t="shared" si="51"/>
        <v>0.35147485317834071</v>
      </c>
      <c r="M785" s="2">
        <f t="shared" si="52"/>
        <v>0.35244263367348216</v>
      </c>
      <c r="N785" s="2">
        <f t="shared" si="53"/>
        <v>0.38847583643122674</v>
      </c>
      <c r="O785" s="2">
        <f t="shared" si="54"/>
        <v>0.34722222222222221</v>
      </c>
      <c r="P785" s="8">
        <f>VLOOKUP($A785,'03 FORECAST SHIPPED'!$A$2:$G$1000000,4,FALSE)*L785</f>
        <v>53751704.698751859</v>
      </c>
      <c r="Q785" s="8">
        <f>VLOOKUP($A785,'03 FORECAST SHIPPED'!$A$2:$G$1000000,5,FALSE)*M785</f>
        <v>53323533.951585494</v>
      </c>
      <c r="R785" s="8">
        <f>VLOOKUP($A785,'03 FORECAST SHIPPED'!$A$2:$G$1000000,6,FALSE)*N785</f>
        <v>261.05576208178439</v>
      </c>
      <c r="S785" s="8">
        <f>VLOOKUP($A785,'03 FORECAST SHIPPED'!$A$2:$G$1000000,7,FALSE)*O785</f>
        <v>300.34722222222223</v>
      </c>
    </row>
    <row r="786" spans="1:19" x14ac:dyDescent="0.25">
      <c r="A786" t="s">
        <v>822</v>
      </c>
      <c r="B786">
        <f>VLOOKUP($A786,'01 LEAD TIME'!$A$10:$G$1000000,2,FALSE)</f>
        <v>1</v>
      </c>
      <c r="C786">
        <f>VLOOKUP($A786,'01 LEAD TIME'!$A$10:$G$1000000,3,FALSE)</f>
        <v>5405</v>
      </c>
      <c r="D786" s="3">
        <f>VLOOKUP($A786,'01 LEAD TIME'!$A$10:$G$1000000,4,FALSE)</f>
        <v>33202445.239999998</v>
      </c>
      <c r="E786" s="3">
        <f>VLOOKUP($A786,'01 LEAD TIME'!$A$10:$G$1000000,5,FALSE)</f>
        <v>32631589.129999999</v>
      </c>
      <c r="F786" s="3">
        <f>VLOOKUP($A786,'01 LEAD TIME'!$A$10:$G$1000000,6,FALSE)</f>
        <v>142</v>
      </c>
      <c r="G786" s="3">
        <f>VLOOKUP($A786,'01 LEAD TIME'!$A$10:$G$1000000,7,FALSE)</f>
        <v>174</v>
      </c>
      <c r="H786" s="3">
        <f>VLOOKUP($A786,'02 SHIPPED'!$A$10:$G$1000000,4,FALSE)</f>
        <v>141426582.84</v>
      </c>
      <c r="I786" s="3">
        <f>VLOOKUP($A786,'02 SHIPPED'!$A$10:$G$1000000,5,FALSE)</f>
        <v>139778725</v>
      </c>
      <c r="J786" s="3">
        <f>VLOOKUP($A786,'02 SHIPPED'!$A$10:$G$1000000,6,FALSE)</f>
        <v>481</v>
      </c>
      <c r="K786" s="3">
        <f>VLOOKUP($A786,'02 SHIPPED'!$A$10:$G$1000000,7,FALSE)</f>
        <v>595</v>
      </c>
      <c r="L786" s="2">
        <f t="shared" si="51"/>
        <v>0.23476806533297129</v>
      </c>
      <c r="M786" s="2">
        <f t="shared" si="52"/>
        <v>0.23345175834162171</v>
      </c>
      <c r="N786" s="2">
        <f t="shared" si="53"/>
        <v>0.29521829521829523</v>
      </c>
      <c r="O786" s="2">
        <f t="shared" si="54"/>
        <v>0.29243697478991598</v>
      </c>
      <c r="P786" s="8">
        <f>VLOOKUP($A786,'03 FORECAST SHIPPED'!$A$2:$G$1000000,4,FALSE)*L786</f>
        <v>43701769.257042937</v>
      </c>
      <c r="Q786" s="8">
        <f>VLOOKUP($A786,'03 FORECAST SHIPPED'!$A$2:$G$1000000,5,FALSE)*M786</f>
        <v>42479542.754054129</v>
      </c>
      <c r="R786" s="8">
        <f>VLOOKUP($A786,'03 FORECAST SHIPPED'!$A$2:$G$1000000,6,FALSE)*N786</f>
        <v>179.49272349272351</v>
      </c>
      <c r="S786" s="8">
        <f>VLOOKUP($A786,'03 FORECAST SHIPPED'!$A$2:$G$1000000,7,FALSE)*O786</f>
        <v>220.20504201680674</v>
      </c>
    </row>
    <row r="787" spans="1:19" x14ac:dyDescent="0.25">
      <c r="A787" t="s">
        <v>823</v>
      </c>
      <c r="B787">
        <f>VLOOKUP($A787,'01 LEAD TIME'!$A$10:$G$1000000,2,FALSE)</f>
        <v>1</v>
      </c>
      <c r="C787">
        <f>VLOOKUP($A787,'01 LEAD TIME'!$A$10:$G$1000000,3,FALSE)</f>
        <v>5415</v>
      </c>
      <c r="D787" s="3">
        <f>VLOOKUP($A787,'01 LEAD TIME'!$A$10:$G$1000000,4,FALSE)</f>
        <v>170028963.52000001</v>
      </c>
      <c r="E787" s="3">
        <f>VLOOKUP($A787,'01 LEAD TIME'!$A$10:$G$1000000,5,FALSE)</f>
        <v>168047156.31999999</v>
      </c>
      <c r="F787" s="3">
        <f>VLOOKUP($A787,'01 LEAD TIME'!$A$10:$G$1000000,6,FALSE)</f>
        <v>882</v>
      </c>
      <c r="G787" s="3">
        <f>VLOOKUP($A787,'01 LEAD TIME'!$A$10:$G$1000000,7,FALSE)</f>
        <v>1189</v>
      </c>
      <c r="H787" s="3">
        <f>VLOOKUP($A787,'02 SHIPPED'!$A$10:$G$1000000,4,FALSE)</f>
        <v>512787431.06999999</v>
      </c>
      <c r="I787" s="3">
        <f>VLOOKUP($A787,'02 SHIPPED'!$A$10:$G$1000000,5,FALSE)</f>
        <v>507564773.69999999</v>
      </c>
      <c r="J787" s="3">
        <f>VLOOKUP($A787,'02 SHIPPED'!$A$10:$G$1000000,6,FALSE)</f>
        <v>2316</v>
      </c>
      <c r="K787" s="3">
        <f>VLOOKUP($A787,'02 SHIPPED'!$A$10:$G$1000000,7,FALSE)</f>
        <v>3506</v>
      </c>
      <c r="L787" s="2">
        <f t="shared" si="51"/>
        <v>0.33157786875784317</v>
      </c>
      <c r="M787" s="2">
        <f t="shared" si="52"/>
        <v>0.3310851442565349</v>
      </c>
      <c r="N787" s="2">
        <f t="shared" si="53"/>
        <v>0.38082901554404147</v>
      </c>
      <c r="O787" s="2">
        <f t="shared" si="54"/>
        <v>0.33913291500285225</v>
      </c>
      <c r="P787" s="8">
        <f>VLOOKUP($A787,'03 FORECAST SHIPPED'!$A$2:$G$1000000,4,FALSE)*L787</f>
        <v>192426563.35006541</v>
      </c>
      <c r="Q787" s="8">
        <f>VLOOKUP($A787,'03 FORECAST SHIPPED'!$A$2:$G$1000000,5,FALSE)*M787</f>
        <v>189981102.52268776</v>
      </c>
      <c r="R787" s="8">
        <f>VLOOKUP($A787,'03 FORECAST SHIPPED'!$A$2:$G$1000000,6,FALSE)*N787</f>
        <v>1107.8316062176166</v>
      </c>
      <c r="S787" s="8">
        <f>VLOOKUP($A787,'03 FORECAST SHIPPED'!$A$2:$G$1000000,7,FALSE)*O787</f>
        <v>1471.158585282373</v>
      </c>
    </row>
    <row r="788" spans="1:19" x14ac:dyDescent="0.25">
      <c r="A788" t="s">
        <v>824</v>
      </c>
      <c r="B788">
        <f>VLOOKUP($A788,'01 LEAD TIME'!$A$10:$G$1000000,2,FALSE)</f>
        <v>1</v>
      </c>
      <c r="C788">
        <f>VLOOKUP($A788,'01 LEAD TIME'!$A$10:$G$1000000,3,FALSE)</f>
        <v>5442</v>
      </c>
      <c r="D788" s="3">
        <f>VLOOKUP($A788,'01 LEAD TIME'!$A$10:$G$1000000,4,FALSE)</f>
        <v>19654147.100000001</v>
      </c>
      <c r="E788" s="3">
        <f>VLOOKUP($A788,'01 LEAD TIME'!$A$10:$G$1000000,5,FALSE)</f>
        <v>19546919.899999999</v>
      </c>
      <c r="F788" s="3">
        <f>VLOOKUP($A788,'01 LEAD TIME'!$A$10:$G$1000000,6,FALSE)</f>
        <v>98</v>
      </c>
      <c r="G788" s="3">
        <f>VLOOKUP($A788,'01 LEAD TIME'!$A$10:$G$1000000,7,FALSE)</f>
        <v>112</v>
      </c>
      <c r="H788" s="3">
        <f>VLOOKUP($A788,'02 SHIPPED'!$A$10:$G$1000000,4,FALSE)</f>
        <v>120176418.90000001</v>
      </c>
      <c r="I788" s="3">
        <f>VLOOKUP($A788,'02 SHIPPED'!$A$10:$G$1000000,5,FALSE)</f>
        <v>118938845.91</v>
      </c>
      <c r="J788" s="3">
        <f>VLOOKUP($A788,'02 SHIPPED'!$A$10:$G$1000000,6,FALSE)</f>
        <v>541</v>
      </c>
      <c r="K788" s="3">
        <f>VLOOKUP($A788,'02 SHIPPED'!$A$10:$G$1000000,7,FALSE)</f>
        <v>699</v>
      </c>
      <c r="L788" s="2">
        <f t="shared" si="51"/>
        <v>0.16354412354685333</v>
      </c>
      <c r="M788" s="2">
        <f t="shared" si="52"/>
        <v>0.1643442876080283</v>
      </c>
      <c r="N788" s="2">
        <f t="shared" si="53"/>
        <v>0.18114602587800369</v>
      </c>
      <c r="O788" s="2">
        <f t="shared" si="54"/>
        <v>0.16022889842632332</v>
      </c>
      <c r="P788" s="8">
        <f>VLOOKUP($A788,'03 FORECAST SHIPPED'!$A$2:$G$1000000,4,FALSE)*L788</f>
        <v>21274794.477495145</v>
      </c>
      <c r="Q788" s="8">
        <f>VLOOKUP($A788,'03 FORECAST SHIPPED'!$A$2:$G$1000000,5,FALSE)*M788</f>
        <v>21195793.34406836</v>
      </c>
      <c r="R788" s="8">
        <f>VLOOKUP($A788,'03 FORECAST SHIPPED'!$A$2:$G$1000000,6,FALSE)*N788</f>
        <v>109.95563770794824</v>
      </c>
      <c r="S788" s="8">
        <f>VLOOKUP($A788,'03 FORECAST SHIPPED'!$A$2:$G$1000000,7,FALSE)*O788</f>
        <v>120.33190271816881</v>
      </c>
    </row>
    <row r="789" spans="1:19" x14ac:dyDescent="0.25">
      <c r="A789" t="s">
        <v>825</v>
      </c>
      <c r="B789">
        <f>VLOOKUP($A789,'01 LEAD TIME'!$A$10:$G$1000000,2,FALSE)</f>
        <v>1</v>
      </c>
      <c r="C789">
        <f>VLOOKUP($A789,'01 LEAD TIME'!$A$10:$G$1000000,3,FALSE)</f>
        <v>5463</v>
      </c>
      <c r="D789" s="3">
        <f>VLOOKUP($A789,'01 LEAD TIME'!$A$10:$G$1000000,4,FALSE)</f>
        <v>65023910.799999997</v>
      </c>
      <c r="E789" s="3">
        <f>VLOOKUP($A789,'01 LEAD TIME'!$A$10:$G$1000000,5,FALSE)</f>
        <v>64869060.799999997</v>
      </c>
      <c r="F789" s="3">
        <f>VLOOKUP($A789,'01 LEAD TIME'!$A$10:$G$1000000,6,FALSE)</f>
        <v>129</v>
      </c>
      <c r="G789" s="3">
        <f>VLOOKUP($A789,'01 LEAD TIME'!$A$10:$G$1000000,7,FALSE)</f>
        <v>171</v>
      </c>
      <c r="H789" s="3">
        <f>VLOOKUP($A789,'02 SHIPPED'!$A$10:$G$1000000,4,FALSE)</f>
        <v>209412340.59999999</v>
      </c>
      <c r="I789" s="3">
        <f>VLOOKUP($A789,'02 SHIPPED'!$A$10:$G$1000000,5,FALSE)</f>
        <v>208084786.12</v>
      </c>
      <c r="J789" s="3">
        <f>VLOOKUP($A789,'02 SHIPPED'!$A$10:$G$1000000,6,FALSE)</f>
        <v>407</v>
      </c>
      <c r="K789" s="3">
        <f>VLOOKUP($A789,'02 SHIPPED'!$A$10:$G$1000000,7,FALSE)</f>
        <v>538</v>
      </c>
      <c r="L789" s="2">
        <f t="shared" si="51"/>
        <v>0.31050658530292935</v>
      </c>
      <c r="M789" s="2">
        <f t="shared" si="52"/>
        <v>0.31174341002801997</v>
      </c>
      <c r="N789" s="2">
        <f t="shared" si="53"/>
        <v>0.31695331695331697</v>
      </c>
      <c r="O789" s="2">
        <f t="shared" si="54"/>
        <v>0.31784386617100374</v>
      </c>
      <c r="P789" s="8">
        <f>VLOOKUP($A789,'03 FORECAST SHIPPED'!$A$2:$G$1000000,4,FALSE)*L789</f>
        <v>68848525.424503326</v>
      </c>
      <c r="Q789" s="8">
        <f>VLOOKUP($A789,'03 FORECAST SHIPPED'!$A$2:$G$1000000,5,FALSE)*M789</f>
        <v>68801033.575648889</v>
      </c>
      <c r="R789" s="8">
        <f>VLOOKUP($A789,'03 FORECAST SHIPPED'!$A$2:$G$1000000,6,FALSE)*N789</f>
        <v>145.4815724815725</v>
      </c>
      <c r="S789" s="8">
        <f>VLOOKUP($A789,'03 FORECAST SHIPPED'!$A$2:$G$1000000,7,FALSE)*O789</f>
        <v>195.79182156133831</v>
      </c>
    </row>
    <row r="790" spans="1:19" x14ac:dyDescent="0.25">
      <c r="A790" t="s">
        <v>826</v>
      </c>
      <c r="B790">
        <f>VLOOKUP($A790,'01 LEAD TIME'!$A$10:$G$1000000,2,FALSE)</f>
        <v>1</v>
      </c>
      <c r="C790">
        <f>VLOOKUP($A790,'01 LEAD TIME'!$A$10:$G$1000000,3,FALSE)</f>
        <v>5490</v>
      </c>
      <c r="D790" s="3">
        <f>VLOOKUP($A790,'01 LEAD TIME'!$A$10:$G$1000000,4,FALSE)</f>
        <v>26611563</v>
      </c>
      <c r="E790" s="3">
        <f>VLOOKUP($A790,'01 LEAD TIME'!$A$10:$G$1000000,5,FALSE)</f>
        <v>26381259.73</v>
      </c>
      <c r="F790" s="3">
        <f>VLOOKUP($A790,'01 LEAD TIME'!$A$10:$G$1000000,6,FALSE)</f>
        <v>160</v>
      </c>
      <c r="G790" s="3">
        <f>VLOOKUP($A790,'01 LEAD TIME'!$A$10:$G$1000000,7,FALSE)</f>
        <v>196</v>
      </c>
      <c r="H790" s="3">
        <f>VLOOKUP($A790,'02 SHIPPED'!$A$10:$G$1000000,4,FALSE)</f>
        <v>106037783.56</v>
      </c>
      <c r="I790" s="3">
        <f>VLOOKUP($A790,'02 SHIPPED'!$A$10:$G$1000000,5,FALSE)</f>
        <v>104898751.8</v>
      </c>
      <c r="J790" s="3">
        <f>VLOOKUP($A790,'02 SHIPPED'!$A$10:$G$1000000,6,FALSE)</f>
        <v>523</v>
      </c>
      <c r="K790" s="3">
        <f>VLOOKUP($A790,'02 SHIPPED'!$A$10:$G$1000000,7,FALSE)</f>
        <v>672</v>
      </c>
      <c r="L790" s="2">
        <f t="shared" si="51"/>
        <v>0.25096302569302781</v>
      </c>
      <c r="M790" s="2">
        <f t="shared" si="52"/>
        <v>0.25149259907590243</v>
      </c>
      <c r="N790" s="2">
        <f t="shared" si="53"/>
        <v>0.30592734225621415</v>
      </c>
      <c r="O790" s="2">
        <f t="shared" si="54"/>
        <v>0.29166666666666669</v>
      </c>
      <c r="P790" s="8">
        <f>VLOOKUP($A790,'03 FORECAST SHIPPED'!$A$2:$G$1000000,4,FALSE)*L790</f>
        <v>28544703.38021015</v>
      </c>
      <c r="Q790" s="8">
        <f>VLOOKUP($A790,'03 FORECAST SHIPPED'!$A$2:$G$1000000,5,FALSE)*M790</f>
        <v>28393691.798309956</v>
      </c>
      <c r="R790" s="8">
        <f>VLOOKUP($A790,'03 FORECAST SHIPPED'!$A$2:$G$1000000,6,FALSE)*N790</f>
        <v>180.19120458891013</v>
      </c>
      <c r="S790" s="8">
        <f>VLOOKUP($A790,'03 FORECAST SHIPPED'!$A$2:$G$1000000,7,FALSE)*O790</f>
        <v>217</v>
      </c>
    </row>
    <row r="791" spans="1:19" x14ac:dyDescent="0.25">
      <c r="A791" t="s">
        <v>827</v>
      </c>
      <c r="B791">
        <f>VLOOKUP($A791,'01 LEAD TIME'!$A$10:$G$1000000,2,FALSE)</f>
        <v>1</v>
      </c>
      <c r="C791">
        <f>VLOOKUP($A791,'01 LEAD TIME'!$A$10:$G$1000000,3,FALSE)</f>
        <v>5508</v>
      </c>
      <c r="D791" s="3">
        <f>VLOOKUP($A791,'01 LEAD TIME'!$A$10:$G$1000000,4,FALSE)</f>
        <v>32884527</v>
      </c>
      <c r="E791" s="3">
        <f>VLOOKUP($A791,'01 LEAD TIME'!$A$10:$G$1000000,5,FALSE)</f>
        <v>32810122.670000002</v>
      </c>
      <c r="F791" s="3">
        <f>VLOOKUP($A791,'01 LEAD TIME'!$A$10:$G$1000000,6,FALSE)</f>
        <v>121</v>
      </c>
      <c r="G791" s="3">
        <f>VLOOKUP($A791,'01 LEAD TIME'!$A$10:$G$1000000,7,FALSE)</f>
        <v>137</v>
      </c>
      <c r="H791" s="3">
        <f>VLOOKUP($A791,'02 SHIPPED'!$A$10:$G$1000000,4,FALSE)</f>
        <v>123301603.09999999</v>
      </c>
      <c r="I791" s="3">
        <f>VLOOKUP($A791,'02 SHIPPED'!$A$10:$G$1000000,5,FALSE)</f>
        <v>120053566.34</v>
      </c>
      <c r="J791" s="3">
        <f>VLOOKUP($A791,'02 SHIPPED'!$A$10:$G$1000000,6,FALSE)</f>
        <v>435</v>
      </c>
      <c r="K791" s="3">
        <f>VLOOKUP($A791,'02 SHIPPED'!$A$10:$G$1000000,7,FALSE)</f>
        <v>548</v>
      </c>
      <c r="L791" s="2">
        <f t="shared" si="51"/>
        <v>0.26669991446364255</v>
      </c>
      <c r="M791" s="2">
        <f t="shared" si="52"/>
        <v>0.27329569349967886</v>
      </c>
      <c r="N791" s="2">
        <f t="shared" si="53"/>
        <v>0.27816091954022987</v>
      </c>
      <c r="O791" s="2">
        <f t="shared" si="54"/>
        <v>0.25</v>
      </c>
      <c r="P791" s="8">
        <f>VLOOKUP($A791,'03 FORECAST SHIPPED'!$A$2:$G$1000000,4,FALSE)*L791</f>
        <v>42695994.667152815</v>
      </c>
      <c r="Q791" s="8">
        <f>VLOOKUP($A791,'03 FORECAST SHIPPED'!$A$2:$G$1000000,5,FALSE)*M791</f>
        <v>42411719.647715785</v>
      </c>
      <c r="R791" s="8">
        <f>VLOOKUP($A791,'03 FORECAST SHIPPED'!$A$2:$G$1000000,6,FALSE)*N791</f>
        <v>146.03448275862067</v>
      </c>
      <c r="S791" s="8">
        <f>VLOOKUP($A791,'03 FORECAST SHIPPED'!$A$2:$G$1000000,7,FALSE)*O791</f>
        <v>166.75</v>
      </c>
    </row>
    <row r="792" spans="1:19" x14ac:dyDescent="0.25">
      <c r="A792" t="s">
        <v>828</v>
      </c>
      <c r="B792">
        <f>VLOOKUP($A792,'01 LEAD TIME'!$A$10:$G$1000000,2,FALSE)</f>
        <v>1</v>
      </c>
      <c r="C792">
        <f>VLOOKUP($A792,'01 LEAD TIME'!$A$10:$G$1000000,3,FALSE)</f>
        <v>5525</v>
      </c>
      <c r="D792" s="3">
        <f>VLOOKUP($A792,'01 LEAD TIME'!$A$10:$G$1000000,4,FALSE)</f>
        <v>31667267.140000001</v>
      </c>
      <c r="E792" s="3">
        <f>VLOOKUP($A792,'01 LEAD TIME'!$A$10:$G$1000000,5,FALSE)</f>
        <v>31344072.800000001</v>
      </c>
      <c r="F792" s="3">
        <f>VLOOKUP($A792,'01 LEAD TIME'!$A$10:$G$1000000,6,FALSE)</f>
        <v>117</v>
      </c>
      <c r="G792" s="3">
        <f>VLOOKUP($A792,'01 LEAD TIME'!$A$10:$G$1000000,7,FALSE)</f>
        <v>146</v>
      </c>
      <c r="H792" s="3">
        <f>VLOOKUP($A792,'02 SHIPPED'!$A$10:$G$1000000,4,FALSE)</f>
        <v>113075862.14</v>
      </c>
      <c r="I792" s="3">
        <f>VLOOKUP($A792,'02 SHIPPED'!$A$10:$G$1000000,5,FALSE)</f>
        <v>111017695.91</v>
      </c>
      <c r="J792" s="3">
        <f>VLOOKUP($A792,'02 SHIPPED'!$A$10:$G$1000000,6,FALSE)</f>
        <v>301</v>
      </c>
      <c r="K792" s="3">
        <f>VLOOKUP($A792,'02 SHIPPED'!$A$10:$G$1000000,7,FALSE)</f>
        <v>421</v>
      </c>
      <c r="L792" s="2">
        <f t="shared" si="51"/>
        <v>0.28005328936420171</v>
      </c>
      <c r="M792" s="2">
        <f t="shared" si="52"/>
        <v>0.28233402380652955</v>
      </c>
      <c r="N792" s="2">
        <f t="shared" si="53"/>
        <v>0.38870431893687707</v>
      </c>
      <c r="O792" s="2">
        <f t="shared" si="54"/>
        <v>0.34679334916864607</v>
      </c>
      <c r="P792" s="8">
        <f>VLOOKUP($A792,'03 FORECAST SHIPPED'!$A$2:$G$1000000,4,FALSE)*L792</f>
        <v>37777098.764745079</v>
      </c>
      <c r="Q792" s="8">
        <f>VLOOKUP($A792,'03 FORECAST SHIPPED'!$A$2:$G$1000000,5,FALSE)*M792</f>
        <v>37413112.205777265</v>
      </c>
      <c r="R792" s="8">
        <f>VLOOKUP($A792,'03 FORECAST SHIPPED'!$A$2:$G$1000000,6,FALSE)*N792</f>
        <v>150.03986710963454</v>
      </c>
      <c r="S792" s="8">
        <f>VLOOKUP($A792,'03 FORECAST SHIPPED'!$A$2:$G$1000000,7,FALSE)*O792</f>
        <v>184.14726840855107</v>
      </c>
    </row>
    <row r="793" spans="1:19" x14ac:dyDescent="0.25">
      <c r="A793" t="s">
        <v>829</v>
      </c>
      <c r="B793">
        <f>VLOOKUP($A793,'01 LEAD TIME'!$A$10:$G$1000000,2,FALSE)</f>
        <v>1</v>
      </c>
      <c r="C793">
        <f>VLOOKUP($A793,'01 LEAD TIME'!$A$10:$G$1000000,3,FALSE)</f>
        <v>5545</v>
      </c>
      <c r="D793" s="3">
        <f>VLOOKUP($A793,'01 LEAD TIME'!$A$10:$G$1000000,4,FALSE)</f>
        <v>27216176.120000001</v>
      </c>
      <c r="E793" s="3">
        <f>VLOOKUP($A793,'01 LEAD TIME'!$A$10:$G$1000000,5,FALSE)</f>
        <v>27103626.120000001</v>
      </c>
      <c r="F793" s="3">
        <f>VLOOKUP($A793,'01 LEAD TIME'!$A$10:$G$1000000,6,FALSE)</f>
        <v>106</v>
      </c>
      <c r="G793" s="3">
        <f>VLOOKUP($A793,'01 LEAD TIME'!$A$10:$G$1000000,7,FALSE)</f>
        <v>124</v>
      </c>
      <c r="H793" s="3">
        <f>VLOOKUP($A793,'02 SHIPPED'!$A$10:$G$1000000,4,FALSE)</f>
        <v>76527510.239999995</v>
      </c>
      <c r="I793" s="3">
        <f>VLOOKUP($A793,'02 SHIPPED'!$A$10:$G$1000000,5,FALSE)</f>
        <v>76089812.739999995</v>
      </c>
      <c r="J793" s="3">
        <f>VLOOKUP($A793,'02 SHIPPED'!$A$10:$G$1000000,6,FALSE)</f>
        <v>359</v>
      </c>
      <c r="K793" s="3">
        <f>VLOOKUP($A793,'02 SHIPPED'!$A$10:$G$1000000,7,FALSE)</f>
        <v>464</v>
      </c>
      <c r="L793" s="2">
        <f t="shared" si="51"/>
        <v>0.35563911637327039</v>
      </c>
      <c r="M793" s="2">
        <f t="shared" si="52"/>
        <v>0.35620571458906714</v>
      </c>
      <c r="N793" s="2">
        <f t="shared" si="53"/>
        <v>0.29526462395543174</v>
      </c>
      <c r="O793" s="2">
        <f t="shared" si="54"/>
        <v>0.26724137931034481</v>
      </c>
      <c r="P793" s="8">
        <f>VLOOKUP($A793,'03 FORECAST SHIPPED'!$A$2:$G$1000000,4,FALSE)*L793</f>
        <v>32134131.470060997</v>
      </c>
      <c r="Q793" s="8">
        <f>VLOOKUP($A793,'03 FORECAST SHIPPED'!$A$2:$G$1000000,5,FALSE)*M793</f>
        <v>31993233.29672822</v>
      </c>
      <c r="R793" s="8">
        <f>VLOOKUP($A793,'03 FORECAST SHIPPED'!$A$2:$G$1000000,6,FALSE)*N793</f>
        <v>129.62116991643452</v>
      </c>
      <c r="S793" s="8">
        <f>VLOOKUP($A793,'03 FORECAST SHIPPED'!$A$2:$G$1000000,7,FALSE)*O793</f>
        <v>145.64655172413791</v>
      </c>
    </row>
    <row r="794" spans="1:19" x14ac:dyDescent="0.25">
      <c r="A794" t="s">
        <v>830</v>
      </c>
      <c r="B794">
        <f>VLOOKUP($A794,'01 LEAD TIME'!$A$10:$G$1000000,2,FALSE)</f>
        <v>1</v>
      </c>
      <c r="C794">
        <f>VLOOKUP($A794,'01 LEAD TIME'!$A$10:$G$1000000,3,FALSE)</f>
        <v>5560</v>
      </c>
      <c r="D794" s="3">
        <f>VLOOKUP($A794,'01 LEAD TIME'!$A$10:$G$1000000,4,FALSE)</f>
        <v>58042526.939999998</v>
      </c>
      <c r="E794" s="3">
        <f>VLOOKUP($A794,'01 LEAD TIME'!$A$10:$G$1000000,5,FALSE)</f>
        <v>57698436.939999998</v>
      </c>
      <c r="F794" s="3">
        <f>VLOOKUP($A794,'01 LEAD TIME'!$A$10:$G$1000000,6,FALSE)</f>
        <v>300</v>
      </c>
      <c r="G794" s="3">
        <f>VLOOKUP($A794,'01 LEAD TIME'!$A$10:$G$1000000,7,FALSE)</f>
        <v>358</v>
      </c>
      <c r="H794" s="3">
        <f>VLOOKUP($A794,'02 SHIPPED'!$A$10:$G$1000000,4,FALSE)</f>
        <v>195213905.44999999</v>
      </c>
      <c r="I794" s="3">
        <f>VLOOKUP($A794,'02 SHIPPED'!$A$10:$G$1000000,5,FALSE)</f>
        <v>191238002.63</v>
      </c>
      <c r="J794" s="3">
        <f>VLOOKUP($A794,'02 SHIPPED'!$A$10:$G$1000000,6,FALSE)</f>
        <v>796</v>
      </c>
      <c r="K794" s="3">
        <f>VLOOKUP($A794,'02 SHIPPED'!$A$10:$G$1000000,7,FALSE)</f>
        <v>1043</v>
      </c>
      <c r="L794" s="2">
        <f t="shared" si="51"/>
        <v>0.2973278302393596</v>
      </c>
      <c r="M794" s="2">
        <f t="shared" si="52"/>
        <v>0.3017101002232947</v>
      </c>
      <c r="N794" s="2">
        <f t="shared" si="53"/>
        <v>0.37688442211055279</v>
      </c>
      <c r="O794" s="2">
        <f t="shared" si="54"/>
        <v>0.3432406519654842</v>
      </c>
      <c r="P794" s="8">
        <f>VLOOKUP($A794,'03 FORECAST SHIPPED'!$A$2:$G$1000000,4,FALSE)*L794</f>
        <v>67753576.684442773</v>
      </c>
      <c r="Q794" s="8">
        <f>VLOOKUP($A794,'03 FORECAST SHIPPED'!$A$2:$G$1000000,5,FALSE)*M794</f>
        <v>67476370.333493486</v>
      </c>
      <c r="R794" s="8">
        <f>VLOOKUP($A794,'03 FORECAST SHIPPED'!$A$2:$G$1000000,6,FALSE)*N794</f>
        <v>372.7386934673367</v>
      </c>
      <c r="S794" s="8">
        <f>VLOOKUP($A794,'03 FORECAST SHIPPED'!$A$2:$G$1000000,7,FALSE)*O794</f>
        <v>433.16970278044107</v>
      </c>
    </row>
    <row r="795" spans="1:19" x14ac:dyDescent="0.25">
      <c r="A795" t="s">
        <v>831</v>
      </c>
      <c r="B795">
        <f>VLOOKUP($A795,'01 LEAD TIME'!$A$10:$G$1000000,2,FALSE)</f>
        <v>1</v>
      </c>
      <c r="C795">
        <f>VLOOKUP($A795,'01 LEAD TIME'!$A$10:$G$1000000,3,FALSE)</f>
        <v>5585</v>
      </c>
      <c r="D795" s="3">
        <f>VLOOKUP($A795,'01 LEAD TIME'!$A$10:$G$1000000,4,FALSE)</f>
        <v>29659646.620000001</v>
      </c>
      <c r="E795" s="3">
        <f>VLOOKUP($A795,'01 LEAD TIME'!$A$10:$G$1000000,5,FALSE)</f>
        <v>29418924.66</v>
      </c>
      <c r="F795" s="3">
        <f>VLOOKUP($A795,'01 LEAD TIME'!$A$10:$G$1000000,6,FALSE)</f>
        <v>147</v>
      </c>
      <c r="G795" s="3">
        <f>VLOOKUP($A795,'01 LEAD TIME'!$A$10:$G$1000000,7,FALSE)</f>
        <v>191</v>
      </c>
      <c r="H795" s="3">
        <f>VLOOKUP($A795,'02 SHIPPED'!$A$10:$G$1000000,4,FALSE)</f>
        <v>105496077.34</v>
      </c>
      <c r="I795" s="3">
        <f>VLOOKUP($A795,'02 SHIPPED'!$A$10:$G$1000000,5,FALSE)</f>
        <v>104702268.11</v>
      </c>
      <c r="J795" s="3">
        <f>VLOOKUP($A795,'02 SHIPPED'!$A$10:$G$1000000,6,FALSE)</f>
        <v>470</v>
      </c>
      <c r="K795" s="3">
        <f>VLOOKUP($A795,'02 SHIPPED'!$A$10:$G$1000000,7,FALSE)</f>
        <v>608</v>
      </c>
      <c r="L795" s="2">
        <f t="shared" si="51"/>
        <v>0.2811445445920312</v>
      </c>
      <c r="M795" s="2">
        <f t="shared" si="52"/>
        <v>0.28097695676556439</v>
      </c>
      <c r="N795" s="2">
        <f t="shared" si="53"/>
        <v>0.31276595744680852</v>
      </c>
      <c r="O795" s="2">
        <f t="shared" si="54"/>
        <v>0.31414473684210525</v>
      </c>
      <c r="P795" s="8">
        <f>VLOOKUP($A795,'03 FORECAST SHIPPED'!$A$2:$G$1000000,4,FALSE)*L795</f>
        <v>40666185.776964597</v>
      </c>
      <c r="Q795" s="8">
        <f>VLOOKUP($A795,'03 FORECAST SHIPPED'!$A$2:$G$1000000,5,FALSE)*M795</f>
        <v>40327291.962318912</v>
      </c>
      <c r="R795" s="8">
        <f>VLOOKUP($A795,'03 FORECAST SHIPPED'!$A$2:$G$1000000,6,FALSE)*N795</f>
        <v>194.85319148936171</v>
      </c>
      <c r="S795" s="8">
        <f>VLOOKUP($A795,'03 FORECAST SHIPPED'!$A$2:$G$1000000,7,FALSE)*O795</f>
        <v>253.20065789473682</v>
      </c>
    </row>
    <row r="796" spans="1:19" x14ac:dyDescent="0.25">
      <c r="A796" t="s">
        <v>832</v>
      </c>
      <c r="B796">
        <f>VLOOKUP($A796,'01 LEAD TIME'!$A$10:$G$1000000,2,FALSE)</f>
        <v>1</v>
      </c>
      <c r="C796">
        <f>VLOOKUP($A796,'01 LEAD TIME'!$A$10:$G$1000000,3,FALSE)</f>
        <v>5603</v>
      </c>
      <c r="D796" s="3">
        <f>VLOOKUP($A796,'01 LEAD TIME'!$A$10:$G$1000000,4,FALSE)</f>
        <v>27897798.100000001</v>
      </c>
      <c r="E796" s="3">
        <f>VLOOKUP($A796,'01 LEAD TIME'!$A$10:$G$1000000,5,FALSE)</f>
        <v>27560863.350000001</v>
      </c>
      <c r="F796" s="3">
        <f>VLOOKUP($A796,'01 LEAD TIME'!$A$10:$G$1000000,6,FALSE)</f>
        <v>163</v>
      </c>
      <c r="G796" s="3">
        <f>VLOOKUP($A796,'01 LEAD TIME'!$A$10:$G$1000000,7,FALSE)</f>
        <v>202</v>
      </c>
      <c r="H796" s="3">
        <f>VLOOKUP($A796,'02 SHIPPED'!$A$10:$G$1000000,4,FALSE)</f>
        <v>74674150.040000007</v>
      </c>
      <c r="I796" s="3">
        <f>VLOOKUP($A796,'02 SHIPPED'!$A$10:$G$1000000,5,FALSE)</f>
        <v>74115246.459999993</v>
      </c>
      <c r="J796" s="3">
        <f>VLOOKUP($A796,'02 SHIPPED'!$A$10:$G$1000000,6,FALSE)</f>
        <v>406</v>
      </c>
      <c r="K796" s="3">
        <f>VLOOKUP($A796,'02 SHIPPED'!$A$10:$G$1000000,7,FALSE)</f>
        <v>511</v>
      </c>
      <c r="L796" s="2">
        <f t="shared" si="51"/>
        <v>0.37359378158380441</v>
      </c>
      <c r="M796" s="2">
        <f t="shared" si="52"/>
        <v>0.37186496256036339</v>
      </c>
      <c r="N796" s="2">
        <f t="shared" si="53"/>
        <v>0.40147783251231528</v>
      </c>
      <c r="O796" s="2">
        <f t="shared" si="54"/>
        <v>0.3953033268101761</v>
      </c>
      <c r="P796" s="8">
        <f>VLOOKUP($A796,'03 FORECAST SHIPPED'!$A$2:$G$1000000,4,FALSE)*L796</f>
        <v>39059861.454762019</v>
      </c>
      <c r="Q796" s="8">
        <f>VLOOKUP($A796,'03 FORECAST SHIPPED'!$A$2:$G$1000000,5,FALSE)*M796</f>
        <v>38660214.829465821</v>
      </c>
      <c r="R796" s="8">
        <f>VLOOKUP($A796,'03 FORECAST SHIPPED'!$A$2:$G$1000000,6,FALSE)*N796</f>
        <v>213.58620689655172</v>
      </c>
      <c r="S796" s="8">
        <f>VLOOKUP($A796,'03 FORECAST SHIPPED'!$A$2:$G$1000000,7,FALSE)*O796</f>
        <v>261.6908023483366</v>
      </c>
    </row>
    <row r="797" spans="1:19" x14ac:dyDescent="0.25">
      <c r="A797" t="s">
        <v>833</v>
      </c>
      <c r="B797">
        <f>VLOOKUP($A797,'01 LEAD TIME'!$A$10:$G$1000000,2,FALSE)</f>
        <v>1</v>
      </c>
      <c r="C797">
        <f>VLOOKUP($A797,'01 LEAD TIME'!$A$10:$G$1000000,3,FALSE)</f>
        <v>5623</v>
      </c>
      <c r="D797" s="3">
        <f>VLOOKUP($A797,'01 LEAD TIME'!$A$10:$G$1000000,4,FALSE)</f>
        <v>22089501</v>
      </c>
      <c r="E797" s="3">
        <f>VLOOKUP($A797,'01 LEAD TIME'!$A$10:$G$1000000,5,FALSE)</f>
        <v>22053181.059999999</v>
      </c>
      <c r="F797" s="3">
        <f>VLOOKUP($A797,'01 LEAD TIME'!$A$10:$G$1000000,6,FALSE)</f>
        <v>84</v>
      </c>
      <c r="G797" s="3">
        <f>VLOOKUP($A797,'01 LEAD TIME'!$A$10:$G$1000000,7,FALSE)</f>
        <v>92</v>
      </c>
      <c r="H797" s="3">
        <f>VLOOKUP($A797,'02 SHIPPED'!$A$10:$G$1000000,4,FALSE)</f>
        <v>132806110.90000001</v>
      </c>
      <c r="I797" s="3">
        <f>VLOOKUP($A797,'02 SHIPPED'!$A$10:$G$1000000,5,FALSE)</f>
        <v>131501995.81999999</v>
      </c>
      <c r="J797" s="3">
        <f>VLOOKUP($A797,'02 SHIPPED'!$A$10:$G$1000000,6,FALSE)</f>
        <v>427</v>
      </c>
      <c r="K797" s="3">
        <f>VLOOKUP($A797,'02 SHIPPED'!$A$10:$G$1000000,7,FALSE)</f>
        <v>538</v>
      </c>
      <c r="L797" s="2">
        <f t="shared" si="51"/>
        <v>0.16632895015375379</v>
      </c>
      <c r="M797" s="2">
        <f t="shared" si="52"/>
        <v>0.16770225366150643</v>
      </c>
      <c r="N797" s="2">
        <f t="shared" si="53"/>
        <v>0.19672131147540983</v>
      </c>
      <c r="O797" s="2">
        <f t="shared" si="54"/>
        <v>0.17100371747211895</v>
      </c>
      <c r="P797" s="8">
        <f>VLOOKUP($A797,'03 FORECAST SHIPPED'!$A$2:$G$1000000,4,FALSE)*L797</f>
        <v>24487391.990236487</v>
      </c>
      <c r="Q797" s="8">
        <f>VLOOKUP($A797,'03 FORECAST SHIPPED'!$A$2:$G$1000000,5,FALSE)*M797</f>
        <v>24505379.330000982</v>
      </c>
      <c r="R797" s="8">
        <f>VLOOKUP($A797,'03 FORECAST SHIPPED'!$A$2:$G$1000000,6,FALSE)*N797</f>
        <v>90.295081967213108</v>
      </c>
      <c r="S797" s="8">
        <f>VLOOKUP($A797,'03 FORECAST SHIPPED'!$A$2:$G$1000000,7,FALSE)*O797</f>
        <v>100.03717472118959</v>
      </c>
    </row>
    <row r="798" spans="1:19" x14ac:dyDescent="0.25">
      <c r="A798" t="s">
        <v>834</v>
      </c>
      <c r="B798">
        <f>VLOOKUP($A798,'01 LEAD TIME'!$A$10:$G$1000000,2,FALSE)</f>
        <v>1</v>
      </c>
      <c r="C798">
        <f>VLOOKUP($A798,'01 LEAD TIME'!$A$10:$G$1000000,3,FALSE)</f>
        <v>5640</v>
      </c>
      <c r="D798" s="3">
        <f>VLOOKUP($A798,'01 LEAD TIME'!$A$10:$G$1000000,4,FALSE)</f>
        <v>17519234.719999999</v>
      </c>
      <c r="E798" s="3">
        <f>VLOOKUP($A798,'01 LEAD TIME'!$A$10:$G$1000000,5,FALSE)</f>
        <v>17513945.219999999</v>
      </c>
      <c r="F798" s="3">
        <f>VLOOKUP($A798,'01 LEAD TIME'!$A$10:$G$1000000,6,FALSE)</f>
        <v>92</v>
      </c>
      <c r="G798" s="3">
        <f>VLOOKUP($A798,'01 LEAD TIME'!$A$10:$G$1000000,7,FALSE)</f>
        <v>117</v>
      </c>
      <c r="H798" s="3">
        <f>VLOOKUP($A798,'02 SHIPPED'!$A$10:$G$1000000,4,FALSE)</f>
        <v>56805284.920000002</v>
      </c>
      <c r="I798" s="3">
        <f>VLOOKUP($A798,'02 SHIPPED'!$A$10:$G$1000000,5,FALSE)</f>
        <v>55890701.57</v>
      </c>
      <c r="J798" s="3">
        <f>VLOOKUP($A798,'02 SHIPPED'!$A$10:$G$1000000,6,FALSE)</f>
        <v>243</v>
      </c>
      <c r="K798" s="3">
        <f>VLOOKUP($A798,'02 SHIPPED'!$A$10:$G$1000000,7,FALSE)</f>
        <v>290</v>
      </c>
      <c r="L798" s="2">
        <f t="shared" si="51"/>
        <v>0.3084085353092178</v>
      </c>
      <c r="M798" s="2">
        <f t="shared" si="52"/>
        <v>0.31336062579326823</v>
      </c>
      <c r="N798" s="2">
        <f t="shared" si="53"/>
        <v>0.37860082304526749</v>
      </c>
      <c r="O798" s="2">
        <f t="shared" si="54"/>
        <v>0.40344827586206894</v>
      </c>
      <c r="P798" s="8">
        <f>VLOOKUP($A798,'03 FORECAST SHIPPED'!$A$2:$G$1000000,4,FALSE)*L798</f>
        <v>21834528.211108599</v>
      </c>
      <c r="Q798" s="8">
        <f>VLOOKUP($A798,'03 FORECAST SHIPPED'!$A$2:$G$1000000,5,FALSE)*M798</f>
        <v>22005677.679104738</v>
      </c>
      <c r="R798" s="8">
        <f>VLOOKUP($A798,'03 FORECAST SHIPPED'!$A$2:$G$1000000,6,FALSE)*N798</f>
        <v>126.45267489711934</v>
      </c>
      <c r="S798" s="8">
        <f>VLOOKUP($A798,'03 FORECAST SHIPPED'!$A$2:$G$1000000,7,FALSE)*O798</f>
        <v>160.16896551724136</v>
      </c>
    </row>
    <row r="799" spans="1:19" x14ac:dyDescent="0.25">
      <c r="A799" t="s">
        <v>835</v>
      </c>
      <c r="B799">
        <f>VLOOKUP($A799,'01 LEAD TIME'!$A$10:$G$1000000,2,FALSE)</f>
        <v>1</v>
      </c>
      <c r="C799">
        <f>VLOOKUP($A799,'01 LEAD TIME'!$A$10:$G$1000000,3,FALSE)</f>
        <v>5656</v>
      </c>
      <c r="D799" s="3">
        <f>VLOOKUP($A799,'01 LEAD TIME'!$A$10:$G$1000000,4,FALSE)</f>
        <v>134708473</v>
      </c>
      <c r="E799" s="3">
        <f>VLOOKUP($A799,'01 LEAD TIME'!$A$10:$G$1000000,5,FALSE)</f>
        <v>131963562.91</v>
      </c>
      <c r="F799" s="3">
        <f>VLOOKUP($A799,'01 LEAD TIME'!$A$10:$G$1000000,6,FALSE)</f>
        <v>911</v>
      </c>
      <c r="G799" s="3">
        <f>VLOOKUP($A799,'01 LEAD TIME'!$A$10:$G$1000000,7,FALSE)</f>
        <v>1202</v>
      </c>
      <c r="H799" s="3">
        <f>VLOOKUP($A799,'02 SHIPPED'!$A$10:$G$1000000,4,FALSE)</f>
        <v>406736375.07999998</v>
      </c>
      <c r="I799" s="3">
        <f>VLOOKUP($A799,'02 SHIPPED'!$A$10:$G$1000000,5,FALSE)</f>
        <v>396900554.68000001</v>
      </c>
      <c r="J799" s="3">
        <f>VLOOKUP($A799,'02 SHIPPED'!$A$10:$G$1000000,6,FALSE)</f>
        <v>2304</v>
      </c>
      <c r="K799" s="3">
        <f>VLOOKUP($A799,'02 SHIPPED'!$A$10:$G$1000000,7,FALSE)</f>
        <v>3700</v>
      </c>
      <c r="L799" s="2">
        <f t="shared" si="51"/>
        <v>0.33119357218420536</v>
      </c>
      <c r="M799" s="2">
        <f t="shared" si="52"/>
        <v>0.33248520656867125</v>
      </c>
      <c r="N799" s="2">
        <f t="shared" si="53"/>
        <v>0.39539930555555558</v>
      </c>
      <c r="O799" s="2">
        <f t="shared" si="54"/>
        <v>0.32486486486486488</v>
      </c>
      <c r="P799" s="8">
        <f>VLOOKUP($A799,'03 FORECAST SHIPPED'!$A$2:$G$1000000,4,FALSE)*L799</f>
        <v>170158694.12010491</v>
      </c>
      <c r="Q799" s="8">
        <f>VLOOKUP($A799,'03 FORECAST SHIPPED'!$A$2:$G$1000000,5,FALSE)*M799</f>
        <v>167172545.34573132</v>
      </c>
      <c r="R799" s="8">
        <f>VLOOKUP($A799,'03 FORECAST SHIPPED'!$A$2:$G$1000000,6,FALSE)*N799</f>
        <v>1278.3259548611111</v>
      </c>
      <c r="S799" s="8">
        <f>VLOOKUP($A799,'03 FORECAST SHIPPED'!$A$2:$G$1000000,7,FALSE)*O799</f>
        <v>1568.7724324324324</v>
      </c>
    </row>
    <row r="800" spans="1:19" x14ac:dyDescent="0.25">
      <c r="A800" t="s">
        <v>836</v>
      </c>
      <c r="B800">
        <f>VLOOKUP($A800,'01 LEAD TIME'!$A$10:$G$1000000,2,FALSE)</f>
        <v>1</v>
      </c>
      <c r="C800">
        <f>VLOOKUP($A800,'01 LEAD TIME'!$A$10:$G$1000000,3,FALSE)</f>
        <v>5684</v>
      </c>
      <c r="D800" s="3">
        <f>VLOOKUP($A800,'01 LEAD TIME'!$A$10:$G$1000000,4,FALSE)</f>
        <v>22387750.02</v>
      </c>
      <c r="E800" s="3">
        <f>VLOOKUP($A800,'01 LEAD TIME'!$A$10:$G$1000000,5,FALSE)</f>
        <v>22075552.52</v>
      </c>
      <c r="F800" s="3">
        <f>VLOOKUP($A800,'01 LEAD TIME'!$A$10:$G$1000000,6,FALSE)</f>
        <v>76</v>
      </c>
      <c r="G800" s="3">
        <f>VLOOKUP($A800,'01 LEAD TIME'!$A$10:$G$1000000,7,FALSE)</f>
        <v>89</v>
      </c>
      <c r="H800" s="3">
        <f>VLOOKUP($A800,'02 SHIPPED'!$A$10:$G$1000000,4,FALSE)</f>
        <v>76493747.420000002</v>
      </c>
      <c r="I800" s="3">
        <f>VLOOKUP($A800,'02 SHIPPED'!$A$10:$G$1000000,5,FALSE)</f>
        <v>75537757.010000005</v>
      </c>
      <c r="J800" s="3">
        <f>VLOOKUP($A800,'02 SHIPPED'!$A$10:$G$1000000,6,FALSE)</f>
        <v>332</v>
      </c>
      <c r="K800" s="3">
        <f>VLOOKUP($A800,'02 SHIPPED'!$A$10:$G$1000000,7,FALSE)</f>
        <v>431</v>
      </c>
      <c r="L800" s="2">
        <f t="shared" si="51"/>
        <v>0.29267424822419558</v>
      </c>
      <c r="M800" s="2">
        <f t="shared" si="52"/>
        <v>0.29224527433449665</v>
      </c>
      <c r="N800" s="2">
        <f t="shared" si="53"/>
        <v>0.2289156626506024</v>
      </c>
      <c r="O800" s="2">
        <f t="shared" si="54"/>
        <v>0.20649651972157773</v>
      </c>
      <c r="P800" s="8">
        <f>VLOOKUP($A800,'03 FORECAST SHIPPED'!$A$2:$G$1000000,4,FALSE)*L800</f>
        <v>28647074.555090487</v>
      </c>
      <c r="Q800" s="8">
        <f>VLOOKUP($A800,'03 FORECAST SHIPPED'!$A$2:$G$1000000,5,FALSE)*M800</f>
        <v>28237405.134567935</v>
      </c>
      <c r="R800" s="8">
        <f>VLOOKUP($A800,'03 FORECAST SHIPPED'!$A$2:$G$1000000,6,FALSE)*N800</f>
        <v>84.92771084337349</v>
      </c>
      <c r="S800" s="8">
        <f>VLOOKUP($A800,'03 FORECAST SHIPPED'!$A$2:$G$1000000,7,FALSE)*O800</f>
        <v>100.56380510440836</v>
      </c>
    </row>
    <row r="801" spans="1:19" x14ac:dyDescent="0.25">
      <c r="A801" t="s">
        <v>837</v>
      </c>
      <c r="B801">
        <f>VLOOKUP($A801,'01 LEAD TIME'!$A$10:$G$1000000,2,FALSE)</f>
        <v>1</v>
      </c>
      <c r="C801">
        <f>VLOOKUP($A801,'01 LEAD TIME'!$A$10:$G$1000000,3,FALSE)</f>
        <v>5705</v>
      </c>
      <c r="D801" s="3">
        <f>VLOOKUP($A801,'01 LEAD TIME'!$A$10:$G$1000000,4,FALSE)</f>
        <v>24407230.32</v>
      </c>
      <c r="E801" s="3">
        <f>VLOOKUP($A801,'01 LEAD TIME'!$A$10:$G$1000000,5,FALSE)</f>
        <v>24123919.5</v>
      </c>
      <c r="F801" s="3">
        <f>VLOOKUP($A801,'01 LEAD TIME'!$A$10:$G$1000000,6,FALSE)</f>
        <v>106</v>
      </c>
      <c r="G801" s="3">
        <f>VLOOKUP($A801,'01 LEAD TIME'!$A$10:$G$1000000,7,FALSE)</f>
        <v>127</v>
      </c>
      <c r="H801" s="3">
        <f>VLOOKUP($A801,'02 SHIPPED'!$A$10:$G$1000000,4,FALSE)</f>
        <v>80308367.219999999</v>
      </c>
      <c r="I801" s="3">
        <f>VLOOKUP($A801,'02 SHIPPED'!$A$10:$G$1000000,5,FALSE)</f>
        <v>79901815.510000005</v>
      </c>
      <c r="J801" s="3">
        <f>VLOOKUP($A801,'02 SHIPPED'!$A$10:$G$1000000,6,FALSE)</f>
        <v>319</v>
      </c>
      <c r="K801" s="3">
        <f>VLOOKUP($A801,'02 SHIPPED'!$A$10:$G$1000000,7,FALSE)</f>
        <v>398</v>
      </c>
      <c r="L801" s="2">
        <f t="shared" si="51"/>
        <v>0.30391889618597079</v>
      </c>
      <c r="M801" s="2">
        <f t="shared" si="52"/>
        <v>0.30191954145248179</v>
      </c>
      <c r="N801" s="2">
        <f t="shared" si="53"/>
        <v>0.33228840125391851</v>
      </c>
      <c r="O801" s="2">
        <f t="shared" si="54"/>
        <v>0.31909547738693467</v>
      </c>
      <c r="P801" s="8">
        <f>VLOOKUP($A801,'03 FORECAST SHIPPED'!$A$2:$G$1000000,4,FALSE)*L801</f>
        <v>29155389.881867588</v>
      </c>
      <c r="Q801" s="8">
        <f>VLOOKUP($A801,'03 FORECAST SHIPPED'!$A$2:$G$1000000,5,FALSE)*M801</f>
        <v>28803062.213120192</v>
      </c>
      <c r="R801" s="8">
        <f>VLOOKUP($A801,'03 FORECAST SHIPPED'!$A$2:$G$1000000,6,FALSE)*N801</f>
        <v>134.24451410658307</v>
      </c>
      <c r="S801" s="8">
        <f>VLOOKUP($A801,'03 FORECAST SHIPPED'!$A$2:$G$1000000,7,FALSE)*O801</f>
        <v>166.88693467336682</v>
      </c>
    </row>
    <row r="802" spans="1:19" x14ac:dyDescent="0.25">
      <c r="A802" t="s">
        <v>838</v>
      </c>
      <c r="B802">
        <f>VLOOKUP($A802,'01 LEAD TIME'!$A$10:$G$1000000,2,FALSE)</f>
        <v>1</v>
      </c>
      <c r="C802">
        <f>VLOOKUP($A802,'01 LEAD TIME'!$A$10:$G$1000000,3,FALSE)</f>
        <v>5710</v>
      </c>
      <c r="D802" s="3">
        <f>VLOOKUP($A802,'01 LEAD TIME'!$A$10:$G$1000000,4,FALSE)</f>
        <v>344634801.77999997</v>
      </c>
      <c r="E802" s="3">
        <f>VLOOKUP($A802,'01 LEAD TIME'!$A$10:$G$1000000,5,FALSE)</f>
        <v>338575674.31999999</v>
      </c>
      <c r="F802" s="3">
        <f>VLOOKUP($A802,'01 LEAD TIME'!$A$10:$G$1000000,6,FALSE)</f>
        <v>1585</v>
      </c>
      <c r="G802" s="3">
        <f>VLOOKUP($A802,'01 LEAD TIME'!$A$10:$G$1000000,7,FALSE)</f>
        <v>2373</v>
      </c>
      <c r="H802" s="3">
        <f>VLOOKUP($A802,'02 SHIPPED'!$A$10:$G$1000000,4,FALSE)</f>
        <v>794880502.17999995</v>
      </c>
      <c r="I802" s="3">
        <f>VLOOKUP($A802,'02 SHIPPED'!$A$10:$G$1000000,5,FALSE)</f>
        <v>778992301.13</v>
      </c>
      <c r="J802" s="3">
        <f>VLOOKUP($A802,'02 SHIPPED'!$A$10:$G$1000000,6,FALSE)</f>
        <v>3755</v>
      </c>
      <c r="K802" s="3">
        <f>VLOOKUP($A802,'02 SHIPPED'!$A$10:$G$1000000,7,FALSE)</f>
        <v>5758</v>
      </c>
      <c r="L802" s="2">
        <f t="shared" si="51"/>
        <v>0.43356806568386269</v>
      </c>
      <c r="M802" s="2">
        <f t="shared" si="52"/>
        <v>0.4346328889629138</v>
      </c>
      <c r="N802" s="2">
        <f t="shared" si="53"/>
        <v>0.42210386151797602</v>
      </c>
      <c r="O802" s="2">
        <f t="shared" si="54"/>
        <v>0.41212226467523444</v>
      </c>
      <c r="P802" s="8">
        <f>VLOOKUP($A802,'03 FORECAST SHIPPED'!$A$2:$G$1000000,4,FALSE)*L802</f>
        <v>360478643.52275097</v>
      </c>
      <c r="Q802" s="8">
        <f>VLOOKUP($A802,'03 FORECAST SHIPPED'!$A$2:$G$1000000,5,FALSE)*M802</f>
        <v>354242453.83907706</v>
      </c>
      <c r="R802" s="8">
        <f>VLOOKUP($A802,'03 FORECAST SHIPPED'!$A$2:$G$1000000,6,FALSE)*N802</f>
        <v>1669.8428761651132</v>
      </c>
      <c r="S802" s="8">
        <f>VLOOKUP($A802,'03 FORECAST SHIPPED'!$A$2:$G$1000000,7,FALSE)*O802</f>
        <v>2503.6427579020492</v>
      </c>
    </row>
    <row r="803" spans="1:19" x14ac:dyDescent="0.25">
      <c r="A803" t="s">
        <v>839</v>
      </c>
      <c r="B803">
        <f>VLOOKUP($A803,'01 LEAD TIME'!$A$10:$G$1000000,2,FALSE)</f>
        <v>1</v>
      </c>
      <c r="C803">
        <f>VLOOKUP($A803,'01 LEAD TIME'!$A$10:$G$1000000,3,FALSE)</f>
        <v>5716</v>
      </c>
      <c r="D803" s="3">
        <f>VLOOKUP($A803,'01 LEAD TIME'!$A$10:$G$1000000,4,FALSE)</f>
        <v>1046888523.1799999</v>
      </c>
      <c r="E803" s="3">
        <f>VLOOKUP($A803,'01 LEAD TIME'!$A$10:$G$1000000,5,FALSE)</f>
        <v>1016600454.87</v>
      </c>
      <c r="F803" s="3">
        <f>VLOOKUP($A803,'01 LEAD TIME'!$A$10:$G$1000000,6,FALSE)</f>
        <v>5790</v>
      </c>
      <c r="G803" s="3">
        <f>VLOOKUP($A803,'01 LEAD TIME'!$A$10:$G$1000000,7,FALSE)</f>
        <v>8060</v>
      </c>
      <c r="H803" s="3">
        <f>VLOOKUP($A803,'02 SHIPPED'!$A$10:$G$1000000,4,FALSE)</f>
        <v>2379456281.77</v>
      </c>
      <c r="I803" s="3">
        <f>VLOOKUP($A803,'02 SHIPPED'!$A$10:$G$1000000,5,FALSE)</f>
        <v>2318176093.0700002</v>
      </c>
      <c r="J803" s="3">
        <f>VLOOKUP($A803,'02 SHIPPED'!$A$10:$G$1000000,6,FALSE)</f>
        <v>12226</v>
      </c>
      <c r="K803" s="3">
        <f>VLOOKUP($A803,'02 SHIPPED'!$A$10:$G$1000000,7,FALSE)</f>
        <v>18129</v>
      </c>
      <c r="L803" s="2">
        <f t="shared" si="51"/>
        <v>0.43996963978731046</v>
      </c>
      <c r="M803" s="2">
        <f t="shared" si="52"/>
        <v>0.43853461258143622</v>
      </c>
      <c r="N803" s="2">
        <f t="shared" si="53"/>
        <v>0.47358089317847213</v>
      </c>
      <c r="O803" s="2">
        <f t="shared" si="54"/>
        <v>0.44459153841910753</v>
      </c>
      <c r="P803" s="8">
        <f>VLOOKUP($A803,'03 FORECAST SHIPPED'!$A$2:$G$1000000,4,FALSE)*L803</f>
        <v>1215931639.2375979</v>
      </c>
      <c r="Q803" s="8">
        <f>VLOOKUP($A803,'03 FORECAST SHIPPED'!$A$2:$G$1000000,5,FALSE)*M803</f>
        <v>1175686976.7580147</v>
      </c>
      <c r="R803" s="8">
        <f>VLOOKUP($A803,'03 FORECAST SHIPPED'!$A$2:$G$1000000,6,FALSE)*N803</f>
        <v>7164.8053328971046</v>
      </c>
      <c r="S803" s="8">
        <f>VLOOKUP($A803,'03 FORECAST SHIPPED'!$A$2:$G$1000000,7,FALSE)*O803</f>
        <v>9813.9136190633799</v>
      </c>
    </row>
    <row r="804" spans="1:19" x14ac:dyDescent="0.25">
      <c r="A804" t="s">
        <v>840</v>
      </c>
      <c r="B804">
        <f>VLOOKUP($A804,'01 LEAD TIME'!$A$10:$G$1000000,2,FALSE)</f>
        <v>1</v>
      </c>
      <c r="C804">
        <f>VLOOKUP($A804,'01 LEAD TIME'!$A$10:$G$1000000,3,FALSE)</f>
        <v>5733</v>
      </c>
      <c r="D804" s="3">
        <f>VLOOKUP($A804,'01 LEAD TIME'!$A$10:$G$1000000,4,FALSE)</f>
        <v>37684492</v>
      </c>
      <c r="E804" s="3">
        <f>VLOOKUP($A804,'01 LEAD TIME'!$A$10:$G$1000000,5,FALSE)</f>
        <v>37318191.700000003</v>
      </c>
      <c r="F804" s="3">
        <f>VLOOKUP($A804,'01 LEAD TIME'!$A$10:$G$1000000,6,FALSE)</f>
        <v>130</v>
      </c>
      <c r="G804" s="3">
        <f>VLOOKUP($A804,'01 LEAD TIME'!$A$10:$G$1000000,7,FALSE)</f>
        <v>158</v>
      </c>
      <c r="H804" s="3">
        <f>VLOOKUP($A804,'02 SHIPPED'!$A$10:$G$1000000,4,FALSE)</f>
        <v>109704980.31999999</v>
      </c>
      <c r="I804" s="3">
        <f>VLOOKUP($A804,'02 SHIPPED'!$A$10:$G$1000000,5,FALSE)</f>
        <v>108957708.53</v>
      </c>
      <c r="J804" s="3">
        <f>VLOOKUP($A804,'02 SHIPPED'!$A$10:$G$1000000,6,FALSE)</f>
        <v>401</v>
      </c>
      <c r="K804" s="3">
        <f>VLOOKUP($A804,'02 SHIPPED'!$A$10:$G$1000000,7,FALSE)</f>
        <v>532</v>
      </c>
      <c r="L804" s="2">
        <f t="shared" si="51"/>
        <v>0.3435075772319322</v>
      </c>
      <c r="M804" s="2">
        <f t="shared" si="52"/>
        <v>0.34250162015590624</v>
      </c>
      <c r="N804" s="2">
        <f t="shared" si="53"/>
        <v>0.32418952618453867</v>
      </c>
      <c r="O804" s="2">
        <f t="shared" si="54"/>
        <v>0.29699248120300753</v>
      </c>
      <c r="P804" s="8">
        <f>VLOOKUP($A804,'03 FORECAST SHIPPED'!$A$2:$G$1000000,4,FALSE)*L804</f>
        <v>45256936.988667332</v>
      </c>
      <c r="Q804" s="8">
        <f>VLOOKUP($A804,'03 FORECAST SHIPPED'!$A$2:$G$1000000,5,FALSE)*M804</f>
        <v>44758073.046690881</v>
      </c>
      <c r="R804" s="8">
        <f>VLOOKUP($A804,'03 FORECAST SHIPPED'!$A$2:$G$1000000,6,FALSE)*N804</f>
        <v>164.03990024937656</v>
      </c>
      <c r="S804" s="8">
        <f>VLOOKUP($A804,'03 FORECAST SHIPPED'!$A$2:$G$1000000,7,FALSE)*O804</f>
        <v>196.60902255639098</v>
      </c>
    </row>
    <row r="805" spans="1:19" x14ac:dyDescent="0.25">
      <c r="A805" t="s">
        <v>841</v>
      </c>
      <c r="B805">
        <f>VLOOKUP($A805,'01 LEAD TIME'!$A$10:$G$1000000,2,FALSE)</f>
        <v>1</v>
      </c>
      <c r="C805">
        <f>VLOOKUP($A805,'01 LEAD TIME'!$A$10:$G$1000000,3,FALSE)</f>
        <v>5738</v>
      </c>
      <c r="D805" s="3">
        <f>VLOOKUP($A805,'01 LEAD TIME'!$A$10:$G$1000000,4,FALSE)</f>
        <v>19427439</v>
      </c>
      <c r="E805" s="3">
        <f>VLOOKUP($A805,'01 LEAD TIME'!$A$10:$G$1000000,5,FALSE)</f>
        <v>19323891.780000001</v>
      </c>
      <c r="F805" s="3">
        <f>VLOOKUP($A805,'01 LEAD TIME'!$A$10:$G$1000000,6,FALSE)</f>
        <v>83</v>
      </c>
      <c r="G805" s="3">
        <f>VLOOKUP($A805,'01 LEAD TIME'!$A$10:$G$1000000,7,FALSE)</f>
        <v>95</v>
      </c>
      <c r="H805" s="3">
        <f>VLOOKUP($A805,'02 SHIPPED'!$A$10:$G$1000000,4,FALSE)</f>
        <v>58130383.579999998</v>
      </c>
      <c r="I805" s="3">
        <f>VLOOKUP($A805,'02 SHIPPED'!$A$10:$G$1000000,5,FALSE)</f>
        <v>57637519.979999997</v>
      </c>
      <c r="J805" s="3">
        <f>VLOOKUP($A805,'02 SHIPPED'!$A$10:$G$1000000,6,FALSE)</f>
        <v>258</v>
      </c>
      <c r="K805" s="3">
        <f>VLOOKUP($A805,'02 SHIPPED'!$A$10:$G$1000000,7,FALSE)</f>
        <v>314</v>
      </c>
      <c r="L805" s="2">
        <f t="shared" si="51"/>
        <v>0.33420455540713295</v>
      </c>
      <c r="M805" s="2">
        <f t="shared" si="52"/>
        <v>0.33526584396249731</v>
      </c>
      <c r="N805" s="2">
        <f t="shared" si="53"/>
        <v>0.32170542635658916</v>
      </c>
      <c r="O805" s="2">
        <f t="shared" si="54"/>
        <v>0.30254777070063693</v>
      </c>
      <c r="P805" s="8">
        <f>VLOOKUP($A805,'03 FORECAST SHIPPED'!$A$2:$G$1000000,4,FALSE)*L805</f>
        <v>25571695.304952785</v>
      </c>
      <c r="Q805" s="8">
        <f>VLOOKUP($A805,'03 FORECAST SHIPPED'!$A$2:$G$1000000,5,FALSE)*M805</f>
        <v>25494909.383848805</v>
      </c>
      <c r="R805" s="8">
        <f>VLOOKUP($A805,'03 FORECAST SHIPPED'!$A$2:$G$1000000,6,FALSE)*N805</f>
        <v>101.98062015503876</v>
      </c>
      <c r="S805" s="8">
        <f>VLOOKUP($A805,'03 FORECAST SHIPPED'!$A$2:$G$1000000,7,FALSE)*O805</f>
        <v>118.90127388535032</v>
      </c>
    </row>
    <row r="806" spans="1:19" x14ac:dyDescent="0.25">
      <c r="A806" t="s">
        <v>842</v>
      </c>
      <c r="B806">
        <f>VLOOKUP($A806,'01 LEAD TIME'!$A$10:$G$1000000,2,FALSE)</f>
        <v>1</v>
      </c>
      <c r="C806">
        <f>VLOOKUP($A806,'01 LEAD TIME'!$A$10:$G$1000000,3,FALSE)</f>
        <v>5743</v>
      </c>
      <c r="D806" s="3">
        <f>VLOOKUP($A806,'01 LEAD TIME'!$A$10:$G$1000000,4,FALSE)</f>
        <v>33159172.82</v>
      </c>
      <c r="E806" s="3">
        <f>VLOOKUP($A806,'01 LEAD TIME'!$A$10:$G$1000000,5,FALSE)</f>
        <v>32897815.57</v>
      </c>
      <c r="F806" s="3">
        <f>VLOOKUP($A806,'01 LEAD TIME'!$A$10:$G$1000000,6,FALSE)</f>
        <v>118</v>
      </c>
      <c r="G806" s="3">
        <f>VLOOKUP($A806,'01 LEAD TIME'!$A$10:$G$1000000,7,FALSE)</f>
        <v>133</v>
      </c>
      <c r="H806" s="3">
        <f>VLOOKUP($A806,'02 SHIPPED'!$A$10:$G$1000000,4,FALSE)</f>
        <v>122754477.42</v>
      </c>
      <c r="I806" s="3">
        <f>VLOOKUP($A806,'02 SHIPPED'!$A$10:$G$1000000,5,FALSE)</f>
        <v>122012401.92</v>
      </c>
      <c r="J806" s="3">
        <f>VLOOKUP($A806,'02 SHIPPED'!$A$10:$G$1000000,6,FALSE)</f>
        <v>429</v>
      </c>
      <c r="K806" s="3">
        <f>VLOOKUP($A806,'02 SHIPPED'!$A$10:$G$1000000,7,FALSE)</f>
        <v>542</v>
      </c>
      <c r="L806" s="2">
        <f t="shared" si="51"/>
        <v>0.27012597435893998</v>
      </c>
      <c r="M806" s="2">
        <f t="shared" si="52"/>
        <v>0.26962681704741903</v>
      </c>
      <c r="N806" s="2">
        <f t="shared" si="53"/>
        <v>0.27505827505827507</v>
      </c>
      <c r="O806" s="2">
        <f t="shared" si="54"/>
        <v>0.24538745387453875</v>
      </c>
      <c r="P806" s="8">
        <f>VLOOKUP($A806,'03 FORECAST SHIPPED'!$A$2:$G$1000000,4,FALSE)*L806</f>
        <v>34136413.176058598</v>
      </c>
      <c r="Q806" s="8">
        <f>VLOOKUP($A806,'03 FORECAST SHIPPED'!$A$2:$G$1000000,5,FALSE)*M806</f>
        <v>33847496.03477291</v>
      </c>
      <c r="R806" s="8">
        <f>VLOOKUP($A806,'03 FORECAST SHIPPED'!$A$2:$G$1000000,6,FALSE)*N806</f>
        <v>126.80186480186481</v>
      </c>
      <c r="S806" s="8">
        <f>VLOOKUP($A806,'03 FORECAST SHIPPED'!$A$2:$G$1000000,7,FALSE)*O806</f>
        <v>140.6070110701107</v>
      </c>
    </row>
    <row r="807" spans="1:19" x14ac:dyDescent="0.25">
      <c r="A807" t="s">
        <v>843</v>
      </c>
      <c r="B807">
        <f>VLOOKUP($A807,'01 LEAD TIME'!$A$10:$G$1000000,2,FALSE)</f>
        <v>1</v>
      </c>
      <c r="C807">
        <f>VLOOKUP($A807,'01 LEAD TIME'!$A$10:$G$1000000,3,FALSE)</f>
        <v>5747</v>
      </c>
      <c r="D807" s="3">
        <f>VLOOKUP($A807,'01 LEAD TIME'!$A$10:$G$1000000,4,FALSE)</f>
        <v>43614132.799999997</v>
      </c>
      <c r="E807" s="3">
        <f>VLOOKUP($A807,'01 LEAD TIME'!$A$10:$G$1000000,5,FALSE)</f>
        <v>43055415.520000003</v>
      </c>
      <c r="F807" s="3">
        <f>VLOOKUP($A807,'01 LEAD TIME'!$A$10:$G$1000000,6,FALSE)</f>
        <v>250</v>
      </c>
      <c r="G807" s="3">
        <f>VLOOKUP($A807,'01 LEAD TIME'!$A$10:$G$1000000,7,FALSE)</f>
        <v>345</v>
      </c>
      <c r="H807" s="3">
        <f>VLOOKUP($A807,'02 SHIPPED'!$A$10:$G$1000000,4,FALSE)</f>
        <v>135725966.30000001</v>
      </c>
      <c r="I807" s="3">
        <f>VLOOKUP($A807,'02 SHIPPED'!$A$10:$G$1000000,5,FALSE)</f>
        <v>133654890.31</v>
      </c>
      <c r="J807" s="3">
        <f>VLOOKUP($A807,'02 SHIPPED'!$A$10:$G$1000000,6,FALSE)</f>
        <v>722</v>
      </c>
      <c r="K807" s="3">
        <f>VLOOKUP($A807,'02 SHIPPED'!$A$10:$G$1000000,7,FALSE)</f>
        <v>1216</v>
      </c>
      <c r="L807" s="2">
        <f t="shared" si="51"/>
        <v>0.32133963742500166</v>
      </c>
      <c r="M807" s="2">
        <f t="shared" si="52"/>
        <v>0.32213872174925284</v>
      </c>
      <c r="N807" s="2">
        <f t="shared" si="53"/>
        <v>0.34626038781163437</v>
      </c>
      <c r="O807" s="2">
        <f t="shared" si="54"/>
        <v>0.28371710526315791</v>
      </c>
      <c r="P807" s="8">
        <f>VLOOKUP($A807,'03 FORECAST SHIPPED'!$A$2:$G$1000000,4,FALSE)*L807</f>
        <v>56520591.077493265</v>
      </c>
      <c r="Q807" s="8">
        <f>VLOOKUP($A807,'03 FORECAST SHIPPED'!$A$2:$G$1000000,5,FALSE)*M807</f>
        <v>55853089.901170455</v>
      </c>
      <c r="R807" s="8">
        <f>VLOOKUP($A807,'03 FORECAST SHIPPED'!$A$2:$G$1000000,6,FALSE)*N807</f>
        <v>308.17174515235462</v>
      </c>
      <c r="S807" s="8">
        <f>VLOOKUP($A807,'03 FORECAST SHIPPED'!$A$2:$G$1000000,7,FALSE)*O807</f>
        <v>418.7664473684211</v>
      </c>
    </row>
    <row r="808" spans="1:19" x14ac:dyDescent="0.25">
      <c r="A808" t="s">
        <v>844</v>
      </c>
      <c r="B808">
        <f>VLOOKUP($A808,'01 LEAD TIME'!$A$10:$G$1000000,2,FALSE)</f>
        <v>1</v>
      </c>
      <c r="C808">
        <f>VLOOKUP($A808,'01 LEAD TIME'!$A$10:$G$1000000,3,FALSE)</f>
        <v>5787</v>
      </c>
      <c r="D808" s="3">
        <f>VLOOKUP($A808,'01 LEAD TIME'!$A$10:$G$1000000,4,FALSE)</f>
        <v>51174346</v>
      </c>
      <c r="E808" s="3">
        <f>VLOOKUP($A808,'01 LEAD TIME'!$A$10:$G$1000000,5,FALSE)</f>
        <v>50446061.960000001</v>
      </c>
      <c r="F808" s="3">
        <f>VLOOKUP($A808,'01 LEAD TIME'!$A$10:$G$1000000,6,FALSE)</f>
        <v>257</v>
      </c>
      <c r="G808" s="3">
        <f>VLOOKUP($A808,'01 LEAD TIME'!$A$10:$G$1000000,7,FALSE)</f>
        <v>339</v>
      </c>
      <c r="H808" s="3">
        <f>VLOOKUP($A808,'02 SHIPPED'!$A$10:$G$1000000,4,FALSE)</f>
        <v>249745638.47999999</v>
      </c>
      <c r="I808" s="3">
        <f>VLOOKUP($A808,'02 SHIPPED'!$A$10:$G$1000000,5,FALSE)</f>
        <v>246831092.36000001</v>
      </c>
      <c r="J808" s="3">
        <f>VLOOKUP($A808,'02 SHIPPED'!$A$10:$G$1000000,6,FALSE)</f>
        <v>1262</v>
      </c>
      <c r="K808" s="3">
        <f>VLOOKUP($A808,'02 SHIPPED'!$A$10:$G$1000000,7,FALSE)</f>
        <v>1771</v>
      </c>
      <c r="L808" s="2">
        <f t="shared" si="51"/>
        <v>0.20490586466877628</v>
      </c>
      <c r="M808" s="2">
        <f t="shared" si="52"/>
        <v>0.2043748276510686</v>
      </c>
      <c r="N808" s="2">
        <f t="shared" si="53"/>
        <v>0.20364500792393028</v>
      </c>
      <c r="O808" s="2">
        <f t="shared" si="54"/>
        <v>0.19141727837380013</v>
      </c>
      <c r="P808" s="8">
        <f>VLOOKUP($A808,'03 FORECAST SHIPPED'!$A$2:$G$1000000,4,FALSE)*L808</f>
        <v>60458021.026643813</v>
      </c>
      <c r="Q808" s="8">
        <f>VLOOKUP($A808,'03 FORECAST SHIPPED'!$A$2:$G$1000000,5,FALSE)*M808</f>
        <v>59734239.056090392</v>
      </c>
      <c r="R808" s="8">
        <f>VLOOKUP($A808,'03 FORECAST SHIPPED'!$A$2:$G$1000000,6,FALSE)*N808</f>
        <v>313.81695721077659</v>
      </c>
      <c r="S808" s="8">
        <f>VLOOKUP($A808,'03 FORECAST SHIPPED'!$A$2:$G$1000000,7,FALSE)*O808</f>
        <v>413.84415584415586</v>
      </c>
    </row>
    <row r="809" spans="1:19" x14ac:dyDescent="0.25">
      <c r="A809" t="s">
        <v>845</v>
      </c>
      <c r="B809">
        <f>VLOOKUP($A809,'01 LEAD TIME'!$A$10:$G$1000000,2,FALSE)</f>
        <v>1</v>
      </c>
      <c r="C809">
        <f>VLOOKUP($A809,'01 LEAD TIME'!$A$10:$G$1000000,3,FALSE)</f>
        <v>5814</v>
      </c>
      <c r="D809" s="3">
        <f>VLOOKUP($A809,'01 LEAD TIME'!$A$10:$G$1000000,4,FALSE)</f>
        <v>96963679.530000001</v>
      </c>
      <c r="E809" s="3">
        <f>VLOOKUP($A809,'01 LEAD TIME'!$A$10:$G$1000000,5,FALSE)</f>
        <v>95553989.870000005</v>
      </c>
      <c r="F809" s="3">
        <f>VLOOKUP($A809,'01 LEAD TIME'!$A$10:$G$1000000,6,FALSE)</f>
        <v>615</v>
      </c>
      <c r="G809" s="3">
        <f>VLOOKUP($A809,'01 LEAD TIME'!$A$10:$G$1000000,7,FALSE)</f>
        <v>868</v>
      </c>
      <c r="H809" s="3">
        <f>VLOOKUP($A809,'02 SHIPPED'!$A$10:$G$1000000,4,FALSE)</f>
        <v>412699337.72000003</v>
      </c>
      <c r="I809" s="3">
        <f>VLOOKUP($A809,'02 SHIPPED'!$A$10:$G$1000000,5,FALSE)</f>
        <v>407191432.42000002</v>
      </c>
      <c r="J809" s="3">
        <f>VLOOKUP($A809,'02 SHIPPED'!$A$10:$G$1000000,6,FALSE)</f>
        <v>2465</v>
      </c>
      <c r="K809" s="3">
        <f>VLOOKUP($A809,'02 SHIPPED'!$A$10:$G$1000000,7,FALSE)</f>
        <v>3824</v>
      </c>
      <c r="L809" s="2">
        <f t="shared" si="51"/>
        <v>0.2349499276293629</v>
      </c>
      <c r="M809" s="2">
        <f t="shared" si="52"/>
        <v>0.23466601274518045</v>
      </c>
      <c r="N809" s="2">
        <f t="shared" si="53"/>
        <v>0.24949290060851928</v>
      </c>
      <c r="O809" s="2">
        <f t="shared" si="54"/>
        <v>0.22698744769874477</v>
      </c>
      <c r="P809" s="8">
        <f>VLOOKUP($A809,'03 FORECAST SHIPPED'!$A$2:$G$1000000,4,FALSE)*L809</f>
        <v>127041894.80947898</v>
      </c>
      <c r="Q809" s="8">
        <f>VLOOKUP($A809,'03 FORECAST SHIPPED'!$A$2:$G$1000000,5,FALSE)*M809</f>
        <v>125281770.83180338</v>
      </c>
      <c r="R809" s="8">
        <f>VLOOKUP($A809,'03 FORECAST SHIPPED'!$A$2:$G$1000000,6,FALSE)*N809</f>
        <v>774.92494929006091</v>
      </c>
      <c r="S809" s="8">
        <f>VLOOKUP($A809,'03 FORECAST SHIPPED'!$A$2:$G$1000000,7,FALSE)*O809</f>
        <v>1118.821129707113</v>
      </c>
    </row>
    <row r="810" spans="1:19" x14ac:dyDescent="0.25">
      <c r="A810" t="s">
        <v>846</v>
      </c>
      <c r="B810">
        <f>VLOOKUP($A810,'01 LEAD TIME'!$A$10:$G$1000000,2,FALSE)</f>
        <v>1</v>
      </c>
      <c r="C810">
        <f>VLOOKUP($A810,'01 LEAD TIME'!$A$10:$G$1000000,3,FALSE)</f>
        <v>5862</v>
      </c>
      <c r="D810" s="3">
        <f>VLOOKUP($A810,'01 LEAD TIME'!$A$10:$G$1000000,4,FALSE)</f>
        <v>56049086.520000003</v>
      </c>
      <c r="E810" s="3">
        <f>VLOOKUP($A810,'01 LEAD TIME'!$A$10:$G$1000000,5,FALSE)</f>
        <v>55775493.770000003</v>
      </c>
      <c r="F810" s="3">
        <f>VLOOKUP($A810,'01 LEAD TIME'!$A$10:$G$1000000,6,FALSE)</f>
        <v>284</v>
      </c>
      <c r="G810" s="3">
        <f>VLOOKUP($A810,'01 LEAD TIME'!$A$10:$G$1000000,7,FALSE)</f>
        <v>382</v>
      </c>
      <c r="H810" s="3">
        <f>VLOOKUP($A810,'02 SHIPPED'!$A$10:$G$1000000,4,FALSE)</f>
        <v>188044944.62</v>
      </c>
      <c r="I810" s="3">
        <f>VLOOKUP($A810,'02 SHIPPED'!$A$10:$G$1000000,5,FALSE)</f>
        <v>186786161.31999999</v>
      </c>
      <c r="J810" s="3">
        <f>VLOOKUP($A810,'02 SHIPPED'!$A$10:$G$1000000,6,FALSE)</f>
        <v>905</v>
      </c>
      <c r="K810" s="3">
        <f>VLOOKUP($A810,'02 SHIPPED'!$A$10:$G$1000000,7,FALSE)</f>
        <v>1192</v>
      </c>
      <c r="L810" s="2">
        <f t="shared" si="51"/>
        <v>0.29806218206643964</v>
      </c>
      <c r="M810" s="2">
        <f t="shared" si="52"/>
        <v>0.29860613535735148</v>
      </c>
      <c r="N810" s="2">
        <f t="shared" si="53"/>
        <v>0.31381215469613261</v>
      </c>
      <c r="O810" s="2">
        <f t="shared" si="54"/>
        <v>0.32046979865771813</v>
      </c>
      <c r="P810" s="8">
        <f>VLOOKUP($A810,'03 FORECAST SHIPPED'!$A$2:$G$1000000,4,FALSE)*L810</f>
        <v>64087987.909896575</v>
      </c>
      <c r="Q810" s="8">
        <f>VLOOKUP($A810,'03 FORECAST SHIPPED'!$A$2:$G$1000000,5,FALSE)*M810</f>
        <v>63424648.660645343</v>
      </c>
      <c r="R810" s="8">
        <f>VLOOKUP($A810,'03 FORECAST SHIPPED'!$A$2:$G$1000000,6,FALSE)*N810</f>
        <v>339.85856353591163</v>
      </c>
      <c r="S810" s="8">
        <f>VLOOKUP($A810,'03 FORECAST SHIPPED'!$A$2:$G$1000000,7,FALSE)*O810</f>
        <v>459.2332214765101</v>
      </c>
    </row>
    <row r="811" spans="1:19" x14ac:dyDescent="0.25">
      <c r="A811" t="s">
        <v>847</v>
      </c>
      <c r="B811">
        <f>VLOOKUP($A811,'01 LEAD TIME'!$A$10:$G$1000000,2,FALSE)</f>
        <v>1</v>
      </c>
      <c r="C811">
        <f>VLOOKUP($A811,'01 LEAD TIME'!$A$10:$G$1000000,3,FALSE)</f>
        <v>5893</v>
      </c>
      <c r="D811" s="3">
        <f>VLOOKUP($A811,'01 LEAD TIME'!$A$10:$G$1000000,4,FALSE)</f>
        <v>79555747.620000005</v>
      </c>
      <c r="E811" s="3">
        <f>VLOOKUP($A811,'01 LEAD TIME'!$A$10:$G$1000000,5,FALSE)</f>
        <v>78921376.840000004</v>
      </c>
      <c r="F811" s="3">
        <f>VLOOKUP($A811,'01 LEAD TIME'!$A$10:$G$1000000,6,FALSE)</f>
        <v>341</v>
      </c>
      <c r="G811" s="3">
        <f>VLOOKUP($A811,'01 LEAD TIME'!$A$10:$G$1000000,7,FALSE)</f>
        <v>418</v>
      </c>
      <c r="H811" s="3">
        <f>VLOOKUP($A811,'02 SHIPPED'!$A$10:$G$1000000,4,FALSE)</f>
        <v>251069398.25</v>
      </c>
      <c r="I811" s="3">
        <f>VLOOKUP($A811,'02 SHIPPED'!$A$10:$G$1000000,5,FALSE)</f>
        <v>249222753.56</v>
      </c>
      <c r="J811" s="3">
        <f>VLOOKUP($A811,'02 SHIPPED'!$A$10:$G$1000000,6,FALSE)</f>
        <v>1110</v>
      </c>
      <c r="K811" s="3">
        <f>VLOOKUP($A811,'02 SHIPPED'!$A$10:$G$1000000,7,FALSE)</f>
        <v>1515</v>
      </c>
      <c r="L811" s="2">
        <f t="shared" si="51"/>
        <v>0.31686756002331717</v>
      </c>
      <c r="M811" s="2">
        <f t="shared" si="52"/>
        <v>0.31667002997380733</v>
      </c>
      <c r="N811" s="2">
        <f t="shared" si="53"/>
        <v>0.30720720720720723</v>
      </c>
      <c r="O811" s="2">
        <f t="shared" si="54"/>
        <v>0.27590759075907589</v>
      </c>
      <c r="P811" s="8">
        <f>VLOOKUP($A811,'03 FORECAST SHIPPED'!$A$2:$G$1000000,4,FALSE)*L811</f>
        <v>102394346.76777373</v>
      </c>
      <c r="Q811" s="8">
        <f>VLOOKUP($A811,'03 FORECAST SHIPPED'!$A$2:$G$1000000,5,FALSE)*M811</f>
        <v>101676907.05823499</v>
      </c>
      <c r="R811" s="8">
        <f>VLOOKUP($A811,'03 FORECAST SHIPPED'!$A$2:$G$1000000,6,FALSE)*N811</f>
        <v>425.78918918918924</v>
      </c>
      <c r="S811" s="8">
        <f>VLOOKUP($A811,'03 FORECAST SHIPPED'!$A$2:$G$1000000,7,FALSE)*O811</f>
        <v>520.08580858085804</v>
      </c>
    </row>
    <row r="812" spans="1:19" x14ac:dyDescent="0.25">
      <c r="A812" t="s">
        <v>848</v>
      </c>
      <c r="B812">
        <f>VLOOKUP($A812,'01 LEAD TIME'!$A$10:$G$1000000,2,FALSE)</f>
        <v>1</v>
      </c>
      <c r="C812">
        <f>VLOOKUP($A812,'01 LEAD TIME'!$A$10:$G$1000000,3,FALSE)</f>
        <v>5911</v>
      </c>
      <c r="D812" s="3">
        <f>VLOOKUP($A812,'01 LEAD TIME'!$A$10:$G$1000000,4,FALSE)</f>
        <v>30534537.120000001</v>
      </c>
      <c r="E812" s="3">
        <f>VLOOKUP($A812,'01 LEAD TIME'!$A$10:$G$1000000,5,FALSE)</f>
        <v>30286340.75</v>
      </c>
      <c r="F812" s="3">
        <f>VLOOKUP($A812,'01 LEAD TIME'!$A$10:$G$1000000,6,FALSE)</f>
        <v>163</v>
      </c>
      <c r="G812" s="3">
        <f>VLOOKUP($A812,'01 LEAD TIME'!$A$10:$G$1000000,7,FALSE)</f>
        <v>192</v>
      </c>
      <c r="H812" s="3">
        <f>VLOOKUP($A812,'02 SHIPPED'!$A$10:$G$1000000,4,FALSE)</f>
        <v>97199436.650000006</v>
      </c>
      <c r="I812" s="3">
        <f>VLOOKUP($A812,'02 SHIPPED'!$A$10:$G$1000000,5,FALSE)</f>
        <v>96361842.200000003</v>
      </c>
      <c r="J812" s="3">
        <f>VLOOKUP($A812,'02 SHIPPED'!$A$10:$G$1000000,6,FALSE)</f>
        <v>510</v>
      </c>
      <c r="K812" s="3">
        <f>VLOOKUP($A812,'02 SHIPPED'!$A$10:$G$1000000,7,FALSE)</f>
        <v>683</v>
      </c>
      <c r="L812" s="2">
        <f t="shared" si="51"/>
        <v>0.31414314910023711</v>
      </c>
      <c r="M812" s="2">
        <f t="shared" si="52"/>
        <v>0.31429806714508823</v>
      </c>
      <c r="N812" s="2">
        <f t="shared" si="53"/>
        <v>0.31960784313725488</v>
      </c>
      <c r="O812" s="2">
        <f t="shared" si="54"/>
        <v>0.28111273792093705</v>
      </c>
      <c r="P812" s="8">
        <f>VLOOKUP($A812,'03 FORECAST SHIPPED'!$A$2:$G$1000000,4,FALSE)*L812</f>
        <v>40919039.714233771</v>
      </c>
      <c r="Q812" s="8">
        <f>VLOOKUP($A812,'03 FORECAST SHIPPED'!$A$2:$G$1000000,5,FALSE)*M812</f>
        <v>40526984.942118213</v>
      </c>
      <c r="R812" s="8">
        <f>VLOOKUP($A812,'03 FORECAST SHIPPED'!$A$2:$G$1000000,6,FALSE)*N812</f>
        <v>217.97254901960784</v>
      </c>
      <c r="S812" s="8">
        <f>VLOOKUP($A812,'03 FORECAST SHIPPED'!$A$2:$G$1000000,7,FALSE)*O812</f>
        <v>247.66032210834555</v>
      </c>
    </row>
    <row r="813" spans="1:19" x14ac:dyDescent="0.25">
      <c r="A813" t="s">
        <v>849</v>
      </c>
      <c r="B813">
        <f>VLOOKUP($A813,'01 LEAD TIME'!$A$10:$G$1000000,2,FALSE)</f>
        <v>1</v>
      </c>
      <c r="C813">
        <f>VLOOKUP($A813,'01 LEAD TIME'!$A$10:$G$1000000,3,FALSE)</f>
        <v>5938</v>
      </c>
      <c r="D813" s="3">
        <f>VLOOKUP($A813,'01 LEAD TIME'!$A$10:$G$1000000,4,FALSE)</f>
        <v>30319793.440000001</v>
      </c>
      <c r="E813" s="3">
        <f>VLOOKUP($A813,'01 LEAD TIME'!$A$10:$G$1000000,5,FALSE)</f>
        <v>30150565.879999999</v>
      </c>
      <c r="F813" s="3">
        <f>VLOOKUP($A813,'01 LEAD TIME'!$A$10:$G$1000000,6,FALSE)</f>
        <v>177</v>
      </c>
      <c r="G813" s="3">
        <f>VLOOKUP($A813,'01 LEAD TIME'!$A$10:$G$1000000,7,FALSE)</f>
        <v>204</v>
      </c>
      <c r="H813" s="3">
        <f>VLOOKUP($A813,'02 SHIPPED'!$A$10:$G$1000000,4,FALSE)</f>
        <v>128739307.44</v>
      </c>
      <c r="I813" s="3">
        <f>VLOOKUP($A813,'02 SHIPPED'!$A$10:$G$1000000,5,FALSE)</f>
        <v>125725255.48</v>
      </c>
      <c r="J813" s="3">
        <f>VLOOKUP($A813,'02 SHIPPED'!$A$10:$G$1000000,6,FALSE)</f>
        <v>692</v>
      </c>
      <c r="K813" s="3">
        <f>VLOOKUP($A813,'02 SHIPPED'!$A$10:$G$1000000,7,FALSE)</f>
        <v>888</v>
      </c>
      <c r="L813" s="2">
        <f t="shared" si="51"/>
        <v>0.23551310041131601</v>
      </c>
      <c r="M813" s="2">
        <f t="shared" si="52"/>
        <v>0.23981312079971284</v>
      </c>
      <c r="N813" s="2">
        <f t="shared" si="53"/>
        <v>0.25578034682080925</v>
      </c>
      <c r="O813" s="2">
        <f t="shared" si="54"/>
        <v>0.22972972972972974</v>
      </c>
      <c r="P813" s="8">
        <f>VLOOKUP($A813,'03 FORECAST SHIPPED'!$A$2:$G$1000000,4,FALSE)*L813</f>
        <v>34999312.439497098</v>
      </c>
      <c r="Q813" s="8">
        <f>VLOOKUP($A813,'03 FORECAST SHIPPED'!$A$2:$G$1000000,5,FALSE)*M813</f>
        <v>34892773.118778884</v>
      </c>
      <c r="R813" s="8">
        <f>VLOOKUP($A813,'03 FORECAST SHIPPED'!$A$2:$G$1000000,6,FALSE)*N813</f>
        <v>209.9956647398844</v>
      </c>
      <c r="S813" s="8">
        <f>VLOOKUP($A813,'03 FORECAST SHIPPED'!$A$2:$G$1000000,7,FALSE)*O813</f>
        <v>246.5</v>
      </c>
    </row>
    <row r="814" spans="1:19" x14ac:dyDescent="0.25">
      <c r="A814" t="s">
        <v>850</v>
      </c>
      <c r="B814">
        <f>VLOOKUP($A814,'01 LEAD TIME'!$A$10:$G$1000000,2,FALSE)</f>
        <v>1</v>
      </c>
      <c r="C814">
        <f>VLOOKUP($A814,'01 LEAD TIME'!$A$10:$G$1000000,3,FALSE)</f>
        <v>5971</v>
      </c>
      <c r="D814" s="3">
        <f>VLOOKUP($A814,'01 LEAD TIME'!$A$10:$G$1000000,4,FALSE)</f>
        <v>293112401.26999998</v>
      </c>
      <c r="E814" s="3">
        <f>VLOOKUP($A814,'01 LEAD TIME'!$A$10:$G$1000000,5,FALSE)</f>
        <v>289009231.29000002</v>
      </c>
      <c r="F814" s="3">
        <f>VLOOKUP($A814,'01 LEAD TIME'!$A$10:$G$1000000,6,FALSE)</f>
        <v>1653</v>
      </c>
      <c r="G814" s="3">
        <f>VLOOKUP($A814,'01 LEAD TIME'!$A$10:$G$1000000,7,FALSE)</f>
        <v>2201</v>
      </c>
      <c r="H814" s="3">
        <f>VLOOKUP($A814,'02 SHIPPED'!$A$10:$G$1000000,4,FALSE)</f>
        <v>1182235190.5</v>
      </c>
      <c r="I814" s="3">
        <f>VLOOKUP($A814,'02 SHIPPED'!$A$10:$G$1000000,5,FALSE)</f>
        <v>1159341026.79</v>
      </c>
      <c r="J814" s="3">
        <f>VLOOKUP($A814,'02 SHIPPED'!$A$10:$G$1000000,6,FALSE)</f>
        <v>5676</v>
      </c>
      <c r="K814" s="3">
        <f>VLOOKUP($A814,'02 SHIPPED'!$A$10:$G$1000000,7,FALSE)</f>
        <v>8521</v>
      </c>
      <c r="L814" s="2">
        <f t="shared" si="51"/>
        <v>0.24793070247387461</v>
      </c>
      <c r="M814" s="2">
        <f t="shared" si="52"/>
        <v>0.24928750437670003</v>
      </c>
      <c r="N814" s="2">
        <f t="shared" si="53"/>
        <v>0.29122621564482032</v>
      </c>
      <c r="O814" s="2">
        <f t="shared" si="54"/>
        <v>0.25830301607792511</v>
      </c>
      <c r="P814" s="8">
        <f>VLOOKUP($A814,'03 FORECAST SHIPPED'!$A$2:$G$1000000,4,FALSE)*L814</f>
        <v>381626451.03556257</v>
      </c>
      <c r="Q814" s="8">
        <f>VLOOKUP($A814,'03 FORECAST SHIPPED'!$A$2:$G$1000000,5,FALSE)*M814</f>
        <v>377577118.69402039</v>
      </c>
      <c r="R814" s="8">
        <f>VLOOKUP($A814,'03 FORECAST SHIPPED'!$A$2:$G$1000000,6,FALSE)*N814</f>
        <v>2123.62156448203</v>
      </c>
      <c r="S814" s="8">
        <f>VLOOKUP($A814,'03 FORECAST SHIPPED'!$A$2:$G$1000000,7,FALSE)*O814</f>
        <v>2818.0859054101629</v>
      </c>
    </row>
    <row r="815" spans="1:19" x14ac:dyDescent="0.25">
      <c r="A815" t="s">
        <v>851</v>
      </c>
      <c r="B815">
        <f>VLOOKUP($A815,'01 LEAD TIME'!$A$10:$G$1000000,2,FALSE)</f>
        <v>1</v>
      </c>
      <c r="C815">
        <f>VLOOKUP($A815,'01 LEAD TIME'!$A$10:$G$1000000,3,FALSE)</f>
        <v>6002</v>
      </c>
      <c r="D815" s="3">
        <f>VLOOKUP($A815,'01 LEAD TIME'!$A$10:$G$1000000,4,FALSE)</f>
        <v>86253966.980000004</v>
      </c>
      <c r="E815" s="3">
        <f>VLOOKUP($A815,'01 LEAD TIME'!$A$10:$G$1000000,5,FALSE)</f>
        <v>84773032.549999997</v>
      </c>
      <c r="F815" s="3">
        <f>VLOOKUP($A815,'01 LEAD TIME'!$A$10:$G$1000000,6,FALSE)</f>
        <v>644</v>
      </c>
      <c r="G815" s="3">
        <f>VLOOKUP($A815,'01 LEAD TIME'!$A$10:$G$1000000,7,FALSE)</f>
        <v>909</v>
      </c>
      <c r="H815" s="3">
        <f>VLOOKUP($A815,'02 SHIPPED'!$A$10:$G$1000000,4,FALSE)</f>
        <v>335979271.20999998</v>
      </c>
      <c r="I815" s="3">
        <f>VLOOKUP($A815,'02 SHIPPED'!$A$10:$G$1000000,5,FALSE)</f>
        <v>330916266.83999997</v>
      </c>
      <c r="J815" s="3">
        <f>VLOOKUP($A815,'02 SHIPPED'!$A$10:$G$1000000,6,FALSE)</f>
        <v>1968</v>
      </c>
      <c r="K815" s="3">
        <f>VLOOKUP($A815,'02 SHIPPED'!$A$10:$G$1000000,7,FALSE)</f>
        <v>3355</v>
      </c>
      <c r="L815" s="2">
        <f t="shared" si="51"/>
        <v>0.25672407309344975</v>
      </c>
      <c r="M815" s="2">
        <f t="shared" si="52"/>
        <v>0.25617668590159781</v>
      </c>
      <c r="N815" s="2">
        <f t="shared" si="53"/>
        <v>0.32723577235772355</v>
      </c>
      <c r="O815" s="2">
        <f t="shared" si="54"/>
        <v>0.27093889716840536</v>
      </c>
      <c r="P815" s="8">
        <f>VLOOKUP($A815,'03 FORECAST SHIPPED'!$A$2:$G$1000000,4,FALSE)*L815</f>
        <v>116049130.52172931</v>
      </c>
      <c r="Q815" s="8">
        <f>VLOOKUP($A815,'03 FORECAST SHIPPED'!$A$2:$G$1000000,5,FALSE)*M815</f>
        <v>114314133.51875658</v>
      </c>
      <c r="R815" s="8">
        <f>VLOOKUP($A815,'03 FORECAST SHIPPED'!$A$2:$G$1000000,6,FALSE)*N815</f>
        <v>857.35772357723567</v>
      </c>
      <c r="S815" s="8">
        <f>VLOOKUP($A815,'03 FORECAST SHIPPED'!$A$2:$G$1000000,7,FALSE)*O815</f>
        <v>1173.1654247391953</v>
      </c>
    </row>
    <row r="816" spans="1:19" x14ac:dyDescent="0.25">
      <c r="A816" t="s">
        <v>852</v>
      </c>
      <c r="B816">
        <f>VLOOKUP($A816,'01 LEAD TIME'!$A$10:$G$1000000,2,FALSE)</f>
        <v>1</v>
      </c>
      <c r="C816">
        <f>VLOOKUP($A816,'01 LEAD TIME'!$A$10:$G$1000000,3,FALSE)</f>
        <v>6034</v>
      </c>
      <c r="D816" s="3">
        <f>VLOOKUP($A816,'01 LEAD TIME'!$A$10:$G$1000000,4,FALSE)</f>
        <v>54693308.420000002</v>
      </c>
      <c r="E816" s="3">
        <f>VLOOKUP($A816,'01 LEAD TIME'!$A$10:$G$1000000,5,FALSE)</f>
        <v>54449834.170000002</v>
      </c>
      <c r="F816" s="3">
        <f>VLOOKUP($A816,'01 LEAD TIME'!$A$10:$G$1000000,6,FALSE)</f>
        <v>292</v>
      </c>
      <c r="G816" s="3">
        <f>VLOOKUP($A816,'01 LEAD TIME'!$A$10:$G$1000000,7,FALSE)</f>
        <v>364</v>
      </c>
      <c r="H816" s="3">
        <f>VLOOKUP($A816,'02 SHIPPED'!$A$10:$G$1000000,4,FALSE)</f>
        <v>264157866.62</v>
      </c>
      <c r="I816" s="3">
        <f>VLOOKUP($A816,'02 SHIPPED'!$A$10:$G$1000000,5,FALSE)</f>
        <v>258227186.27000001</v>
      </c>
      <c r="J816" s="3">
        <f>VLOOKUP($A816,'02 SHIPPED'!$A$10:$G$1000000,6,FALSE)</f>
        <v>1110</v>
      </c>
      <c r="K816" s="3">
        <f>VLOOKUP($A816,'02 SHIPPED'!$A$10:$G$1000000,7,FALSE)</f>
        <v>1572</v>
      </c>
      <c r="L816" s="2">
        <f t="shared" si="51"/>
        <v>0.20704781243058026</v>
      </c>
      <c r="M816" s="2">
        <f t="shared" si="52"/>
        <v>0.21086019236203793</v>
      </c>
      <c r="N816" s="2">
        <f t="shared" si="53"/>
        <v>0.26306306306306304</v>
      </c>
      <c r="O816" s="2">
        <f t="shared" si="54"/>
        <v>0.23155216284987276</v>
      </c>
      <c r="P816" s="8">
        <f>VLOOKUP($A816,'03 FORECAST SHIPPED'!$A$2:$G$1000000,4,FALSE)*L816</f>
        <v>57768555.292984143</v>
      </c>
      <c r="Q816" s="8">
        <f>VLOOKUP($A816,'03 FORECAST SHIPPED'!$A$2:$G$1000000,5,FALSE)*M816</f>
        <v>57832463.324255683</v>
      </c>
      <c r="R816" s="8">
        <f>VLOOKUP($A816,'03 FORECAST SHIPPED'!$A$2:$G$1000000,6,FALSE)*N816</f>
        <v>304.89009009009004</v>
      </c>
      <c r="S816" s="8">
        <f>VLOOKUP($A816,'03 FORECAST SHIPPED'!$A$2:$G$1000000,7,FALSE)*O816</f>
        <v>372.79898218829516</v>
      </c>
    </row>
    <row r="817" spans="1:19" x14ac:dyDescent="0.25">
      <c r="A817" t="s">
        <v>853</v>
      </c>
      <c r="B817">
        <f>VLOOKUP($A817,'01 LEAD TIME'!$A$10:$G$1000000,2,FALSE)</f>
        <v>1</v>
      </c>
      <c r="C817">
        <f>VLOOKUP($A817,'01 LEAD TIME'!$A$10:$G$1000000,3,FALSE)</f>
        <v>6077</v>
      </c>
      <c r="D817" s="3">
        <f>VLOOKUP($A817,'01 LEAD TIME'!$A$10:$G$1000000,4,FALSE)</f>
        <v>139398861.63999999</v>
      </c>
      <c r="E817" s="3">
        <f>VLOOKUP($A817,'01 LEAD TIME'!$A$10:$G$1000000,5,FALSE)</f>
        <v>138046673.38999999</v>
      </c>
      <c r="F817" s="3">
        <f>VLOOKUP($A817,'01 LEAD TIME'!$A$10:$G$1000000,6,FALSE)</f>
        <v>902</v>
      </c>
      <c r="G817" s="3">
        <f>VLOOKUP($A817,'01 LEAD TIME'!$A$10:$G$1000000,7,FALSE)</f>
        <v>1304</v>
      </c>
      <c r="H817" s="3">
        <f>VLOOKUP($A817,'02 SHIPPED'!$A$10:$G$1000000,4,FALSE)</f>
        <v>499614983.12</v>
      </c>
      <c r="I817" s="3">
        <f>VLOOKUP($A817,'02 SHIPPED'!$A$10:$G$1000000,5,FALSE)</f>
        <v>490283530.79000002</v>
      </c>
      <c r="J817" s="3">
        <f>VLOOKUP($A817,'02 SHIPPED'!$A$10:$G$1000000,6,FALSE)</f>
        <v>2991</v>
      </c>
      <c r="K817" s="3">
        <f>VLOOKUP($A817,'02 SHIPPED'!$A$10:$G$1000000,7,FALSE)</f>
        <v>4822</v>
      </c>
      <c r="L817" s="2">
        <f t="shared" si="51"/>
        <v>0.27901257238019717</v>
      </c>
      <c r="M817" s="2">
        <f t="shared" si="52"/>
        <v>0.28156498173121103</v>
      </c>
      <c r="N817" s="2">
        <f t="shared" si="53"/>
        <v>0.30157138080909396</v>
      </c>
      <c r="O817" s="2">
        <f t="shared" si="54"/>
        <v>0.27042720862712566</v>
      </c>
      <c r="P817" s="8">
        <f>VLOOKUP($A817,'03 FORECAST SHIPPED'!$A$2:$G$1000000,4,FALSE)*L817</f>
        <v>184337005.84840593</v>
      </c>
      <c r="Q817" s="8">
        <f>VLOOKUP($A817,'03 FORECAST SHIPPED'!$A$2:$G$1000000,5,FALSE)*M817</f>
        <v>183392729.5273948</v>
      </c>
      <c r="R817" s="8">
        <f>VLOOKUP($A817,'03 FORECAST SHIPPED'!$A$2:$G$1000000,6,FALSE)*N817</f>
        <v>1175.2236710130392</v>
      </c>
      <c r="S817" s="8">
        <f>VLOOKUP($A817,'03 FORECAST SHIPPED'!$A$2:$G$1000000,7,FALSE)*O817</f>
        <v>1665.0203235172128</v>
      </c>
    </row>
    <row r="818" spans="1:19" x14ac:dyDescent="0.25">
      <c r="A818" t="s">
        <v>854</v>
      </c>
      <c r="B818">
        <f>VLOOKUP($A818,'01 LEAD TIME'!$A$10:$G$1000000,2,FALSE)</f>
        <v>1</v>
      </c>
      <c r="C818">
        <f>VLOOKUP($A818,'01 LEAD TIME'!$A$10:$G$1000000,3,FALSE)</f>
        <v>6118</v>
      </c>
      <c r="D818" s="3">
        <f>VLOOKUP($A818,'01 LEAD TIME'!$A$10:$G$1000000,4,FALSE)</f>
        <v>44079343</v>
      </c>
      <c r="E818" s="3">
        <f>VLOOKUP($A818,'01 LEAD TIME'!$A$10:$G$1000000,5,FALSE)</f>
        <v>43562635.960000001</v>
      </c>
      <c r="F818" s="3">
        <f>VLOOKUP($A818,'01 LEAD TIME'!$A$10:$G$1000000,6,FALSE)</f>
        <v>288</v>
      </c>
      <c r="G818" s="3">
        <f>VLOOKUP($A818,'01 LEAD TIME'!$A$10:$G$1000000,7,FALSE)</f>
        <v>384</v>
      </c>
      <c r="H818" s="3">
        <f>VLOOKUP($A818,'02 SHIPPED'!$A$10:$G$1000000,4,FALSE)</f>
        <v>200240568.19999999</v>
      </c>
      <c r="I818" s="3">
        <f>VLOOKUP($A818,'02 SHIPPED'!$A$10:$G$1000000,5,FALSE)</f>
        <v>196552275.59999999</v>
      </c>
      <c r="J818" s="3">
        <f>VLOOKUP($A818,'02 SHIPPED'!$A$10:$G$1000000,6,FALSE)</f>
        <v>978</v>
      </c>
      <c r="K818" s="3">
        <f>VLOOKUP($A818,'02 SHIPPED'!$A$10:$G$1000000,7,FALSE)</f>
        <v>1363</v>
      </c>
      <c r="L818" s="2">
        <f t="shared" si="51"/>
        <v>0.22013193128763806</v>
      </c>
      <c r="M818" s="2">
        <f t="shared" si="52"/>
        <v>0.22163384182156984</v>
      </c>
      <c r="N818" s="2">
        <f t="shared" si="53"/>
        <v>0.29447852760736198</v>
      </c>
      <c r="O818" s="2">
        <f t="shared" si="54"/>
        <v>0.28173147468818782</v>
      </c>
      <c r="P818" s="8">
        <f>VLOOKUP($A818,'03 FORECAST SHIPPED'!$A$2:$G$1000000,4,FALSE)*L818</f>
        <v>53185493.233586751</v>
      </c>
      <c r="Q818" s="8">
        <f>VLOOKUP($A818,'03 FORECAST SHIPPED'!$A$2:$G$1000000,5,FALSE)*M818</f>
        <v>52803457.7002462</v>
      </c>
      <c r="R818" s="8">
        <f>VLOOKUP($A818,'03 FORECAST SHIPPED'!$A$2:$G$1000000,6,FALSE)*N818</f>
        <v>362.50306748466261</v>
      </c>
      <c r="S818" s="8">
        <f>VLOOKUP($A818,'03 FORECAST SHIPPED'!$A$2:$G$1000000,7,FALSE)*O818</f>
        <v>477.81658107116652</v>
      </c>
    </row>
    <row r="819" spans="1:19" x14ac:dyDescent="0.25">
      <c r="A819" t="s">
        <v>855</v>
      </c>
      <c r="B819">
        <f>VLOOKUP($A819,'01 LEAD TIME'!$A$10:$G$1000000,2,FALSE)</f>
        <v>1</v>
      </c>
      <c r="C819">
        <f>VLOOKUP($A819,'01 LEAD TIME'!$A$10:$G$1000000,3,FALSE)</f>
        <v>6151</v>
      </c>
      <c r="D819" s="3">
        <f>VLOOKUP($A819,'01 LEAD TIME'!$A$10:$G$1000000,4,FALSE)</f>
        <v>18075210</v>
      </c>
      <c r="E819" s="3">
        <f>VLOOKUP($A819,'01 LEAD TIME'!$A$10:$G$1000000,5,FALSE)</f>
        <v>17808334.649999999</v>
      </c>
      <c r="F819" s="3">
        <f>VLOOKUP($A819,'01 LEAD TIME'!$A$10:$G$1000000,6,FALSE)</f>
        <v>127</v>
      </c>
      <c r="G819" s="3">
        <f>VLOOKUP($A819,'01 LEAD TIME'!$A$10:$G$1000000,7,FALSE)</f>
        <v>160</v>
      </c>
      <c r="H819" s="3">
        <f>VLOOKUP($A819,'02 SHIPPED'!$A$10:$G$1000000,4,FALSE)</f>
        <v>133723424.59999999</v>
      </c>
      <c r="I819" s="3">
        <f>VLOOKUP($A819,'02 SHIPPED'!$A$10:$G$1000000,5,FALSE)</f>
        <v>131123086.22</v>
      </c>
      <c r="J819" s="3">
        <f>VLOOKUP($A819,'02 SHIPPED'!$A$10:$G$1000000,6,FALSE)</f>
        <v>640</v>
      </c>
      <c r="K819" s="3">
        <f>VLOOKUP($A819,'02 SHIPPED'!$A$10:$G$1000000,7,FALSE)</f>
        <v>849</v>
      </c>
      <c r="L819" s="2">
        <f t="shared" si="51"/>
        <v>0.13516861428031363</v>
      </c>
      <c r="M819" s="2">
        <f t="shared" si="52"/>
        <v>0.13581387659012956</v>
      </c>
      <c r="N819" s="2">
        <f t="shared" si="53"/>
        <v>0.19843749999999999</v>
      </c>
      <c r="O819" s="2">
        <f t="shared" si="54"/>
        <v>0.18845700824499412</v>
      </c>
      <c r="P819" s="8">
        <f>VLOOKUP($A819,'03 FORECAST SHIPPED'!$A$2:$G$1000000,4,FALSE)*L819</f>
        <v>17693579.116557892</v>
      </c>
      <c r="Q819" s="8">
        <f>VLOOKUP($A819,'03 FORECAST SHIPPED'!$A$2:$G$1000000,5,FALSE)*M819</f>
        <v>17388830.038501568</v>
      </c>
      <c r="R819" s="8">
        <f>VLOOKUP($A819,'03 FORECAST SHIPPED'!$A$2:$G$1000000,6,FALSE)*N819</f>
        <v>132.55625000000001</v>
      </c>
      <c r="S819" s="8">
        <f>VLOOKUP($A819,'03 FORECAST SHIPPED'!$A$2:$G$1000000,7,FALSE)*O819</f>
        <v>165.65371024734984</v>
      </c>
    </row>
    <row r="820" spans="1:19" x14ac:dyDescent="0.25">
      <c r="A820" t="s">
        <v>856</v>
      </c>
      <c r="B820">
        <f>VLOOKUP($A820,'01 LEAD TIME'!$A$10:$G$1000000,2,FALSE)</f>
        <v>1</v>
      </c>
      <c r="C820">
        <f>VLOOKUP($A820,'01 LEAD TIME'!$A$10:$G$1000000,3,FALSE)</f>
        <v>6189</v>
      </c>
      <c r="D820" s="3">
        <f>VLOOKUP($A820,'01 LEAD TIME'!$A$10:$G$1000000,4,FALSE)</f>
        <v>1646572967.99</v>
      </c>
      <c r="E820" s="3">
        <f>VLOOKUP($A820,'01 LEAD TIME'!$A$10:$G$1000000,5,FALSE)</f>
        <v>1630920035</v>
      </c>
      <c r="F820" s="3">
        <f>VLOOKUP($A820,'01 LEAD TIME'!$A$10:$G$1000000,6,FALSE)</f>
        <v>10759</v>
      </c>
      <c r="G820" s="3">
        <f>VLOOKUP($A820,'01 LEAD TIME'!$A$10:$G$1000000,7,FALSE)</f>
        <v>14494</v>
      </c>
      <c r="H820" s="3">
        <f>VLOOKUP($A820,'02 SHIPPED'!$A$10:$G$1000000,4,FALSE)</f>
        <v>4546780811.8599997</v>
      </c>
      <c r="I820" s="3">
        <f>VLOOKUP($A820,'02 SHIPPED'!$A$10:$G$1000000,5,FALSE)</f>
        <v>4491123064.7700005</v>
      </c>
      <c r="J820" s="3">
        <f>VLOOKUP($A820,'02 SHIPPED'!$A$10:$G$1000000,6,FALSE)</f>
        <v>27588</v>
      </c>
      <c r="K820" s="3">
        <f>VLOOKUP($A820,'02 SHIPPED'!$A$10:$G$1000000,7,FALSE)</f>
        <v>39897</v>
      </c>
      <c r="L820" s="2">
        <f t="shared" si="51"/>
        <v>0.36214038813901367</v>
      </c>
      <c r="M820" s="2">
        <f t="shared" si="52"/>
        <v>0.3631430293668701</v>
      </c>
      <c r="N820" s="2">
        <f t="shared" si="53"/>
        <v>0.38998840075395097</v>
      </c>
      <c r="O820" s="2">
        <f t="shared" si="54"/>
        <v>0.36328546005965362</v>
      </c>
      <c r="P820" s="8">
        <f>VLOOKUP($A820,'03 FORECAST SHIPPED'!$A$2:$G$1000000,4,FALSE)*L820</f>
        <v>2003652900.0960627</v>
      </c>
      <c r="Q820" s="8">
        <f>VLOOKUP($A820,'03 FORECAST SHIPPED'!$A$2:$G$1000000,5,FALSE)*M820</f>
        <v>1983473507.2431266</v>
      </c>
      <c r="R820" s="8">
        <f>VLOOKUP($A820,'03 FORECAST SHIPPED'!$A$2:$G$1000000,6,FALSE)*N820</f>
        <v>13484.238944468609</v>
      </c>
      <c r="S820" s="8">
        <f>VLOOKUP($A820,'03 FORECAST SHIPPED'!$A$2:$G$1000000,7,FALSE)*O820</f>
        <v>18012.782966137805</v>
      </c>
    </row>
    <row r="821" spans="1:19" x14ac:dyDescent="0.25">
      <c r="A821" t="s">
        <v>857</v>
      </c>
      <c r="B821">
        <f>VLOOKUP($A821,'01 LEAD TIME'!$A$10:$G$1000000,2,FALSE)</f>
        <v>1</v>
      </c>
      <c r="C821">
        <f>VLOOKUP($A821,'01 LEAD TIME'!$A$10:$G$1000000,3,FALSE)</f>
        <v>6230</v>
      </c>
      <c r="D821" s="3">
        <f>VLOOKUP($A821,'01 LEAD TIME'!$A$10:$G$1000000,4,FALSE)</f>
        <v>1669954084.1300001</v>
      </c>
      <c r="E821" s="3">
        <f>VLOOKUP($A821,'01 LEAD TIME'!$A$10:$G$1000000,5,FALSE)</f>
        <v>1644316587.1400001</v>
      </c>
      <c r="F821" s="3">
        <f>VLOOKUP($A821,'01 LEAD TIME'!$A$10:$G$1000000,6,FALSE)</f>
        <v>9481</v>
      </c>
      <c r="G821" s="3">
        <f>VLOOKUP($A821,'01 LEAD TIME'!$A$10:$G$1000000,7,FALSE)</f>
        <v>12855</v>
      </c>
      <c r="H821" s="3">
        <f>VLOOKUP($A821,'02 SHIPPED'!$A$10:$G$1000000,4,FALSE)</f>
        <v>4961333532.6800003</v>
      </c>
      <c r="I821" s="3">
        <f>VLOOKUP($A821,'02 SHIPPED'!$A$10:$G$1000000,5,FALSE)</f>
        <v>4867154614.5900002</v>
      </c>
      <c r="J821" s="3">
        <f>VLOOKUP($A821,'02 SHIPPED'!$A$10:$G$1000000,6,FALSE)</f>
        <v>26288</v>
      </c>
      <c r="K821" s="3">
        <f>VLOOKUP($A821,'02 SHIPPED'!$A$10:$G$1000000,7,FALSE)</f>
        <v>37902</v>
      </c>
      <c r="L821" s="2">
        <f t="shared" si="51"/>
        <v>0.33659379542417672</v>
      </c>
      <c r="M821" s="2">
        <f t="shared" si="52"/>
        <v>0.33783939844666599</v>
      </c>
      <c r="N821" s="2">
        <f t="shared" si="53"/>
        <v>0.36065885575167378</v>
      </c>
      <c r="O821" s="2">
        <f t="shared" si="54"/>
        <v>0.33916416020262785</v>
      </c>
      <c r="P821" s="8">
        <f>VLOOKUP($A821,'03 FORECAST SHIPPED'!$A$2:$G$1000000,4,FALSE)*L821</f>
        <v>1859780786.7179952</v>
      </c>
      <c r="Q821" s="8">
        <f>VLOOKUP($A821,'03 FORECAST SHIPPED'!$A$2:$G$1000000,5,FALSE)*M821</f>
        <v>1832631200.286907</v>
      </c>
      <c r="R821" s="8">
        <f>VLOOKUP($A821,'03 FORECAST SHIPPED'!$A$2:$G$1000000,6,FALSE)*N821</f>
        <v>10819.405013694462</v>
      </c>
      <c r="S821" s="8">
        <f>VLOOKUP($A821,'03 FORECAST SHIPPED'!$A$2:$G$1000000,7,FALSE)*O821</f>
        <v>14661.727481399399</v>
      </c>
    </row>
    <row r="822" spans="1:19" x14ac:dyDescent="0.25">
      <c r="A822" t="s">
        <v>858</v>
      </c>
      <c r="B822">
        <f>VLOOKUP($A822,'01 LEAD TIME'!$A$10:$G$1000000,2,FALSE)</f>
        <v>1</v>
      </c>
      <c r="C822">
        <f>VLOOKUP($A822,'01 LEAD TIME'!$A$10:$G$1000000,3,FALSE)</f>
        <v>6254</v>
      </c>
      <c r="D822" s="3">
        <f>VLOOKUP($A822,'01 LEAD TIME'!$A$10:$G$1000000,4,FALSE)</f>
        <v>344543631.27999997</v>
      </c>
      <c r="E822" s="3">
        <f>VLOOKUP($A822,'01 LEAD TIME'!$A$10:$G$1000000,5,FALSE)</f>
        <v>339942057.18000001</v>
      </c>
      <c r="F822" s="3">
        <f>VLOOKUP($A822,'01 LEAD TIME'!$A$10:$G$1000000,6,FALSE)</f>
        <v>2565</v>
      </c>
      <c r="G822" s="3">
        <f>VLOOKUP($A822,'01 LEAD TIME'!$A$10:$G$1000000,7,FALSE)</f>
        <v>3637</v>
      </c>
      <c r="H822" s="3">
        <f>VLOOKUP($A822,'02 SHIPPED'!$A$10:$G$1000000,4,FALSE)</f>
        <v>921691818.89999998</v>
      </c>
      <c r="I822" s="3">
        <f>VLOOKUP($A822,'02 SHIPPED'!$A$10:$G$1000000,5,FALSE)</f>
        <v>910691790.53999996</v>
      </c>
      <c r="J822" s="3">
        <f>VLOOKUP($A822,'02 SHIPPED'!$A$10:$G$1000000,6,FALSE)</f>
        <v>6567</v>
      </c>
      <c r="K822" s="3">
        <f>VLOOKUP($A822,'02 SHIPPED'!$A$10:$G$1000000,7,FALSE)</f>
        <v>9715</v>
      </c>
      <c r="L822" s="2">
        <f t="shared" si="51"/>
        <v>0.37381652328345299</v>
      </c>
      <c r="M822" s="2">
        <f t="shared" si="52"/>
        <v>0.37327893005209745</v>
      </c>
      <c r="N822" s="2">
        <f t="shared" si="53"/>
        <v>0.39058931018730014</v>
      </c>
      <c r="O822" s="2">
        <f t="shared" si="54"/>
        <v>0.37436953165208442</v>
      </c>
      <c r="P822" s="8">
        <f>VLOOKUP($A822,'03 FORECAST SHIPPED'!$A$2:$G$1000000,4,FALSE)*L822</f>
        <v>423861684.86071998</v>
      </c>
      <c r="Q822" s="8">
        <f>VLOOKUP($A822,'03 FORECAST SHIPPED'!$A$2:$G$1000000,5,FALSE)*M822</f>
        <v>417701750.40292841</v>
      </c>
      <c r="R822" s="8">
        <f>VLOOKUP($A822,'03 FORECAST SHIPPED'!$A$2:$G$1000000,6,FALSE)*N822</f>
        <v>3087.9990863407947</v>
      </c>
      <c r="S822" s="8">
        <f>VLOOKUP($A822,'03 FORECAST SHIPPED'!$A$2:$G$1000000,7,FALSE)*O822</f>
        <v>4403.7088008234687</v>
      </c>
    </row>
    <row r="823" spans="1:19" x14ac:dyDescent="0.25">
      <c r="A823" t="s">
        <v>859</v>
      </c>
      <c r="B823">
        <f>VLOOKUP($A823,'01 LEAD TIME'!$A$10:$G$1000000,2,FALSE)</f>
        <v>1</v>
      </c>
      <c r="C823">
        <f>VLOOKUP($A823,'01 LEAD TIME'!$A$10:$G$1000000,3,FALSE)</f>
        <v>6270</v>
      </c>
      <c r="D823" s="3">
        <f>VLOOKUP($A823,'01 LEAD TIME'!$A$10:$G$1000000,4,FALSE)</f>
        <v>714059227.85000002</v>
      </c>
      <c r="E823" s="3">
        <f>VLOOKUP($A823,'01 LEAD TIME'!$A$10:$G$1000000,5,FALSE)</f>
        <v>699306667.35000002</v>
      </c>
      <c r="F823" s="3">
        <f>VLOOKUP($A823,'01 LEAD TIME'!$A$10:$G$1000000,6,FALSE)</f>
        <v>5544</v>
      </c>
      <c r="G823" s="3">
        <f>VLOOKUP($A823,'01 LEAD TIME'!$A$10:$G$1000000,7,FALSE)</f>
        <v>7755</v>
      </c>
      <c r="H823" s="3">
        <f>VLOOKUP($A823,'02 SHIPPED'!$A$10:$G$1000000,4,FALSE)</f>
        <v>2014203112.4100001</v>
      </c>
      <c r="I823" s="3">
        <f>VLOOKUP($A823,'02 SHIPPED'!$A$10:$G$1000000,5,FALSE)</f>
        <v>1985102135.03</v>
      </c>
      <c r="J823" s="3">
        <f>VLOOKUP($A823,'02 SHIPPED'!$A$10:$G$1000000,6,FALSE)</f>
        <v>13875</v>
      </c>
      <c r="K823" s="3">
        <f>VLOOKUP($A823,'02 SHIPPED'!$A$10:$G$1000000,7,FALSE)</f>
        <v>21019</v>
      </c>
      <c r="L823" s="2">
        <f t="shared" si="51"/>
        <v>0.35451202684103988</v>
      </c>
      <c r="M823" s="2">
        <f t="shared" si="52"/>
        <v>0.3522774244255355</v>
      </c>
      <c r="N823" s="2">
        <f t="shared" si="53"/>
        <v>0.39956756756756756</v>
      </c>
      <c r="O823" s="2">
        <f t="shared" si="54"/>
        <v>0.36895190066130645</v>
      </c>
      <c r="P823" s="8">
        <f>VLOOKUP($A823,'03 FORECAST SHIPPED'!$A$2:$G$1000000,4,FALSE)*L823</f>
        <v>843516907.05083358</v>
      </c>
      <c r="Q823" s="8">
        <f>VLOOKUP($A823,'03 FORECAST SHIPPED'!$A$2:$G$1000000,5,FALSE)*M823</f>
        <v>825443683.8892318</v>
      </c>
      <c r="R823" s="8">
        <f>VLOOKUP($A823,'03 FORECAST SHIPPED'!$A$2:$G$1000000,6,FALSE)*N823</f>
        <v>6767.8754594594593</v>
      </c>
      <c r="S823" s="8">
        <f>VLOOKUP($A823,'03 FORECAST SHIPPED'!$A$2:$G$1000000,7,FALSE)*O823</f>
        <v>9382.4468338170227</v>
      </c>
    </row>
    <row r="824" spans="1:19" x14ac:dyDescent="0.25">
      <c r="A824" t="s">
        <v>860</v>
      </c>
      <c r="B824">
        <f>VLOOKUP($A824,'01 LEAD TIME'!$A$10:$G$1000000,2,FALSE)</f>
        <v>1</v>
      </c>
      <c r="C824">
        <f>VLOOKUP($A824,'01 LEAD TIME'!$A$10:$G$1000000,3,FALSE)</f>
        <v>6302</v>
      </c>
      <c r="D824" s="3">
        <f>VLOOKUP($A824,'01 LEAD TIME'!$A$10:$G$1000000,4,FALSE)</f>
        <v>67092297.899999999</v>
      </c>
      <c r="E824" s="3">
        <f>VLOOKUP($A824,'01 LEAD TIME'!$A$10:$G$1000000,5,FALSE)</f>
        <v>66134298.049999997</v>
      </c>
      <c r="F824" s="3">
        <f>VLOOKUP($A824,'01 LEAD TIME'!$A$10:$G$1000000,6,FALSE)</f>
        <v>494</v>
      </c>
      <c r="G824" s="3">
        <f>VLOOKUP($A824,'01 LEAD TIME'!$A$10:$G$1000000,7,FALSE)</f>
        <v>701</v>
      </c>
      <c r="H824" s="3">
        <f>VLOOKUP($A824,'02 SHIPPED'!$A$10:$G$1000000,4,FALSE)</f>
        <v>300887297.67000002</v>
      </c>
      <c r="I824" s="3">
        <f>VLOOKUP($A824,'02 SHIPPED'!$A$10:$G$1000000,5,FALSE)</f>
        <v>294832854.86000001</v>
      </c>
      <c r="J824" s="3">
        <f>VLOOKUP($A824,'02 SHIPPED'!$A$10:$G$1000000,6,FALSE)</f>
        <v>1669</v>
      </c>
      <c r="K824" s="3">
        <f>VLOOKUP($A824,'02 SHIPPED'!$A$10:$G$1000000,7,FALSE)</f>
        <v>2747</v>
      </c>
      <c r="L824" s="2">
        <f t="shared" si="51"/>
        <v>0.2229814898121219</v>
      </c>
      <c r="M824" s="2">
        <f t="shared" si="52"/>
        <v>0.2243111544722638</v>
      </c>
      <c r="N824" s="2">
        <f t="shared" si="53"/>
        <v>0.29598562013181545</v>
      </c>
      <c r="O824" s="2">
        <f t="shared" si="54"/>
        <v>0.2551874772479068</v>
      </c>
      <c r="P824" s="8">
        <f>VLOOKUP($A824,'03 FORECAST SHIPPED'!$A$2:$G$1000000,4,FALSE)*L824</f>
        <v>73870239.057686016</v>
      </c>
      <c r="Q824" s="8">
        <f>VLOOKUP($A824,'03 FORECAST SHIPPED'!$A$2:$G$1000000,5,FALSE)*M824</f>
        <v>72958580.224459365</v>
      </c>
      <c r="R824" s="8">
        <f>VLOOKUP($A824,'03 FORECAST SHIPPED'!$A$2:$G$1000000,6,FALSE)*N824</f>
        <v>542.83762732174955</v>
      </c>
      <c r="S824" s="8">
        <f>VLOOKUP($A824,'03 FORECAST SHIPPED'!$A$2:$G$1000000,7,FALSE)*O824</f>
        <v>766.83836912995991</v>
      </c>
    </row>
    <row r="825" spans="1:19" x14ac:dyDescent="0.25">
      <c r="A825" t="s">
        <v>861</v>
      </c>
      <c r="B825">
        <f>VLOOKUP($A825,'01 LEAD TIME'!$A$10:$G$1000000,2,FALSE)</f>
        <v>1</v>
      </c>
      <c r="C825">
        <f>VLOOKUP($A825,'01 LEAD TIME'!$A$10:$G$1000000,3,FALSE)</f>
        <v>6313</v>
      </c>
      <c r="D825" s="3">
        <f>VLOOKUP($A825,'01 LEAD TIME'!$A$10:$G$1000000,4,FALSE)</f>
        <v>76496636.25</v>
      </c>
      <c r="E825" s="3">
        <f>VLOOKUP($A825,'01 LEAD TIME'!$A$10:$G$1000000,5,FALSE)</f>
        <v>75208744</v>
      </c>
      <c r="F825" s="3">
        <f>VLOOKUP($A825,'01 LEAD TIME'!$A$10:$G$1000000,6,FALSE)</f>
        <v>447</v>
      </c>
      <c r="G825" s="3">
        <f>VLOOKUP($A825,'01 LEAD TIME'!$A$10:$G$1000000,7,FALSE)</f>
        <v>696</v>
      </c>
      <c r="H825" s="3">
        <f>VLOOKUP($A825,'02 SHIPPED'!$A$10:$G$1000000,4,FALSE)</f>
        <v>254921977.09999999</v>
      </c>
      <c r="I825" s="3">
        <f>VLOOKUP($A825,'02 SHIPPED'!$A$10:$G$1000000,5,FALSE)</f>
        <v>250715129.68000001</v>
      </c>
      <c r="J825" s="3">
        <f>VLOOKUP($A825,'02 SHIPPED'!$A$10:$G$1000000,6,FALSE)</f>
        <v>1215</v>
      </c>
      <c r="K825" s="3">
        <f>VLOOKUP($A825,'02 SHIPPED'!$A$10:$G$1000000,7,FALSE)</f>
        <v>1973</v>
      </c>
      <c r="L825" s="2">
        <f t="shared" si="51"/>
        <v>0.3000786245275045</v>
      </c>
      <c r="M825" s="2">
        <f t="shared" si="52"/>
        <v>0.29997688650059773</v>
      </c>
      <c r="N825" s="2">
        <f t="shared" si="53"/>
        <v>0.36790123456790125</v>
      </c>
      <c r="O825" s="2">
        <f t="shared" si="54"/>
        <v>0.35276229092752154</v>
      </c>
      <c r="P825" s="8">
        <f>VLOOKUP($A825,'03 FORECAST SHIPPED'!$A$2:$G$1000000,4,FALSE)*L825</f>
        <v>98154090.570517167</v>
      </c>
      <c r="Q825" s="8">
        <f>VLOOKUP($A825,'03 FORECAST SHIPPED'!$A$2:$G$1000000,5,FALSE)*M825</f>
        <v>96198177.447540417</v>
      </c>
      <c r="R825" s="8">
        <f>VLOOKUP($A825,'03 FORECAST SHIPPED'!$A$2:$G$1000000,6,FALSE)*N825</f>
        <v>606.30123456790125</v>
      </c>
      <c r="S825" s="8">
        <f>VLOOKUP($A825,'03 FORECAST SHIPPED'!$A$2:$G$1000000,7,FALSE)*O825</f>
        <v>924.58996452103395</v>
      </c>
    </row>
    <row r="826" spans="1:19" x14ac:dyDescent="0.25">
      <c r="A826" t="s">
        <v>862</v>
      </c>
      <c r="B826">
        <f>VLOOKUP($A826,'01 LEAD TIME'!$A$10:$G$1000000,2,FALSE)</f>
        <v>1</v>
      </c>
      <c r="C826">
        <f>VLOOKUP($A826,'01 LEAD TIME'!$A$10:$G$1000000,3,FALSE)</f>
        <v>6321</v>
      </c>
      <c r="D826" s="3">
        <f>VLOOKUP($A826,'01 LEAD TIME'!$A$10:$G$1000000,4,FALSE)</f>
        <v>1585720385.95</v>
      </c>
      <c r="E826" s="3">
        <f>VLOOKUP($A826,'01 LEAD TIME'!$A$10:$G$1000000,5,FALSE)</f>
        <v>1565817571.5599999</v>
      </c>
      <c r="F826" s="3">
        <f>VLOOKUP($A826,'01 LEAD TIME'!$A$10:$G$1000000,6,FALSE)</f>
        <v>9871</v>
      </c>
      <c r="G826" s="3">
        <f>VLOOKUP($A826,'01 LEAD TIME'!$A$10:$G$1000000,7,FALSE)</f>
        <v>13193</v>
      </c>
      <c r="H826" s="3">
        <f>VLOOKUP($A826,'02 SHIPPED'!$A$10:$G$1000000,4,FALSE)</f>
        <v>4035387993.6500001</v>
      </c>
      <c r="I826" s="3">
        <f>VLOOKUP($A826,'02 SHIPPED'!$A$10:$G$1000000,5,FALSE)</f>
        <v>3981683209.2600002</v>
      </c>
      <c r="J826" s="3">
        <f>VLOOKUP($A826,'02 SHIPPED'!$A$10:$G$1000000,6,FALSE)</f>
        <v>23901</v>
      </c>
      <c r="K826" s="3">
        <f>VLOOKUP($A826,'02 SHIPPED'!$A$10:$G$1000000,7,FALSE)</f>
        <v>33708</v>
      </c>
      <c r="L826" s="2">
        <f t="shared" si="51"/>
        <v>0.39295363629104701</v>
      </c>
      <c r="M826" s="2">
        <f t="shared" si="52"/>
        <v>0.39325518612793126</v>
      </c>
      <c r="N826" s="2">
        <f t="shared" si="53"/>
        <v>0.41299527216434456</v>
      </c>
      <c r="O826" s="2">
        <f t="shared" si="54"/>
        <v>0.39139076777026227</v>
      </c>
      <c r="P826" s="8">
        <f>VLOOKUP($A826,'03 FORECAST SHIPPED'!$A$2:$G$1000000,4,FALSE)*L826</f>
        <v>1567216220.2832992</v>
      </c>
      <c r="Q826" s="8">
        <f>VLOOKUP($A826,'03 FORECAST SHIPPED'!$A$2:$G$1000000,5,FALSE)*M826</f>
        <v>1550281726.0586405</v>
      </c>
      <c r="R826" s="8">
        <f>VLOOKUP($A826,'03 FORECAST SHIPPED'!$A$2:$G$1000000,6,FALSE)*N826</f>
        <v>10036.198108865738</v>
      </c>
      <c r="S826" s="8">
        <f>VLOOKUP($A826,'03 FORECAST SHIPPED'!$A$2:$G$1000000,7,FALSE)*O826</f>
        <v>13291.239082710337</v>
      </c>
    </row>
    <row r="827" spans="1:19" x14ac:dyDescent="0.25">
      <c r="A827" t="s">
        <v>863</v>
      </c>
      <c r="B827">
        <f>VLOOKUP($A827,'01 LEAD TIME'!$A$10:$G$1000000,2,FALSE)</f>
        <v>1</v>
      </c>
      <c r="C827">
        <f>VLOOKUP($A827,'01 LEAD TIME'!$A$10:$G$1000000,3,FALSE)</f>
        <v>6328</v>
      </c>
      <c r="D827" s="3">
        <f>VLOOKUP($A827,'01 LEAD TIME'!$A$10:$G$1000000,4,FALSE)</f>
        <v>190686515.86000001</v>
      </c>
      <c r="E827" s="3">
        <f>VLOOKUP($A827,'01 LEAD TIME'!$A$10:$G$1000000,5,FALSE)</f>
        <v>185381205.34</v>
      </c>
      <c r="F827" s="3">
        <f>VLOOKUP($A827,'01 LEAD TIME'!$A$10:$G$1000000,6,FALSE)</f>
        <v>889</v>
      </c>
      <c r="G827" s="3">
        <f>VLOOKUP($A827,'01 LEAD TIME'!$A$10:$G$1000000,7,FALSE)</f>
        <v>1221</v>
      </c>
      <c r="H827" s="3">
        <f>VLOOKUP($A827,'02 SHIPPED'!$A$10:$G$1000000,4,FALSE)</f>
        <v>443239149.24000001</v>
      </c>
      <c r="I827" s="3">
        <f>VLOOKUP($A827,'02 SHIPPED'!$A$10:$G$1000000,5,FALSE)</f>
        <v>429976587.54000002</v>
      </c>
      <c r="J827" s="3">
        <f>VLOOKUP($A827,'02 SHIPPED'!$A$10:$G$1000000,6,FALSE)</f>
        <v>2325</v>
      </c>
      <c r="K827" s="3">
        <f>VLOOKUP($A827,'02 SHIPPED'!$A$10:$G$1000000,7,FALSE)</f>
        <v>3434</v>
      </c>
      <c r="L827" s="2">
        <f t="shared" si="51"/>
        <v>0.43021135697729013</v>
      </c>
      <c r="M827" s="2">
        <f t="shared" si="52"/>
        <v>0.4311425568555039</v>
      </c>
      <c r="N827" s="2">
        <f t="shared" si="53"/>
        <v>0.38236559139784948</v>
      </c>
      <c r="O827" s="2">
        <f t="shared" si="54"/>
        <v>0.35556202679091437</v>
      </c>
      <c r="P827" s="8">
        <f>VLOOKUP($A827,'03 FORECAST SHIPPED'!$A$2:$G$1000000,4,FALSE)*L827</f>
        <v>241448490.24819502</v>
      </c>
      <c r="Q827" s="8">
        <f>VLOOKUP($A827,'03 FORECAST SHIPPED'!$A$2:$G$1000000,5,FALSE)*M827</f>
        <v>235491312.56990126</v>
      </c>
      <c r="R827" s="8">
        <f>VLOOKUP($A827,'03 FORECAST SHIPPED'!$A$2:$G$1000000,6,FALSE)*N827</f>
        <v>1144.4202150537635</v>
      </c>
      <c r="S827" s="8">
        <f>VLOOKUP($A827,'03 FORECAST SHIPPED'!$A$2:$G$1000000,7,FALSE)*O827</f>
        <v>1533.1834595224227</v>
      </c>
    </row>
    <row r="828" spans="1:19" x14ac:dyDescent="0.25">
      <c r="A828" t="s">
        <v>864</v>
      </c>
      <c r="B828">
        <f>VLOOKUP($A828,'01 LEAD TIME'!$A$10:$G$1000000,2,FALSE)</f>
        <v>1</v>
      </c>
      <c r="C828">
        <f>VLOOKUP($A828,'01 LEAD TIME'!$A$10:$G$1000000,3,FALSE)</f>
        <v>6334</v>
      </c>
      <c r="D828" s="3">
        <f>VLOOKUP($A828,'01 LEAD TIME'!$A$10:$G$1000000,4,FALSE)</f>
        <v>240013686.28999999</v>
      </c>
      <c r="E828" s="3">
        <f>VLOOKUP($A828,'01 LEAD TIME'!$A$10:$G$1000000,5,FALSE)</f>
        <v>235560721.44</v>
      </c>
      <c r="F828" s="3">
        <f>VLOOKUP($A828,'01 LEAD TIME'!$A$10:$G$1000000,6,FALSE)</f>
        <v>1540</v>
      </c>
      <c r="G828" s="3">
        <f>VLOOKUP($A828,'01 LEAD TIME'!$A$10:$G$1000000,7,FALSE)</f>
        <v>2136</v>
      </c>
      <c r="H828" s="3">
        <f>VLOOKUP($A828,'02 SHIPPED'!$A$10:$G$1000000,4,FALSE)</f>
        <v>623834037.27999997</v>
      </c>
      <c r="I828" s="3">
        <f>VLOOKUP($A828,'02 SHIPPED'!$A$10:$G$1000000,5,FALSE)</f>
        <v>613283411.15999997</v>
      </c>
      <c r="J828" s="3">
        <f>VLOOKUP($A828,'02 SHIPPED'!$A$10:$G$1000000,6,FALSE)</f>
        <v>3838</v>
      </c>
      <c r="K828" s="3">
        <f>VLOOKUP($A828,'02 SHIPPED'!$A$10:$G$1000000,7,FALSE)</f>
        <v>5621</v>
      </c>
      <c r="L828" s="2">
        <f t="shared" si="51"/>
        <v>0.38473964539750322</v>
      </c>
      <c r="M828" s="2">
        <f t="shared" si="52"/>
        <v>0.38409765722253392</v>
      </c>
      <c r="N828" s="2">
        <f t="shared" si="53"/>
        <v>0.40125065138092758</v>
      </c>
      <c r="O828" s="2">
        <f t="shared" si="54"/>
        <v>0.38000355808574987</v>
      </c>
      <c r="P828" s="8">
        <f>VLOOKUP($A828,'03 FORECAST SHIPPED'!$A$2:$G$1000000,4,FALSE)*L828</f>
        <v>282062110.13220698</v>
      </c>
      <c r="Q828" s="8">
        <f>VLOOKUP($A828,'03 FORECAST SHIPPED'!$A$2:$G$1000000,5,FALSE)*M828</f>
        <v>277215262.21939319</v>
      </c>
      <c r="R828" s="8">
        <f>VLOOKUP($A828,'03 FORECAST SHIPPED'!$A$2:$G$1000000,6,FALSE)*N828</f>
        <v>1878.254299114122</v>
      </c>
      <c r="S828" s="8">
        <f>VLOOKUP($A828,'03 FORECAST SHIPPED'!$A$2:$G$1000000,7,FALSE)*O828</f>
        <v>2644.0647571606478</v>
      </c>
    </row>
    <row r="829" spans="1:19" x14ac:dyDescent="0.25">
      <c r="A829" t="s">
        <v>865</v>
      </c>
      <c r="B829">
        <f>VLOOKUP($A829,'01 LEAD TIME'!$A$10:$G$1000000,2,FALSE)</f>
        <v>1</v>
      </c>
      <c r="C829">
        <f>VLOOKUP($A829,'01 LEAD TIME'!$A$10:$G$1000000,3,FALSE)</f>
        <v>6338</v>
      </c>
      <c r="D829" s="3">
        <f>VLOOKUP($A829,'01 LEAD TIME'!$A$10:$G$1000000,4,FALSE)</f>
        <v>710710670.11000001</v>
      </c>
      <c r="E829" s="3">
        <f>VLOOKUP($A829,'01 LEAD TIME'!$A$10:$G$1000000,5,FALSE)</f>
        <v>703360288.72000003</v>
      </c>
      <c r="F829" s="3">
        <f>VLOOKUP($A829,'01 LEAD TIME'!$A$10:$G$1000000,6,FALSE)</f>
        <v>4523</v>
      </c>
      <c r="G829" s="3">
        <f>VLOOKUP($A829,'01 LEAD TIME'!$A$10:$G$1000000,7,FALSE)</f>
        <v>6172</v>
      </c>
      <c r="H829" s="3">
        <f>VLOOKUP($A829,'02 SHIPPED'!$A$10:$G$1000000,4,FALSE)</f>
        <v>2133814416.3599999</v>
      </c>
      <c r="I829" s="3">
        <f>VLOOKUP($A829,'02 SHIPPED'!$A$10:$G$1000000,5,FALSE)</f>
        <v>2110527968.0599999</v>
      </c>
      <c r="J829" s="3">
        <f>VLOOKUP($A829,'02 SHIPPED'!$A$10:$G$1000000,6,FALSE)</f>
        <v>12528</v>
      </c>
      <c r="K829" s="3">
        <f>VLOOKUP($A829,'02 SHIPPED'!$A$10:$G$1000000,7,FALSE)</f>
        <v>18052</v>
      </c>
      <c r="L829" s="2">
        <f t="shared" si="51"/>
        <v>0.33307051665832155</v>
      </c>
      <c r="M829" s="2">
        <f t="shared" si="52"/>
        <v>0.33326271879094299</v>
      </c>
      <c r="N829" s="2">
        <f t="shared" si="53"/>
        <v>0.36103128991060024</v>
      </c>
      <c r="O829" s="2">
        <f t="shared" si="54"/>
        <v>0.3419011743851097</v>
      </c>
      <c r="P829" s="8">
        <f>VLOOKUP($A829,'03 FORECAST SHIPPED'!$A$2:$G$1000000,4,FALSE)*L829</f>
        <v>751929202.18682432</v>
      </c>
      <c r="Q829" s="8">
        <f>VLOOKUP($A829,'03 FORECAST SHIPPED'!$A$2:$G$1000000,5,FALSE)*M829</f>
        <v>743883852.6789012</v>
      </c>
      <c r="R829" s="8">
        <f>VLOOKUP($A829,'03 FORECAST SHIPPED'!$A$2:$G$1000000,6,FALSE)*N829</f>
        <v>5183.6872605363978</v>
      </c>
      <c r="S829" s="8">
        <f>VLOOKUP($A829,'03 FORECAST SHIPPED'!$A$2:$G$1000000,7,FALSE)*O829</f>
        <v>7069.1486815865283</v>
      </c>
    </row>
    <row r="830" spans="1:19" x14ac:dyDescent="0.25">
      <c r="A830" t="s">
        <v>866</v>
      </c>
      <c r="B830">
        <f>VLOOKUP($A830,'01 LEAD TIME'!$A$10:$G$1000000,2,FALSE)</f>
        <v>1</v>
      </c>
      <c r="C830">
        <f>VLOOKUP($A830,'01 LEAD TIME'!$A$10:$G$1000000,3,FALSE)</f>
        <v>6345</v>
      </c>
      <c r="D830" s="3">
        <f>VLOOKUP($A830,'01 LEAD TIME'!$A$10:$G$1000000,4,FALSE)</f>
        <v>2050536521.21</v>
      </c>
      <c r="E830" s="3">
        <f>VLOOKUP($A830,'01 LEAD TIME'!$A$10:$G$1000000,5,FALSE)</f>
        <v>1999705348.3</v>
      </c>
      <c r="F830" s="3">
        <f>VLOOKUP($A830,'01 LEAD TIME'!$A$10:$G$1000000,6,FALSE)</f>
        <v>12165</v>
      </c>
      <c r="G830" s="3">
        <f>VLOOKUP($A830,'01 LEAD TIME'!$A$10:$G$1000000,7,FALSE)</f>
        <v>16303</v>
      </c>
      <c r="H830" s="3">
        <f>VLOOKUP($A830,'02 SHIPPED'!$A$10:$G$1000000,4,FALSE)</f>
        <v>4973160796.7200003</v>
      </c>
      <c r="I830" s="3">
        <f>VLOOKUP($A830,'02 SHIPPED'!$A$10:$G$1000000,5,FALSE)</f>
        <v>4870281656.3699999</v>
      </c>
      <c r="J830" s="3">
        <f>VLOOKUP($A830,'02 SHIPPED'!$A$10:$G$1000000,6,FALSE)</f>
        <v>28606</v>
      </c>
      <c r="K830" s="3">
        <f>VLOOKUP($A830,'02 SHIPPED'!$A$10:$G$1000000,7,FALSE)</f>
        <v>40289</v>
      </c>
      <c r="L830" s="2">
        <f t="shared" si="51"/>
        <v>0.41232057538988309</v>
      </c>
      <c r="M830" s="2">
        <f t="shared" si="52"/>
        <v>0.41059336797996482</v>
      </c>
      <c r="N830" s="2">
        <f t="shared" si="53"/>
        <v>0.42526043487380272</v>
      </c>
      <c r="O830" s="2">
        <f t="shared" si="54"/>
        <v>0.40465139368065728</v>
      </c>
      <c r="P830" s="8">
        <f>VLOOKUP($A830,'03 FORECAST SHIPPED'!$A$2:$G$1000000,4,FALSE)*L830</f>
        <v>2091758409.3237953</v>
      </c>
      <c r="Q830" s="8">
        <f>VLOOKUP($A830,'03 FORECAST SHIPPED'!$A$2:$G$1000000,5,FALSE)*M830</f>
        <v>2028842966.018152</v>
      </c>
      <c r="R830" s="8">
        <f>VLOOKUP($A830,'03 FORECAST SHIPPED'!$A$2:$G$1000000,6,FALSE)*N830</f>
        <v>12827.981017968259</v>
      </c>
      <c r="S830" s="8">
        <f>VLOOKUP($A830,'03 FORECAST SHIPPED'!$A$2:$G$1000000,7,FALSE)*O830</f>
        <v>16969.460845392045</v>
      </c>
    </row>
    <row r="831" spans="1:19" x14ac:dyDescent="0.25">
      <c r="A831" t="s">
        <v>867</v>
      </c>
      <c r="B831">
        <f>VLOOKUP($A831,'01 LEAD TIME'!$A$10:$G$1000000,2,FALSE)</f>
        <v>1</v>
      </c>
      <c r="C831">
        <f>VLOOKUP($A831,'01 LEAD TIME'!$A$10:$G$1000000,3,FALSE)</f>
        <v>6358</v>
      </c>
      <c r="D831" s="3">
        <f>VLOOKUP($A831,'01 LEAD TIME'!$A$10:$G$1000000,4,FALSE)</f>
        <v>16831013</v>
      </c>
      <c r="E831" s="3">
        <f>VLOOKUP($A831,'01 LEAD TIME'!$A$10:$G$1000000,5,FALSE)</f>
        <v>16622013</v>
      </c>
      <c r="F831" s="3">
        <f>VLOOKUP($A831,'01 LEAD TIME'!$A$10:$G$1000000,6,FALSE)</f>
        <v>69</v>
      </c>
      <c r="G831" s="3">
        <f>VLOOKUP($A831,'01 LEAD TIME'!$A$10:$G$1000000,7,FALSE)</f>
        <v>86</v>
      </c>
      <c r="H831" s="3">
        <f>VLOOKUP($A831,'02 SHIPPED'!$A$10:$G$1000000,4,FALSE)</f>
        <v>30056682.800000001</v>
      </c>
      <c r="I831" s="3">
        <f>VLOOKUP($A831,'02 SHIPPED'!$A$10:$G$1000000,5,FALSE)</f>
        <v>29578171.300000001</v>
      </c>
      <c r="J831" s="3">
        <f>VLOOKUP($A831,'02 SHIPPED'!$A$10:$G$1000000,6,FALSE)</f>
        <v>155</v>
      </c>
      <c r="K831" s="3">
        <f>VLOOKUP($A831,'02 SHIPPED'!$A$10:$G$1000000,7,FALSE)</f>
        <v>205</v>
      </c>
      <c r="L831" s="2">
        <f t="shared" si="51"/>
        <v>0.55997573358294883</v>
      </c>
      <c r="M831" s="2">
        <f t="shared" si="52"/>
        <v>0.56196892064114856</v>
      </c>
      <c r="N831" s="2">
        <f t="shared" si="53"/>
        <v>0.44516129032258067</v>
      </c>
      <c r="O831" s="2">
        <f t="shared" si="54"/>
        <v>0.4195121951219512</v>
      </c>
      <c r="P831" s="8">
        <f>VLOOKUP($A831,'03 FORECAST SHIPPED'!$A$2:$G$1000000,4,FALSE)*L831</f>
        <v>24779425.093426533</v>
      </c>
      <c r="Q831" s="8">
        <f>VLOOKUP($A831,'03 FORECAST SHIPPED'!$A$2:$G$1000000,5,FALSE)*M831</f>
        <v>24561825.231579516</v>
      </c>
      <c r="R831" s="8">
        <f>VLOOKUP($A831,'03 FORECAST SHIPPED'!$A$2:$G$1000000,6,FALSE)*N831</f>
        <v>96.154838709677421</v>
      </c>
      <c r="S831" s="8">
        <f>VLOOKUP($A831,'03 FORECAST SHIPPED'!$A$2:$G$1000000,7,FALSE)*O831</f>
        <v>121.2390243902439</v>
      </c>
    </row>
    <row r="832" spans="1:19" x14ac:dyDescent="0.25">
      <c r="A832" t="s">
        <v>868</v>
      </c>
      <c r="B832">
        <f>VLOOKUP($A832,'01 LEAD TIME'!$A$10:$G$1000000,2,FALSE)</f>
        <v>1</v>
      </c>
      <c r="C832">
        <f>VLOOKUP($A832,'01 LEAD TIME'!$A$10:$G$1000000,3,FALSE)</f>
        <v>6363</v>
      </c>
      <c r="D832" s="3">
        <f>VLOOKUP($A832,'01 LEAD TIME'!$A$10:$G$1000000,4,FALSE)</f>
        <v>1557734392.1900001</v>
      </c>
      <c r="E832" s="3">
        <f>VLOOKUP($A832,'01 LEAD TIME'!$A$10:$G$1000000,5,FALSE)</f>
        <v>1537833171.9200001</v>
      </c>
      <c r="F832" s="3">
        <f>VLOOKUP($A832,'01 LEAD TIME'!$A$10:$G$1000000,6,FALSE)</f>
        <v>10506</v>
      </c>
      <c r="G832" s="3">
        <f>VLOOKUP($A832,'01 LEAD TIME'!$A$10:$G$1000000,7,FALSE)</f>
        <v>14630</v>
      </c>
      <c r="H832" s="3">
        <f>VLOOKUP($A832,'02 SHIPPED'!$A$10:$G$1000000,4,FALSE)</f>
        <v>4407784668.5100002</v>
      </c>
      <c r="I832" s="3">
        <f>VLOOKUP($A832,'02 SHIPPED'!$A$10:$G$1000000,5,FALSE)</f>
        <v>4346532702.8000002</v>
      </c>
      <c r="J832" s="3">
        <f>VLOOKUP($A832,'02 SHIPPED'!$A$10:$G$1000000,6,FALSE)</f>
        <v>27297</v>
      </c>
      <c r="K832" s="3">
        <f>VLOOKUP($A832,'02 SHIPPED'!$A$10:$G$1000000,7,FALSE)</f>
        <v>40829</v>
      </c>
      <c r="L832" s="2">
        <f t="shared" si="51"/>
        <v>0.35340528391024462</v>
      </c>
      <c r="M832" s="2">
        <f t="shared" si="52"/>
        <v>0.35380687943043448</v>
      </c>
      <c r="N832" s="2">
        <f t="shared" si="53"/>
        <v>0.38487745906143533</v>
      </c>
      <c r="O832" s="2">
        <f t="shared" si="54"/>
        <v>0.3583237404785814</v>
      </c>
      <c r="P832" s="8">
        <f>VLOOKUP($A832,'03 FORECAST SHIPPED'!$A$2:$G$1000000,4,FALSE)*L832</f>
        <v>1810773886.161582</v>
      </c>
      <c r="Q832" s="8">
        <f>VLOOKUP($A832,'03 FORECAST SHIPPED'!$A$2:$G$1000000,5,FALSE)*M832</f>
        <v>1787696826.0839441</v>
      </c>
      <c r="R832" s="8">
        <f>VLOOKUP($A832,'03 FORECAST SHIPPED'!$A$2:$G$1000000,6,FALSE)*N832</f>
        <v>12607.815803934498</v>
      </c>
      <c r="S832" s="8">
        <f>VLOOKUP($A832,'03 FORECAST SHIPPED'!$A$2:$G$1000000,7,FALSE)*O832</f>
        <v>17531.347326655072</v>
      </c>
    </row>
    <row r="833" spans="1:19" x14ac:dyDescent="0.25">
      <c r="A833" t="s">
        <v>869</v>
      </c>
      <c r="B833">
        <f>VLOOKUP($A833,'01 LEAD TIME'!$A$10:$G$1000000,2,FALSE)</f>
        <v>1</v>
      </c>
      <c r="C833">
        <f>VLOOKUP($A833,'01 LEAD TIME'!$A$10:$G$1000000,3,FALSE)</f>
        <v>6394</v>
      </c>
      <c r="D833" s="3">
        <f>VLOOKUP($A833,'01 LEAD TIME'!$A$10:$G$1000000,4,FALSE)</f>
        <v>1161700</v>
      </c>
      <c r="E833" s="3">
        <f>VLOOKUP($A833,'01 LEAD TIME'!$A$10:$G$1000000,5,FALSE)</f>
        <v>1138700</v>
      </c>
      <c r="F833" s="3">
        <f>VLOOKUP($A833,'01 LEAD TIME'!$A$10:$G$1000000,6,FALSE)</f>
        <v>8</v>
      </c>
      <c r="G833" s="3">
        <f>VLOOKUP($A833,'01 LEAD TIME'!$A$10:$G$1000000,7,FALSE)</f>
        <v>9</v>
      </c>
      <c r="H833" s="3">
        <f>VLOOKUP($A833,'02 SHIPPED'!$A$10:$G$1000000,4,FALSE)</f>
        <v>33724001.899999999</v>
      </c>
      <c r="I833" s="3">
        <f>VLOOKUP($A833,'02 SHIPPED'!$A$10:$G$1000000,5,FALSE)</f>
        <v>33551175.370000001</v>
      </c>
      <c r="J833" s="3">
        <f>VLOOKUP($A833,'02 SHIPPED'!$A$10:$G$1000000,6,FALSE)</f>
        <v>68</v>
      </c>
      <c r="K833" s="3">
        <f>VLOOKUP($A833,'02 SHIPPED'!$A$10:$G$1000000,7,FALSE)</f>
        <v>97</v>
      </c>
      <c r="L833" s="2">
        <f t="shared" si="51"/>
        <v>3.4447275962227963E-2</v>
      </c>
      <c r="M833" s="2">
        <f t="shared" si="52"/>
        <v>3.3939198476431794E-2</v>
      </c>
      <c r="N833" s="2">
        <f t="shared" si="53"/>
        <v>0.11764705882352941</v>
      </c>
      <c r="O833" s="2">
        <f t="shared" si="54"/>
        <v>9.2783505154639179E-2</v>
      </c>
      <c r="P833" s="8">
        <f>VLOOKUP($A833,'03 FORECAST SHIPPED'!$A$2:$G$1000000,4,FALSE)*L833</f>
        <v>1103274.429944508</v>
      </c>
      <c r="Q833" s="8">
        <f>VLOOKUP($A833,'03 FORECAST SHIPPED'!$A$2:$G$1000000,5,FALSE)*M833</f>
        <v>1083377.3155119126</v>
      </c>
      <c r="R833" s="8">
        <f>VLOOKUP($A833,'03 FORECAST SHIPPED'!$A$2:$G$1000000,6,FALSE)*N833</f>
        <v>9.0588235294117645</v>
      </c>
      <c r="S833" s="8">
        <f>VLOOKUP($A833,'03 FORECAST SHIPPED'!$A$2:$G$1000000,7,FALSE)*O833</f>
        <v>8.8144329896907223</v>
      </c>
    </row>
    <row r="834" spans="1:19" x14ac:dyDescent="0.25">
      <c r="A834" t="s">
        <v>870</v>
      </c>
      <c r="B834">
        <f>VLOOKUP($A834,'01 LEAD TIME'!$A$10:$G$1000000,2,FALSE)</f>
        <v>1</v>
      </c>
      <c r="C834">
        <f>VLOOKUP($A834,'01 LEAD TIME'!$A$10:$G$1000000,3,FALSE)</f>
        <v>6407</v>
      </c>
      <c r="D834" s="3">
        <f>VLOOKUP($A834,'01 LEAD TIME'!$A$10:$G$1000000,4,FALSE)</f>
        <v>965000</v>
      </c>
      <c r="E834" s="3">
        <f>VLOOKUP($A834,'01 LEAD TIME'!$A$10:$G$1000000,5,FALSE)</f>
        <v>965000</v>
      </c>
      <c r="F834" s="3">
        <f>VLOOKUP($A834,'01 LEAD TIME'!$A$10:$G$1000000,6,FALSE)</f>
        <v>1</v>
      </c>
      <c r="G834" s="3">
        <f>VLOOKUP($A834,'01 LEAD TIME'!$A$10:$G$1000000,7,FALSE)</f>
        <v>1</v>
      </c>
      <c r="H834" s="3">
        <f>VLOOKUP($A834,'02 SHIPPED'!$A$10:$G$1000000,4,FALSE)</f>
        <v>1723000</v>
      </c>
      <c r="I834" s="3">
        <f>VLOOKUP($A834,'02 SHIPPED'!$A$10:$G$1000000,5,FALSE)</f>
        <v>1723000</v>
      </c>
      <c r="J834" s="3">
        <f>VLOOKUP($A834,'02 SHIPPED'!$A$10:$G$1000000,6,FALSE)</f>
        <v>2</v>
      </c>
      <c r="K834" s="3">
        <f>VLOOKUP($A834,'02 SHIPPED'!$A$10:$G$1000000,7,FALSE)</f>
        <v>2</v>
      </c>
      <c r="L834" s="2">
        <f t="shared" si="51"/>
        <v>0.56006964596633779</v>
      </c>
      <c r="M834" s="2">
        <f t="shared" si="52"/>
        <v>0.56006964596633779</v>
      </c>
      <c r="N834" s="2">
        <f t="shared" si="53"/>
        <v>0.5</v>
      </c>
      <c r="O834" s="2">
        <f t="shared" si="54"/>
        <v>0.5</v>
      </c>
      <c r="P834" s="8">
        <f>VLOOKUP($A834,'03 FORECAST SHIPPED'!$A$2:$G$1000000,4,FALSE)*L834</f>
        <v>372894.37028438773</v>
      </c>
      <c r="Q834" s="8">
        <f>VLOOKUP($A834,'03 FORECAST SHIPPED'!$A$2:$G$1000000,5,FALSE)*M834</f>
        <v>372894.37028438773</v>
      </c>
      <c r="R834" s="8">
        <f>VLOOKUP($A834,'03 FORECAST SHIPPED'!$A$2:$G$1000000,6,FALSE)*N834</f>
        <v>1</v>
      </c>
      <c r="S834" s="8">
        <f>VLOOKUP($A834,'03 FORECAST SHIPPED'!$A$2:$G$1000000,7,FALSE)*O834</f>
        <v>1</v>
      </c>
    </row>
    <row r="835" spans="1:19" x14ac:dyDescent="0.25">
      <c r="A835" t="s">
        <v>871</v>
      </c>
      <c r="B835">
        <f>VLOOKUP($A835,'01 LEAD TIME'!$A$10:$G$1000000,2,FALSE)</f>
        <v>1</v>
      </c>
      <c r="C835">
        <f>VLOOKUP($A835,'01 LEAD TIME'!$A$10:$G$1000000,3,FALSE)</f>
        <v>6419</v>
      </c>
      <c r="D835" s="3">
        <f>VLOOKUP($A835,'01 LEAD TIME'!$A$10:$G$1000000,4,FALSE)</f>
        <v>2381000</v>
      </c>
      <c r="E835" s="3">
        <f>VLOOKUP($A835,'01 LEAD TIME'!$A$10:$G$1000000,5,FALSE)</f>
        <v>2381000</v>
      </c>
      <c r="F835" s="3">
        <f>VLOOKUP($A835,'01 LEAD TIME'!$A$10:$G$1000000,6,FALSE)</f>
        <v>4</v>
      </c>
      <c r="G835" s="3">
        <f>VLOOKUP($A835,'01 LEAD TIME'!$A$10:$G$1000000,7,FALSE)</f>
        <v>4</v>
      </c>
      <c r="H835" s="3">
        <f>VLOOKUP($A835,'02 SHIPPED'!$A$10:$G$1000000,4,FALSE)</f>
        <v>34094227</v>
      </c>
      <c r="I835" s="3">
        <f>VLOOKUP($A835,'02 SHIPPED'!$A$10:$G$1000000,5,FALSE)</f>
        <v>33626972.039999999</v>
      </c>
      <c r="J835" s="3">
        <f>VLOOKUP($A835,'02 SHIPPED'!$A$10:$G$1000000,6,FALSE)</f>
        <v>77</v>
      </c>
      <c r="K835" s="3">
        <f>VLOOKUP($A835,'02 SHIPPED'!$A$10:$G$1000000,7,FALSE)</f>
        <v>106</v>
      </c>
      <c r="L835" s="2">
        <f t="shared" si="51"/>
        <v>6.9835869867353198E-2</v>
      </c>
      <c r="M835" s="2">
        <f t="shared" si="52"/>
        <v>7.0806256274509344E-2</v>
      </c>
      <c r="N835" s="2">
        <f t="shared" si="53"/>
        <v>5.1948051948051951E-2</v>
      </c>
      <c r="O835" s="2">
        <f t="shared" si="54"/>
        <v>3.7735849056603772E-2</v>
      </c>
      <c r="P835" s="8">
        <f>VLOOKUP($A835,'03 FORECAST SHIPPED'!$A$2:$G$1000000,4,FALSE)*L835</f>
        <v>2409369.2857444752</v>
      </c>
      <c r="Q835" s="8">
        <f>VLOOKUP($A835,'03 FORECAST SHIPPED'!$A$2:$G$1000000,5,FALSE)*M835</f>
        <v>2410754.1788133597</v>
      </c>
      <c r="R835" s="8">
        <f>VLOOKUP($A835,'03 FORECAST SHIPPED'!$A$2:$G$1000000,6,FALSE)*N835</f>
        <v>4.1038961038961039</v>
      </c>
      <c r="S835" s="8">
        <f>VLOOKUP($A835,'03 FORECAST SHIPPED'!$A$2:$G$1000000,7,FALSE)*O835</f>
        <v>3.9622641509433962</v>
      </c>
    </row>
    <row r="836" spans="1:19" x14ac:dyDescent="0.25">
      <c r="A836" t="s">
        <v>872</v>
      </c>
      <c r="B836">
        <f>VLOOKUP($A836,'01 LEAD TIME'!$A$10:$G$1000000,2,FALSE)</f>
        <v>1</v>
      </c>
      <c r="C836">
        <f>VLOOKUP($A836,'01 LEAD TIME'!$A$10:$G$1000000,3,FALSE)</f>
        <v>6433</v>
      </c>
      <c r="D836" s="3">
        <f>VLOOKUP($A836,'01 LEAD TIME'!$A$10:$G$1000000,4,FALSE)</f>
        <v>1587499</v>
      </c>
      <c r="E836" s="3">
        <f>VLOOKUP($A836,'01 LEAD TIME'!$A$10:$G$1000000,5,FALSE)</f>
        <v>1579785.76</v>
      </c>
      <c r="F836" s="3">
        <f>VLOOKUP($A836,'01 LEAD TIME'!$A$10:$G$1000000,6,FALSE)</f>
        <v>10</v>
      </c>
      <c r="G836" s="3">
        <f>VLOOKUP($A836,'01 LEAD TIME'!$A$10:$G$1000000,7,FALSE)</f>
        <v>13</v>
      </c>
      <c r="H836" s="3">
        <f>VLOOKUP($A836,'02 SHIPPED'!$A$10:$G$1000000,4,FALSE)</f>
        <v>16453644.15</v>
      </c>
      <c r="I836" s="3">
        <f>VLOOKUP($A836,'02 SHIPPED'!$A$10:$G$1000000,5,FALSE)</f>
        <v>16378729.4</v>
      </c>
      <c r="J836" s="3">
        <f>VLOOKUP($A836,'02 SHIPPED'!$A$10:$G$1000000,6,FALSE)</f>
        <v>46</v>
      </c>
      <c r="K836" s="3">
        <f>VLOOKUP($A836,'02 SHIPPED'!$A$10:$G$1000000,7,FALSE)</f>
        <v>65</v>
      </c>
      <c r="L836" s="2">
        <f t="shared" si="51"/>
        <v>9.6483124682139182E-2</v>
      </c>
      <c r="M836" s="2">
        <f t="shared" si="52"/>
        <v>9.6453499011956323E-2</v>
      </c>
      <c r="N836" s="2">
        <f t="shared" si="53"/>
        <v>0.21739130434782608</v>
      </c>
      <c r="O836" s="2">
        <f t="shared" si="54"/>
        <v>0.2</v>
      </c>
      <c r="P836" s="8">
        <f>VLOOKUP($A836,'03 FORECAST SHIPPED'!$A$2:$G$1000000,4,FALSE)*L836</f>
        <v>1615840.4933496297</v>
      </c>
      <c r="Q836" s="8">
        <f>VLOOKUP($A836,'03 FORECAST SHIPPED'!$A$2:$G$1000000,5,FALSE)*M836</f>
        <v>1610330.6212729167</v>
      </c>
      <c r="R836" s="8">
        <f>VLOOKUP($A836,'03 FORECAST SHIPPED'!$A$2:$G$1000000,6,FALSE)*N836</f>
        <v>12.17391304347826</v>
      </c>
      <c r="S836" s="8">
        <f>VLOOKUP($A836,'03 FORECAST SHIPPED'!$A$2:$G$1000000,7,FALSE)*O836</f>
        <v>16.2</v>
      </c>
    </row>
    <row r="837" spans="1:19" x14ac:dyDescent="0.25">
      <c r="A837" t="s">
        <v>873</v>
      </c>
      <c r="B837">
        <f>VLOOKUP($A837,'01 LEAD TIME'!$A$10:$G$1000000,2,FALSE)</f>
        <v>1</v>
      </c>
      <c r="C837">
        <f>VLOOKUP($A837,'01 LEAD TIME'!$A$10:$G$1000000,3,FALSE)</f>
        <v>6444</v>
      </c>
      <c r="D837" s="3">
        <f>VLOOKUP($A837,'01 LEAD TIME'!$A$10:$G$1000000,4,FALSE)</f>
        <v>3121109</v>
      </c>
      <c r="E837" s="3">
        <f>VLOOKUP($A837,'01 LEAD TIME'!$A$10:$G$1000000,5,FALSE)</f>
        <v>3104887.25</v>
      </c>
      <c r="F837" s="3">
        <f>VLOOKUP($A837,'01 LEAD TIME'!$A$10:$G$1000000,6,FALSE)</f>
        <v>12</v>
      </c>
      <c r="G837" s="3">
        <f>VLOOKUP($A837,'01 LEAD TIME'!$A$10:$G$1000000,7,FALSE)</f>
        <v>15</v>
      </c>
      <c r="H837" s="3">
        <f>VLOOKUP($A837,'02 SHIPPED'!$A$10:$G$1000000,4,FALSE)</f>
        <v>24016449.600000001</v>
      </c>
      <c r="I837" s="3">
        <f>VLOOKUP($A837,'02 SHIPPED'!$A$10:$G$1000000,5,FALSE)</f>
        <v>23813690.350000001</v>
      </c>
      <c r="J837" s="3">
        <f>VLOOKUP($A837,'02 SHIPPED'!$A$10:$G$1000000,6,FALSE)</f>
        <v>86</v>
      </c>
      <c r="K837" s="3">
        <f>VLOOKUP($A837,'02 SHIPPED'!$A$10:$G$1000000,7,FALSE)</f>
        <v>107</v>
      </c>
      <c r="L837" s="2">
        <f t="shared" ref="L837:L900" si="55">D837/H837</f>
        <v>0.12995713571251596</v>
      </c>
      <c r="M837" s="2">
        <f t="shared" ref="M837:M900" si="56">E837/I837</f>
        <v>0.13038244826258102</v>
      </c>
      <c r="N837" s="2">
        <f t="shared" ref="N837:N900" si="57">F837/J837</f>
        <v>0.13953488372093023</v>
      </c>
      <c r="O837" s="2">
        <f t="shared" ref="O837:O900" si="58">G837/K837</f>
        <v>0.14018691588785046</v>
      </c>
      <c r="P837" s="8">
        <f>VLOOKUP($A837,'03 FORECAST SHIPPED'!$A$2:$G$1000000,4,FALSE)*L837</f>
        <v>4488747.7461830331</v>
      </c>
      <c r="Q837" s="8">
        <f>VLOOKUP($A837,'03 FORECAST SHIPPED'!$A$2:$G$1000000,5,FALSE)*M837</f>
        <v>4470841.3161069993</v>
      </c>
      <c r="R837" s="8">
        <f>VLOOKUP($A837,'03 FORECAST SHIPPED'!$A$2:$G$1000000,6,FALSE)*N837</f>
        <v>14.790697674418604</v>
      </c>
      <c r="S837" s="8">
        <f>VLOOKUP($A837,'03 FORECAST SHIPPED'!$A$2:$G$1000000,7,FALSE)*O837</f>
        <v>19.485981308411212</v>
      </c>
    </row>
    <row r="838" spans="1:19" x14ac:dyDescent="0.25">
      <c r="A838" t="s">
        <v>874</v>
      </c>
      <c r="B838">
        <f>VLOOKUP($A838,'01 LEAD TIME'!$A$10:$G$1000000,2,FALSE)</f>
        <v>1</v>
      </c>
      <c r="C838">
        <f>VLOOKUP($A838,'01 LEAD TIME'!$A$10:$G$1000000,3,FALSE)</f>
        <v>6453</v>
      </c>
      <c r="D838" s="3">
        <f>VLOOKUP($A838,'01 LEAD TIME'!$A$10:$G$1000000,4,FALSE)</f>
        <v>4105040</v>
      </c>
      <c r="E838" s="3">
        <f>VLOOKUP($A838,'01 LEAD TIME'!$A$10:$G$1000000,5,FALSE)</f>
        <v>4066887.22</v>
      </c>
      <c r="F838" s="3">
        <f>VLOOKUP($A838,'01 LEAD TIME'!$A$10:$G$1000000,6,FALSE)</f>
        <v>6</v>
      </c>
      <c r="G838" s="3">
        <f>VLOOKUP($A838,'01 LEAD TIME'!$A$10:$G$1000000,7,FALSE)</f>
        <v>9</v>
      </c>
      <c r="H838" s="3">
        <f>VLOOKUP($A838,'02 SHIPPED'!$A$10:$G$1000000,4,FALSE)</f>
        <v>12815958</v>
      </c>
      <c r="I838" s="3">
        <f>VLOOKUP($A838,'02 SHIPPED'!$A$10:$G$1000000,5,FALSE)</f>
        <v>12695836.689999999</v>
      </c>
      <c r="J838" s="3">
        <f>VLOOKUP($A838,'02 SHIPPED'!$A$10:$G$1000000,6,FALSE)</f>
        <v>33</v>
      </c>
      <c r="K838" s="3">
        <f>VLOOKUP($A838,'02 SHIPPED'!$A$10:$G$1000000,7,FALSE)</f>
        <v>43</v>
      </c>
      <c r="L838" s="2">
        <f t="shared" si="55"/>
        <v>0.32030691736037215</v>
      </c>
      <c r="M838" s="2">
        <f t="shared" si="56"/>
        <v>0.32033235140802685</v>
      </c>
      <c r="N838" s="2">
        <f t="shared" si="57"/>
        <v>0.18181818181818182</v>
      </c>
      <c r="O838" s="2">
        <f t="shared" si="58"/>
        <v>0.20930232558139536</v>
      </c>
      <c r="P838" s="8">
        <f>VLOOKUP($A838,'03 FORECAST SHIPPED'!$A$2:$G$1000000,4,FALSE)*L838</f>
        <v>7354941.2479909817</v>
      </c>
      <c r="Q838" s="8">
        <f>VLOOKUP($A838,'03 FORECAST SHIPPED'!$A$2:$G$1000000,5,FALSE)*M838</f>
        <v>7311270.4639951931</v>
      </c>
      <c r="R838" s="8">
        <f>VLOOKUP($A838,'03 FORECAST SHIPPED'!$A$2:$G$1000000,6,FALSE)*N838</f>
        <v>8.9090909090909101</v>
      </c>
      <c r="S838" s="8">
        <f>VLOOKUP($A838,'03 FORECAST SHIPPED'!$A$2:$G$1000000,7,FALSE)*O838</f>
        <v>13.604651162790699</v>
      </c>
    </row>
    <row r="839" spans="1:19" x14ac:dyDescent="0.25">
      <c r="A839" t="s">
        <v>875</v>
      </c>
      <c r="B839">
        <f>VLOOKUP($A839,'01 LEAD TIME'!$A$10:$G$1000000,2,FALSE)</f>
        <v>1</v>
      </c>
      <c r="C839">
        <f>VLOOKUP($A839,'01 LEAD TIME'!$A$10:$G$1000000,3,FALSE)</f>
        <v>6478</v>
      </c>
      <c r="D839" s="3">
        <f>VLOOKUP($A839,'01 LEAD TIME'!$A$10:$G$1000000,4,FALSE)</f>
        <v>612340</v>
      </c>
      <c r="E839" s="3">
        <f>VLOOKUP($A839,'01 LEAD TIME'!$A$10:$G$1000000,5,FALSE)</f>
        <v>612340</v>
      </c>
      <c r="F839" s="3">
        <f>VLOOKUP($A839,'01 LEAD TIME'!$A$10:$G$1000000,6,FALSE)</f>
        <v>4</v>
      </c>
      <c r="G839" s="3">
        <f>VLOOKUP($A839,'01 LEAD TIME'!$A$10:$G$1000000,7,FALSE)</f>
        <v>6</v>
      </c>
      <c r="H839" s="3">
        <f>VLOOKUP($A839,'02 SHIPPED'!$A$10:$G$1000000,4,FALSE)</f>
        <v>5932037.2000000002</v>
      </c>
      <c r="I839" s="3">
        <f>VLOOKUP($A839,'02 SHIPPED'!$A$10:$G$1000000,5,FALSE)</f>
        <v>5932037.2000000002</v>
      </c>
      <c r="J839" s="3">
        <f>VLOOKUP($A839,'02 SHIPPED'!$A$10:$G$1000000,6,FALSE)</f>
        <v>20</v>
      </c>
      <c r="K839" s="3">
        <f>VLOOKUP($A839,'02 SHIPPED'!$A$10:$G$1000000,7,FALSE)</f>
        <v>24</v>
      </c>
      <c r="L839" s="2">
        <f t="shared" si="55"/>
        <v>0.10322592043084287</v>
      </c>
      <c r="M839" s="2">
        <f t="shared" si="56"/>
        <v>0.10322592043084287</v>
      </c>
      <c r="N839" s="2">
        <f t="shared" si="57"/>
        <v>0.2</v>
      </c>
      <c r="O839" s="2">
        <f t="shared" si="58"/>
        <v>0.25</v>
      </c>
      <c r="P839" s="8">
        <f>VLOOKUP($A839,'03 FORECAST SHIPPED'!$A$2:$G$1000000,4,FALSE)*L839</f>
        <v>832379.05586431583</v>
      </c>
      <c r="Q839" s="8">
        <f>VLOOKUP($A839,'03 FORECAST SHIPPED'!$A$2:$G$1000000,5,FALSE)*M839</f>
        <v>832379.05586431583</v>
      </c>
      <c r="R839" s="8">
        <f>VLOOKUP($A839,'03 FORECAST SHIPPED'!$A$2:$G$1000000,6,FALSE)*N839</f>
        <v>4.2</v>
      </c>
      <c r="S839" s="8">
        <f>VLOOKUP($A839,'03 FORECAST SHIPPED'!$A$2:$G$1000000,7,FALSE)*O839</f>
        <v>8</v>
      </c>
    </row>
    <row r="840" spans="1:19" x14ac:dyDescent="0.25">
      <c r="A840" t="s">
        <v>876</v>
      </c>
      <c r="B840">
        <f>VLOOKUP($A840,'01 LEAD TIME'!$A$10:$G$1000000,2,FALSE)</f>
        <v>1</v>
      </c>
      <c r="C840">
        <f>VLOOKUP($A840,'01 LEAD TIME'!$A$10:$G$1000000,3,FALSE)</f>
        <v>6491</v>
      </c>
      <c r="D840" s="3">
        <f>VLOOKUP($A840,'01 LEAD TIME'!$A$10:$G$1000000,4,FALSE)</f>
        <v>7349299</v>
      </c>
      <c r="E840" s="3">
        <f>VLOOKUP($A840,'01 LEAD TIME'!$A$10:$G$1000000,5,FALSE)</f>
        <v>7262574</v>
      </c>
      <c r="F840" s="3">
        <f>VLOOKUP($A840,'01 LEAD TIME'!$A$10:$G$1000000,6,FALSE)</f>
        <v>30</v>
      </c>
      <c r="G840" s="3">
        <f>VLOOKUP($A840,'01 LEAD TIME'!$A$10:$G$1000000,7,FALSE)</f>
        <v>33</v>
      </c>
      <c r="H840" s="3">
        <f>VLOOKUP($A840,'02 SHIPPED'!$A$10:$G$1000000,4,FALSE)</f>
        <v>43910784.25</v>
      </c>
      <c r="I840" s="3">
        <f>VLOOKUP($A840,'02 SHIPPED'!$A$10:$G$1000000,5,FALSE)</f>
        <v>43357469.5</v>
      </c>
      <c r="J840" s="3">
        <f>VLOOKUP($A840,'02 SHIPPED'!$A$10:$G$1000000,6,FALSE)</f>
        <v>112</v>
      </c>
      <c r="K840" s="3">
        <f>VLOOKUP($A840,'02 SHIPPED'!$A$10:$G$1000000,7,FALSE)</f>
        <v>146</v>
      </c>
      <c r="L840" s="2">
        <f t="shared" si="55"/>
        <v>0.16736888501370822</v>
      </c>
      <c r="M840" s="2">
        <f t="shared" si="56"/>
        <v>0.16750456342937634</v>
      </c>
      <c r="N840" s="2">
        <f t="shared" si="57"/>
        <v>0.26785714285714285</v>
      </c>
      <c r="O840" s="2">
        <f t="shared" si="58"/>
        <v>0.22602739726027396</v>
      </c>
      <c r="P840" s="8">
        <f>VLOOKUP($A840,'03 FORECAST SHIPPED'!$A$2:$G$1000000,4,FALSE)*L840</f>
        <v>10416954.379859613</v>
      </c>
      <c r="Q840" s="8">
        <f>VLOOKUP($A840,'03 FORECAST SHIPPED'!$A$2:$G$1000000,5,FALSE)*M840</f>
        <v>10353947.39330305</v>
      </c>
      <c r="R840" s="8">
        <f>VLOOKUP($A840,'03 FORECAST SHIPPED'!$A$2:$G$1000000,6,FALSE)*N840</f>
        <v>38.571428571428569</v>
      </c>
      <c r="S840" s="8">
        <f>VLOOKUP($A840,'03 FORECAST SHIPPED'!$A$2:$G$1000000,7,FALSE)*O840</f>
        <v>41.815068493150683</v>
      </c>
    </row>
    <row r="841" spans="1:19" x14ac:dyDescent="0.25">
      <c r="A841" t="s">
        <v>877</v>
      </c>
      <c r="B841">
        <f>VLOOKUP($A841,'01 LEAD TIME'!$A$10:$G$1000000,2,FALSE)</f>
        <v>1</v>
      </c>
      <c r="C841">
        <f>VLOOKUP($A841,'01 LEAD TIME'!$A$10:$G$1000000,3,FALSE)</f>
        <v>6509</v>
      </c>
      <c r="D841" s="3">
        <f>VLOOKUP($A841,'01 LEAD TIME'!$A$10:$G$1000000,4,FALSE)</f>
        <v>2926690</v>
      </c>
      <c r="E841" s="3">
        <f>VLOOKUP($A841,'01 LEAD TIME'!$A$10:$G$1000000,5,FALSE)</f>
        <v>2926690</v>
      </c>
      <c r="F841" s="3">
        <f>VLOOKUP($A841,'01 LEAD TIME'!$A$10:$G$1000000,6,FALSE)</f>
        <v>5</v>
      </c>
      <c r="G841" s="3">
        <f>VLOOKUP($A841,'01 LEAD TIME'!$A$10:$G$1000000,7,FALSE)</f>
        <v>7</v>
      </c>
      <c r="H841" s="3">
        <f>VLOOKUP($A841,'02 SHIPPED'!$A$10:$G$1000000,4,FALSE)</f>
        <v>1406978.1</v>
      </c>
      <c r="I841" s="3">
        <f>VLOOKUP($A841,'02 SHIPPED'!$A$10:$G$1000000,5,FALSE)</f>
        <v>1406978.1</v>
      </c>
      <c r="J841" s="3">
        <f>VLOOKUP($A841,'02 SHIPPED'!$A$10:$G$1000000,6,FALSE)</f>
        <v>11</v>
      </c>
      <c r="K841" s="3">
        <f>VLOOKUP($A841,'02 SHIPPED'!$A$10:$G$1000000,7,FALSE)</f>
        <v>13</v>
      </c>
      <c r="L841" s="2">
        <f t="shared" si="55"/>
        <v>2.0801247723756324</v>
      </c>
      <c r="M841" s="2">
        <f t="shared" si="56"/>
        <v>2.0801247723756324</v>
      </c>
      <c r="N841" s="2">
        <f t="shared" si="57"/>
        <v>0.45454545454545453</v>
      </c>
      <c r="O841" s="2">
        <f t="shared" si="58"/>
        <v>0.53846153846153844</v>
      </c>
      <c r="P841" s="8">
        <f>VLOOKUP($A841,'03 FORECAST SHIPPED'!$A$2:$G$1000000,4,FALSE)*L841</f>
        <v>9166671.1735449173</v>
      </c>
      <c r="Q841" s="8">
        <f>VLOOKUP($A841,'03 FORECAST SHIPPED'!$A$2:$G$1000000,5,FALSE)*M841</f>
        <v>9166671.1735449173</v>
      </c>
      <c r="R841" s="8">
        <f>VLOOKUP($A841,'03 FORECAST SHIPPED'!$A$2:$G$1000000,6,FALSE)*N841</f>
        <v>6.8181818181818183</v>
      </c>
      <c r="S841" s="8">
        <f>VLOOKUP($A841,'03 FORECAST SHIPPED'!$A$2:$G$1000000,7,FALSE)*O841</f>
        <v>10.23076923076923</v>
      </c>
    </row>
    <row r="842" spans="1:19" x14ac:dyDescent="0.25">
      <c r="A842" t="s">
        <v>878</v>
      </c>
      <c r="B842">
        <f>VLOOKUP($A842,'01 LEAD TIME'!$A$10:$G$1000000,2,FALSE)</f>
        <v>1</v>
      </c>
      <c r="C842">
        <f>VLOOKUP($A842,'01 LEAD TIME'!$A$10:$G$1000000,3,FALSE)</f>
        <v>6518</v>
      </c>
      <c r="D842" s="3">
        <f>VLOOKUP($A842,'01 LEAD TIME'!$A$10:$G$1000000,4,FALSE)</f>
        <v>1901470</v>
      </c>
      <c r="E842" s="3">
        <f>VLOOKUP($A842,'01 LEAD TIME'!$A$10:$G$1000000,5,FALSE)</f>
        <v>1664520</v>
      </c>
      <c r="F842" s="3">
        <f>VLOOKUP($A842,'01 LEAD TIME'!$A$10:$G$1000000,6,FALSE)</f>
        <v>9</v>
      </c>
      <c r="G842" s="3">
        <f>VLOOKUP($A842,'01 LEAD TIME'!$A$10:$G$1000000,7,FALSE)</f>
        <v>11</v>
      </c>
      <c r="H842" s="3">
        <f>VLOOKUP($A842,'02 SHIPPED'!$A$10:$G$1000000,4,FALSE)</f>
        <v>33248487.02</v>
      </c>
      <c r="I842" s="3">
        <f>VLOOKUP($A842,'02 SHIPPED'!$A$10:$G$1000000,5,FALSE)</f>
        <v>32287904.059999999</v>
      </c>
      <c r="J842" s="3">
        <f>VLOOKUP($A842,'02 SHIPPED'!$A$10:$G$1000000,6,FALSE)</f>
        <v>100</v>
      </c>
      <c r="K842" s="3">
        <f>VLOOKUP($A842,'02 SHIPPED'!$A$10:$G$1000000,7,FALSE)</f>
        <v>146</v>
      </c>
      <c r="L842" s="2">
        <f t="shared" si="55"/>
        <v>5.7189669979755969E-2</v>
      </c>
      <c r="M842" s="2">
        <f t="shared" si="56"/>
        <v>5.1552432666637456E-2</v>
      </c>
      <c r="N842" s="2">
        <f t="shared" si="57"/>
        <v>0.09</v>
      </c>
      <c r="O842" s="2">
        <f t="shared" si="58"/>
        <v>7.5342465753424653E-2</v>
      </c>
      <c r="P842" s="8">
        <f>VLOOKUP($A842,'03 FORECAST SHIPPED'!$A$2:$G$1000000,4,FALSE)*L842</f>
        <v>2035082.3975427139</v>
      </c>
      <c r="Q842" s="8">
        <f>VLOOKUP($A842,'03 FORECAST SHIPPED'!$A$2:$G$1000000,5,FALSE)*M842</f>
        <v>1792851.0687624735</v>
      </c>
      <c r="R842" s="8">
        <f>VLOOKUP($A842,'03 FORECAST SHIPPED'!$A$2:$G$1000000,6,FALSE)*N842</f>
        <v>9.99</v>
      </c>
      <c r="S842" s="8">
        <f>VLOOKUP($A842,'03 FORECAST SHIPPED'!$A$2:$G$1000000,7,FALSE)*O842</f>
        <v>12.054794520547944</v>
      </c>
    </row>
    <row r="843" spans="1:19" x14ac:dyDescent="0.25">
      <c r="A843" t="s">
        <v>879</v>
      </c>
      <c r="B843">
        <f>VLOOKUP($A843,'01 LEAD TIME'!$A$10:$G$1000000,2,FALSE)</f>
        <v>1</v>
      </c>
      <c r="C843">
        <f>VLOOKUP($A843,'01 LEAD TIME'!$A$10:$G$1000000,3,FALSE)</f>
        <v>6524</v>
      </c>
      <c r="D843" s="3">
        <f>VLOOKUP($A843,'01 LEAD TIME'!$A$10:$G$1000000,4,FALSE)</f>
        <v>103017753.52</v>
      </c>
      <c r="E843" s="3">
        <f>VLOOKUP($A843,'01 LEAD TIME'!$A$10:$G$1000000,5,FALSE)</f>
        <v>102616976.90000001</v>
      </c>
      <c r="F843" s="3">
        <f>VLOOKUP($A843,'01 LEAD TIME'!$A$10:$G$1000000,6,FALSE)</f>
        <v>468</v>
      </c>
      <c r="G843" s="3">
        <f>VLOOKUP($A843,'01 LEAD TIME'!$A$10:$G$1000000,7,FALSE)</f>
        <v>584</v>
      </c>
      <c r="H843" s="3">
        <f>VLOOKUP($A843,'02 SHIPPED'!$A$10:$G$1000000,4,FALSE)</f>
        <v>480576015.64999998</v>
      </c>
      <c r="I843" s="3">
        <f>VLOOKUP($A843,'02 SHIPPED'!$A$10:$G$1000000,5,FALSE)</f>
        <v>474990791.31999999</v>
      </c>
      <c r="J843" s="3">
        <f>VLOOKUP($A843,'02 SHIPPED'!$A$10:$G$1000000,6,FALSE)</f>
        <v>2290</v>
      </c>
      <c r="K843" s="3">
        <f>VLOOKUP($A843,'02 SHIPPED'!$A$10:$G$1000000,7,FALSE)</f>
        <v>3073</v>
      </c>
      <c r="L843" s="2">
        <f t="shared" si="55"/>
        <v>0.21436307715162189</v>
      </c>
      <c r="M843" s="2">
        <f t="shared" si="56"/>
        <v>0.21603992914226253</v>
      </c>
      <c r="N843" s="2">
        <f t="shared" si="57"/>
        <v>0.20436681222707423</v>
      </c>
      <c r="O843" s="2">
        <f t="shared" si="58"/>
        <v>0.19004230393752033</v>
      </c>
      <c r="P843" s="8">
        <f>VLOOKUP($A843,'03 FORECAST SHIPPED'!$A$2:$G$1000000,4,FALSE)*L843</f>
        <v>119336105.33179942</v>
      </c>
      <c r="Q843" s="8">
        <f>VLOOKUP($A843,'03 FORECAST SHIPPED'!$A$2:$G$1000000,5,FALSE)*M843</f>
        <v>118927824.54921518</v>
      </c>
      <c r="R843" s="8">
        <f>VLOOKUP($A843,'03 FORECAST SHIPPED'!$A$2:$G$1000000,6,FALSE)*N843</f>
        <v>534.01048034934502</v>
      </c>
      <c r="S843" s="8">
        <f>VLOOKUP($A843,'03 FORECAST SHIPPED'!$A$2:$G$1000000,7,FALSE)*O843</f>
        <v>646.90400260331921</v>
      </c>
    </row>
    <row r="844" spans="1:19" x14ac:dyDescent="0.25">
      <c r="A844" t="s">
        <v>880</v>
      </c>
      <c r="B844">
        <f>VLOOKUP($A844,'01 LEAD TIME'!$A$10:$G$1000000,2,FALSE)</f>
        <v>1</v>
      </c>
      <c r="C844">
        <f>VLOOKUP($A844,'01 LEAD TIME'!$A$10:$G$1000000,3,FALSE)</f>
        <v>6533</v>
      </c>
      <c r="D844" s="3">
        <f>VLOOKUP($A844,'01 LEAD TIME'!$A$10:$G$1000000,4,FALSE)</f>
        <v>4501550</v>
      </c>
      <c r="E844" s="3">
        <f>VLOOKUP($A844,'01 LEAD TIME'!$A$10:$G$1000000,5,FALSE)</f>
        <v>4501550</v>
      </c>
      <c r="F844" s="3">
        <f>VLOOKUP($A844,'01 LEAD TIME'!$A$10:$G$1000000,6,FALSE)</f>
        <v>10</v>
      </c>
      <c r="G844" s="3">
        <f>VLOOKUP($A844,'01 LEAD TIME'!$A$10:$G$1000000,7,FALSE)</f>
        <v>10</v>
      </c>
      <c r="H844" s="3">
        <f>VLOOKUP($A844,'02 SHIPPED'!$A$10:$G$1000000,4,FALSE)</f>
        <v>9268599</v>
      </c>
      <c r="I844" s="3">
        <f>VLOOKUP($A844,'02 SHIPPED'!$A$10:$G$1000000,5,FALSE)</f>
        <v>9268599</v>
      </c>
      <c r="J844" s="3">
        <f>VLOOKUP($A844,'02 SHIPPED'!$A$10:$G$1000000,6,FALSE)</f>
        <v>20</v>
      </c>
      <c r="K844" s="3">
        <f>VLOOKUP($A844,'02 SHIPPED'!$A$10:$G$1000000,7,FALSE)</f>
        <v>27</v>
      </c>
      <c r="L844" s="2">
        <f t="shared" si="55"/>
        <v>0.48567750099017121</v>
      </c>
      <c r="M844" s="2">
        <f t="shared" si="56"/>
        <v>0.48567750099017121</v>
      </c>
      <c r="N844" s="2">
        <f t="shared" si="57"/>
        <v>0.5</v>
      </c>
      <c r="O844" s="2">
        <f t="shared" si="58"/>
        <v>0.37037037037037035</v>
      </c>
      <c r="P844" s="8">
        <f>VLOOKUP($A844,'03 FORECAST SHIPPED'!$A$2:$G$1000000,4,FALSE)*L844</f>
        <v>4895394.6277479474</v>
      </c>
      <c r="Q844" s="8">
        <f>VLOOKUP($A844,'03 FORECAST SHIPPED'!$A$2:$G$1000000,5,FALSE)*M844</f>
        <v>4895394.6277479474</v>
      </c>
      <c r="R844" s="8">
        <f>VLOOKUP($A844,'03 FORECAST SHIPPED'!$A$2:$G$1000000,6,FALSE)*N844</f>
        <v>9</v>
      </c>
      <c r="S844" s="8">
        <f>VLOOKUP($A844,'03 FORECAST SHIPPED'!$A$2:$G$1000000,7,FALSE)*O844</f>
        <v>10</v>
      </c>
    </row>
    <row r="845" spans="1:19" x14ac:dyDescent="0.25">
      <c r="A845" t="s">
        <v>881</v>
      </c>
      <c r="B845">
        <f>VLOOKUP($A845,'01 LEAD TIME'!$A$10:$G$1000000,2,FALSE)</f>
        <v>1</v>
      </c>
      <c r="C845">
        <f>VLOOKUP($A845,'01 LEAD TIME'!$A$10:$G$1000000,3,FALSE)</f>
        <v>6547</v>
      </c>
      <c r="D845" s="3">
        <f>VLOOKUP($A845,'01 LEAD TIME'!$A$10:$G$1000000,4,FALSE)</f>
        <v>580000</v>
      </c>
      <c r="E845" s="3">
        <f>VLOOKUP($A845,'01 LEAD TIME'!$A$10:$G$1000000,5,FALSE)</f>
        <v>580000</v>
      </c>
      <c r="F845" s="3">
        <f>VLOOKUP($A845,'01 LEAD TIME'!$A$10:$G$1000000,6,FALSE)</f>
        <v>4</v>
      </c>
      <c r="G845" s="3">
        <f>VLOOKUP($A845,'01 LEAD TIME'!$A$10:$G$1000000,7,FALSE)</f>
        <v>5</v>
      </c>
      <c r="H845" s="3">
        <f>VLOOKUP($A845,'02 SHIPPED'!$A$10:$G$1000000,4,FALSE)</f>
        <v>719000</v>
      </c>
      <c r="I845" s="3">
        <f>VLOOKUP($A845,'02 SHIPPED'!$A$10:$G$1000000,5,FALSE)</f>
        <v>719000</v>
      </c>
      <c r="J845" s="3">
        <f>VLOOKUP($A845,'02 SHIPPED'!$A$10:$G$1000000,6,FALSE)</f>
        <v>5</v>
      </c>
      <c r="K845" s="3">
        <f>VLOOKUP($A845,'02 SHIPPED'!$A$10:$G$1000000,7,FALSE)</f>
        <v>6</v>
      </c>
      <c r="L845" s="2">
        <f t="shared" si="55"/>
        <v>0.80667593880389432</v>
      </c>
      <c r="M845" s="2">
        <f t="shared" si="56"/>
        <v>0.80667593880389432</v>
      </c>
      <c r="N845" s="2">
        <f t="shared" si="57"/>
        <v>0.8</v>
      </c>
      <c r="O845" s="2">
        <f t="shared" si="58"/>
        <v>0.83333333333333337</v>
      </c>
      <c r="P845" s="8">
        <f>VLOOKUP($A845,'03 FORECAST SHIPPED'!$A$2:$G$1000000,4,FALSE)*L845</f>
        <v>5940361.6133518778</v>
      </c>
      <c r="Q845" s="8">
        <f>VLOOKUP($A845,'03 FORECAST SHIPPED'!$A$2:$G$1000000,5,FALSE)*M845</f>
        <v>5940361.6133518778</v>
      </c>
      <c r="R845" s="8">
        <f>VLOOKUP($A845,'03 FORECAST SHIPPED'!$A$2:$G$1000000,6,FALSE)*N845</f>
        <v>4.8000000000000007</v>
      </c>
      <c r="S845" s="8">
        <f>VLOOKUP($A845,'03 FORECAST SHIPPED'!$A$2:$G$1000000,7,FALSE)*O845</f>
        <v>5.8333333333333339</v>
      </c>
    </row>
    <row r="846" spans="1:19" x14ac:dyDescent="0.25">
      <c r="A846" t="s">
        <v>882</v>
      </c>
      <c r="B846">
        <f>VLOOKUP($A846,'01 LEAD TIME'!$A$10:$G$1000000,2,FALSE)</f>
        <v>1</v>
      </c>
      <c r="C846">
        <f>VLOOKUP($A846,'01 LEAD TIME'!$A$10:$G$1000000,3,FALSE)</f>
        <v>6553</v>
      </c>
      <c r="D846" s="3">
        <f>VLOOKUP($A846,'01 LEAD TIME'!$A$10:$G$1000000,4,FALSE)</f>
        <v>2862397</v>
      </c>
      <c r="E846" s="3">
        <f>VLOOKUP($A846,'01 LEAD TIME'!$A$10:$G$1000000,5,FALSE)</f>
        <v>2805397</v>
      </c>
      <c r="F846" s="3">
        <f>VLOOKUP($A846,'01 LEAD TIME'!$A$10:$G$1000000,6,FALSE)</f>
        <v>20</v>
      </c>
      <c r="G846" s="3">
        <f>VLOOKUP($A846,'01 LEAD TIME'!$A$10:$G$1000000,7,FALSE)</f>
        <v>25</v>
      </c>
      <c r="H846" s="3">
        <f>VLOOKUP($A846,'02 SHIPPED'!$A$10:$G$1000000,4,FALSE)</f>
        <v>8905358</v>
      </c>
      <c r="I846" s="3">
        <f>VLOOKUP($A846,'02 SHIPPED'!$A$10:$G$1000000,5,FALSE)</f>
        <v>8848358</v>
      </c>
      <c r="J846" s="3">
        <f>VLOOKUP($A846,'02 SHIPPED'!$A$10:$G$1000000,6,FALSE)</f>
        <v>32</v>
      </c>
      <c r="K846" s="3">
        <f>VLOOKUP($A846,'02 SHIPPED'!$A$10:$G$1000000,7,FALSE)</f>
        <v>43</v>
      </c>
      <c r="L846" s="2">
        <f t="shared" si="55"/>
        <v>0.32142413589661417</v>
      </c>
      <c r="M846" s="2">
        <f t="shared" si="56"/>
        <v>0.31705283624374148</v>
      </c>
      <c r="N846" s="2">
        <f t="shared" si="57"/>
        <v>0.625</v>
      </c>
      <c r="O846" s="2">
        <f t="shared" si="58"/>
        <v>0.58139534883720934</v>
      </c>
      <c r="P846" s="8">
        <f>VLOOKUP($A846,'03 FORECAST SHIPPED'!$A$2:$G$1000000,4,FALSE)*L846</f>
        <v>4271076.2036149474</v>
      </c>
      <c r="Q846" s="8">
        <f>VLOOKUP($A846,'03 FORECAST SHIPPED'!$A$2:$G$1000000,5,FALSE)*M846</f>
        <v>3989151.1763506853</v>
      </c>
      <c r="R846" s="8">
        <f>VLOOKUP($A846,'03 FORECAST SHIPPED'!$A$2:$G$1000000,6,FALSE)*N846</f>
        <v>25</v>
      </c>
      <c r="S846" s="8">
        <f>VLOOKUP($A846,'03 FORECAST SHIPPED'!$A$2:$G$1000000,7,FALSE)*O846</f>
        <v>30.232558139534884</v>
      </c>
    </row>
    <row r="847" spans="1:19" x14ac:dyDescent="0.25">
      <c r="A847" t="s">
        <v>883</v>
      </c>
      <c r="B847">
        <f>VLOOKUP($A847,'01 LEAD TIME'!$A$10:$G$1000000,2,FALSE)</f>
        <v>1</v>
      </c>
      <c r="C847">
        <f>VLOOKUP($A847,'01 LEAD TIME'!$A$10:$G$1000000,3,FALSE)</f>
        <v>6571</v>
      </c>
      <c r="D847" s="3">
        <f>VLOOKUP($A847,'01 LEAD TIME'!$A$10:$G$1000000,4,FALSE)</f>
        <v>262500</v>
      </c>
      <c r="E847" s="3">
        <f>VLOOKUP($A847,'01 LEAD TIME'!$A$10:$G$1000000,5,FALSE)</f>
        <v>262500</v>
      </c>
      <c r="F847" s="3">
        <f>VLOOKUP($A847,'01 LEAD TIME'!$A$10:$G$1000000,6,FALSE)</f>
        <v>2</v>
      </c>
      <c r="G847" s="3">
        <f>VLOOKUP($A847,'01 LEAD TIME'!$A$10:$G$1000000,7,FALSE)</f>
        <v>2</v>
      </c>
      <c r="H847" s="3">
        <f>VLOOKUP($A847,'02 SHIPPED'!$A$10:$G$1000000,4,FALSE)</f>
        <v>502500</v>
      </c>
      <c r="I847" s="3">
        <f>VLOOKUP($A847,'02 SHIPPED'!$A$10:$G$1000000,5,FALSE)</f>
        <v>502500</v>
      </c>
      <c r="J847" s="3">
        <f>VLOOKUP($A847,'02 SHIPPED'!$A$10:$G$1000000,6,FALSE)</f>
        <v>3</v>
      </c>
      <c r="K847" s="3">
        <f>VLOOKUP($A847,'02 SHIPPED'!$A$10:$G$1000000,7,FALSE)</f>
        <v>3</v>
      </c>
      <c r="L847" s="2">
        <f t="shared" si="55"/>
        <v>0.52238805970149249</v>
      </c>
      <c r="M847" s="2">
        <f t="shared" si="56"/>
        <v>0.52238805970149249</v>
      </c>
      <c r="N847" s="2">
        <f t="shared" si="57"/>
        <v>0.66666666666666663</v>
      </c>
      <c r="O847" s="2">
        <f t="shared" si="58"/>
        <v>0.66666666666666663</v>
      </c>
      <c r="P847" s="8">
        <f>VLOOKUP($A847,'03 FORECAST SHIPPED'!$A$2:$G$1000000,4,FALSE)*L847</f>
        <v>213656.71641791041</v>
      </c>
      <c r="Q847" s="8">
        <f>VLOOKUP($A847,'03 FORECAST SHIPPED'!$A$2:$G$1000000,5,FALSE)*M847</f>
        <v>213656.71641791041</v>
      </c>
      <c r="R847" s="8">
        <f>VLOOKUP($A847,'03 FORECAST SHIPPED'!$A$2:$G$1000000,6,FALSE)*N847</f>
        <v>0.66666666666666663</v>
      </c>
      <c r="S847" s="8">
        <f>VLOOKUP($A847,'03 FORECAST SHIPPED'!$A$2:$G$1000000,7,FALSE)*O847</f>
        <v>0.66666666666666663</v>
      </c>
    </row>
    <row r="848" spans="1:19" x14ac:dyDescent="0.25">
      <c r="A848" t="s">
        <v>884</v>
      </c>
      <c r="B848">
        <f>VLOOKUP($A848,'01 LEAD TIME'!$A$10:$G$1000000,2,FALSE)</f>
        <v>1</v>
      </c>
      <c r="C848">
        <f>VLOOKUP($A848,'01 LEAD TIME'!$A$10:$G$1000000,3,FALSE)</f>
        <v>6589</v>
      </c>
      <c r="D848" s="3">
        <f>VLOOKUP($A848,'01 LEAD TIME'!$A$10:$G$1000000,4,FALSE)</f>
        <v>478944.7</v>
      </c>
      <c r="E848" s="3">
        <f>VLOOKUP($A848,'01 LEAD TIME'!$A$10:$G$1000000,5,FALSE)</f>
        <v>478944.7</v>
      </c>
      <c r="F848" s="3">
        <f>VLOOKUP($A848,'01 LEAD TIME'!$A$10:$G$1000000,6,FALSE)</f>
        <v>4</v>
      </c>
      <c r="G848" s="3">
        <f>VLOOKUP($A848,'01 LEAD TIME'!$A$10:$G$1000000,7,FALSE)</f>
        <v>4</v>
      </c>
      <c r="H848" s="3">
        <f>VLOOKUP($A848,'02 SHIPPED'!$A$10:$G$1000000,4,FALSE)</f>
        <v>687944.7</v>
      </c>
      <c r="I848" s="3">
        <f>VLOOKUP($A848,'02 SHIPPED'!$A$10:$G$1000000,5,FALSE)</f>
        <v>687944.7</v>
      </c>
      <c r="J848" s="3">
        <f>VLOOKUP($A848,'02 SHIPPED'!$A$10:$G$1000000,6,FALSE)</f>
        <v>5</v>
      </c>
      <c r="K848" s="3">
        <f>VLOOKUP($A848,'02 SHIPPED'!$A$10:$G$1000000,7,FALSE)</f>
        <v>6</v>
      </c>
      <c r="L848" s="2">
        <f t="shared" si="55"/>
        <v>0.69619651114399173</v>
      </c>
      <c r="M848" s="2">
        <f t="shared" si="56"/>
        <v>0.69619651114399173</v>
      </c>
      <c r="N848" s="2">
        <f t="shared" si="57"/>
        <v>0.8</v>
      </c>
      <c r="O848" s="2">
        <f t="shared" si="58"/>
        <v>0.66666666666666663</v>
      </c>
      <c r="P848" s="8">
        <f>VLOOKUP($A848,'03 FORECAST SHIPPED'!$A$2:$G$1000000,4,FALSE)*L848</f>
        <v>427948.30555870262</v>
      </c>
      <c r="Q848" s="8">
        <f>VLOOKUP($A848,'03 FORECAST SHIPPED'!$A$2:$G$1000000,5,FALSE)*M848</f>
        <v>427948.30555870262</v>
      </c>
      <c r="R848" s="8">
        <f>VLOOKUP($A848,'03 FORECAST SHIPPED'!$A$2:$G$1000000,6,FALSE)*N848</f>
        <v>5.6000000000000005</v>
      </c>
      <c r="S848" s="8">
        <f>VLOOKUP($A848,'03 FORECAST SHIPPED'!$A$2:$G$1000000,7,FALSE)*O848</f>
        <v>4.6666666666666661</v>
      </c>
    </row>
    <row r="849" spans="1:19" x14ac:dyDescent="0.25">
      <c r="A849" t="s">
        <v>885</v>
      </c>
      <c r="B849">
        <f>VLOOKUP($A849,'01 LEAD TIME'!$A$10:$G$1000000,2,FALSE)</f>
        <v>1</v>
      </c>
      <c r="C849">
        <f>VLOOKUP($A849,'01 LEAD TIME'!$A$10:$G$1000000,3,FALSE)</f>
        <v>6597</v>
      </c>
      <c r="D849" s="3">
        <f>VLOOKUP($A849,'01 LEAD TIME'!$A$10:$G$1000000,4,FALSE)</f>
        <v>40767718</v>
      </c>
      <c r="E849" s="3">
        <f>VLOOKUP($A849,'01 LEAD TIME'!$A$10:$G$1000000,5,FALSE)</f>
        <v>40528763.07</v>
      </c>
      <c r="F849" s="3">
        <f>VLOOKUP($A849,'01 LEAD TIME'!$A$10:$G$1000000,6,FALSE)</f>
        <v>95</v>
      </c>
      <c r="G849" s="3">
        <f>VLOOKUP($A849,'01 LEAD TIME'!$A$10:$G$1000000,7,FALSE)</f>
        <v>117</v>
      </c>
      <c r="H849" s="3">
        <f>VLOOKUP($A849,'02 SHIPPED'!$A$10:$G$1000000,4,FALSE)</f>
        <v>121539091.5</v>
      </c>
      <c r="I849" s="3">
        <f>VLOOKUP($A849,'02 SHIPPED'!$A$10:$G$1000000,5,FALSE)</f>
        <v>121087156.56999999</v>
      </c>
      <c r="J849" s="3">
        <f>VLOOKUP($A849,'02 SHIPPED'!$A$10:$G$1000000,6,FALSE)</f>
        <v>303</v>
      </c>
      <c r="K849" s="3">
        <f>VLOOKUP($A849,'02 SHIPPED'!$A$10:$G$1000000,7,FALSE)</f>
        <v>393</v>
      </c>
      <c r="L849" s="2">
        <f t="shared" si="55"/>
        <v>0.33542885253507099</v>
      </c>
      <c r="M849" s="2">
        <f t="shared" si="56"/>
        <v>0.33470736466233303</v>
      </c>
      <c r="N849" s="2">
        <f t="shared" si="57"/>
        <v>0.31353135313531355</v>
      </c>
      <c r="O849" s="2">
        <f t="shared" si="58"/>
        <v>0.29770992366412213</v>
      </c>
      <c r="P849" s="8">
        <f>VLOOKUP($A849,'03 FORECAST SHIPPED'!$A$2:$G$1000000,4,FALSE)*L849</f>
        <v>45863684.045593947</v>
      </c>
      <c r="Q849" s="8">
        <f>VLOOKUP($A849,'03 FORECAST SHIPPED'!$A$2:$G$1000000,5,FALSE)*M849</f>
        <v>45601892.572936378</v>
      </c>
      <c r="R849" s="8">
        <f>VLOOKUP($A849,'03 FORECAST SHIPPED'!$A$2:$G$1000000,6,FALSE)*N849</f>
        <v>116.32013201320133</v>
      </c>
      <c r="S849" s="8">
        <f>VLOOKUP($A849,'03 FORECAST SHIPPED'!$A$2:$G$1000000,7,FALSE)*O849</f>
        <v>143.49618320610688</v>
      </c>
    </row>
    <row r="850" spans="1:19" x14ac:dyDescent="0.25">
      <c r="A850" t="s">
        <v>886</v>
      </c>
      <c r="B850">
        <f>VLOOKUP($A850,'01 LEAD TIME'!$A$10:$G$1000000,2,FALSE)</f>
        <v>1</v>
      </c>
      <c r="C850">
        <f>VLOOKUP($A850,'01 LEAD TIME'!$A$10:$G$1000000,3,FALSE)</f>
        <v>6604</v>
      </c>
      <c r="D850" s="3">
        <f>VLOOKUP($A850,'01 LEAD TIME'!$A$10:$G$1000000,4,FALSE)</f>
        <v>17767331</v>
      </c>
      <c r="E850" s="3">
        <f>VLOOKUP($A850,'01 LEAD TIME'!$A$10:$G$1000000,5,FALSE)</f>
        <v>17767331</v>
      </c>
      <c r="F850" s="3">
        <f>VLOOKUP($A850,'01 LEAD TIME'!$A$10:$G$1000000,6,FALSE)</f>
        <v>139</v>
      </c>
      <c r="G850" s="3">
        <f>VLOOKUP($A850,'01 LEAD TIME'!$A$10:$G$1000000,7,FALSE)</f>
        <v>163</v>
      </c>
      <c r="H850" s="3">
        <f>VLOOKUP($A850,'02 SHIPPED'!$A$10:$G$1000000,4,FALSE)</f>
        <v>41264860.259999998</v>
      </c>
      <c r="I850" s="3">
        <f>VLOOKUP($A850,'02 SHIPPED'!$A$10:$G$1000000,5,FALSE)</f>
        <v>41239660.259999998</v>
      </c>
      <c r="J850" s="3">
        <f>VLOOKUP($A850,'02 SHIPPED'!$A$10:$G$1000000,6,FALSE)</f>
        <v>342</v>
      </c>
      <c r="K850" s="3">
        <f>VLOOKUP($A850,'02 SHIPPED'!$A$10:$G$1000000,7,FALSE)</f>
        <v>440</v>
      </c>
      <c r="L850" s="2">
        <f t="shared" si="55"/>
        <v>0.43056806416045768</v>
      </c>
      <c r="M850" s="2">
        <f t="shared" si="56"/>
        <v>0.4308311680548263</v>
      </c>
      <c r="N850" s="2">
        <f t="shared" si="57"/>
        <v>0.4064327485380117</v>
      </c>
      <c r="O850" s="2">
        <f t="shared" si="58"/>
        <v>0.37045454545454548</v>
      </c>
      <c r="P850" s="8">
        <f>VLOOKUP($A850,'03 FORECAST SHIPPED'!$A$2:$G$1000000,4,FALSE)*L850</f>
        <v>19243352.769387182</v>
      </c>
      <c r="Q850" s="8">
        <f>VLOOKUP($A850,'03 FORECAST SHIPPED'!$A$2:$G$1000000,5,FALSE)*M850</f>
        <v>19188289.741855066</v>
      </c>
      <c r="R850" s="8">
        <f>VLOOKUP($A850,'03 FORECAST SHIPPED'!$A$2:$G$1000000,6,FALSE)*N850</f>
        <v>143.87719298245614</v>
      </c>
      <c r="S850" s="8">
        <f>VLOOKUP($A850,'03 FORECAST SHIPPED'!$A$2:$G$1000000,7,FALSE)*O850</f>
        <v>168.18636363636364</v>
      </c>
    </row>
    <row r="851" spans="1:19" x14ac:dyDescent="0.25">
      <c r="A851" t="s">
        <v>887</v>
      </c>
      <c r="B851">
        <f>VLOOKUP($A851,'01 LEAD TIME'!$A$10:$G$1000000,2,FALSE)</f>
        <v>1</v>
      </c>
      <c r="C851">
        <f>VLOOKUP($A851,'01 LEAD TIME'!$A$10:$G$1000000,3,FALSE)</f>
        <v>6607</v>
      </c>
      <c r="D851" s="3">
        <f>VLOOKUP($A851,'01 LEAD TIME'!$A$10:$G$1000000,4,FALSE)</f>
        <v>2520566577.4400001</v>
      </c>
      <c r="E851" s="3">
        <f>VLOOKUP($A851,'01 LEAD TIME'!$A$10:$G$1000000,5,FALSE)</f>
        <v>2470721357.3400002</v>
      </c>
      <c r="F851" s="3">
        <f>VLOOKUP($A851,'01 LEAD TIME'!$A$10:$G$1000000,6,FALSE)</f>
        <v>14822</v>
      </c>
      <c r="G851" s="3">
        <f>VLOOKUP($A851,'01 LEAD TIME'!$A$10:$G$1000000,7,FALSE)</f>
        <v>19855</v>
      </c>
      <c r="H851" s="3">
        <f>VLOOKUP($A851,'02 SHIPPED'!$A$10:$G$1000000,4,FALSE)</f>
        <v>5795953384.4300003</v>
      </c>
      <c r="I851" s="3">
        <f>VLOOKUP($A851,'02 SHIPPED'!$A$10:$G$1000000,5,FALSE)</f>
        <v>5677829680.3500004</v>
      </c>
      <c r="J851" s="3">
        <f>VLOOKUP($A851,'02 SHIPPED'!$A$10:$G$1000000,6,FALSE)</f>
        <v>31933</v>
      </c>
      <c r="K851" s="3">
        <f>VLOOKUP($A851,'02 SHIPPED'!$A$10:$G$1000000,7,FALSE)</f>
        <v>44694</v>
      </c>
      <c r="L851" s="2">
        <f t="shared" si="55"/>
        <v>0.43488385952363617</v>
      </c>
      <c r="M851" s="2">
        <f t="shared" si="56"/>
        <v>0.43515242556337064</v>
      </c>
      <c r="N851" s="2">
        <f t="shared" si="57"/>
        <v>0.46415933360473494</v>
      </c>
      <c r="O851" s="2">
        <f t="shared" si="58"/>
        <v>0.4442430751331275</v>
      </c>
      <c r="P851" s="8">
        <f>VLOOKUP($A851,'03 FORECAST SHIPPED'!$A$2:$G$1000000,4,FALSE)*L851</f>
        <v>2428340268.6718292</v>
      </c>
      <c r="Q851" s="8">
        <f>VLOOKUP($A851,'03 FORECAST SHIPPED'!$A$2:$G$1000000,5,FALSE)*M851</f>
        <v>2381040536.3062453</v>
      </c>
      <c r="R851" s="8">
        <f>VLOOKUP($A851,'03 FORECAST SHIPPED'!$A$2:$G$1000000,6,FALSE)*N851</f>
        <v>15351.141640309399</v>
      </c>
      <c r="S851" s="8">
        <f>VLOOKUP($A851,'03 FORECAST SHIPPED'!$A$2:$G$1000000,7,FALSE)*O851</f>
        <v>20415.190517742874</v>
      </c>
    </row>
    <row r="852" spans="1:19" x14ac:dyDescent="0.25">
      <c r="A852" t="s">
        <v>888</v>
      </c>
      <c r="B852">
        <f>VLOOKUP($A852,'01 LEAD TIME'!$A$10:$G$1000000,2,FALSE)</f>
        <v>1</v>
      </c>
      <c r="C852">
        <f>VLOOKUP($A852,'01 LEAD TIME'!$A$10:$G$1000000,3,FALSE)</f>
        <v>6614</v>
      </c>
      <c r="D852" s="3">
        <f>VLOOKUP($A852,'01 LEAD TIME'!$A$10:$G$1000000,4,FALSE)</f>
        <v>3244092450.0500002</v>
      </c>
      <c r="E852" s="3">
        <f>VLOOKUP($A852,'01 LEAD TIME'!$A$10:$G$1000000,5,FALSE)</f>
        <v>3211748757</v>
      </c>
      <c r="F852" s="3">
        <f>VLOOKUP($A852,'01 LEAD TIME'!$A$10:$G$1000000,6,FALSE)</f>
        <v>19600</v>
      </c>
      <c r="G852" s="3">
        <f>VLOOKUP($A852,'01 LEAD TIME'!$A$10:$G$1000000,7,FALSE)</f>
        <v>26436</v>
      </c>
      <c r="H852" s="3">
        <f>VLOOKUP($A852,'02 SHIPPED'!$A$10:$G$1000000,4,FALSE)</f>
        <v>7372042997.25</v>
      </c>
      <c r="I852" s="3">
        <f>VLOOKUP($A852,'02 SHIPPED'!$A$10:$G$1000000,5,FALSE)</f>
        <v>7279883870.9899998</v>
      </c>
      <c r="J852" s="3">
        <f>VLOOKUP($A852,'02 SHIPPED'!$A$10:$G$1000000,6,FALSE)</f>
        <v>43578</v>
      </c>
      <c r="K852" s="3">
        <f>VLOOKUP($A852,'02 SHIPPED'!$A$10:$G$1000000,7,FALSE)</f>
        <v>61513</v>
      </c>
      <c r="L852" s="2">
        <f t="shared" si="55"/>
        <v>0.44005338157416429</v>
      </c>
      <c r="M852" s="2">
        <f t="shared" si="56"/>
        <v>0.44118131743813527</v>
      </c>
      <c r="N852" s="2">
        <f t="shared" si="57"/>
        <v>0.44976823167653401</v>
      </c>
      <c r="O852" s="2">
        <f t="shared" si="58"/>
        <v>0.4297628143644433</v>
      </c>
      <c r="P852" s="8">
        <f>VLOOKUP($A852,'03 FORECAST SHIPPED'!$A$2:$G$1000000,4,FALSE)*L852</f>
        <v>3189189007.1745338</v>
      </c>
      <c r="Q852" s="8">
        <f>VLOOKUP($A852,'03 FORECAST SHIPPED'!$A$2:$G$1000000,5,FALSE)*M852</f>
        <v>3161260249.3751879</v>
      </c>
      <c r="R852" s="8">
        <f>VLOOKUP($A852,'03 FORECAST SHIPPED'!$A$2:$G$1000000,6,FALSE)*N852</f>
        <v>20232.374133737205</v>
      </c>
      <c r="S852" s="8">
        <f>VLOOKUP($A852,'03 FORECAST SHIPPED'!$A$2:$G$1000000,7,FALSE)*O852</f>
        <v>27069.040625558824</v>
      </c>
    </row>
    <row r="853" spans="1:19" x14ac:dyDescent="0.25">
      <c r="A853" t="s">
        <v>889</v>
      </c>
      <c r="B853">
        <f>VLOOKUP($A853,'01 LEAD TIME'!$A$10:$G$1000000,2,FALSE)</f>
        <v>1</v>
      </c>
      <c r="C853">
        <f>VLOOKUP($A853,'01 LEAD TIME'!$A$10:$G$1000000,3,FALSE)</f>
        <v>6625</v>
      </c>
      <c r="D853" s="3">
        <f>VLOOKUP($A853,'01 LEAD TIME'!$A$10:$G$1000000,4,FALSE)</f>
        <v>4674662869.3800001</v>
      </c>
      <c r="E853" s="3">
        <f>VLOOKUP($A853,'01 LEAD TIME'!$A$10:$G$1000000,5,FALSE)</f>
        <v>4606650440.6800003</v>
      </c>
      <c r="F853" s="3">
        <f>VLOOKUP($A853,'01 LEAD TIME'!$A$10:$G$1000000,6,FALSE)</f>
        <v>25916</v>
      </c>
      <c r="G853" s="3">
        <f>VLOOKUP($A853,'01 LEAD TIME'!$A$10:$G$1000000,7,FALSE)</f>
        <v>34943</v>
      </c>
      <c r="H853" s="3">
        <f>VLOOKUP($A853,'02 SHIPPED'!$A$10:$G$1000000,4,FALSE)</f>
        <v>10122987953.42</v>
      </c>
      <c r="I853" s="3">
        <f>VLOOKUP($A853,'02 SHIPPED'!$A$10:$G$1000000,5,FALSE)</f>
        <v>9983982495.8500004</v>
      </c>
      <c r="J853" s="3">
        <f>VLOOKUP($A853,'02 SHIPPED'!$A$10:$G$1000000,6,FALSE)</f>
        <v>55234</v>
      </c>
      <c r="K853" s="3">
        <f>VLOOKUP($A853,'02 SHIPPED'!$A$10:$G$1000000,7,FALSE)</f>
        <v>77916</v>
      </c>
      <c r="L853" s="2">
        <f t="shared" si="55"/>
        <v>0.46178686479624714</v>
      </c>
      <c r="M853" s="2">
        <f t="shared" si="56"/>
        <v>0.46140409827389295</v>
      </c>
      <c r="N853" s="2">
        <f t="shared" si="57"/>
        <v>0.46920375131259734</v>
      </c>
      <c r="O853" s="2">
        <f t="shared" si="58"/>
        <v>0.44847014733815904</v>
      </c>
      <c r="P853" s="8">
        <f>VLOOKUP($A853,'03 FORECAST SHIPPED'!$A$2:$G$1000000,4,FALSE)*L853</f>
        <v>4630687369.9348803</v>
      </c>
      <c r="Q853" s="8">
        <f>VLOOKUP($A853,'03 FORECAST SHIPPED'!$A$2:$G$1000000,5,FALSE)*M853</f>
        <v>4568711930.4061871</v>
      </c>
      <c r="R853" s="8">
        <f>VLOOKUP($A853,'03 FORECAST SHIPPED'!$A$2:$G$1000000,6,FALSE)*N853</f>
        <v>26876.460078936889</v>
      </c>
      <c r="S853" s="8">
        <f>VLOOKUP($A853,'03 FORECAST SHIPPED'!$A$2:$G$1000000,7,FALSE)*O853</f>
        <v>35824.692309666818</v>
      </c>
    </row>
    <row r="854" spans="1:19" x14ac:dyDescent="0.25">
      <c r="A854" t="s">
        <v>890</v>
      </c>
      <c r="B854">
        <f>VLOOKUP($A854,'01 LEAD TIME'!$A$10:$G$1000000,2,FALSE)</f>
        <v>1</v>
      </c>
      <c r="C854">
        <f>VLOOKUP($A854,'01 LEAD TIME'!$A$10:$G$1000000,3,FALSE)</f>
        <v>6636</v>
      </c>
      <c r="D854" s="3">
        <f>VLOOKUP($A854,'01 LEAD TIME'!$A$10:$G$1000000,4,FALSE)</f>
        <v>2789573290.6199999</v>
      </c>
      <c r="E854" s="3">
        <f>VLOOKUP($A854,'01 LEAD TIME'!$A$10:$G$1000000,5,FALSE)</f>
        <v>2738816817.73</v>
      </c>
      <c r="F854" s="3">
        <f>VLOOKUP($A854,'01 LEAD TIME'!$A$10:$G$1000000,6,FALSE)</f>
        <v>13944</v>
      </c>
      <c r="G854" s="3">
        <f>VLOOKUP($A854,'01 LEAD TIME'!$A$10:$G$1000000,7,FALSE)</f>
        <v>18796</v>
      </c>
      <c r="H854" s="3">
        <f>VLOOKUP($A854,'02 SHIPPED'!$A$10:$G$1000000,4,FALSE)</f>
        <v>7106985270.6099997</v>
      </c>
      <c r="I854" s="3">
        <f>VLOOKUP($A854,'02 SHIPPED'!$A$10:$G$1000000,5,FALSE)</f>
        <v>6973087604.1700001</v>
      </c>
      <c r="J854" s="3">
        <f>VLOOKUP($A854,'02 SHIPPED'!$A$10:$G$1000000,6,FALSE)</f>
        <v>33501</v>
      </c>
      <c r="K854" s="3">
        <f>VLOOKUP($A854,'02 SHIPPED'!$A$10:$G$1000000,7,FALSE)</f>
        <v>47674</v>
      </c>
      <c r="L854" s="2">
        <f t="shared" si="55"/>
        <v>0.39251147770854578</v>
      </c>
      <c r="M854" s="2">
        <f t="shared" si="56"/>
        <v>0.39276959837592612</v>
      </c>
      <c r="N854" s="2">
        <f t="shared" si="57"/>
        <v>0.4162263813020507</v>
      </c>
      <c r="O854" s="2">
        <f t="shared" si="58"/>
        <v>0.3942610227797122</v>
      </c>
      <c r="P854" s="8">
        <f>VLOOKUP($A854,'03 FORECAST SHIPPED'!$A$2:$G$1000000,4,FALSE)*L854</f>
        <v>3080084562.4461775</v>
      </c>
      <c r="Q854" s="8">
        <f>VLOOKUP($A854,'03 FORECAST SHIPPED'!$A$2:$G$1000000,5,FALSE)*M854</f>
        <v>3027294437.1146412</v>
      </c>
      <c r="R854" s="8">
        <f>VLOOKUP($A854,'03 FORECAST SHIPPED'!$A$2:$G$1000000,6,FALSE)*N854</f>
        <v>15990.585116862183</v>
      </c>
      <c r="S854" s="8">
        <f>VLOOKUP($A854,'03 FORECAST SHIPPED'!$A$2:$G$1000000,7,FALSE)*O854</f>
        <v>21516.006796157235</v>
      </c>
    </row>
    <row r="855" spans="1:19" x14ac:dyDescent="0.25">
      <c r="A855" t="s">
        <v>891</v>
      </c>
      <c r="B855">
        <f>VLOOKUP($A855,'01 LEAD TIME'!$A$10:$G$1000000,2,FALSE)</f>
        <v>1</v>
      </c>
      <c r="C855">
        <f>VLOOKUP($A855,'01 LEAD TIME'!$A$10:$G$1000000,3,FALSE)</f>
        <v>6645</v>
      </c>
      <c r="D855" s="3">
        <f>VLOOKUP($A855,'01 LEAD TIME'!$A$10:$G$1000000,4,FALSE)</f>
        <v>3796945851.5599999</v>
      </c>
      <c r="E855" s="3">
        <f>VLOOKUP($A855,'01 LEAD TIME'!$A$10:$G$1000000,5,FALSE)</f>
        <v>3692287627.3699999</v>
      </c>
      <c r="F855" s="3">
        <f>VLOOKUP($A855,'01 LEAD TIME'!$A$10:$G$1000000,6,FALSE)</f>
        <v>20038</v>
      </c>
      <c r="G855" s="3">
        <f>VLOOKUP($A855,'01 LEAD TIME'!$A$10:$G$1000000,7,FALSE)</f>
        <v>27305</v>
      </c>
      <c r="H855" s="3">
        <f>VLOOKUP($A855,'02 SHIPPED'!$A$10:$G$1000000,4,FALSE)</f>
        <v>8350990569.6999998</v>
      </c>
      <c r="I855" s="3">
        <f>VLOOKUP($A855,'02 SHIPPED'!$A$10:$G$1000000,5,FALSE)</f>
        <v>8127328323.8100004</v>
      </c>
      <c r="J855" s="3">
        <f>VLOOKUP($A855,'02 SHIPPED'!$A$10:$G$1000000,6,FALSE)</f>
        <v>42574</v>
      </c>
      <c r="K855" s="3">
        <f>VLOOKUP($A855,'02 SHIPPED'!$A$10:$G$1000000,7,FALSE)</f>
        <v>60460</v>
      </c>
      <c r="L855" s="2">
        <f t="shared" si="55"/>
        <v>0.45467011606221958</v>
      </c>
      <c r="M855" s="2">
        <f t="shared" si="56"/>
        <v>0.45430521325845696</v>
      </c>
      <c r="N855" s="2">
        <f t="shared" si="57"/>
        <v>0.47066284586837037</v>
      </c>
      <c r="O855" s="2">
        <f t="shared" si="58"/>
        <v>0.45162090638438634</v>
      </c>
      <c r="P855" s="8">
        <f>VLOOKUP($A855,'03 FORECAST SHIPPED'!$A$2:$G$1000000,4,FALSE)*L855</f>
        <v>3693117314.3778915</v>
      </c>
      <c r="Q855" s="8">
        <f>VLOOKUP($A855,'03 FORECAST SHIPPED'!$A$2:$G$1000000,5,FALSE)*M855</f>
        <v>3595992253.0626278</v>
      </c>
      <c r="R855" s="8">
        <f>VLOOKUP($A855,'03 FORECAST SHIPPED'!$A$2:$G$1000000,6,FALSE)*N855</f>
        <v>20865.895945882465</v>
      </c>
      <c r="S855" s="8">
        <f>VLOOKUP($A855,'03 FORECAST SHIPPED'!$A$2:$G$1000000,7,FALSE)*O855</f>
        <v>28187.46725107509</v>
      </c>
    </row>
    <row r="856" spans="1:19" x14ac:dyDescent="0.25">
      <c r="A856" t="s">
        <v>892</v>
      </c>
      <c r="B856">
        <f>VLOOKUP($A856,'01 LEAD TIME'!$A$10:$G$1000000,2,FALSE)</f>
        <v>1</v>
      </c>
      <c r="C856">
        <f>VLOOKUP($A856,'01 LEAD TIME'!$A$10:$G$1000000,3,FALSE)</f>
        <v>6654</v>
      </c>
      <c r="D856" s="3">
        <f>VLOOKUP($A856,'01 LEAD TIME'!$A$10:$G$1000000,4,FALSE)</f>
        <v>529223310.13</v>
      </c>
      <c r="E856" s="3">
        <f>VLOOKUP($A856,'01 LEAD TIME'!$A$10:$G$1000000,5,FALSE)</f>
        <v>520379694.89999998</v>
      </c>
      <c r="F856" s="3">
        <f>VLOOKUP($A856,'01 LEAD TIME'!$A$10:$G$1000000,6,FALSE)</f>
        <v>3163</v>
      </c>
      <c r="G856" s="3">
        <f>VLOOKUP($A856,'01 LEAD TIME'!$A$10:$G$1000000,7,FALSE)</f>
        <v>4454</v>
      </c>
      <c r="H856" s="3">
        <f>VLOOKUP($A856,'02 SHIPPED'!$A$10:$G$1000000,4,FALSE)</f>
        <v>1198020213.21</v>
      </c>
      <c r="I856" s="3">
        <f>VLOOKUP($A856,'02 SHIPPED'!$A$10:$G$1000000,5,FALSE)</f>
        <v>1176157539.25</v>
      </c>
      <c r="J856" s="3">
        <f>VLOOKUP($A856,'02 SHIPPED'!$A$10:$G$1000000,6,FALSE)</f>
        <v>6672</v>
      </c>
      <c r="K856" s="3">
        <f>VLOOKUP($A856,'02 SHIPPED'!$A$10:$G$1000000,7,FALSE)</f>
        <v>9846</v>
      </c>
      <c r="L856" s="2">
        <f t="shared" si="55"/>
        <v>0.44174823120219997</v>
      </c>
      <c r="M856" s="2">
        <f t="shared" si="56"/>
        <v>0.44244047037425815</v>
      </c>
      <c r="N856" s="2">
        <f t="shared" si="57"/>
        <v>0.47407074340527577</v>
      </c>
      <c r="O856" s="2">
        <f t="shared" si="58"/>
        <v>0.45236644322567537</v>
      </c>
      <c r="P856" s="8">
        <f>VLOOKUP($A856,'03 FORECAST SHIPPED'!$A$2:$G$1000000,4,FALSE)*L856</f>
        <v>626366094.71700001</v>
      </c>
      <c r="Q856" s="8">
        <f>VLOOKUP($A856,'03 FORECAST SHIPPED'!$A$2:$G$1000000,5,FALSE)*M856</f>
        <v>615870628.3375957</v>
      </c>
      <c r="R856" s="8">
        <f>VLOOKUP($A856,'03 FORECAST SHIPPED'!$A$2:$G$1000000,6,FALSE)*N856</f>
        <v>3980.2979616306952</v>
      </c>
      <c r="S856" s="8">
        <f>VLOOKUP($A856,'03 FORECAST SHIPPED'!$A$2:$G$1000000,7,FALSE)*O856</f>
        <v>5589.4397724964447</v>
      </c>
    </row>
    <row r="857" spans="1:19" x14ac:dyDescent="0.25">
      <c r="A857" t="s">
        <v>893</v>
      </c>
      <c r="B857">
        <f>VLOOKUP($A857,'01 LEAD TIME'!$A$10:$G$1000000,2,FALSE)</f>
        <v>1</v>
      </c>
      <c r="C857">
        <f>VLOOKUP($A857,'01 LEAD TIME'!$A$10:$G$1000000,3,FALSE)</f>
        <v>6672</v>
      </c>
      <c r="D857" s="3">
        <f>VLOOKUP($A857,'01 LEAD TIME'!$A$10:$G$1000000,4,FALSE)</f>
        <v>37333435.039999999</v>
      </c>
      <c r="E857" s="3">
        <f>VLOOKUP($A857,'01 LEAD TIME'!$A$10:$G$1000000,5,FALSE)</f>
        <v>36451550.75</v>
      </c>
      <c r="F857" s="3">
        <f>VLOOKUP($A857,'01 LEAD TIME'!$A$10:$G$1000000,6,FALSE)</f>
        <v>379</v>
      </c>
      <c r="G857" s="3">
        <f>VLOOKUP($A857,'01 LEAD TIME'!$A$10:$G$1000000,7,FALSE)</f>
        <v>498</v>
      </c>
      <c r="H857" s="3">
        <f>VLOOKUP($A857,'02 SHIPPED'!$A$10:$G$1000000,4,FALSE)</f>
        <v>147444683.52000001</v>
      </c>
      <c r="I857" s="3">
        <f>VLOOKUP($A857,'02 SHIPPED'!$A$10:$G$1000000,5,FALSE)</f>
        <v>144191604.78</v>
      </c>
      <c r="J857" s="3">
        <f>VLOOKUP($A857,'02 SHIPPED'!$A$10:$G$1000000,6,FALSE)</f>
        <v>1100</v>
      </c>
      <c r="K857" s="3">
        <f>VLOOKUP($A857,'02 SHIPPED'!$A$10:$G$1000000,7,FALSE)</f>
        <v>1638</v>
      </c>
      <c r="L857" s="2">
        <f t="shared" si="55"/>
        <v>0.2532029921237271</v>
      </c>
      <c r="M857" s="2">
        <f t="shared" si="56"/>
        <v>0.25279939706348276</v>
      </c>
      <c r="N857" s="2">
        <f t="shared" si="57"/>
        <v>0.34454545454545454</v>
      </c>
      <c r="O857" s="2">
        <f t="shared" si="58"/>
        <v>0.304029304029304</v>
      </c>
      <c r="P857" s="8">
        <f>VLOOKUP($A857,'03 FORECAST SHIPPED'!$A$2:$G$1000000,4,FALSE)*L857</f>
        <v>43040987.90381249</v>
      </c>
      <c r="Q857" s="8">
        <f>VLOOKUP($A857,'03 FORECAST SHIPPED'!$A$2:$G$1000000,5,FALSE)*M857</f>
        <v>42010425.210777499</v>
      </c>
      <c r="R857" s="8">
        <f>VLOOKUP($A857,'03 FORECAST SHIPPED'!$A$2:$G$1000000,6,FALSE)*N857</f>
        <v>436.88363636363636</v>
      </c>
      <c r="S857" s="8">
        <f>VLOOKUP($A857,'03 FORECAST SHIPPED'!$A$2:$G$1000000,7,FALSE)*O857</f>
        <v>576.74358974358972</v>
      </c>
    </row>
    <row r="858" spans="1:19" x14ac:dyDescent="0.25">
      <c r="A858" t="s">
        <v>894</v>
      </c>
      <c r="B858">
        <f>VLOOKUP($A858,'01 LEAD TIME'!$A$10:$G$1000000,2,FALSE)</f>
        <v>1</v>
      </c>
      <c r="C858">
        <f>VLOOKUP($A858,'01 LEAD TIME'!$A$10:$G$1000000,3,FALSE)</f>
        <v>6685</v>
      </c>
      <c r="D858" s="3">
        <f>VLOOKUP($A858,'01 LEAD TIME'!$A$10:$G$1000000,4,FALSE)</f>
        <v>38075185</v>
      </c>
      <c r="E858" s="3">
        <f>VLOOKUP($A858,'01 LEAD TIME'!$A$10:$G$1000000,5,FALSE)</f>
        <v>37494310.509999998</v>
      </c>
      <c r="F858" s="3">
        <f>VLOOKUP($A858,'01 LEAD TIME'!$A$10:$G$1000000,6,FALSE)</f>
        <v>215</v>
      </c>
      <c r="G858" s="3">
        <f>VLOOKUP($A858,'01 LEAD TIME'!$A$10:$G$1000000,7,FALSE)</f>
        <v>320</v>
      </c>
      <c r="H858" s="3">
        <f>VLOOKUP($A858,'02 SHIPPED'!$A$10:$G$1000000,4,FALSE)</f>
        <v>120963977.78</v>
      </c>
      <c r="I858" s="3">
        <f>VLOOKUP($A858,'02 SHIPPED'!$A$10:$G$1000000,5,FALSE)</f>
        <v>118384935.12</v>
      </c>
      <c r="J858" s="3">
        <f>VLOOKUP($A858,'02 SHIPPED'!$A$10:$G$1000000,6,FALSE)</f>
        <v>683</v>
      </c>
      <c r="K858" s="3">
        <f>VLOOKUP($A858,'02 SHIPPED'!$A$10:$G$1000000,7,FALSE)</f>
        <v>1108</v>
      </c>
      <c r="L858" s="2">
        <f t="shared" si="55"/>
        <v>0.31476465720438052</v>
      </c>
      <c r="M858" s="2">
        <f t="shared" si="56"/>
        <v>0.31671521779349854</v>
      </c>
      <c r="N858" s="2">
        <f t="shared" si="57"/>
        <v>0.31478770131771594</v>
      </c>
      <c r="O858" s="2">
        <f t="shared" si="58"/>
        <v>0.28880866425992779</v>
      </c>
      <c r="P858" s="8">
        <f>VLOOKUP($A858,'03 FORECAST SHIPPED'!$A$2:$G$1000000,4,FALSE)*L858</f>
        <v>40959148.749045566</v>
      </c>
      <c r="Q858" s="8">
        <f>VLOOKUP($A858,'03 FORECAST SHIPPED'!$A$2:$G$1000000,5,FALSE)*M858</f>
        <v>40377395.957018852</v>
      </c>
      <c r="R858" s="8">
        <f>VLOOKUP($A858,'03 FORECAST SHIPPED'!$A$2:$G$1000000,6,FALSE)*N858</f>
        <v>227.27672035139091</v>
      </c>
      <c r="S858" s="8">
        <f>VLOOKUP($A858,'03 FORECAST SHIPPED'!$A$2:$G$1000000,7,FALSE)*O858</f>
        <v>336.17328519855596</v>
      </c>
    </row>
    <row r="859" spans="1:19" x14ac:dyDescent="0.25">
      <c r="A859" t="s">
        <v>895</v>
      </c>
      <c r="B859">
        <f>VLOOKUP($A859,'01 LEAD TIME'!$A$10:$G$1000000,2,FALSE)</f>
        <v>1</v>
      </c>
      <c r="C859">
        <f>VLOOKUP($A859,'01 LEAD TIME'!$A$10:$G$1000000,3,FALSE)</f>
        <v>6704</v>
      </c>
      <c r="D859" s="3">
        <f>VLOOKUP($A859,'01 LEAD TIME'!$A$10:$G$1000000,4,FALSE)</f>
        <v>203066706.91</v>
      </c>
      <c r="E859" s="3">
        <f>VLOOKUP($A859,'01 LEAD TIME'!$A$10:$G$1000000,5,FALSE)</f>
        <v>199860089.71000001</v>
      </c>
      <c r="F859" s="3">
        <f>VLOOKUP($A859,'01 LEAD TIME'!$A$10:$G$1000000,6,FALSE)</f>
        <v>1452</v>
      </c>
      <c r="G859" s="3">
        <f>VLOOKUP($A859,'01 LEAD TIME'!$A$10:$G$1000000,7,FALSE)</f>
        <v>2049</v>
      </c>
      <c r="H859" s="3">
        <f>VLOOKUP($A859,'02 SHIPPED'!$A$10:$G$1000000,4,FALSE)</f>
        <v>587053620.08000004</v>
      </c>
      <c r="I859" s="3">
        <f>VLOOKUP($A859,'02 SHIPPED'!$A$10:$G$1000000,5,FALSE)</f>
        <v>573828550.11000001</v>
      </c>
      <c r="J859" s="3">
        <f>VLOOKUP($A859,'02 SHIPPED'!$A$10:$G$1000000,6,FALSE)</f>
        <v>3770</v>
      </c>
      <c r="K859" s="3">
        <f>VLOOKUP($A859,'02 SHIPPED'!$A$10:$G$1000000,7,FALSE)</f>
        <v>5608</v>
      </c>
      <c r="L859" s="2">
        <f t="shared" si="55"/>
        <v>0.34590827816090686</v>
      </c>
      <c r="M859" s="2">
        <f t="shared" si="56"/>
        <v>0.34829234214938914</v>
      </c>
      <c r="N859" s="2">
        <f t="shared" si="57"/>
        <v>0.38514588859416443</v>
      </c>
      <c r="O859" s="2">
        <f t="shared" si="58"/>
        <v>0.36537089871611983</v>
      </c>
      <c r="P859" s="8">
        <f>VLOOKUP($A859,'03 FORECAST SHIPPED'!$A$2:$G$1000000,4,FALSE)*L859</f>
        <v>256406213.59511766</v>
      </c>
      <c r="Q859" s="8">
        <f>VLOOKUP($A859,'03 FORECAST SHIPPED'!$A$2:$G$1000000,5,FALSE)*M859</f>
        <v>252924359.67623776</v>
      </c>
      <c r="R859" s="8">
        <f>VLOOKUP($A859,'03 FORECAST SHIPPED'!$A$2:$G$1000000,6,FALSE)*N859</f>
        <v>1850.2408488063659</v>
      </c>
      <c r="S859" s="8">
        <f>VLOOKUP($A859,'03 FORECAST SHIPPED'!$A$2:$G$1000000,7,FALSE)*O859</f>
        <v>2618.9786019971471</v>
      </c>
    </row>
    <row r="860" spans="1:19" x14ac:dyDescent="0.25">
      <c r="A860" t="s">
        <v>896</v>
      </c>
      <c r="B860">
        <f>VLOOKUP($A860,'01 LEAD TIME'!$A$10:$G$1000000,2,FALSE)</f>
        <v>1</v>
      </c>
      <c r="C860">
        <f>VLOOKUP($A860,'01 LEAD TIME'!$A$10:$G$1000000,3,FALSE)</f>
        <v>6722</v>
      </c>
      <c r="D860" s="3">
        <f>VLOOKUP($A860,'01 LEAD TIME'!$A$10:$G$1000000,4,FALSE)</f>
        <v>284404722.47000003</v>
      </c>
      <c r="E860" s="3">
        <f>VLOOKUP($A860,'01 LEAD TIME'!$A$10:$G$1000000,5,FALSE)</f>
        <v>279746100.66000003</v>
      </c>
      <c r="F860" s="3">
        <f>VLOOKUP($A860,'01 LEAD TIME'!$A$10:$G$1000000,6,FALSE)</f>
        <v>1803</v>
      </c>
      <c r="G860" s="3">
        <f>VLOOKUP($A860,'01 LEAD TIME'!$A$10:$G$1000000,7,FALSE)</f>
        <v>2553</v>
      </c>
      <c r="H860" s="3">
        <f>VLOOKUP($A860,'02 SHIPPED'!$A$10:$G$1000000,4,FALSE)</f>
        <v>703050823.20000005</v>
      </c>
      <c r="I860" s="3">
        <f>VLOOKUP($A860,'02 SHIPPED'!$A$10:$G$1000000,5,FALSE)</f>
        <v>690762194.63999999</v>
      </c>
      <c r="J860" s="3">
        <f>VLOOKUP($A860,'02 SHIPPED'!$A$10:$G$1000000,6,FALSE)</f>
        <v>3819</v>
      </c>
      <c r="K860" s="3">
        <f>VLOOKUP($A860,'02 SHIPPED'!$A$10:$G$1000000,7,FALSE)</f>
        <v>5725</v>
      </c>
      <c r="L860" s="2">
        <f t="shared" si="55"/>
        <v>0.40452939259142884</v>
      </c>
      <c r="M860" s="2">
        <f t="shared" si="56"/>
        <v>0.4049817764068479</v>
      </c>
      <c r="N860" s="2">
        <f t="shared" si="57"/>
        <v>0.4721131186174391</v>
      </c>
      <c r="O860" s="2">
        <f t="shared" si="58"/>
        <v>0.44593886462882099</v>
      </c>
      <c r="P860" s="8">
        <f>VLOOKUP($A860,'03 FORECAST SHIPPED'!$A$2:$G$1000000,4,FALSE)*L860</f>
        <v>318876046.11411113</v>
      </c>
      <c r="Q860" s="8">
        <f>VLOOKUP($A860,'03 FORECAST SHIPPED'!$A$2:$G$1000000,5,FALSE)*M860</f>
        <v>313314319.04036057</v>
      </c>
      <c r="R860" s="8">
        <f>VLOOKUP($A860,'03 FORECAST SHIPPED'!$A$2:$G$1000000,6,FALSE)*N860</f>
        <v>2174.5530243519247</v>
      </c>
      <c r="S860" s="8">
        <f>VLOOKUP($A860,'03 FORECAST SHIPPED'!$A$2:$G$1000000,7,FALSE)*O860</f>
        <v>3035.0599126637558</v>
      </c>
    </row>
    <row r="861" spans="1:19" x14ac:dyDescent="0.25">
      <c r="A861" t="s">
        <v>897</v>
      </c>
      <c r="B861">
        <f>VLOOKUP($A861,'01 LEAD TIME'!$A$10:$G$1000000,2,FALSE)</f>
        <v>1</v>
      </c>
      <c r="C861">
        <f>VLOOKUP($A861,'01 LEAD TIME'!$A$10:$G$1000000,3,FALSE)</f>
        <v>6737</v>
      </c>
      <c r="D861" s="3">
        <f>VLOOKUP($A861,'01 LEAD TIME'!$A$10:$G$1000000,4,FALSE)</f>
        <v>23700</v>
      </c>
      <c r="E861" s="3">
        <f>VLOOKUP($A861,'01 LEAD TIME'!$A$10:$G$1000000,5,FALSE)</f>
        <v>23700</v>
      </c>
      <c r="F861" s="3">
        <f>VLOOKUP($A861,'01 LEAD TIME'!$A$10:$G$1000000,6,FALSE)</f>
        <v>1</v>
      </c>
      <c r="G861" s="3">
        <f>VLOOKUP($A861,'01 LEAD TIME'!$A$10:$G$1000000,7,FALSE)</f>
        <v>3</v>
      </c>
      <c r="H861" s="3">
        <f>VLOOKUP($A861,'02 SHIPPED'!$A$10:$G$1000000,4,FALSE)</f>
        <v>43640</v>
      </c>
      <c r="I861" s="3">
        <f>VLOOKUP($A861,'02 SHIPPED'!$A$10:$G$1000000,5,FALSE)</f>
        <v>43640</v>
      </c>
      <c r="J861" s="3">
        <f>VLOOKUP($A861,'02 SHIPPED'!$A$10:$G$1000000,6,FALSE)</f>
        <v>2</v>
      </c>
      <c r="K861" s="3">
        <f>VLOOKUP($A861,'02 SHIPPED'!$A$10:$G$1000000,7,FALSE)</f>
        <v>4</v>
      </c>
      <c r="L861" s="2">
        <f t="shared" si="55"/>
        <v>0.54307974335472042</v>
      </c>
      <c r="M861" s="2">
        <f t="shared" si="56"/>
        <v>0.54307974335472042</v>
      </c>
      <c r="N861" s="2">
        <f t="shared" si="57"/>
        <v>0.5</v>
      </c>
      <c r="O861" s="2">
        <f t="shared" si="58"/>
        <v>0.75</v>
      </c>
      <c r="P861" s="8">
        <f>VLOOKUP($A861,'03 FORECAST SHIPPED'!$A$2:$G$1000000,4,FALSE)*L861</f>
        <v>175360.44912923922</v>
      </c>
      <c r="Q861" s="8">
        <f>VLOOKUP($A861,'03 FORECAST SHIPPED'!$A$2:$G$1000000,5,FALSE)*M861</f>
        <v>175360.44912923922</v>
      </c>
      <c r="R861" s="8">
        <f>VLOOKUP($A861,'03 FORECAST SHIPPED'!$A$2:$G$1000000,6,FALSE)*N861</f>
        <v>2</v>
      </c>
      <c r="S861" s="8">
        <f>VLOOKUP($A861,'03 FORECAST SHIPPED'!$A$2:$G$1000000,7,FALSE)*O861</f>
        <v>3.75</v>
      </c>
    </row>
    <row r="862" spans="1:19" x14ac:dyDescent="0.25">
      <c r="A862" t="s">
        <v>898</v>
      </c>
      <c r="B862">
        <f>VLOOKUP($A862,'01 LEAD TIME'!$A$10:$G$1000000,2,FALSE)</f>
        <v>1</v>
      </c>
      <c r="C862">
        <f>VLOOKUP($A862,'01 LEAD TIME'!$A$10:$G$1000000,3,FALSE)</f>
        <v>6752</v>
      </c>
      <c r="D862" s="3">
        <f>VLOOKUP($A862,'01 LEAD TIME'!$A$10:$G$1000000,4,FALSE)</f>
        <v>3985242</v>
      </c>
      <c r="E862" s="3">
        <f>VLOOKUP($A862,'01 LEAD TIME'!$A$10:$G$1000000,5,FALSE)</f>
        <v>3985242</v>
      </c>
      <c r="F862" s="3">
        <f>VLOOKUP($A862,'01 LEAD TIME'!$A$10:$G$1000000,6,FALSE)</f>
        <v>15</v>
      </c>
      <c r="G862" s="3">
        <f>VLOOKUP($A862,'01 LEAD TIME'!$A$10:$G$1000000,7,FALSE)</f>
        <v>17</v>
      </c>
      <c r="H862" s="3">
        <f>VLOOKUP($A862,'02 SHIPPED'!$A$10:$G$1000000,4,FALSE)</f>
        <v>16448747</v>
      </c>
      <c r="I862" s="3">
        <f>VLOOKUP($A862,'02 SHIPPED'!$A$10:$G$1000000,5,FALSE)</f>
        <v>16380456.460000001</v>
      </c>
      <c r="J862" s="3">
        <f>VLOOKUP($A862,'02 SHIPPED'!$A$10:$G$1000000,6,FALSE)</f>
        <v>53</v>
      </c>
      <c r="K862" s="3">
        <f>VLOOKUP($A862,'02 SHIPPED'!$A$10:$G$1000000,7,FALSE)</f>
        <v>81</v>
      </c>
      <c r="L862" s="2">
        <f t="shared" si="55"/>
        <v>0.24228240607020096</v>
      </c>
      <c r="M862" s="2">
        <f t="shared" si="56"/>
        <v>0.24329248758920116</v>
      </c>
      <c r="N862" s="2">
        <f t="shared" si="57"/>
        <v>0.28301886792452829</v>
      </c>
      <c r="O862" s="2">
        <f t="shared" si="58"/>
        <v>0.20987654320987653</v>
      </c>
      <c r="P862" s="8">
        <f>VLOOKUP($A862,'03 FORECAST SHIPPED'!$A$2:$G$1000000,4,FALSE)*L862</f>
        <v>5545503.6258839658</v>
      </c>
      <c r="Q862" s="8">
        <f>VLOOKUP($A862,'03 FORECAST SHIPPED'!$A$2:$G$1000000,5,FALSE)*M862</f>
        <v>5530112.0724408263</v>
      </c>
      <c r="R862" s="8">
        <f>VLOOKUP($A862,'03 FORECAST SHIPPED'!$A$2:$G$1000000,6,FALSE)*N862</f>
        <v>16.981132075471699</v>
      </c>
      <c r="S862" s="8">
        <f>VLOOKUP($A862,'03 FORECAST SHIPPED'!$A$2:$G$1000000,7,FALSE)*O862</f>
        <v>18.469135802469136</v>
      </c>
    </row>
    <row r="863" spans="1:19" x14ac:dyDescent="0.25">
      <c r="A863" t="s">
        <v>899</v>
      </c>
      <c r="B863">
        <f>VLOOKUP($A863,'01 LEAD TIME'!$A$10:$G$1000000,2,FALSE)</f>
        <v>1</v>
      </c>
      <c r="C863">
        <f>VLOOKUP($A863,'01 LEAD TIME'!$A$10:$G$1000000,3,FALSE)</f>
        <v>6768</v>
      </c>
      <c r="D863" s="3">
        <f>VLOOKUP($A863,'01 LEAD TIME'!$A$10:$G$1000000,4,FALSE)</f>
        <v>4634800</v>
      </c>
      <c r="E863" s="3">
        <f>VLOOKUP($A863,'01 LEAD TIME'!$A$10:$G$1000000,5,FALSE)</f>
        <v>4634800</v>
      </c>
      <c r="F863" s="3">
        <f>VLOOKUP($A863,'01 LEAD TIME'!$A$10:$G$1000000,6,FALSE)</f>
        <v>11</v>
      </c>
      <c r="G863" s="3">
        <f>VLOOKUP($A863,'01 LEAD TIME'!$A$10:$G$1000000,7,FALSE)</f>
        <v>12</v>
      </c>
      <c r="H863" s="3">
        <f>VLOOKUP($A863,'02 SHIPPED'!$A$10:$G$1000000,4,FALSE)</f>
        <v>14732820</v>
      </c>
      <c r="I863" s="3">
        <f>VLOOKUP($A863,'02 SHIPPED'!$A$10:$G$1000000,5,FALSE)</f>
        <v>14732820</v>
      </c>
      <c r="J863" s="3">
        <f>VLOOKUP($A863,'02 SHIPPED'!$A$10:$G$1000000,6,FALSE)</f>
        <v>27</v>
      </c>
      <c r="K863" s="3">
        <f>VLOOKUP($A863,'02 SHIPPED'!$A$10:$G$1000000,7,FALSE)</f>
        <v>32</v>
      </c>
      <c r="L863" s="2">
        <f t="shared" si="55"/>
        <v>0.31459014635351551</v>
      </c>
      <c r="M863" s="2">
        <f t="shared" si="56"/>
        <v>0.31459014635351551</v>
      </c>
      <c r="N863" s="2">
        <f t="shared" si="57"/>
        <v>0.40740740740740738</v>
      </c>
      <c r="O863" s="2">
        <f t="shared" si="58"/>
        <v>0.375</v>
      </c>
      <c r="P863" s="8">
        <f>VLOOKUP($A863,'03 FORECAST SHIPPED'!$A$2:$G$1000000,4,FALSE)*L863</f>
        <v>4462083.7178489929</v>
      </c>
      <c r="Q863" s="8">
        <f>VLOOKUP($A863,'03 FORECAST SHIPPED'!$A$2:$G$1000000,5,FALSE)*M863</f>
        <v>4462083.7178489929</v>
      </c>
      <c r="R863" s="8">
        <f>VLOOKUP($A863,'03 FORECAST SHIPPED'!$A$2:$G$1000000,6,FALSE)*N863</f>
        <v>12.62962962962963</v>
      </c>
      <c r="S863" s="8">
        <f>VLOOKUP($A863,'03 FORECAST SHIPPED'!$A$2:$G$1000000,7,FALSE)*O863</f>
        <v>14.625</v>
      </c>
    </row>
    <row r="864" spans="1:19" x14ac:dyDescent="0.25">
      <c r="A864" t="s">
        <v>900</v>
      </c>
      <c r="B864">
        <f>VLOOKUP($A864,'01 LEAD TIME'!$A$10:$G$1000000,2,FALSE)</f>
        <v>1</v>
      </c>
      <c r="C864">
        <f>VLOOKUP($A864,'01 LEAD TIME'!$A$10:$G$1000000,3,FALSE)</f>
        <v>6784</v>
      </c>
      <c r="D864" s="3">
        <f>VLOOKUP($A864,'01 LEAD TIME'!$A$10:$G$1000000,4,FALSE)</f>
        <v>92000</v>
      </c>
      <c r="E864" s="3">
        <f>VLOOKUP($A864,'01 LEAD TIME'!$A$10:$G$1000000,5,FALSE)</f>
        <v>92000</v>
      </c>
      <c r="F864" s="3">
        <f>VLOOKUP($A864,'01 LEAD TIME'!$A$10:$G$1000000,6,FALSE)</f>
        <v>4</v>
      </c>
      <c r="G864" s="3">
        <f>VLOOKUP($A864,'01 LEAD TIME'!$A$10:$G$1000000,7,FALSE)</f>
        <v>4</v>
      </c>
      <c r="H864" s="3">
        <f>VLOOKUP($A864,'02 SHIPPED'!$A$10:$G$1000000,4,FALSE)</f>
        <v>191000</v>
      </c>
      <c r="I864" s="3">
        <f>VLOOKUP($A864,'02 SHIPPED'!$A$10:$G$1000000,5,FALSE)</f>
        <v>191000</v>
      </c>
      <c r="J864" s="3">
        <f>VLOOKUP($A864,'02 SHIPPED'!$A$10:$G$1000000,6,FALSE)</f>
        <v>3</v>
      </c>
      <c r="K864" s="3">
        <f>VLOOKUP($A864,'02 SHIPPED'!$A$10:$G$1000000,7,FALSE)</f>
        <v>3</v>
      </c>
      <c r="L864" s="2">
        <f t="shared" si="55"/>
        <v>0.48167539267015708</v>
      </c>
      <c r="M864" s="2">
        <f t="shared" si="56"/>
        <v>0.48167539267015708</v>
      </c>
      <c r="N864" s="2">
        <f t="shared" si="57"/>
        <v>1.3333333333333333</v>
      </c>
      <c r="O864" s="2">
        <f t="shared" si="58"/>
        <v>1.3333333333333333</v>
      </c>
      <c r="P864" s="8">
        <f>VLOOKUP($A864,'03 FORECAST SHIPPED'!$A$2:$G$1000000,4,FALSE)*L864</f>
        <v>132517.37801047121</v>
      </c>
      <c r="Q864" s="8">
        <f>VLOOKUP($A864,'03 FORECAST SHIPPED'!$A$2:$G$1000000,5,FALSE)*M864</f>
        <v>125286.58261780105</v>
      </c>
      <c r="R864" s="8">
        <f>VLOOKUP($A864,'03 FORECAST SHIPPED'!$A$2:$G$1000000,6,FALSE)*N864</f>
        <v>2.6666666666666665</v>
      </c>
      <c r="S864" s="8">
        <f>VLOOKUP($A864,'03 FORECAST SHIPPED'!$A$2:$G$1000000,7,FALSE)*O864</f>
        <v>2.6666666666666665</v>
      </c>
    </row>
    <row r="865" spans="1:19" x14ac:dyDescent="0.25">
      <c r="A865" t="s">
        <v>901</v>
      </c>
      <c r="B865">
        <f>VLOOKUP($A865,'01 LEAD TIME'!$A$10:$G$1000000,2,FALSE)</f>
        <v>1</v>
      </c>
      <c r="C865">
        <f>VLOOKUP($A865,'01 LEAD TIME'!$A$10:$G$1000000,3,FALSE)</f>
        <v>6790</v>
      </c>
      <c r="D865" s="3">
        <f>VLOOKUP($A865,'01 LEAD TIME'!$A$10:$G$1000000,4,FALSE)</f>
        <v>3983798</v>
      </c>
      <c r="E865" s="3">
        <f>VLOOKUP($A865,'01 LEAD TIME'!$A$10:$G$1000000,5,FALSE)</f>
        <v>3971866.18</v>
      </c>
      <c r="F865" s="3">
        <f>VLOOKUP($A865,'01 LEAD TIME'!$A$10:$G$1000000,6,FALSE)</f>
        <v>13</v>
      </c>
      <c r="G865" s="3">
        <f>VLOOKUP($A865,'01 LEAD TIME'!$A$10:$G$1000000,7,FALSE)</f>
        <v>14</v>
      </c>
      <c r="H865" s="3">
        <f>VLOOKUP($A865,'02 SHIPPED'!$A$10:$G$1000000,4,FALSE)</f>
        <v>19002826</v>
      </c>
      <c r="I865" s="3">
        <f>VLOOKUP($A865,'02 SHIPPED'!$A$10:$G$1000000,5,FALSE)</f>
        <v>18965894.18</v>
      </c>
      <c r="J865" s="3">
        <f>VLOOKUP($A865,'02 SHIPPED'!$A$10:$G$1000000,6,FALSE)</f>
        <v>39</v>
      </c>
      <c r="K865" s="3">
        <f>VLOOKUP($A865,'02 SHIPPED'!$A$10:$G$1000000,7,FALSE)</f>
        <v>44</v>
      </c>
      <c r="L865" s="2">
        <f t="shared" si="55"/>
        <v>0.2096423973992079</v>
      </c>
      <c r="M865" s="2">
        <f t="shared" si="56"/>
        <v>0.20942150906802118</v>
      </c>
      <c r="N865" s="2">
        <f t="shared" si="57"/>
        <v>0.33333333333333331</v>
      </c>
      <c r="O865" s="2">
        <f t="shared" si="58"/>
        <v>0.31818181818181818</v>
      </c>
      <c r="P865" s="8">
        <f>VLOOKUP($A865,'03 FORECAST SHIPPED'!$A$2:$G$1000000,4,FALSE)*L865</f>
        <v>4631594.8947451292</v>
      </c>
      <c r="Q865" s="8">
        <f>VLOOKUP($A865,'03 FORECAST SHIPPED'!$A$2:$G$1000000,5,FALSE)*M865</f>
        <v>4624216.0655404674</v>
      </c>
      <c r="R865" s="8">
        <f>VLOOKUP($A865,'03 FORECAST SHIPPED'!$A$2:$G$1000000,6,FALSE)*N865</f>
        <v>15.333333333333332</v>
      </c>
      <c r="S865" s="8">
        <f>VLOOKUP($A865,'03 FORECAST SHIPPED'!$A$2:$G$1000000,7,FALSE)*O865</f>
        <v>16.545454545454547</v>
      </c>
    </row>
    <row r="866" spans="1:19" x14ac:dyDescent="0.25">
      <c r="A866" t="s">
        <v>902</v>
      </c>
      <c r="B866">
        <f>VLOOKUP($A866,'01 LEAD TIME'!$A$10:$G$1000000,2,FALSE)</f>
        <v>1</v>
      </c>
      <c r="C866">
        <f>VLOOKUP($A866,'01 LEAD TIME'!$A$10:$G$1000000,3,FALSE)</f>
        <v>6799</v>
      </c>
      <c r="D866" s="3">
        <f>VLOOKUP($A866,'01 LEAD TIME'!$A$10:$G$1000000,4,FALSE)</f>
        <v>874510</v>
      </c>
      <c r="E866" s="3">
        <f>VLOOKUP($A866,'01 LEAD TIME'!$A$10:$G$1000000,5,FALSE)</f>
        <v>802510</v>
      </c>
      <c r="F866" s="3">
        <f>VLOOKUP($A866,'01 LEAD TIME'!$A$10:$G$1000000,6,FALSE)</f>
        <v>6</v>
      </c>
      <c r="G866" s="3">
        <f>VLOOKUP($A866,'01 LEAD TIME'!$A$10:$G$1000000,7,FALSE)</f>
        <v>6</v>
      </c>
      <c r="H866" s="3">
        <f>VLOOKUP($A866,'02 SHIPPED'!$A$10:$G$1000000,4,FALSE)</f>
        <v>17661545</v>
      </c>
      <c r="I866" s="3">
        <f>VLOOKUP($A866,'02 SHIPPED'!$A$10:$G$1000000,5,FALSE)</f>
        <v>17582665</v>
      </c>
      <c r="J866" s="3">
        <f>VLOOKUP($A866,'02 SHIPPED'!$A$10:$G$1000000,6,FALSE)</f>
        <v>21</v>
      </c>
      <c r="K866" s="3">
        <f>VLOOKUP($A866,'02 SHIPPED'!$A$10:$G$1000000,7,FALSE)</f>
        <v>28</v>
      </c>
      <c r="L866" s="2">
        <f t="shared" si="55"/>
        <v>4.9514920693518039E-2</v>
      </c>
      <c r="M866" s="2">
        <f t="shared" si="56"/>
        <v>4.5642113979877337E-2</v>
      </c>
      <c r="N866" s="2">
        <f t="shared" si="57"/>
        <v>0.2857142857142857</v>
      </c>
      <c r="O866" s="2">
        <f t="shared" si="58"/>
        <v>0.21428571428571427</v>
      </c>
      <c r="P866" s="8">
        <f>VLOOKUP($A866,'03 FORECAST SHIPPED'!$A$2:$G$1000000,4,FALSE)*L866</f>
        <v>861383.29743462428</v>
      </c>
      <c r="Q866" s="8">
        <f>VLOOKUP($A866,'03 FORECAST SHIPPED'!$A$2:$G$1000000,5,FALSE)*M866</f>
        <v>790724.01947543211</v>
      </c>
      <c r="R866" s="8">
        <f>VLOOKUP($A866,'03 FORECAST SHIPPED'!$A$2:$G$1000000,6,FALSE)*N866</f>
        <v>6.2857142857142856</v>
      </c>
      <c r="S866" s="8">
        <f>VLOOKUP($A866,'03 FORECAST SHIPPED'!$A$2:$G$1000000,7,FALSE)*O866</f>
        <v>6</v>
      </c>
    </row>
    <row r="867" spans="1:19" x14ac:dyDescent="0.25">
      <c r="A867" t="s">
        <v>903</v>
      </c>
      <c r="B867">
        <f>VLOOKUP($A867,'01 LEAD TIME'!$A$10:$G$1000000,2,FALSE)</f>
        <v>1</v>
      </c>
      <c r="C867">
        <f>VLOOKUP($A867,'01 LEAD TIME'!$A$10:$G$1000000,3,FALSE)</f>
        <v>6815</v>
      </c>
      <c r="D867" s="3">
        <f>VLOOKUP($A867,'01 LEAD TIME'!$A$10:$G$1000000,4,FALSE)</f>
        <v>5875200</v>
      </c>
      <c r="E867" s="3">
        <f>VLOOKUP($A867,'01 LEAD TIME'!$A$10:$G$1000000,5,FALSE)</f>
        <v>5875200</v>
      </c>
      <c r="F867" s="3">
        <f>VLOOKUP($A867,'01 LEAD TIME'!$A$10:$G$1000000,6,FALSE)</f>
        <v>10</v>
      </c>
      <c r="G867" s="3">
        <f>VLOOKUP($A867,'01 LEAD TIME'!$A$10:$G$1000000,7,FALSE)</f>
        <v>13</v>
      </c>
      <c r="H867" s="3">
        <f>VLOOKUP($A867,'02 SHIPPED'!$A$10:$G$1000000,4,FALSE)</f>
        <v>18565729</v>
      </c>
      <c r="I867" s="3">
        <f>VLOOKUP($A867,'02 SHIPPED'!$A$10:$G$1000000,5,FALSE)</f>
        <v>18565729</v>
      </c>
      <c r="J867" s="3">
        <f>VLOOKUP($A867,'02 SHIPPED'!$A$10:$G$1000000,6,FALSE)</f>
        <v>27</v>
      </c>
      <c r="K867" s="3">
        <f>VLOOKUP($A867,'02 SHIPPED'!$A$10:$G$1000000,7,FALSE)</f>
        <v>37</v>
      </c>
      <c r="L867" s="2">
        <f t="shared" si="55"/>
        <v>0.31645404282266537</v>
      </c>
      <c r="M867" s="2">
        <f t="shared" si="56"/>
        <v>0.31645404282266537</v>
      </c>
      <c r="N867" s="2">
        <f t="shared" si="57"/>
        <v>0.37037037037037035</v>
      </c>
      <c r="O867" s="2">
        <f t="shared" si="58"/>
        <v>0.35135135135135137</v>
      </c>
      <c r="P867" s="8">
        <f>VLOOKUP($A867,'03 FORECAST SHIPPED'!$A$2:$G$1000000,4,FALSE)*L867</f>
        <v>8268067.2448035842</v>
      </c>
      <c r="Q867" s="8">
        <f>VLOOKUP($A867,'03 FORECAST SHIPPED'!$A$2:$G$1000000,5,FALSE)*M867</f>
        <v>8245915.4618059983</v>
      </c>
      <c r="R867" s="8">
        <f>VLOOKUP($A867,'03 FORECAST SHIPPED'!$A$2:$G$1000000,6,FALSE)*N867</f>
        <v>14.074074074074073</v>
      </c>
      <c r="S867" s="8">
        <f>VLOOKUP($A867,'03 FORECAST SHIPPED'!$A$2:$G$1000000,7,FALSE)*O867</f>
        <v>19.324324324324326</v>
      </c>
    </row>
    <row r="868" spans="1:19" x14ac:dyDescent="0.25">
      <c r="A868" t="s">
        <v>904</v>
      </c>
      <c r="B868">
        <f>VLOOKUP($A868,'01 LEAD TIME'!$A$10:$G$1000000,2,FALSE)</f>
        <v>1</v>
      </c>
      <c r="C868">
        <f>VLOOKUP($A868,'01 LEAD TIME'!$A$10:$G$1000000,3,FALSE)</f>
        <v>6835</v>
      </c>
      <c r="D868" s="3">
        <f>VLOOKUP($A868,'01 LEAD TIME'!$A$10:$G$1000000,4,FALSE)</f>
        <v>447343</v>
      </c>
      <c r="E868" s="3">
        <f>VLOOKUP($A868,'01 LEAD TIME'!$A$10:$G$1000000,5,FALSE)</f>
        <v>447343</v>
      </c>
      <c r="F868" s="3">
        <f>VLOOKUP($A868,'01 LEAD TIME'!$A$10:$G$1000000,6,FALSE)</f>
        <v>5</v>
      </c>
      <c r="G868" s="3">
        <f>VLOOKUP($A868,'01 LEAD TIME'!$A$10:$G$1000000,7,FALSE)</f>
        <v>7</v>
      </c>
      <c r="H868" s="3">
        <f>VLOOKUP($A868,'02 SHIPPED'!$A$10:$G$1000000,4,FALSE)</f>
        <v>9258152</v>
      </c>
      <c r="I868" s="3">
        <f>VLOOKUP($A868,'02 SHIPPED'!$A$10:$G$1000000,5,FALSE)</f>
        <v>9218152</v>
      </c>
      <c r="J868" s="3">
        <f>VLOOKUP($A868,'02 SHIPPED'!$A$10:$G$1000000,6,FALSE)</f>
        <v>19</v>
      </c>
      <c r="K868" s="3">
        <f>VLOOKUP($A868,'02 SHIPPED'!$A$10:$G$1000000,7,FALSE)</f>
        <v>30</v>
      </c>
      <c r="L868" s="2">
        <f t="shared" si="55"/>
        <v>4.8318822158028948E-2</v>
      </c>
      <c r="M868" s="2">
        <f t="shared" si="56"/>
        <v>4.8528490309120528E-2</v>
      </c>
      <c r="N868" s="2">
        <f t="shared" si="57"/>
        <v>0.26315789473684209</v>
      </c>
      <c r="O868" s="2">
        <f t="shared" si="58"/>
        <v>0.23333333333333334</v>
      </c>
      <c r="P868" s="8">
        <f>VLOOKUP($A868,'03 FORECAST SHIPPED'!$A$2:$G$1000000,4,FALSE)*L868</f>
        <v>586946.75567424262</v>
      </c>
      <c r="Q868" s="8">
        <f>VLOOKUP($A868,'03 FORECAST SHIPPED'!$A$2:$G$1000000,5,FALSE)*M868</f>
        <v>589493.67291177239</v>
      </c>
      <c r="R868" s="8">
        <f>VLOOKUP($A868,'03 FORECAST SHIPPED'!$A$2:$G$1000000,6,FALSE)*N868</f>
        <v>5.7894736842105257</v>
      </c>
      <c r="S868" s="8">
        <f>VLOOKUP($A868,'03 FORECAST SHIPPED'!$A$2:$G$1000000,7,FALSE)*O868</f>
        <v>7.9333333333333336</v>
      </c>
    </row>
    <row r="869" spans="1:19" x14ac:dyDescent="0.25">
      <c r="A869" t="s">
        <v>905</v>
      </c>
      <c r="B869">
        <f>VLOOKUP($A869,'01 LEAD TIME'!$A$10:$G$1000000,2,FALSE)</f>
        <v>1</v>
      </c>
      <c r="C869">
        <f>VLOOKUP($A869,'01 LEAD TIME'!$A$10:$G$1000000,3,FALSE)</f>
        <v>6847</v>
      </c>
      <c r="D869" s="3">
        <f>VLOOKUP($A869,'01 LEAD TIME'!$A$10:$G$1000000,4,FALSE)</f>
        <v>107949095.5</v>
      </c>
      <c r="E869" s="3">
        <f>VLOOKUP($A869,'01 LEAD TIME'!$A$10:$G$1000000,5,FALSE)</f>
        <v>107589490.5</v>
      </c>
      <c r="F869" s="3">
        <f>VLOOKUP($A869,'01 LEAD TIME'!$A$10:$G$1000000,6,FALSE)</f>
        <v>335</v>
      </c>
      <c r="G869" s="3">
        <f>VLOOKUP($A869,'01 LEAD TIME'!$A$10:$G$1000000,7,FALSE)</f>
        <v>408</v>
      </c>
      <c r="H869" s="3">
        <f>VLOOKUP($A869,'02 SHIPPED'!$A$10:$G$1000000,4,FALSE)</f>
        <v>277561843.51999998</v>
      </c>
      <c r="I869" s="3">
        <f>VLOOKUP($A869,'02 SHIPPED'!$A$10:$G$1000000,5,FALSE)</f>
        <v>276533193.67000002</v>
      </c>
      <c r="J869" s="3">
        <f>VLOOKUP($A869,'02 SHIPPED'!$A$10:$G$1000000,6,FALSE)</f>
        <v>960</v>
      </c>
      <c r="K869" s="3">
        <f>VLOOKUP($A869,'02 SHIPPED'!$A$10:$G$1000000,7,FALSE)</f>
        <v>1262</v>
      </c>
      <c r="L869" s="2">
        <f t="shared" si="55"/>
        <v>0.38891907522664088</v>
      </c>
      <c r="M869" s="2">
        <f t="shared" si="56"/>
        <v>0.3890653742942396</v>
      </c>
      <c r="N869" s="2">
        <f t="shared" si="57"/>
        <v>0.34895833333333331</v>
      </c>
      <c r="O869" s="2">
        <f t="shared" si="58"/>
        <v>0.3232963549920761</v>
      </c>
      <c r="P869" s="8">
        <f>VLOOKUP($A869,'03 FORECAST SHIPPED'!$A$2:$G$1000000,4,FALSE)*L869</f>
        <v>141795189.24907181</v>
      </c>
      <c r="Q869" s="8">
        <f>VLOOKUP($A869,'03 FORECAST SHIPPED'!$A$2:$G$1000000,5,FALSE)*M869</f>
        <v>141213300.09419206</v>
      </c>
      <c r="R869" s="8">
        <f>VLOOKUP($A869,'03 FORECAST SHIPPED'!$A$2:$G$1000000,6,FALSE)*N869</f>
        <v>459.92708333333331</v>
      </c>
      <c r="S869" s="8">
        <f>VLOOKUP($A869,'03 FORECAST SHIPPED'!$A$2:$G$1000000,7,FALSE)*O869</f>
        <v>557.68621236133129</v>
      </c>
    </row>
    <row r="870" spans="1:19" x14ac:dyDescent="0.25">
      <c r="A870" t="s">
        <v>906</v>
      </c>
      <c r="B870">
        <f>VLOOKUP($A870,'01 LEAD TIME'!$A$10:$G$1000000,2,FALSE)</f>
        <v>1</v>
      </c>
      <c r="C870">
        <f>VLOOKUP($A870,'01 LEAD TIME'!$A$10:$G$1000000,3,FALSE)</f>
        <v>6856</v>
      </c>
      <c r="D870" s="3">
        <f>VLOOKUP($A870,'01 LEAD TIME'!$A$10:$G$1000000,4,FALSE)</f>
        <v>1309523983.03</v>
      </c>
      <c r="E870" s="3">
        <f>VLOOKUP($A870,'01 LEAD TIME'!$A$10:$G$1000000,5,FALSE)</f>
        <v>1269858888.95</v>
      </c>
      <c r="F870" s="3">
        <f>VLOOKUP($A870,'01 LEAD TIME'!$A$10:$G$1000000,6,FALSE)</f>
        <v>7899</v>
      </c>
      <c r="G870" s="3">
        <f>VLOOKUP($A870,'01 LEAD TIME'!$A$10:$G$1000000,7,FALSE)</f>
        <v>10347</v>
      </c>
      <c r="H870" s="3">
        <f>VLOOKUP($A870,'02 SHIPPED'!$A$10:$G$1000000,4,FALSE)</f>
        <v>3136645197.0599999</v>
      </c>
      <c r="I870" s="3">
        <f>VLOOKUP($A870,'02 SHIPPED'!$A$10:$G$1000000,5,FALSE)</f>
        <v>3029100716.3600001</v>
      </c>
      <c r="J870" s="3">
        <f>VLOOKUP($A870,'02 SHIPPED'!$A$10:$G$1000000,6,FALSE)</f>
        <v>19654</v>
      </c>
      <c r="K870" s="3">
        <f>VLOOKUP($A870,'02 SHIPPED'!$A$10:$G$1000000,7,FALSE)</f>
        <v>27330</v>
      </c>
      <c r="L870" s="2">
        <f t="shared" si="55"/>
        <v>0.4174919064028747</v>
      </c>
      <c r="M870" s="2">
        <f t="shared" si="56"/>
        <v>0.41921976449695603</v>
      </c>
      <c r="N870" s="2">
        <f t="shared" si="57"/>
        <v>0.40190292052508397</v>
      </c>
      <c r="O870" s="2">
        <f t="shared" si="58"/>
        <v>0.37859495060373216</v>
      </c>
      <c r="P870" s="8">
        <f>VLOOKUP($A870,'03 FORECAST SHIPPED'!$A$2:$G$1000000,4,FALSE)*L870</f>
        <v>1591978245.6726172</v>
      </c>
      <c r="Q870" s="8">
        <f>VLOOKUP($A870,'03 FORECAST SHIPPED'!$A$2:$G$1000000,5,FALSE)*M870</f>
        <v>1545093415.7394035</v>
      </c>
      <c r="R870" s="8">
        <f>VLOOKUP($A870,'03 FORECAST SHIPPED'!$A$2:$G$1000000,6,FALSE)*N870</f>
        <v>9917.3564668769723</v>
      </c>
      <c r="S870" s="8">
        <f>VLOOKUP($A870,'03 FORECAST SHIPPED'!$A$2:$G$1000000,7,FALSE)*O870</f>
        <v>12799.916684961581</v>
      </c>
    </row>
    <row r="871" spans="1:19" x14ac:dyDescent="0.25">
      <c r="A871" t="s">
        <v>907</v>
      </c>
      <c r="B871">
        <f>VLOOKUP($A871,'01 LEAD TIME'!$A$10:$G$1000000,2,FALSE)</f>
        <v>1</v>
      </c>
      <c r="C871">
        <f>VLOOKUP($A871,'01 LEAD TIME'!$A$10:$G$1000000,3,FALSE)</f>
        <v>6886</v>
      </c>
      <c r="D871" s="3">
        <f>VLOOKUP($A871,'01 LEAD TIME'!$A$10:$G$1000000,4,FALSE)</f>
        <v>107844873.92</v>
      </c>
      <c r="E871" s="3">
        <f>VLOOKUP($A871,'01 LEAD TIME'!$A$10:$G$1000000,5,FALSE)</f>
        <v>106722875.31999999</v>
      </c>
      <c r="F871" s="3">
        <f>VLOOKUP($A871,'01 LEAD TIME'!$A$10:$G$1000000,6,FALSE)</f>
        <v>517</v>
      </c>
      <c r="G871" s="3">
        <f>VLOOKUP($A871,'01 LEAD TIME'!$A$10:$G$1000000,7,FALSE)</f>
        <v>734</v>
      </c>
      <c r="H871" s="3">
        <f>VLOOKUP($A871,'02 SHIPPED'!$A$10:$G$1000000,4,FALSE)</f>
        <v>309979326.5</v>
      </c>
      <c r="I871" s="3">
        <f>VLOOKUP($A871,'02 SHIPPED'!$A$10:$G$1000000,5,FALSE)</f>
        <v>301217381.5</v>
      </c>
      <c r="J871" s="3">
        <f>VLOOKUP($A871,'02 SHIPPED'!$A$10:$G$1000000,6,FALSE)</f>
        <v>1729</v>
      </c>
      <c r="K871" s="3">
        <f>VLOOKUP($A871,'02 SHIPPED'!$A$10:$G$1000000,7,FALSE)</f>
        <v>2711</v>
      </c>
      <c r="L871" s="2">
        <f t="shared" si="55"/>
        <v>0.3479098917262794</v>
      </c>
      <c r="M871" s="2">
        <f t="shared" si="56"/>
        <v>0.35430516920551608</v>
      </c>
      <c r="N871" s="2">
        <f t="shared" si="57"/>
        <v>0.2990167727009832</v>
      </c>
      <c r="O871" s="2">
        <f t="shared" si="58"/>
        <v>0.27074880118037625</v>
      </c>
      <c r="P871" s="8">
        <f>VLOOKUP($A871,'03 FORECAST SHIPPED'!$A$2:$G$1000000,4,FALSE)*L871</f>
        <v>149763232.306835</v>
      </c>
      <c r="Q871" s="8">
        <f>VLOOKUP($A871,'03 FORECAST SHIPPED'!$A$2:$G$1000000,5,FALSE)*M871</f>
        <v>150298219.92533901</v>
      </c>
      <c r="R871" s="8">
        <f>VLOOKUP($A871,'03 FORECAST SHIPPED'!$A$2:$G$1000000,6,FALSE)*N871</f>
        <v>707.7727009832272</v>
      </c>
      <c r="S871" s="8">
        <f>VLOOKUP($A871,'03 FORECAST SHIPPED'!$A$2:$G$1000000,7,FALSE)*O871</f>
        <v>963.8657322021395</v>
      </c>
    </row>
    <row r="872" spans="1:19" x14ac:dyDescent="0.25">
      <c r="A872" t="s">
        <v>908</v>
      </c>
      <c r="B872">
        <f>VLOOKUP($A872,'01 LEAD TIME'!$A$10:$G$1000000,2,FALSE)</f>
        <v>1</v>
      </c>
      <c r="C872">
        <f>VLOOKUP($A872,'01 LEAD TIME'!$A$10:$G$1000000,3,FALSE)</f>
        <v>6915</v>
      </c>
      <c r="D872" s="3">
        <f>VLOOKUP($A872,'01 LEAD TIME'!$A$10:$G$1000000,4,FALSE)</f>
        <v>40356891.619999997</v>
      </c>
      <c r="E872" s="3">
        <f>VLOOKUP($A872,'01 LEAD TIME'!$A$10:$G$1000000,5,FALSE)</f>
        <v>40079755.829999998</v>
      </c>
      <c r="F872" s="3">
        <f>VLOOKUP($A872,'01 LEAD TIME'!$A$10:$G$1000000,6,FALSE)</f>
        <v>227</v>
      </c>
      <c r="G872" s="3">
        <f>VLOOKUP($A872,'01 LEAD TIME'!$A$10:$G$1000000,7,FALSE)</f>
        <v>331</v>
      </c>
      <c r="H872" s="3">
        <f>VLOOKUP($A872,'02 SHIPPED'!$A$10:$G$1000000,4,FALSE)</f>
        <v>268081714.44</v>
      </c>
      <c r="I872" s="3">
        <f>VLOOKUP($A872,'02 SHIPPED'!$A$10:$G$1000000,5,FALSE)</f>
        <v>263652779.21000001</v>
      </c>
      <c r="J872" s="3">
        <f>VLOOKUP($A872,'02 SHIPPED'!$A$10:$G$1000000,6,FALSE)</f>
        <v>1317</v>
      </c>
      <c r="K872" s="3">
        <f>VLOOKUP($A872,'02 SHIPPED'!$A$10:$G$1000000,7,FALSE)</f>
        <v>2265</v>
      </c>
      <c r="L872" s="2">
        <f t="shared" si="55"/>
        <v>0.15053951629749207</v>
      </c>
      <c r="M872" s="2">
        <f t="shared" si="56"/>
        <v>0.15201719454690968</v>
      </c>
      <c r="N872" s="2">
        <f t="shared" si="57"/>
        <v>0.17236142748671224</v>
      </c>
      <c r="O872" s="2">
        <f t="shared" si="58"/>
        <v>0.14613686534216336</v>
      </c>
      <c r="P872" s="8">
        <f>VLOOKUP($A872,'03 FORECAST SHIPPED'!$A$2:$G$1000000,4,FALSE)*L872</f>
        <v>40722048.098786041</v>
      </c>
      <c r="Q872" s="8">
        <f>VLOOKUP($A872,'03 FORECAST SHIPPED'!$A$2:$G$1000000,5,FALSE)*M872</f>
        <v>40550428.693442337</v>
      </c>
      <c r="R872" s="8">
        <f>VLOOKUP($A872,'03 FORECAST SHIPPED'!$A$2:$G$1000000,6,FALSE)*N872</f>
        <v>239.58238420653001</v>
      </c>
      <c r="S872" s="8">
        <f>VLOOKUP($A872,'03 FORECAST SHIPPED'!$A$2:$G$1000000,7,FALSE)*O872</f>
        <v>342.39867549668872</v>
      </c>
    </row>
    <row r="873" spans="1:19" x14ac:dyDescent="0.25">
      <c r="A873" t="s">
        <v>909</v>
      </c>
      <c r="B873">
        <f>VLOOKUP($A873,'01 LEAD TIME'!$A$10:$G$1000000,2,FALSE)</f>
        <v>1</v>
      </c>
      <c r="C873">
        <f>VLOOKUP($A873,'01 LEAD TIME'!$A$10:$G$1000000,3,FALSE)</f>
        <v>6951</v>
      </c>
      <c r="D873" s="3">
        <f>VLOOKUP($A873,'01 LEAD TIME'!$A$10:$G$1000000,4,FALSE)</f>
        <v>34025548</v>
      </c>
      <c r="E873" s="3">
        <f>VLOOKUP($A873,'01 LEAD TIME'!$A$10:$G$1000000,5,FALSE)</f>
        <v>33683718.439999998</v>
      </c>
      <c r="F873" s="3">
        <f>VLOOKUP($A873,'01 LEAD TIME'!$A$10:$G$1000000,6,FALSE)</f>
        <v>187</v>
      </c>
      <c r="G873" s="3">
        <f>VLOOKUP($A873,'01 LEAD TIME'!$A$10:$G$1000000,7,FALSE)</f>
        <v>277</v>
      </c>
      <c r="H873" s="3">
        <f>VLOOKUP($A873,'02 SHIPPED'!$A$10:$G$1000000,4,FALSE)</f>
        <v>205554305.22</v>
      </c>
      <c r="I873" s="3">
        <f>VLOOKUP($A873,'02 SHIPPED'!$A$10:$G$1000000,5,FALSE)</f>
        <v>203666918.38999999</v>
      </c>
      <c r="J873" s="3">
        <f>VLOOKUP($A873,'02 SHIPPED'!$A$10:$G$1000000,6,FALSE)</f>
        <v>973</v>
      </c>
      <c r="K873" s="3">
        <f>VLOOKUP($A873,'02 SHIPPED'!$A$10:$G$1000000,7,FALSE)</f>
        <v>1554</v>
      </c>
      <c r="L873" s="2">
        <f t="shared" si="55"/>
        <v>0.16553069984879784</v>
      </c>
      <c r="M873" s="2">
        <f t="shared" si="56"/>
        <v>0.16538630184161446</v>
      </c>
      <c r="N873" s="2">
        <f t="shared" si="57"/>
        <v>0.19218910585817062</v>
      </c>
      <c r="O873" s="2">
        <f t="shared" si="58"/>
        <v>0.17824967824967825</v>
      </c>
      <c r="P873" s="8">
        <f>VLOOKUP($A873,'03 FORECAST SHIPPED'!$A$2:$G$1000000,4,FALSE)*L873</f>
        <v>34765779.393322848</v>
      </c>
      <c r="Q873" s="8">
        <f>VLOOKUP($A873,'03 FORECAST SHIPPED'!$A$2:$G$1000000,5,FALSE)*M873</f>
        <v>34414387.632844508</v>
      </c>
      <c r="R873" s="8">
        <f>VLOOKUP($A873,'03 FORECAST SHIPPED'!$A$2:$G$1000000,6,FALSE)*N873</f>
        <v>191.99691675231244</v>
      </c>
      <c r="S873" s="8">
        <f>VLOOKUP($A873,'03 FORECAST SHIPPED'!$A$2:$G$1000000,7,FALSE)*O873</f>
        <v>282.70398970398969</v>
      </c>
    </row>
    <row r="874" spans="1:19" x14ac:dyDescent="0.25">
      <c r="A874" t="s">
        <v>910</v>
      </c>
      <c r="B874">
        <f>VLOOKUP($A874,'01 LEAD TIME'!$A$10:$G$1000000,2,FALSE)</f>
        <v>1</v>
      </c>
      <c r="C874">
        <f>VLOOKUP($A874,'01 LEAD TIME'!$A$10:$G$1000000,3,FALSE)</f>
        <v>6980</v>
      </c>
      <c r="D874" s="3">
        <f>VLOOKUP($A874,'01 LEAD TIME'!$A$10:$G$1000000,4,FALSE)</f>
        <v>1680163179.3099999</v>
      </c>
      <c r="E874" s="3">
        <f>VLOOKUP($A874,'01 LEAD TIME'!$A$10:$G$1000000,5,FALSE)</f>
        <v>1657913206.05</v>
      </c>
      <c r="F874" s="3">
        <f>VLOOKUP($A874,'01 LEAD TIME'!$A$10:$G$1000000,6,FALSE)</f>
        <v>10710</v>
      </c>
      <c r="G874" s="3">
        <f>VLOOKUP($A874,'01 LEAD TIME'!$A$10:$G$1000000,7,FALSE)</f>
        <v>14303</v>
      </c>
      <c r="H874" s="3">
        <f>VLOOKUP($A874,'02 SHIPPED'!$A$10:$G$1000000,4,FALSE)</f>
        <v>4051874050.52</v>
      </c>
      <c r="I874" s="3">
        <f>VLOOKUP($A874,'02 SHIPPED'!$A$10:$G$1000000,5,FALSE)</f>
        <v>3998763364.7600002</v>
      </c>
      <c r="J874" s="3">
        <f>VLOOKUP($A874,'02 SHIPPED'!$A$10:$G$1000000,6,FALSE)</f>
        <v>23933</v>
      </c>
      <c r="K874" s="3">
        <f>VLOOKUP($A874,'02 SHIPPED'!$A$10:$G$1000000,7,FALSE)</f>
        <v>33206</v>
      </c>
      <c r="L874" s="2">
        <f t="shared" si="55"/>
        <v>0.41466322949855144</v>
      </c>
      <c r="M874" s="2">
        <f t="shared" si="56"/>
        <v>0.41460648075870959</v>
      </c>
      <c r="N874" s="2">
        <f t="shared" si="57"/>
        <v>0.44749926879204444</v>
      </c>
      <c r="O874" s="2">
        <f t="shared" si="58"/>
        <v>0.43073540926338616</v>
      </c>
      <c r="P874" s="8">
        <f>VLOOKUP($A874,'03 FORECAST SHIPPED'!$A$2:$G$1000000,4,FALSE)*L874</f>
        <v>1668720688.9543483</v>
      </c>
      <c r="Q874" s="8">
        <f>VLOOKUP($A874,'03 FORECAST SHIPPED'!$A$2:$G$1000000,5,FALSE)*M874</f>
        <v>1649677690.2822568</v>
      </c>
      <c r="R874" s="8">
        <f>VLOOKUP($A874,'03 FORECAST SHIPPED'!$A$2:$G$1000000,6,FALSE)*N874</f>
        <v>10958.362094179583</v>
      </c>
      <c r="S874" s="8">
        <f>VLOOKUP($A874,'03 FORECAST SHIPPED'!$A$2:$G$1000000,7,FALSE)*O874</f>
        <v>14601.499638619527</v>
      </c>
    </row>
    <row r="875" spans="1:19" x14ac:dyDescent="0.25">
      <c r="A875" t="s">
        <v>911</v>
      </c>
      <c r="B875">
        <f>VLOOKUP($A875,'01 LEAD TIME'!$A$10:$G$1000000,2,FALSE)</f>
        <v>1</v>
      </c>
      <c r="C875">
        <f>VLOOKUP($A875,'01 LEAD TIME'!$A$10:$G$1000000,3,FALSE)</f>
        <v>6988</v>
      </c>
      <c r="D875" s="3">
        <f>VLOOKUP($A875,'01 LEAD TIME'!$A$10:$G$1000000,4,FALSE)</f>
        <v>1783597130.0999999</v>
      </c>
      <c r="E875" s="3">
        <f>VLOOKUP($A875,'01 LEAD TIME'!$A$10:$G$1000000,5,FALSE)</f>
        <v>1752827830.5</v>
      </c>
      <c r="F875" s="3">
        <f>VLOOKUP($A875,'01 LEAD TIME'!$A$10:$G$1000000,6,FALSE)</f>
        <v>10851</v>
      </c>
      <c r="G875" s="3">
        <f>VLOOKUP($A875,'01 LEAD TIME'!$A$10:$G$1000000,7,FALSE)</f>
        <v>14658</v>
      </c>
      <c r="H875" s="3">
        <f>VLOOKUP($A875,'02 SHIPPED'!$A$10:$G$1000000,4,FALSE)</f>
        <v>4190255039.4000001</v>
      </c>
      <c r="I875" s="3">
        <f>VLOOKUP($A875,'02 SHIPPED'!$A$10:$G$1000000,5,FALSE)</f>
        <v>4121495331.6999998</v>
      </c>
      <c r="J875" s="3">
        <f>VLOOKUP($A875,'02 SHIPPED'!$A$10:$G$1000000,6,FALSE)</f>
        <v>24795</v>
      </c>
      <c r="K875" s="3">
        <f>VLOOKUP($A875,'02 SHIPPED'!$A$10:$G$1000000,7,FALSE)</f>
        <v>34738</v>
      </c>
      <c r="L875" s="2">
        <f t="shared" si="55"/>
        <v>0.4256535970553697</v>
      </c>
      <c r="M875" s="2">
        <f t="shared" si="56"/>
        <v>0.42528929173310703</v>
      </c>
      <c r="N875" s="2">
        <f t="shared" si="57"/>
        <v>0.43762855414398066</v>
      </c>
      <c r="O875" s="2">
        <f t="shared" si="58"/>
        <v>0.42195866198399445</v>
      </c>
      <c r="P875" s="8">
        <f>VLOOKUP($A875,'03 FORECAST SHIPPED'!$A$2:$G$1000000,4,FALSE)*L875</f>
        <v>1720143441.4412699</v>
      </c>
      <c r="Q875" s="8">
        <f>VLOOKUP($A875,'03 FORECAST SHIPPED'!$A$2:$G$1000000,5,FALSE)*M875</f>
        <v>1692393279.3506649</v>
      </c>
      <c r="R875" s="8">
        <f>VLOOKUP($A875,'03 FORECAST SHIPPED'!$A$2:$G$1000000,6,FALSE)*N875</f>
        <v>11109.638475499092</v>
      </c>
      <c r="S875" s="8">
        <f>VLOOKUP($A875,'03 FORECAST SHIPPED'!$A$2:$G$1000000,7,FALSE)*O875</f>
        <v>15004.428061488859</v>
      </c>
    </row>
    <row r="876" spans="1:19" x14ac:dyDescent="0.25">
      <c r="A876" t="s">
        <v>912</v>
      </c>
      <c r="B876">
        <f>VLOOKUP($A876,'01 LEAD TIME'!$A$10:$G$1000000,2,FALSE)</f>
        <v>1</v>
      </c>
      <c r="C876">
        <f>VLOOKUP($A876,'01 LEAD TIME'!$A$10:$G$1000000,3,FALSE)</f>
        <v>7002</v>
      </c>
      <c r="D876" s="3">
        <f>VLOOKUP($A876,'01 LEAD TIME'!$A$10:$G$1000000,4,FALSE)</f>
        <v>109221911.83</v>
      </c>
      <c r="E876" s="3">
        <f>VLOOKUP($A876,'01 LEAD TIME'!$A$10:$G$1000000,5,FALSE)</f>
        <v>108064713.88</v>
      </c>
      <c r="F876" s="3">
        <f>VLOOKUP($A876,'01 LEAD TIME'!$A$10:$G$1000000,6,FALSE)</f>
        <v>742</v>
      </c>
      <c r="G876" s="3">
        <f>VLOOKUP($A876,'01 LEAD TIME'!$A$10:$G$1000000,7,FALSE)</f>
        <v>963</v>
      </c>
      <c r="H876" s="3">
        <f>VLOOKUP($A876,'02 SHIPPED'!$A$10:$G$1000000,4,FALSE)</f>
        <v>394684001.74000001</v>
      </c>
      <c r="I876" s="3">
        <f>VLOOKUP($A876,'02 SHIPPED'!$A$10:$G$1000000,5,FALSE)</f>
        <v>390994881.18000001</v>
      </c>
      <c r="J876" s="3">
        <f>VLOOKUP($A876,'02 SHIPPED'!$A$10:$G$1000000,6,FALSE)</f>
        <v>2433</v>
      </c>
      <c r="K876" s="3">
        <f>VLOOKUP($A876,'02 SHIPPED'!$A$10:$G$1000000,7,FALSE)</f>
        <v>3686</v>
      </c>
      <c r="L876" s="2">
        <f t="shared" si="55"/>
        <v>0.27673255401406022</v>
      </c>
      <c r="M876" s="2">
        <f t="shared" si="56"/>
        <v>0.27638396071546234</v>
      </c>
      <c r="N876" s="2">
        <f t="shared" si="57"/>
        <v>0.30497328401150842</v>
      </c>
      <c r="O876" s="2">
        <f t="shared" si="58"/>
        <v>0.26125881714595767</v>
      </c>
      <c r="P876" s="8">
        <f>VLOOKUP($A876,'03 FORECAST SHIPPED'!$A$2:$G$1000000,4,FALSE)*L876</f>
        <v>145373563.65831256</v>
      </c>
      <c r="Q876" s="8">
        <f>VLOOKUP($A876,'03 FORECAST SHIPPED'!$A$2:$G$1000000,5,FALSE)*M876</f>
        <v>143739736.53686962</v>
      </c>
      <c r="R876" s="8">
        <f>VLOOKUP($A876,'03 FORECAST SHIPPED'!$A$2:$G$1000000,6,FALSE)*N876</f>
        <v>983.53884093711463</v>
      </c>
      <c r="S876" s="8">
        <f>VLOOKUP($A876,'03 FORECAST SHIPPED'!$A$2:$G$1000000,7,FALSE)*O876</f>
        <v>1244.6370048833423</v>
      </c>
    </row>
    <row r="877" spans="1:19" x14ac:dyDescent="0.25">
      <c r="A877" t="s">
        <v>913</v>
      </c>
      <c r="B877">
        <f>VLOOKUP($A877,'01 LEAD TIME'!$A$10:$G$1000000,2,FALSE)</f>
        <v>1</v>
      </c>
      <c r="C877">
        <f>VLOOKUP($A877,'01 LEAD TIME'!$A$10:$G$1000000,3,FALSE)</f>
        <v>7009</v>
      </c>
      <c r="D877" s="3">
        <f>VLOOKUP($A877,'01 LEAD TIME'!$A$10:$G$1000000,4,FALSE)</f>
        <v>127109156.16</v>
      </c>
      <c r="E877" s="3">
        <f>VLOOKUP($A877,'01 LEAD TIME'!$A$10:$G$1000000,5,FALSE)</f>
        <v>121627315.56999999</v>
      </c>
      <c r="F877" s="3">
        <f>VLOOKUP($A877,'01 LEAD TIME'!$A$10:$G$1000000,6,FALSE)</f>
        <v>635</v>
      </c>
      <c r="G877" s="3">
        <f>VLOOKUP($A877,'01 LEAD TIME'!$A$10:$G$1000000,7,FALSE)</f>
        <v>886</v>
      </c>
      <c r="H877" s="3">
        <f>VLOOKUP($A877,'02 SHIPPED'!$A$10:$G$1000000,4,FALSE)</f>
        <v>361643031.16000003</v>
      </c>
      <c r="I877" s="3">
        <f>VLOOKUP($A877,'02 SHIPPED'!$A$10:$G$1000000,5,FALSE)</f>
        <v>352376225.24000001</v>
      </c>
      <c r="J877" s="3">
        <f>VLOOKUP($A877,'02 SHIPPED'!$A$10:$G$1000000,6,FALSE)</f>
        <v>1675</v>
      </c>
      <c r="K877" s="3">
        <f>VLOOKUP($A877,'02 SHIPPED'!$A$10:$G$1000000,7,FALSE)</f>
        <v>2624</v>
      </c>
      <c r="L877" s="2">
        <f t="shared" si="55"/>
        <v>0.35147685758602021</v>
      </c>
      <c r="M877" s="2">
        <f t="shared" si="56"/>
        <v>0.34516322855539078</v>
      </c>
      <c r="N877" s="2">
        <f t="shared" si="57"/>
        <v>0.37910447761194027</v>
      </c>
      <c r="O877" s="2">
        <f t="shared" si="58"/>
        <v>0.33765243902439024</v>
      </c>
      <c r="P877" s="8">
        <f>VLOOKUP($A877,'03 FORECAST SHIPPED'!$A$2:$G$1000000,4,FALSE)*L877</f>
        <v>167459098.13325188</v>
      </c>
      <c r="Q877" s="8">
        <f>VLOOKUP($A877,'03 FORECAST SHIPPED'!$A$2:$G$1000000,5,FALSE)*M877</f>
        <v>161231803.70244396</v>
      </c>
      <c r="R877" s="8">
        <f>VLOOKUP($A877,'03 FORECAST SHIPPED'!$A$2:$G$1000000,6,FALSE)*N877</f>
        <v>853.36417910447756</v>
      </c>
      <c r="S877" s="8">
        <f>VLOOKUP($A877,'03 FORECAST SHIPPED'!$A$2:$G$1000000,7,FALSE)*O877</f>
        <v>1159.8361280487804</v>
      </c>
    </row>
    <row r="878" spans="1:19" x14ac:dyDescent="0.25">
      <c r="A878" t="s">
        <v>914</v>
      </c>
      <c r="B878">
        <f>VLOOKUP($A878,'01 LEAD TIME'!$A$10:$G$1000000,2,FALSE)</f>
        <v>1</v>
      </c>
      <c r="C878">
        <f>VLOOKUP($A878,'01 LEAD TIME'!$A$10:$G$1000000,3,FALSE)</f>
        <v>7018</v>
      </c>
      <c r="D878" s="3">
        <f>VLOOKUP($A878,'01 LEAD TIME'!$A$10:$G$1000000,4,FALSE)</f>
        <v>2926700</v>
      </c>
      <c r="E878" s="3">
        <f>VLOOKUP($A878,'01 LEAD TIME'!$A$10:$G$1000000,5,FALSE)</f>
        <v>2884450</v>
      </c>
      <c r="F878" s="3">
        <f>VLOOKUP($A878,'01 LEAD TIME'!$A$10:$G$1000000,6,FALSE)</f>
        <v>12</v>
      </c>
      <c r="G878" s="3">
        <f>VLOOKUP($A878,'01 LEAD TIME'!$A$10:$G$1000000,7,FALSE)</f>
        <v>12</v>
      </c>
      <c r="H878" s="3">
        <f>VLOOKUP($A878,'02 SHIPPED'!$A$10:$G$1000000,4,FALSE)</f>
        <v>30820231</v>
      </c>
      <c r="I878" s="3">
        <f>VLOOKUP($A878,'02 SHIPPED'!$A$10:$G$1000000,5,FALSE)</f>
        <v>30322631</v>
      </c>
      <c r="J878" s="3">
        <f>VLOOKUP($A878,'02 SHIPPED'!$A$10:$G$1000000,6,FALSE)</f>
        <v>102</v>
      </c>
      <c r="K878" s="3">
        <f>VLOOKUP($A878,'02 SHIPPED'!$A$10:$G$1000000,7,FALSE)</f>
        <v>145</v>
      </c>
      <c r="L878" s="2">
        <f t="shared" si="55"/>
        <v>9.4960352503522763E-2</v>
      </c>
      <c r="M878" s="2">
        <f t="shared" si="56"/>
        <v>9.512532075465352E-2</v>
      </c>
      <c r="N878" s="2">
        <f t="shared" si="57"/>
        <v>0.11764705882352941</v>
      </c>
      <c r="O878" s="2">
        <f t="shared" si="58"/>
        <v>8.2758620689655171E-2</v>
      </c>
      <c r="P878" s="8">
        <f>VLOOKUP($A878,'03 FORECAST SHIPPED'!$A$2:$G$1000000,4,FALSE)*L878</f>
        <v>2934599.751724768</v>
      </c>
      <c r="Q878" s="8">
        <f>VLOOKUP($A878,'03 FORECAST SHIPPED'!$A$2:$G$1000000,5,FALSE)*M878</f>
        <v>2899851.7406833861</v>
      </c>
      <c r="R878" s="8">
        <f>VLOOKUP($A878,'03 FORECAST SHIPPED'!$A$2:$G$1000000,6,FALSE)*N878</f>
        <v>11.76470588235294</v>
      </c>
      <c r="S878" s="8">
        <f>VLOOKUP($A878,'03 FORECAST SHIPPED'!$A$2:$G$1000000,7,FALSE)*O878</f>
        <v>11.834482758620689</v>
      </c>
    </row>
    <row r="879" spans="1:19" x14ac:dyDescent="0.25">
      <c r="A879" t="s">
        <v>915</v>
      </c>
      <c r="B879">
        <f>VLOOKUP($A879,'01 LEAD TIME'!$A$10:$G$1000000,2,FALSE)</f>
        <v>1</v>
      </c>
      <c r="C879">
        <f>VLOOKUP($A879,'01 LEAD TIME'!$A$10:$G$1000000,3,FALSE)</f>
        <v>7023</v>
      </c>
      <c r="D879" s="3">
        <f>VLOOKUP($A879,'01 LEAD TIME'!$A$10:$G$1000000,4,FALSE)</f>
        <v>18707112</v>
      </c>
      <c r="E879" s="3">
        <f>VLOOKUP($A879,'01 LEAD TIME'!$A$10:$G$1000000,5,FALSE)</f>
        <v>18648999.5</v>
      </c>
      <c r="F879" s="3">
        <f>VLOOKUP($A879,'01 LEAD TIME'!$A$10:$G$1000000,6,FALSE)</f>
        <v>81</v>
      </c>
      <c r="G879" s="3">
        <f>VLOOKUP($A879,'01 LEAD TIME'!$A$10:$G$1000000,7,FALSE)</f>
        <v>98</v>
      </c>
      <c r="H879" s="3">
        <f>VLOOKUP($A879,'02 SHIPPED'!$A$10:$G$1000000,4,FALSE)</f>
        <v>123045193.52</v>
      </c>
      <c r="I879" s="3">
        <f>VLOOKUP($A879,'02 SHIPPED'!$A$10:$G$1000000,5,FALSE)</f>
        <v>122702699.72</v>
      </c>
      <c r="J879" s="3">
        <f>VLOOKUP($A879,'02 SHIPPED'!$A$10:$G$1000000,6,FALSE)</f>
        <v>390</v>
      </c>
      <c r="K879" s="3">
        <f>VLOOKUP($A879,'02 SHIPPED'!$A$10:$G$1000000,7,FALSE)</f>
        <v>489</v>
      </c>
      <c r="L879" s="2">
        <f t="shared" si="55"/>
        <v>0.15203447989180749</v>
      </c>
      <c r="M879" s="2">
        <f t="shared" si="56"/>
        <v>0.15198524191037252</v>
      </c>
      <c r="N879" s="2">
        <f t="shared" si="57"/>
        <v>0.2076923076923077</v>
      </c>
      <c r="O879" s="2">
        <f t="shared" si="58"/>
        <v>0.20040899795501022</v>
      </c>
      <c r="P879" s="8">
        <f>VLOOKUP($A879,'03 FORECAST SHIPPED'!$A$2:$G$1000000,4,FALSE)*L879</f>
        <v>17970435.662811708</v>
      </c>
      <c r="Q879" s="8">
        <f>VLOOKUP($A879,'03 FORECAST SHIPPED'!$A$2:$G$1000000,5,FALSE)*M879</f>
        <v>17911068.772480138</v>
      </c>
      <c r="R879" s="8">
        <f>VLOOKUP($A879,'03 FORECAST SHIPPED'!$A$2:$G$1000000,6,FALSE)*N879</f>
        <v>84.946153846153848</v>
      </c>
      <c r="S879" s="8">
        <f>VLOOKUP($A879,'03 FORECAST SHIPPED'!$A$2:$G$1000000,7,FALSE)*O879</f>
        <v>101.00613496932515</v>
      </c>
    </row>
    <row r="880" spans="1:19" x14ac:dyDescent="0.25">
      <c r="A880" t="s">
        <v>916</v>
      </c>
      <c r="B880">
        <f>VLOOKUP($A880,'01 LEAD TIME'!$A$10:$G$1000000,2,FALSE)</f>
        <v>1</v>
      </c>
      <c r="C880">
        <f>VLOOKUP($A880,'01 LEAD TIME'!$A$10:$G$1000000,3,FALSE)</f>
        <v>7029</v>
      </c>
      <c r="D880" s="3">
        <f>VLOOKUP($A880,'01 LEAD TIME'!$A$10:$G$1000000,4,FALSE)</f>
        <v>2060663.75</v>
      </c>
      <c r="E880" s="3">
        <f>VLOOKUP($A880,'01 LEAD TIME'!$A$10:$G$1000000,5,FALSE)</f>
        <v>2060663.75</v>
      </c>
      <c r="F880" s="3">
        <f>VLOOKUP($A880,'01 LEAD TIME'!$A$10:$G$1000000,6,FALSE)</f>
        <v>9</v>
      </c>
      <c r="G880" s="3">
        <f>VLOOKUP($A880,'01 LEAD TIME'!$A$10:$G$1000000,7,FALSE)</f>
        <v>10</v>
      </c>
      <c r="H880" s="3">
        <f>VLOOKUP($A880,'02 SHIPPED'!$A$10:$G$1000000,4,FALSE)</f>
        <v>15476632.75</v>
      </c>
      <c r="I880" s="3">
        <f>VLOOKUP($A880,'02 SHIPPED'!$A$10:$G$1000000,5,FALSE)</f>
        <v>15476632.75</v>
      </c>
      <c r="J880" s="3">
        <f>VLOOKUP($A880,'02 SHIPPED'!$A$10:$G$1000000,6,FALSE)</f>
        <v>29</v>
      </c>
      <c r="K880" s="3">
        <f>VLOOKUP($A880,'02 SHIPPED'!$A$10:$G$1000000,7,FALSE)</f>
        <v>37</v>
      </c>
      <c r="L880" s="2">
        <f t="shared" si="55"/>
        <v>0.13314677574164185</v>
      </c>
      <c r="M880" s="2">
        <f t="shared" si="56"/>
        <v>0.13314677574164185</v>
      </c>
      <c r="N880" s="2">
        <f t="shared" si="57"/>
        <v>0.31034482758620691</v>
      </c>
      <c r="O880" s="2">
        <f t="shared" si="58"/>
        <v>0.27027027027027029</v>
      </c>
      <c r="P880" s="8">
        <f>VLOOKUP($A880,'03 FORECAST SHIPPED'!$A$2:$G$1000000,4,FALSE)*L880</f>
        <v>2144827.1850434043</v>
      </c>
      <c r="Q880" s="8">
        <f>VLOOKUP($A880,'03 FORECAST SHIPPED'!$A$2:$G$1000000,5,FALSE)*M880</f>
        <v>2144827.1850434043</v>
      </c>
      <c r="R880" s="8">
        <f>VLOOKUP($A880,'03 FORECAST SHIPPED'!$A$2:$G$1000000,6,FALSE)*N880</f>
        <v>9.931034482758621</v>
      </c>
      <c r="S880" s="8">
        <f>VLOOKUP($A880,'03 FORECAST SHIPPED'!$A$2:$G$1000000,7,FALSE)*O880</f>
        <v>11.081081081081082</v>
      </c>
    </row>
    <row r="881" spans="1:19" x14ac:dyDescent="0.25">
      <c r="A881" t="s">
        <v>917</v>
      </c>
      <c r="B881">
        <f>VLOOKUP($A881,'01 LEAD TIME'!$A$10:$G$1000000,2,FALSE)</f>
        <v>1</v>
      </c>
      <c r="C881">
        <f>VLOOKUP($A881,'01 LEAD TIME'!$A$10:$G$1000000,3,FALSE)</f>
        <v>7036</v>
      </c>
      <c r="D881" s="3">
        <f>VLOOKUP($A881,'01 LEAD TIME'!$A$10:$G$1000000,4,FALSE)</f>
        <v>4488139.0199999996</v>
      </c>
      <c r="E881" s="3">
        <f>VLOOKUP($A881,'01 LEAD TIME'!$A$10:$G$1000000,5,FALSE)</f>
        <v>2941791.22</v>
      </c>
      <c r="F881" s="3">
        <f>VLOOKUP($A881,'01 LEAD TIME'!$A$10:$G$1000000,6,FALSE)</f>
        <v>12</v>
      </c>
      <c r="G881" s="3">
        <f>VLOOKUP($A881,'01 LEAD TIME'!$A$10:$G$1000000,7,FALSE)</f>
        <v>12</v>
      </c>
      <c r="H881" s="3">
        <f>VLOOKUP($A881,'02 SHIPPED'!$A$10:$G$1000000,4,FALSE)</f>
        <v>18556959.02</v>
      </c>
      <c r="I881" s="3">
        <f>VLOOKUP($A881,'02 SHIPPED'!$A$10:$G$1000000,5,FALSE)</f>
        <v>16782011.219999999</v>
      </c>
      <c r="J881" s="3">
        <f>VLOOKUP($A881,'02 SHIPPED'!$A$10:$G$1000000,6,FALSE)</f>
        <v>47</v>
      </c>
      <c r="K881" s="3">
        <f>VLOOKUP($A881,'02 SHIPPED'!$A$10:$G$1000000,7,FALSE)</f>
        <v>59</v>
      </c>
      <c r="L881" s="2">
        <f t="shared" si="55"/>
        <v>0.24185746248417375</v>
      </c>
      <c r="M881" s="2">
        <f t="shared" si="56"/>
        <v>0.1752943185077909</v>
      </c>
      <c r="N881" s="2">
        <f t="shared" si="57"/>
        <v>0.25531914893617019</v>
      </c>
      <c r="O881" s="2">
        <f t="shared" si="58"/>
        <v>0.20338983050847459</v>
      </c>
      <c r="P881" s="8">
        <f>VLOOKUP($A881,'03 FORECAST SHIPPED'!$A$2:$G$1000000,4,FALSE)*L881</f>
        <v>4218747.3188850619</v>
      </c>
      <c r="Q881" s="8">
        <f>VLOOKUP($A881,'03 FORECAST SHIPPED'!$A$2:$G$1000000,5,FALSE)*M881</f>
        <v>2745564.6493187845</v>
      </c>
      <c r="R881" s="8">
        <f>VLOOKUP($A881,'03 FORECAST SHIPPED'!$A$2:$G$1000000,6,FALSE)*N881</f>
        <v>13.276595744680851</v>
      </c>
      <c r="S881" s="8">
        <f>VLOOKUP($A881,'03 FORECAST SHIPPED'!$A$2:$G$1000000,7,FALSE)*O881</f>
        <v>13.220338983050848</v>
      </c>
    </row>
    <row r="882" spans="1:19" x14ac:dyDescent="0.25">
      <c r="A882" t="s">
        <v>918</v>
      </c>
      <c r="B882">
        <f>VLOOKUP($A882,'01 LEAD TIME'!$A$10:$G$1000000,2,FALSE)</f>
        <v>1</v>
      </c>
      <c r="C882">
        <f>VLOOKUP($A882,'01 LEAD TIME'!$A$10:$G$1000000,3,FALSE)</f>
        <v>7044</v>
      </c>
      <c r="D882" s="3">
        <f>VLOOKUP($A882,'01 LEAD TIME'!$A$10:$G$1000000,4,FALSE)</f>
        <v>8280679</v>
      </c>
      <c r="E882" s="3">
        <f>VLOOKUP($A882,'01 LEAD TIME'!$A$10:$G$1000000,5,FALSE)</f>
        <v>7948104</v>
      </c>
      <c r="F882" s="3">
        <f>VLOOKUP($A882,'01 LEAD TIME'!$A$10:$G$1000000,6,FALSE)</f>
        <v>31</v>
      </c>
      <c r="G882" s="3">
        <f>VLOOKUP($A882,'01 LEAD TIME'!$A$10:$G$1000000,7,FALSE)</f>
        <v>39</v>
      </c>
      <c r="H882" s="3">
        <f>VLOOKUP($A882,'02 SHIPPED'!$A$10:$G$1000000,4,FALSE)</f>
        <v>37796460</v>
      </c>
      <c r="I882" s="3">
        <f>VLOOKUP($A882,'02 SHIPPED'!$A$10:$G$1000000,5,FALSE)</f>
        <v>36990285</v>
      </c>
      <c r="J882" s="3">
        <f>VLOOKUP($A882,'02 SHIPPED'!$A$10:$G$1000000,6,FALSE)</f>
        <v>107</v>
      </c>
      <c r="K882" s="3">
        <f>VLOOKUP($A882,'02 SHIPPED'!$A$10:$G$1000000,7,FALSE)</f>
        <v>150</v>
      </c>
      <c r="L882" s="2">
        <f t="shared" si="55"/>
        <v>0.21908609959768718</v>
      </c>
      <c r="M882" s="2">
        <f t="shared" si="56"/>
        <v>0.21487003952524292</v>
      </c>
      <c r="N882" s="2">
        <f t="shared" si="57"/>
        <v>0.28971962616822428</v>
      </c>
      <c r="O882" s="2">
        <f t="shared" si="58"/>
        <v>0.26</v>
      </c>
      <c r="P882" s="8">
        <f>VLOOKUP($A882,'03 FORECAST SHIPPED'!$A$2:$G$1000000,4,FALSE)*L882</f>
        <v>8075255.9859176232</v>
      </c>
      <c r="Q882" s="8">
        <f>VLOOKUP($A882,'03 FORECAST SHIPPED'!$A$2:$G$1000000,5,FALSE)*M882</f>
        <v>7738168.2360624149</v>
      </c>
      <c r="R882" s="8">
        <f>VLOOKUP($A882,'03 FORECAST SHIPPED'!$A$2:$G$1000000,6,FALSE)*N882</f>
        <v>32.738317757009341</v>
      </c>
      <c r="S882" s="8">
        <f>VLOOKUP($A882,'03 FORECAST SHIPPED'!$A$2:$G$1000000,7,FALSE)*O882</f>
        <v>41.08</v>
      </c>
    </row>
    <row r="883" spans="1:19" x14ac:dyDescent="0.25">
      <c r="A883" t="s">
        <v>919</v>
      </c>
      <c r="B883">
        <f>VLOOKUP($A883,'01 LEAD TIME'!$A$10:$G$1000000,2,FALSE)</f>
        <v>1</v>
      </c>
      <c r="C883">
        <f>VLOOKUP($A883,'01 LEAD TIME'!$A$10:$G$1000000,3,FALSE)</f>
        <v>7050</v>
      </c>
      <c r="D883" s="3">
        <f>VLOOKUP($A883,'01 LEAD TIME'!$A$10:$G$1000000,4,FALSE)</f>
        <v>7347193</v>
      </c>
      <c r="E883" s="3">
        <f>VLOOKUP($A883,'01 LEAD TIME'!$A$10:$G$1000000,5,FALSE)</f>
        <v>7170608.4000000004</v>
      </c>
      <c r="F883" s="3">
        <f>VLOOKUP($A883,'01 LEAD TIME'!$A$10:$G$1000000,6,FALSE)</f>
        <v>41</v>
      </c>
      <c r="G883" s="3">
        <f>VLOOKUP($A883,'01 LEAD TIME'!$A$10:$G$1000000,7,FALSE)</f>
        <v>48</v>
      </c>
      <c r="H883" s="3">
        <f>VLOOKUP($A883,'02 SHIPPED'!$A$10:$G$1000000,4,FALSE)</f>
        <v>37238865.799999997</v>
      </c>
      <c r="I883" s="3">
        <f>VLOOKUP($A883,'02 SHIPPED'!$A$10:$G$1000000,5,FALSE)</f>
        <v>36794437.740000002</v>
      </c>
      <c r="J883" s="3">
        <f>VLOOKUP($A883,'02 SHIPPED'!$A$10:$G$1000000,6,FALSE)</f>
        <v>122</v>
      </c>
      <c r="K883" s="3">
        <f>VLOOKUP($A883,'02 SHIPPED'!$A$10:$G$1000000,7,FALSE)</f>
        <v>149</v>
      </c>
      <c r="L883" s="2">
        <f t="shared" si="55"/>
        <v>0.19729905415110685</v>
      </c>
      <c r="M883" s="2">
        <f t="shared" si="56"/>
        <v>0.19488294536988351</v>
      </c>
      <c r="N883" s="2">
        <f t="shared" si="57"/>
        <v>0.33606557377049179</v>
      </c>
      <c r="O883" s="2">
        <f t="shared" si="58"/>
        <v>0.32214765100671139</v>
      </c>
      <c r="P883" s="8">
        <f>VLOOKUP($A883,'03 FORECAST SHIPPED'!$A$2:$G$1000000,4,FALSE)*L883</f>
        <v>10338050.210262563</v>
      </c>
      <c r="Q883" s="8">
        <f>VLOOKUP($A883,'03 FORECAST SHIPPED'!$A$2:$G$1000000,5,FALSE)*M883</f>
        <v>10104267.185562532</v>
      </c>
      <c r="R883" s="8">
        <f>VLOOKUP($A883,'03 FORECAST SHIPPED'!$A$2:$G$1000000,6,FALSE)*N883</f>
        <v>54.778688524590159</v>
      </c>
      <c r="S883" s="8">
        <f>VLOOKUP($A883,'03 FORECAST SHIPPED'!$A$2:$G$1000000,7,FALSE)*O883</f>
        <v>65.073825503355707</v>
      </c>
    </row>
    <row r="884" spans="1:19" x14ac:dyDescent="0.25">
      <c r="A884" t="s">
        <v>920</v>
      </c>
      <c r="B884">
        <f>VLOOKUP($A884,'01 LEAD TIME'!$A$10:$G$1000000,2,FALSE)</f>
        <v>1</v>
      </c>
      <c r="C884">
        <f>VLOOKUP($A884,'01 LEAD TIME'!$A$10:$G$1000000,3,FALSE)</f>
        <v>7059</v>
      </c>
      <c r="D884" s="3">
        <f>VLOOKUP($A884,'01 LEAD TIME'!$A$10:$G$1000000,4,FALSE)</f>
        <v>160450552.28</v>
      </c>
      <c r="E884" s="3">
        <f>VLOOKUP($A884,'01 LEAD TIME'!$A$10:$G$1000000,5,FALSE)</f>
        <v>157584672.97</v>
      </c>
      <c r="F884" s="3">
        <f>VLOOKUP($A884,'01 LEAD TIME'!$A$10:$G$1000000,6,FALSE)</f>
        <v>948</v>
      </c>
      <c r="G884" s="3">
        <f>VLOOKUP($A884,'01 LEAD TIME'!$A$10:$G$1000000,7,FALSE)</f>
        <v>1473</v>
      </c>
      <c r="H884" s="3">
        <f>VLOOKUP($A884,'02 SHIPPED'!$A$10:$G$1000000,4,FALSE)</f>
        <v>512159900.83999997</v>
      </c>
      <c r="I884" s="3">
        <f>VLOOKUP($A884,'02 SHIPPED'!$A$10:$G$1000000,5,FALSE)</f>
        <v>503237631.06</v>
      </c>
      <c r="J884" s="3">
        <f>VLOOKUP($A884,'02 SHIPPED'!$A$10:$G$1000000,6,FALSE)</f>
        <v>2739</v>
      </c>
      <c r="K884" s="3">
        <f>VLOOKUP($A884,'02 SHIPPED'!$A$10:$G$1000000,7,FALSE)</f>
        <v>4599</v>
      </c>
      <c r="L884" s="2">
        <f t="shared" si="55"/>
        <v>0.3132821449255262</v>
      </c>
      <c r="M884" s="2">
        <f t="shared" si="56"/>
        <v>0.31314167153610872</v>
      </c>
      <c r="N884" s="2">
        <f t="shared" si="57"/>
        <v>0.34611171960569553</v>
      </c>
      <c r="O884" s="2">
        <f t="shared" si="58"/>
        <v>0.32028701891715589</v>
      </c>
      <c r="P884" s="8">
        <f>VLOOKUP($A884,'03 FORECAST SHIPPED'!$A$2:$G$1000000,4,FALSE)*L884</f>
        <v>207040239.44215035</v>
      </c>
      <c r="Q884" s="8">
        <f>VLOOKUP($A884,'03 FORECAST SHIPPED'!$A$2:$G$1000000,5,FALSE)*M884</f>
        <v>203844037.20689189</v>
      </c>
      <c r="R884" s="8">
        <f>VLOOKUP($A884,'03 FORECAST SHIPPED'!$A$2:$G$1000000,6,FALSE)*N884</f>
        <v>1210.0065717415116</v>
      </c>
      <c r="S884" s="8">
        <f>VLOOKUP($A884,'03 FORECAST SHIPPED'!$A$2:$G$1000000,7,FALSE)*O884</f>
        <v>1880.0848010437051</v>
      </c>
    </row>
    <row r="885" spans="1:19" x14ac:dyDescent="0.25">
      <c r="A885" t="s">
        <v>921</v>
      </c>
      <c r="B885">
        <f>VLOOKUP($A885,'01 LEAD TIME'!$A$10:$G$1000000,2,FALSE)</f>
        <v>1</v>
      </c>
      <c r="C885">
        <f>VLOOKUP($A885,'01 LEAD TIME'!$A$10:$G$1000000,3,FALSE)</f>
        <v>7065</v>
      </c>
      <c r="D885" s="3">
        <f>VLOOKUP($A885,'01 LEAD TIME'!$A$10:$G$1000000,4,FALSE)</f>
        <v>14287913</v>
      </c>
      <c r="E885" s="3">
        <f>VLOOKUP($A885,'01 LEAD TIME'!$A$10:$G$1000000,5,FALSE)</f>
        <v>14206563</v>
      </c>
      <c r="F885" s="3">
        <f>VLOOKUP($A885,'01 LEAD TIME'!$A$10:$G$1000000,6,FALSE)</f>
        <v>113</v>
      </c>
      <c r="G885" s="3">
        <f>VLOOKUP($A885,'01 LEAD TIME'!$A$10:$G$1000000,7,FALSE)</f>
        <v>121</v>
      </c>
      <c r="H885" s="3">
        <f>VLOOKUP($A885,'02 SHIPPED'!$A$10:$G$1000000,4,FALSE)</f>
        <v>70764651</v>
      </c>
      <c r="I885" s="3">
        <f>VLOOKUP($A885,'02 SHIPPED'!$A$10:$G$1000000,5,FALSE)</f>
        <v>68728183.569999993</v>
      </c>
      <c r="J885" s="3">
        <f>VLOOKUP($A885,'02 SHIPPED'!$A$10:$G$1000000,6,FALSE)</f>
        <v>382</v>
      </c>
      <c r="K885" s="3">
        <f>VLOOKUP($A885,'02 SHIPPED'!$A$10:$G$1000000,7,FALSE)</f>
        <v>487</v>
      </c>
      <c r="L885" s="2">
        <f t="shared" si="55"/>
        <v>0.20190748909367193</v>
      </c>
      <c r="M885" s="2">
        <f t="shared" si="56"/>
        <v>0.20670651051806929</v>
      </c>
      <c r="N885" s="2">
        <f t="shared" si="57"/>
        <v>0.29581151832460734</v>
      </c>
      <c r="O885" s="2">
        <f t="shared" si="58"/>
        <v>0.24845995893223818</v>
      </c>
      <c r="P885" s="8">
        <f>VLOOKUP($A885,'03 FORECAST SHIPPED'!$A$2:$G$1000000,4,FALSE)*L885</f>
        <v>14098774.54433159</v>
      </c>
      <c r="Q885" s="8">
        <f>VLOOKUP($A885,'03 FORECAST SHIPPED'!$A$2:$G$1000000,5,FALSE)*M885</f>
        <v>14329642.670970796</v>
      </c>
      <c r="R885" s="8">
        <f>VLOOKUP($A885,'03 FORECAST SHIPPED'!$A$2:$G$1000000,6,FALSE)*N885</f>
        <v>112.11256544502618</v>
      </c>
      <c r="S885" s="8">
        <f>VLOOKUP($A885,'03 FORECAST SHIPPED'!$A$2:$G$1000000,7,FALSE)*O885</f>
        <v>118.76386036960986</v>
      </c>
    </row>
    <row r="886" spans="1:19" x14ac:dyDescent="0.25">
      <c r="A886" t="s">
        <v>922</v>
      </c>
      <c r="B886">
        <f>VLOOKUP($A886,'01 LEAD TIME'!$A$10:$G$1000000,2,FALSE)</f>
        <v>1</v>
      </c>
      <c r="C886">
        <f>VLOOKUP($A886,'01 LEAD TIME'!$A$10:$G$1000000,3,FALSE)</f>
        <v>7076</v>
      </c>
      <c r="D886" s="3">
        <f>VLOOKUP($A886,'01 LEAD TIME'!$A$10:$G$1000000,4,FALSE)</f>
        <v>3193559</v>
      </c>
      <c r="E886" s="3">
        <f>VLOOKUP($A886,'01 LEAD TIME'!$A$10:$G$1000000,5,FALSE)</f>
        <v>3193559</v>
      </c>
      <c r="F886" s="3">
        <f>VLOOKUP($A886,'01 LEAD TIME'!$A$10:$G$1000000,6,FALSE)</f>
        <v>17</v>
      </c>
      <c r="G886" s="3">
        <f>VLOOKUP($A886,'01 LEAD TIME'!$A$10:$G$1000000,7,FALSE)</f>
        <v>25</v>
      </c>
      <c r="H886" s="3">
        <f>VLOOKUP($A886,'02 SHIPPED'!$A$10:$G$1000000,4,FALSE)</f>
        <v>7891662</v>
      </c>
      <c r="I886" s="3">
        <f>VLOOKUP($A886,'02 SHIPPED'!$A$10:$G$1000000,5,FALSE)</f>
        <v>7891662</v>
      </c>
      <c r="J886" s="3">
        <f>VLOOKUP($A886,'02 SHIPPED'!$A$10:$G$1000000,6,FALSE)</f>
        <v>41</v>
      </c>
      <c r="K886" s="3">
        <f>VLOOKUP($A886,'02 SHIPPED'!$A$10:$G$1000000,7,FALSE)</f>
        <v>59</v>
      </c>
      <c r="L886" s="2">
        <f t="shared" si="55"/>
        <v>0.40467508618590103</v>
      </c>
      <c r="M886" s="2">
        <f t="shared" si="56"/>
        <v>0.40467508618590103</v>
      </c>
      <c r="N886" s="2">
        <f t="shared" si="57"/>
        <v>0.41463414634146339</v>
      </c>
      <c r="O886" s="2">
        <f t="shared" si="58"/>
        <v>0.42372881355932202</v>
      </c>
      <c r="P886" s="8">
        <f>VLOOKUP($A886,'03 FORECAST SHIPPED'!$A$2:$G$1000000,4,FALSE)*L886</f>
        <v>6020537.0030522086</v>
      </c>
      <c r="Q886" s="8">
        <f>VLOOKUP($A886,'03 FORECAST SHIPPED'!$A$2:$G$1000000,5,FALSE)*M886</f>
        <v>6020537.0030522086</v>
      </c>
      <c r="R886" s="8">
        <f>VLOOKUP($A886,'03 FORECAST SHIPPED'!$A$2:$G$1000000,6,FALSE)*N886</f>
        <v>21.560975609756095</v>
      </c>
      <c r="S886" s="8">
        <f>VLOOKUP($A886,'03 FORECAST SHIPPED'!$A$2:$G$1000000,7,FALSE)*O886</f>
        <v>31.779661016949152</v>
      </c>
    </row>
    <row r="887" spans="1:19" x14ac:dyDescent="0.25">
      <c r="A887" t="s">
        <v>923</v>
      </c>
      <c r="B887">
        <f>VLOOKUP($A887,'01 LEAD TIME'!$A$10:$G$1000000,2,FALSE)</f>
        <v>1</v>
      </c>
      <c r="C887">
        <f>VLOOKUP($A887,'01 LEAD TIME'!$A$10:$G$1000000,3,FALSE)</f>
        <v>7081</v>
      </c>
      <c r="D887" s="3">
        <f>VLOOKUP($A887,'01 LEAD TIME'!$A$10:$G$1000000,4,FALSE)</f>
        <v>10749500</v>
      </c>
      <c r="E887" s="3">
        <f>VLOOKUP($A887,'01 LEAD TIME'!$A$10:$G$1000000,5,FALSE)</f>
        <v>10666100</v>
      </c>
      <c r="F887" s="3">
        <f>VLOOKUP($A887,'01 LEAD TIME'!$A$10:$G$1000000,6,FALSE)</f>
        <v>24</v>
      </c>
      <c r="G887" s="3">
        <f>VLOOKUP($A887,'01 LEAD TIME'!$A$10:$G$1000000,7,FALSE)</f>
        <v>32</v>
      </c>
      <c r="H887" s="3">
        <f>VLOOKUP($A887,'02 SHIPPED'!$A$10:$G$1000000,4,FALSE)</f>
        <v>22043433</v>
      </c>
      <c r="I887" s="3">
        <f>VLOOKUP($A887,'02 SHIPPED'!$A$10:$G$1000000,5,FALSE)</f>
        <v>22043433</v>
      </c>
      <c r="J887" s="3">
        <f>VLOOKUP($A887,'02 SHIPPED'!$A$10:$G$1000000,6,FALSE)</f>
        <v>51</v>
      </c>
      <c r="K887" s="3">
        <f>VLOOKUP($A887,'02 SHIPPED'!$A$10:$G$1000000,7,FALSE)</f>
        <v>72</v>
      </c>
      <c r="L887" s="2">
        <f t="shared" si="55"/>
        <v>0.48765090265205063</v>
      </c>
      <c r="M887" s="2">
        <f t="shared" si="56"/>
        <v>0.48386746293102351</v>
      </c>
      <c r="N887" s="2">
        <f t="shared" si="57"/>
        <v>0.47058823529411764</v>
      </c>
      <c r="O887" s="2">
        <f t="shared" si="58"/>
        <v>0.44444444444444442</v>
      </c>
      <c r="P887" s="8">
        <f>VLOOKUP($A887,'03 FORECAST SHIPPED'!$A$2:$G$1000000,4,FALSE)*L887</f>
        <v>19763590.393270414</v>
      </c>
      <c r="Q887" s="8">
        <f>VLOOKUP($A887,'03 FORECAST SHIPPED'!$A$2:$G$1000000,5,FALSE)*M887</f>
        <v>19588190.213080693</v>
      </c>
      <c r="R887" s="8">
        <f>VLOOKUP($A887,'03 FORECAST SHIPPED'!$A$2:$G$1000000,6,FALSE)*N887</f>
        <v>31.058823529411764</v>
      </c>
      <c r="S887" s="8">
        <f>VLOOKUP($A887,'03 FORECAST SHIPPED'!$A$2:$G$1000000,7,FALSE)*O887</f>
        <v>39.55555555555555</v>
      </c>
    </row>
    <row r="888" spans="1:19" x14ac:dyDescent="0.25">
      <c r="A888" t="s">
        <v>924</v>
      </c>
      <c r="B888">
        <f>VLOOKUP($A888,'01 LEAD TIME'!$A$10:$G$1000000,2,FALSE)</f>
        <v>1</v>
      </c>
      <c r="C888">
        <f>VLOOKUP($A888,'01 LEAD TIME'!$A$10:$G$1000000,3,FALSE)</f>
        <v>7090</v>
      </c>
      <c r="D888" s="3">
        <f>VLOOKUP($A888,'01 LEAD TIME'!$A$10:$G$1000000,4,FALSE)</f>
        <v>8189745.5</v>
      </c>
      <c r="E888" s="3">
        <f>VLOOKUP($A888,'01 LEAD TIME'!$A$10:$G$1000000,5,FALSE)</f>
        <v>8189745.5</v>
      </c>
      <c r="F888" s="3">
        <f>VLOOKUP($A888,'01 LEAD TIME'!$A$10:$G$1000000,6,FALSE)</f>
        <v>63</v>
      </c>
      <c r="G888" s="3">
        <f>VLOOKUP($A888,'01 LEAD TIME'!$A$10:$G$1000000,7,FALSE)</f>
        <v>64</v>
      </c>
      <c r="H888" s="3">
        <f>VLOOKUP($A888,'02 SHIPPED'!$A$10:$G$1000000,4,FALSE)</f>
        <v>28659360.300000001</v>
      </c>
      <c r="I888" s="3">
        <f>VLOOKUP($A888,'02 SHIPPED'!$A$10:$G$1000000,5,FALSE)</f>
        <v>28659360.300000001</v>
      </c>
      <c r="J888" s="3">
        <f>VLOOKUP($A888,'02 SHIPPED'!$A$10:$G$1000000,6,FALSE)</f>
        <v>129</v>
      </c>
      <c r="K888" s="3">
        <f>VLOOKUP($A888,'02 SHIPPED'!$A$10:$G$1000000,7,FALSE)</f>
        <v>153</v>
      </c>
      <c r="L888" s="2">
        <f t="shared" si="55"/>
        <v>0.28576162950852746</v>
      </c>
      <c r="M888" s="2">
        <f t="shared" si="56"/>
        <v>0.28576162950852746</v>
      </c>
      <c r="N888" s="2">
        <f t="shared" si="57"/>
        <v>0.48837209302325579</v>
      </c>
      <c r="O888" s="2">
        <f t="shared" si="58"/>
        <v>0.41830065359477125</v>
      </c>
      <c r="P888" s="8">
        <f>VLOOKUP($A888,'03 FORECAST SHIPPED'!$A$2:$G$1000000,4,FALSE)*L888</f>
        <v>8074564.9888021462</v>
      </c>
      <c r="Q888" s="8">
        <f>VLOOKUP($A888,'03 FORECAST SHIPPED'!$A$2:$G$1000000,5,FALSE)*M888</f>
        <v>8074564.9888021462</v>
      </c>
      <c r="R888" s="8">
        <f>VLOOKUP($A888,'03 FORECAST SHIPPED'!$A$2:$G$1000000,6,FALSE)*N888</f>
        <v>61.534883720930232</v>
      </c>
      <c r="S888" s="8">
        <f>VLOOKUP($A888,'03 FORECAST SHIPPED'!$A$2:$G$1000000,7,FALSE)*O888</f>
        <v>61.071895424836605</v>
      </c>
    </row>
    <row r="889" spans="1:19" x14ac:dyDescent="0.25">
      <c r="A889" t="s">
        <v>925</v>
      </c>
      <c r="B889">
        <f>VLOOKUP($A889,'01 LEAD TIME'!$A$10:$G$1000000,2,FALSE)</f>
        <v>1</v>
      </c>
      <c r="C889">
        <f>VLOOKUP($A889,'01 LEAD TIME'!$A$10:$G$1000000,3,FALSE)</f>
        <v>7096</v>
      </c>
      <c r="D889" s="3">
        <f>VLOOKUP($A889,'01 LEAD TIME'!$A$10:$G$1000000,4,FALSE)</f>
        <v>75504177.200000003</v>
      </c>
      <c r="E889" s="3">
        <f>VLOOKUP($A889,'01 LEAD TIME'!$A$10:$G$1000000,5,FALSE)</f>
        <v>75395091.340000004</v>
      </c>
      <c r="F889" s="3">
        <f>VLOOKUP($A889,'01 LEAD TIME'!$A$10:$G$1000000,6,FALSE)</f>
        <v>236</v>
      </c>
      <c r="G889" s="3">
        <f>VLOOKUP($A889,'01 LEAD TIME'!$A$10:$G$1000000,7,FALSE)</f>
        <v>324</v>
      </c>
      <c r="H889" s="3">
        <f>VLOOKUP($A889,'02 SHIPPED'!$A$10:$G$1000000,4,FALSE)</f>
        <v>219327873.47999999</v>
      </c>
      <c r="I889" s="3">
        <f>VLOOKUP($A889,'02 SHIPPED'!$A$10:$G$1000000,5,FALSE)</f>
        <v>218211200.13</v>
      </c>
      <c r="J889" s="3">
        <f>VLOOKUP($A889,'02 SHIPPED'!$A$10:$G$1000000,6,FALSE)</f>
        <v>616</v>
      </c>
      <c r="K889" s="3">
        <f>VLOOKUP($A889,'02 SHIPPED'!$A$10:$G$1000000,7,FALSE)</f>
        <v>945</v>
      </c>
      <c r="L889" s="2">
        <f t="shared" si="55"/>
        <v>0.34425253845761222</v>
      </c>
      <c r="M889" s="2">
        <f t="shared" si="56"/>
        <v>0.34551430584261095</v>
      </c>
      <c r="N889" s="2">
        <f t="shared" si="57"/>
        <v>0.38311688311688313</v>
      </c>
      <c r="O889" s="2">
        <f t="shared" si="58"/>
        <v>0.34285714285714286</v>
      </c>
      <c r="P889" s="8">
        <f>VLOOKUP($A889,'03 FORECAST SHIPPED'!$A$2:$G$1000000,4,FALSE)*L889</f>
        <v>92484717.70907627</v>
      </c>
      <c r="Q889" s="8">
        <f>VLOOKUP($A889,'03 FORECAST SHIPPED'!$A$2:$G$1000000,5,FALSE)*M889</f>
        <v>92407276.275196299</v>
      </c>
      <c r="R889" s="8">
        <f>VLOOKUP($A889,'03 FORECAST SHIPPED'!$A$2:$G$1000000,6,FALSE)*N889</f>
        <v>312.62337662337666</v>
      </c>
      <c r="S889" s="8">
        <f>VLOOKUP($A889,'03 FORECAST SHIPPED'!$A$2:$G$1000000,7,FALSE)*O889</f>
        <v>424.8</v>
      </c>
    </row>
    <row r="890" spans="1:19" x14ac:dyDescent="0.25">
      <c r="A890" t="s">
        <v>926</v>
      </c>
      <c r="B890">
        <f>VLOOKUP($A890,'01 LEAD TIME'!$A$10:$G$1000000,2,FALSE)</f>
        <v>1</v>
      </c>
      <c r="C890">
        <f>VLOOKUP($A890,'01 LEAD TIME'!$A$10:$G$1000000,3,FALSE)</f>
        <v>7104</v>
      </c>
      <c r="D890" s="3">
        <f>VLOOKUP($A890,'01 LEAD TIME'!$A$10:$G$1000000,4,FALSE)</f>
        <v>8441851</v>
      </c>
      <c r="E890" s="3">
        <f>VLOOKUP($A890,'01 LEAD TIME'!$A$10:$G$1000000,5,FALSE)</f>
        <v>8357651.6200000001</v>
      </c>
      <c r="F890" s="3">
        <f>VLOOKUP($A890,'01 LEAD TIME'!$A$10:$G$1000000,6,FALSE)</f>
        <v>47</v>
      </c>
      <c r="G890" s="3">
        <f>VLOOKUP($A890,'01 LEAD TIME'!$A$10:$G$1000000,7,FALSE)</f>
        <v>71</v>
      </c>
      <c r="H890" s="3">
        <f>VLOOKUP($A890,'02 SHIPPED'!$A$10:$G$1000000,4,FALSE)</f>
        <v>61202968.100000001</v>
      </c>
      <c r="I890" s="3">
        <f>VLOOKUP($A890,'02 SHIPPED'!$A$10:$G$1000000,5,FALSE)</f>
        <v>60665533.880000003</v>
      </c>
      <c r="J890" s="3">
        <f>VLOOKUP($A890,'02 SHIPPED'!$A$10:$G$1000000,6,FALSE)</f>
        <v>161</v>
      </c>
      <c r="K890" s="3">
        <f>VLOOKUP($A890,'02 SHIPPED'!$A$10:$G$1000000,7,FALSE)</f>
        <v>233</v>
      </c>
      <c r="L890" s="2">
        <f t="shared" si="55"/>
        <v>0.1379320523509055</v>
      </c>
      <c r="M890" s="2">
        <f t="shared" si="56"/>
        <v>0.13776606065203229</v>
      </c>
      <c r="N890" s="2">
        <f t="shared" si="57"/>
        <v>0.29192546583850931</v>
      </c>
      <c r="O890" s="2">
        <f t="shared" si="58"/>
        <v>0.30472103004291845</v>
      </c>
      <c r="P890" s="8">
        <f>VLOOKUP($A890,'03 FORECAST SHIPPED'!$A$2:$G$1000000,4,FALSE)*L890</f>
        <v>9960709.6318497639</v>
      </c>
      <c r="Q890" s="8">
        <f>VLOOKUP($A890,'03 FORECAST SHIPPED'!$A$2:$G$1000000,5,FALSE)*M890</f>
        <v>9869824.0682132337</v>
      </c>
      <c r="R890" s="8">
        <f>VLOOKUP($A890,'03 FORECAST SHIPPED'!$A$2:$G$1000000,6,FALSE)*N890</f>
        <v>69.478260869565219</v>
      </c>
      <c r="S890" s="8">
        <f>VLOOKUP($A890,'03 FORECAST SHIPPED'!$A$2:$G$1000000,7,FALSE)*O890</f>
        <v>100.55793991416309</v>
      </c>
    </row>
    <row r="891" spans="1:19" x14ac:dyDescent="0.25">
      <c r="A891" t="s">
        <v>927</v>
      </c>
      <c r="B891">
        <f>VLOOKUP($A891,'01 LEAD TIME'!$A$10:$G$1000000,2,FALSE)</f>
        <v>1</v>
      </c>
      <c r="C891">
        <f>VLOOKUP($A891,'01 LEAD TIME'!$A$10:$G$1000000,3,FALSE)</f>
        <v>7114</v>
      </c>
      <c r="D891" s="3">
        <f>VLOOKUP($A891,'01 LEAD TIME'!$A$10:$G$1000000,4,FALSE)</f>
        <v>974600</v>
      </c>
      <c r="E891" s="3">
        <f>VLOOKUP($A891,'01 LEAD TIME'!$A$10:$G$1000000,5,FALSE)</f>
        <v>974600</v>
      </c>
      <c r="F891" s="3">
        <f>VLOOKUP($A891,'01 LEAD TIME'!$A$10:$G$1000000,6,FALSE)</f>
        <v>6</v>
      </c>
      <c r="G891" s="3">
        <f>VLOOKUP($A891,'01 LEAD TIME'!$A$10:$G$1000000,7,FALSE)</f>
        <v>9</v>
      </c>
      <c r="H891" s="3">
        <f>VLOOKUP($A891,'02 SHIPPED'!$A$10:$G$1000000,4,FALSE)</f>
        <v>6170885</v>
      </c>
      <c r="I891" s="3">
        <f>VLOOKUP($A891,'02 SHIPPED'!$A$10:$G$1000000,5,FALSE)</f>
        <v>6170885</v>
      </c>
      <c r="J891" s="3">
        <f>VLOOKUP($A891,'02 SHIPPED'!$A$10:$G$1000000,6,FALSE)</f>
        <v>26</v>
      </c>
      <c r="K891" s="3">
        <f>VLOOKUP($A891,'02 SHIPPED'!$A$10:$G$1000000,7,FALSE)</f>
        <v>36</v>
      </c>
      <c r="L891" s="2">
        <f t="shared" si="55"/>
        <v>0.1579352070246002</v>
      </c>
      <c r="M891" s="2">
        <f t="shared" si="56"/>
        <v>0.1579352070246002</v>
      </c>
      <c r="N891" s="2">
        <f t="shared" si="57"/>
        <v>0.23076923076923078</v>
      </c>
      <c r="O891" s="2">
        <f t="shared" si="58"/>
        <v>0.25</v>
      </c>
      <c r="P891" s="8">
        <f>VLOOKUP($A891,'03 FORECAST SHIPPED'!$A$2:$G$1000000,4,FALSE)*L891</f>
        <v>1111812.0547052813</v>
      </c>
      <c r="Q891" s="8">
        <f>VLOOKUP($A891,'03 FORECAST SHIPPED'!$A$2:$G$1000000,5,FALSE)*M891</f>
        <v>1111812.0547052813</v>
      </c>
      <c r="R891" s="8">
        <f>VLOOKUP($A891,'03 FORECAST SHIPPED'!$A$2:$G$1000000,6,FALSE)*N891</f>
        <v>7.384615384615385</v>
      </c>
      <c r="S891" s="8">
        <f>VLOOKUP($A891,'03 FORECAST SHIPPED'!$A$2:$G$1000000,7,FALSE)*O891</f>
        <v>12.5</v>
      </c>
    </row>
    <row r="892" spans="1:19" x14ac:dyDescent="0.25">
      <c r="A892" t="s">
        <v>928</v>
      </c>
      <c r="B892">
        <f>VLOOKUP($A892,'01 LEAD TIME'!$A$10:$G$1000000,2,FALSE)</f>
        <v>1</v>
      </c>
      <c r="C892">
        <f>VLOOKUP($A892,'01 LEAD TIME'!$A$10:$G$1000000,3,FALSE)</f>
        <v>7119</v>
      </c>
      <c r="D892" s="3">
        <f>VLOOKUP($A892,'01 LEAD TIME'!$A$10:$G$1000000,4,FALSE)</f>
        <v>470308705.33999997</v>
      </c>
      <c r="E892" s="3">
        <f>VLOOKUP($A892,'01 LEAD TIME'!$A$10:$G$1000000,5,FALSE)</f>
        <v>467702291.32999998</v>
      </c>
      <c r="F892" s="3">
        <f>VLOOKUP($A892,'01 LEAD TIME'!$A$10:$G$1000000,6,FALSE)</f>
        <v>3371</v>
      </c>
      <c r="G892" s="3">
        <f>VLOOKUP($A892,'01 LEAD TIME'!$A$10:$G$1000000,7,FALSE)</f>
        <v>4765</v>
      </c>
      <c r="H892" s="3">
        <f>VLOOKUP($A892,'02 SHIPPED'!$A$10:$G$1000000,4,FALSE)</f>
        <v>1438434836.51</v>
      </c>
      <c r="I892" s="3">
        <f>VLOOKUP($A892,'02 SHIPPED'!$A$10:$G$1000000,5,FALSE)</f>
        <v>1428462525.5799999</v>
      </c>
      <c r="J892" s="3">
        <f>VLOOKUP($A892,'02 SHIPPED'!$A$10:$G$1000000,6,FALSE)</f>
        <v>8790</v>
      </c>
      <c r="K892" s="3">
        <f>VLOOKUP($A892,'02 SHIPPED'!$A$10:$G$1000000,7,FALSE)</f>
        <v>13623</v>
      </c>
      <c r="L892" s="2">
        <f t="shared" si="55"/>
        <v>0.32695864519041101</v>
      </c>
      <c r="M892" s="2">
        <f t="shared" si="56"/>
        <v>0.3274165635812521</v>
      </c>
      <c r="N892" s="2">
        <f t="shared" si="57"/>
        <v>0.38350398179749717</v>
      </c>
      <c r="O892" s="2">
        <f t="shared" si="58"/>
        <v>0.34977611392497981</v>
      </c>
      <c r="P892" s="8">
        <f>VLOOKUP($A892,'03 FORECAST SHIPPED'!$A$2:$G$1000000,4,FALSE)*L892</f>
        <v>564900798.4468081</v>
      </c>
      <c r="Q892" s="8">
        <f>VLOOKUP($A892,'03 FORECAST SHIPPED'!$A$2:$G$1000000,5,FALSE)*M892</f>
        <v>562135656.65232086</v>
      </c>
      <c r="R892" s="8">
        <f>VLOOKUP($A892,'03 FORECAST SHIPPED'!$A$2:$G$1000000,6,FALSE)*N892</f>
        <v>4191.6985210466437</v>
      </c>
      <c r="S892" s="8">
        <f>VLOOKUP($A892,'03 FORECAST SHIPPED'!$A$2:$G$1000000,7,FALSE)*O892</f>
        <v>5954.5885634588567</v>
      </c>
    </row>
    <row r="893" spans="1:19" x14ac:dyDescent="0.25">
      <c r="A893" t="s">
        <v>929</v>
      </c>
      <c r="B893">
        <f>VLOOKUP($A893,'01 LEAD TIME'!$A$10:$G$1000000,2,FALSE)</f>
        <v>1</v>
      </c>
      <c r="C893">
        <f>VLOOKUP($A893,'01 LEAD TIME'!$A$10:$G$1000000,3,FALSE)</f>
        <v>7126</v>
      </c>
      <c r="D893" s="3">
        <f>VLOOKUP($A893,'01 LEAD TIME'!$A$10:$G$1000000,4,FALSE)</f>
        <v>779527353.69000006</v>
      </c>
      <c r="E893" s="3">
        <f>VLOOKUP($A893,'01 LEAD TIME'!$A$10:$G$1000000,5,FALSE)</f>
        <v>773520510.00999999</v>
      </c>
      <c r="F893" s="3">
        <f>VLOOKUP($A893,'01 LEAD TIME'!$A$10:$G$1000000,6,FALSE)</f>
        <v>5064</v>
      </c>
      <c r="G893" s="3">
        <f>VLOOKUP($A893,'01 LEAD TIME'!$A$10:$G$1000000,7,FALSE)</f>
        <v>7227</v>
      </c>
      <c r="H893" s="3">
        <f>VLOOKUP($A893,'02 SHIPPED'!$A$10:$G$1000000,4,FALSE)</f>
        <v>2233545681.6300001</v>
      </c>
      <c r="I893" s="3">
        <f>VLOOKUP($A893,'02 SHIPPED'!$A$10:$G$1000000,5,FALSE)</f>
        <v>2214200784.7399998</v>
      </c>
      <c r="J893" s="3">
        <f>VLOOKUP($A893,'02 SHIPPED'!$A$10:$G$1000000,6,FALSE)</f>
        <v>13839</v>
      </c>
      <c r="K893" s="3">
        <f>VLOOKUP($A893,'02 SHIPPED'!$A$10:$G$1000000,7,FALSE)</f>
        <v>21489</v>
      </c>
      <c r="L893" s="2">
        <f t="shared" si="55"/>
        <v>0.34900891443649162</v>
      </c>
      <c r="M893" s="2">
        <f t="shared" si="56"/>
        <v>0.34934524246446325</v>
      </c>
      <c r="N893" s="2">
        <f t="shared" si="57"/>
        <v>0.36592239323650555</v>
      </c>
      <c r="O893" s="2">
        <f t="shared" si="58"/>
        <v>0.33631160128437804</v>
      </c>
      <c r="P893" s="8">
        <f>VLOOKUP($A893,'03 FORECAST SHIPPED'!$A$2:$G$1000000,4,FALSE)*L893</f>
        <v>997804249.48270309</v>
      </c>
      <c r="Q893" s="8">
        <f>VLOOKUP($A893,'03 FORECAST SHIPPED'!$A$2:$G$1000000,5,FALSE)*M893</f>
        <v>989453799.07998717</v>
      </c>
      <c r="R893" s="8">
        <f>VLOOKUP($A893,'03 FORECAST SHIPPED'!$A$2:$G$1000000,6,FALSE)*N893</f>
        <v>6697.4775634077614</v>
      </c>
      <c r="S893" s="8">
        <f>VLOOKUP($A893,'03 FORECAST SHIPPED'!$A$2:$G$1000000,7,FALSE)*O893</f>
        <v>9583.8717018009211</v>
      </c>
    </row>
    <row r="894" spans="1:19" x14ac:dyDescent="0.25">
      <c r="A894" t="s">
        <v>930</v>
      </c>
      <c r="B894">
        <f>VLOOKUP($A894,'01 LEAD TIME'!$A$10:$G$1000000,2,FALSE)</f>
        <v>1</v>
      </c>
      <c r="C894">
        <f>VLOOKUP($A894,'01 LEAD TIME'!$A$10:$G$1000000,3,FALSE)</f>
        <v>17630</v>
      </c>
      <c r="D894" s="3">
        <f>VLOOKUP($A894,'01 LEAD TIME'!$A$10:$G$1000000,4,FALSE)</f>
        <v>442400</v>
      </c>
      <c r="E894" s="3">
        <f>VLOOKUP($A894,'01 LEAD TIME'!$A$10:$G$1000000,5,FALSE)</f>
        <v>442400</v>
      </c>
      <c r="F894" s="3">
        <f>VLOOKUP($A894,'01 LEAD TIME'!$A$10:$G$1000000,6,FALSE)</f>
        <v>4</v>
      </c>
      <c r="G894" s="3">
        <f>VLOOKUP($A894,'01 LEAD TIME'!$A$10:$G$1000000,7,FALSE)</f>
        <v>4</v>
      </c>
      <c r="H894" s="3">
        <f>VLOOKUP($A894,'02 SHIPPED'!$A$10:$G$1000000,4,FALSE)</f>
        <v>8148550</v>
      </c>
      <c r="I894" s="3">
        <f>VLOOKUP($A894,'02 SHIPPED'!$A$10:$G$1000000,5,FALSE)</f>
        <v>8148550</v>
      </c>
      <c r="J894" s="3">
        <f>VLOOKUP($A894,'02 SHIPPED'!$A$10:$G$1000000,6,FALSE)</f>
        <v>23</v>
      </c>
      <c r="K894" s="3">
        <f>VLOOKUP($A894,'02 SHIPPED'!$A$10:$G$1000000,7,FALSE)</f>
        <v>28</v>
      </c>
      <c r="L894" s="2">
        <f t="shared" si="55"/>
        <v>5.4291867878334184E-2</v>
      </c>
      <c r="M894" s="2">
        <f t="shared" si="56"/>
        <v>5.4291867878334184E-2</v>
      </c>
      <c r="N894" s="2">
        <f t="shared" si="57"/>
        <v>0.17391304347826086</v>
      </c>
      <c r="O894" s="2">
        <f t="shared" si="58"/>
        <v>0.14285714285714285</v>
      </c>
      <c r="P894" s="8">
        <f>VLOOKUP($A894,'03 FORECAST SHIPPED'!$A$2:$G$1000000,4,FALSE)*L894</f>
        <v>450581.24157058616</v>
      </c>
      <c r="Q894" s="8">
        <f>VLOOKUP($A894,'03 FORECAST SHIPPED'!$A$2:$G$1000000,5,FALSE)*M894</f>
        <v>450581.24157058616</v>
      </c>
      <c r="R894" s="8">
        <f>VLOOKUP($A894,'03 FORECAST SHIPPED'!$A$2:$G$1000000,6,FALSE)*N894</f>
        <v>4.3478260869565215</v>
      </c>
      <c r="S894" s="8">
        <f>VLOOKUP($A894,'03 FORECAST SHIPPED'!$A$2:$G$1000000,7,FALSE)*O894</f>
        <v>4.5714285714285712</v>
      </c>
    </row>
    <row r="895" spans="1:19" x14ac:dyDescent="0.25">
      <c r="A895" t="s">
        <v>931</v>
      </c>
      <c r="B895">
        <f>VLOOKUP($A895,'01 LEAD TIME'!$A$10:$G$1000000,2,FALSE)</f>
        <v>1</v>
      </c>
      <c r="C895">
        <f>VLOOKUP($A895,'01 LEAD TIME'!$A$10:$G$1000000,3,FALSE)</f>
        <v>17637</v>
      </c>
      <c r="D895" s="3">
        <f>VLOOKUP($A895,'01 LEAD TIME'!$A$10:$G$1000000,4,FALSE)</f>
        <v>5430000</v>
      </c>
      <c r="E895" s="3">
        <f>VLOOKUP($A895,'01 LEAD TIME'!$A$10:$G$1000000,5,FALSE)</f>
        <v>5430000</v>
      </c>
      <c r="F895" s="3">
        <f>VLOOKUP($A895,'01 LEAD TIME'!$A$10:$G$1000000,6,FALSE)</f>
        <v>3</v>
      </c>
      <c r="G895" s="3">
        <f>VLOOKUP($A895,'01 LEAD TIME'!$A$10:$G$1000000,7,FALSE)</f>
        <v>3</v>
      </c>
      <c r="H895" s="3">
        <f>VLOOKUP($A895,'02 SHIPPED'!$A$10:$G$1000000,4,FALSE)</f>
        <v>7833419</v>
      </c>
      <c r="I895" s="3">
        <f>VLOOKUP($A895,'02 SHIPPED'!$A$10:$G$1000000,5,FALSE)</f>
        <v>7833419</v>
      </c>
      <c r="J895" s="3">
        <f>VLOOKUP($A895,'02 SHIPPED'!$A$10:$G$1000000,6,FALSE)</f>
        <v>11</v>
      </c>
      <c r="K895" s="3">
        <f>VLOOKUP($A895,'02 SHIPPED'!$A$10:$G$1000000,7,FALSE)</f>
        <v>15</v>
      </c>
      <c r="L895" s="2">
        <f t="shared" si="55"/>
        <v>0.69318390858448908</v>
      </c>
      <c r="M895" s="2">
        <f t="shared" si="56"/>
        <v>0.69318390858448908</v>
      </c>
      <c r="N895" s="2">
        <f t="shared" si="57"/>
        <v>0.27272727272727271</v>
      </c>
      <c r="O895" s="2">
        <f t="shared" si="58"/>
        <v>0.2</v>
      </c>
      <c r="P895" s="8">
        <f>VLOOKUP($A895,'03 FORECAST SHIPPED'!$A$2:$G$1000000,4,FALSE)*L895</f>
        <v>6574723.2134525161</v>
      </c>
      <c r="Q895" s="8">
        <f>VLOOKUP($A895,'03 FORECAST SHIPPED'!$A$2:$G$1000000,5,FALSE)*M895</f>
        <v>6574723.2134525161</v>
      </c>
      <c r="R895" s="8">
        <f>VLOOKUP($A895,'03 FORECAST SHIPPED'!$A$2:$G$1000000,6,FALSE)*N895</f>
        <v>4.3636363636363633</v>
      </c>
      <c r="S895" s="8">
        <f>VLOOKUP($A895,'03 FORECAST SHIPPED'!$A$2:$G$1000000,7,FALSE)*O895</f>
        <v>4.6000000000000005</v>
      </c>
    </row>
    <row r="896" spans="1:19" x14ac:dyDescent="0.25">
      <c r="A896" t="s">
        <v>932</v>
      </c>
      <c r="B896">
        <f>VLOOKUP($A896,'01 LEAD TIME'!$A$10:$G$1000000,2,FALSE)</f>
        <v>1</v>
      </c>
      <c r="C896">
        <f>VLOOKUP($A896,'01 LEAD TIME'!$A$10:$G$1000000,3,FALSE)</f>
        <v>17666</v>
      </c>
      <c r="D896" s="3">
        <f>VLOOKUP($A896,'01 LEAD TIME'!$A$10:$G$1000000,4,FALSE)</f>
        <v>85900</v>
      </c>
      <c r="E896" s="3">
        <f>VLOOKUP($A896,'01 LEAD TIME'!$A$10:$G$1000000,5,FALSE)</f>
        <v>85900</v>
      </c>
      <c r="F896" s="3">
        <f>VLOOKUP($A896,'01 LEAD TIME'!$A$10:$G$1000000,6,FALSE)</f>
        <v>1</v>
      </c>
      <c r="G896" s="3">
        <f>VLOOKUP($A896,'01 LEAD TIME'!$A$10:$G$1000000,7,FALSE)</f>
        <v>1</v>
      </c>
      <c r="H896" s="3">
        <f>VLOOKUP($A896,'02 SHIPPED'!$A$10:$G$1000000,4,FALSE)</f>
        <v>85900</v>
      </c>
      <c r="I896" s="3">
        <f>VLOOKUP($A896,'02 SHIPPED'!$A$10:$G$1000000,5,FALSE)</f>
        <v>85900</v>
      </c>
      <c r="J896" s="3">
        <f>VLOOKUP($A896,'02 SHIPPED'!$A$10:$G$1000000,6,FALSE)</f>
        <v>1</v>
      </c>
      <c r="K896" s="3">
        <f>VLOOKUP($A896,'02 SHIPPED'!$A$10:$G$1000000,7,FALSE)</f>
        <v>1</v>
      </c>
      <c r="L896" s="2">
        <f t="shared" si="55"/>
        <v>1</v>
      </c>
      <c r="M896" s="2">
        <f t="shared" si="56"/>
        <v>1</v>
      </c>
      <c r="N896" s="2">
        <f t="shared" si="57"/>
        <v>1</v>
      </c>
      <c r="O896" s="2">
        <f t="shared" si="58"/>
        <v>1</v>
      </c>
      <c r="P896" s="8">
        <f>VLOOKUP($A896,'03 FORECAST SHIPPED'!$A$2:$G$1000000,4,FALSE)*L896</f>
        <v>149000</v>
      </c>
      <c r="Q896" s="8">
        <f>VLOOKUP($A896,'03 FORECAST SHIPPED'!$A$2:$G$1000000,5,FALSE)*M896</f>
        <v>149000</v>
      </c>
      <c r="R896" s="8">
        <f>VLOOKUP($A896,'03 FORECAST SHIPPED'!$A$2:$G$1000000,6,FALSE)*N896</f>
        <v>1</v>
      </c>
      <c r="S896" s="8">
        <f>VLOOKUP($A896,'03 FORECAST SHIPPED'!$A$2:$G$1000000,7,FALSE)*O896</f>
        <v>1</v>
      </c>
    </row>
    <row r="897" spans="1:19" x14ac:dyDescent="0.25">
      <c r="A897" t="s">
        <v>933</v>
      </c>
      <c r="B897">
        <f>VLOOKUP($A897,'01 LEAD TIME'!$A$10:$G$1000000,2,FALSE)</f>
        <v>1</v>
      </c>
      <c r="C897">
        <f>VLOOKUP($A897,'01 LEAD TIME'!$A$10:$G$1000000,3,FALSE)</f>
        <v>17671</v>
      </c>
      <c r="D897" s="3">
        <f>VLOOKUP($A897,'01 LEAD TIME'!$A$10:$G$1000000,4,FALSE)</f>
        <v>833500</v>
      </c>
      <c r="E897" s="3">
        <f>VLOOKUP($A897,'01 LEAD TIME'!$A$10:$G$1000000,5,FALSE)</f>
        <v>833500</v>
      </c>
      <c r="F897" s="3">
        <f>VLOOKUP($A897,'01 LEAD TIME'!$A$10:$G$1000000,6,FALSE)</f>
        <v>2</v>
      </c>
      <c r="G897" s="3">
        <f>VLOOKUP($A897,'01 LEAD TIME'!$A$10:$G$1000000,7,FALSE)</f>
        <v>2</v>
      </c>
      <c r="H897" s="3">
        <f>VLOOKUP($A897,'02 SHIPPED'!$A$10:$G$1000000,4,FALSE)</f>
        <v>139000</v>
      </c>
      <c r="I897" s="3">
        <f>VLOOKUP($A897,'02 SHIPPED'!$A$10:$G$1000000,5,FALSE)</f>
        <v>139000</v>
      </c>
      <c r="J897" s="3">
        <f>VLOOKUP($A897,'02 SHIPPED'!$A$10:$G$1000000,6,FALSE)</f>
        <v>1</v>
      </c>
      <c r="K897" s="3">
        <f>VLOOKUP($A897,'02 SHIPPED'!$A$10:$G$1000000,7,FALSE)</f>
        <v>2</v>
      </c>
      <c r="L897" s="2">
        <f t="shared" si="55"/>
        <v>5.9964028776978413</v>
      </c>
      <c r="M897" s="2">
        <f t="shared" si="56"/>
        <v>5.9964028776978413</v>
      </c>
      <c r="N897" s="2">
        <f t="shared" si="57"/>
        <v>2</v>
      </c>
      <c r="O897" s="2">
        <f t="shared" si="58"/>
        <v>1</v>
      </c>
      <c r="P897" s="8">
        <f>VLOOKUP($A897,'03 FORECAST SHIPPED'!$A$2:$G$1000000,4,FALSE)*L897</f>
        <v>1105706.7086330934</v>
      </c>
      <c r="Q897" s="8">
        <f>VLOOKUP($A897,'03 FORECAST SHIPPED'!$A$2:$G$1000000,5,FALSE)*M897</f>
        <v>1105706.7086330934</v>
      </c>
      <c r="R897" s="8">
        <f>VLOOKUP($A897,'03 FORECAST SHIPPED'!$A$2:$G$1000000,6,FALSE)*N897</f>
        <v>4</v>
      </c>
      <c r="S897" s="8">
        <f>VLOOKUP($A897,'03 FORECAST SHIPPED'!$A$2:$G$1000000,7,FALSE)*O897</f>
        <v>6</v>
      </c>
    </row>
    <row r="898" spans="1:19" x14ac:dyDescent="0.25">
      <c r="A898" t="s">
        <v>934</v>
      </c>
      <c r="B898">
        <f>VLOOKUP($A898,'01 LEAD TIME'!$A$10:$G$1000000,2,FALSE)</f>
        <v>2</v>
      </c>
      <c r="C898">
        <f>VLOOKUP($A898,'01 LEAD TIME'!$A$10:$G$1000000,3,FALSE)</f>
        <v>544</v>
      </c>
      <c r="D898" s="3">
        <f>VLOOKUP($A898,'01 LEAD TIME'!$A$10:$G$1000000,4,FALSE)</f>
        <v>9286559</v>
      </c>
      <c r="E898" s="3">
        <f>VLOOKUP($A898,'01 LEAD TIME'!$A$10:$G$1000000,5,FALSE)</f>
        <v>9210268.8200000003</v>
      </c>
      <c r="F898" s="3">
        <f>VLOOKUP($A898,'01 LEAD TIME'!$A$10:$G$1000000,6,FALSE)</f>
        <v>148</v>
      </c>
      <c r="G898" s="3">
        <f>VLOOKUP($A898,'01 LEAD TIME'!$A$10:$G$1000000,7,FALSE)</f>
        <v>180</v>
      </c>
      <c r="H898" s="3">
        <f>VLOOKUP($A898,'02 SHIPPED'!$A$10:$G$1000000,4,FALSE)</f>
        <v>22084554</v>
      </c>
      <c r="I898" s="3">
        <f>VLOOKUP($A898,'02 SHIPPED'!$A$10:$G$1000000,5,FALSE)</f>
        <v>21881970.010000002</v>
      </c>
      <c r="J898" s="3">
        <f>VLOOKUP($A898,'02 SHIPPED'!$A$10:$G$1000000,6,FALSE)</f>
        <v>343</v>
      </c>
      <c r="K898" s="3">
        <f>VLOOKUP($A898,'02 SHIPPED'!$A$10:$G$1000000,7,FALSE)</f>
        <v>428</v>
      </c>
      <c r="L898" s="2">
        <f t="shared" si="55"/>
        <v>0.42050018306912607</v>
      </c>
      <c r="M898" s="2">
        <f t="shared" si="56"/>
        <v>0.42090674723486654</v>
      </c>
      <c r="N898" s="2">
        <f t="shared" si="57"/>
        <v>0.43148688046647232</v>
      </c>
      <c r="O898" s="2">
        <f t="shared" si="58"/>
        <v>0.42056074766355139</v>
      </c>
      <c r="P898" s="8">
        <f>VLOOKUP($A898,'03 FORECAST SHIPPED'!$A$2:$G$1000000,4,FALSE)*L898</f>
        <v>12708663.077348586</v>
      </c>
      <c r="Q898" s="8">
        <f>VLOOKUP($A898,'03 FORECAST SHIPPED'!$A$2:$G$1000000,5,FALSE)*M898</f>
        <v>12541113.434039205</v>
      </c>
      <c r="R898" s="8">
        <f>VLOOKUP($A898,'03 FORECAST SHIPPED'!$A$2:$G$1000000,6,FALSE)*N898</f>
        <v>195.46355685131195</v>
      </c>
      <c r="S898" s="8">
        <f>VLOOKUP($A898,'03 FORECAST SHIPPED'!$A$2:$G$1000000,7,FALSE)*O898</f>
        <v>234.25233644859813</v>
      </c>
    </row>
    <row r="899" spans="1:19" x14ac:dyDescent="0.25">
      <c r="A899" t="s">
        <v>935</v>
      </c>
      <c r="B899">
        <f>VLOOKUP($A899,'01 LEAD TIME'!$A$10:$G$1000000,2,FALSE)</f>
        <v>2</v>
      </c>
      <c r="C899">
        <f>VLOOKUP($A899,'01 LEAD TIME'!$A$10:$G$1000000,3,FALSE)</f>
        <v>651</v>
      </c>
      <c r="D899" s="3">
        <f>VLOOKUP($A899,'01 LEAD TIME'!$A$10:$G$1000000,4,FALSE)</f>
        <v>9810</v>
      </c>
      <c r="E899" s="3">
        <f>VLOOKUP($A899,'01 LEAD TIME'!$A$10:$G$1000000,5,FALSE)</f>
        <v>9810</v>
      </c>
      <c r="F899" s="3">
        <f>VLOOKUP($A899,'01 LEAD TIME'!$A$10:$G$1000000,6,FALSE)</f>
        <v>1</v>
      </c>
      <c r="G899" s="3">
        <f>VLOOKUP($A899,'01 LEAD TIME'!$A$10:$G$1000000,7,FALSE)</f>
        <v>1</v>
      </c>
      <c r="H899" s="3">
        <f>VLOOKUP($A899,'02 SHIPPED'!$A$10:$G$1000000,4,FALSE)</f>
        <v>9810</v>
      </c>
      <c r="I899" s="3">
        <f>VLOOKUP($A899,'02 SHIPPED'!$A$10:$G$1000000,5,FALSE)</f>
        <v>9810</v>
      </c>
      <c r="J899" s="3">
        <f>VLOOKUP($A899,'02 SHIPPED'!$A$10:$G$1000000,6,FALSE)</f>
        <v>1</v>
      </c>
      <c r="K899" s="3">
        <f>VLOOKUP($A899,'02 SHIPPED'!$A$10:$G$1000000,7,FALSE)</f>
        <v>1</v>
      </c>
      <c r="L899" s="2">
        <f t="shared" si="55"/>
        <v>1</v>
      </c>
      <c r="M899" s="2">
        <f t="shared" si="56"/>
        <v>1</v>
      </c>
      <c r="N899" s="2">
        <f t="shared" si="57"/>
        <v>1</v>
      </c>
      <c r="O899" s="2">
        <f t="shared" si="58"/>
        <v>1</v>
      </c>
      <c r="P899" s="8">
        <f>VLOOKUP($A899,'03 FORECAST SHIPPED'!$A$2:$G$1000000,4,FALSE)*L899</f>
        <v>0</v>
      </c>
      <c r="Q899" s="8">
        <f>VLOOKUP($A899,'03 FORECAST SHIPPED'!$A$2:$G$1000000,5,FALSE)*M899</f>
        <v>0</v>
      </c>
      <c r="R899" s="8">
        <f>VLOOKUP($A899,'03 FORECAST SHIPPED'!$A$2:$G$1000000,6,FALSE)*N899</f>
        <v>0</v>
      </c>
      <c r="S899" s="8">
        <f>VLOOKUP($A899,'03 FORECAST SHIPPED'!$A$2:$G$1000000,7,FALSE)*O899</f>
        <v>0</v>
      </c>
    </row>
    <row r="900" spans="1:19" x14ac:dyDescent="0.25">
      <c r="A900" t="s">
        <v>936</v>
      </c>
      <c r="B900">
        <f>VLOOKUP($A900,'01 LEAD TIME'!$A$10:$G$1000000,2,FALSE)</f>
        <v>2</v>
      </c>
      <c r="C900">
        <f>VLOOKUP($A900,'01 LEAD TIME'!$A$10:$G$1000000,3,FALSE)</f>
        <v>774</v>
      </c>
      <c r="D900" s="3">
        <f>VLOOKUP($A900,'01 LEAD TIME'!$A$10:$G$1000000,4,FALSE)</f>
        <v>5428346</v>
      </c>
      <c r="E900" s="3">
        <f>VLOOKUP($A900,'01 LEAD TIME'!$A$10:$G$1000000,5,FALSE)</f>
        <v>5413524.1200000001</v>
      </c>
      <c r="F900" s="3">
        <f>VLOOKUP($A900,'01 LEAD TIME'!$A$10:$G$1000000,6,FALSE)</f>
        <v>71</v>
      </c>
      <c r="G900" s="3">
        <f>VLOOKUP($A900,'01 LEAD TIME'!$A$10:$G$1000000,7,FALSE)</f>
        <v>90</v>
      </c>
      <c r="H900" s="3">
        <f>VLOOKUP($A900,'02 SHIPPED'!$A$10:$G$1000000,4,FALSE)</f>
        <v>39935939</v>
      </c>
      <c r="I900" s="3">
        <f>VLOOKUP($A900,'02 SHIPPED'!$A$10:$G$1000000,5,FALSE)</f>
        <v>39105176.310000002</v>
      </c>
      <c r="J900" s="3">
        <f>VLOOKUP($A900,'02 SHIPPED'!$A$10:$G$1000000,6,FALSE)</f>
        <v>662</v>
      </c>
      <c r="K900" s="3">
        <f>VLOOKUP($A900,'02 SHIPPED'!$A$10:$G$1000000,7,FALSE)</f>
        <v>843</v>
      </c>
      <c r="L900" s="2">
        <f t="shared" si="55"/>
        <v>0.13592633943075685</v>
      </c>
      <c r="M900" s="2">
        <f t="shared" si="56"/>
        <v>0.1384349753875333</v>
      </c>
      <c r="N900" s="2">
        <f t="shared" si="57"/>
        <v>0.10725075528700906</v>
      </c>
      <c r="O900" s="2">
        <f t="shared" si="58"/>
        <v>0.10676156583629894</v>
      </c>
      <c r="P900" s="8">
        <f>VLOOKUP($A900,'03 FORECAST SHIPPED'!$A$2:$G$1000000,4,FALSE)*L900</f>
        <v>5942729.8714863826</v>
      </c>
      <c r="Q900" s="8">
        <f>VLOOKUP($A900,'03 FORECAST SHIPPED'!$A$2:$G$1000000,5,FALSE)*M900</f>
        <v>5950853.1560257347</v>
      </c>
      <c r="R900" s="8">
        <f>VLOOKUP($A900,'03 FORECAST SHIPPED'!$A$2:$G$1000000,6,FALSE)*N900</f>
        <v>73.145015105740171</v>
      </c>
      <c r="S900" s="8">
        <f>VLOOKUP($A900,'03 FORECAST SHIPPED'!$A$2:$G$1000000,7,FALSE)*O900</f>
        <v>91.387900355871892</v>
      </c>
    </row>
    <row r="901" spans="1:19" x14ac:dyDescent="0.25">
      <c r="A901" t="s">
        <v>937</v>
      </c>
      <c r="B901">
        <f>VLOOKUP($A901,'01 LEAD TIME'!$A$10:$G$1000000,2,FALSE)</f>
        <v>2</v>
      </c>
      <c r="C901">
        <f>VLOOKUP($A901,'01 LEAD TIME'!$A$10:$G$1000000,3,FALSE)</f>
        <v>970</v>
      </c>
      <c r="D901" s="3">
        <f>VLOOKUP($A901,'01 LEAD TIME'!$A$10:$G$1000000,4,FALSE)</f>
        <v>1976217</v>
      </c>
      <c r="E901" s="3">
        <f>VLOOKUP($A901,'01 LEAD TIME'!$A$10:$G$1000000,5,FALSE)</f>
        <v>1935478.4</v>
      </c>
      <c r="F901" s="3">
        <f>VLOOKUP($A901,'01 LEAD TIME'!$A$10:$G$1000000,6,FALSE)</f>
        <v>34</v>
      </c>
      <c r="G901" s="3">
        <f>VLOOKUP($A901,'01 LEAD TIME'!$A$10:$G$1000000,7,FALSE)</f>
        <v>39</v>
      </c>
      <c r="H901" s="3">
        <f>VLOOKUP($A901,'02 SHIPPED'!$A$10:$G$1000000,4,FALSE)</f>
        <v>9583062</v>
      </c>
      <c r="I901" s="3">
        <f>VLOOKUP($A901,'02 SHIPPED'!$A$10:$G$1000000,5,FALSE)</f>
        <v>9427554.2599999998</v>
      </c>
      <c r="J901" s="3">
        <f>VLOOKUP($A901,'02 SHIPPED'!$A$10:$G$1000000,6,FALSE)</f>
        <v>155</v>
      </c>
      <c r="K901" s="3">
        <f>VLOOKUP($A901,'02 SHIPPED'!$A$10:$G$1000000,7,FALSE)</f>
        <v>176</v>
      </c>
      <c r="L901" s="2">
        <f t="shared" ref="L901:L964" si="59">D901/H901</f>
        <v>0.20621978653586923</v>
      </c>
      <c r="M901" s="2">
        <f t="shared" ref="M901:M964" si="60">E901/I901</f>
        <v>0.20530016021355679</v>
      </c>
      <c r="N901" s="2">
        <f t="shared" ref="N901:N964" si="61">F901/J901</f>
        <v>0.21935483870967742</v>
      </c>
      <c r="O901" s="2">
        <f t="shared" ref="O901:O964" si="62">G901/K901</f>
        <v>0.22159090909090909</v>
      </c>
      <c r="P901" s="8">
        <f>VLOOKUP($A901,'03 FORECAST SHIPPED'!$A$2:$G$1000000,4,FALSE)*L901</f>
        <v>3296556.7119777584</v>
      </c>
      <c r="Q901" s="8">
        <f>VLOOKUP($A901,'03 FORECAST SHIPPED'!$A$2:$G$1000000,5,FALSE)*M901</f>
        <v>3216420.3155802977</v>
      </c>
      <c r="R901" s="8">
        <f>VLOOKUP($A901,'03 FORECAST SHIPPED'!$A$2:$G$1000000,6,FALSE)*N901</f>
        <v>51.329032258064515</v>
      </c>
      <c r="S901" s="8">
        <f>VLOOKUP($A901,'03 FORECAST SHIPPED'!$A$2:$G$1000000,7,FALSE)*O901</f>
        <v>57.61363636363636</v>
      </c>
    </row>
    <row r="902" spans="1:19" x14ac:dyDescent="0.25">
      <c r="A902" t="s">
        <v>938</v>
      </c>
      <c r="B902">
        <f>VLOOKUP($A902,'01 LEAD TIME'!$A$10:$G$1000000,2,FALSE)</f>
        <v>2</v>
      </c>
      <c r="C902">
        <f>VLOOKUP($A902,'01 LEAD TIME'!$A$10:$G$1000000,3,FALSE)</f>
        <v>1140</v>
      </c>
      <c r="D902" s="3">
        <f>VLOOKUP($A902,'01 LEAD TIME'!$A$10:$G$1000000,4,FALSE)</f>
        <v>296509</v>
      </c>
      <c r="E902" s="3">
        <f>VLOOKUP($A902,'01 LEAD TIME'!$A$10:$G$1000000,5,FALSE)</f>
        <v>296509</v>
      </c>
      <c r="F902" s="3">
        <f>VLOOKUP($A902,'01 LEAD TIME'!$A$10:$G$1000000,6,FALSE)</f>
        <v>6</v>
      </c>
      <c r="G902" s="3">
        <f>VLOOKUP($A902,'01 LEAD TIME'!$A$10:$G$1000000,7,FALSE)</f>
        <v>7</v>
      </c>
      <c r="H902" s="3">
        <f>VLOOKUP($A902,'02 SHIPPED'!$A$10:$G$1000000,4,FALSE)</f>
        <v>430624</v>
      </c>
      <c r="I902" s="3">
        <f>VLOOKUP($A902,'02 SHIPPED'!$A$10:$G$1000000,5,FALSE)</f>
        <v>430624</v>
      </c>
      <c r="J902" s="3">
        <f>VLOOKUP($A902,'02 SHIPPED'!$A$10:$G$1000000,6,FALSE)</f>
        <v>9</v>
      </c>
      <c r="K902" s="3">
        <f>VLOOKUP($A902,'02 SHIPPED'!$A$10:$G$1000000,7,FALSE)</f>
        <v>15</v>
      </c>
      <c r="L902" s="2">
        <f t="shared" si="59"/>
        <v>0.68855660622724235</v>
      </c>
      <c r="M902" s="2">
        <f t="shared" si="60"/>
        <v>0.68855660622724235</v>
      </c>
      <c r="N902" s="2">
        <f t="shared" si="61"/>
        <v>0.66666666666666663</v>
      </c>
      <c r="O902" s="2">
        <f t="shared" si="62"/>
        <v>0.46666666666666667</v>
      </c>
      <c r="P902" s="8">
        <f>VLOOKUP($A902,'03 FORECAST SHIPPED'!$A$2:$G$1000000,4,FALSE)*L902</f>
        <v>1683117.4080543583</v>
      </c>
      <c r="Q902" s="8">
        <f>VLOOKUP($A902,'03 FORECAST SHIPPED'!$A$2:$G$1000000,5,FALSE)*M902</f>
        <v>1664526.3796862229</v>
      </c>
      <c r="R902" s="8">
        <f>VLOOKUP($A902,'03 FORECAST SHIPPED'!$A$2:$G$1000000,6,FALSE)*N902</f>
        <v>8</v>
      </c>
      <c r="S902" s="8">
        <f>VLOOKUP($A902,'03 FORECAST SHIPPED'!$A$2:$G$1000000,7,FALSE)*O902</f>
        <v>6.5333333333333332</v>
      </c>
    </row>
    <row r="903" spans="1:19" x14ac:dyDescent="0.25">
      <c r="A903" t="s">
        <v>939</v>
      </c>
      <c r="B903">
        <f>VLOOKUP($A903,'01 LEAD TIME'!$A$10:$G$1000000,2,FALSE)</f>
        <v>2</v>
      </c>
      <c r="C903">
        <f>VLOOKUP($A903,'01 LEAD TIME'!$A$10:$G$1000000,3,FALSE)</f>
        <v>1155</v>
      </c>
      <c r="D903" s="3">
        <f>VLOOKUP($A903,'01 LEAD TIME'!$A$10:$G$1000000,4,FALSE)</f>
        <v>66998</v>
      </c>
      <c r="E903" s="3">
        <f>VLOOKUP($A903,'01 LEAD TIME'!$A$10:$G$1000000,5,FALSE)</f>
        <v>66998</v>
      </c>
      <c r="F903" s="3">
        <f>VLOOKUP($A903,'01 LEAD TIME'!$A$10:$G$1000000,6,FALSE)</f>
        <v>1</v>
      </c>
      <c r="G903" s="3">
        <f>VLOOKUP($A903,'01 LEAD TIME'!$A$10:$G$1000000,7,FALSE)</f>
        <v>2</v>
      </c>
      <c r="H903" s="3">
        <f>VLOOKUP($A903,'02 SHIPPED'!$A$10:$G$1000000,4,FALSE)</f>
        <v>66998</v>
      </c>
      <c r="I903" s="3">
        <f>VLOOKUP($A903,'02 SHIPPED'!$A$10:$G$1000000,5,FALSE)</f>
        <v>66998</v>
      </c>
      <c r="J903" s="3">
        <f>VLOOKUP($A903,'02 SHIPPED'!$A$10:$G$1000000,6,FALSE)</f>
        <v>1</v>
      </c>
      <c r="K903" s="3">
        <f>VLOOKUP($A903,'02 SHIPPED'!$A$10:$G$1000000,7,FALSE)</f>
        <v>2</v>
      </c>
      <c r="L903" s="2">
        <f t="shared" si="59"/>
        <v>1</v>
      </c>
      <c r="M903" s="2">
        <f t="shared" si="60"/>
        <v>1</v>
      </c>
      <c r="N903" s="2">
        <f t="shared" si="61"/>
        <v>1</v>
      </c>
      <c r="O903" s="2">
        <f t="shared" si="62"/>
        <v>1</v>
      </c>
      <c r="P903" s="8">
        <f>VLOOKUP($A903,'03 FORECAST SHIPPED'!$A$2:$G$1000000,4,FALSE)*L903</f>
        <v>0</v>
      </c>
      <c r="Q903" s="8">
        <f>VLOOKUP($A903,'03 FORECAST SHIPPED'!$A$2:$G$1000000,5,FALSE)*M903</f>
        <v>0</v>
      </c>
      <c r="R903" s="8">
        <f>VLOOKUP($A903,'03 FORECAST SHIPPED'!$A$2:$G$1000000,6,FALSE)*N903</f>
        <v>0</v>
      </c>
      <c r="S903" s="8">
        <f>VLOOKUP($A903,'03 FORECAST SHIPPED'!$A$2:$G$1000000,7,FALSE)*O903</f>
        <v>0</v>
      </c>
    </row>
    <row r="904" spans="1:19" x14ac:dyDescent="0.25">
      <c r="A904" t="s">
        <v>940</v>
      </c>
      <c r="B904">
        <f>VLOOKUP($A904,'01 LEAD TIME'!$A$10:$G$1000000,2,FALSE)</f>
        <v>2</v>
      </c>
      <c r="C904">
        <f>VLOOKUP($A904,'01 LEAD TIME'!$A$10:$G$1000000,3,FALSE)</f>
        <v>1291</v>
      </c>
      <c r="D904" s="3">
        <f>VLOOKUP($A904,'01 LEAD TIME'!$A$10:$G$1000000,4,FALSE)</f>
        <v>78000</v>
      </c>
      <c r="E904" s="3">
        <f>VLOOKUP($A904,'01 LEAD TIME'!$A$10:$G$1000000,5,FALSE)</f>
        <v>78000</v>
      </c>
      <c r="F904" s="3">
        <f>VLOOKUP($A904,'01 LEAD TIME'!$A$10:$G$1000000,6,FALSE)</f>
        <v>1</v>
      </c>
      <c r="G904" s="3">
        <f>VLOOKUP($A904,'01 LEAD TIME'!$A$10:$G$1000000,7,FALSE)</f>
        <v>1</v>
      </c>
      <c r="H904" s="3">
        <f>VLOOKUP($A904,'02 SHIPPED'!$A$10:$G$1000000,4,FALSE)</f>
        <v>78000</v>
      </c>
      <c r="I904" s="3">
        <f>VLOOKUP($A904,'02 SHIPPED'!$A$10:$G$1000000,5,FALSE)</f>
        <v>78000</v>
      </c>
      <c r="J904" s="3">
        <f>VLOOKUP($A904,'02 SHIPPED'!$A$10:$G$1000000,6,FALSE)</f>
        <v>1</v>
      </c>
      <c r="K904" s="3">
        <f>VLOOKUP($A904,'02 SHIPPED'!$A$10:$G$1000000,7,FALSE)</f>
        <v>1</v>
      </c>
      <c r="L904" s="2">
        <f t="shared" si="59"/>
        <v>1</v>
      </c>
      <c r="M904" s="2">
        <f t="shared" si="60"/>
        <v>1</v>
      </c>
      <c r="N904" s="2">
        <f t="shared" si="61"/>
        <v>1</v>
      </c>
      <c r="O904" s="2">
        <f t="shared" si="62"/>
        <v>1</v>
      </c>
      <c r="P904" s="8">
        <f>VLOOKUP($A904,'03 FORECAST SHIPPED'!$A$2:$G$1000000,4,FALSE)*L904</f>
        <v>0</v>
      </c>
      <c r="Q904" s="8">
        <f>VLOOKUP($A904,'03 FORECAST SHIPPED'!$A$2:$G$1000000,5,FALSE)*M904</f>
        <v>0</v>
      </c>
      <c r="R904" s="8">
        <f>VLOOKUP($A904,'03 FORECAST SHIPPED'!$A$2:$G$1000000,6,FALSE)*N904</f>
        <v>0</v>
      </c>
      <c r="S904" s="8">
        <f>VLOOKUP($A904,'03 FORECAST SHIPPED'!$A$2:$G$1000000,7,FALSE)*O904</f>
        <v>0</v>
      </c>
    </row>
    <row r="905" spans="1:19" x14ac:dyDescent="0.25">
      <c r="A905" t="s">
        <v>941</v>
      </c>
      <c r="B905">
        <f>VLOOKUP($A905,'01 LEAD TIME'!$A$10:$G$1000000,2,FALSE)</f>
        <v>2</v>
      </c>
      <c r="C905">
        <f>VLOOKUP($A905,'01 LEAD TIME'!$A$10:$G$1000000,3,FALSE)</f>
        <v>1343</v>
      </c>
      <c r="D905" s="3">
        <f>VLOOKUP($A905,'01 LEAD TIME'!$A$10:$G$1000000,4,FALSE)</f>
        <v>68000</v>
      </c>
      <c r="E905" s="3">
        <f>VLOOKUP($A905,'01 LEAD TIME'!$A$10:$G$1000000,5,FALSE)</f>
        <v>68000</v>
      </c>
      <c r="F905" s="3">
        <f>VLOOKUP($A905,'01 LEAD TIME'!$A$10:$G$1000000,6,FALSE)</f>
        <v>1</v>
      </c>
      <c r="G905" s="3">
        <f>VLOOKUP($A905,'01 LEAD TIME'!$A$10:$G$1000000,7,FALSE)</f>
        <v>1</v>
      </c>
      <c r="H905" s="3">
        <f>VLOOKUP($A905,'02 SHIPPED'!$A$10:$G$1000000,4,FALSE)</f>
        <v>68000</v>
      </c>
      <c r="I905" s="3">
        <f>VLOOKUP($A905,'02 SHIPPED'!$A$10:$G$1000000,5,FALSE)</f>
        <v>68000</v>
      </c>
      <c r="J905" s="3">
        <f>VLOOKUP($A905,'02 SHIPPED'!$A$10:$G$1000000,6,FALSE)</f>
        <v>1</v>
      </c>
      <c r="K905" s="3">
        <f>VLOOKUP($A905,'02 SHIPPED'!$A$10:$G$1000000,7,FALSE)</f>
        <v>1</v>
      </c>
      <c r="L905" s="2">
        <f t="shared" si="59"/>
        <v>1</v>
      </c>
      <c r="M905" s="2">
        <f t="shared" si="60"/>
        <v>1</v>
      </c>
      <c r="N905" s="2">
        <f t="shared" si="61"/>
        <v>1</v>
      </c>
      <c r="O905" s="2">
        <f t="shared" si="62"/>
        <v>1</v>
      </c>
      <c r="P905" s="8">
        <f>VLOOKUP($A905,'03 FORECAST SHIPPED'!$A$2:$G$1000000,4,FALSE)*L905</f>
        <v>1599000</v>
      </c>
      <c r="Q905" s="8">
        <f>VLOOKUP($A905,'03 FORECAST SHIPPED'!$A$2:$G$1000000,5,FALSE)*M905</f>
        <v>1599000</v>
      </c>
      <c r="R905" s="8">
        <f>VLOOKUP($A905,'03 FORECAST SHIPPED'!$A$2:$G$1000000,6,FALSE)*N905</f>
        <v>1</v>
      </c>
      <c r="S905" s="8">
        <f>VLOOKUP($A905,'03 FORECAST SHIPPED'!$A$2:$G$1000000,7,FALSE)*O905</f>
        <v>1</v>
      </c>
    </row>
    <row r="906" spans="1:19" x14ac:dyDescent="0.25">
      <c r="A906" t="s">
        <v>942</v>
      </c>
      <c r="B906">
        <f>VLOOKUP($A906,'01 LEAD TIME'!$A$10:$G$1000000,2,FALSE)</f>
        <v>2</v>
      </c>
      <c r="C906">
        <f>VLOOKUP($A906,'01 LEAD TIME'!$A$10:$G$1000000,3,FALSE)</f>
        <v>1514</v>
      </c>
      <c r="D906" s="3">
        <f>VLOOKUP($A906,'01 LEAD TIME'!$A$10:$G$1000000,4,FALSE)</f>
        <v>18180</v>
      </c>
      <c r="E906" s="3">
        <f>VLOOKUP($A906,'01 LEAD TIME'!$A$10:$G$1000000,5,FALSE)</f>
        <v>18180</v>
      </c>
      <c r="F906" s="3">
        <f>VLOOKUP($A906,'01 LEAD TIME'!$A$10:$G$1000000,6,FALSE)</f>
        <v>1</v>
      </c>
      <c r="G906" s="3">
        <f>VLOOKUP($A906,'01 LEAD TIME'!$A$10:$G$1000000,7,FALSE)</f>
        <v>1</v>
      </c>
      <c r="H906" s="3">
        <f>VLOOKUP($A906,'02 SHIPPED'!$A$10:$G$1000000,4,FALSE)</f>
        <v>18180</v>
      </c>
      <c r="I906" s="3">
        <f>VLOOKUP($A906,'02 SHIPPED'!$A$10:$G$1000000,5,FALSE)</f>
        <v>18180</v>
      </c>
      <c r="J906" s="3">
        <f>VLOOKUP($A906,'02 SHIPPED'!$A$10:$G$1000000,6,FALSE)</f>
        <v>1</v>
      </c>
      <c r="K906" s="3">
        <f>VLOOKUP($A906,'02 SHIPPED'!$A$10:$G$1000000,7,FALSE)</f>
        <v>1</v>
      </c>
      <c r="L906" s="2">
        <f t="shared" si="59"/>
        <v>1</v>
      </c>
      <c r="M906" s="2">
        <f t="shared" si="60"/>
        <v>1</v>
      </c>
      <c r="N906" s="2">
        <f t="shared" si="61"/>
        <v>1</v>
      </c>
      <c r="O906" s="2">
        <f t="shared" si="62"/>
        <v>1</v>
      </c>
      <c r="P906" s="8">
        <f>VLOOKUP($A906,'03 FORECAST SHIPPED'!$A$2:$G$1000000,4,FALSE)*L906</f>
        <v>84000</v>
      </c>
      <c r="Q906" s="8">
        <f>VLOOKUP($A906,'03 FORECAST SHIPPED'!$A$2:$G$1000000,5,FALSE)*M906</f>
        <v>84000</v>
      </c>
      <c r="R906" s="8">
        <f>VLOOKUP($A906,'03 FORECAST SHIPPED'!$A$2:$G$1000000,6,FALSE)*N906</f>
        <v>1</v>
      </c>
      <c r="S906" s="8">
        <f>VLOOKUP($A906,'03 FORECAST SHIPPED'!$A$2:$G$1000000,7,FALSE)*O906</f>
        <v>2</v>
      </c>
    </row>
    <row r="907" spans="1:19" x14ac:dyDescent="0.25">
      <c r="A907" t="s">
        <v>943</v>
      </c>
      <c r="B907">
        <f>VLOOKUP($A907,'01 LEAD TIME'!$A$10:$G$1000000,2,FALSE)</f>
        <v>2</v>
      </c>
      <c r="C907">
        <f>VLOOKUP($A907,'01 LEAD TIME'!$A$10:$G$1000000,3,FALSE)</f>
        <v>1655</v>
      </c>
      <c r="D907" s="3">
        <f>VLOOKUP($A907,'01 LEAD TIME'!$A$10:$G$1000000,4,FALSE)</f>
        <v>164000</v>
      </c>
      <c r="E907" s="3">
        <f>VLOOKUP($A907,'01 LEAD TIME'!$A$10:$G$1000000,5,FALSE)</f>
        <v>139250</v>
      </c>
      <c r="F907" s="3">
        <f>VLOOKUP($A907,'01 LEAD TIME'!$A$10:$G$1000000,6,FALSE)</f>
        <v>2</v>
      </c>
      <c r="G907" s="3">
        <f>VLOOKUP($A907,'01 LEAD TIME'!$A$10:$G$1000000,7,FALSE)</f>
        <v>2</v>
      </c>
      <c r="H907" s="3">
        <f>VLOOKUP($A907,'02 SHIPPED'!$A$10:$G$1000000,4,FALSE)</f>
        <v>138000</v>
      </c>
      <c r="I907" s="3">
        <f>VLOOKUP($A907,'02 SHIPPED'!$A$10:$G$1000000,5,FALSE)</f>
        <v>138000</v>
      </c>
      <c r="J907" s="3">
        <f>VLOOKUP($A907,'02 SHIPPED'!$A$10:$G$1000000,6,FALSE)</f>
        <v>1</v>
      </c>
      <c r="K907" s="3">
        <f>VLOOKUP($A907,'02 SHIPPED'!$A$10:$G$1000000,7,FALSE)</f>
        <v>2</v>
      </c>
      <c r="L907" s="2">
        <f t="shared" si="59"/>
        <v>1.1884057971014492</v>
      </c>
      <c r="M907" s="2">
        <f t="shared" si="60"/>
        <v>1.0090579710144927</v>
      </c>
      <c r="N907" s="2">
        <f t="shared" si="61"/>
        <v>2</v>
      </c>
      <c r="O907" s="2">
        <f t="shared" si="62"/>
        <v>1</v>
      </c>
      <c r="P907" s="8">
        <f>VLOOKUP($A907,'03 FORECAST SHIPPED'!$A$2:$G$1000000,4,FALSE)*L907</f>
        <v>0</v>
      </c>
      <c r="Q907" s="8">
        <f>VLOOKUP($A907,'03 FORECAST SHIPPED'!$A$2:$G$1000000,5,FALSE)*M907</f>
        <v>0</v>
      </c>
      <c r="R907" s="8">
        <f>VLOOKUP($A907,'03 FORECAST SHIPPED'!$A$2:$G$1000000,6,FALSE)*N907</f>
        <v>0</v>
      </c>
      <c r="S907" s="8">
        <f>VLOOKUP($A907,'03 FORECAST SHIPPED'!$A$2:$G$1000000,7,FALSE)*O907</f>
        <v>0</v>
      </c>
    </row>
    <row r="908" spans="1:19" x14ac:dyDescent="0.25">
      <c r="A908" t="s">
        <v>944</v>
      </c>
      <c r="B908">
        <f>VLOOKUP($A908,'01 LEAD TIME'!$A$10:$G$1000000,2,FALSE)</f>
        <v>2</v>
      </c>
      <c r="C908">
        <f>VLOOKUP($A908,'01 LEAD TIME'!$A$10:$G$1000000,3,FALSE)</f>
        <v>1728</v>
      </c>
      <c r="D908" s="3">
        <f>VLOOKUP($A908,'01 LEAD TIME'!$A$10:$G$1000000,4,FALSE)</f>
        <v>286698</v>
      </c>
      <c r="E908" s="3">
        <f>VLOOKUP($A908,'01 LEAD TIME'!$A$10:$G$1000000,5,FALSE)</f>
        <v>286698</v>
      </c>
      <c r="F908" s="3">
        <f>VLOOKUP($A908,'01 LEAD TIME'!$A$10:$G$1000000,6,FALSE)</f>
        <v>6</v>
      </c>
      <c r="G908" s="3">
        <f>VLOOKUP($A908,'01 LEAD TIME'!$A$10:$G$1000000,7,FALSE)</f>
        <v>7</v>
      </c>
      <c r="H908" s="3">
        <f>VLOOKUP($A908,'02 SHIPPED'!$A$10:$G$1000000,4,FALSE)</f>
        <v>2342713</v>
      </c>
      <c r="I908" s="3">
        <f>VLOOKUP($A908,'02 SHIPPED'!$A$10:$G$1000000,5,FALSE)</f>
        <v>2334345.75</v>
      </c>
      <c r="J908" s="3">
        <f>VLOOKUP($A908,'02 SHIPPED'!$A$10:$G$1000000,6,FALSE)</f>
        <v>36</v>
      </c>
      <c r="K908" s="3">
        <f>VLOOKUP($A908,'02 SHIPPED'!$A$10:$G$1000000,7,FALSE)</f>
        <v>48</v>
      </c>
      <c r="L908" s="2">
        <f t="shared" si="59"/>
        <v>0.1223786268313703</v>
      </c>
      <c r="M908" s="2">
        <f t="shared" si="60"/>
        <v>0.12281728188722686</v>
      </c>
      <c r="N908" s="2">
        <f t="shared" si="61"/>
        <v>0.16666666666666666</v>
      </c>
      <c r="O908" s="2">
        <f t="shared" si="62"/>
        <v>0.14583333333333334</v>
      </c>
      <c r="P908" s="8">
        <f>VLOOKUP($A908,'03 FORECAST SHIPPED'!$A$2:$G$1000000,4,FALSE)*L908</f>
        <v>236380.55903476014</v>
      </c>
      <c r="Q908" s="8">
        <f>VLOOKUP($A908,'03 FORECAST SHIPPED'!$A$2:$G$1000000,5,FALSE)*M908</f>
        <v>236200.20074468403</v>
      </c>
      <c r="R908" s="8">
        <f>VLOOKUP($A908,'03 FORECAST SHIPPED'!$A$2:$G$1000000,6,FALSE)*N908</f>
        <v>6</v>
      </c>
      <c r="S908" s="8">
        <f>VLOOKUP($A908,'03 FORECAST SHIPPED'!$A$2:$G$1000000,7,FALSE)*O908</f>
        <v>7.1458333333333339</v>
      </c>
    </row>
    <row r="909" spans="1:19" x14ac:dyDescent="0.25">
      <c r="A909" t="s">
        <v>945</v>
      </c>
      <c r="B909">
        <f>VLOOKUP($A909,'01 LEAD TIME'!$A$10:$G$1000000,2,FALSE)</f>
        <v>2</v>
      </c>
      <c r="C909">
        <f>VLOOKUP($A909,'01 LEAD TIME'!$A$10:$G$1000000,3,FALSE)</f>
        <v>1831</v>
      </c>
      <c r="D909" s="3">
        <f>VLOOKUP($A909,'01 LEAD TIME'!$A$10:$G$1000000,4,FALSE)</f>
        <v>48316764</v>
      </c>
      <c r="E909" s="3">
        <f>VLOOKUP($A909,'01 LEAD TIME'!$A$10:$G$1000000,5,FALSE)</f>
        <v>47490251</v>
      </c>
      <c r="F909" s="3">
        <f>VLOOKUP($A909,'01 LEAD TIME'!$A$10:$G$1000000,6,FALSE)</f>
        <v>616</v>
      </c>
      <c r="G909" s="3">
        <f>VLOOKUP($A909,'01 LEAD TIME'!$A$10:$G$1000000,7,FALSE)</f>
        <v>804</v>
      </c>
      <c r="H909" s="3">
        <f>VLOOKUP($A909,'02 SHIPPED'!$A$10:$G$1000000,4,FALSE)</f>
        <v>93448433</v>
      </c>
      <c r="I909" s="3">
        <f>VLOOKUP($A909,'02 SHIPPED'!$A$10:$G$1000000,5,FALSE)</f>
        <v>92373775.620000005</v>
      </c>
      <c r="J909" s="3">
        <f>VLOOKUP($A909,'02 SHIPPED'!$A$10:$G$1000000,6,FALSE)</f>
        <v>1165</v>
      </c>
      <c r="K909" s="3">
        <f>VLOOKUP($A909,'02 SHIPPED'!$A$10:$G$1000000,7,FALSE)</f>
        <v>1453</v>
      </c>
      <c r="L909" s="2">
        <f t="shared" si="59"/>
        <v>0.51704199256075278</v>
      </c>
      <c r="M909" s="2">
        <f t="shared" si="60"/>
        <v>0.51410966674526404</v>
      </c>
      <c r="N909" s="2">
        <f t="shared" si="61"/>
        <v>0.52875536480686691</v>
      </c>
      <c r="O909" s="2">
        <f t="shared" si="62"/>
        <v>0.55333792154163797</v>
      </c>
      <c r="P909" s="8">
        <f>VLOOKUP($A909,'03 FORECAST SHIPPED'!$A$2:$G$1000000,4,FALSE)*L909</f>
        <v>85740492.471149996</v>
      </c>
      <c r="Q909" s="8">
        <f>VLOOKUP($A909,'03 FORECAST SHIPPED'!$A$2:$G$1000000,5,FALSE)*M909</f>
        <v>84270622.828074843</v>
      </c>
      <c r="R909" s="8">
        <f>VLOOKUP($A909,'03 FORECAST SHIPPED'!$A$2:$G$1000000,6,FALSE)*N909</f>
        <v>1101.9261802575106</v>
      </c>
      <c r="S909" s="8">
        <f>VLOOKUP($A909,'03 FORECAST SHIPPED'!$A$2:$G$1000000,7,FALSE)*O909</f>
        <v>1465.2388162422574</v>
      </c>
    </row>
    <row r="910" spans="1:19" x14ac:dyDescent="0.25">
      <c r="A910" t="s">
        <v>946</v>
      </c>
      <c r="B910">
        <f>VLOOKUP($A910,'01 LEAD TIME'!$A$10:$G$1000000,2,FALSE)</f>
        <v>2</v>
      </c>
      <c r="C910">
        <f>VLOOKUP($A910,'01 LEAD TIME'!$A$10:$G$1000000,3,FALSE)</f>
        <v>2060</v>
      </c>
      <c r="D910" s="3">
        <f>VLOOKUP($A910,'01 LEAD TIME'!$A$10:$G$1000000,4,FALSE)</f>
        <v>6343055</v>
      </c>
      <c r="E910" s="3">
        <f>VLOOKUP($A910,'01 LEAD TIME'!$A$10:$G$1000000,5,FALSE)</f>
        <v>6240663.7400000002</v>
      </c>
      <c r="F910" s="3">
        <f>VLOOKUP($A910,'01 LEAD TIME'!$A$10:$G$1000000,6,FALSE)</f>
        <v>95</v>
      </c>
      <c r="G910" s="3">
        <f>VLOOKUP($A910,'01 LEAD TIME'!$A$10:$G$1000000,7,FALSE)</f>
        <v>136</v>
      </c>
      <c r="H910" s="3">
        <f>VLOOKUP($A910,'02 SHIPPED'!$A$10:$G$1000000,4,FALSE)</f>
        <v>22025533</v>
      </c>
      <c r="I910" s="3">
        <f>VLOOKUP($A910,'02 SHIPPED'!$A$10:$G$1000000,5,FALSE)</f>
        <v>21544012.41</v>
      </c>
      <c r="J910" s="3">
        <f>VLOOKUP($A910,'02 SHIPPED'!$A$10:$G$1000000,6,FALSE)</f>
        <v>342</v>
      </c>
      <c r="K910" s="3">
        <f>VLOOKUP($A910,'02 SHIPPED'!$A$10:$G$1000000,7,FALSE)</f>
        <v>449</v>
      </c>
      <c r="L910" s="2">
        <f t="shared" si="59"/>
        <v>0.28798644736542811</v>
      </c>
      <c r="M910" s="2">
        <f t="shared" si="60"/>
        <v>0.28967044862559099</v>
      </c>
      <c r="N910" s="2">
        <f t="shared" si="61"/>
        <v>0.27777777777777779</v>
      </c>
      <c r="O910" s="2">
        <f t="shared" si="62"/>
        <v>0.30289532293986637</v>
      </c>
      <c r="P910" s="8">
        <f>VLOOKUP($A910,'03 FORECAST SHIPPED'!$A$2:$G$1000000,4,FALSE)*L910</f>
        <v>6875142.9359558513</v>
      </c>
      <c r="Q910" s="8">
        <f>VLOOKUP($A910,'03 FORECAST SHIPPED'!$A$2:$G$1000000,5,FALSE)*M910</f>
        <v>6767460.1558931917</v>
      </c>
      <c r="R910" s="8">
        <f>VLOOKUP($A910,'03 FORECAST SHIPPED'!$A$2:$G$1000000,6,FALSE)*N910</f>
        <v>99.166666666666671</v>
      </c>
      <c r="S910" s="8">
        <f>VLOOKUP($A910,'03 FORECAST SHIPPED'!$A$2:$G$1000000,7,FALSE)*O910</f>
        <v>141.14922048997772</v>
      </c>
    </row>
    <row r="911" spans="1:19" x14ac:dyDescent="0.25">
      <c r="A911" t="s">
        <v>947</v>
      </c>
      <c r="B911">
        <f>VLOOKUP($A911,'01 LEAD TIME'!$A$10:$G$1000000,2,FALSE)</f>
        <v>2</v>
      </c>
      <c r="C911">
        <f>VLOOKUP($A911,'01 LEAD TIME'!$A$10:$G$1000000,3,FALSE)</f>
        <v>2087</v>
      </c>
      <c r="D911" s="3">
        <f>VLOOKUP($A911,'01 LEAD TIME'!$A$10:$G$1000000,4,FALSE)</f>
        <v>119800</v>
      </c>
      <c r="E911" s="3">
        <f>VLOOKUP($A911,'01 LEAD TIME'!$A$10:$G$1000000,5,FALSE)</f>
        <v>119800</v>
      </c>
      <c r="F911" s="3">
        <f>VLOOKUP($A911,'01 LEAD TIME'!$A$10:$G$1000000,6,FALSE)</f>
        <v>1</v>
      </c>
      <c r="G911" s="3">
        <f>VLOOKUP($A911,'01 LEAD TIME'!$A$10:$G$1000000,7,FALSE)</f>
        <v>2</v>
      </c>
      <c r="H911" s="3">
        <f>VLOOKUP($A911,'02 SHIPPED'!$A$10:$G$1000000,4,FALSE)</f>
        <v>119800</v>
      </c>
      <c r="I911" s="3">
        <f>VLOOKUP($A911,'02 SHIPPED'!$A$10:$G$1000000,5,FALSE)</f>
        <v>119800</v>
      </c>
      <c r="J911" s="3">
        <f>VLOOKUP($A911,'02 SHIPPED'!$A$10:$G$1000000,6,FALSE)</f>
        <v>1</v>
      </c>
      <c r="K911" s="3">
        <f>VLOOKUP($A911,'02 SHIPPED'!$A$10:$G$1000000,7,FALSE)</f>
        <v>2</v>
      </c>
      <c r="L911" s="2">
        <f t="shared" si="59"/>
        <v>1</v>
      </c>
      <c r="M911" s="2">
        <f t="shared" si="60"/>
        <v>1</v>
      </c>
      <c r="N911" s="2">
        <f t="shared" si="61"/>
        <v>1</v>
      </c>
      <c r="O911" s="2">
        <f t="shared" si="62"/>
        <v>1</v>
      </c>
      <c r="P911" s="8">
        <f>VLOOKUP($A911,'03 FORECAST SHIPPED'!$A$2:$G$1000000,4,FALSE)*L911</f>
        <v>0</v>
      </c>
      <c r="Q911" s="8">
        <f>VLOOKUP($A911,'03 FORECAST SHIPPED'!$A$2:$G$1000000,5,FALSE)*M911</f>
        <v>0</v>
      </c>
      <c r="R911" s="8">
        <f>VLOOKUP($A911,'03 FORECAST SHIPPED'!$A$2:$G$1000000,6,FALSE)*N911</f>
        <v>0</v>
      </c>
      <c r="S911" s="8">
        <f>VLOOKUP($A911,'03 FORECAST SHIPPED'!$A$2:$G$1000000,7,FALSE)*O911</f>
        <v>0</v>
      </c>
    </row>
    <row r="912" spans="1:19" x14ac:dyDescent="0.25">
      <c r="A912" t="s">
        <v>948</v>
      </c>
      <c r="B912">
        <f>VLOOKUP($A912,'01 LEAD TIME'!$A$10:$G$1000000,2,FALSE)</f>
        <v>2</v>
      </c>
      <c r="C912">
        <f>VLOOKUP($A912,'01 LEAD TIME'!$A$10:$G$1000000,3,FALSE)</f>
        <v>2584</v>
      </c>
      <c r="D912" s="3">
        <f>VLOOKUP($A912,'01 LEAD TIME'!$A$10:$G$1000000,4,FALSE)</f>
        <v>19900</v>
      </c>
      <c r="E912" s="3">
        <f>VLOOKUP($A912,'01 LEAD TIME'!$A$10:$G$1000000,5,FALSE)</f>
        <v>19900</v>
      </c>
      <c r="F912" s="3">
        <f>VLOOKUP($A912,'01 LEAD TIME'!$A$10:$G$1000000,6,FALSE)</f>
        <v>1</v>
      </c>
      <c r="G912" s="3">
        <f>VLOOKUP($A912,'01 LEAD TIME'!$A$10:$G$1000000,7,FALSE)</f>
        <v>1</v>
      </c>
      <c r="H912" s="3">
        <f>VLOOKUP($A912,'02 SHIPPED'!$A$10:$G$1000000,4,FALSE)</f>
        <v>19900</v>
      </c>
      <c r="I912" s="3">
        <f>VLOOKUP($A912,'02 SHIPPED'!$A$10:$G$1000000,5,FALSE)</f>
        <v>19900</v>
      </c>
      <c r="J912" s="3">
        <f>VLOOKUP($A912,'02 SHIPPED'!$A$10:$G$1000000,6,FALSE)</f>
        <v>1</v>
      </c>
      <c r="K912" s="3">
        <f>VLOOKUP($A912,'02 SHIPPED'!$A$10:$G$1000000,7,FALSE)</f>
        <v>1</v>
      </c>
      <c r="L912" s="2">
        <f t="shared" si="59"/>
        <v>1</v>
      </c>
      <c r="M912" s="2">
        <f t="shared" si="60"/>
        <v>1</v>
      </c>
      <c r="N912" s="2">
        <f t="shared" si="61"/>
        <v>1</v>
      </c>
      <c r="O912" s="2">
        <f t="shared" si="62"/>
        <v>1</v>
      </c>
      <c r="P912" s="8">
        <f>VLOOKUP($A912,'03 FORECAST SHIPPED'!$A$2:$G$1000000,4,FALSE)*L912</f>
        <v>0</v>
      </c>
      <c r="Q912" s="8">
        <f>VLOOKUP($A912,'03 FORECAST SHIPPED'!$A$2:$G$1000000,5,FALSE)*M912</f>
        <v>0</v>
      </c>
      <c r="R912" s="8">
        <f>VLOOKUP($A912,'03 FORECAST SHIPPED'!$A$2:$G$1000000,6,FALSE)*N912</f>
        <v>0</v>
      </c>
      <c r="S912" s="8">
        <f>VLOOKUP($A912,'03 FORECAST SHIPPED'!$A$2:$G$1000000,7,FALSE)*O912</f>
        <v>0</v>
      </c>
    </row>
    <row r="913" spans="1:19" x14ac:dyDescent="0.25">
      <c r="A913" t="s">
        <v>949</v>
      </c>
      <c r="B913">
        <f>VLOOKUP($A913,'01 LEAD TIME'!$A$10:$G$1000000,2,FALSE)</f>
        <v>2</v>
      </c>
      <c r="C913">
        <f>VLOOKUP($A913,'01 LEAD TIME'!$A$10:$G$1000000,3,FALSE)</f>
        <v>2756</v>
      </c>
      <c r="D913" s="3">
        <f>VLOOKUP($A913,'01 LEAD TIME'!$A$10:$G$1000000,4,FALSE)</f>
        <v>25900</v>
      </c>
      <c r="E913" s="3">
        <f>VLOOKUP($A913,'01 LEAD TIME'!$A$10:$G$1000000,5,FALSE)</f>
        <v>25900</v>
      </c>
      <c r="F913" s="3">
        <f>VLOOKUP($A913,'01 LEAD TIME'!$A$10:$G$1000000,6,FALSE)</f>
        <v>1</v>
      </c>
      <c r="G913" s="3">
        <f>VLOOKUP($A913,'01 LEAD TIME'!$A$10:$G$1000000,7,FALSE)</f>
        <v>1</v>
      </c>
      <c r="H913" s="3">
        <f>VLOOKUP($A913,'02 SHIPPED'!$A$10:$G$1000000,4,FALSE)</f>
        <v>25900</v>
      </c>
      <c r="I913" s="3">
        <f>VLOOKUP($A913,'02 SHIPPED'!$A$10:$G$1000000,5,FALSE)</f>
        <v>25900</v>
      </c>
      <c r="J913" s="3">
        <f>VLOOKUP($A913,'02 SHIPPED'!$A$10:$G$1000000,6,FALSE)</f>
        <v>1</v>
      </c>
      <c r="K913" s="3">
        <f>VLOOKUP($A913,'02 SHIPPED'!$A$10:$G$1000000,7,FALSE)</f>
        <v>1</v>
      </c>
      <c r="L913" s="2">
        <f t="shared" si="59"/>
        <v>1</v>
      </c>
      <c r="M913" s="2">
        <f t="shared" si="60"/>
        <v>1</v>
      </c>
      <c r="N913" s="2">
        <f t="shared" si="61"/>
        <v>1</v>
      </c>
      <c r="O913" s="2">
        <f t="shared" si="62"/>
        <v>1</v>
      </c>
      <c r="P913" s="8">
        <f>VLOOKUP($A913,'03 FORECAST SHIPPED'!$A$2:$G$1000000,4,FALSE)*L913</f>
        <v>49000</v>
      </c>
      <c r="Q913" s="8">
        <f>VLOOKUP($A913,'03 FORECAST SHIPPED'!$A$2:$G$1000000,5,FALSE)*M913</f>
        <v>49000</v>
      </c>
      <c r="R913" s="8">
        <f>VLOOKUP($A913,'03 FORECAST SHIPPED'!$A$2:$G$1000000,6,FALSE)*N913</f>
        <v>1</v>
      </c>
      <c r="S913" s="8">
        <f>VLOOKUP($A913,'03 FORECAST SHIPPED'!$A$2:$G$1000000,7,FALSE)*O913</f>
        <v>1</v>
      </c>
    </row>
    <row r="914" spans="1:19" x14ac:dyDescent="0.25">
      <c r="A914" t="s">
        <v>950</v>
      </c>
      <c r="B914">
        <f>VLOOKUP($A914,'01 LEAD TIME'!$A$10:$G$1000000,2,FALSE)</f>
        <v>2</v>
      </c>
      <c r="C914">
        <f>VLOOKUP($A914,'01 LEAD TIME'!$A$10:$G$1000000,3,FALSE)</f>
        <v>2827</v>
      </c>
      <c r="D914" s="3">
        <f>VLOOKUP($A914,'01 LEAD TIME'!$A$10:$G$1000000,4,FALSE)</f>
        <v>111900</v>
      </c>
      <c r="E914" s="3">
        <f>VLOOKUP($A914,'01 LEAD TIME'!$A$10:$G$1000000,5,FALSE)</f>
        <v>111900</v>
      </c>
      <c r="F914" s="3">
        <f>VLOOKUP($A914,'01 LEAD TIME'!$A$10:$G$1000000,6,FALSE)</f>
        <v>1</v>
      </c>
      <c r="G914" s="3">
        <f>VLOOKUP($A914,'01 LEAD TIME'!$A$10:$G$1000000,7,FALSE)</f>
        <v>1</v>
      </c>
      <c r="H914" s="3">
        <f>VLOOKUP($A914,'02 SHIPPED'!$A$10:$G$1000000,4,FALSE)</f>
        <v>111900</v>
      </c>
      <c r="I914" s="3">
        <f>VLOOKUP($A914,'02 SHIPPED'!$A$10:$G$1000000,5,FALSE)</f>
        <v>111900</v>
      </c>
      <c r="J914" s="3">
        <f>VLOOKUP($A914,'02 SHIPPED'!$A$10:$G$1000000,6,FALSE)</f>
        <v>1</v>
      </c>
      <c r="K914" s="3">
        <f>VLOOKUP($A914,'02 SHIPPED'!$A$10:$G$1000000,7,FALSE)</f>
        <v>1</v>
      </c>
      <c r="L914" s="2">
        <f t="shared" si="59"/>
        <v>1</v>
      </c>
      <c r="M914" s="2">
        <f t="shared" si="60"/>
        <v>1</v>
      </c>
      <c r="N914" s="2">
        <f t="shared" si="61"/>
        <v>1</v>
      </c>
      <c r="O914" s="2">
        <f t="shared" si="62"/>
        <v>1</v>
      </c>
      <c r="P914" s="8">
        <f>VLOOKUP($A914,'03 FORECAST SHIPPED'!$A$2:$G$1000000,4,FALSE)*L914</f>
        <v>0</v>
      </c>
      <c r="Q914" s="8">
        <f>VLOOKUP($A914,'03 FORECAST SHIPPED'!$A$2:$G$1000000,5,FALSE)*M914</f>
        <v>0</v>
      </c>
      <c r="R914" s="8">
        <f>VLOOKUP($A914,'03 FORECAST SHIPPED'!$A$2:$G$1000000,6,FALSE)*N914</f>
        <v>0</v>
      </c>
      <c r="S914" s="8">
        <f>VLOOKUP($A914,'03 FORECAST SHIPPED'!$A$2:$G$1000000,7,FALSE)*O914</f>
        <v>0</v>
      </c>
    </row>
    <row r="915" spans="1:19" x14ac:dyDescent="0.25">
      <c r="A915" t="s">
        <v>951</v>
      </c>
      <c r="B915">
        <f>VLOOKUP($A915,'01 LEAD TIME'!$A$10:$G$1000000,2,FALSE)</f>
        <v>2</v>
      </c>
      <c r="C915">
        <f>VLOOKUP($A915,'01 LEAD TIME'!$A$10:$G$1000000,3,FALSE)</f>
        <v>2891</v>
      </c>
      <c r="D915" s="3">
        <f>VLOOKUP($A915,'01 LEAD TIME'!$A$10:$G$1000000,4,FALSE)</f>
        <v>837100</v>
      </c>
      <c r="E915" s="3">
        <f>VLOOKUP($A915,'01 LEAD TIME'!$A$10:$G$1000000,5,FALSE)</f>
        <v>837100</v>
      </c>
      <c r="F915" s="3">
        <f>VLOOKUP($A915,'01 LEAD TIME'!$A$10:$G$1000000,6,FALSE)</f>
        <v>7</v>
      </c>
      <c r="G915" s="3">
        <f>VLOOKUP($A915,'01 LEAD TIME'!$A$10:$G$1000000,7,FALSE)</f>
        <v>12</v>
      </c>
      <c r="H915" s="3">
        <f>VLOOKUP($A915,'02 SHIPPED'!$A$10:$G$1000000,4,FALSE)</f>
        <v>2333905</v>
      </c>
      <c r="I915" s="3">
        <f>VLOOKUP($A915,'02 SHIPPED'!$A$10:$G$1000000,5,FALSE)</f>
        <v>2333905</v>
      </c>
      <c r="J915" s="3">
        <f>VLOOKUP($A915,'02 SHIPPED'!$A$10:$G$1000000,6,FALSE)</f>
        <v>8</v>
      </c>
      <c r="K915" s="3">
        <f>VLOOKUP($A915,'02 SHIPPED'!$A$10:$G$1000000,7,FALSE)</f>
        <v>13</v>
      </c>
      <c r="L915" s="2">
        <f t="shared" si="59"/>
        <v>0.35866926888626571</v>
      </c>
      <c r="M915" s="2">
        <f t="shared" si="60"/>
        <v>0.35866926888626571</v>
      </c>
      <c r="N915" s="2">
        <f t="shared" si="61"/>
        <v>0.875</v>
      </c>
      <c r="O915" s="2">
        <f t="shared" si="62"/>
        <v>0.92307692307692313</v>
      </c>
      <c r="P915" s="8">
        <f>VLOOKUP($A915,'03 FORECAST SHIPPED'!$A$2:$G$1000000,4,FALSE)*L915</f>
        <v>721753.75647252135</v>
      </c>
      <c r="Q915" s="8">
        <f>VLOOKUP($A915,'03 FORECAST SHIPPED'!$A$2:$G$1000000,5,FALSE)*M915</f>
        <v>721753.75647252135</v>
      </c>
      <c r="R915" s="8">
        <f>VLOOKUP($A915,'03 FORECAST SHIPPED'!$A$2:$G$1000000,6,FALSE)*N915</f>
        <v>12.25</v>
      </c>
      <c r="S915" s="8">
        <f>VLOOKUP($A915,'03 FORECAST SHIPPED'!$A$2:$G$1000000,7,FALSE)*O915</f>
        <v>17.53846153846154</v>
      </c>
    </row>
    <row r="916" spans="1:19" x14ac:dyDescent="0.25">
      <c r="A916" t="s">
        <v>952</v>
      </c>
      <c r="B916">
        <f>VLOOKUP($A916,'01 LEAD TIME'!$A$10:$G$1000000,2,FALSE)</f>
        <v>2</v>
      </c>
      <c r="C916">
        <f>VLOOKUP($A916,'01 LEAD TIME'!$A$10:$G$1000000,3,FALSE)</f>
        <v>2897</v>
      </c>
      <c r="D916" s="3">
        <f>VLOOKUP($A916,'01 LEAD TIME'!$A$10:$G$1000000,4,FALSE)</f>
        <v>67500</v>
      </c>
      <c r="E916" s="3">
        <f>VLOOKUP($A916,'01 LEAD TIME'!$A$10:$G$1000000,5,FALSE)</f>
        <v>67500</v>
      </c>
      <c r="F916" s="3">
        <f>VLOOKUP($A916,'01 LEAD TIME'!$A$10:$G$1000000,6,FALSE)</f>
        <v>2</v>
      </c>
      <c r="G916" s="3">
        <f>VLOOKUP($A916,'01 LEAD TIME'!$A$10:$G$1000000,7,FALSE)</f>
        <v>2</v>
      </c>
      <c r="H916" s="3">
        <f>VLOOKUP($A916,'02 SHIPPED'!$A$10:$G$1000000,4,FALSE)</f>
        <v>140600</v>
      </c>
      <c r="I916" s="3">
        <f>VLOOKUP($A916,'02 SHIPPED'!$A$10:$G$1000000,5,FALSE)</f>
        <v>140600</v>
      </c>
      <c r="J916" s="3">
        <f>VLOOKUP($A916,'02 SHIPPED'!$A$10:$G$1000000,6,FALSE)</f>
        <v>2</v>
      </c>
      <c r="K916" s="3">
        <f>VLOOKUP($A916,'02 SHIPPED'!$A$10:$G$1000000,7,FALSE)</f>
        <v>3</v>
      </c>
      <c r="L916" s="2">
        <f t="shared" si="59"/>
        <v>0.48008534850640111</v>
      </c>
      <c r="M916" s="2">
        <f t="shared" si="60"/>
        <v>0.48008534850640111</v>
      </c>
      <c r="N916" s="2">
        <f t="shared" si="61"/>
        <v>1</v>
      </c>
      <c r="O916" s="2">
        <f t="shared" si="62"/>
        <v>0.66666666666666663</v>
      </c>
      <c r="P916" s="8">
        <f>VLOOKUP($A916,'03 FORECAST SHIPPED'!$A$2:$G$1000000,4,FALSE)*L916</f>
        <v>110711.04196301564</v>
      </c>
      <c r="Q916" s="8">
        <f>VLOOKUP($A916,'03 FORECAST SHIPPED'!$A$2:$G$1000000,5,FALSE)*M916</f>
        <v>110711.04196301564</v>
      </c>
      <c r="R916" s="8">
        <f>VLOOKUP($A916,'03 FORECAST SHIPPED'!$A$2:$G$1000000,6,FALSE)*N916</f>
        <v>5</v>
      </c>
      <c r="S916" s="8">
        <f>VLOOKUP($A916,'03 FORECAST SHIPPED'!$A$2:$G$1000000,7,FALSE)*O916</f>
        <v>4</v>
      </c>
    </row>
    <row r="917" spans="1:19" x14ac:dyDescent="0.25">
      <c r="A917" t="s">
        <v>953</v>
      </c>
      <c r="B917">
        <f>VLOOKUP($A917,'01 LEAD TIME'!$A$10:$G$1000000,2,FALSE)</f>
        <v>2</v>
      </c>
      <c r="C917">
        <f>VLOOKUP($A917,'01 LEAD TIME'!$A$10:$G$1000000,3,FALSE)</f>
        <v>2937</v>
      </c>
      <c r="D917" s="3">
        <f>VLOOKUP($A917,'01 LEAD TIME'!$A$10:$G$1000000,4,FALSE)</f>
        <v>1273700</v>
      </c>
      <c r="E917" s="3">
        <f>VLOOKUP($A917,'01 LEAD TIME'!$A$10:$G$1000000,5,FALSE)</f>
        <v>1273700</v>
      </c>
      <c r="F917" s="3">
        <f>VLOOKUP($A917,'01 LEAD TIME'!$A$10:$G$1000000,6,FALSE)</f>
        <v>3</v>
      </c>
      <c r="G917" s="3">
        <f>VLOOKUP($A917,'01 LEAD TIME'!$A$10:$G$1000000,7,FALSE)</f>
        <v>3</v>
      </c>
      <c r="H917" s="3">
        <f>VLOOKUP($A917,'02 SHIPPED'!$A$10:$G$1000000,4,FALSE)</f>
        <v>1403500</v>
      </c>
      <c r="I917" s="3">
        <f>VLOOKUP($A917,'02 SHIPPED'!$A$10:$G$1000000,5,FALSE)</f>
        <v>1403500</v>
      </c>
      <c r="J917" s="3">
        <f>VLOOKUP($A917,'02 SHIPPED'!$A$10:$G$1000000,6,FALSE)</f>
        <v>4</v>
      </c>
      <c r="K917" s="3">
        <f>VLOOKUP($A917,'02 SHIPPED'!$A$10:$G$1000000,7,FALSE)</f>
        <v>5</v>
      </c>
      <c r="L917" s="2">
        <f t="shared" si="59"/>
        <v>0.90751692198076239</v>
      </c>
      <c r="M917" s="2">
        <f t="shared" si="60"/>
        <v>0.90751692198076239</v>
      </c>
      <c r="N917" s="2">
        <f t="shared" si="61"/>
        <v>0.75</v>
      </c>
      <c r="O917" s="2">
        <f t="shared" si="62"/>
        <v>0.6</v>
      </c>
      <c r="P917" s="8">
        <f>VLOOKUP($A917,'03 FORECAST SHIPPED'!$A$2:$G$1000000,4,FALSE)*L917</f>
        <v>3744775.1043106518</v>
      </c>
      <c r="Q917" s="8">
        <f>VLOOKUP($A917,'03 FORECAST SHIPPED'!$A$2:$G$1000000,5,FALSE)*M917</f>
        <v>3744775.1043106518</v>
      </c>
      <c r="R917" s="8">
        <f>VLOOKUP($A917,'03 FORECAST SHIPPED'!$A$2:$G$1000000,6,FALSE)*N917</f>
        <v>6.75</v>
      </c>
      <c r="S917" s="8">
        <f>VLOOKUP($A917,'03 FORECAST SHIPPED'!$A$2:$G$1000000,7,FALSE)*O917</f>
        <v>7.1999999999999993</v>
      </c>
    </row>
    <row r="918" spans="1:19" x14ac:dyDescent="0.25">
      <c r="A918" t="s">
        <v>954</v>
      </c>
      <c r="B918">
        <f>VLOOKUP($A918,'01 LEAD TIME'!$A$10:$G$1000000,2,FALSE)</f>
        <v>2</v>
      </c>
      <c r="C918">
        <f>VLOOKUP($A918,'01 LEAD TIME'!$A$10:$G$1000000,3,FALSE)</f>
        <v>2958</v>
      </c>
      <c r="D918" s="3">
        <f>VLOOKUP($A918,'01 LEAD TIME'!$A$10:$G$1000000,4,FALSE)</f>
        <v>327900</v>
      </c>
      <c r="E918" s="3">
        <f>VLOOKUP($A918,'01 LEAD TIME'!$A$10:$G$1000000,5,FALSE)</f>
        <v>327900</v>
      </c>
      <c r="F918" s="3">
        <f>VLOOKUP($A918,'01 LEAD TIME'!$A$10:$G$1000000,6,FALSE)</f>
        <v>2</v>
      </c>
      <c r="G918" s="3">
        <f>VLOOKUP($A918,'01 LEAD TIME'!$A$10:$G$1000000,7,FALSE)</f>
        <v>2</v>
      </c>
      <c r="H918" s="3">
        <f>VLOOKUP($A918,'02 SHIPPED'!$A$10:$G$1000000,4,FALSE)</f>
        <v>336900</v>
      </c>
      <c r="I918" s="3">
        <f>VLOOKUP($A918,'02 SHIPPED'!$A$10:$G$1000000,5,FALSE)</f>
        <v>334650</v>
      </c>
      <c r="J918" s="3">
        <f>VLOOKUP($A918,'02 SHIPPED'!$A$10:$G$1000000,6,FALSE)</f>
        <v>3</v>
      </c>
      <c r="K918" s="3">
        <f>VLOOKUP($A918,'02 SHIPPED'!$A$10:$G$1000000,7,FALSE)</f>
        <v>3</v>
      </c>
      <c r="L918" s="2">
        <f t="shared" si="59"/>
        <v>0.97328584149599284</v>
      </c>
      <c r="M918" s="2">
        <f t="shared" si="60"/>
        <v>0.9798296727924698</v>
      </c>
      <c r="N918" s="2">
        <f t="shared" si="61"/>
        <v>0.66666666666666663</v>
      </c>
      <c r="O918" s="2">
        <f t="shared" si="62"/>
        <v>0.66666666666666663</v>
      </c>
      <c r="P918" s="8">
        <f>VLOOKUP($A918,'03 FORECAST SHIPPED'!$A$2:$G$1000000,4,FALSE)*L918</f>
        <v>554745.67764915398</v>
      </c>
      <c r="Q918" s="8">
        <f>VLOOKUP($A918,'03 FORECAST SHIPPED'!$A$2:$G$1000000,5,FALSE)*M918</f>
        <v>558475.47826086963</v>
      </c>
      <c r="R918" s="8">
        <f>VLOOKUP($A918,'03 FORECAST SHIPPED'!$A$2:$G$1000000,6,FALSE)*N918</f>
        <v>3.333333333333333</v>
      </c>
      <c r="S918" s="8">
        <f>VLOOKUP($A918,'03 FORECAST SHIPPED'!$A$2:$G$1000000,7,FALSE)*O918</f>
        <v>3.333333333333333</v>
      </c>
    </row>
    <row r="919" spans="1:19" x14ac:dyDescent="0.25">
      <c r="A919" t="s">
        <v>955</v>
      </c>
      <c r="B919">
        <f>VLOOKUP($A919,'01 LEAD TIME'!$A$10:$G$1000000,2,FALSE)</f>
        <v>2</v>
      </c>
      <c r="C919">
        <f>VLOOKUP($A919,'01 LEAD TIME'!$A$10:$G$1000000,3,FALSE)</f>
        <v>2971</v>
      </c>
      <c r="D919" s="3">
        <f>VLOOKUP($A919,'01 LEAD TIME'!$A$10:$G$1000000,4,FALSE)</f>
        <v>355900</v>
      </c>
      <c r="E919" s="3">
        <f>VLOOKUP($A919,'01 LEAD TIME'!$A$10:$G$1000000,5,FALSE)</f>
        <v>355900</v>
      </c>
      <c r="F919" s="3">
        <f>VLOOKUP($A919,'01 LEAD TIME'!$A$10:$G$1000000,6,FALSE)</f>
        <v>3</v>
      </c>
      <c r="G919" s="3">
        <f>VLOOKUP($A919,'01 LEAD TIME'!$A$10:$G$1000000,7,FALSE)</f>
        <v>3</v>
      </c>
      <c r="H919" s="3">
        <f>VLOOKUP($A919,'02 SHIPPED'!$A$10:$G$1000000,4,FALSE)</f>
        <v>62000</v>
      </c>
      <c r="I919" s="3">
        <f>VLOOKUP($A919,'02 SHIPPED'!$A$10:$G$1000000,5,FALSE)</f>
        <v>62000</v>
      </c>
      <c r="J919" s="3">
        <f>VLOOKUP($A919,'02 SHIPPED'!$A$10:$G$1000000,6,FALSE)</f>
        <v>1</v>
      </c>
      <c r="K919" s="3">
        <f>VLOOKUP($A919,'02 SHIPPED'!$A$10:$G$1000000,7,FALSE)</f>
        <v>1</v>
      </c>
      <c r="L919" s="2">
        <f t="shared" si="59"/>
        <v>5.7403225806451612</v>
      </c>
      <c r="M919" s="2">
        <f t="shared" si="60"/>
        <v>5.7403225806451612</v>
      </c>
      <c r="N919" s="2">
        <f t="shared" si="61"/>
        <v>3</v>
      </c>
      <c r="O919" s="2">
        <f t="shared" si="62"/>
        <v>3</v>
      </c>
      <c r="P919" s="8">
        <f>VLOOKUP($A919,'03 FORECAST SHIPPED'!$A$2:$G$1000000,4,FALSE)*L919</f>
        <v>815125.80645161285</v>
      </c>
      <c r="Q919" s="8">
        <f>VLOOKUP($A919,'03 FORECAST SHIPPED'!$A$2:$G$1000000,5,FALSE)*M919</f>
        <v>815125.80645161285</v>
      </c>
      <c r="R919" s="8">
        <f>VLOOKUP($A919,'03 FORECAST SHIPPED'!$A$2:$G$1000000,6,FALSE)*N919</f>
        <v>3</v>
      </c>
      <c r="S919" s="8">
        <f>VLOOKUP($A919,'03 FORECAST SHIPPED'!$A$2:$G$1000000,7,FALSE)*O919</f>
        <v>3</v>
      </c>
    </row>
    <row r="920" spans="1:19" x14ac:dyDescent="0.25">
      <c r="A920" t="s">
        <v>956</v>
      </c>
      <c r="B920">
        <f>VLOOKUP($A920,'01 LEAD TIME'!$A$10:$G$1000000,2,FALSE)</f>
        <v>2</v>
      </c>
      <c r="C920">
        <f>VLOOKUP($A920,'01 LEAD TIME'!$A$10:$G$1000000,3,FALSE)</f>
        <v>3010</v>
      </c>
      <c r="D920" s="3">
        <f>VLOOKUP($A920,'01 LEAD TIME'!$A$10:$G$1000000,4,FALSE)</f>
        <v>1605360</v>
      </c>
      <c r="E920" s="3">
        <f>VLOOKUP($A920,'01 LEAD TIME'!$A$10:$G$1000000,5,FALSE)</f>
        <v>1605360</v>
      </c>
      <c r="F920" s="3">
        <f>VLOOKUP($A920,'01 LEAD TIME'!$A$10:$G$1000000,6,FALSE)</f>
        <v>19</v>
      </c>
      <c r="G920" s="3">
        <f>VLOOKUP($A920,'01 LEAD TIME'!$A$10:$G$1000000,7,FALSE)</f>
        <v>21</v>
      </c>
      <c r="H920" s="3">
        <f>VLOOKUP($A920,'02 SHIPPED'!$A$10:$G$1000000,4,FALSE)</f>
        <v>5629065</v>
      </c>
      <c r="I920" s="3">
        <f>VLOOKUP($A920,'02 SHIPPED'!$A$10:$G$1000000,5,FALSE)</f>
        <v>5619273.7599999998</v>
      </c>
      <c r="J920" s="3">
        <f>VLOOKUP($A920,'02 SHIPPED'!$A$10:$G$1000000,6,FALSE)</f>
        <v>69</v>
      </c>
      <c r="K920" s="3">
        <f>VLOOKUP($A920,'02 SHIPPED'!$A$10:$G$1000000,7,FALSE)</f>
        <v>83</v>
      </c>
      <c r="L920" s="2">
        <f t="shared" si="59"/>
        <v>0.28519123513407646</v>
      </c>
      <c r="M920" s="2">
        <f t="shared" si="60"/>
        <v>0.28568816337575981</v>
      </c>
      <c r="N920" s="2">
        <f t="shared" si="61"/>
        <v>0.27536231884057971</v>
      </c>
      <c r="O920" s="2">
        <f t="shared" si="62"/>
        <v>0.25301204819277107</v>
      </c>
      <c r="P920" s="8">
        <f>VLOOKUP($A920,'03 FORECAST SHIPPED'!$A$2:$G$1000000,4,FALSE)*L920</f>
        <v>2060456.4801863187</v>
      </c>
      <c r="Q920" s="8">
        <f>VLOOKUP($A920,'03 FORECAST SHIPPED'!$A$2:$G$1000000,5,FALSE)*M920</f>
        <v>2049821.9313653088</v>
      </c>
      <c r="R920" s="8">
        <f>VLOOKUP($A920,'03 FORECAST SHIPPED'!$A$2:$G$1000000,6,FALSE)*N920</f>
        <v>21.753623188405797</v>
      </c>
      <c r="S920" s="8">
        <f>VLOOKUP($A920,'03 FORECAST SHIPPED'!$A$2:$G$1000000,7,FALSE)*O920</f>
        <v>23.277108433734938</v>
      </c>
    </row>
    <row r="921" spans="1:19" x14ac:dyDescent="0.25">
      <c r="A921" t="s">
        <v>957</v>
      </c>
      <c r="B921">
        <f>VLOOKUP($A921,'01 LEAD TIME'!$A$10:$G$1000000,2,FALSE)</f>
        <v>2</v>
      </c>
      <c r="C921">
        <f>VLOOKUP($A921,'01 LEAD TIME'!$A$10:$G$1000000,3,FALSE)</f>
        <v>3017</v>
      </c>
      <c r="D921" s="3">
        <f>VLOOKUP($A921,'01 LEAD TIME'!$A$10:$G$1000000,4,FALSE)</f>
        <v>136260</v>
      </c>
      <c r="E921" s="3">
        <f>VLOOKUP($A921,'01 LEAD TIME'!$A$10:$G$1000000,5,FALSE)</f>
        <v>136260</v>
      </c>
      <c r="F921" s="3">
        <f>VLOOKUP($A921,'01 LEAD TIME'!$A$10:$G$1000000,6,FALSE)</f>
        <v>2</v>
      </c>
      <c r="G921" s="3">
        <f>VLOOKUP($A921,'01 LEAD TIME'!$A$10:$G$1000000,7,FALSE)</f>
        <v>2</v>
      </c>
      <c r="H921" s="3">
        <f>VLOOKUP($A921,'02 SHIPPED'!$A$10:$G$1000000,4,FALSE)</f>
        <v>109000</v>
      </c>
      <c r="I921" s="3">
        <f>VLOOKUP($A921,'02 SHIPPED'!$A$10:$G$1000000,5,FALSE)</f>
        <v>109000</v>
      </c>
      <c r="J921" s="3">
        <f>VLOOKUP($A921,'02 SHIPPED'!$A$10:$G$1000000,6,FALSE)</f>
        <v>1</v>
      </c>
      <c r="K921" s="3">
        <f>VLOOKUP($A921,'02 SHIPPED'!$A$10:$G$1000000,7,FALSE)</f>
        <v>1</v>
      </c>
      <c r="L921" s="2">
        <f t="shared" si="59"/>
        <v>1.250091743119266</v>
      </c>
      <c r="M921" s="2">
        <f t="shared" si="60"/>
        <v>1.250091743119266</v>
      </c>
      <c r="N921" s="2">
        <f t="shared" si="61"/>
        <v>2</v>
      </c>
      <c r="O921" s="2">
        <f t="shared" si="62"/>
        <v>2</v>
      </c>
      <c r="P921" s="8">
        <f>VLOOKUP($A921,'03 FORECAST SHIPPED'!$A$2:$G$1000000,4,FALSE)*L921</f>
        <v>2565197.0075229355</v>
      </c>
      <c r="Q921" s="8">
        <f>VLOOKUP($A921,'03 FORECAST SHIPPED'!$A$2:$G$1000000,5,FALSE)*M921</f>
        <v>2565197.0075229355</v>
      </c>
      <c r="R921" s="8">
        <f>VLOOKUP($A921,'03 FORECAST SHIPPED'!$A$2:$G$1000000,6,FALSE)*N921</f>
        <v>4</v>
      </c>
      <c r="S921" s="8">
        <f>VLOOKUP($A921,'03 FORECAST SHIPPED'!$A$2:$G$1000000,7,FALSE)*O921</f>
        <v>6</v>
      </c>
    </row>
    <row r="922" spans="1:19" x14ac:dyDescent="0.25">
      <c r="A922" t="s">
        <v>958</v>
      </c>
      <c r="B922">
        <f>VLOOKUP($A922,'01 LEAD TIME'!$A$10:$G$1000000,2,FALSE)</f>
        <v>2</v>
      </c>
      <c r="C922">
        <f>VLOOKUP($A922,'01 LEAD TIME'!$A$10:$G$1000000,3,FALSE)</f>
        <v>3302</v>
      </c>
      <c r="D922" s="3">
        <f>VLOOKUP($A922,'01 LEAD TIME'!$A$10:$G$1000000,4,FALSE)</f>
        <v>19900</v>
      </c>
      <c r="E922" s="3">
        <f>VLOOKUP($A922,'01 LEAD TIME'!$A$10:$G$1000000,5,FALSE)</f>
        <v>19900</v>
      </c>
      <c r="F922" s="3">
        <f>VLOOKUP($A922,'01 LEAD TIME'!$A$10:$G$1000000,6,FALSE)</f>
        <v>1</v>
      </c>
      <c r="G922" s="3">
        <f>VLOOKUP($A922,'01 LEAD TIME'!$A$10:$G$1000000,7,FALSE)</f>
        <v>1</v>
      </c>
      <c r="H922" s="3">
        <f>VLOOKUP($A922,'02 SHIPPED'!$A$10:$G$1000000,4,FALSE)</f>
        <v>19900</v>
      </c>
      <c r="I922" s="3">
        <f>VLOOKUP($A922,'02 SHIPPED'!$A$10:$G$1000000,5,FALSE)</f>
        <v>19900</v>
      </c>
      <c r="J922" s="3">
        <f>VLOOKUP($A922,'02 SHIPPED'!$A$10:$G$1000000,6,FALSE)</f>
        <v>1</v>
      </c>
      <c r="K922" s="3">
        <f>VLOOKUP($A922,'02 SHIPPED'!$A$10:$G$1000000,7,FALSE)</f>
        <v>1</v>
      </c>
      <c r="L922" s="2">
        <f t="shared" si="59"/>
        <v>1</v>
      </c>
      <c r="M922" s="2">
        <f t="shared" si="60"/>
        <v>1</v>
      </c>
      <c r="N922" s="2">
        <f t="shared" si="61"/>
        <v>1</v>
      </c>
      <c r="O922" s="2">
        <f t="shared" si="62"/>
        <v>1</v>
      </c>
      <c r="P922" s="8">
        <f>VLOOKUP($A922,'03 FORECAST SHIPPED'!$A$2:$G$1000000,4,FALSE)*L922</f>
        <v>0</v>
      </c>
      <c r="Q922" s="8">
        <f>VLOOKUP($A922,'03 FORECAST SHIPPED'!$A$2:$G$1000000,5,FALSE)*M922</f>
        <v>0</v>
      </c>
      <c r="R922" s="8">
        <f>VLOOKUP($A922,'03 FORECAST SHIPPED'!$A$2:$G$1000000,6,FALSE)*N922</f>
        <v>0</v>
      </c>
      <c r="S922" s="8">
        <f>VLOOKUP($A922,'03 FORECAST SHIPPED'!$A$2:$G$1000000,7,FALSE)*O922</f>
        <v>0</v>
      </c>
    </row>
    <row r="923" spans="1:19" x14ac:dyDescent="0.25">
      <c r="A923" t="s">
        <v>959</v>
      </c>
      <c r="B923">
        <f>VLOOKUP($A923,'01 LEAD TIME'!$A$10:$G$1000000,2,FALSE)</f>
        <v>2</v>
      </c>
      <c r="C923">
        <f>VLOOKUP($A923,'01 LEAD TIME'!$A$10:$G$1000000,3,FALSE)</f>
        <v>3313</v>
      </c>
      <c r="D923" s="3">
        <f>VLOOKUP($A923,'01 LEAD TIME'!$A$10:$G$1000000,4,FALSE)</f>
        <v>39000</v>
      </c>
      <c r="E923" s="3">
        <f>VLOOKUP($A923,'01 LEAD TIME'!$A$10:$G$1000000,5,FALSE)</f>
        <v>39000</v>
      </c>
      <c r="F923" s="3">
        <f>VLOOKUP($A923,'01 LEAD TIME'!$A$10:$G$1000000,6,FALSE)</f>
        <v>1</v>
      </c>
      <c r="G923" s="3">
        <f>VLOOKUP($A923,'01 LEAD TIME'!$A$10:$G$1000000,7,FALSE)</f>
        <v>1</v>
      </c>
      <c r="H923" s="3">
        <f>VLOOKUP($A923,'02 SHIPPED'!$A$10:$G$1000000,4,FALSE)</f>
        <v>39000</v>
      </c>
      <c r="I923" s="3">
        <f>VLOOKUP($A923,'02 SHIPPED'!$A$10:$G$1000000,5,FALSE)</f>
        <v>39000</v>
      </c>
      <c r="J923" s="3">
        <f>VLOOKUP($A923,'02 SHIPPED'!$A$10:$G$1000000,6,FALSE)</f>
        <v>1</v>
      </c>
      <c r="K923" s="3">
        <f>VLOOKUP($A923,'02 SHIPPED'!$A$10:$G$1000000,7,FALSE)</f>
        <v>1</v>
      </c>
      <c r="L923" s="2">
        <f t="shared" si="59"/>
        <v>1</v>
      </c>
      <c r="M923" s="2">
        <f t="shared" si="60"/>
        <v>1</v>
      </c>
      <c r="N923" s="2">
        <f t="shared" si="61"/>
        <v>1</v>
      </c>
      <c r="O923" s="2">
        <f t="shared" si="62"/>
        <v>1</v>
      </c>
      <c r="P923" s="8">
        <f>VLOOKUP($A923,'03 FORECAST SHIPPED'!$A$2:$G$1000000,4,FALSE)*L923</f>
        <v>0</v>
      </c>
      <c r="Q923" s="8">
        <f>VLOOKUP($A923,'03 FORECAST SHIPPED'!$A$2:$G$1000000,5,FALSE)*M923</f>
        <v>0</v>
      </c>
      <c r="R923" s="8">
        <f>VLOOKUP($A923,'03 FORECAST SHIPPED'!$A$2:$G$1000000,6,FALSE)*N923</f>
        <v>0</v>
      </c>
      <c r="S923" s="8">
        <f>VLOOKUP($A923,'03 FORECAST SHIPPED'!$A$2:$G$1000000,7,FALSE)*O923</f>
        <v>0</v>
      </c>
    </row>
    <row r="924" spans="1:19" x14ac:dyDescent="0.25">
      <c r="A924" t="s">
        <v>960</v>
      </c>
      <c r="B924">
        <f>VLOOKUP($A924,'01 LEAD TIME'!$A$10:$G$1000000,2,FALSE)</f>
        <v>2</v>
      </c>
      <c r="C924">
        <f>VLOOKUP($A924,'01 LEAD TIME'!$A$10:$G$1000000,3,FALSE)</f>
        <v>3519</v>
      </c>
      <c r="D924" s="3">
        <f>VLOOKUP($A924,'01 LEAD TIME'!$A$10:$G$1000000,4,FALSE)</f>
        <v>205500</v>
      </c>
      <c r="E924" s="3">
        <f>VLOOKUP($A924,'01 LEAD TIME'!$A$10:$G$1000000,5,FALSE)</f>
        <v>205500</v>
      </c>
      <c r="F924" s="3">
        <f>VLOOKUP($A924,'01 LEAD TIME'!$A$10:$G$1000000,6,FALSE)</f>
        <v>2</v>
      </c>
      <c r="G924" s="3">
        <f>VLOOKUP($A924,'01 LEAD TIME'!$A$10:$G$1000000,7,FALSE)</f>
        <v>2</v>
      </c>
      <c r="H924" s="3">
        <f>VLOOKUP($A924,'02 SHIPPED'!$A$10:$G$1000000,4,FALSE)</f>
        <v>0</v>
      </c>
      <c r="I924" s="3">
        <f>VLOOKUP($A924,'02 SHIPPED'!$A$10:$G$1000000,5,FALSE)</f>
        <v>0</v>
      </c>
      <c r="J924" s="3">
        <f>VLOOKUP($A924,'02 SHIPPED'!$A$10:$G$1000000,6,FALSE)</f>
        <v>0</v>
      </c>
      <c r="K924" s="3">
        <f>VLOOKUP($A924,'02 SHIPPED'!$A$10:$G$1000000,7,FALSE)</f>
        <v>0</v>
      </c>
      <c r="L924" s="2" t="e">
        <f t="shared" si="59"/>
        <v>#DIV/0!</v>
      </c>
      <c r="M924" s="2" t="e">
        <f t="shared" si="60"/>
        <v>#DIV/0!</v>
      </c>
      <c r="N924" s="2" t="e">
        <f t="shared" si="61"/>
        <v>#DIV/0!</v>
      </c>
      <c r="O924" s="2" t="e">
        <f t="shared" si="62"/>
        <v>#DIV/0!</v>
      </c>
      <c r="P924" s="8" t="e">
        <f>VLOOKUP($A924,'03 FORECAST SHIPPED'!$A$2:$G$1000000,4,FALSE)*L924</f>
        <v>#DIV/0!</v>
      </c>
      <c r="Q924" s="8" t="e">
        <f>VLOOKUP($A924,'03 FORECAST SHIPPED'!$A$2:$G$1000000,5,FALSE)*M924</f>
        <v>#DIV/0!</v>
      </c>
      <c r="R924" s="8" t="e">
        <f>VLOOKUP($A924,'03 FORECAST SHIPPED'!$A$2:$G$1000000,6,FALSE)*N924</f>
        <v>#DIV/0!</v>
      </c>
      <c r="S924" s="8" t="e">
        <f>VLOOKUP($A924,'03 FORECAST SHIPPED'!$A$2:$G$1000000,7,FALSE)*O924</f>
        <v>#DIV/0!</v>
      </c>
    </row>
    <row r="925" spans="1:19" x14ac:dyDescent="0.25">
      <c r="A925" t="s">
        <v>961</v>
      </c>
      <c r="B925">
        <f>VLOOKUP($A925,'01 LEAD TIME'!$A$10:$G$1000000,2,FALSE)</f>
        <v>2</v>
      </c>
      <c r="C925">
        <f>VLOOKUP($A925,'01 LEAD TIME'!$A$10:$G$1000000,3,FALSE)</f>
        <v>3729</v>
      </c>
      <c r="D925" s="3">
        <f>VLOOKUP($A925,'01 LEAD TIME'!$A$10:$G$1000000,4,FALSE)</f>
        <v>2932273</v>
      </c>
      <c r="E925" s="3">
        <f>VLOOKUP($A925,'01 LEAD TIME'!$A$10:$G$1000000,5,FALSE)</f>
        <v>2900473</v>
      </c>
      <c r="F925" s="3">
        <f>VLOOKUP($A925,'01 LEAD TIME'!$A$10:$G$1000000,6,FALSE)</f>
        <v>43</v>
      </c>
      <c r="G925" s="3">
        <f>VLOOKUP($A925,'01 LEAD TIME'!$A$10:$G$1000000,7,FALSE)</f>
        <v>53</v>
      </c>
      <c r="H925" s="3">
        <f>VLOOKUP($A925,'02 SHIPPED'!$A$10:$G$1000000,4,FALSE)</f>
        <v>8232365</v>
      </c>
      <c r="I925" s="3">
        <f>VLOOKUP($A925,'02 SHIPPED'!$A$10:$G$1000000,5,FALSE)</f>
        <v>8088786.9699999997</v>
      </c>
      <c r="J925" s="3">
        <f>VLOOKUP($A925,'02 SHIPPED'!$A$10:$G$1000000,6,FALSE)</f>
        <v>110</v>
      </c>
      <c r="K925" s="3">
        <f>VLOOKUP($A925,'02 SHIPPED'!$A$10:$G$1000000,7,FALSE)</f>
        <v>138</v>
      </c>
      <c r="L925" s="2">
        <f t="shared" si="59"/>
        <v>0.3561884100134044</v>
      </c>
      <c r="M925" s="2">
        <f t="shared" si="60"/>
        <v>0.35857947684336161</v>
      </c>
      <c r="N925" s="2">
        <f t="shared" si="61"/>
        <v>0.39090909090909093</v>
      </c>
      <c r="O925" s="2">
        <f t="shared" si="62"/>
        <v>0.38405797101449274</v>
      </c>
      <c r="P925" s="8">
        <f>VLOOKUP($A925,'03 FORECAST SHIPPED'!$A$2:$G$1000000,4,FALSE)*L925</f>
        <v>3290614.9251403455</v>
      </c>
      <c r="Q925" s="8">
        <f>VLOOKUP($A925,'03 FORECAST SHIPPED'!$A$2:$G$1000000,5,FALSE)*M925</f>
        <v>3263492.1605057968</v>
      </c>
      <c r="R925" s="8">
        <f>VLOOKUP($A925,'03 FORECAST SHIPPED'!$A$2:$G$1000000,6,FALSE)*N925</f>
        <v>50.036363636363639</v>
      </c>
      <c r="S925" s="8">
        <f>VLOOKUP($A925,'03 FORECAST SHIPPED'!$A$2:$G$1000000,7,FALSE)*O925</f>
        <v>58.760869565217391</v>
      </c>
    </row>
    <row r="926" spans="1:19" x14ac:dyDescent="0.25">
      <c r="A926" t="s">
        <v>962</v>
      </c>
      <c r="B926">
        <f>VLOOKUP($A926,'01 LEAD TIME'!$A$10:$G$1000000,2,FALSE)</f>
        <v>2</v>
      </c>
      <c r="C926">
        <f>VLOOKUP($A926,'01 LEAD TIME'!$A$10:$G$1000000,3,FALSE)</f>
        <v>3794</v>
      </c>
      <c r="D926" s="3">
        <f>VLOOKUP($A926,'01 LEAD TIME'!$A$10:$G$1000000,4,FALSE)</f>
        <v>140197</v>
      </c>
      <c r="E926" s="3">
        <f>VLOOKUP($A926,'01 LEAD TIME'!$A$10:$G$1000000,5,FALSE)</f>
        <v>127797</v>
      </c>
      <c r="F926" s="3">
        <f>VLOOKUP($A926,'01 LEAD TIME'!$A$10:$G$1000000,6,FALSE)</f>
        <v>5</v>
      </c>
      <c r="G926" s="3">
        <f>VLOOKUP($A926,'01 LEAD TIME'!$A$10:$G$1000000,7,FALSE)</f>
        <v>6</v>
      </c>
      <c r="H926" s="3">
        <f>VLOOKUP($A926,'02 SHIPPED'!$A$10:$G$1000000,4,FALSE)</f>
        <v>4104766</v>
      </c>
      <c r="I926" s="3">
        <f>VLOOKUP($A926,'02 SHIPPED'!$A$10:$G$1000000,5,FALSE)</f>
        <v>4089666</v>
      </c>
      <c r="J926" s="3">
        <f>VLOOKUP($A926,'02 SHIPPED'!$A$10:$G$1000000,6,FALSE)</f>
        <v>40</v>
      </c>
      <c r="K926" s="3">
        <f>VLOOKUP($A926,'02 SHIPPED'!$A$10:$G$1000000,7,FALSE)</f>
        <v>51</v>
      </c>
      <c r="L926" s="2">
        <f t="shared" si="59"/>
        <v>3.4154687502283933E-2</v>
      </c>
      <c r="M926" s="2">
        <f t="shared" si="60"/>
        <v>3.12487621238507E-2</v>
      </c>
      <c r="N926" s="2">
        <f t="shared" si="61"/>
        <v>0.125</v>
      </c>
      <c r="O926" s="2">
        <f t="shared" si="62"/>
        <v>0.11764705882352941</v>
      </c>
      <c r="P926" s="8">
        <f>VLOOKUP($A926,'03 FORECAST SHIPPED'!$A$2:$G$1000000,4,FALSE)*L926</f>
        <v>130631.22836186034</v>
      </c>
      <c r="Q926" s="8">
        <f>VLOOKUP($A926,'03 FORECAST SHIPPED'!$A$2:$G$1000000,5,FALSE)*M926</f>
        <v>119129.46835218328</v>
      </c>
      <c r="R926" s="8">
        <f>VLOOKUP($A926,'03 FORECAST SHIPPED'!$A$2:$G$1000000,6,FALSE)*N926</f>
        <v>4.5</v>
      </c>
      <c r="S926" s="8">
        <f>VLOOKUP($A926,'03 FORECAST SHIPPED'!$A$2:$G$1000000,7,FALSE)*O926</f>
        <v>5.0588235294117645</v>
      </c>
    </row>
    <row r="927" spans="1:19" x14ac:dyDescent="0.25">
      <c r="A927" t="s">
        <v>963</v>
      </c>
      <c r="B927">
        <f>VLOOKUP($A927,'01 LEAD TIME'!$A$10:$G$1000000,2,FALSE)</f>
        <v>2</v>
      </c>
      <c r="C927">
        <f>VLOOKUP($A927,'01 LEAD TIME'!$A$10:$G$1000000,3,FALSE)</f>
        <v>3811</v>
      </c>
      <c r="D927" s="3">
        <f>VLOOKUP($A927,'01 LEAD TIME'!$A$10:$G$1000000,4,FALSE)</f>
        <v>59000</v>
      </c>
      <c r="E927" s="3">
        <f>VLOOKUP($A927,'01 LEAD TIME'!$A$10:$G$1000000,5,FALSE)</f>
        <v>59000</v>
      </c>
      <c r="F927" s="3">
        <f>VLOOKUP($A927,'01 LEAD TIME'!$A$10:$G$1000000,6,FALSE)</f>
        <v>1</v>
      </c>
      <c r="G927" s="3">
        <f>VLOOKUP($A927,'01 LEAD TIME'!$A$10:$G$1000000,7,FALSE)</f>
        <v>1</v>
      </c>
      <c r="H927" s="3">
        <f>VLOOKUP($A927,'02 SHIPPED'!$A$10:$G$1000000,4,FALSE)</f>
        <v>59000</v>
      </c>
      <c r="I927" s="3">
        <f>VLOOKUP($A927,'02 SHIPPED'!$A$10:$G$1000000,5,FALSE)</f>
        <v>59000</v>
      </c>
      <c r="J927" s="3">
        <f>VLOOKUP($A927,'02 SHIPPED'!$A$10:$G$1000000,6,FALSE)</f>
        <v>1</v>
      </c>
      <c r="K927" s="3">
        <f>VLOOKUP($A927,'02 SHIPPED'!$A$10:$G$1000000,7,FALSE)</f>
        <v>1</v>
      </c>
      <c r="L927" s="2">
        <f t="shared" si="59"/>
        <v>1</v>
      </c>
      <c r="M927" s="2">
        <f t="shared" si="60"/>
        <v>1</v>
      </c>
      <c r="N927" s="2">
        <f t="shared" si="61"/>
        <v>1</v>
      </c>
      <c r="O927" s="2">
        <f t="shared" si="62"/>
        <v>1</v>
      </c>
      <c r="P927" s="8">
        <f>VLOOKUP($A927,'03 FORECAST SHIPPED'!$A$2:$G$1000000,4,FALSE)*L927</f>
        <v>0</v>
      </c>
      <c r="Q927" s="8">
        <f>VLOOKUP($A927,'03 FORECAST SHIPPED'!$A$2:$G$1000000,5,FALSE)*M927</f>
        <v>0</v>
      </c>
      <c r="R927" s="8">
        <f>VLOOKUP($A927,'03 FORECAST SHIPPED'!$A$2:$G$1000000,6,FALSE)*N927</f>
        <v>0</v>
      </c>
      <c r="S927" s="8">
        <f>VLOOKUP($A927,'03 FORECAST SHIPPED'!$A$2:$G$1000000,7,FALSE)*O927</f>
        <v>0</v>
      </c>
    </row>
    <row r="928" spans="1:19" x14ac:dyDescent="0.25">
      <c r="A928" t="s">
        <v>964</v>
      </c>
      <c r="B928">
        <f>VLOOKUP($A928,'01 LEAD TIME'!$A$10:$G$1000000,2,FALSE)</f>
        <v>2</v>
      </c>
      <c r="C928">
        <f>VLOOKUP($A928,'01 LEAD TIME'!$A$10:$G$1000000,3,FALSE)</f>
        <v>3816</v>
      </c>
      <c r="D928" s="3">
        <f>VLOOKUP($A928,'01 LEAD TIME'!$A$10:$G$1000000,4,FALSE)</f>
        <v>1999000</v>
      </c>
      <c r="E928" s="3">
        <f>VLOOKUP($A928,'01 LEAD TIME'!$A$10:$G$1000000,5,FALSE)</f>
        <v>1999000</v>
      </c>
      <c r="F928" s="3">
        <f>VLOOKUP($A928,'01 LEAD TIME'!$A$10:$G$1000000,6,FALSE)</f>
        <v>1</v>
      </c>
      <c r="G928" s="3">
        <f>VLOOKUP($A928,'01 LEAD TIME'!$A$10:$G$1000000,7,FALSE)</f>
        <v>1</v>
      </c>
      <c r="H928" s="3">
        <f>VLOOKUP($A928,'02 SHIPPED'!$A$10:$G$1000000,4,FALSE)</f>
        <v>1999000</v>
      </c>
      <c r="I928" s="3">
        <f>VLOOKUP($A928,'02 SHIPPED'!$A$10:$G$1000000,5,FALSE)</f>
        <v>1999000</v>
      </c>
      <c r="J928" s="3">
        <f>VLOOKUP($A928,'02 SHIPPED'!$A$10:$G$1000000,6,FALSE)</f>
        <v>1</v>
      </c>
      <c r="K928" s="3">
        <f>VLOOKUP($A928,'02 SHIPPED'!$A$10:$G$1000000,7,FALSE)</f>
        <v>1</v>
      </c>
      <c r="L928" s="2">
        <f t="shared" si="59"/>
        <v>1</v>
      </c>
      <c r="M928" s="2">
        <f t="shared" si="60"/>
        <v>1</v>
      </c>
      <c r="N928" s="2">
        <f t="shared" si="61"/>
        <v>1</v>
      </c>
      <c r="O928" s="2">
        <f t="shared" si="62"/>
        <v>1</v>
      </c>
      <c r="P928" s="8">
        <f>VLOOKUP($A928,'03 FORECAST SHIPPED'!$A$2:$G$1000000,4,FALSE)*L928</f>
        <v>0</v>
      </c>
      <c r="Q928" s="8">
        <f>VLOOKUP($A928,'03 FORECAST SHIPPED'!$A$2:$G$1000000,5,FALSE)*M928</f>
        <v>0</v>
      </c>
      <c r="R928" s="8">
        <f>VLOOKUP($A928,'03 FORECAST SHIPPED'!$A$2:$G$1000000,6,FALSE)*N928</f>
        <v>0</v>
      </c>
      <c r="S928" s="8">
        <f>VLOOKUP($A928,'03 FORECAST SHIPPED'!$A$2:$G$1000000,7,FALSE)*O928</f>
        <v>0</v>
      </c>
    </row>
    <row r="929" spans="1:19" x14ac:dyDescent="0.25">
      <c r="A929" t="s">
        <v>965</v>
      </c>
      <c r="B929">
        <f>VLOOKUP($A929,'01 LEAD TIME'!$A$10:$G$1000000,2,FALSE)</f>
        <v>2</v>
      </c>
      <c r="C929">
        <f>VLOOKUP($A929,'01 LEAD TIME'!$A$10:$G$1000000,3,FALSE)</f>
        <v>3849</v>
      </c>
      <c r="D929" s="3">
        <f>VLOOKUP($A929,'01 LEAD TIME'!$A$10:$G$1000000,4,FALSE)</f>
        <v>109000</v>
      </c>
      <c r="E929" s="3">
        <f>VLOOKUP($A929,'01 LEAD TIME'!$A$10:$G$1000000,5,FALSE)</f>
        <v>109000</v>
      </c>
      <c r="F929" s="3">
        <f>VLOOKUP($A929,'01 LEAD TIME'!$A$10:$G$1000000,6,FALSE)</f>
        <v>1</v>
      </c>
      <c r="G929" s="3">
        <f>VLOOKUP($A929,'01 LEAD TIME'!$A$10:$G$1000000,7,FALSE)</f>
        <v>1</v>
      </c>
      <c r="H929" s="3">
        <f>VLOOKUP($A929,'02 SHIPPED'!$A$10:$G$1000000,4,FALSE)</f>
        <v>125500</v>
      </c>
      <c r="I929" s="3">
        <f>VLOOKUP($A929,'02 SHIPPED'!$A$10:$G$1000000,5,FALSE)</f>
        <v>125500</v>
      </c>
      <c r="J929" s="3">
        <f>VLOOKUP($A929,'02 SHIPPED'!$A$10:$G$1000000,6,FALSE)</f>
        <v>2</v>
      </c>
      <c r="K929" s="3">
        <f>VLOOKUP($A929,'02 SHIPPED'!$A$10:$G$1000000,7,FALSE)</f>
        <v>2</v>
      </c>
      <c r="L929" s="2">
        <f t="shared" si="59"/>
        <v>0.86852589641434264</v>
      </c>
      <c r="M929" s="2">
        <f t="shared" si="60"/>
        <v>0.86852589641434264</v>
      </c>
      <c r="N929" s="2">
        <f t="shared" si="61"/>
        <v>0.5</v>
      </c>
      <c r="O929" s="2">
        <f t="shared" si="62"/>
        <v>0.5</v>
      </c>
      <c r="P929" s="8">
        <f>VLOOKUP($A929,'03 FORECAST SHIPPED'!$A$2:$G$1000000,4,FALSE)*L929</f>
        <v>209314.74103585657</v>
      </c>
      <c r="Q929" s="8">
        <f>VLOOKUP($A929,'03 FORECAST SHIPPED'!$A$2:$G$1000000,5,FALSE)*M929</f>
        <v>209314.74103585657</v>
      </c>
      <c r="R929" s="8">
        <f>VLOOKUP($A929,'03 FORECAST SHIPPED'!$A$2:$G$1000000,6,FALSE)*N929</f>
        <v>1</v>
      </c>
      <c r="S929" s="8">
        <f>VLOOKUP($A929,'03 FORECAST SHIPPED'!$A$2:$G$1000000,7,FALSE)*O929</f>
        <v>1</v>
      </c>
    </row>
    <row r="930" spans="1:19" x14ac:dyDescent="0.25">
      <c r="A930" t="s">
        <v>966</v>
      </c>
      <c r="B930">
        <f>VLOOKUP($A930,'01 LEAD TIME'!$A$10:$G$1000000,2,FALSE)</f>
        <v>2</v>
      </c>
      <c r="C930">
        <f>VLOOKUP($A930,'01 LEAD TIME'!$A$10:$G$1000000,3,FALSE)</f>
        <v>3920</v>
      </c>
      <c r="D930" s="3">
        <f>VLOOKUP($A930,'01 LEAD TIME'!$A$10:$G$1000000,4,FALSE)</f>
        <v>353200</v>
      </c>
      <c r="E930" s="3">
        <f>VLOOKUP($A930,'01 LEAD TIME'!$A$10:$G$1000000,5,FALSE)</f>
        <v>353200</v>
      </c>
      <c r="F930" s="3">
        <f>VLOOKUP($A930,'01 LEAD TIME'!$A$10:$G$1000000,6,FALSE)</f>
        <v>3</v>
      </c>
      <c r="G930" s="3">
        <f>VLOOKUP($A930,'01 LEAD TIME'!$A$10:$G$1000000,7,FALSE)</f>
        <v>3</v>
      </c>
      <c r="H930" s="3">
        <f>VLOOKUP($A930,'02 SHIPPED'!$A$10:$G$1000000,4,FALSE)</f>
        <v>0</v>
      </c>
      <c r="I930" s="3">
        <f>VLOOKUP($A930,'02 SHIPPED'!$A$10:$G$1000000,5,FALSE)</f>
        <v>0</v>
      </c>
      <c r="J930" s="3">
        <f>VLOOKUP($A930,'02 SHIPPED'!$A$10:$G$1000000,6,FALSE)</f>
        <v>0</v>
      </c>
      <c r="K930" s="3">
        <f>VLOOKUP($A930,'02 SHIPPED'!$A$10:$G$1000000,7,FALSE)</f>
        <v>0</v>
      </c>
      <c r="L930" s="2" t="e">
        <f t="shared" si="59"/>
        <v>#DIV/0!</v>
      </c>
      <c r="M930" s="2" t="e">
        <f t="shared" si="60"/>
        <v>#DIV/0!</v>
      </c>
      <c r="N930" s="2" t="e">
        <f t="shared" si="61"/>
        <v>#DIV/0!</v>
      </c>
      <c r="O930" s="2" t="e">
        <f t="shared" si="62"/>
        <v>#DIV/0!</v>
      </c>
      <c r="P930" s="8" t="e">
        <f>VLOOKUP($A930,'03 FORECAST SHIPPED'!$A$2:$G$1000000,4,FALSE)*L930</f>
        <v>#DIV/0!</v>
      </c>
      <c r="Q930" s="8" t="e">
        <f>VLOOKUP($A930,'03 FORECAST SHIPPED'!$A$2:$G$1000000,5,FALSE)*M930</f>
        <v>#DIV/0!</v>
      </c>
      <c r="R930" s="8" t="e">
        <f>VLOOKUP($A930,'03 FORECAST SHIPPED'!$A$2:$G$1000000,6,FALSE)*N930</f>
        <v>#DIV/0!</v>
      </c>
      <c r="S930" s="8" t="e">
        <f>VLOOKUP($A930,'03 FORECAST SHIPPED'!$A$2:$G$1000000,7,FALSE)*O930</f>
        <v>#DIV/0!</v>
      </c>
    </row>
    <row r="931" spans="1:19" x14ac:dyDescent="0.25">
      <c r="A931" t="s">
        <v>967</v>
      </c>
      <c r="B931">
        <f>VLOOKUP($A931,'01 LEAD TIME'!$A$10:$G$1000000,2,FALSE)</f>
        <v>2</v>
      </c>
      <c r="C931">
        <f>VLOOKUP($A931,'01 LEAD TIME'!$A$10:$G$1000000,3,FALSE)</f>
        <v>3934</v>
      </c>
      <c r="D931" s="3">
        <f>VLOOKUP($A931,'01 LEAD TIME'!$A$10:$G$1000000,4,FALSE)</f>
        <v>176900</v>
      </c>
      <c r="E931" s="3">
        <f>VLOOKUP($A931,'01 LEAD TIME'!$A$10:$G$1000000,5,FALSE)</f>
        <v>176900</v>
      </c>
      <c r="F931" s="3">
        <f>VLOOKUP($A931,'01 LEAD TIME'!$A$10:$G$1000000,6,FALSE)</f>
        <v>2</v>
      </c>
      <c r="G931" s="3">
        <f>VLOOKUP($A931,'01 LEAD TIME'!$A$10:$G$1000000,7,FALSE)</f>
        <v>2</v>
      </c>
      <c r="H931" s="3">
        <f>VLOOKUP($A931,'02 SHIPPED'!$A$10:$G$1000000,4,FALSE)</f>
        <v>0</v>
      </c>
      <c r="I931" s="3">
        <f>VLOOKUP($A931,'02 SHIPPED'!$A$10:$G$1000000,5,FALSE)</f>
        <v>0</v>
      </c>
      <c r="J931" s="3">
        <f>VLOOKUP($A931,'02 SHIPPED'!$A$10:$G$1000000,6,FALSE)</f>
        <v>0</v>
      </c>
      <c r="K931" s="3">
        <f>VLOOKUP($A931,'02 SHIPPED'!$A$10:$G$1000000,7,FALSE)</f>
        <v>0</v>
      </c>
      <c r="L931" s="2" t="e">
        <f t="shared" si="59"/>
        <v>#DIV/0!</v>
      </c>
      <c r="M931" s="2" t="e">
        <f t="shared" si="60"/>
        <v>#DIV/0!</v>
      </c>
      <c r="N931" s="2" t="e">
        <f t="shared" si="61"/>
        <v>#DIV/0!</v>
      </c>
      <c r="O931" s="2" t="e">
        <f t="shared" si="62"/>
        <v>#DIV/0!</v>
      </c>
      <c r="P931" s="8" t="e">
        <f>VLOOKUP($A931,'03 FORECAST SHIPPED'!$A$2:$G$1000000,4,FALSE)*L931</f>
        <v>#DIV/0!</v>
      </c>
      <c r="Q931" s="8" t="e">
        <f>VLOOKUP($A931,'03 FORECAST SHIPPED'!$A$2:$G$1000000,5,FALSE)*M931</f>
        <v>#DIV/0!</v>
      </c>
      <c r="R931" s="8" t="e">
        <f>VLOOKUP($A931,'03 FORECAST SHIPPED'!$A$2:$G$1000000,6,FALSE)*N931</f>
        <v>#DIV/0!</v>
      </c>
      <c r="S931" s="8" t="e">
        <f>VLOOKUP($A931,'03 FORECAST SHIPPED'!$A$2:$G$1000000,7,FALSE)*O931</f>
        <v>#DIV/0!</v>
      </c>
    </row>
    <row r="932" spans="1:19" x14ac:dyDescent="0.25">
      <c r="A932" t="s">
        <v>968</v>
      </c>
      <c r="B932">
        <f>VLOOKUP($A932,'01 LEAD TIME'!$A$10:$G$1000000,2,FALSE)</f>
        <v>2</v>
      </c>
      <c r="C932">
        <f>VLOOKUP($A932,'01 LEAD TIME'!$A$10:$G$1000000,3,FALSE)</f>
        <v>3939</v>
      </c>
      <c r="D932" s="3">
        <f>VLOOKUP($A932,'01 LEAD TIME'!$A$10:$G$1000000,4,FALSE)</f>
        <v>23342052</v>
      </c>
      <c r="E932" s="3">
        <f>VLOOKUP($A932,'01 LEAD TIME'!$A$10:$G$1000000,5,FALSE)</f>
        <v>23110229.5</v>
      </c>
      <c r="F932" s="3">
        <f>VLOOKUP($A932,'01 LEAD TIME'!$A$10:$G$1000000,6,FALSE)</f>
        <v>310</v>
      </c>
      <c r="G932" s="3">
        <f>VLOOKUP($A932,'01 LEAD TIME'!$A$10:$G$1000000,7,FALSE)</f>
        <v>396</v>
      </c>
      <c r="H932" s="3">
        <f>VLOOKUP($A932,'02 SHIPPED'!$A$10:$G$1000000,4,FALSE)</f>
        <v>46822100</v>
      </c>
      <c r="I932" s="3">
        <f>VLOOKUP($A932,'02 SHIPPED'!$A$10:$G$1000000,5,FALSE)</f>
        <v>46397327.200000003</v>
      </c>
      <c r="J932" s="3">
        <f>VLOOKUP($A932,'02 SHIPPED'!$A$10:$G$1000000,6,FALSE)</f>
        <v>565</v>
      </c>
      <c r="K932" s="3">
        <f>VLOOKUP($A932,'02 SHIPPED'!$A$10:$G$1000000,7,FALSE)</f>
        <v>742</v>
      </c>
      <c r="L932" s="2">
        <f t="shared" si="59"/>
        <v>0.49852637963696628</v>
      </c>
      <c r="M932" s="2">
        <f t="shared" si="60"/>
        <v>0.49809398287925516</v>
      </c>
      <c r="N932" s="2">
        <f t="shared" si="61"/>
        <v>0.54867256637168138</v>
      </c>
      <c r="O932" s="2">
        <f t="shared" si="62"/>
        <v>0.53369272237196763</v>
      </c>
      <c r="P932" s="8">
        <f>VLOOKUP($A932,'03 FORECAST SHIPPED'!$A$2:$G$1000000,4,FALSE)*L932</f>
        <v>30947526.577420149</v>
      </c>
      <c r="Q932" s="8">
        <f>VLOOKUP($A932,'03 FORECAST SHIPPED'!$A$2:$G$1000000,5,FALSE)*M932</f>
        <v>30647875.243090607</v>
      </c>
      <c r="R932" s="8">
        <f>VLOOKUP($A932,'03 FORECAST SHIPPED'!$A$2:$G$1000000,6,FALSE)*N932</f>
        <v>388.46017699115043</v>
      </c>
      <c r="S932" s="8">
        <f>VLOOKUP($A932,'03 FORECAST SHIPPED'!$A$2:$G$1000000,7,FALSE)*O932</f>
        <v>506.4743935309973</v>
      </c>
    </row>
    <row r="933" spans="1:19" x14ac:dyDescent="0.25">
      <c r="A933" t="s">
        <v>969</v>
      </c>
      <c r="B933">
        <f>VLOOKUP($A933,'01 LEAD TIME'!$A$10:$G$1000000,2,FALSE)</f>
        <v>2</v>
      </c>
      <c r="C933">
        <f>VLOOKUP($A933,'01 LEAD TIME'!$A$10:$G$1000000,3,FALSE)</f>
        <v>3946</v>
      </c>
      <c r="D933" s="3">
        <f>VLOOKUP($A933,'01 LEAD TIME'!$A$10:$G$1000000,4,FALSE)</f>
        <v>2312299</v>
      </c>
      <c r="E933" s="3">
        <f>VLOOKUP($A933,'01 LEAD TIME'!$A$10:$G$1000000,5,FALSE)</f>
        <v>2312299</v>
      </c>
      <c r="F933" s="3">
        <f>VLOOKUP($A933,'01 LEAD TIME'!$A$10:$G$1000000,6,FALSE)</f>
        <v>4</v>
      </c>
      <c r="G933" s="3">
        <f>VLOOKUP($A933,'01 LEAD TIME'!$A$10:$G$1000000,7,FALSE)</f>
        <v>4</v>
      </c>
      <c r="H933" s="3">
        <f>VLOOKUP($A933,'02 SHIPPED'!$A$10:$G$1000000,4,FALSE)</f>
        <v>2803400</v>
      </c>
      <c r="I933" s="3">
        <f>VLOOKUP($A933,'02 SHIPPED'!$A$10:$G$1000000,5,FALSE)</f>
        <v>2803400</v>
      </c>
      <c r="J933" s="3">
        <f>VLOOKUP($A933,'02 SHIPPED'!$A$10:$G$1000000,6,FALSE)</f>
        <v>4</v>
      </c>
      <c r="K933" s="3">
        <f>VLOOKUP($A933,'02 SHIPPED'!$A$10:$G$1000000,7,FALSE)</f>
        <v>4</v>
      </c>
      <c r="L933" s="2">
        <f t="shared" si="59"/>
        <v>0.82481950488692302</v>
      </c>
      <c r="M933" s="2">
        <f t="shared" si="60"/>
        <v>0.82481950488692302</v>
      </c>
      <c r="N933" s="2">
        <f t="shared" si="61"/>
        <v>1</v>
      </c>
      <c r="O933" s="2">
        <f t="shared" si="62"/>
        <v>1</v>
      </c>
      <c r="P933" s="8">
        <f>VLOOKUP($A933,'03 FORECAST SHIPPED'!$A$2:$G$1000000,4,FALSE)*L933</f>
        <v>2533349.8024901906</v>
      </c>
      <c r="Q933" s="8">
        <f>VLOOKUP($A933,'03 FORECAST SHIPPED'!$A$2:$G$1000000,5,FALSE)*M933</f>
        <v>2525617.1196318758</v>
      </c>
      <c r="R933" s="8">
        <f>VLOOKUP($A933,'03 FORECAST SHIPPED'!$A$2:$G$1000000,6,FALSE)*N933</f>
        <v>7</v>
      </c>
      <c r="S933" s="8">
        <f>VLOOKUP($A933,'03 FORECAST SHIPPED'!$A$2:$G$1000000,7,FALSE)*O933</f>
        <v>7</v>
      </c>
    </row>
    <row r="934" spans="1:19" x14ac:dyDescent="0.25">
      <c r="A934" t="s">
        <v>970</v>
      </c>
      <c r="B934">
        <f>VLOOKUP($A934,'01 LEAD TIME'!$A$10:$G$1000000,2,FALSE)</f>
        <v>2</v>
      </c>
      <c r="C934">
        <f>VLOOKUP($A934,'01 LEAD TIME'!$A$10:$G$1000000,3,FALSE)</f>
        <v>3950</v>
      </c>
      <c r="D934" s="3">
        <f>VLOOKUP($A934,'01 LEAD TIME'!$A$10:$G$1000000,4,FALSE)</f>
        <v>23530412</v>
      </c>
      <c r="E934" s="3">
        <f>VLOOKUP($A934,'01 LEAD TIME'!$A$10:$G$1000000,5,FALSE)</f>
        <v>23207101.239999998</v>
      </c>
      <c r="F934" s="3">
        <f>VLOOKUP($A934,'01 LEAD TIME'!$A$10:$G$1000000,6,FALSE)</f>
        <v>281</v>
      </c>
      <c r="G934" s="3">
        <f>VLOOKUP($A934,'01 LEAD TIME'!$A$10:$G$1000000,7,FALSE)</f>
        <v>337</v>
      </c>
      <c r="H934" s="3">
        <f>VLOOKUP($A934,'02 SHIPPED'!$A$10:$G$1000000,4,FALSE)</f>
        <v>56272493.200000003</v>
      </c>
      <c r="I934" s="3">
        <f>VLOOKUP($A934,'02 SHIPPED'!$A$10:$G$1000000,5,FALSE)</f>
        <v>55540367.030000001</v>
      </c>
      <c r="J934" s="3">
        <f>VLOOKUP($A934,'02 SHIPPED'!$A$10:$G$1000000,6,FALSE)</f>
        <v>694</v>
      </c>
      <c r="K934" s="3">
        <f>VLOOKUP($A934,'02 SHIPPED'!$A$10:$G$1000000,7,FALSE)</f>
        <v>859</v>
      </c>
      <c r="L934" s="2">
        <f t="shared" si="59"/>
        <v>0.4181512256151465</v>
      </c>
      <c r="M934" s="2">
        <f t="shared" si="60"/>
        <v>0.41784205760586235</v>
      </c>
      <c r="N934" s="2">
        <f t="shared" si="61"/>
        <v>0.40489913544668588</v>
      </c>
      <c r="O934" s="2">
        <f t="shared" si="62"/>
        <v>0.39231664726426074</v>
      </c>
      <c r="P934" s="8">
        <f>VLOOKUP($A934,'03 FORECAST SHIPPED'!$A$2:$G$1000000,4,FALSE)*L934</f>
        <v>30758238.728700478</v>
      </c>
      <c r="Q934" s="8">
        <f>VLOOKUP($A934,'03 FORECAST SHIPPED'!$A$2:$G$1000000,5,FALSE)*M934</f>
        <v>30378346.524113923</v>
      </c>
      <c r="R934" s="8">
        <f>VLOOKUP($A934,'03 FORECAST SHIPPED'!$A$2:$G$1000000,6,FALSE)*N934</f>
        <v>374.93659942363109</v>
      </c>
      <c r="S934" s="8">
        <f>VLOOKUP($A934,'03 FORECAST SHIPPED'!$A$2:$G$1000000,7,FALSE)*O934</f>
        <v>444.10244470314314</v>
      </c>
    </row>
    <row r="935" spans="1:19" x14ac:dyDescent="0.25">
      <c r="A935" t="s">
        <v>971</v>
      </c>
      <c r="B935">
        <f>VLOOKUP($A935,'01 LEAD TIME'!$A$10:$G$1000000,2,FALSE)</f>
        <v>2</v>
      </c>
      <c r="C935">
        <f>VLOOKUP($A935,'01 LEAD TIME'!$A$10:$G$1000000,3,FALSE)</f>
        <v>4036</v>
      </c>
      <c r="D935" s="3">
        <f>VLOOKUP($A935,'01 LEAD TIME'!$A$10:$G$1000000,4,FALSE)</f>
        <v>203900</v>
      </c>
      <c r="E935" s="3">
        <f>VLOOKUP($A935,'01 LEAD TIME'!$A$10:$G$1000000,5,FALSE)</f>
        <v>203900</v>
      </c>
      <c r="F935" s="3">
        <f>VLOOKUP($A935,'01 LEAD TIME'!$A$10:$G$1000000,6,FALSE)</f>
        <v>2</v>
      </c>
      <c r="G935" s="3">
        <f>VLOOKUP($A935,'01 LEAD TIME'!$A$10:$G$1000000,7,FALSE)</f>
        <v>2</v>
      </c>
      <c r="H935" s="3">
        <f>VLOOKUP($A935,'02 SHIPPED'!$A$10:$G$1000000,4,FALSE)</f>
        <v>191100</v>
      </c>
      <c r="I935" s="3">
        <f>VLOOKUP($A935,'02 SHIPPED'!$A$10:$G$1000000,5,FALSE)</f>
        <v>191100</v>
      </c>
      <c r="J935" s="3">
        <f>VLOOKUP($A935,'02 SHIPPED'!$A$10:$G$1000000,6,FALSE)</f>
        <v>2</v>
      </c>
      <c r="K935" s="3">
        <f>VLOOKUP($A935,'02 SHIPPED'!$A$10:$G$1000000,7,FALSE)</f>
        <v>2</v>
      </c>
      <c r="L935" s="2">
        <f t="shared" si="59"/>
        <v>1.0669806384092098</v>
      </c>
      <c r="M935" s="2">
        <f t="shared" si="60"/>
        <v>1.0669806384092098</v>
      </c>
      <c r="N935" s="2">
        <f t="shared" si="61"/>
        <v>1</v>
      </c>
      <c r="O935" s="2">
        <f t="shared" si="62"/>
        <v>1</v>
      </c>
      <c r="P935" s="8">
        <f>VLOOKUP($A935,'03 FORECAST SHIPPED'!$A$2:$G$1000000,4,FALSE)*L935</f>
        <v>217557.35217163787</v>
      </c>
      <c r="Q935" s="8">
        <f>VLOOKUP($A935,'03 FORECAST SHIPPED'!$A$2:$G$1000000,5,FALSE)*M935</f>
        <v>217557.35217163787</v>
      </c>
      <c r="R935" s="8">
        <f>VLOOKUP($A935,'03 FORECAST SHIPPED'!$A$2:$G$1000000,6,FALSE)*N935</f>
        <v>2</v>
      </c>
      <c r="S935" s="8">
        <f>VLOOKUP($A935,'03 FORECAST SHIPPED'!$A$2:$G$1000000,7,FALSE)*O935</f>
        <v>2</v>
      </c>
    </row>
    <row r="936" spans="1:19" x14ac:dyDescent="0.25">
      <c r="A936" t="s">
        <v>972</v>
      </c>
      <c r="B936">
        <f>VLOOKUP($A936,'01 LEAD TIME'!$A$10:$G$1000000,2,FALSE)</f>
        <v>2</v>
      </c>
      <c r="C936">
        <f>VLOOKUP($A936,'01 LEAD TIME'!$A$10:$G$1000000,3,FALSE)</f>
        <v>4043</v>
      </c>
      <c r="D936" s="3">
        <f>VLOOKUP($A936,'01 LEAD TIME'!$A$10:$G$1000000,4,FALSE)</f>
        <v>65300</v>
      </c>
      <c r="E936" s="3">
        <f>VLOOKUP($A936,'01 LEAD TIME'!$A$10:$G$1000000,5,FALSE)</f>
        <v>65300</v>
      </c>
      <c r="F936" s="3">
        <f>VLOOKUP($A936,'01 LEAD TIME'!$A$10:$G$1000000,6,FALSE)</f>
        <v>1</v>
      </c>
      <c r="G936" s="3">
        <f>VLOOKUP($A936,'01 LEAD TIME'!$A$10:$G$1000000,7,FALSE)</f>
        <v>1</v>
      </c>
      <c r="H936" s="3">
        <f>VLOOKUP($A936,'02 SHIPPED'!$A$10:$G$1000000,4,FALSE)</f>
        <v>65300</v>
      </c>
      <c r="I936" s="3">
        <f>VLOOKUP($A936,'02 SHIPPED'!$A$10:$G$1000000,5,FALSE)</f>
        <v>65300</v>
      </c>
      <c r="J936" s="3">
        <f>VLOOKUP($A936,'02 SHIPPED'!$A$10:$G$1000000,6,FALSE)</f>
        <v>1</v>
      </c>
      <c r="K936" s="3">
        <f>VLOOKUP($A936,'02 SHIPPED'!$A$10:$G$1000000,7,FALSE)</f>
        <v>1</v>
      </c>
      <c r="L936" s="2">
        <f t="shared" si="59"/>
        <v>1</v>
      </c>
      <c r="M936" s="2">
        <f t="shared" si="60"/>
        <v>1</v>
      </c>
      <c r="N936" s="2">
        <f t="shared" si="61"/>
        <v>1</v>
      </c>
      <c r="O936" s="2">
        <f t="shared" si="62"/>
        <v>1</v>
      </c>
      <c r="P936" s="8">
        <f>VLOOKUP($A936,'03 FORECAST SHIPPED'!$A$2:$G$1000000,4,FALSE)*L936</f>
        <v>0</v>
      </c>
      <c r="Q936" s="8">
        <f>VLOOKUP($A936,'03 FORECAST SHIPPED'!$A$2:$G$1000000,5,FALSE)*M936</f>
        <v>0</v>
      </c>
      <c r="R936" s="8">
        <f>VLOOKUP($A936,'03 FORECAST SHIPPED'!$A$2:$G$1000000,6,FALSE)*N936</f>
        <v>0</v>
      </c>
      <c r="S936" s="8">
        <f>VLOOKUP($A936,'03 FORECAST SHIPPED'!$A$2:$G$1000000,7,FALSE)*O936</f>
        <v>0</v>
      </c>
    </row>
    <row r="937" spans="1:19" x14ac:dyDescent="0.25">
      <c r="A937" t="s">
        <v>973</v>
      </c>
      <c r="B937">
        <f>VLOOKUP($A937,'01 LEAD TIME'!$A$10:$G$1000000,2,FALSE)</f>
        <v>2</v>
      </c>
      <c r="C937">
        <f>VLOOKUP($A937,'01 LEAD TIME'!$A$10:$G$1000000,3,FALSE)</f>
        <v>4060</v>
      </c>
      <c r="D937" s="3">
        <f>VLOOKUP($A937,'01 LEAD TIME'!$A$10:$G$1000000,4,FALSE)</f>
        <v>1277900</v>
      </c>
      <c r="E937" s="3">
        <f>VLOOKUP($A937,'01 LEAD TIME'!$A$10:$G$1000000,5,FALSE)</f>
        <v>1277900</v>
      </c>
      <c r="F937" s="3">
        <f>VLOOKUP($A937,'01 LEAD TIME'!$A$10:$G$1000000,6,FALSE)</f>
        <v>5</v>
      </c>
      <c r="G937" s="3">
        <f>VLOOKUP($A937,'01 LEAD TIME'!$A$10:$G$1000000,7,FALSE)</f>
        <v>5</v>
      </c>
      <c r="H937" s="3">
        <f>VLOOKUP($A937,'02 SHIPPED'!$A$10:$G$1000000,4,FALSE)</f>
        <v>1894961</v>
      </c>
      <c r="I937" s="3">
        <f>VLOOKUP($A937,'02 SHIPPED'!$A$10:$G$1000000,5,FALSE)</f>
        <v>1880705.34</v>
      </c>
      <c r="J937" s="3">
        <f>VLOOKUP($A937,'02 SHIPPED'!$A$10:$G$1000000,6,FALSE)</f>
        <v>11</v>
      </c>
      <c r="K937" s="3">
        <f>VLOOKUP($A937,'02 SHIPPED'!$A$10:$G$1000000,7,FALSE)</f>
        <v>11</v>
      </c>
      <c r="L937" s="2">
        <f t="shared" si="59"/>
        <v>0.67436744080748889</v>
      </c>
      <c r="M937" s="2">
        <f t="shared" si="60"/>
        <v>0.67947911500054547</v>
      </c>
      <c r="N937" s="2">
        <f t="shared" si="61"/>
        <v>0.45454545454545453</v>
      </c>
      <c r="O937" s="2">
        <f t="shared" si="62"/>
        <v>0.45454545454545453</v>
      </c>
      <c r="P937" s="8">
        <f>VLOOKUP($A937,'03 FORECAST SHIPPED'!$A$2:$G$1000000,4,FALSE)*L937</f>
        <v>3124668.7240001243</v>
      </c>
      <c r="Q937" s="8">
        <f>VLOOKUP($A937,'03 FORECAST SHIPPED'!$A$2:$G$1000000,5,FALSE)*M937</f>
        <v>3138667.1460112939</v>
      </c>
      <c r="R937" s="8">
        <f>VLOOKUP($A937,'03 FORECAST SHIPPED'!$A$2:$G$1000000,6,FALSE)*N937</f>
        <v>9.0909090909090899</v>
      </c>
      <c r="S937" s="8">
        <f>VLOOKUP($A937,'03 FORECAST SHIPPED'!$A$2:$G$1000000,7,FALSE)*O937</f>
        <v>11.818181818181818</v>
      </c>
    </row>
    <row r="938" spans="1:19" x14ac:dyDescent="0.25">
      <c r="A938" t="s">
        <v>974</v>
      </c>
      <c r="B938">
        <f>VLOOKUP($A938,'01 LEAD TIME'!$A$10:$G$1000000,2,FALSE)</f>
        <v>2</v>
      </c>
      <c r="C938">
        <f>VLOOKUP($A938,'01 LEAD TIME'!$A$10:$G$1000000,3,FALSE)</f>
        <v>4102</v>
      </c>
      <c r="D938" s="3">
        <f>VLOOKUP($A938,'01 LEAD TIME'!$A$10:$G$1000000,4,FALSE)</f>
        <v>47800</v>
      </c>
      <c r="E938" s="3">
        <f>VLOOKUP($A938,'01 LEAD TIME'!$A$10:$G$1000000,5,FALSE)</f>
        <v>47800</v>
      </c>
      <c r="F938" s="3">
        <f>VLOOKUP($A938,'01 LEAD TIME'!$A$10:$G$1000000,6,FALSE)</f>
        <v>2</v>
      </c>
      <c r="G938" s="3">
        <f>VLOOKUP($A938,'01 LEAD TIME'!$A$10:$G$1000000,7,FALSE)</f>
        <v>2</v>
      </c>
      <c r="H938" s="3">
        <f>VLOOKUP($A938,'02 SHIPPED'!$A$10:$G$1000000,4,FALSE)</f>
        <v>101701</v>
      </c>
      <c r="I938" s="3">
        <f>VLOOKUP($A938,'02 SHIPPED'!$A$10:$G$1000000,5,FALSE)</f>
        <v>98675.75</v>
      </c>
      <c r="J938" s="3">
        <f>VLOOKUP($A938,'02 SHIPPED'!$A$10:$G$1000000,6,FALSE)</f>
        <v>4</v>
      </c>
      <c r="K938" s="3">
        <f>VLOOKUP($A938,'02 SHIPPED'!$A$10:$G$1000000,7,FALSE)</f>
        <v>5</v>
      </c>
      <c r="L938" s="2">
        <f t="shared" si="59"/>
        <v>0.47000521135485396</v>
      </c>
      <c r="M938" s="2">
        <f t="shared" si="60"/>
        <v>0.48441486383432608</v>
      </c>
      <c r="N938" s="2">
        <f t="shared" si="61"/>
        <v>0.5</v>
      </c>
      <c r="O938" s="2">
        <f t="shared" si="62"/>
        <v>0.4</v>
      </c>
      <c r="P938" s="8">
        <f>VLOOKUP($A938,'03 FORECAST SHIPPED'!$A$2:$G$1000000,4,FALSE)*L938</f>
        <v>31010.943845193266</v>
      </c>
      <c r="Q938" s="8">
        <f>VLOOKUP($A938,'03 FORECAST SHIPPED'!$A$2:$G$1000000,5,FALSE)*M938</f>
        <v>31961.692715788835</v>
      </c>
      <c r="R938" s="8">
        <f>VLOOKUP($A938,'03 FORECAST SHIPPED'!$A$2:$G$1000000,6,FALSE)*N938</f>
        <v>1.5</v>
      </c>
      <c r="S938" s="8">
        <f>VLOOKUP($A938,'03 FORECAST SHIPPED'!$A$2:$G$1000000,7,FALSE)*O938</f>
        <v>1.2000000000000002</v>
      </c>
    </row>
    <row r="939" spans="1:19" x14ac:dyDescent="0.25">
      <c r="A939" t="s">
        <v>975</v>
      </c>
      <c r="B939">
        <f>VLOOKUP($A939,'01 LEAD TIME'!$A$10:$G$1000000,2,FALSE)</f>
        <v>2</v>
      </c>
      <c r="C939">
        <f>VLOOKUP($A939,'01 LEAD TIME'!$A$10:$G$1000000,3,FALSE)</f>
        <v>4112</v>
      </c>
      <c r="D939" s="3">
        <f>VLOOKUP($A939,'01 LEAD TIME'!$A$10:$G$1000000,4,FALSE)</f>
        <v>129000</v>
      </c>
      <c r="E939" s="3">
        <f>VLOOKUP($A939,'01 LEAD TIME'!$A$10:$G$1000000,5,FALSE)</f>
        <v>129000</v>
      </c>
      <c r="F939" s="3">
        <f>VLOOKUP($A939,'01 LEAD TIME'!$A$10:$G$1000000,6,FALSE)</f>
        <v>1</v>
      </c>
      <c r="G939" s="3">
        <f>VLOOKUP($A939,'01 LEAD TIME'!$A$10:$G$1000000,7,FALSE)</f>
        <v>1</v>
      </c>
      <c r="H939" s="3">
        <f>VLOOKUP($A939,'02 SHIPPED'!$A$10:$G$1000000,4,FALSE)</f>
        <v>161400</v>
      </c>
      <c r="I939" s="3">
        <f>VLOOKUP($A939,'02 SHIPPED'!$A$10:$G$1000000,5,FALSE)</f>
        <v>161400</v>
      </c>
      <c r="J939" s="3">
        <f>VLOOKUP($A939,'02 SHIPPED'!$A$10:$G$1000000,6,FALSE)</f>
        <v>2</v>
      </c>
      <c r="K939" s="3">
        <f>VLOOKUP($A939,'02 SHIPPED'!$A$10:$G$1000000,7,FALSE)</f>
        <v>3</v>
      </c>
      <c r="L939" s="2">
        <f t="shared" si="59"/>
        <v>0.7992565055762082</v>
      </c>
      <c r="M939" s="2">
        <f t="shared" si="60"/>
        <v>0.7992565055762082</v>
      </c>
      <c r="N939" s="2">
        <f t="shared" si="61"/>
        <v>0.5</v>
      </c>
      <c r="O939" s="2">
        <f t="shared" si="62"/>
        <v>0.33333333333333331</v>
      </c>
      <c r="P939" s="8">
        <f>VLOOKUP($A939,'03 FORECAST SHIPPED'!$A$2:$G$1000000,4,FALSE)*L939</f>
        <v>0</v>
      </c>
      <c r="Q939" s="8">
        <f>VLOOKUP($A939,'03 FORECAST SHIPPED'!$A$2:$G$1000000,5,FALSE)*M939</f>
        <v>0</v>
      </c>
      <c r="R939" s="8">
        <f>VLOOKUP($A939,'03 FORECAST SHIPPED'!$A$2:$G$1000000,6,FALSE)*N939</f>
        <v>0</v>
      </c>
      <c r="S939" s="8">
        <f>VLOOKUP($A939,'03 FORECAST SHIPPED'!$A$2:$G$1000000,7,FALSE)*O939</f>
        <v>0</v>
      </c>
    </row>
    <row r="940" spans="1:19" x14ac:dyDescent="0.25">
      <c r="A940" t="s">
        <v>976</v>
      </c>
      <c r="B940">
        <f>VLOOKUP($A940,'01 LEAD TIME'!$A$10:$G$1000000,2,FALSE)</f>
        <v>2</v>
      </c>
      <c r="C940">
        <f>VLOOKUP($A940,'01 LEAD TIME'!$A$10:$G$1000000,3,FALSE)</f>
        <v>4123</v>
      </c>
      <c r="D940" s="3">
        <f>VLOOKUP($A940,'01 LEAD TIME'!$A$10:$G$1000000,4,FALSE)</f>
        <v>351450</v>
      </c>
      <c r="E940" s="3">
        <f>VLOOKUP($A940,'01 LEAD TIME'!$A$10:$G$1000000,5,FALSE)</f>
        <v>351450</v>
      </c>
      <c r="F940" s="3">
        <f>VLOOKUP($A940,'01 LEAD TIME'!$A$10:$G$1000000,6,FALSE)</f>
        <v>4</v>
      </c>
      <c r="G940" s="3">
        <f>VLOOKUP($A940,'01 LEAD TIME'!$A$10:$G$1000000,7,FALSE)</f>
        <v>4</v>
      </c>
      <c r="H940" s="3">
        <f>VLOOKUP($A940,'02 SHIPPED'!$A$10:$G$1000000,4,FALSE)</f>
        <v>136450</v>
      </c>
      <c r="I940" s="3">
        <f>VLOOKUP($A940,'02 SHIPPED'!$A$10:$G$1000000,5,FALSE)</f>
        <v>136450</v>
      </c>
      <c r="J940" s="3">
        <f>VLOOKUP($A940,'02 SHIPPED'!$A$10:$G$1000000,6,FALSE)</f>
        <v>3</v>
      </c>
      <c r="K940" s="3">
        <f>VLOOKUP($A940,'02 SHIPPED'!$A$10:$G$1000000,7,FALSE)</f>
        <v>3</v>
      </c>
      <c r="L940" s="2">
        <f t="shared" si="59"/>
        <v>2.5756687431293512</v>
      </c>
      <c r="M940" s="2">
        <f t="shared" si="60"/>
        <v>2.5756687431293512</v>
      </c>
      <c r="N940" s="2">
        <f t="shared" si="61"/>
        <v>1.3333333333333333</v>
      </c>
      <c r="O940" s="2">
        <f t="shared" si="62"/>
        <v>1.3333333333333333</v>
      </c>
      <c r="P940" s="8">
        <f>VLOOKUP($A940,'03 FORECAST SHIPPED'!$A$2:$G$1000000,4,FALSE)*L940</f>
        <v>1160209.9853426162</v>
      </c>
      <c r="Q940" s="8">
        <f>VLOOKUP($A940,'03 FORECAST SHIPPED'!$A$2:$G$1000000,5,FALSE)*M940</f>
        <v>1160209.9853426162</v>
      </c>
      <c r="R940" s="8">
        <f>VLOOKUP($A940,'03 FORECAST SHIPPED'!$A$2:$G$1000000,6,FALSE)*N940</f>
        <v>6.6666666666666661</v>
      </c>
      <c r="S940" s="8">
        <f>VLOOKUP($A940,'03 FORECAST SHIPPED'!$A$2:$G$1000000,7,FALSE)*O940</f>
        <v>6.6666666666666661</v>
      </c>
    </row>
    <row r="941" spans="1:19" x14ac:dyDescent="0.25">
      <c r="A941" t="s">
        <v>977</v>
      </c>
      <c r="B941">
        <f>VLOOKUP($A941,'01 LEAD TIME'!$A$10:$G$1000000,2,FALSE)</f>
        <v>2</v>
      </c>
      <c r="C941">
        <f>VLOOKUP($A941,'01 LEAD TIME'!$A$10:$G$1000000,3,FALSE)</f>
        <v>4218</v>
      </c>
      <c r="D941" s="3">
        <f>VLOOKUP($A941,'01 LEAD TIME'!$A$10:$G$1000000,4,FALSE)</f>
        <v>3925983</v>
      </c>
      <c r="E941" s="3">
        <f>VLOOKUP($A941,'01 LEAD TIME'!$A$10:$G$1000000,5,FALSE)</f>
        <v>3878763</v>
      </c>
      <c r="F941" s="3">
        <f>VLOOKUP($A941,'01 LEAD TIME'!$A$10:$G$1000000,6,FALSE)</f>
        <v>30</v>
      </c>
      <c r="G941" s="3">
        <f>VLOOKUP($A941,'01 LEAD TIME'!$A$10:$G$1000000,7,FALSE)</f>
        <v>31</v>
      </c>
      <c r="H941" s="3">
        <f>VLOOKUP($A941,'02 SHIPPED'!$A$10:$G$1000000,4,FALSE)</f>
        <v>7542410</v>
      </c>
      <c r="I941" s="3">
        <f>VLOOKUP($A941,'02 SHIPPED'!$A$10:$G$1000000,5,FALSE)</f>
        <v>7507070</v>
      </c>
      <c r="J941" s="3">
        <f>VLOOKUP($A941,'02 SHIPPED'!$A$10:$G$1000000,6,FALSE)</f>
        <v>52</v>
      </c>
      <c r="K941" s="3">
        <f>VLOOKUP($A941,'02 SHIPPED'!$A$10:$G$1000000,7,FALSE)</f>
        <v>56</v>
      </c>
      <c r="L941" s="2">
        <f t="shared" si="59"/>
        <v>0.52052102709876547</v>
      </c>
      <c r="M941" s="2">
        <f t="shared" si="60"/>
        <v>0.51668134172187019</v>
      </c>
      <c r="N941" s="2">
        <f t="shared" si="61"/>
        <v>0.57692307692307687</v>
      </c>
      <c r="O941" s="2">
        <f t="shared" si="62"/>
        <v>0.5535714285714286</v>
      </c>
      <c r="P941" s="8">
        <f>VLOOKUP($A941,'03 FORECAST SHIPPED'!$A$2:$G$1000000,4,FALSE)*L941</f>
        <v>3819876.3501889976</v>
      </c>
      <c r="Q941" s="8">
        <f>VLOOKUP($A941,'03 FORECAST SHIPPED'!$A$2:$G$1000000,5,FALSE)*M941</f>
        <v>3766718.4189842162</v>
      </c>
      <c r="R941" s="8">
        <f>VLOOKUP($A941,'03 FORECAST SHIPPED'!$A$2:$G$1000000,6,FALSE)*N941</f>
        <v>45.576923076923073</v>
      </c>
      <c r="S941" s="8">
        <f>VLOOKUP($A941,'03 FORECAST SHIPPED'!$A$2:$G$1000000,7,FALSE)*O941</f>
        <v>47.053571428571431</v>
      </c>
    </row>
    <row r="942" spans="1:19" x14ac:dyDescent="0.25">
      <c r="A942" t="s">
        <v>978</v>
      </c>
      <c r="B942">
        <f>VLOOKUP($A942,'01 LEAD TIME'!$A$10:$G$1000000,2,FALSE)</f>
        <v>2</v>
      </c>
      <c r="C942">
        <f>VLOOKUP($A942,'01 LEAD TIME'!$A$10:$G$1000000,3,FALSE)</f>
        <v>4224</v>
      </c>
      <c r="D942" s="3">
        <f>VLOOKUP($A942,'01 LEAD TIME'!$A$10:$G$1000000,4,FALSE)</f>
        <v>338029</v>
      </c>
      <c r="E942" s="3">
        <f>VLOOKUP($A942,'01 LEAD TIME'!$A$10:$G$1000000,5,FALSE)</f>
        <v>335169.2</v>
      </c>
      <c r="F942" s="3">
        <f>VLOOKUP($A942,'01 LEAD TIME'!$A$10:$G$1000000,6,FALSE)</f>
        <v>8</v>
      </c>
      <c r="G942" s="3">
        <f>VLOOKUP($A942,'01 LEAD TIME'!$A$10:$G$1000000,7,FALSE)</f>
        <v>9</v>
      </c>
      <c r="H942" s="3">
        <f>VLOOKUP($A942,'02 SHIPPED'!$A$10:$G$1000000,4,FALSE)</f>
        <v>1376939</v>
      </c>
      <c r="I942" s="3">
        <f>VLOOKUP($A942,'02 SHIPPED'!$A$10:$G$1000000,5,FALSE)</f>
        <v>1368088</v>
      </c>
      <c r="J942" s="3">
        <f>VLOOKUP($A942,'02 SHIPPED'!$A$10:$G$1000000,6,FALSE)</f>
        <v>21</v>
      </c>
      <c r="K942" s="3">
        <f>VLOOKUP($A942,'02 SHIPPED'!$A$10:$G$1000000,7,FALSE)</f>
        <v>25</v>
      </c>
      <c r="L942" s="2">
        <f t="shared" si="59"/>
        <v>0.24549308284535482</v>
      </c>
      <c r="M942" s="2">
        <f t="shared" si="60"/>
        <v>0.24499096549344779</v>
      </c>
      <c r="N942" s="2">
        <f t="shared" si="61"/>
        <v>0.38095238095238093</v>
      </c>
      <c r="O942" s="2">
        <f t="shared" si="62"/>
        <v>0.36</v>
      </c>
      <c r="P942" s="8">
        <f>VLOOKUP($A942,'03 FORECAST SHIPPED'!$A$2:$G$1000000,4,FALSE)*L942</f>
        <v>463457.79884584574</v>
      </c>
      <c r="Q942" s="8">
        <f>VLOOKUP($A942,'03 FORECAST SHIPPED'!$A$2:$G$1000000,5,FALSE)*M942</f>
        <v>460341.4540357053</v>
      </c>
      <c r="R942" s="8">
        <f>VLOOKUP($A942,'03 FORECAST SHIPPED'!$A$2:$G$1000000,6,FALSE)*N942</f>
        <v>11.047619047619047</v>
      </c>
      <c r="S942" s="8">
        <f>VLOOKUP($A942,'03 FORECAST SHIPPED'!$A$2:$G$1000000,7,FALSE)*O942</f>
        <v>11.879999999999999</v>
      </c>
    </row>
    <row r="943" spans="1:19" x14ac:dyDescent="0.25">
      <c r="A943" t="s">
        <v>979</v>
      </c>
      <c r="B943">
        <f>VLOOKUP($A943,'01 LEAD TIME'!$A$10:$G$1000000,2,FALSE)</f>
        <v>2</v>
      </c>
      <c r="C943">
        <f>VLOOKUP($A943,'01 LEAD TIME'!$A$10:$G$1000000,3,FALSE)</f>
        <v>4251</v>
      </c>
      <c r="D943" s="3">
        <f>VLOOKUP($A943,'01 LEAD TIME'!$A$10:$G$1000000,4,FALSE)</f>
        <v>345000</v>
      </c>
      <c r="E943" s="3">
        <f>VLOOKUP($A943,'01 LEAD TIME'!$A$10:$G$1000000,5,FALSE)</f>
        <v>345000</v>
      </c>
      <c r="F943" s="3">
        <f>VLOOKUP($A943,'01 LEAD TIME'!$A$10:$G$1000000,6,FALSE)</f>
        <v>1</v>
      </c>
      <c r="G943" s="3">
        <f>VLOOKUP($A943,'01 LEAD TIME'!$A$10:$G$1000000,7,FALSE)</f>
        <v>1</v>
      </c>
      <c r="H943" s="3">
        <f>VLOOKUP($A943,'02 SHIPPED'!$A$10:$G$1000000,4,FALSE)</f>
        <v>345000</v>
      </c>
      <c r="I943" s="3">
        <f>VLOOKUP($A943,'02 SHIPPED'!$A$10:$G$1000000,5,FALSE)</f>
        <v>345000</v>
      </c>
      <c r="J943" s="3">
        <f>VLOOKUP($A943,'02 SHIPPED'!$A$10:$G$1000000,6,FALSE)</f>
        <v>1</v>
      </c>
      <c r="K943" s="3">
        <f>VLOOKUP($A943,'02 SHIPPED'!$A$10:$G$1000000,7,FALSE)</f>
        <v>1</v>
      </c>
      <c r="L943" s="2">
        <f t="shared" si="59"/>
        <v>1</v>
      </c>
      <c r="M943" s="2">
        <f t="shared" si="60"/>
        <v>1</v>
      </c>
      <c r="N943" s="2">
        <f t="shared" si="61"/>
        <v>1</v>
      </c>
      <c r="O943" s="2">
        <f t="shared" si="62"/>
        <v>1</v>
      </c>
      <c r="P943" s="8">
        <f>VLOOKUP($A943,'03 FORECAST SHIPPED'!$A$2:$G$1000000,4,FALSE)*L943</f>
        <v>0</v>
      </c>
      <c r="Q943" s="8">
        <f>VLOOKUP($A943,'03 FORECAST SHIPPED'!$A$2:$G$1000000,5,FALSE)*M943</f>
        <v>0</v>
      </c>
      <c r="R943" s="8">
        <f>VLOOKUP($A943,'03 FORECAST SHIPPED'!$A$2:$G$1000000,6,FALSE)*N943</f>
        <v>0</v>
      </c>
      <c r="S943" s="8">
        <f>VLOOKUP($A943,'03 FORECAST SHIPPED'!$A$2:$G$1000000,7,FALSE)*O943</f>
        <v>0</v>
      </c>
    </row>
    <row r="944" spans="1:19" x14ac:dyDescent="0.25">
      <c r="A944" t="s">
        <v>980</v>
      </c>
      <c r="B944">
        <f>VLOOKUP($A944,'01 LEAD TIME'!$A$10:$G$1000000,2,FALSE)</f>
        <v>2</v>
      </c>
      <c r="C944">
        <f>VLOOKUP($A944,'01 LEAD TIME'!$A$10:$G$1000000,3,FALSE)</f>
        <v>4290</v>
      </c>
      <c r="D944" s="3">
        <f>VLOOKUP($A944,'01 LEAD TIME'!$A$10:$G$1000000,4,FALSE)</f>
        <v>295400</v>
      </c>
      <c r="E944" s="3">
        <f>VLOOKUP($A944,'01 LEAD TIME'!$A$10:$G$1000000,5,FALSE)</f>
        <v>295400</v>
      </c>
      <c r="F944" s="3">
        <f>VLOOKUP($A944,'01 LEAD TIME'!$A$10:$G$1000000,6,FALSE)</f>
        <v>3</v>
      </c>
      <c r="G944" s="3">
        <f>VLOOKUP($A944,'01 LEAD TIME'!$A$10:$G$1000000,7,FALSE)</f>
        <v>3</v>
      </c>
      <c r="H944" s="3">
        <f>VLOOKUP($A944,'02 SHIPPED'!$A$10:$G$1000000,4,FALSE)</f>
        <v>258900</v>
      </c>
      <c r="I944" s="3">
        <f>VLOOKUP($A944,'02 SHIPPED'!$A$10:$G$1000000,5,FALSE)</f>
        <v>258900</v>
      </c>
      <c r="J944" s="3">
        <f>VLOOKUP($A944,'02 SHIPPED'!$A$10:$G$1000000,6,FALSE)</f>
        <v>2</v>
      </c>
      <c r="K944" s="3">
        <f>VLOOKUP($A944,'02 SHIPPED'!$A$10:$G$1000000,7,FALSE)</f>
        <v>2</v>
      </c>
      <c r="L944" s="2">
        <f t="shared" si="59"/>
        <v>1.1409810737736579</v>
      </c>
      <c r="M944" s="2">
        <f t="shared" si="60"/>
        <v>1.1409810737736579</v>
      </c>
      <c r="N944" s="2">
        <f t="shared" si="61"/>
        <v>1.5</v>
      </c>
      <c r="O944" s="2">
        <f t="shared" si="62"/>
        <v>1.5</v>
      </c>
      <c r="P944" s="8">
        <f>VLOOKUP($A944,'03 FORECAST SHIPPED'!$A$2:$G$1000000,4,FALSE)*L944</f>
        <v>533294.55388180772</v>
      </c>
      <c r="Q944" s="8">
        <f>VLOOKUP($A944,'03 FORECAST SHIPPED'!$A$2:$G$1000000,5,FALSE)*M944</f>
        <v>494729.39358825807</v>
      </c>
      <c r="R944" s="8">
        <f>VLOOKUP($A944,'03 FORECAST SHIPPED'!$A$2:$G$1000000,6,FALSE)*N944</f>
        <v>7.5</v>
      </c>
      <c r="S944" s="8">
        <f>VLOOKUP($A944,'03 FORECAST SHIPPED'!$A$2:$G$1000000,7,FALSE)*O944</f>
        <v>7.5</v>
      </c>
    </row>
    <row r="945" spans="1:19" x14ac:dyDescent="0.25">
      <c r="A945" t="s">
        <v>981</v>
      </c>
      <c r="B945">
        <f>VLOOKUP($A945,'01 LEAD TIME'!$A$10:$G$1000000,2,FALSE)</f>
        <v>2</v>
      </c>
      <c r="C945">
        <f>VLOOKUP($A945,'01 LEAD TIME'!$A$10:$G$1000000,3,FALSE)</f>
        <v>4346</v>
      </c>
      <c r="D945" s="3">
        <f>VLOOKUP($A945,'01 LEAD TIME'!$A$10:$G$1000000,4,FALSE)</f>
        <v>1999000</v>
      </c>
      <c r="E945" s="3">
        <f>VLOOKUP($A945,'01 LEAD TIME'!$A$10:$G$1000000,5,FALSE)</f>
        <v>1999000</v>
      </c>
      <c r="F945" s="3">
        <f>VLOOKUP($A945,'01 LEAD TIME'!$A$10:$G$1000000,6,FALSE)</f>
        <v>1</v>
      </c>
      <c r="G945" s="3">
        <f>VLOOKUP($A945,'01 LEAD TIME'!$A$10:$G$1000000,7,FALSE)</f>
        <v>1</v>
      </c>
      <c r="H945" s="3">
        <f>VLOOKUP($A945,'02 SHIPPED'!$A$10:$G$1000000,4,FALSE)</f>
        <v>1999000</v>
      </c>
      <c r="I945" s="3">
        <f>VLOOKUP($A945,'02 SHIPPED'!$A$10:$G$1000000,5,FALSE)</f>
        <v>1999000</v>
      </c>
      <c r="J945" s="3">
        <f>VLOOKUP($A945,'02 SHIPPED'!$A$10:$G$1000000,6,FALSE)</f>
        <v>1</v>
      </c>
      <c r="K945" s="3">
        <f>VLOOKUP($A945,'02 SHIPPED'!$A$10:$G$1000000,7,FALSE)</f>
        <v>1</v>
      </c>
      <c r="L945" s="2">
        <f t="shared" si="59"/>
        <v>1</v>
      </c>
      <c r="M945" s="2">
        <f t="shared" si="60"/>
        <v>1</v>
      </c>
      <c r="N945" s="2">
        <f t="shared" si="61"/>
        <v>1</v>
      </c>
      <c r="O945" s="2">
        <f t="shared" si="62"/>
        <v>1</v>
      </c>
      <c r="P945" s="8">
        <f>VLOOKUP($A945,'03 FORECAST SHIPPED'!$A$2:$G$1000000,4,FALSE)*L945</f>
        <v>0</v>
      </c>
      <c r="Q945" s="8">
        <f>VLOOKUP($A945,'03 FORECAST SHIPPED'!$A$2:$G$1000000,5,FALSE)*M945</f>
        <v>0</v>
      </c>
      <c r="R945" s="8">
        <f>VLOOKUP($A945,'03 FORECAST SHIPPED'!$A$2:$G$1000000,6,FALSE)*N945</f>
        <v>0</v>
      </c>
      <c r="S945" s="8">
        <f>VLOOKUP($A945,'03 FORECAST SHIPPED'!$A$2:$G$1000000,7,FALSE)*O945</f>
        <v>0</v>
      </c>
    </row>
    <row r="946" spans="1:19" x14ac:dyDescent="0.25">
      <c r="A946" t="s">
        <v>982</v>
      </c>
      <c r="B946">
        <f>VLOOKUP($A946,'01 LEAD TIME'!$A$10:$G$1000000,2,FALSE)</f>
        <v>2</v>
      </c>
      <c r="C946">
        <f>VLOOKUP($A946,'01 LEAD TIME'!$A$10:$G$1000000,3,FALSE)</f>
        <v>4428</v>
      </c>
      <c r="D946" s="3">
        <f>VLOOKUP($A946,'01 LEAD TIME'!$A$10:$G$1000000,4,FALSE)</f>
        <v>128000</v>
      </c>
      <c r="E946" s="3">
        <f>VLOOKUP($A946,'01 LEAD TIME'!$A$10:$G$1000000,5,FALSE)</f>
        <v>128000</v>
      </c>
      <c r="F946" s="3">
        <f>VLOOKUP($A946,'01 LEAD TIME'!$A$10:$G$1000000,6,FALSE)</f>
        <v>2</v>
      </c>
      <c r="G946" s="3">
        <f>VLOOKUP($A946,'01 LEAD TIME'!$A$10:$G$1000000,7,FALSE)</f>
        <v>2</v>
      </c>
      <c r="H946" s="3">
        <f>VLOOKUP($A946,'02 SHIPPED'!$A$10:$G$1000000,4,FALSE)</f>
        <v>297000</v>
      </c>
      <c r="I946" s="3">
        <f>VLOOKUP($A946,'02 SHIPPED'!$A$10:$G$1000000,5,FALSE)</f>
        <v>276720</v>
      </c>
      <c r="J946" s="3">
        <f>VLOOKUP($A946,'02 SHIPPED'!$A$10:$G$1000000,6,FALSE)</f>
        <v>3</v>
      </c>
      <c r="K946" s="3">
        <f>VLOOKUP($A946,'02 SHIPPED'!$A$10:$G$1000000,7,FALSE)</f>
        <v>3</v>
      </c>
      <c r="L946" s="2">
        <f t="shared" si="59"/>
        <v>0.43097643097643096</v>
      </c>
      <c r="M946" s="2">
        <f t="shared" si="60"/>
        <v>0.46256143394044519</v>
      </c>
      <c r="N946" s="2">
        <f t="shared" si="61"/>
        <v>0.66666666666666663</v>
      </c>
      <c r="O946" s="2">
        <f t="shared" si="62"/>
        <v>0.66666666666666663</v>
      </c>
      <c r="P946" s="8">
        <f>VLOOKUP($A946,'03 FORECAST SHIPPED'!$A$2:$G$1000000,4,FALSE)*L946</f>
        <v>263196.87542087538</v>
      </c>
      <c r="Q946" s="8">
        <f>VLOOKUP($A946,'03 FORECAST SHIPPED'!$A$2:$G$1000000,5,FALSE)*M946</f>
        <v>267854.06186759175</v>
      </c>
      <c r="R946" s="8">
        <f>VLOOKUP($A946,'03 FORECAST SHIPPED'!$A$2:$G$1000000,6,FALSE)*N946</f>
        <v>4.6666666666666661</v>
      </c>
      <c r="S946" s="8">
        <f>VLOOKUP($A946,'03 FORECAST SHIPPED'!$A$2:$G$1000000,7,FALSE)*O946</f>
        <v>4.6666666666666661</v>
      </c>
    </row>
    <row r="947" spans="1:19" x14ac:dyDescent="0.25">
      <c r="A947" t="s">
        <v>983</v>
      </c>
      <c r="B947">
        <f>VLOOKUP($A947,'01 LEAD TIME'!$A$10:$G$1000000,2,FALSE)</f>
        <v>2</v>
      </c>
      <c r="C947">
        <f>VLOOKUP($A947,'01 LEAD TIME'!$A$10:$G$1000000,3,FALSE)</f>
        <v>4434</v>
      </c>
      <c r="D947" s="3">
        <f>VLOOKUP($A947,'01 LEAD TIME'!$A$10:$G$1000000,4,FALSE)</f>
        <v>113200</v>
      </c>
      <c r="E947" s="3">
        <f>VLOOKUP($A947,'01 LEAD TIME'!$A$10:$G$1000000,5,FALSE)</f>
        <v>113200</v>
      </c>
      <c r="F947" s="3">
        <f>VLOOKUP($A947,'01 LEAD TIME'!$A$10:$G$1000000,6,FALSE)</f>
        <v>2</v>
      </c>
      <c r="G947" s="3">
        <f>VLOOKUP($A947,'01 LEAD TIME'!$A$10:$G$1000000,7,FALSE)</f>
        <v>2</v>
      </c>
      <c r="H947" s="3">
        <f>VLOOKUP($A947,'02 SHIPPED'!$A$10:$G$1000000,4,FALSE)</f>
        <v>113200</v>
      </c>
      <c r="I947" s="3">
        <f>VLOOKUP($A947,'02 SHIPPED'!$A$10:$G$1000000,5,FALSE)</f>
        <v>113200</v>
      </c>
      <c r="J947" s="3">
        <f>VLOOKUP($A947,'02 SHIPPED'!$A$10:$G$1000000,6,FALSE)</f>
        <v>2</v>
      </c>
      <c r="K947" s="3">
        <f>VLOOKUP($A947,'02 SHIPPED'!$A$10:$G$1000000,7,FALSE)</f>
        <v>2</v>
      </c>
      <c r="L947" s="2">
        <f t="shared" si="59"/>
        <v>1</v>
      </c>
      <c r="M947" s="2">
        <f t="shared" si="60"/>
        <v>1</v>
      </c>
      <c r="N947" s="2">
        <f t="shared" si="61"/>
        <v>1</v>
      </c>
      <c r="O947" s="2">
        <f t="shared" si="62"/>
        <v>1</v>
      </c>
      <c r="P947" s="8">
        <f>VLOOKUP($A947,'03 FORECAST SHIPPED'!$A$2:$G$1000000,4,FALSE)*L947</f>
        <v>1780000</v>
      </c>
      <c r="Q947" s="8">
        <f>VLOOKUP($A947,'03 FORECAST SHIPPED'!$A$2:$G$1000000,5,FALSE)*M947</f>
        <v>1780000</v>
      </c>
      <c r="R947" s="8">
        <f>VLOOKUP($A947,'03 FORECAST SHIPPED'!$A$2:$G$1000000,6,FALSE)*N947</f>
        <v>3</v>
      </c>
      <c r="S947" s="8">
        <f>VLOOKUP($A947,'03 FORECAST SHIPPED'!$A$2:$G$1000000,7,FALSE)*O947</f>
        <v>3</v>
      </c>
    </row>
    <row r="948" spans="1:19" x14ac:dyDescent="0.25">
      <c r="A948" t="s">
        <v>984</v>
      </c>
      <c r="B948">
        <f>VLOOKUP($A948,'01 LEAD TIME'!$A$10:$G$1000000,2,FALSE)</f>
        <v>2</v>
      </c>
      <c r="C948">
        <f>VLOOKUP($A948,'01 LEAD TIME'!$A$10:$G$1000000,3,FALSE)</f>
        <v>4441</v>
      </c>
      <c r="D948" s="3">
        <f>VLOOKUP($A948,'01 LEAD TIME'!$A$10:$G$1000000,4,FALSE)</f>
        <v>1448389</v>
      </c>
      <c r="E948" s="3">
        <f>VLOOKUP($A948,'01 LEAD TIME'!$A$10:$G$1000000,5,FALSE)</f>
        <v>1425535.46</v>
      </c>
      <c r="F948" s="3">
        <f>VLOOKUP($A948,'01 LEAD TIME'!$A$10:$G$1000000,6,FALSE)</f>
        <v>18</v>
      </c>
      <c r="G948" s="3">
        <f>VLOOKUP($A948,'01 LEAD TIME'!$A$10:$G$1000000,7,FALSE)</f>
        <v>21</v>
      </c>
      <c r="H948" s="3">
        <f>VLOOKUP($A948,'02 SHIPPED'!$A$10:$G$1000000,4,FALSE)</f>
        <v>3821643</v>
      </c>
      <c r="I948" s="3">
        <f>VLOOKUP($A948,'02 SHIPPED'!$A$10:$G$1000000,5,FALSE)</f>
        <v>3760445.69</v>
      </c>
      <c r="J948" s="3">
        <f>VLOOKUP($A948,'02 SHIPPED'!$A$10:$G$1000000,6,FALSE)</f>
        <v>47</v>
      </c>
      <c r="K948" s="3">
        <f>VLOOKUP($A948,'02 SHIPPED'!$A$10:$G$1000000,7,FALSE)</f>
        <v>61</v>
      </c>
      <c r="L948" s="2">
        <f t="shared" si="59"/>
        <v>0.37899641593942712</v>
      </c>
      <c r="M948" s="2">
        <f t="shared" si="60"/>
        <v>0.37908683637975904</v>
      </c>
      <c r="N948" s="2">
        <f t="shared" si="61"/>
        <v>0.38297872340425532</v>
      </c>
      <c r="O948" s="2">
        <f t="shared" si="62"/>
        <v>0.34426229508196721</v>
      </c>
      <c r="P948" s="8">
        <f>VLOOKUP($A948,'03 FORECAST SHIPPED'!$A$2:$G$1000000,4,FALSE)*L948</f>
        <v>2886601.5672356104</v>
      </c>
      <c r="Q948" s="8">
        <f>VLOOKUP($A948,'03 FORECAST SHIPPED'!$A$2:$G$1000000,5,FALSE)*M948</f>
        <v>2790354.882474151</v>
      </c>
      <c r="R948" s="8">
        <f>VLOOKUP($A948,'03 FORECAST SHIPPED'!$A$2:$G$1000000,6,FALSE)*N948</f>
        <v>33.319148936170215</v>
      </c>
      <c r="S948" s="8">
        <f>VLOOKUP($A948,'03 FORECAST SHIPPED'!$A$2:$G$1000000,7,FALSE)*O948</f>
        <v>39.934426229508198</v>
      </c>
    </row>
    <row r="949" spans="1:19" x14ac:dyDescent="0.25">
      <c r="A949" t="s">
        <v>985</v>
      </c>
      <c r="B949">
        <f>VLOOKUP($A949,'01 LEAD TIME'!$A$10:$G$1000000,2,FALSE)</f>
        <v>2</v>
      </c>
      <c r="C949">
        <f>VLOOKUP($A949,'01 LEAD TIME'!$A$10:$G$1000000,3,FALSE)</f>
        <v>4461</v>
      </c>
      <c r="D949" s="3">
        <f>VLOOKUP($A949,'01 LEAD TIME'!$A$10:$G$1000000,4,FALSE)</f>
        <v>1245275</v>
      </c>
      <c r="E949" s="3">
        <f>VLOOKUP($A949,'01 LEAD TIME'!$A$10:$G$1000000,5,FALSE)</f>
        <v>1213025</v>
      </c>
      <c r="F949" s="3">
        <f>VLOOKUP($A949,'01 LEAD TIME'!$A$10:$G$1000000,6,FALSE)</f>
        <v>14</v>
      </c>
      <c r="G949" s="3">
        <f>VLOOKUP($A949,'01 LEAD TIME'!$A$10:$G$1000000,7,FALSE)</f>
        <v>16</v>
      </c>
      <c r="H949" s="3">
        <f>VLOOKUP($A949,'02 SHIPPED'!$A$10:$G$1000000,4,FALSE)</f>
        <v>6714007</v>
      </c>
      <c r="I949" s="3">
        <f>VLOOKUP($A949,'02 SHIPPED'!$A$10:$G$1000000,5,FALSE)</f>
        <v>6556343.6399999997</v>
      </c>
      <c r="J949" s="3">
        <f>VLOOKUP($A949,'02 SHIPPED'!$A$10:$G$1000000,6,FALSE)</f>
        <v>69</v>
      </c>
      <c r="K949" s="3">
        <f>VLOOKUP($A949,'02 SHIPPED'!$A$10:$G$1000000,7,FALSE)</f>
        <v>76</v>
      </c>
      <c r="L949" s="2">
        <f t="shared" si="59"/>
        <v>0.1854741885136551</v>
      </c>
      <c r="M949" s="2">
        <f t="shared" si="60"/>
        <v>0.18501546999449225</v>
      </c>
      <c r="N949" s="2">
        <f t="shared" si="61"/>
        <v>0.20289855072463769</v>
      </c>
      <c r="O949" s="2">
        <f t="shared" si="62"/>
        <v>0.21052631578947367</v>
      </c>
      <c r="P949" s="8">
        <f>VLOOKUP($A949,'03 FORECAST SHIPPED'!$A$2:$G$1000000,4,FALSE)*L949</f>
        <v>1059920.8132863131</v>
      </c>
      <c r="Q949" s="8">
        <f>VLOOKUP($A949,'03 FORECAST SHIPPED'!$A$2:$G$1000000,5,FALSE)*M949</f>
        <v>1028498.6424524493</v>
      </c>
      <c r="R949" s="8">
        <f>VLOOKUP($A949,'03 FORECAST SHIPPED'!$A$2:$G$1000000,6,FALSE)*N949</f>
        <v>14.405797101449277</v>
      </c>
      <c r="S949" s="8">
        <f>VLOOKUP($A949,'03 FORECAST SHIPPED'!$A$2:$G$1000000,7,FALSE)*O949</f>
        <v>16.421052631578945</v>
      </c>
    </row>
    <row r="950" spans="1:19" x14ac:dyDescent="0.25">
      <c r="A950" t="s">
        <v>986</v>
      </c>
      <c r="B950">
        <f>VLOOKUP($A950,'01 LEAD TIME'!$A$10:$G$1000000,2,FALSE)</f>
        <v>2</v>
      </c>
      <c r="C950">
        <f>VLOOKUP($A950,'01 LEAD TIME'!$A$10:$G$1000000,3,FALSE)</f>
        <v>4482</v>
      </c>
      <c r="D950" s="3">
        <f>VLOOKUP($A950,'01 LEAD TIME'!$A$10:$G$1000000,4,FALSE)</f>
        <v>775399</v>
      </c>
      <c r="E950" s="3">
        <f>VLOOKUP($A950,'01 LEAD TIME'!$A$10:$G$1000000,5,FALSE)</f>
        <v>631749</v>
      </c>
      <c r="F950" s="3">
        <f>VLOOKUP($A950,'01 LEAD TIME'!$A$10:$G$1000000,6,FALSE)</f>
        <v>8</v>
      </c>
      <c r="G950" s="3">
        <f>VLOOKUP($A950,'01 LEAD TIME'!$A$10:$G$1000000,7,FALSE)</f>
        <v>8</v>
      </c>
      <c r="H950" s="3">
        <f>VLOOKUP($A950,'02 SHIPPED'!$A$10:$G$1000000,4,FALSE)</f>
        <v>5538183</v>
      </c>
      <c r="I950" s="3">
        <f>VLOOKUP($A950,'02 SHIPPED'!$A$10:$G$1000000,5,FALSE)</f>
        <v>5273697.5999999996</v>
      </c>
      <c r="J950" s="3">
        <f>VLOOKUP($A950,'02 SHIPPED'!$A$10:$G$1000000,6,FALSE)</f>
        <v>61</v>
      </c>
      <c r="K950" s="3">
        <f>VLOOKUP($A950,'02 SHIPPED'!$A$10:$G$1000000,7,FALSE)</f>
        <v>80</v>
      </c>
      <c r="L950" s="2">
        <f t="shared" si="59"/>
        <v>0.1400096385402938</v>
      </c>
      <c r="M950" s="2">
        <f t="shared" si="60"/>
        <v>0.11979242040726795</v>
      </c>
      <c r="N950" s="2">
        <f t="shared" si="61"/>
        <v>0.13114754098360656</v>
      </c>
      <c r="O950" s="2">
        <f t="shared" si="62"/>
        <v>0.1</v>
      </c>
      <c r="P950" s="8">
        <f>VLOOKUP($A950,'03 FORECAST SHIPPED'!$A$2:$G$1000000,4,FALSE)*L950</f>
        <v>649909.34104380442</v>
      </c>
      <c r="Q950" s="8">
        <f>VLOOKUP($A950,'03 FORECAST SHIPPED'!$A$2:$G$1000000,5,FALSE)*M950</f>
        <v>527472.93243082426</v>
      </c>
      <c r="R950" s="8">
        <f>VLOOKUP($A950,'03 FORECAST SHIPPED'!$A$2:$G$1000000,6,FALSE)*N950</f>
        <v>8.5245901639344268</v>
      </c>
      <c r="S950" s="8">
        <f>VLOOKUP($A950,'03 FORECAST SHIPPED'!$A$2:$G$1000000,7,FALSE)*O950</f>
        <v>8</v>
      </c>
    </row>
    <row r="951" spans="1:19" x14ac:dyDescent="0.25">
      <c r="A951" t="s">
        <v>987</v>
      </c>
      <c r="B951">
        <f>VLOOKUP($A951,'01 LEAD TIME'!$A$10:$G$1000000,2,FALSE)</f>
        <v>2</v>
      </c>
      <c r="C951">
        <f>VLOOKUP($A951,'01 LEAD TIME'!$A$10:$G$1000000,3,FALSE)</f>
        <v>4525</v>
      </c>
      <c r="D951" s="3">
        <f>VLOOKUP($A951,'01 LEAD TIME'!$A$10:$G$1000000,4,FALSE)</f>
        <v>400700</v>
      </c>
      <c r="E951" s="3">
        <f>VLOOKUP($A951,'01 LEAD TIME'!$A$10:$G$1000000,5,FALSE)</f>
        <v>400700</v>
      </c>
      <c r="F951" s="3">
        <f>VLOOKUP($A951,'01 LEAD TIME'!$A$10:$G$1000000,6,FALSE)</f>
        <v>5</v>
      </c>
      <c r="G951" s="3">
        <f>VLOOKUP($A951,'01 LEAD TIME'!$A$10:$G$1000000,7,FALSE)</f>
        <v>5</v>
      </c>
      <c r="H951" s="3">
        <f>VLOOKUP($A951,'02 SHIPPED'!$A$10:$G$1000000,4,FALSE)</f>
        <v>2512310</v>
      </c>
      <c r="I951" s="3">
        <f>VLOOKUP($A951,'02 SHIPPED'!$A$10:$G$1000000,5,FALSE)</f>
        <v>2512310</v>
      </c>
      <c r="J951" s="3">
        <f>VLOOKUP($A951,'02 SHIPPED'!$A$10:$G$1000000,6,FALSE)</f>
        <v>26</v>
      </c>
      <c r="K951" s="3">
        <f>VLOOKUP($A951,'02 SHIPPED'!$A$10:$G$1000000,7,FALSE)</f>
        <v>30</v>
      </c>
      <c r="L951" s="2">
        <f t="shared" si="59"/>
        <v>0.15949464835151714</v>
      </c>
      <c r="M951" s="2">
        <f t="shared" si="60"/>
        <v>0.15949464835151714</v>
      </c>
      <c r="N951" s="2">
        <f t="shared" si="61"/>
        <v>0.19230769230769232</v>
      </c>
      <c r="O951" s="2">
        <f t="shared" si="62"/>
        <v>0.16666666666666666</v>
      </c>
      <c r="P951" s="8">
        <f>VLOOKUP($A951,'03 FORECAST SHIPPED'!$A$2:$G$1000000,4,FALSE)*L951</f>
        <v>483812.6612559756</v>
      </c>
      <c r="Q951" s="8">
        <f>VLOOKUP($A951,'03 FORECAST SHIPPED'!$A$2:$G$1000000,5,FALSE)*M951</f>
        <v>483812.6612559756</v>
      </c>
      <c r="R951" s="8">
        <f>VLOOKUP($A951,'03 FORECAST SHIPPED'!$A$2:$G$1000000,6,FALSE)*N951</f>
        <v>5.384615384615385</v>
      </c>
      <c r="S951" s="8">
        <f>VLOOKUP($A951,'03 FORECAST SHIPPED'!$A$2:$G$1000000,7,FALSE)*O951</f>
        <v>5.333333333333333</v>
      </c>
    </row>
    <row r="952" spans="1:19" x14ac:dyDescent="0.25">
      <c r="A952" t="s">
        <v>988</v>
      </c>
      <c r="B952">
        <f>VLOOKUP($A952,'01 LEAD TIME'!$A$10:$G$1000000,2,FALSE)</f>
        <v>2</v>
      </c>
      <c r="C952">
        <f>VLOOKUP($A952,'01 LEAD TIME'!$A$10:$G$1000000,3,FALSE)</f>
        <v>4543</v>
      </c>
      <c r="D952" s="3">
        <f>VLOOKUP($A952,'01 LEAD TIME'!$A$10:$G$1000000,4,FALSE)</f>
        <v>42380456</v>
      </c>
      <c r="E952" s="3">
        <f>VLOOKUP($A952,'01 LEAD TIME'!$A$10:$G$1000000,5,FALSE)</f>
        <v>41144700.729999997</v>
      </c>
      <c r="F952" s="3">
        <f>VLOOKUP($A952,'01 LEAD TIME'!$A$10:$G$1000000,6,FALSE)</f>
        <v>437</v>
      </c>
      <c r="G952" s="3">
        <f>VLOOKUP($A952,'01 LEAD TIME'!$A$10:$G$1000000,7,FALSE)</f>
        <v>529</v>
      </c>
      <c r="H952" s="3">
        <f>VLOOKUP($A952,'02 SHIPPED'!$A$10:$G$1000000,4,FALSE)</f>
        <v>35050894</v>
      </c>
      <c r="I952" s="3">
        <f>VLOOKUP($A952,'02 SHIPPED'!$A$10:$G$1000000,5,FALSE)</f>
        <v>34186969.170000002</v>
      </c>
      <c r="J952" s="3">
        <f>VLOOKUP($A952,'02 SHIPPED'!$A$10:$G$1000000,6,FALSE)</f>
        <v>399</v>
      </c>
      <c r="K952" s="3">
        <f>VLOOKUP($A952,'02 SHIPPED'!$A$10:$G$1000000,7,FALSE)</f>
        <v>495</v>
      </c>
      <c r="L952" s="2">
        <f t="shared" si="59"/>
        <v>1.2091119844189995</v>
      </c>
      <c r="M952" s="2">
        <f t="shared" si="60"/>
        <v>1.2035199881393872</v>
      </c>
      <c r="N952" s="2">
        <f t="shared" si="61"/>
        <v>1.0952380952380953</v>
      </c>
      <c r="O952" s="2">
        <f t="shared" si="62"/>
        <v>1.0686868686868687</v>
      </c>
      <c r="P952" s="8">
        <f>VLOOKUP($A952,'03 FORECAST SHIPPED'!$A$2:$G$1000000,4,FALSE)*L952</f>
        <v>81318672.954877794</v>
      </c>
      <c r="Q952" s="8">
        <f>VLOOKUP($A952,'03 FORECAST SHIPPED'!$A$2:$G$1000000,5,FALSE)*M952</f>
        <v>78498275.502234906</v>
      </c>
      <c r="R952" s="8">
        <f>VLOOKUP($A952,'03 FORECAST SHIPPED'!$A$2:$G$1000000,6,FALSE)*N952</f>
        <v>727.2380952380953</v>
      </c>
      <c r="S952" s="8">
        <f>VLOOKUP($A952,'03 FORECAST SHIPPED'!$A$2:$G$1000000,7,FALSE)*O952</f>
        <v>859.22424242424245</v>
      </c>
    </row>
    <row r="953" spans="1:19" x14ac:dyDescent="0.25">
      <c r="A953" t="s">
        <v>989</v>
      </c>
      <c r="B953">
        <f>VLOOKUP($A953,'01 LEAD TIME'!$A$10:$G$1000000,2,FALSE)</f>
        <v>2</v>
      </c>
      <c r="C953">
        <f>VLOOKUP($A953,'01 LEAD TIME'!$A$10:$G$1000000,3,FALSE)</f>
        <v>4562</v>
      </c>
      <c r="D953" s="3">
        <f>VLOOKUP($A953,'01 LEAD TIME'!$A$10:$G$1000000,4,FALSE)</f>
        <v>2746846</v>
      </c>
      <c r="E953" s="3">
        <f>VLOOKUP($A953,'01 LEAD TIME'!$A$10:$G$1000000,5,FALSE)</f>
        <v>2738126.11</v>
      </c>
      <c r="F953" s="3">
        <f>VLOOKUP($A953,'01 LEAD TIME'!$A$10:$G$1000000,6,FALSE)</f>
        <v>15</v>
      </c>
      <c r="G953" s="3">
        <f>VLOOKUP($A953,'01 LEAD TIME'!$A$10:$G$1000000,7,FALSE)</f>
        <v>17</v>
      </c>
      <c r="H953" s="3">
        <f>VLOOKUP($A953,'02 SHIPPED'!$A$10:$G$1000000,4,FALSE)</f>
        <v>4615942</v>
      </c>
      <c r="I953" s="3">
        <f>VLOOKUP($A953,'02 SHIPPED'!$A$10:$G$1000000,5,FALSE)</f>
        <v>4572490.01</v>
      </c>
      <c r="J953" s="3">
        <f>VLOOKUP($A953,'02 SHIPPED'!$A$10:$G$1000000,6,FALSE)</f>
        <v>35</v>
      </c>
      <c r="K953" s="3">
        <f>VLOOKUP($A953,'02 SHIPPED'!$A$10:$G$1000000,7,FALSE)</f>
        <v>43</v>
      </c>
      <c r="L953" s="2">
        <f t="shared" si="59"/>
        <v>0.5950781010679943</v>
      </c>
      <c r="M953" s="2">
        <f t="shared" si="60"/>
        <v>0.59882604533016792</v>
      </c>
      <c r="N953" s="2">
        <f t="shared" si="61"/>
        <v>0.42857142857142855</v>
      </c>
      <c r="O953" s="2">
        <f t="shared" si="62"/>
        <v>0.39534883720930231</v>
      </c>
      <c r="P953" s="8">
        <f>VLOOKUP($A953,'03 FORECAST SHIPPED'!$A$2:$G$1000000,4,FALSE)*L953</f>
        <v>2813967.2393318629</v>
      </c>
      <c r="Q953" s="8">
        <f>VLOOKUP($A953,'03 FORECAST SHIPPED'!$A$2:$G$1000000,5,FALSE)*M953</f>
        <v>2810125.3607342271</v>
      </c>
      <c r="R953" s="8">
        <f>VLOOKUP($A953,'03 FORECAST SHIPPED'!$A$2:$G$1000000,6,FALSE)*N953</f>
        <v>17.142857142857142</v>
      </c>
      <c r="S953" s="8">
        <f>VLOOKUP($A953,'03 FORECAST SHIPPED'!$A$2:$G$1000000,7,FALSE)*O953</f>
        <v>18.581395348837209</v>
      </c>
    </row>
    <row r="954" spans="1:19" x14ac:dyDescent="0.25">
      <c r="A954" t="s">
        <v>990</v>
      </c>
      <c r="B954">
        <f>VLOOKUP($A954,'01 LEAD TIME'!$A$10:$G$1000000,2,FALSE)</f>
        <v>2</v>
      </c>
      <c r="C954">
        <f>VLOOKUP($A954,'01 LEAD TIME'!$A$10:$G$1000000,3,FALSE)</f>
        <v>4577</v>
      </c>
      <c r="D954" s="3">
        <f>VLOOKUP($A954,'01 LEAD TIME'!$A$10:$G$1000000,4,FALSE)</f>
        <v>94222</v>
      </c>
      <c r="E954" s="3">
        <f>VLOOKUP($A954,'01 LEAD TIME'!$A$10:$G$1000000,5,FALSE)</f>
        <v>94222</v>
      </c>
      <c r="F954" s="3">
        <f>VLOOKUP($A954,'01 LEAD TIME'!$A$10:$G$1000000,6,FALSE)</f>
        <v>2</v>
      </c>
      <c r="G954" s="3">
        <f>VLOOKUP($A954,'01 LEAD TIME'!$A$10:$G$1000000,7,FALSE)</f>
        <v>3</v>
      </c>
      <c r="H954" s="3">
        <f>VLOOKUP($A954,'02 SHIPPED'!$A$10:$G$1000000,4,FALSE)</f>
        <v>3221949</v>
      </c>
      <c r="I954" s="3">
        <f>VLOOKUP($A954,'02 SHIPPED'!$A$10:$G$1000000,5,FALSE)</f>
        <v>3181482.75</v>
      </c>
      <c r="J954" s="3">
        <f>VLOOKUP($A954,'02 SHIPPED'!$A$10:$G$1000000,6,FALSE)</f>
        <v>40</v>
      </c>
      <c r="K954" s="3">
        <f>VLOOKUP($A954,'02 SHIPPED'!$A$10:$G$1000000,7,FALSE)</f>
        <v>44</v>
      </c>
      <c r="L954" s="2">
        <f t="shared" si="59"/>
        <v>2.9243790016539678E-2</v>
      </c>
      <c r="M954" s="2">
        <f t="shared" si="60"/>
        <v>2.9615750706176232E-2</v>
      </c>
      <c r="N954" s="2">
        <f t="shared" si="61"/>
        <v>0.05</v>
      </c>
      <c r="O954" s="2">
        <f t="shared" si="62"/>
        <v>6.8181818181818177E-2</v>
      </c>
      <c r="P954" s="8">
        <f>VLOOKUP($A954,'03 FORECAST SHIPPED'!$A$2:$G$1000000,4,FALSE)*L954</f>
        <v>96239.821511141243</v>
      </c>
      <c r="Q954" s="8">
        <f>VLOOKUP($A954,'03 FORECAST SHIPPED'!$A$2:$G$1000000,5,FALSE)*M954</f>
        <v>96265.486798726153</v>
      </c>
      <c r="R954" s="8">
        <f>VLOOKUP($A954,'03 FORECAST SHIPPED'!$A$2:$G$1000000,6,FALSE)*N954</f>
        <v>2.0500000000000003</v>
      </c>
      <c r="S954" s="8">
        <f>VLOOKUP($A954,'03 FORECAST SHIPPED'!$A$2:$G$1000000,7,FALSE)*O954</f>
        <v>3.0681818181818179</v>
      </c>
    </row>
    <row r="955" spans="1:19" x14ac:dyDescent="0.25">
      <c r="A955" t="s">
        <v>991</v>
      </c>
      <c r="B955">
        <f>VLOOKUP($A955,'01 LEAD TIME'!$A$10:$G$1000000,2,FALSE)</f>
        <v>2</v>
      </c>
      <c r="C955">
        <f>VLOOKUP($A955,'01 LEAD TIME'!$A$10:$G$1000000,3,FALSE)</f>
        <v>4602</v>
      </c>
      <c r="D955" s="3">
        <f>VLOOKUP($A955,'01 LEAD TIME'!$A$10:$G$1000000,4,FALSE)</f>
        <v>210540</v>
      </c>
      <c r="E955" s="3">
        <f>VLOOKUP($A955,'01 LEAD TIME'!$A$10:$G$1000000,5,FALSE)</f>
        <v>195540</v>
      </c>
      <c r="F955" s="3">
        <f>VLOOKUP($A955,'01 LEAD TIME'!$A$10:$G$1000000,6,FALSE)</f>
        <v>3</v>
      </c>
      <c r="G955" s="3">
        <f>VLOOKUP($A955,'01 LEAD TIME'!$A$10:$G$1000000,7,FALSE)</f>
        <v>4</v>
      </c>
      <c r="H955" s="3">
        <f>VLOOKUP($A955,'02 SHIPPED'!$A$10:$G$1000000,4,FALSE)</f>
        <v>503120</v>
      </c>
      <c r="I955" s="3">
        <f>VLOOKUP($A955,'02 SHIPPED'!$A$10:$G$1000000,5,FALSE)</f>
        <v>488120</v>
      </c>
      <c r="J955" s="3">
        <f>VLOOKUP($A955,'02 SHIPPED'!$A$10:$G$1000000,6,FALSE)</f>
        <v>6</v>
      </c>
      <c r="K955" s="3">
        <f>VLOOKUP($A955,'02 SHIPPED'!$A$10:$G$1000000,7,FALSE)</f>
        <v>7</v>
      </c>
      <c r="L955" s="2">
        <f t="shared" si="59"/>
        <v>0.41846875496899349</v>
      </c>
      <c r="M955" s="2">
        <f t="shared" si="60"/>
        <v>0.40059821355404407</v>
      </c>
      <c r="N955" s="2">
        <f t="shared" si="61"/>
        <v>0.5</v>
      </c>
      <c r="O955" s="2">
        <f t="shared" si="62"/>
        <v>0.5714285714285714</v>
      </c>
      <c r="P955" s="8">
        <f>VLOOKUP($A955,'03 FORECAST SHIPPED'!$A$2:$G$1000000,4,FALSE)*L955</f>
        <v>531015.08968039439</v>
      </c>
      <c r="Q955" s="8">
        <f>VLOOKUP($A955,'03 FORECAST SHIPPED'!$A$2:$G$1000000,5,FALSE)*M955</f>
        <v>502329.32868966646</v>
      </c>
      <c r="R955" s="8">
        <f>VLOOKUP($A955,'03 FORECAST SHIPPED'!$A$2:$G$1000000,6,FALSE)*N955</f>
        <v>7</v>
      </c>
      <c r="S955" s="8">
        <f>VLOOKUP($A955,'03 FORECAST SHIPPED'!$A$2:$G$1000000,7,FALSE)*O955</f>
        <v>9.1428571428571423</v>
      </c>
    </row>
    <row r="956" spans="1:19" x14ac:dyDescent="0.25">
      <c r="A956" t="s">
        <v>992</v>
      </c>
      <c r="B956">
        <f>VLOOKUP($A956,'01 LEAD TIME'!$A$10:$G$1000000,2,FALSE)</f>
        <v>2</v>
      </c>
      <c r="C956">
        <f>VLOOKUP($A956,'01 LEAD TIME'!$A$10:$G$1000000,3,FALSE)</f>
        <v>4624</v>
      </c>
      <c r="D956" s="3">
        <f>VLOOKUP($A956,'01 LEAD TIME'!$A$10:$G$1000000,4,FALSE)</f>
        <v>4854600</v>
      </c>
      <c r="E956" s="3">
        <f>VLOOKUP($A956,'01 LEAD TIME'!$A$10:$G$1000000,5,FALSE)</f>
        <v>4705023.07</v>
      </c>
      <c r="F956" s="3">
        <f>VLOOKUP($A956,'01 LEAD TIME'!$A$10:$G$1000000,6,FALSE)</f>
        <v>34</v>
      </c>
      <c r="G956" s="3">
        <f>VLOOKUP($A956,'01 LEAD TIME'!$A$10:$G$1000000,7,FALSE)</f>
        <v>40</v>
      </c>
      <c r="H956" s="3">
        <f>VLOOKUP($A956,'02 SHIPPED'!$A$10:$G$1000000,4,FALSE)</f>
        <v>21770097.5</v>
      </c>
      <c r="I956" s="3">
        <f>VLOOKUP($A956,'02 SHIPPED'!$A$10:$G$1000000,5,FALSE)</f>
        <v>21144908.050000001</v>
      </c>
      <c r="J956" s="3">
        <f>VLOOKUP($A956,'02 SHIPPED'!$A$10:$G$1000000,6,FALSE)</f>
        <v>219</v>
      </c>
      <c r="K956" s="3">
        <f>VLOOKUP($A956,'02 SHIPPED'!$A$10:$G$1000000,7,FALSE)</f>
        <v>264</v>
      </c>
      <c r="L956" s="2">
        <f t="shared" si="59"/>
        <v>0.22299394846532039</v>
      </c>
      <c r="M956" s="2">
        <f t="shared" si="60"/>
        <v>0.22251329061702874</v>
      </c>
      <c r="N956" s="2">
        <f t="shared" si="61"/>
        <v>0.15525114155251141</v>
      </c>
      <c r="O956" s="2">
        <f t="shared" si="62"/>
        <v>0.15151515151515152</v>
      </c>
      <c r="P956" s="8">
        <f>VLOOKUP($A956,'03 FORECAST SHIPPED'!$A$2:$G$1000000,4,FALSE)*L956</f>
        <v>4731681.7217148431</v>
      </c>
      <c r="Q956" s="8">
        <f>VLOOKUP($A956,'03 FORECAST SHIPPED'!$A$2:$G$1000000,5,FALSE)*M956</f>
        <v>4594983.5723911617</v>
      </c>
      <c r="R956" s="8">
        <f>VLOOKUP($A956,'03 FORECAST SHIPPED'!$A$2:$G$1000000,6,FALSE)*N956</f>
        <v>34.155251141552512</v>
      </c>
      <c r="S956" s="8">
        <f>VLOOKUP($A956,'03 FORECAST SHIPPED'!$A$2:$G$1000000,7,FALSE)*O956</f>
        <v>39.696969696969695</v>
      </c>
    </row>
    <row r="957" spans="1:19" x14ac:dyDescent="0.25">
      <c r="A957" t="s">
        <v>993</v>
      </c>
      <c r="B957">
        <f>VLOOKUP($A957,'01 LEAD TIME'!$A$10:$G$1000000,2,FALSE)</f>
        <v>2</v>
      </c>
      <c r="C957">
        <f>VLOOKUP($A957,'01 LEAD TIME'!$A$10:$G$1000000,3,FALSE)</f>
        <v>4649</v>
      </c>
      <c r="D957" s="3">
        <f>VLOOKUP($A957,'01 LEAD TIME'!$A$10:$G$1000000,4,FALSE)</f>
        <v>848461</v>
      </c>
      <c r="E957" s="3">
        <f>VLOOKUP($A957,'01 LEAD TIME'!$A$10:$G$1000000,5,FALSE)</f>
        <v>848461</v>
      </c>
      <c r="F957" s="3">
        <f>VLOOKUP($A957,'01 LEAD TIME'!$A$10:$G$1000000,6,FALSE)</f>
        <v>11</v>
      </c>
      <c r="G957" s="3">
        <f>VLOOKUP($A957,'01 LEAD TIME'!$A$10:$G$1000000,7,FALSE)</f>
        <v>13</v>
      </c>
      <c r="H957" s="3">
        <f>VLOOKUP($A957,'02 SHIPPED'!$A$10:$G$1000000,4,FALSE)</f>
        <v>3481616</v>
      </c>
      <c r="I957" s="3">
        <f>VLOOKUP($A957,'02 SHIPPED'!$A$10:$G$1000000,5,FALSE)</f>
        <v>3467366</v>
      </c>
      <c r="J957" s="3">
        <f>VLOOKUP($A957,'02 SHIPPED'!$A$10:$G$1000000,6,FALSE)</f>
        <v>34</v>
      </c>
      <c r="K957" s="3">
        <f>VLOOKUP($A957,'02 SHIPPED'!$A$10:$G$1000000,7,FALSE)</f>
        <v>42</v>
      </c>
      <c r="L957" s="2">
        <f t="shared" si="59"/>
        <v>0.24369746692340569</v>
      </c>
      <c r="M957" s="2">
        <f t="shared" si="60"/>
        <v>0.24469900206669848</v>
      </c>
      <c r="N957" s="2">
        <f t="shared" si="61"/>
        <v>0.3235294117647059</v>
      </c>
      <c r="O957" s="2">
        <f t="shared" si="62"/>
        <v>0.30952380952380953</v>
      </c>
      <c r="P957" s="8">
        <f>VLOOKUP($A957,'03 FORECAST SHIPPED'!$A$2:$G$1000000,4,FALSE)*L957</f>
        <v>670596.94158115087</v>
      </c>
      <c r="Q957" s="8">
        <f>VLOOKUP($A957,'03 FORECAST SHIPPED'!$A$2:$G$1000000,5,FALSE)*M957</f>
        <v>669865.96514760773</v>
      </c>
      <c r="R957" s="8">
        <f>VLOOKUP($A957,'03 FORECAST SHIPPED'!$A$2:$G$1000000,6,FALSE)*N957</f>
        <v>11.970588235294118</v>
      </c>
      <c r="S957" s="8">
        <f>VLOOKUP($A957,'03 FORECAST SHIPPED'!$A$2:$G$1000000,7,FALSE)*O957</f>
        <v>13</v>
      </c>
    </row>
    <row r="958" spans="1:19" x14ac:dyDescent="0.25">
      <c r="A958" t="s">
        <v>994</v>
      </c>
      <c r="B958">
        <f>VLOOKUP($A958,'01 LEAD TIME'!$A$10:$G$1000000,2,FALSE)</f>
        <v>2</v>
      </c>
      <c r="C958">
        <f>VLOOKUP($A958,'01 LEAD TIME'!$A$10:$G$1000000,3,FALSE)</f>
        <v>4663</v>
      </c>
      <c r="D958" s="3">
        <f>VLOOKUP($A958,'01 LEAD TIME'!$A$10:$G$1000000,4,FALSE)</f>
        <v>62000</v>
      </c>
      <c r="E958" s="3">
        <f>VLOOKUP($A958,'01 LEAD TIME'!$A$10:$G$1000000,5,FALSE)</f>
        <v>62000</v>
      </c>
      <c r="F958" s="3">
        <f>VLOOKUP($A958,'01 LEAD TIME'!$A$10:$G$1000000,6,FALSE)</f>
        <v>1</v>
      </c>
      <c r="G958" s="3">
        <f>VLOOKUP($A958,'01 LEAD TIME'!$A$10:$G$1000000,7,FALSE)</f>
        <v>1</v>
      </c>
      <c r="H958" s="3">
        <f>VLOOKUP($A958,'02 SHIPPED'!$A$10:$G$1000000,4,FALSE)</f>
        <v>62000</v>
      </c>
      <c r="I958" s="3">
        <f>VLOOKUP($A958,'02 SHIPPED'!$A$10:$G$1000000,5,FALSE)</f>
        <v>62000</v>
      </c>
      <c r="J958" s="3">
        <f>VLOOKUP($A958,'02 SHIPPED'!$A$10:$G$1000000,6,FALSE)</f>
        <v>1</v>
      </c>
      <c r="K958" s="3">
        <f>VLOOKUP($A958,'02 SHIPPED'!$A$10:$G$1000000,7,FALSE)</f>
        <v>1</v>
      </c>
      <c r="L958" s="2">
        <f t="shared" si="59"/>
        <v>1</v>
      </c>
      <c r="M958" s="2">
        <f t="shared" si="60"/>
        <v>1</v>
      </c>
      <c r="N958" s="2">
        <f t="shared" si="61"/>
        <v>1</v>
      </c>
      <c r="O958" s="2">
        <f t="shared" si="62"/>
        <v>1</v>
      </c>
      <c r="P958" s="8">
        <f>VLOOKUP($A958,'03 FORECAST SHIPPED'!$A$2:$G$1000000,4,FALSE)*L958</f>
        <v>468000</v>
      </c>
      <c r="Q958" s="8">
        <f>VLOOKUP($A958,'03 FORECAST SHIPPED'!$A$2:$G$1000000,5,FALSE)*M958</f>
        <v>468000</v>
      </c>
      <c r="R958" s="8">
        <f>VLOOKUP($A958,'03 FORECAST SHIPPED'!$A$2:$G$1000000,6,FALSE)*N958</f>
        <v>2</v>
      </c>
      <c r="S958" s="8">
        <f>VLOOKUP($A958,'03 FORECAST SHIPPED'!$A$2:$G$1000000,7,FALSE)*O958</f>
        <v>2</v>
      </c>
    </row>
    <row r="959" spans="1:19" x14ac:dyDescent="0.25">
      <c r="A959" t="s">
        <v>995</v>
      </c>
      <c r="B959">
        <f>VLOOKUP($A959,'01 LEAD TIME'!$A$10:$G$1000000,2,FALSE)</f>
        <v>2</v>
      </c>
      <c r="C959">
        <f>VLOOKUP($A959,'01 LEAD TIME'!$A$10:$G$1000000,3,FALSE)</f>
        <v>4676</v>
      </c>
      <c r="D959" s="3">
        <f>VLOOKUP($A959,'01 LEAD TIME'!$A$10:$G$1000000,4,FALSE)</f>
        <v>396000</v>
      </c>
      <c r="E959" s="3">
        <f>VLOOKUP($A959,'01 LEAD TIME'!$A$10:$G$1000000,5,FALSE)</f>
        <v>396000</v>
      </c>
      <c r="F959" s="3">
        <f>VLOOKUP($A959,'01 LEAD TIME'!$A$10:$G$1000000,6,FALSE)</f>
        <v>3</v>
      </c>
      <c r="G959" s="3">
        <f>VLOOKUP($A959,'01 LEAD TIME'!$A$10:$G$1000000,7,FALSE)</f>
        <v>3</v>
      </c>
      <c r="H959" s="3">
        <f>VLOOKUP($A959,'02 SHIPPED'!$A$10:$G$1000000,4,FALSE)</f>
        <v>321000</v>
      </c>
      <c r="I959" s="3">
        <f>VLOOKUP($A959,'02 SHIPPED'!$A$10:$G$1000000,5,FALSE)</f>
        <v>321000</v>
      </c>
      <c r="J959" s="3">
        <f>VLOOKUP($A959,'02 SHIPPED'!$A$10:$G$1000000,6,FALSE)</f>
        <v>2</v>
      </c>
      <c r="K959" s="3">
        <f>VLOOKUP($A959,'02 SHIPPED'!$A$10:$G$1000000,7,FALSE)</f>
        <v>2</v>
      </c>
      <c r="L959" s="2">
        <f t="shared" si="59"/>
        <v>1.233644859813084</v>
      </c>
      <c r="M959" s="2">
        <f t="shared" si="60"/>
        <v>1.233644859813084</v>
      </c>
      <c r="N959" s="2">
        <f t="shared" si="61"/>
        <v>1.5</v>
      </c>
      <c r="O959" s="2">
        <f t="shared" si="62"/>
        <v>1.5</v>
      </c>
      <c r="P959" s="8">
        <f>VLOOKUP($A959,'03 FORECAST SHIPPED'!$A$2:$G$1000000,4,FALSE)*L959</f>
        <v>975177.75700934569</v>
      </c>
      <c r="Q959" s="8">
        <f>VLOOKUP($A959,'03 FORECAST SHIPPED'!$A$2:$G$1000000,5,FALSE)*M959</f>
        <v>975177.75700934569</v>
      </c>
      <c r="R959" s="8">
        <f>VLOOKUP($A959,'03 FORECAST SHIPPED'!$A$2:$G$1000000,6,FALSE)*N959</f>
        <v>10.5</v>
      </c>
      <c r="S959" s="8">
        <f>VLOOKUP($A959,'03 FORECAST SHIPPED'!$A$2:$G$1000000,7,FALSE)*O959</f>
        <v>10.5</v>
      </c>
    </row>
    <row r="960" spans="1:19" x14ac:dyDescent="0.25">
      <c r="A960" t="s">
        <v>996</v>
      </c>
      <c r="B960">
        <f>VLOOKUP($A960,'01 LEAD TIME'!$A$10:$G$1000000,2,FALSE)</f>
        <v>2</v>
      </c>
      <c r="C960">
        <f>VLOOKUP($A960,'01 LEAD TIME'!$A$10:$G$1000000,3,FALSE)</f>
        <v>4696</v>
      </c>
      <c r="D960" s="3">
        <f>VLOOKUP($A960,'01 LEAD TIME'!$A$10:$G$1000000,4,FALSE)</f>
        <v>1212335.3600000001</v>
      </c>
      <c r="E960" s="3">
        <f>VLOOKUP($A960,'01 LEAD TIME'!$A$10:$G$1000000,5,FALSE)</f>
        <v>1013710.36</v>
      </c>
      <c r="F960" s="3">
        <f>VLOOKUP($A960,'01 LEAD TIME'!$A$10:$G$1000000,6,FALSE)</f>
        <v>18</v>
      </c>
      <c r="G960" s="3">
        <f>VLOOKUP($A960,'01 LEAD TIME'!$A$10:$G$1000000,7,FALSE)</f>
        <v>21</v>
      </c>
      <c r="H960" s="3">
        <f>VLOOKUP($A960,'02 SHIPPED'!$A$10:$G$1000000,4,FALSE)</f>
        <v>10423612.859999999</v>
      </c>
      <c r="I960" s="3">
        <f>VLOOKUP($A960,'02 SHIPPED'!$A$10:$G$1000000,5,FALSE)</f>
        <v>9981489.4800000004</v>
      </c>
      <c r="J960" s="3">
        <f>VLOOKUP($A960,'02 SHIPPED'!$A$10:$G$1000000,6,FALSE)</f>
        <v>118</v>
      </c>
      <c r="K960" s="3">
        <f>VLOOKUP($A960,'02 SHIPPED'!$A$10:$G$1000000,7,FALSE)</f>
        <v>141</v>
      </c>
      <c r="L960" s="2">
        <f t="shared" si="59"/>
        <v>0.11630663727470786</v>
      </c>
      <c r="M960" s="2">
        <f t="shared" si="60"/>
        <v>0.10155902704012067</v>
      </c>
      <c r="N960" s="2">
        <f t="shared" si="61"/>
        <v>0.15254237288135594</v>
      </c>
      <c r="O960" s="2">
        <f t="shared" si="62"/>
        <v>0.14893617021276595</v>
      </c>
      <c r="P960" s="8">
        <f>VLOOKUP($A960,'03 FORECAST SHIPPED'!$A$2:$G$1000000,4,FALSE)*L960</f>
        <v>1338643.7865471465</v>
      </c>
      <c r="Q960" s="8">
        <f>VLOOKUP($A960,'03 FORECAST SHIPPED'!$A$2:$G$1000000,5,FALSE)*M960</f>
        <v>1118802.0477199825</v>
      </c>
      <c r="R960" s="8">
        <f>VLOOKUP($A960,'03 FORECAST SHIPPED'!$A$2:$G$1000000,6,FALSE)*N960</f>
        <v>19.98305084745763</v>
      </c>
      <c r="S960" s="8">
        <f>VLOOKUP($A960,'03 FORECAST SHIPPED'!$A$2:$G$1000000,7,FALSE)*O960</f>
        <v>24.276595744680851</v>
      </c>
    </row>
    <row r="961" spans="1:19" x14ac:dyDescent="0.25">
      <c r="A961" t="s">
        <v>997</v>
      </c>
      <c r="B961">
        <f>VLOOKUP($A961,'01 LEAD TIME'!$A$10:$G$1000000,2,FALSE)</f>
        <v>2</v>
      </c>
      <c r="C961">
        <f>VLOOKUP($A961,'01 LEAD TIME'!$A$10:$G$1000000,3,FALSE)</f>
        <v>4717</v>
      </c>
      <c r="D961" s="3">
        <f>VLOOKUP($A961,'01 LEAD TIME'!$A$10:$G$1000000,4,FALSE)</f>
        <v>5706135</v>
      </c>
      <c r="E961" s="3">
        <f>VLOOKUP($A961,'01 LEAD TIME'!$A$10:$G$1000000,5,FALSE)</f>
        <v>5600912.3099999996</v>
      </c>
      <c r="F961" s="3">
        <f>VLOOKUP($A961,'01 LEAD TIME'!$A$10:$G$1000000,6,FALSE)</f>
        <v>76</v>
      </c>
      <c r="G961" s="3">
        <f>VLOOKUP($A961,'01 LEAD TIME'!$A$10:$G$1000000,7,FALSE)</f>
        <v>86</v>
      </c>
      <c r="H961" s="3">
        <f>VLOOKUP($A961,'02 SHIPPED'!$A$10:$G$1000000,4,FALSE)</f>
        <v>38416441.140000001</v>
      </c>
      <c r="I961" s="3">
        <f>VLOOKUP($A961,'02 SHIPPED'!$A$10:$G$1000000,5,FALSE)</f>
        <v>37533976.25</v>
      </c>
      <c r="J961" s="3">
        <f>VLOOKUP($A961,'02 SHIPPED'!$A$10:$G$1000000,6,FALSE)</f>
        <v>366</v>
      </c>
      <c r="K961" s="3">
        <f>VLOOKUP($A961,'02 SHIPPED'!$A$10:$G$1000000,7,FALSE)</f>
        <v>431</v>
      </c>
      <c r="L961" s="2">
        <f t="shared" si="59"/>
        <v>0.14853367023783609</v>
      </c>
      <c r="M961" s="2">
        <f t="shared" si="60"/>
        <v>0.14922246107618292</v>
      </c>
      <c r="N961" s="2">
        <f t="shared" si="61"/>
        <v>0.20765027322404372</v>
      </c>
      <c r="O961" s="2">
        <f t="shared" si="62"/>
        <v>0.19953596287703015</v>
      </c>
      <c r="P961" s="8">
        <f>VLOOKUP($A961,'03 FORECAST SHIPPED'!$A$2:$G$1000000,4,FALSE)*L961</f>
        <v>5969628.4372619139</v>
      </c>
      <c r="Q961" s="8">
        <f>VLOOKUP($A961,'03 FORECAST SHIPPED'!$A$2:$G$1000000,5,FALSE)*M961</f>
        <v>5886643.7575146761</v>
      </c>
      <c r="R961" s="8">
        <f>VLOOKUP($A961,'03 FORECAST SHIPPED'!$A$2:$G$1000000,6,FALSE)*N961</f>
        <v>79.73770491803279</v>
      </c>
      <c r="S961" s="8">
        <f>VLOOKUP($A961,'03 FORECAST SHIPPED'!$A$2:$G$1000000,7,FALSE)*O961</f>
        <v>88.593967517401381</v>
      </c>
    </row>
    <row r="962" spans="1:19" x14ac:dyDescent="0.25">
      <c r="A962" t="s">
        <v>998</v>
      </c>
      <c r="B962">
        <f>VLOOKUP($A962,'01 LEAD TIME'!$A$10:$G$1000000,2,FALSE)</f>
        <v>2</v>
      </c>
      <c r="C962">
        <f>VLOOKUP($A962,'01 LEAD TIME'!$A$10:$G$1000000,3,FALSE)</f>
        <v>4736</v>
      </c>
      <c r="D962" s="3">
        <f>VLOOKUP($A962,'01 LEAD TIME'!$A$10:$G$1000000,4,FALSE)</f>
        <v>5175925</v>
      </c>
      <c r="E962" s="3">
        <f>VLOOKUP($A962,'01 LEAD TIME'!$A$10:$G$1000000,5,FALSE)</f>
        <v>5150125</v>
      </c>
      <c r="F962" s="3">
        <f>VLOOKUP($A962,'01 LEAD TIME'!$A$10:$G$1000000,6,FALSE)</f>
        <v>32</v>
      </c>
      <c r="G962" s="3">
        <f>VLOOKUP($A962,'01 LEAD TIME'!$A$10:$G$1000000,7,FALSE)</f>
        <v>41</v>
      </c>
      <c r="H962" s="3">
        <f>VLOOKUP($A962,'02 SHIPPED'!$A$10:$G$1000000,4,FALSE)</f>
        <v>6183780</v>
      </c>
      <c r="I962" s="3">
        <f>VLOOKUP($A962,'02 SHIPPED'!$A$10:$G$1000000,5,FALSE)</f>
        <v>6155827.5</v>
      </c>
      <c r="J962" s="3">
        <f>VLOOKUP($A962,'02 SHIPPED'!$A$10:$G$1000000,6,FALSE)</f>
        <v>55</v>
      </c>
      <c r="K962" s="3">
        <f>VLOOKUP($A962,'02 SHIPPED'!$A$10:$G$1000000,7,FALSE)</f>
        <v>64</v>
      </c>
      <c r="L962" s="2">
        <f t="shared" si="59"/>
        <v>0.83701635569182609</v>
      </c>
      <c r="M962" s="2">
        <f t="shared" si="60"/>
        <v>0.83662594509024168</v>
      </c>
      <c r="N962" s="2">
        <f t="shared" si="61"/>
        <v>0.58181818181818179</v>
      </c>
      <c r="O962" s="2">
        <f t="shared" si="62"/>
        <v>0.640625</v>
      </c>
      <c r="P962" s="8">
        <f>VLOOKUP($A962,'03 FORECAST SHIPPED'!$A$2:$G$1000000,4,FALSE)*L962</f>
        <v>10292597.612180576</v>
      </c>
      <c r="Q962" s="8">
        <f>VLOOKUP($A962,'03 FORECAST SHIPPED'!$A$2:$G$1000000,5,FALSE)*M962</f>
        <v>10200733.653383113</v>
      </c>
      <c r="R962" s="8">
        <f>VLOOKUP($A962,'03 FORECAST SHIPPED'!$A$2:$G$1000000,6,FALSE)*N962</f>
        <v>59.345454545454544</v>
      </c>
      <c r="S962" s="8">
        <f>VLOOKUP($A962,'03 FORECAST SHIPPED'!$A$2:$G$1000000,7,FALSE)*O962</f>
        <v>78.15625</v>
      </c>
    </row>
    <row r="963" spans="1:19" x14ac:dyDescent="0.25">
      <c r="A963" t="s">
        <v>999</v>
      </c>
      <c r="B963">
        <f>VLOOKUP($A963,'01 LEAD TIME'!$A$10:$G$1000000,2,FALSE)</f>
        <v>2</v>
      </c>
      <c r="C963">
        <f>VLOOKUP($A963,'01 LEAD TIME'!$A$10:$G$1000000,3,FALSE)</f>
        <v>4770</v>
      </c>
      <c r="D963" s="3">
        <f>VLOOKUP($A963,'01 LEAD TIME'!$A$10:$G$1000000,4,FALSE)</f>
        <v>644300</v>
      </c>
      <c r="E963" s="3">
        <f>VLOOKUP($A963,'01 LEAD TIME'!$A$10:$G$1000000,5,FALSE)</f>
        <v>622050</v>
      </c>
      <c r="F963" s="3">
        <f>VLOOKUP($A963,'01 LEAD TIME'!$A$10:$G$1000000,6,FALSE)</f>
        <v>7</v>
      </c>
      <c r="G963" s="3">
        <f>VLOOKUP($A963,'01 LEAD TIME'!$A$10:$G$1000000,7,FALSE)</f>
        <v>7</v>
      </c>
      <c r="H963" s="3">
        <f>VLOOKUP($A963,'02 SHIPPED'!$A$10:$G$1000000,4,FALSE)</f>
        <v>1132110</v>
      </c>
      <c r="I963" s="3">
        <f>VLOOKUP($A963,'02 SHIPPED'!$A$10:$G$1000000,5,FALSE)</f>
        <v>1087860</v>
      </c>
      <c r="J963" s="3">
        <f>VLOOKUP($A963,'02 SHIPPED'!$A$10:$G$1000000,6,FALSE)</f>
        <v>12</v>
      </c>
      <c r="K963" s="3">
        <f>VLOOKUP($A963,'02 SHIPPED'!$A$10:$G$1000000,7,FALSE)</f>
        <v>12</v>
      </c>
      <c r="L963" s="2">
        <f t="shared" si="59"/>
        <v>0.56911430868025192</v>
      </c>
      <c r="M963" s="2">
        <f t="shared" si="60"/>
        <v>0.57181071093706914</v>
      </c>
      <c r="N963" s="2">
        <f t="shared" si="61"/>
        <v>0.58333333333333337</v>
      </c>
      <c r="O963" s="2">
        <f t="shared" si="62"/>
        <v>0.58333333333333337</v>
      </c>
      <c r="P963" s="8">
        <f>VLOOKUP($A963,'03 FORECAST SHIPPED'!$A$2:$G$1000000,4,FALSE)*L963</f>
        <v>837304.87373135122</v>
      </c>
      <c r="Q963" s="8">
        <f>VLOOKUP($A963,'03 FORECAST SHIPPED'!$A$2:$G$1000000,5,FALSE)*M963</f>
        <v>815969.31002151011</v>
      </c>
      <c r="R963" s="8">
        <f>VLOOKUP($A963,'03 FORECAST SHIPPED'!$A$2:$G$1000000,6,FALSE)*N963</f>
        <v>9.9166666666666679</v>
      </c>
      <c r="S963" s="8">
        <f>VLOOKUP($A963,'03 FORECAST SHIPPED'!$A$2:$G$1000000,7,FALSE)*O963</f>
        <v>9.9166666666666679</v>
      </c>
    </row>
    <row r="964" spans="1:19" x14ac:dyDescent="0.25">
      <c r="A964" t="s">
        <v>1000</v>
      </c>
      <c r="B964">
        <f>VLOOKUP($A964,'01 LEAD TIME'!$A$10:$G$1000000,2,FALSE)</f>
        <v>2</v>
      </c>
      <c r="C964">
        <f>VLOOKUP($A964,'01 LEAD TIME'!$A$10:$G$1000000,3,FALSE)</f>
        <v>4789</v>
      </c>
      <c r="D964" s="3">
        <f>VLOOKUP($A964,'01 LEAD TIME'!$A$10:$G$1000000,4,FALSE)</f>
        <v>2382199</v>
      </c>
      <c r="E964" s="3">
        <f>VLOOKUP($A964,'01 LEAD TIME'!$A$10:$G$1000000,5,FALSE)</f>
        <v>2359024.5699999998</v>
      </c>
      <c r="F964" s="3">
        <f>VLOOKUP($A964,'01 LEAD TIME'!$A$10:$G$1000000,6,FALSE)</f>
        <v>5</v>
      </c>
      <c r="G964" s="3">
        <f>VLOOKUP($A964,'01 LEAD TIME'!$A$10:$G$1000000,7,FALSE)</f>
        <v>9</v>
      </c>
      <c r="H964" s="3">
        <f>VLOOKUP($A964,'02 SHIPPED'!$A$10:$G$1000000,4,FALSE)</f>
        <v>2777599</v>
      </c>
      <c r="I964" s="3">
        <f>VLOOKUP($A964,'02 SHIPPED'!$A$10:$G$1000000,5,FALSE)</f>
        <v>2754424.57</v>
      </c>
      <c r="J964" s="3">
        <f>VLOOKUP($A964,'02 SHIPPED'!$A$10:$G$1000000,6,FALSE)</f>
        <v>8</v>
      </c>
      <c r="K964" s="3">
        <f>VLOOKUP($A964,'02 SHIPPED'!$A$10:$G$1000000,7,FALSE)</f>
        <v>14</v>
      </c>
      <c r="L964" s="2">
        <f t="shared" si="59"/>
        <v>0.85764683815050335</v>
      </c>
      <c r="M964" s="2">
        <f t="shared" si="60"/>
        <v>0.85644914574661957</v>
      </c>
      <c r="N964" s="2">
        <f t="shared" si="61"/>
        <v>0.625</v>
      </c>
      <c r="O964" s="2">
        <f t="shared" si="62"/>
        <v>0.6428571428571429</v>
      </c>
      <c r="P964" s="8">
        <f>VLOOKUP($A964,'03 FORECAST SHIPPED'!$A$2:$G$1000000,4,FALSE)*L964</f>
        <v>836019.55783286213</v>
      </c>
      <c r="Q964" s="8">
        <f>VLOOKUP($A964,'03 FORECAST SHIPPED'!$A$2:$G$1000000,5,FALSE)*M964</f>
        <v>807745.94035145955</v>
      </c>
      <c r="R964" s="8">
        <f>VLOOKUP($A964,'03 FORECAST SHIPPED'!$A$2:$G$1000000,6,FALSE)*N964</f>
        <v>6.875</v>
      </c>
      <c r="S964" s="8">
        <f>VLOOKUP($A964,'03 FORECAST SHIPPED'!$A$2:$G$1000000,7,FALSE)*O964</f>
        <v>10.928571428571429</v>
      </c>
    </row>
    <row r="965" spans="1:19" x14ac:dyDescent="0.25">
      <c r="A965" t="s">
        <v>1001</v>
      </c>
      <c r="B965">
        <f>VLOOKUP($A965,'01 LEAD TIME'!$A$10:$G$1000000,2,FALSE)</f>
        <v>2</v>
      </c>
      <c r="C965">
        <f>VLOOKUP($A965,'01 LEAD TIME'!$A$10:$G$1000000,3,FALSE)</f>
        <v>4805</v>
      </c>
      <c r="D965" s="3">
        <f>VLOOKUP($A965,'01 LEAD TIME'!$A$10:$G$1000000,4,FALSE)</f>
        <v>599200</v>
      </c>
      <c r="E965" s="3">
        <f>VLOOKUP($A965,'01 LEAD TIME'!$A$10:$G$1000000,5,FALSE)</f>
        <v>573375</v>
      </c>
      <c r="F965" s="3">
        <f>VLOOKUP($A965,'01 LEAD TIME'!$A$10:$G$1000000,6,FALSE)</f>
        <v>5</v>
      </c>
      <c r="G965" s="3">
        <f>VLOOKUP($A965,'01 LEAD TIME'!$A$10:$G$1000000,7,FALSE)</f>
        <v>6</v>
      </c>
      <c r="H965" s="3">
        <f>VLOOKUP($A965,'02 SHIPPED'!$A$10:$G$1000000,4,FALSE)</f>
        <v>884900</v>
      </c>
      <c r="I965" s="3">
        <f>VLOOKUP($A965,'02 SHIPPED'!$A$10:$G$1000000,5,FALSE)</f>
        <v>884900</v>
      </c>
      <c r="J965" s="3">
        <f>VLOOKUP($A965,'02 SHIPPED'!$A$10:$G$1000000,6,FALSE)</f>
        <v>7</v>
      </c>
      <c r="K965" s="3">
        <f>VLOOKUP($A965,'02 SHIPPED'!$A$10:$G$1000000,7,FALSE)</f>
        <v>9</v>
      </c>
      <c r="L965" s="2">
        <f t="shared" ref="L965:L1028" si="63">D965/H965</f>
        <v>0.67713865973556331</v>
      </c>
      <c r="M965" s="2">
        <f t="shared" ref="M965:M1028" si="64">E965/I965</f>
        <v>0.64795457113798172</v>
      </c>
      <c r="N965" s="2">
        <f t="shared" ref="N965:N1028" si="65">F965/J965</f>
        <v>0.7142857142857143</v>
      </c>
      <c r="O965" s="2">
        <f t="shared" ref="O965:O1028" si="66">G965/K965</f>
        <v>0.66666666666666663</v>
      </c>
      <c r="P965" s="8">
        <f>VLOOKUP($A965,'03 FORECAST SHIPPED'!$A$2:$G$1000000,4,FALSE)*L965</f>
        <v>630753.98440501746</v>
      </c>
      <c r="Q965" s="8">
        <f>VLOOKUP($A965,'03 FORECAST SHIPPED'!$A$2:$G$1000000,5,FALSE)*M965</f>
        <v>571963.35321222735</v>
      </c>
      <c r="R965" s="8">
        <f>VLOOKUP($A965,'03 FORECAST SHIPPED'!$A$2:$G$1000000,6,FALSE)*N965</f>
        <v>8.5714285714285712</v>
      </c>
      <c r="S965" s="8">
        <f>VLOOKUP($A965,'03 FORECAST SHIPPED'!$A$2:$G$1000000,7,FALSE)*O965</f>
        <v>8.6666666666666661</v>
      </c>
    </row>
    <row r="966" spans="1:19" x14ac:dyDescent="0.25">
      <c r="A966" t="s">
        <v>1002</v>
      </c>
      <c r="B966">
        <f>VLOOKUP($A966,'01 LEAD TIME'!$A$10:$G$1000000,2,FALSE)</f>
        <v>2</v>
      </c>
      <c r="C966">
        <f>VLOOKUP($A966,'01 LEAD TIME'!$A$10:$G$1000000,3,FALSE)</f>
        <v>4827</v>
      </c>
      <c r="D966" s="3">
        <f>VLOOKUP($A966,'01 LEAD TIME'!$A$10:$G$1000000,4,FALSE)</f>
        <v>2102022</v>
      </c>
      <c r="E966" s="3">
        <f>VLOOKUP($A966,'01 LEAD TIME'!$A$10:$G$1000000,5,FALSE)</f>
        <v>2026292</v>
      </c>
      <c r="F966" s="3">
        <f>VLOOKUP($A966,'01 LEAD TIME'!$A$10:$G$1000000,6,FALSE)</f>
        <v>24</v>
      </c>
      <c r="G966" s="3">
        <f>VLOOKUP($A966,'01 LEAD TIME'!$A$10:$G$1000000,7,FALSE)</f>
        <v>29</v>
      </c>
      <c r="H966" s="3">
        <f>VLOOKUP($A966,'02 SHIPPED'!$A$10:$G$1000000,4,FALSE)</f>
        <v>13489228.32</v>
      </c>
      <c r="I966" s="3">
        <f>VLOOKUP($A966,'02 SHIPPED'!$A$10:$G$1000000,5,FALSE)</f>
        <v>12892739.74</v>
      </c>
      <c r="J966" s="3">
        <f>VLOOKUP($A966,'02 SHIPPED'!$A$10:$G$1000000,6,FALSE)</f>
        <v>122</v>
      </c>
      <c r="K966" s="3">
        <f>VLOOKUP($A966,'02 SHIPPED'!$A$10:$G$1000000,7,FALSE)</f>
        <v>139</v>
      </c>
      <c r="L966" s="2">
        <f t="shared" si="63"/>
        <v>0.15582967017345289</v>
      </c>
      <c r="M966" s="2">
        <f t="shared" si="64"/>
        <v>0.15716535359147799</v>
      </c>
      <c r="N966" s="2">
        <f t="shared" si="65"/>
        <v>0.19672131147540983</v>
      </c>
      <c r="O966" s="2">
        <f t="shared" si="66"/>
        <v>0.20863309352517986</v>
      </c>
      <c r="P966" s="8">
        <f>VLOOKUP($A966,'03 FORECAST SHIPPED'!$A$2:$G$1000000,4,FALSE)*L966</f>
        <v>2421393.1948941201</v>
      </c>
      <c r="Q966" s="8">
        <f>VLOOKUP($A966,'03 FORECAST SHIPPED'!$A$2:$G$1000000,5,FALSE)*M966</f>
        <v>2344158.3382686884</v>
      </c>
      <c r="R966" s="8">
        <f>VLOOKUP($A966,'03 FORECAST SHIPPED'!$A$2:$G$1000000,6,FALSE)*N966</f>
        <v>30.098360655737704</v>
      </c>
      <c r="S966" s="8">
        <f>VLOOKUP($A966,'03 FORECAST SHIPPED'!$A$2:$G$1000000,7,FALSE)*O966</f>
        <v>35.884892086330936</v>
      </c>
    </row>
    <row r="967" spans="1:19" x14ac:dyDescent="0.25">
      <c r="A967" t="s">
        <v>1003</v>
      </c>
      <c r="B967">
        <f>VLOOKUP($A967,'01 LEAD TIME'!$A$10:$G$1000000,2,FALSE)</f>
        <v>2</v>
      </c>
      <c r="C967">
        <f>VLOOKUP($A967,'01 LEAD TIME'!$A$10:$G$1000000,3,FALSE)</f>
        <v>4855</v>
      </c>
      <c r="D967" s="3">
        <f>VLOOKUP($A967,'01 LEAD TIME'!$A$10:$G$1000000,4,FALSE)</f>
        <v>4232699</v>
      </c>
      <c r="E967" s="3">
        <f>VLOOKUP($A967,'01 LEAD TIME'!$A$10:$G$1000000,5,FALSE)</f>
        <v>4192589</v>
      </c>
      <c r="F967" s="3">
        <f>VLOOKUP($A967,'01 LEAD TIME'!$A$10:$G$1000000,6,FALSE)</f>
        <v>40</v>
      </c>
      <c r="G967" s="3">
        <f>VLOOKUP($A967,'01 LEAD TIME'!$A$10:$G$1000000,7,FALSE)</f>
        <v>48</v>
      </c>
      <c r="H967" s="3">
        <f>VLOOKUP($A967,'02 SHIPPED'!$A$10:$G$1000000,4,FALSE)</f>
        <v>18318559.109999999</v>
      </c>
      <c r="I967" s="3">
        <f>VLOOKUP($A967,'02 SHIPPED'!$A$10:$G$1000000,5,FALSE)</f>
        <v>18003417.010000002</v>
      </c>
      <c r="J967" s="3">
        <f>VLOOKUP($A967,'02 SHIPPED'!$A$10:$G$1000000,6,FALSE)</f>
        <v>177</v>
      </c>
      <c r="K967" s="3">
        <f>VLOOKUP($A967,'02 SHIPPED'!$A$10:$G$1000000,7,FALSE)</f>
        <v>222</v>
      </c>
      <c r="L967" s="2">
        <f t="shared" si="63"/>
        <v>0.2310606950352003</v>
      </c>
      <c r="M967" s="2">
        <f t="shared" si="64"/>
        <v>0.23287740308804855</v>
      </c>
      <c r="N967" s="2">
        <f t="shared" si="65"/>
        <v>0.22598870056497175</v>
      </c>
      <c r="O967" s="2">
        <f t="shared" si="66"/>
        <v>0.21621621621621623</v>
      </c>
      <c r="P967" s="8">
        <f>VLOOKUP($A967,'03 FORECAST SHIPPED'!$A$2:$G$1000000,4,FALSE)*L967</f>
        <v>4500575.1847799309</v>
      </c>
      <c r="Q967" s="8">
        <f>VLOOKUP($A967,'03 FORECAST SHIPPED'!$A$2:$G$1000000,5,FALSE)*M967</f>
        <v>4495247.7419907628</v>
      </c>
      <c r="R967" s="8">
        <f>VLOOKUP($A967,'03 FORECAST SHIPPED'!$A$2:$G$1000000,6,FALSE)*N967</f>
        <v>37.06214689265537</v>
      </c>
      <c r="S967" s="8">
        <f>VLOOKUP($A967,'03 FORECAST SHIPPED'!$A$2:$G$1000000,7,FALSE)*O967</f>
        <v>43.45945945945946</v>
      </c>
    </row>
    <row r="968" spans="1:19" x14ac:dyDescent="0.25">
      <c r="A968" t="s">
        <v>1004</v>
      </c>
      <c r="B968">
        <f>VLOOKUP($A968,'01 LEAD TIME'!$A$10:$G$1000000,2,FALSE)</f>
        <v>2</v>
      </c>
      <c r="C968">
        <f>VLOOKUP($A968,'01 LEAD TIME'!$A$10:$G$1000000,3,FALSE)</f>
        <v>4882</v>
      </c>
      <c r="D968" s="3">
        <f>VLOOKUP($A968,'01 LEAD TIME'!$A$10:$G$1000000,4,FALSE)</f>
        <v>7677796</v>
      </c>
      <c r="E968" s="3">
        <f>VLOOKUP($A968,'01 LEAD TIME'!$A$10:$G$1000000,5,FALSE)</f>
        <v>7557109.79</v>
      </c>
      <c r="F968" s="3">
        <f>VLOOKUP($A968,'01 LEAD TIME'!$A$10:$G$1000000,6,FALSE)</f>
        <v>45</v>
      </c>
      <c r="G968" s="3">
        <f>VLOOKUP($A968,'01 LEAD TIME'!$A$10:$G$1000000,7,FALSE)</f>
        <v>58</v>
      </c>
      <c r="H968" s="3">
        <f>VLOOKUP($A968,'02 SHIPPED'!$A$10:$G$1000000,4,FALSE)</f>
        <v>26705710</v>
      </c>
      <c r="I968" s="3">
        <f>VLOOKUP($A968,'02 SHIPPED'!$A$10:$G$1000000,5,FALSE)</f>
        <v>25876110.59</v>
      </c>
      <c r="J968" s="3">
        <f>VLOOKUP($A968,'02 SHIPPED'!$A$10:$G$1000000,6,FALSE)</f>
        <v>160</v>
      </c>
      <c r="K968" s="3">
        <f>VLOOKUP($A968,'02 SHIPPED'!$A$10:$G$1000000,7,FALSE)</f>
        <v>198</v>
      </c>
      <c r="L968" s="2">
        <f t="shared" si="63"/>
        <v>0.28749641930508496</v>
      </c>
      <c r="M968" s="2">
        <f t="shared" si="64"/>
        <v>0.29204967893901707</v>
      </c>
      <c r="N968" s="2">
        <f t="shared" si="65"/>
        <v>0.28125</v>
      </c>
      <c r="O968" s="2">
        <f t="shared" si="66"/>
        <v>0.29292929292929293</v>
      </c>
      <c r="P968" s="8">
        <f>VLOOKUP($A968,'03 FORECAST SHIPPED'!$A$2:$G$1000000,4,FALSE)*L968</f>
        <v>4472122.6633475767</v>
      </c>
      <c r="Q968" s="8">
        <f>VLOOKUP($A968,'03 FORECAST SHIPPED'!$A$2:$G$1000000,5,FALSE)*M968</f>
        <v>4396000.0018770723</v>
      </c>
      <c r="R968" s="8">
        <f>VLOOKUP($A968,'03 FORECAST SHIPPED'!$A$2:$G$1000000,6,FALSE)*N968</f>
        <v>41.0625</v>
      </c>
      <c r="S968" s="8">
        <f>VLOOKUP($A968,'03 FORECAST SHIPPED'!$A$2:$G$1000000,7,FALSE)*O968</f>
        <v>52.727272727272727</v>
      </c>
    </row>
    <row r="969" spans="1:19" x14ac:dyDescent="0.25">
      <c r="A969" t="s">
        <v>1005</v>
      </c>
      <c r="B969">
        <f>VLOOKUP($A969,'01 LEAD TIME'!$A$10:$G$1000000,2,FALSE)</f>
        <v>2</v>
      </c>
      <c r="C969">
        <f>VLOOKUP($A969,'01 LEAD TIME'!$A$10:$G$1000000,3,FALSE)</f>
        <v>4904</v>
      </c>
      <c r="D969" s="3">
        <f>VLOOKUP($A969,'01 LEAD TIME'!$A$10:$G$1000000,4,FALSE)</f>
        <v>2656757</v>
      </c>
      <c r="E969" s="3">
        <f>VLOOKUP($A969,'01 LEAD TIME'!$A$10:$G$1000000,5,FALSE)</f>
        <v>2604536.63</v>
      </c>
      <c r="F969" s="3">
        <f>VLOOKUP($A969,'01 LEAD TIME'!$A$10:$G$1000000,6,FALSE)</f>
        <v>34</v>
      </c>
      <c r="G969" s="3">
        <f>VLOOKUP($A969,'01 LEAD TIME'!$A$10:$G$1000000,7,FALSE)</f>
        <v>34</v>
      </c>
      <c r="H969" s="3">
        <f>VLOOKUP($A969,'02 SHIPPED'!$A$10:$G$1000000,4,FALSE)</f>
        <v>14213863</v>
      </c>
      <c r="I969" s="3">
        <f>VLOOKUP($A969,'02 SHIPPED'!$A$10:$G$1000000,5,FALSE)</f>
        <v>13909225.32</v>
      </c>
      <c r="J969" s="3">
        <f>VLOOKUP($A969,'02 SHIPPED'!$A$10:$G$1000000,6,FALSE)</f>
        <v>118</v>
      </c>
      <c r="K969" s="3">
        <f>VLOOKUP($A969,'02 SHIPPED'!$A$10:$G$1000000,7,FALSE)</f>
        <v>128</v>
      </c>
      <c r="L969" s="2">
        <f t="shared" si="63"/>
        <v>0.18691308618916616</v>
      </c>
      <c r="M969" s="2">
        <f t="shared" si="64"/>
        <v>0.18725245799670459</v>
      </c>
      <c r="N969" s="2">
        <f t="shared" si="65"/>
        <v>0.28813559322033899</v>
      </c>
      <c r="O969" s="2">
        <f t="shared" si="66"/>
        <v>0.265625</v>
      </c>
      <c r="P969" s="8">
        <f>VLOOKUP($A969,'03 FORECAST SHIPPED'!$A$2:$G$1000000,4,FALSE)*L969</f>
        <v>2499575.9915178581</v>
      </c>
      <c r="Q969" s="8">
        <f>VLOOKUP($A969,'03 FORECAST SHIPPED'!$A$2:$G$1000000,5,FALSE)*M969</f>
        <v>2418843.6385613605</v>
      </c>
      <c r="R969" s="8">
        <f>VLOOKUP($A969,'03 FORECAST SHIPPED'!$A$2:$G$1000000,6,FALSE)*N969</f>
        <v>35.440677966101696</v>
      </c>
      <c r="S969" s="8">
        <f>VLOOKUP($A969,'03 FORECAST SHIPPED'!$A$2:$G$1000000,7,FALSE)*O969</f>
        <v>37.453125</v>
      </c>
    </row>
    <row r="970" spans="1:19" x14ac:dyDescent="0.25">
      <c r="A970" t="s">
        <v>1006</v>
      </c>
      <c r="B970">
        <f>VLOOKUP($A970,'01 LEAD TIME'!$A$10:$G$1000000,2,FALSE)</f>
        <v>2</v>
      </c>
      <c r="C970">
        <f>VLOOKUP($A970,'01 LEAD TIME'!$A$10:$G$1000000,3,FALSE)</f>
        <v>4936</v>
      </c>
      <c r="D970" s="3">
        <f>VLOOKUP($A970,'01 LEAD TIME'!$A$10:$G$1000000,4,FALSE)</f>
        <v>11538937</v>
      </c>
      <c r="E970" s="3">
        <f>VLOOKUP($A970,'01 LEAD TIME'!$A$10:$G$1000000,5,FALSE)</f>
        <v>11421737.5</v>
      </c>
      <c r="F970" s="3">
        <f>VLOOKUP($A970,'01 LEAD TIME'!$A$10:$G$1000000,6,FALSE)</f>
        <v>117</v>
      </c>
      <c r="G970" s="3">
        <f>VLOOKUP($A970,'01 LEAD TIME'!$A$10:$G$1000000,7,FALSE)</f>
        <v>136</v>
      </c>
      <c r="H970" s="3">
        <f>VLOOKUP($A970,'02 SHIPPED'!$A$10:$G$1000000,4,FALSE)</f>
        <v>15488778</v>
      </c>
      <c r="I970" s="3">
        <f>VLOOKUP($A970,'02 SHIPPED'!$A$10:$G$1000000,5,FALSE)</f>
        <v>15274957.050000001</v>
      </c>
      <c r="J970" s="3">
        <f>VLOOKUP($A970,'02 SHIPPED'!$A$10:$G$1000000,6,FALSE)</f>
        <v>164</v>
      </c>
      <c r="K970" s="3">
        <f>VLOOKUP($A970,'02 SHIPPED'!$A$10:$G$1000000,7,FALSE)</f>
        <v>192</v>
      </c>
      <c r="L970" s="2">
        <f t="shared" si="63"/>
        <v>0.74498691891639224</v>
      </c>
      <c r="M970" s="2">
        <f t="shared" si="64"/>
        <v>0.74774269168894325</v>
      </c>
      <c r="N970" s="2">
        <f t="shared" si="65"/>
        <v>0.71341463414634143</v>
      </c>
      <c r="O970" s="2">
        <f t="shared" si="66"/>
        <v>0.70833333333333337</v>
      </c>
      <c r="P970" s="8">
        <f>VLOOKUP($A970,'03 FORECAST SHIPPED'!$A$2:$G$1000000,4,FALSE)*L970</f>
        <v>16780186.679893792</v>
      </c>
      <c r="Q970" s="8">
        <f>VLOOKUP($A970,'03 FORECAST SHIPPED'!$A$2:$G$1000000,5,FALSE)*M970</f>
        <v>16476148.15435455</v>
      </c>
      <c r="R970" s="8">
        <f>VLOOKUP($A970,'03 FORECAST SHIPPED'!$A$2:$G$1000000,6,FALSE)*N970</f>
        <v>171.21951219512195</v>
      </c>
      <c r="S970" s="8">
        <f>VLOOKUP($A970,'03 FORECAST SHIPPED'!$A$2:$G$1000000,7,FALSE)*O970</f>
        <v>199.75</v>
      </c>
    </row>
    <row r="971" spans="1:19" x14ac:dyDescent="0.25">
      <c r="A971" t="s">
        <v>1007</v>
      </c>
      <c r="B971">
        <f>VLOOKUP($A971,'01 LEAD TIME'!$A$10:$G$1000000,2,FALSE)</f>
        <v>2</v>
      </c>
      <c r="C971">
        <f>VLOOKUP($A971,'01 LEAD TIME'!$A$10:$G$1000000,3,FALSE)</f>
        <v>4955</v>
      </c>
      <c r="D971" s="3">
        <f>VLOOKUP($A971,'01 LEAD TIME'!$A$10:$G$1000000,4,FALSE)</f>
        <v>268900</v>
      </c>
      <c r="E971" s="3">
        <f>VLOOKUP($A971,'01 LEAD TIME'!$A$10:$G$1000000,5,FALSE)</f>
        <v>268900</v>
      </c>
      <c r="F971" s="3">
        <f>VLOOKUP($A971,'01 LEAD TIME'!$A$10:$G$1000000,6,FALSE)</f>
        <v>3</v>
      </c>
      <c r="G971" s="3">
        <f>VLOOKUP($A971,'01 LEAD TIME'!$A$10:$G$1000000,7,FALSE)</f>
        <v>3</v>
      </c>
      <c r="H971" s="3">
        <f>VLOOKUP($A971,'02 SHIPPED'!$A$10:$G$1000000,4,FALSE)</f>
        <v>709600</v>
      </c>
      <c r="I971" s="3">
        <f>VLOOKUP($A971,'02 SHIPPED'!$A$10:$G$1000000,5,FALSE)</f>
        <v>683775</v>
      </c>
      <c r="J971" s="3">
        <f>VLOOKUP($A971,'02 SHIPPED'!$A$10:$G$1000000,6,FALSE)</f>
        <v>6</v>
      </c>
      <c r="K971" s="3">
        <f>VLOOKUP($A971,'02 SHIPPED'!$A$10:$G$1000000,7,FALSE)</f>
        <v>10</v>
      </c>
      <c r="L971" s="2">
        <f t="shared" si="63"/>
        <v>0.37894588500563697</v>
      </c>
      <c r="M971" s="2">
        <f t="shared" si="64"/>
        <v>0.39325801616028666</v>
      </c>
      <c r="N971" s="2">
        <f t="shared" si="65"/>
        <v>0.5</v>
      </c>
      <c r="O971" s="2">
        <f t="shared" si="66"/>
        <v>0.3</v>
      </c>
      <c r="P971" s="8">
        <f>VLOOKUP($A971,'03 FORECAST SHIPPED'!$A$2:$G$1000000,4,FALSE)*L971</f>
        <v>455444.06975760992</v>
      </c>
      <c r="Q971" s="8">
        <f>VLOOKUP($A971,'03 FORECAST SHIPPED'!$A$2:$G$1000000,5,FALSE)*M971</f>
        <v>452461.4374611532</v>
      </c>
      <c r="R971" s="8">
        <f>VLOOKUP($A971,'03 FORECAST SHIPPED'!$A$2:$G$1000000,6,FALSE)*N971</f>
        <v>6.5</v>
      </c>
      <c r="S971" s="8">
        <f>VLOOKUP($A971,'03 FORECAST SHIPPED'!$A$2:$G$1000000,7,FALSE)*O971</f>
        <v>5.7</v>
      </c>
    </row>
    <row r="972" spans="1:19" x14ac:dyDescent="0.25">
      <c r="A972" t="s">
        <v>1008</v>
      </c>
      <c r="B972">
        <f>VLOOKUP($A972,'01 LEAD TIME'!$A$10:$G$1000000,2,FALSE)</f>
        <v>2</v>
      </c>
      <c r="C972">
        <f>VLOOKUP($A972,'01 LEAD TIME'!$A$10:$G$1000000,3,FALSE)</f>
        <v>4979</v>
      </c>
      <c r="D972" s="3">
        <f>VLOOKUP($A972,'01 LEAD TIME'!$A$10:$G$1000000,4,FALSE)</f>
        <v>3939459</v>
      </c>
      <c r="E972" s="3">
        <f>VLOOKUP($A972,'01 LEAD TIME'!$A$10:$G$1000000,5,FALSE)</f>
        <v>3878916.93</v>
      </c>
      <c r="F972" s="3">
        <f>VLOOKUP($A972,'01 LEAD TIME'!$A$10:$G$1000000,6,FALSE)</f>
        <v>23</v>
      </c>
      <c r="G972" s="3">
        <f>VLOOKUP($A972,'01 LEAD TIME'!$A$10:$G$1000000,7,FALSE)</f>
        <v>27</v>
      </c>
      <c r="H972" s="3">
        <f>VLOOKUP($A972,'02 SHIPPED'!$A$10:$G$1000000,4,FALSE)</f>
        <v>6269091</v>
      </c>
      <c r="I972" s="3">
        <f>VLOOKUP($A972,'02 SHIPPED'!$A$10:$G$1000000,5,FALSE)</f>
        <v>6100522.4000000004</v>
      </c>
      <c r="J972" s="3">
        <f>VLOOKUP($A972,'02 SHIPPED'!$A$10:$G$1000000,6,FALSE)</f>
        <v>58</v>
      </c>
      <c r="K972" s="3">
        <f>VLOOKUP($A972,'02 SHIPPED'!$A$10:$G$1000000,7,FALSE)</f>
        <v>65</v>
      </c>
      <c r="L972" s="2">
        <f t="shared" si="63"/>
        <v>0.62839397290611987</v>
      </c>
      <c r="M972" s="2">
        <f t="shared" si="64"/>
        <v>0.63583356894157128</v>
      </c>
      <c r="N972" s="2">
        <f t="shared" si="65"/>
        <v>0.39655172413793105</v>
      </c>
      <c r="O972" s="2">
        <f t="shared" si="66"/>
        <v>0.41538461538461541</v>
      </c>
      <c r="P972" s="8">
        <f>VLOOKUP($A972,'03 FORECAST SHIPPED'!$A$2:$G$1000000,4,FALSE)*L972</f>
        <v>5009117.504620526</v>
      </c>
      <c r="Q972" s="8">
        <f>VLOOKUP($A972,'03 FORECAST SHIPPED'!$A$2:$G$1000000,5,FALSE)*M972</f>
        <v>4995477.1548332488</v>
      </c>
      <c r="R972" s="8">
        <f>VLOOKUP($A972,'03 FORECAST SHIPPED'!$A$2:$G$1000000,6,FALSE)*N972</f>
        <v>24.189655172413794</v>
      </c>
      <c r="S972" s="8">
        <f>VLOOKUP($A972,'03 FORECAST SHIPPED'!$A$2:$G$1000000,7,FALSE)*O972</f>
        <v>27.415384615384617</v>
      </c>
    </row>
    <row r="973" spans="1:19" x14ac:dyDescent="0.25">
      <c r="A973" t="s">
        <v>1009</v>
      </c>
      <c r="B973">
        <f>VLOOKUP($A973,'01 LEAD TIME'!$A$10:$G$1000000,2,FALSE)</f>
        <v>2</v>
      </c>
      <c r="C973">
        <f>VLOOKUP($A973,'01 LEAD TIME'!$A$10:$G$1000000,3,FALSE)</f>
        <v>5007</v>
      </c>
      <c r="D973" s="3">
        <f>VLOOKUP($A973,'01 LEAD TIME'!$A$10:$G$1000000,4,FALSE)</f>
        <v>547220</v>
      </c>
      <c r="E973" s="3">
        <f>VLOOKUP($A973,'01 LEAD TIME'!$A$10:$G$1000000,5,FALSE)</f>
        <v>547220</v>
      </c>
      <c r="F973" s="3">
        <f>VLOOKUP($A973,'01 LEAD TIME'!$A$10:$G$1000000,6,FALSE)</f>
        <v>8</v>
      </c>
      <c r="G973" s="3">
        <f>VLOOKUP($A973,'01 LEAD TIME'!$A$10:$G$1000000,7,FALSE)</f>
        <v>9</v>
      </c>
      <c r="H973" s="3">
        <f>VLOOKUP($A973,'02 SHIPPED'!$A$10:$G$1000000,4,FALSE)</f>
        <v>537610</v>
      </c>
      <c r="I973" s="3">
        <f>VLOOKUP($A973,'02 SHIPPED'!$A$10:$G$1000000,5,FALSE)</f>
        <v>537610</v>
      </c>
      <c r="J973" s="3">
        <f>VLOOKUP($A973,'02 SHIPPED'!$A$10:$G$1000000,6,FALSE)</f>
        <v>7</v>
      </c>
      <c r="K973" s="3">
        <f>VLOOKUP($A973,'02 SHIPPED'!$A$10:$G$1000000,7,FALSE)</f>
        <v>8</v>
      </c>
      <c r="L973" s="2">
        <f t="shared" si="63"/>
        <v>1.0178754115436841</v>
      </c>
      <c r="M973" s="2">
        <f t="shared" si="64"/>
        <v>1.0178754115436841</v>
      </c>
      <c r="N973" s="2">
        <f t="shared" si="65"/>
        <v>1.1428571428571428</v>
      </c>
      <c r="O973" s="2">
        <f t="shared" si="66"/>
        <v>1.125</v>
      </c>
      <c r="P973" s="8">
        <f>VLOOKUP($A973,'03 FORECAST SHIPPED'!$A$2:$G$1000000,4,FALSE)*L973</f>
        <v>1097867.1865106677</v>
      </c>
      <c r="Q973" s="8">
        <f>VLOOKUP($A973,'03 FORECAST SHIPPED'!$A$2:$G$1000000,5,FALSE)*M973</f>
        <v>1065040.7044883838</v>
      </c>
      <c r="R973" s="8">
        <f>VLOOKUP($A973,'03 FORECAST SHIPPED'!$A$2:$G$1000000,6,FALSE)*N973</f>
        <v>16</v>
      </c>
      <c r="S973" s="8">
        <f>VLOOKUP($A973,'03 FORECAST SHIPPED'!$A$2:$G$1000000,7,FALSE)*O973</f>
        <v>16.875</v>
      </c>
    </row>
    <row r="974" spans="1:19" x14ac:dyDescent="0.25">
      <c r="A974" t="s">
        <v>1010</v>
      </c>
      <c r="B974">
        <f>VLOOKUP($A974,'01 LEAD TIME'!$A$10:$G$1000000,2,FALSE)</f>
        <v>2</v>
      </c>
      <c r="C974">
        <f>VLOOKUP($A974,'01 LEAD TIME'!$A$10:$G$1000000,3,FALSE)</f>
        <v>5030</v>
      </c>
      <c r="D974" s="3">
        <f>VLOOKUP($A974,'01 LEAD TIME'!$A$10:$G$1000000,4,FALSE)</f>
        <v>1473535</v>
      </c>
      <c r="E974" s="3">
        <f>VLOOKUP($A974,'01 LEAD TIME'!$A$10:$G$1000000,5,FALSE)</f>
        <v>1446535</v>
      </c>
      <c r="F974" s="3">
        <f>VLOOKUP($A974,'01 LEAD TIME'!$A$10:$G$1000000,6,FALSE)</f>
        <v>18</v>
      </c>
      <c r="G974" s="3">
        <f>VLOOKUP($A974,'01 LEAD TIME'!$A$10:$G$1000000,7,FALSE)</f>
        <v>19</v>
      </c>
      <c r="H974" s="3">
        <f>VLOOKUP($A974,'02 SHIPPED'!$A$10:$G$1000000,4,FALSE)</f>
        <v>10123368</v>
      </c>
      <c r="I974" s="3">
        <f>VLOOKUP($A974,'02 SHIPPED'!$A$10:$G$1000000,5,FALSE)</f>
        <v>10047643.49</v>
      </c>
      <c r="J974" s="3">
        <f>VLOOKUP($A974,'02 SHIPPED'!$A$10:$G$1000000,6,FALSE)</f>
        <v>96</v>
      </c>
      <c r="K974" s="3">
        <f>VLOOKUP($A974,'02 SHIPPED'!$A$10:$G$1000000,7,FALSE)</f>
        <v>104</v>
      </c>
      <c r="L974" s="2">
        <f t="shared" si="63"/>
        <v>0.14555778274582135</v>
      </c>
      <c r="M974" s="2">
        <f t="shared" si="64"/>
        <v>0.14396758816529229</v>
      </c>
      <c r="N974" s="2">
        <f t="shared" si="65"/>
        <v>0.1875</v>
      </c>
      <c r="O974" s="2">
        <f t="shared" si="66"/>
        <v>0.18269230769230768</v>
      </c>
      <c r="P974" s="8">
        <f>VLOOKUP($A974,'03 FORECAST SHIPPED'!$A$2:$G$1000000,4,FALSE)*L974</f>
        <v>1856387.6302782828</v>
      </c>
      <c r="Q974" s="8">
        <f>VLOOKUP($A974,'03 FORECAST SHIPPED'!$A$2:$G$1000000,5,FALSE)*M974</f>
        <v>1823441.4259787945</v>
      </c>
      <c r="R974" s="8">
        <f>VLOOKUP($A974,'03 FORECAST SHIPPED'!$A$2:$G$1000000,6,FALSE)*N974</f>
        <v>20.625</v>
      </c>
      <c r="S974" s="8">
        <f>VLOOKUP($A974,'03 FORECAST SHIPPED'!$A$2:$G$1000000,7,FALSE)*O974</f>
        <v>21.557692307692307</v>
      </c>
    </row>
    <row r="975" spans="1:19" x14ac:dyDescent="0.25">
      <c r="A975" t="s">
        <v>1011</v>
      </c>
      <c r="B975">
        <f>VLOOKUP($A975,'01 LEAD TIME'!$A$10:$G$1000000,2,FALSE)</f>
        <v>2</v>
      </c>
      <c r="C975">
        <f>VLOOKUP($A975,'01 LEAD TIME'!$A$10:$G$1000000,3,FALSE)</f>
        <v>5055</v>
      </c>
      <c r="D975" s="3">
        <f>VLOOKUP($A975,'01 LEAD TIME'!$A$10:$G$1000000,4,FALSE)</f>
        <v>1334500</v>
      </c>
      <c r="E975" s="3">
        <f>VLOOKUP($A975,'01 LEAD TIME'!$A$10:$G$1000000,5,FALSE)</f>
        <v>1234875</v>
      </c>
      <c r="F975" s="3">
        <f>VLOOKUP($A975,'01 LEAD TIME'!$A$10:$G$1000000,6,FALSE)</f>
        <v>14</v>
      </c>
      <c r="G975" s="3">
        <f>VLOOKUP($A975,'01 LEAD TIME'!$A$10:$G$1000000,7,FALSE)</f>
        <v>16</v>
      </c>
      <c r="H975" s="3">
        <f>VLOOKUP($A975,'02 SHIPPED'!$A$10:$G$1000000,4,FALSE)</f>
        <v>5630404</v>
      </c>
      <c r="I975" s="3">
        <f>VLOOKUP($A975,'02 SHIPPED'!$A$10:$G$1000000,5,FALSE)</f>
        <v>5449655.5899999999</v>
      </c>
      <c r="J975" s="3">
        <f>VLOOKUP($A975,'02 SHIPPED'!$A$10:$G$1000000,6,FALSE)</f>
        <v>61</v>
      </c>
      <c r="K975" s="3">
        <f>VLOOKUP($A975,'02 SHIPPED'!$A$10:$G$1000000,7,FALSE)</f>
        <v>72</v>
      </c>
      <c r="L975" s="2">
        <f t="shared" si="63"/>
        <v>0.23701673982897142</v>
      </c>
      <c r="M975" s="2">
        <f t="shared" si="64"/>
        <v>0.22659688848336929</v>
      </c>
      <c r="N975" s="2">
        <f t="shared" si="65"/>
        <v>0.22950819672131148</v>
      </c>
      <c r="O975" s="2">
        <f t="shared" si="66"/>
        <v>0.22222222222222221</v>
      </c>
      <c r="P975" s="8">
        <f>VLOOKUP($A975,'03 FORECAST SHIPPED'!$A$2:$G$1000000,4,FALSE)*L975</f>
        <v>1662859.1990912198</v>
      </c>
      <c r="Q975" s="8">
        <f>VLOOKUP($A975,'03 FORECAST SHIPPED'!$A$2:$G$1000000,5,FALSE)*M975</f>
        <v>1546278.9690143981</v>
      </c>
      <c r="R975" s="8">
        <f>VLOOKUP($A975,'03 FORECAST SHIPPED'!$A$2:$G$1000000,6,FALSE)*N975</f>
        <v>15.377049180327869</v>
      </c>
      <c r="S975" s="8">
        <f>VLOOKUP($A975,'03 FORECAST SHIPPED'!$A$2:$G$1000000,7,FALSE)*O975</f>
        <v>19.777777777777775</v>
      </c>
    </row>
    <row r="976" spans="1:19" x14ac:dyDescent="0.25">
      <c r="A976" t="s">
        <v>1012</v>
      </c>
      <c r="B976">
        <f>VLOOKUP($A976,'01 LEAD TIME'!$A$10:$G$1000000,2,FALSE)</f>
        <v>2</v>
      </c>
      <c r="C976">
        <f>VLOOKUP($A976,'01 LEAD TIME'!$A$10:$G$1000000,3,FALSE)</f>
        <v>5074</v>
      </c>
      <c r="D976" s="3">
        <f>VLOOKUP($A976,'01 LEAD TIME'!$A$10:$G$1000000,4,FALSE)</f>
        <v>95087474</v>
      </c>
      <c r="E976" s="3">
        <f>VLOOKUP($A976,'01 LEAD TIME'!$A$10:$G$1000000,5,FALSE)</f>
        <v>93216419.299999997</v>
      </c>
      <c r="F976" s="3">
        <f>VLOOKUP($A976,'01 LEAD TIME'!$A$10:$G$1000000,6,FALSE)</f>
        <v>870</v>
      </c>
      <c r="G976" s="3">
        <f>VLOOKUP($A976,'01 LEAD TIME'!$A$10:$G$1000000,7,FALSE)</f>
        <v>1045</v>
      </c>
      <c r="H976" s="3">
        <f>VLOOKUP($A976,'02 SHIPPED'!$A$10:$G$1000000,4,FALSE)</f>
        <v>144440060</v>
      </c>
      <c r="I976" s="3">
        <f>VLOOKUP($A976,'02 SHIPPED'!$A$10:$G$1000000,5,FALSE)</f>
        <v>141230522.25999999</v>
      </c>
      <c r="J976" s="3">
        <f>VLOOKUP($A976,'02 SHIPPED'!$A$10:$G$1000000,6,FALSE)</f>
        <v>1322</v>
      </c>
      <c r="K976" s="3">
        <f>VLOOKUP($A976,'02 SHIPPED'!$A$10:$G$1000000,7,FALSE)</f>
        <v>1584</v>
      </c>
      <c r="L976" s="2">
        <f t="shared" si="63"/>
        <v>0.65831787940270869</v>
      </c>
      <c r="M976" s="2">
        <f t="shared" si="64"/>
        <v>0.66003026688800415</v>
      </c>
      <c r="N976" s="2">
        <f t="shared" si="65"/>
        <v>0.65809379727685324</v>
      </c>
      <c r="O976" s="2">
        <f t="shared" si="66"/>
        <v>0.65972222222222221</v>
      </c>
      <c r="P976" s="8">
        <f>VLOOKUP($A976,'03 FORECAST SHIPPED'!$A$2:$G$1000000,4,FALSE)*L976</f>
        <v>112344476.69400066</v>
      </c>
      <c r="Q976" s="8">
        <f>VLOOKUP($A976,'03 FORECAST SHIPPED'!$A$2:$G$1000000,5,FALSE)*M976</f>
        <v>110473090.31442674</v>
      </c>
      <c r="R976" s="8">
        <f>VLOOKUP($A976,'03 FORECAST SHIPPED'!$A$2:$G$1000000,6,FALSE)*N976</f>
        <v>1050.3177004538577</v>
      </c>
      <c r="S976" s="8">
        <f>VLOOKUP($A976,'03 FORECAST SHIPPED'!$A$2:$G$1000000,7,FALSE)*O976</f>
        <v>1291.7361111111111</v>
      </c>
    </row>
    <row r="977" spans="1:19" x14ac:dyDescent="0.25">
      <c r="A977" t="s">
        <v>1013</v>
      </c>
      <c r="B977">
        <f>VLOOKUP($A977,'01 LEAD TIME'!$A$10:$G$1000000,2,FALSE)</f>
        <v>2</v>
      </c>
      <c r="C977">
        <f>VLOOKUP($A977,'01 LEAD TIME'!$A$10:$G$1000000,3,FALSE)</f>
        <v>5106</v>
      </c>
      <c r="D977" s="3">
        <f>VLOOKUP($A977,'01 LEAD TIME'!$A$10:$G$1000000,4,FALSE)</f>
        <v>857485</v>
      </c>
      <c r="E977" s="3">
        <f>VLOOKUP($A977,'01 LEAD TIME'!$A$10:$G$1000000,5,FALSE)</f>
        <v>812888</v>
      </c>
      <c r="F977" s="3">
        <f>VLOOKUP($A977,'01 LEAD TIME'!$A$10:$G$1000000,6,FALSE)</f>
        <v>12</v>
      </c>
      <c r="G977" s="3">
        <f>VLOOKUP($A977,'01 LEAD TIME'!$A$10:$G$1000000,7,FALSE)</f>
        <v>15</v>
      </c>
      <c r="H977" s="3">
        <f>VLOOKUP($A977,'02 SHIPPED'!$A$10:$G$1000000,4,FALSE)</f>
        <v>4489027</v>
      </c>
      <c r="I977" s="3">
        <f>VLOOKUP($A977,'02 SHIPPED'!$A$10:$G$1000000,5,FALSE)</f>
        <v>4391052.9400000004</v>
      </c>
      <c r="J977" s="3">
        <f>VLOOKUP($A977,'02 SHIPPED'!$A$10:$G$1000000,6,FALSE)</f>
        <v>30</v>
      </c>
      <c r="K977" s="3">
        <f>VLOOKUP($A977,'02 SHIPPED'!$A$10:$G$1000000,7,FALSE)</f>
        <v>33</v>
      </c>
      <c r="L977" s="2">
        <f t="shared" si="63"/>
        <v>0.19101800902511837</v>
      </c>
      <c r="M977" s="2">
        <f t="shared" si="64"/>
        <v>0.18512370748142243</v>
      </c>
      <c r="N977" s="2">
        <f t="shared" si="65"/>
        <v>0.4</v>
      </c>
      <c r="O977" s="2">
        <f t="shared" si="66"/>
        <v>0.45454545454545453</v>
      </c>
      <c r="P977" s="8">
        <f>VLOOKUP($A977,'03 FORECAST SHIPPED'!$A$2:$G$1000000,4,FALSE)*L977</f>
        <v>972790.53791389544</v>
      </c>
      <c r="Q977" s="8">
        <f>VLOOKUP($A977,'03 FORECAST SHIPPED'!$A$2:$G$1000000,5,FALSE)*M977</f>
        <v>914648.09539434069</v>
      </c>
      <c r="R977" s="8">
        <f>VLOOKUP($A977,'03 FORECAST SHIPPED'!$A$2:$G$1000000,6,FALSE)*N977</f>
        <v>16.8</v>
      </c>
      <c r="S977" s="8">
        <f>VLOOKUP($A977,'03 FORECAST SHIPPED'!$A$2:$G$1000000,7,FALSE)*O977</f>
        <v>22.272727272727273</v>
      </c>
    </row>
    <row r="978" spans="1:19" x14ac:dyDescent="0.25">
      <c r="A978" t="s">
        <v>1014</v>
      </c>
      <c r="B978">
        <f>VLOOKUP($A978,'01 LEAD TIME'!$A$10:$G$1000000,2,FALSE)</f>
        <v>2</v>
      </c>
      <c r="C978">
        <f>VLOOKUP($A978,'01 LEAD TIME'!$A$10:$G$1000000,3,FALSE)</f>
        <v>5110</v>
      </c>
      <c r="D978" s="3">
        <f>VLOOKUP($A978,'01 LEAD TIME'!$A$10:$G$1000000,4,FALSE)</f>
        <v>824799</v>
      </c>
      <c r="E978" s="3">
        <f>VLOOKUP($A978,'01 LEAD TIME'!$A$10:$G$1000000,5,FALSE)</f>
        <v>824799</v>
      </c>
      <c r="F978" s="3">
        <f>VLOOKUP($A978,'01 LEAD TIME'!$A$10:$G$1000000,6,FALSE)</f>
        <v>11</v>
      </c>
      <c r="G978" s="3">
        <f>VLOOKUP($A978,'01 LEAD TIME'!$A$10:$G$1000000,7,FALSE)</f>
        <v>15</v>
      </c>
      <c r="H978" s="3">
        <f>VLOOKUP($A978,'02 SHIPPED'!$A$10:$G$1000000,4,FALSE)</f>
        <v>1400082</v>
      </c>
      <c r="I978" s="3">
        <f>VLOOKUP($A978,'02 SHIPPED'!$A$10:$G$1000000,5,FALSE)</f>
        <v>1379601.01</v>
      </c>
      <c r="J978" s="3">
        <f>VLOOKUP($A978,'02 SHIPPED'!$A$10:$G$1000000,6,FALSE)</f>
        <v>23</v>
      </c>
      <c r="K978" s="3">
        <f>VLOOKUP($A978,'02 SHIPPED'!$A$10:$G$1000000,7,FALSE)</f>
        <v>23</v>
      </c>
      <c r="L978" s="2">
        <f t="shared" si="63"/>
        <v>0.58910763798120391</v>
      </c>
      <c r="M978" s="2">
        <f t="shared" si="64"/>
        <v>0.59785328803144322</v>
      </c>
      <c r="N978" s="2">
        <f t="shared" si="65"/>
        <v>0.47826086956521741</v>
      </c>
      <c r="O978" s="2">
        <f t="shared" si="66"/>
        <v>0.65217391304347827</v>
      </c>
      <c r="P978" s="8">
        <f>VLOOKUP($A978,'03 FORECAST SHIPPED'!$A$2:$G$1000000,4,FALSE)*L978</f>
        <v>1803034.0298503942</v>
      </c>
      <c r="Q978" s="8">
        <f>VLOOKUP($A978,'03 FORECAST SHIPPED'!$A$2:$G$1000000,5,FALSE)*M978</f>
        <v>1802191.6758454603</v>
      </c>
      <c r="R978" s="8">
        <f>VLOOKUP($A978,'03 FORECAST SHIPPED'!$A$2:$G$1000000,6,FALSE)*N978</f>
        <v>24.391304347826086</v>
      </c>
      <c r="S978" s="8">
        <f>VLOOKUP($A978,'03 FORECAST SHIPPED'!$A$2:$G$1000000,7,FALSE)*O978</f>
        <v>39.130434782608695</v>
      </c>
    </row>
    <row r="979" spans="1:19" x14ac:dyDescent="0.25">
      <c r="A979" t="s">
        <v>1015</v>
      </c>
      <c r="B979">
        <f>VLOOKUP($A979,'01 LEAD TIME'!$A$10:$G$1000000,2,FALSE)</f>
        <v>2</v>
      </c>
      <c r="C979">
        <f>VLOOKUP($A979,'01 LEAD TIME'!$A$10:$G$1000000,3,FALSE)</f>
        <v>5114</v>
      </c>
      <c r="D979" s="3">
        <f>VLOOKUP($A979,'01 LEAD TIME'!$A$10:$G$1000000,4,FALSE)</f>
        <v>1842252</v>
      </c>
      <c r="E979" s="3">
        <f>VLOOKUP($A979,'01 LEAD TIME'!$A$10:$G$1000000,5,FALSE)</f>
        <v>1842252</v>
      </c>
      <c r="F979" s="3">
        <f>VLOOKUP($A979,'01 LEAD TIME'!$A$10:$G$1000000,6,FALSE)</f>
        <v>26</v>
      </c>
      <c r="G979" s="3">
        <f>VLOOKUP($A979,'01 LEAD TIME'!$A$10:$G$1000000,7,FALSE)</f>
        <v>30</v>
      </c>
      <c r="H979" s="3">
        <f>VLOOKUP($A979,'02 SHIPPED'!$A$10:$G$1000000,4,FALSE)</f>
        <v>8104391.6600000001</v>
      </c>
      <c r="I979" s="3">
        <f>VLOOKUP($A979,'02 SHIPPED'!$A$10:$G$1000000,5,FALSE)</f>
        <v>7961300.4699999997</v>
      </c>
      <c r="J979" s="3">
        <f>VLOOKUP($A979,'02 SHIPPED'!$A$10:$G$1000000,6,FALSE)</f>
        <v>111</v>
      </c>
      <c r="K979" s="3">
        <f>VLOOKUP($A979,'02 SHIPPED'!$A$10:$G$1000000,7,FALSE)</f>
        <v>124</v>
      </c>
      <c r="L979" s="2">
        <f t="shared" si="63"/>
        <v>0.22731527266785623</v>
      </c>
      <c r="M979" s="2">
        <f t="shared" si="64"/>
        <v>0.23140088820187441</v>
      </c>
      <c r="N979" s="2">
        <f t="shared" si="65"/>
        <v>0.23423423423423423</v>
      </c>
      <c r="O979" s="2">
        <f t="shared" si="66"/>
        <v>0.24193548387096775</v>
      </c>
      <c r="P979" s="8">
        <f>VLOOKUP($A979,'03 FORECAST SHIPPED'!$A$2:$G$1000000,4,FALSE)*L979</f>
        <v>2447917.0272957906</v>
      </c>
      <c r="Q979" s="8">
        <f>VLOOKUP($A979,'03 FORECAST SHIPPED'!$A$2:$G$1000000,5,FALSE)*M979</f>
        <v>2434887.8674228308</v>
      </c>
      <c r="R979" s="8">
        <f>VLOOKUP($A979,'03 FORECAST SHIPPED'!$A$2:$G$1000000,6,FALSE)*N979</f>
        <v>28.810810810810811</v>
      </c>
      <c r="S979" s="8">
        <f>VLOOKUP($A979,'03 FORECAST SHIPPED'!$A$2:$G$1000000,7,FALSE)*O979</f>
        <v>33.145161290322584</v>
      </c>
    </row>
    <row r="980" spans="1:19" x14ac:dyDescent="0.25">
      <c r="A980" t="s">
        <v>1016</v>
      </c>
      <c r="B980">
        <f>VLOOKUP($A980,'01 LEAD TIME'!$A$10:$G$1000000,2,FALSE)</f>
        <v>2</v>
      </c>
      <c r="C980">
        <f>VLOOKUP($A980,'01 LEAD TIME'!$A$10:$G$1000000,3,FALSE)</f>
        <v>5117</v>
      </c>
      <c r="D980" s="3">
        <f>VLOOKUP($A980,'01 LEAD TIME'!$A$10:$G$1000000,4,FALSE)</f>
        <v>20872628</v>
      </c>
      <c r="E980" s="3">
        <f>VLOOKUP($A980,'01 LEAD TIME'!$A$10:$G$1000000,5,FALSE)</f>
        <v>20419594.289999999</v>
      </c>
      <c r="F980" s="3">
        <f>VLOOKUP($A980,'01 LEAD TIME'!$A$10:$G$1000000,6,FALSE)</f>
        <v>233</v>
      </c>
      <c r="G980" s="3">
        <f>VLOOKUP($A980,'01 LEAD TIME'!$A$10:$G$1000000,7,FALSE)</f>
        <v>275</v>
      </c>
      <c r="H980" s="3">
        <f>VLOOKUP($A980,'02 SHIPPED'!$A$10:$G$1000000,4,FALSE)</f>
        <v>49498614</v>
      </c>
      <c r="I980" s="3">
        <f>VLOOKUP($A980,'02 SHIPPED'!$A$10:$G$1000000,5,FALSE)</f>
        <v>48660133.68</v>
      </c>
      <c r="J980" s="3">
        <f>VLOOKUP($A980,'02 SHIPPED'!$A$10:$G$1000000,6,FALSE)</f>
        <v>500</v>
      </c>
      <c r="K980" s="3">
        <f>VLOOKUP($A980,'02 SHIPPED'!$A$10:$G$1000000,7,FALSE)</f>
        <v>584</v>
      </c>
      <c r="L980" s="2">
        <f t="shared" si="63"/>
        <v>0.42168105959492119</v>
      </c>
      <c r="M980" s="2">
        <f t="shared" si="64"/>
        <v>0.41963703643487399</v>
      </c>
      <c r="N980" s="2">
        <f t="shared" si="65"/>
        <v>0.46600000000000003</v>
      </c>
      <c r="O980" s="2">
        <f t="shared" si="66"/>
        <v>0.4708904109589041</v>
      </c>
      <c r="P980" s="8">
        <f>VLOOKUP($A980,'03 FORECAST SHIPPED'!$A$2:$G$1000000,4,FALSE)*L980</f>
        <v>30276584.959986072</v>
      </c>
      <c r="Q980" s="8">
        <f>VLOOKUP($A980,'03 FORECAST SHIPPED'!$A$2:$G$1000000,5,FALSE)*M980</f>
        <v>29583925.598963909</v>
      </c>
      <c r="R980" s="8">
        <f>VLOOKUP($A980,'03 FORECAST SHIPPED'!$A$2:$G$1000000,6,FALSE)*N980</f>
        <v>310.35599999999999</v>
      </c>
      <c r="S980" s="8">
        <f>VLOOKUP($A980,'03 FORECAST SHIPPED'!$A$2:$G$1000000,7,FALSE)*O980</f>
        <v>379.0667808219178</v>
      </c>
    </row>
    <row r="981" spans="1:19" x14ac:dyDescent="0.25">
      <c r="A981" t="s">
        <v>1017</v>
      </c>
      <c r="B981">
        <f>VLOOKUP($A981,'01 LEAD TIME'!$A$10:$G$1000000,2,FALSE)</f>
        <v>2</v>
      </c>
      <c r="C981">
        <f>VLOOKUP($A981,'01 LEAD TIME'!$A$10:$G$1000000,3,FALSE)</f>
        <v>5123</v>
      </c>
      <c r="D981" s="3">
        <f>VLOOKUP($A981,'01 LEAD TIME'!$A$10:$G$1000000,4,FALSE)</f>
        <v>4008480</v>
      </c>
      <c r="E981" s="3">
        <f>VLOOKUP($A981,'01 LEAD TIME'!$A$10:$G$1000000,5,FALSE)</f>
        <v>3976090</v>
      </c>
      <c r="F981" s="3">
        <f>VLOOKUP($A981,'01 LEAD TIME'!$A$10:$G$1000000,6,FALSE)</f>
        <v>25</v>
      </c>
      <c r="G981" s="3">
        <f>VLOOKUP($A981,'01 LEAD TIME'!$A$10:$G$1000000,7,FALSE)</f>
        <v>33</v>
      </c>
      <c r="H981" s="3">
        <f>VLOOKUP($A981,'02 SHIPPED'!$A$10:$G$1000000,4,FALSE)</f>
        <v>10809029.779999999</v>
      </c>
      <c r="I981" s="3">
        <f>VLOOKUP($A981,'02 SHIPPED'!$A$10:$G$1000000,5,FALSE)</f>
        <v>10711649.75</v>
      </c>
      <c r="J981" s="3">
        <f>VLOOKUP($A981,'02 SHIPPED'!$A$10:$G$1000000,6,FALSE)</f>
        <v>90</v>
      </c>
      <c r="K981" s="3">
        <f>VLOOKUP($A981,'02 SHIPPED'!$A$10:$G$1000000,7,FALSE)</f>
        <v>121</v>
      </c>
      <c r="L981" s="2">
        <f t="shared" si="63"/>
        <v>0.37084549507088138</v>
      </c>
      <c r="M981" s="2">
        <f t="shared" si="64"/>
        <v>0.37119305548615422</v>
      </c>
      <c r="N981" s="2">
        <f t="shared" si="65"/>
        <v>0.27777777777777779</v>
      </c>
      <c r="O981" s="2">
        <f t="shared" si="66"/>
        <v>0.27272727272727271</v>
      </c>
      <c r="P981" s="8">
        <f>VLOOKUP($A981,'03 FORECAST SHIPPED'!$A$2:$G$1000000,4,FALSE)*L981</f>
        <v>3880135.5659928988</v>
      </c>
      <c r="Q981" s="8">
        <f>VLOOKUP($A981,'03 FORECAST SHIPPED'!$A$2:$G$1000000,5,FALSE)*M981</f>
        <v>3833781.3493760102</v>
      </c>
      <c r="R981" s="8">
        <f>VLOOKUP($A981,'03 FORECAST SHIPPED'!$A$2:$G$1000000,6,FALSE)*N981</f>
        <v>30.833333333333336</v>
      </c>
      <c r="S981" s="8">
        <f>VLOOKUP($A981,'03 FORECAST SHIPPED'!$A$2:$G$1000000,7,FALSE)*O981</f>
        <v>40.090909090909086</v>
      </c>
    </row>
    <row r="982" spans="1:19" x14ac:dyDescent="0.25">
      <c r="A982" t="s">
        <v>1018</v>
      </c>
      <c r="B982">
        <f>VLOOKUP($A982,'01 LEAD TIME'!$A$10:$G$1000000,2,FALSE)</f>
        <v>2</v>
      </c>
      <c r="C982">
        <f>VLOOKUP($A982,'01 LEAD TIME'!$A$10:$G$1000000,3,FALSE)</f>
        <v>5127</v>
      </c>
      <c r="D982" s="3">
        <f>VLOOKUP($A982,'01 LEAD TIME'!$A$10:$G$1000000,4,FALSE)</f>
        <v>1891358</v>
      </c>
      <c r="E982" s="3">
        <f>VLOOKUP($A982,'01 LEAD TIME'!$A$10:$G$1000000,5,FALSE)</f>
        <v>1883336.23</v>
      </c>
      <c r="F982" s="3">
        <f>VLOOKUP($A982,'01 LEAD TIME'!$A$10:$G$1000000,6,FALSE)</f>
        <v>31</v>
      </c>
      <c r="G982" s="3">
        <f>VLOOKUP($A982,'01 LEAD TIME'!$A$10:$G$1000000,7,FALSE)</f>
        <v>35</v>
      </c>
      <c r="H982" s="3">
        <f>VLOOKUP($A982,'02 SHIPPED'!$A$10:$G$1000000,4,FALSE)</f>
        <v>12626106</v>
      </c>
      <c r="I982" s="3">
        <f>VLOOKUP($A982,'02 SHIPPED'!$A$10:$G$1000000,5,FALSE)</f>
        <v>12448699.25</v>
      </c>
      <c r="J982" s="3">
        <f>VLOOKUP($A982,'02 SHIPPED'!$A$10:$G$1000000,6,FALSE)</f>
        <v>102</v>
      </c>
      <c r="K982" s="3">
        <f>VLOOKUP($A982,'02 SHIPPED'!$A$10:$G$1000000,7,FALSE)</f>
        <v>133</v>
      </c>
      <c r="L982" s="2">
        <f t="shared" si="63"/>
        <v>0.14979741180693398</v>
      </c>
      <c r="M982" s="2">
        <f t="shared" si="64"/>
        <v>0.1512877925780077</v>
      </c>
      <c r="N982" s="2">
        <f t="shared" si="65"/>
        <v>0.30392156862745096</v>
      </c>
      <c r="O982" s="2">
        <f t="shared" si="66"/>
        <v>0.26315789473684209</v>
      </c>
      <c r="P982" s="8">
        <f>VLOOKUP($A982,'03 FORECAST SHIPPED'!$A$2:$G$1000000,4,FALSE)*L982</f>
        <v>2691873.2715324899</v>
      </c>
      <c r="Q982" s="8">
        <f>VLOOKUP($A982,'03 FORECAST SHIPPED'!$A$2:$G$1000000,5,FALSE)*M982</f>
        <v>2689749.2512779613</v>
      </c>
      <c r="R982" s="8">
        <f>VLOOKUP($A982,'03 FORECAST SHIPPED'!$A$2:$G$1000000,6,FALSE)*N982</f>
        <v>46.196078431372548</v>
      </c>
      <c r="S982" s="8">
        <f>VLOOKUP($A982,'03 FORECAST SHIPPED'!$A$2:$G$1000000,7,FALSE)*O982</f>
        <v>53.94736842105263</v>
      </c>
    </row>
    <row r="983" spans="1:19" x14ac:dyDescent="0.25">
      <c r="A983" t="s">
        <v>1019</v>
      </c>
      <c r="B983">
        <f>VLOOKUP($A983,'01 LEAD TIME'!$A$10:$G$1000000,2,FALSE)</f>
        <v>2</v>
      </c>
      <c r="C983">
        <f>VLOOKUP($A983,'01 LEAD TIME'!$A$10:$G$1000000,3,FALSE)</f>
        <v>5131</v>
      </c>
      <c r="D983" s="3">
        <f>VLOOKUP($A983,'01 LEAD TIME'!$A$10:$G$1000000,4,FALSE)</f>
        <v>380100</v>
      </c>
      <c r="E983" s="3">
        <f>VLOOKUP($A983,'01 LEAD TIME'!$A$10:$G$1000000,5,FALSE)</f>
        <v>380100</v>
      </c>
      <c r="F983" s="3">
        <f>VLOOKUP($A983,'01 LEAD TIME'!$A$10:$G$1000000,6,FALSE)</f>
        <v>4</v>
      </c>
      <c r="G983" s="3">
        <f>VLOOKUP($A983,'01 LEAD TIME'!$A$10:$G$1000000,7,FALSE)</f>
        <v>5</v>
      </c>
      <c r="H983" s="3">
        <f>VLOOKUP($A983,'02 SHIPPED'!$A$10:$G$1000000,4,FALSE)</f>
        <v>533037</v>
      </c>
      <c r="I983" s="3">
        <f>VLOOKUP($A983,'02 SHIPPED'!$A$10:$G$1000000,5,FALSE)</f>
        <v>533037</v>
      </c>
      <c r="J983" s="3">
        <f>VLOOKUP($A983,'02 SHIPPED'!$A$10:$G$1000000,6,FALSE)</f>
        <v>6</v>
      </c>
      <c r="K983" s="3">
        <f>VLOOKUP($A983,'02 SHIPPED'!$A$10:$G$1000000,7,FALSE)</f>
        <v>8</v>
      </c>
      <c r="L983" s="2">
        <f t="shared" si="63"/>
        <v>0.71308370713477676</v>
      </c>
      <c r="M983" s="2">
        <f t="shared" si="64"/>
        <v>0.71308370713477676</v>
      </c>
      <c r="N983" s="2">
        <f t="shared" si="65"/>
        <v>0.66666666666666663</v>
      </c>
      <c r="O983" s="2">
        <f t="shared" si="66"/>
        <v>0.625</v>
      </c>
      <c r="P983" s="8">
        <f>VLOOKUP($A983,'03 FORECAST SHIPPED'!$A$2:$G$1000000,4,FALSE)*L983</f>
        <v>1248125.3873558496</v>
      </c>
      <c r="Q983" s="8">
        <f>VLOOKUP($A983,'03 FORECAST SHIPPED'!$A$2:$G$1000000,5,FALSE)*M983</f>
        <v>1205640.8726636237</v>
      </c>
      <c r="R983" s="8">
        <f>VLOOKUP($A983,'03 FORECAST SHIPPED'!$A$2:$G$1000000,6,FALSE)*N983</f>
        <v>13.333333333333332</v>
      </c>
      <c r="S983" s="8">
        <f>VLOOKUP($A983,'03 FORECAST SHIPPED'!$A$2:$G$1000000,7,FALSE)*O983</f>
        <v>16.25</v>
      </c>
    </row>
    <row r="984" spans="1:19" x14ac:dyDescent="0.25">
      <c r="A984" t="s">
        <v>1020</v>
      </c>
      <c r="B984">
        <f>VLOOKUP($A984,'01 LEAD TIME'!$A$10:$G$1000000,2,FALSE)</f>
        <v>2</v>
      </c>
      <c r="C984">
        <f>VLOOKUP($A984,'01 LEAD TIME'!$A$10:$G$1000000,3,FALSE)</f>
        <v>5135</v>
      </c>
      <c r="D984" s="3">
        <f>VLOOKUP($A984,'01 LEAD TIME'!$A$10:$G$1000000,4,FALSE)</f>
        <v>214800</v>
      </c>
      <c r="E984" s="3">
        <f>VLOOKUP($A984,'01 LEAD TIME'!$A$10:$G$1000000,5,FALSE)</f>
        <v>214800</v>
      </c>
      <c r="F984" s="3">
        <f>VLOOKUP($A984,'01 LEAD TIME'!$A$10:$G$1000000,6,FALSE)</f>
        <v>2</v>
      </c>
      <c r="G984" s="3">
        <f>VLOOKUP($A984,'01 LEAD TIME'!$A$10:$G$1000000,7,FALSE)</f>
        <v>3</v>
      </c>
      <c r="H984" s="3">
        <f>VLOOKUP($A984,'02 SHIPPED'!$A$10:$G$1000000,4,FALSE)</f>
        <v>259700</v>
      </c>
      <c r="I984" s="3">
        <f>VLOOKUP($A984,'02 SHIPPED'!$A$10:$G$1000000,5,FALSE)</f>
        <v>252965</v>
      </c>
      <c r="J984" s="3">
        <f>VLOOKUP($A984,'02 SHIPPED'!$A$10:$G$1000000,6,FALSE)</f>
        <v>3</v>
      </c>
      <c r="K984" s="3">
        <f>VLOOKUP($A984,'02 SHIPPED'!$A$10:$G$1000000,7,FALSE)</f>
        <v>4</v>
      </c>
      <c r="L984" s="2">
        <f t="shared" si="63"/>
        <v>0.82710820177127453</v>
      </c>
      <c r="M984" s="2">
        <f t="shared" si="64"/>
        <v>0.84912932619137038</v>
      </c>
      <c r="N984" s="2">
        <f t="shared" si="65"/>
        <v>0.66666666666666663</v>
      </c>
      <c r="O984" s="2">
        <f t="shared" si="66"/>
        <v>0.75</v>
      </c>
      <c r="P984" s="8">
        <f>VLOOKUP($A984,'03 FORECAST SHIPPED'!$A$2:$G$1000000,4,FALSE)*L984</f>
        <v>686280.62379668851</v>
      </c>
      <c r="Q984" s="8">
        <f>VLOOKUP($A984,'03 FORECAST SHIPPED'!$A$2:$G$1000000,5,FALSE)*M984</f>
        <v>691706.87982922536</v>
      </c>
      <c r="R984" s="8">
        <f>VLOOKUP($A984,'03 FORECAST SHIPPED'!$A$2:$G$1000000,6,FALSE)*N984</f>
        <v>7.333333333333333</v>
      </c>
      <c r="S984" s="8">
        <f>VLOOKUP($A984,'03 FORECAST SHIPPED'!$A$2:$G$1000000,7,FALSE)*O984</f>
        <v>10.5</v>
      </c>
    </row>
    <row r="985" spans="1:19" x14ac:dyDescent="0.25">
      <c r="A985" t="s">
        <v>1021</v>
      </c>
      <c r="B985">
        <f>VLOOKUP($A985,'01 LEAD TIME'!$A$10:$G$1000000,2,FALSE)</f>
        <v>2</v>
      </c>
      <c r="C985">
        <f>VLOOKUP($A985,'01 LEAD TIME'!$A$10:$G$1000000,3,FALSE)</f>
        <v>5139</v>
      </c>
      <c r="D985" s="3">
        <f>VLOOKUP($A985,'01 LEAD TIME'!$A$10:$G$1000000,4,FALSE)</f>
        <v>2884195</v>
      </c>
      <c r="E985" s="3">
        <f>VLOOKUP($A985,'01 LEAD TIME'!$A$10:$G$1000000,5,FALSE)</f>
        <v>2879545.5</v>
      </c>
      <c r="F985" s="3">
        <f>VLOOKUP($A985,'01 LEAD TIME'!$A$10:$G$1000000,6,FALSE)</f>
        <v>9</v>
      </c>
      <c r="G985" s="3">
        <f>VLOOKUP($A985,'01 LEAD TIME'!$A$10:$G$1000000,7,FALSE)</f>
        <v>10</v>
      </c>
      <c r="H985" s="3">
        <f>VLOOKUP($A985,'02 SHIPPED'!$A$10:$G$1000000,4,FALSE)</f>
        <v>2099029</v>
      </c>
      <c r="I985" s="3">
        <f>VLOOKUP($A985,'02 SHIPPED'!$A$10:$G$1000000,5,FALSE)</f>
        <v>2055209.56</v>
      </c>
      <c r="J985" s="3">
        <f>VLOOKUP($A985,'02 SHIPPED'!$A$10:$G$1000000,6,FALSE)</f>
        <v>22</v>
      </c>
      <c r="K985" s="3">
        <f>VLOOKUP($A985,'02 SHIPPED'!$A$10:$G$1000000,7,FALSE)</f>
        <v>24</v>
      </c>
      <c r="L985" s="2">
        <f t="shared" si="63"/>
        <v>1.3740615303552262</v>
      </c>
      <c r="M985" s="2">
        <f t="shared" si="64"/>
        <v>1.4010958084488474</v>
      </c>
      <c r="N985" s="2">
        <f t="shared" si="65"/>
        <v>0.40909090909090912</v>
      </c>
      <c r="O985" s="2">
        <f t="shared" si="66"/>
        <v>0.41666666666666669</v>
      </c>
      <c r="P985" s="8">
        <f>VLOOKUP($A985,'03 FORECAST SHIPPED'!$A$2:$G$1000000,4,FALSE)*L985</f>
        <v>6328888.9350933218</v>
      </c>
      <c r="Q985" s="8">
        <f>VLOOKUP($A985,'03 FORECAST SHIPPED'!$A$2:$G$1000000,5,FALSE)*M985</f>
        <v>6383942.5174635127</v>
      </c>
      <c r="R985" s="8">
        <f>VLOOKUP($A985,'03 FORECAST SHIPPED'!$A$2:$G$1000000,6,FALSE)*N985</f>
        <v>12.272727272727273</v>
      </c>
      <c r="S985" s="8">
        <f>VLOOKUP($A985,'03 FORECAST SHIPPED'!$A$2:$G$1000000,7,FALSE)*O985</f>
        <v>14.166666666666668</v>
      </c>
    </row>
    <row r="986" spans="1:19" x14ac:dyDescent="0.25">
      <c r="A986" t="s">
        <v>1022</v>
      </c>
      <c r="B986">
        <f>VLOOKUP($A986,'01 LEAD TIME'!$A$10:$G$1000000,2,FALSE)</f>
        <v>2</v>
      </c>
      <c r="C986">
        <f>VLOOKUP($A986,'01 LEAD TIME'!$A$10:$G$1000000,3,FALSE)</f>
        <v>5155</v>
      </c>
      <c r="D986" s="3">
        <f>VLOOKUP($A986,'01 LEAD TIME'!$A$10:$G$1000000,4,FALSE)</f>
        <v>264900</v>
      </c>
      <c r="E986" s="3">
        <f>VLOOKUP($A986,'01 LEAD TIME'!$A$10:$G$1000000,5,FALSE)</f>
        <v>264900</v>
      </c>
      <c r="F986" s="3">
        <f>VLOOKUP($A986,'01 LEAD TIME'!$A$10:$G$1000000,6,FALSE)</f>
        <v>2</v>
      </c>
      <c r="G986" s="3">
        <f>VLOOKUP($A986,'01 LEAD TIME'!$A$10:$G$1000000,7,FALSE)</f>
        <v>2</v>
      </c>
      <c r="H986" s="3">
        <f>VLOOKUP($A986,'02 SHIPPED'!$A$10:$G$1000000,4,FALSE)</f>
        <v>459900</v>
      </c>
      <c r="I986" s="3">
        <f>VLOOKUP($A986,'02 SHIPPED'!$A$10:$G$1000000,5,FALSE)</f>
        <v>459900</v>
      </c>
      <c r="J986" s="3">
        <f>VLOOKUP($A986,'02 SHIPPED'!$A$10:$G$1000000,6,FALSE)</f>
        <v>3</v>
      </c>
      <c r="K986" s="3">
        <f>VLOOKUP($A986,'02 SHIPPED'!$A$10:$G$1000000,7,FALSE)</f>
        <v>3</v>
      </c>
      <c r="L986" s="2">
        <f t="shared" si="63"/>
        <v>0.57599478147423355</v>
      </c>
      <c r="M986" s="2">
        <f t="shared" si="64"/>
        <v>0.57599478147423355</v>
      </c>
      <c r="N986" s="2">
        <f t="shared" si="65"/>
        <v>0.66666666666666663</v>
      </c>
      <c r="O986" s="2">
        <f t="shared" si="66"/>
        <v>0.66666666666666663</v>
      </c>
      <c r="P986" s="8">
        <f>VLOOKUP($A986,'03 FORECAST SHIPPED'!$A$2:$G$1000000,4,FALSE)*L986</f>
        <v>186345.83170254403</v>
      </c>
      <c r="Q986" s="8">
        <f>VLOOKUP($A986,'03 FORECAST SHIPPED'!$A$2:$G$1000000,5,FALSE)*M986</f>
        <v>181464.27592954991</v>
      </c>
      <c r="R986" s="8">
        <f>VLOOKUP($A986,'03 FORECAST SHIPPED'!$A$2:$G$1000000,6,FALSE)*N986</f>
        <v>3.333333333333333</v>
      </c>
      <c r="S986" s="8">
        <f>VLOOKUP($A986,'03 FORECAST SHIPPED'!$A$2:$G$1000000,7,FALSE)*O986</f>
        <v>4</v>
      </c>
    </row>
    <row r="987" spans="1:19" x14ac:dyDescent="0.25">
      <c r="A987" t="s">
        <v>1023</v>
      </c>
      <c r="B987">
        <f>VLOOKUP($A987,'01 LEAD TIME'!$A$10:$G$1000000,2,FALSE)</f>
        <v>2</v>
      </c>
      <c r="C987">
        <f>VLOOKUP($A987,'01 LEAD TIME'!$A$10:$G$1000000,3,FALSE)</f>
        <v>5181</v>
      </c>
      <c r="D987" s="3">
        <f>VLOOKUP($A987,'01 LEAD TIME'!$A$10:$G$1000000,4,FALSE)</f>
        <v>349068</v>
      </c>
      <c r="E987" s="3">
        <f>VLOOKUP($A987,'01 LEAD TIME'!$A$10:$G$1000000,5,FALSE)</f>
        <v>349068</v>
      </c>
      <c r="F987" s="3">
        <f>VLOOKUP($A987,'01 LEAD TIME'!$A$10:$G$1000000,6,FALSE)</f>
        <v>7</v>
      </c>
      <c r="G987" s="3">
        <f>VLOOKUP($A987,'01 LEAD TIME'!$A$10:$G$1000000,7,FALSE)</f>
        <v>8</v>
      </c>
      <c r="H987" s="3">
        <f>VLOOKUP($A987,'02 SHIPPED'!$A$10:$G$1000000,4,FALSE)</f>
        <v>2707333</v>
      </c>
      <c r="I987" s="3">
        <f>VLOOKUP($A987,'02 SHIPPED'!$A$10:$G$1000000,5,FALSE)</f>
        <v>2655812.5</v>
      </c>
      <c r="J987" s="3">
        <f>VLOOKUP($A987,'02 SHIPPED'!$A$10:$G$1000000,6,FALSE)</f>
        <v>31</v>
      </c>
      <c r="K987" s="3">
        <f>VLOOKUP($A987,'02 SHIPPED'!$A$10:$G$1000000,7,FALSE)</f>
        <v>36</v>
      </c>
      <c r="L987" s="2">
        <f t="shared" si="63"/>
        <v>0.12893426852182571</v>
      </c>
      <c r="M987" s="2">
        <f t="shared" si="64"/>
        <v>0.13143548349139858</v>
      </c>
      <c r="N987" s="2">
        <f t="shared" si="65"/>
        <v>0.22580645161290322</v>
      </c>
      <c r="O987" s="2">
        <f t="shared" si="66"/>
        <v>0.22222222222222221</v>
      </c>
      <c r="P987" s="8">
        <f>VLOOKUP($A987,'03 FORECAST SHIPPED'!$A$2:$G$1000000,4,FALSE)*L987</f>
        <v>366780.60300672281</v>
      </c>
      <c r="Q987" s="8">
        <f>VLOOKUP($A987,'03 FORECAST SHIPPED'!$A$2:$G$1000000,5,FALSE)*M987</f>
        <v>367124.21241559787</v>
      </c>
      <c r="R987" s="8">
        <f>VLOOKUP($A987,'03 FORECAST SHIPPED'!$A$2:$G$1000000,6,FALSE)*N987</f>
        <v>7.4516129032258061</v>
      </c>
      <c r="S987" s="8">
        <f>VLOOKUP($A987,'03 FORECAST SHIPPED'!$A$2:$G$1000000,7,FALSE)*O987</f>
        <v>8.4444444444444446</v>
      </c>
    </row>
    <row r="988" spans="1:19" x14ac:dyDescent="0.25">
      <c r="A988" t="s">
        <v>1024</v>
      </c>
      <c r="B988">
        <f>VLOOKUP($A988,'01 LEAD TIME'!$A$10:$G$1000000,2,FALSE)</f>
        <v>2</v>
      </c>
      <c r="C988">
        <f>VLOOKUP($A988,'01 LEAD TIME'!$A$10:$G$1000000,3,FALSE)</f>
        <v>5202</v>
      </c>
      <c r="D988" s="3">
        <f>VLOOKUP($A988,'01 LEAD TIME'!$A$10:$G$1000000,4,FALSE)</f>
        <v>617800</v>
      </c>
      <c r="E988" s="3">
        <f>VLOOKUP($A988,'01 LEAD TIME'!$A$10:$G$1000000,5,FALSE)</f>
        <v>617800</v>
      </c>
      <c r="F988" s="3">
        <f>VLOOKUP($A988,'01 LEAD TIME'!$A$10:$G$1000000,6,FALSE)</f>
        <v>6</v>
      </c>
      <c r="G988" s="3">
        <f>VLOOKUP($A988,'01 LEAD TIME'!$A$10:$G$1000000,7,FALSE)</f>
        <v>6</v>
      </c>
      <c r="H988" s="3">
        <f>VLOOKUP($A988,'02 SHIPPED'!$A$10:$G$1000000,4,FALSE)</f>
        <v>5200706</v>
      </c>
      <c r="I988" s="3">
        <f>VLOOKUP($A988,'02 SHIPPED'!$A$10:$G$1000000,5,FALSE)</f>
        <v>5088734.8600000003</v>
      </c>
      <c r="J988" s="3">
        <f>VLOOKUP($A988,'02 SHIPPED'!$A$10:$G$1000000,6,FALSE)</f>
        <v>65</v>
      </c>
      <c r="K988" s="3">
        <f>VLOOKUP($A988,'02 SHIPPED'!$A$10:$G$1000000,7,FALSE)</f>
        <v>71</v>
      </c>
      <c r="L988" s="2">
        <f t="shared" si="63"/>
        <v>0.11879156406841687</v>
      </c>
      <c r="M988" s="2">
        <f t="shared" si="64"/>
        <v>0.12140542138601419</v>
      </c>
      <c r="N988" s="2">
        <f t="shared" si="65"/>
        <v>9.2307692307692313E-2</v>
      </c>
      <c r="O988" s="2">
        <f t="shared" si="66"/>
        <v>8.4507042253521125E-2</v>
      </c>
      <c r="P988" s="8">
        <f>VLOOKUP($A988,'03 FORECAST SHIPPED'!$A$2:$G$1000000,4,FALSE)*L988</f>
        <v>683363.32124907663</v>
      </c>
      <c r="Q988" s="8">
        <f>VLOOKUP($A988,'03 FORECAST SHIPPED'!$A$2:$G$1000000,5,FALSE)*M988</f>
        <v>684047.17488228495</v>
      </c>
      <c r="R988" s="8">
        <f>VLOOKUP($A988,'03 FORECAST SHIPPED'!$A$2:$G$1000000,6,FALSE)*N988</f>
        <v>6.9230769230769234</v>
      </c>
      <c r="S988" s="8">
        <f>VLOOKUP($A988,'03 FORECAST SHIPPED'!$A$2:$G$1000000,7,FALSE)*O988</f>
        <v>6.929577464788732</v>
      </c>
    </row>
    <row r="989" spans="1:19" x14ac:dyDescent="0.25">
      <c r="A989" t="s">
        <v>1025</v>
      </c>
      <c r="B989">
        <f>VLOOKUP($A989,'01 LEAD TIME'!$A$10:$G$1000000,2,FALSE)</f>
        <v>2</v>
      </c>
      <c r="C989">
        <f>VLOOKUP($A989,'01 LEAD TIME'!$A$10:$G$1000000,3,FALSE)</f>
        <v>5221</v>
      </c>
      <c r="D989" s="3">
        <f>VLOOKUP($A989,'01 LEAD TIME'!$A$10:$G$1000000,4,FALSE)</f>
        <v>3007688</v>
      </c>
      <c r="E989" s="3">
        <f>VLOOKUP($A989,'01 LEAD TIME'!$A$10:$G$1000000,5,FALSE)</f>
        <v>3007688</v>
      </c>
      <c r="F989" s="3">
        <f>VLOOKUP($A989,'01 LEAD TIME'!$A$10:$G$1000000,6,FALSE)</f>
        <v>19</v>
      </c>
      <c r="G989" s="3">
        <f>VLOOKUP($A989,'01 LEAD TIME'!$A$10:$G$1000000,7,FALSE)</f>
        <v>19</v>
      </c>
      <c r="H989" s="3">
        <f>VLOOKUP($A989,'02 SHIPPED'!$A$10:$G$1000000,4,FALSE)</f>
        <v>10119640</v>
      </c>
      <c r="I989" s="3">
        <f>VLOOKUP($A989,'02 SHIPPED'!$A$10:$G$1000000,5,FALSE)</f>
        <v>10075415</v>
      </c>
      <c r="J989" s="3">
        <f>VLOOKUP($A989,'02 SHIPPED'!$A$10:$G$1000000,6,FALSE)</f>
        <v>61</v>
      </c>
      <c r="K989" s="3">
        <f>VLOOKUP($A989,'02 SHIPPED'!$A$10:$G$1000000,7,FALSE)</f>
        <v>67</v>
      </c>
      <c r="L989" s="2">
        <f t="shared" si="63"/>
        <v>0.29721294433398815</v>
      </c>
      <c r="M989" s="2">
        <f t="shared" si="64"/>
        <v>0.29851753004714943</v>
      </c>
      <c r="N989" s="2">
        <f t="shared" si="65"/>
        <v>0.31147540983606559</v>
      </c>
      <c r="O989" s="2">
        <f t="shared" si="66"/>
        <v>0.28358208955223879</v>
      </c>
      <c r="P989" s="8">
        <f>VLOOKUP($A989,'03 FORECAST SHIPPED'!$A$2:$G$1000000,4,FALSE)*L989</f>
        <v>3735833.8560921135</v>
      </c>
      <c r="Q989" s="8">
        <f>VLOOKUP($A989,'03 FORECAST SHIPPED'!$A$2:$G$1000000,5,FALSE)*M989</f>
        <v>3742794.5821618265</v>
      </c>
      <c r="R989" s="8">
        <f>VLOOKUP($A989,'03 FORECAST SHIPPED'!$A$2:$G$1000000,6,FALSE)*N989</f>
        <v>25.229508196721312</v>
      </c>
      <c r="S989" s="8">
        <f>VLOOKUP($A989,'03 FORECAST SHIPPED'!$A$2:$G$1000000,7,FALSE)*O989</f>
        <v>25.805970149253731</v>
      </c>
    </row>
    <row r="990" spans="1:19" x14ac:dyDescent="0.25">
      <c r="A990" t="s">
        <v>1026</v>
      </c>
      <c r="B990">
        <f>VLOOKUP($A990,'01 LEAD TIME'!$A$10:$G$1000000,2,FALSE)</f>
        <v>2</v>
      </c>
      <c r="C990">
        <f>VLOOKUP($A990,'01 LEAD TIME'!$A$10:$G$1000000,3,FALSE)</f>
        <v>5234</v>
      </c>
      <c r="D990" s="3">
        <f>VLOOKUP($A990,'01 LEAD TIME'!$A$10:$G$1000000,4,FALSE)</f>
        <v>338749</v>
      </c>
      <c r="E990" s="3">
        <f>VLOOKUP($A990,'01 LEAD TIME'!$A$10:$G$1000000,5,FALSE)</f>
        <v>338749</v>
      </c>
      <c r="F990" s="3">
        <f>VLOOKUP($A990,'01 LEAD TIME'!$A$10:$G$1000000,6,FALSE)</f>
        <v>5</v>
      </c>
      <c r="G990" s="3">
        <f>VLOOKUP($A990,'01 LEAD TIME'!$A$10:$G$1000000,7,FALSE)</f>
        <v>5</v>
      </c>
      <c r="H990" s="3">
        <f>VLOOKUP($A990,'02 SHIPPED'!$A$10:$G$1000000,4,FALSE)</f>
        <v>12710349</v>
      </c>
      <c r="I990" s="3">
        <f>VLOOKUP($A990,'02 SHIPPED'!$A$10:$G$1000000,5,FALSE)</f>
        <v>12710349</v>
      </c>
      <c r="J990" s="3">
        <f>VLOOKUP($A990,'02 SHIPPED'!$A$10:$G$1000000,6,FALSE)</f>
        <v>16</v>
      </c>
      <c r="K990" s="3">
        <f>VLOOKUP($A990,'02 SHIPPED'!$A$10:$G$1000000,7,FALSE)</f>
        <v>17</v>
      </c>
      <c r="L990" s="2">
        <f t="shared" si="63"/>
        <v>2.6651431837158839E-2</v>
      </c>
      <c r="M990" s="2">
        <f t="shared" si="64"/>
        <v>2.6651431837158839E-2</v>
      </c>
      <c r="N990" s="2">
        <f t="shared" si="65"/>
        <v>0.3125</v>
      </c>
      <c r="O990" s="2">
        <f t="shared" si="66"/>
        <v>0.29411764705882354</v>
      </c>
      <c r="P990" s="8">
        <f>VLOOKUP($A990,'03 FORECAST SHIPPED'!$A$2:$G$1000000,4,FALSE)*L990</f>
        <v>369667.29942285613</v>
      </c>
      <c r="Q990" s="8">
        <f>VLOOKUP($A990,'03 FORECAST SHIPPED'!$A$2:$G$1000000,5,FALSE)*M990</f>
        <v>369667.29942285613</v>
      </c>
      <c r="R990" s="8">
        <f>VLOOKUP($A990,'03 FORECAST SHIPPED'!$A$2:$G$1000000,6,FALSE)*N990</f>
        <v>9.6875</v>
      </c>
      <c r="S990" s="8">
        <f>VLOOKUP($A990,'03 FORECAST SHIPPED'!$A$2:$G$1000000,7,FALSE)*O990</f>
        <v>10.882352941176471</v>
      </c>
    </row>
    <row r="991" spans="1:19" x14ac:dyDescent="0.25">
      <c r="A991" t="s">
        <v>1027</v>
      </c>
      <c r="B991">
        <f>VLOOKUP($A991,'01 LEAD TIME'!$A$10:$G$1000000,2,FALSE)</f>
        <v>2</v>
      </c>
      <c r="C991">
        <f>VLOOKUP($A991,'01 LEAD TIME'!$A$10:$G$1000000,3,FALSE)</f>
        <v>5255</v>
      </c>
      <c r="D991" s="3">
        <f>VLOOKUP($A991,'01 LEAD TIME'!$A$10:$G$1000000,4,FALSE)</f>
        <v>2747543</v>
      </c>
      <c r="E991" s="3">
        <f>VLOOKUP($A991,'01 LEAD TIME'!$A$10:$G$1000000,5,FALSE)</f>
        <v>2492865.2799999998</v>
      </c>
      <c r="F991" s="3">
        <f>VLOOKUP($A991,'01 LEAD TIME'!$A$10:$G$1000000,6,FALSE)</f>
        <v>33</v>
      </c>
      <c r="G991" s="3">
        <f>VLOOKUP($A991,'01 LEAD TIME'!$A$10:$G$1000000,7,FALSE)</f>
        <v>37</v>
      </c>
      <c r="H991" s="3">
        <f>VLOOKUP($A991,'02 SHIPPED'!$A$10:$G$1000000,4,FALSE)</f>
        <v>11581428.16</v>
      </c>
      <c r="I991" s="3">
        <f>VLOOKUP($A991,'02 SHIPPED'!$A$10:$G$1000000,5,FALSE)</f>
        <v>11165533.09</v>
      </c>
      <c r="J991" s="3">
        <f>VLOOKUP($A991,'02 SHIPPED'!$A$10:$G$1000000,6,FALSE)</f>
        <v>149</v>
      </c>
      <c r="K991" s="3">
        <f>VLOOKUP($A991,'02 SHIPPED'!$A$10:$G$1000000,7,FALSE)</f>
        <v>167</v>
      </c>
      <c r="L991" s="2">
        <f t="shared" si="63"/>
        <v>0.23723697648010969</v>
      </c>
      <c r="M991" s="2">
        <f t="shared" si="64"/>
        <v>0.22326433139431948</v>
      </c>
      <c r="N991" s="2">
        <f t="shared" si="65"/>
        <v>0.22147651006711411</v>
      </c>
      <c r="O991" s="2">
        <f t="shared" si="66"/>
        <v>0.22155688622754491</v>
      </c>
      <c r="P991" s="8">
        <f>VLOOKUP($A991,'03 FORECAST SHIPPED'!$A$2:$G$1000000,4,FALSE)*L991</f>
        <v>3635569.8737822054</v>
      </c>
      <c r="Q991" s="8">
        <f>VLOOKUP($A991,'03 FORECAST SHIPPED'!$A$2:$G$1000000,5,FALSE)*M991</f>
        <v>3334589.7263191789</v>
      </c>
      <c r="R991" s="8">
        <f>VLOOKUP($A991,'03 FORECAST SHIPPED'!$A$2:$G$1000000,6,FALSE)*N991</f>
        <v>40.308724832214764</v>
      </c>
      <c r="S991" s="8">
        <f>VLOOKUP($A991,'03 FORECAST SHIPPED'!$A$2:$G$1000000,7,FALSE)*O991</f>
        <v>44.754491017964071</v>
      </c>
    </row>
    <row r="992" spans="1:19" x14ac:dyDescent="0.25">
      <c r="A992" t="s">
        <v>1028</v>
      </c>
      <c r="B992">
        <f>VLOOKUP($A992,'01 LEAD TIME'!$A$10:$G$1000000,2,FALSE)</f>
        <v>2</v>
      </c>
      <c r="C992">
        <f>VLOOKUP($A992,'01 LEAD TIME'!$A$10:$G$1000000,3,FALSE)</f>
        <v>5275</v>
      </c>
      <c r="D992" s="3">
        <f>VLOOKUP($A992,'01 LEAD TIME'!$A$10:$G$1000000,4,FALSE)</f>
        <v>501947</v>
      </c>
      <c r="E992" s="3">
        <f>VLOOKUP($A992,'01 LEAD TIME'!$A$10:$G$1000000,5,FALSE)</f>
        <v>501947</v>
      </c>
      <c r="F992" s="3">
        <f>VLOOKUP($A992,'01 LEAD TIME'!$A$10:$G$1000000,6,FALSE)</f>
        <v>3</v>
      </c>
      <c r="G992" s="3">
        <f>VLOOKUP($A992,'01 LEAD TIME'!$A$10:$G$1000000,7,FALSE)</f>
        <v>4</v>
      </c>
      <c r="H992" s="3">
        <f>VLOOKUP($A992,'02 SHIPPED'!$A$10:$G$1000000,4,FALSE)</f>
        <v>5024399</v>
      </c>
      <c r="I992" s="3">
        <f>VLOOKUP($A992,'02 SHIPPED'!$A$10:$G$1000000,5,FALSE)</f>
        <v>5024399</v>
      </c>
      <c r="J992" s="3">
        <f>VLOOKUP($A992,'02 SHIPPED'!$A$10:$G$1000000,6,FALSE)</f>
        <v>18</v>
      </c>
      <c r="K992" s="3">
        <f>VLOOKUP($A992,'02 SHIPPED'!$A$10:$G$1000000,7,FALSE)</f>
        <v>21</v>
      </c>
      <c r="L992" s="2">
        <f t="shared" si="63"/>
        <v>9.9901898714652243E-2</v>
      </c>
      <c r="M992" s="2">
        <f t="shared" si="64"/>
        <v>9.9901898714652243E-2</v>
      </c>
      <c r="N992" s="2">
        <f t="shared" si="65"/>
        <v>0.16666666666666666</v>
      </c>
      <c r="O992" s="2">
        <f t="shared" si="66"/>
        <v>0.19047619047619047</v>
      </c>
      <c r="P992" s="8">
        <f>VLOOKUP($A992,'03 FORECAST SHIPPED'!$A$2:$G$1000000,4,FALSE)*L992</f>
        <v>490058.37434726028</v>
      </c>
      <c r="Q992" s="8">
        <f>VLOOKUP($A992,'03 FORECAST SHIPPED'!$A$2:$G$1000000,5,FALSE)*M992</f>
        <v>490058.37434726028</v>
      </c>
      <c r="R992" s="8">
        <f>VLOOKUP($A992,'03 FORECAST SHIPPED'!$A$2:$G$1000000,6,FALSE)*N992</f>
        <v>2.6666666666666665</v>
      </c>
      <c r="S992" s="8">
        <f>VLOOKUP($A992,'03 FORECAST SHIPPED'!$A$2:$G$1000000,7,FALSE)*O992</f>
        <v>3.6190476190476186</v>
      </c>
    </row>
    <row r="993" spans="1:19" x14ac:dyDescent="0.25">
      <c r="A993" t="s">
        <v>1029</v>
      </c>
      <c r="B993">
        <f>VLOOKUP($A993,'01 LEAD TIME'!$A$10:$G$1000000,2,FALSE)</f>
        <v>2</v>
      </c>
      <c r="C993">
        <f>VLOOKUP($A993,'01 LEAD TIME'!$A$10:$G$1000000,3,FALSE)</f>
        <v>5290</v>
      </c>
      <c r="D993" s="3">
        <f>VLOOKUP($A993,'01 LEAD TIME'!$A$10:$G$1000000,4,FALSE)</f>
        <v>422241</v>
      </c>
      <c r="E993" s="3">
        <f>VLOOKUP($A993,'01 LEAD TIME'!$A$10:$G$1000000,5,FALSE)</f>
        <v>403141</v>
      </c>
      <c r="F993" s="3">
        <f>VLOOKUP($A993,'01 LEAD TIME'!$A$10:$G$1000000,6,FALSE)</f>
        <v>10</v>
      </c>
      <c r="G993" s="3">
        <f>VLOOKUP($A993,'01 LEAD TIME'!$A$10:$G$1000000,7,FALSE)</f>
        <v>12</v>
      </c>
      <c r="H993" s="3">
        <f>VLOOKUP($A993,'02 SHIPPED'!$A$10:$G$1000000,4,FALSE)</f>
        <v>2552616</v>
      </c>
      <c r="I993" s="3">
        <f>VLOOKUP($A993,'02 SHIPPED'!$A$10:$G$1000000,5,FALSE)</f>
        <v>2525681.4900000002</v>
      </c>
      <c r="J993" s="3">
        <f>VLOOKUP($A993,'02 SHIPPED'!$A$10:$G$1000000,6,FALSE)</f>
        <v>33</v>
      </c>
      <c r="K993" s="3">
        <f>VLOOKUP($A993,'02 SHIPPED'!$A$10:$G$1000000,7,FALSE)</f>
        <v>40</v>
      </c>
      <c r="L993" s="2">
        <f t="shared" si="63"/>
        <v>0.16541500954315103</v>
      </c>
      <c r="M993" s="2">
        <f t="shared" si="64"/>
        <v>0.15961672190106599</v>
      </c>
      <c r="N993" s="2">
        <f t="shared" si="65"/>
        <v>0.30303030303030304</v>
      </c>
      <c r="O993" s="2">
        <f t="shared" si="66"/>
        <v>0.3</v>
      </c>
      <c r="P993" s="8">
        <f>VLOOKUP($A993,'03 FORECAST SHIPPED'!$A$2:$G$1000000,4,FALSE)*L993</f>
        <v>330847.88390733273</v>
      </c>
      <c r="Q993" s="8">
        <f>VLOOKUP($A993,'03 FORECAST SHIPPED'!$A$2:$G$1000000,5,FALSE)*M993</f>
        <v>316202.00301978691</v>
      </c>
      <c r="R993" s="8">
        <f>VLOOKUP($A993,'03 FORECAST SHIPPED'!$A$2:$G$1000000,6,FALSE)*N993</f>
        <v>8.1818181818181817</v>
      </c>
      <c r="S993" s="8">
        <f>VLOOKUP($A993,'03 FORECAST SHIPPED'!$A$2:$G$1000000,7,FALSE)*O993</f>
        <v>9.2999999999999989</v>
      </c>
    </row>
    <row r="994" spans="1:19" x14ac:dyDescent="0.25">
      <c r="A994" t="s">
        <v>1030</v>
      </c>
      <c r="B994">
        <f>VLOOKUP($A994,'01 LEAD TIME'!$A$10:$G$1000000,2,FALSE)</f>
        <v>2</v>
      </c>
      <c r="C994">
        <f>VLOOKUP($A994,'01 LEAD TIME'!$A$10:$G$1000000,3,FALSE)</f>
        <v>5307</v>
      </c>
      <c r="D994" s="3">
        <f>VLOOKUP($A994,'01 LEAD TIME'!$A$10:$G$1000000,4,FALSE)</f>
        <v>169000</v>
      </c>
      <c r="E994" s="3">
        <f>VLOOKUP($A994,'01 LEAD TIME'!$A$10:$G$1000000,5,FALSE)</f>
        <v>148720</v>
      </c>
      <c r="F994" s="3">
        <f>VLOOKUP($A994,'01 LEAD TIME'!$A$10:$G$1000000,6,FALSE)</f>
        <v>1</v>
      </c>
      <c r="G994" s="3">
        <f>VLOOKUP($A994,'01 LEAD TIME'!$A$10:$G$1000000,7,FALSE)</f>
        <v>1</v>
      </c>
      <c r="H994" s="3">
        <f>VLOOKUP($A994,'02 SHIPPED'!$A$10:$G$1000000,4,FALSE)</f>
        <v>234000</v>
      </c>
      <c r="I994" s="3">
        <f>VLOOKUP($A994,'02 SHIPPED'!$A$10:$G$1000000,5,FALSE)</f>
        <v>213720</v>
      </c>
      <c r="J994" s="3">
        <f>VLOOKUP($A994,'02 SHIPPED'!$A$10:$G$1000000,6,FALSE)</f>
        <v>2</v>
      </c>
      <c r="K994" s="3">
        <f>VLOOKUP($A994,'02 SHIPPED'!$A$10:$G$1000000,7,FALSE)</f>
        <v>2</v>
      </c>
      <c r="L994" s="2">
        <f t="shared" si="63"/>
        <v>0.72222222222222221</v>
      </c>
      <c r="M994" s="2">
        <f t="shared" si="64"/>
        <v>0.69586374695863751</v>
      </c>
      <c r="N994" s="2">
        <f t="shared" si="65"/>
        <v>0.5</v>
      </c>
      <c r="O994" s="2">
        <f t="shared" si="66"/>
        <v>0.5</v>
      </c>
      <c r="P994" s="8">
        <f>VLOOKUP($A994,'03 FORECAST SHIPPED'!$A$2:$G$1000000,4,FALSE)*L994</f>
        <v>497827.77777777775</v>
      </c>
      <c r="Q994" s="8">
        <f>VLOOKUP($A994,'03 FORECAST SHIPPED'!$A$2:$G$1000000,5,FALSE)*M994</f>
        <v>479658.88077858882</v>
      </c>
      <c r="R994" s="8">
        <f>VLOOKUP($A994,'03 FORECAST SHIPPED'!$A$2:$G$1000000,6,FALSE)*N994</f>
        <v>3</v>
      </c>
      <c r="S994" s="8">
        <f>VLOOKUP($A994,'03 FORECAST SHIPPED'!$A$2:$G$1000000,7,FALSE)*O994</f>
        <v>3</v>
      </c>
    </row>
    <row r="995" spans="1:19" x14ac:dyDescent="0.25">
      <c r="A995" t="s">
        <v>1031</v>
      </c>
      <c r="B995">
        <f>VLOOKUP($A995,'01 LEAD TIME'!$A$10:$G$1000000,2,FALSE)</f>
        <v>2</v>
      </c>
      <c r="C995">
        <f>VLOOKUP($A995,'01 LEAD TIME'!$A$10:$G$1000000,3,FALSE)</f>
        <v>5326</v>
      </c>
      <c r="D995" s="3">
        <f>VLOOKUP($A995,'01 LEAD TIME'!$A$10:$G$1000000,4,FALSE)</f>
        <v>113450</v>
      </c>
      <c r="E995" s="3">
        <f>VLOOKUP($A995,'01 LEAD TIME'!$A$10:$G$1000000,5,FALSE)</f>
        <v>104975</v>
      </c>
      <c r="F995" s="3">
        <f>VLOOKUP($A995,'01 LEAD TIME'!$A$10:$G$1000000,6,FALSE)</f>
        <v>3</v>
      </c>
      <c r="G995" s="3">
        <f>VLOOKUP($A995,'01 LEAD TIME'!$A$10:$G$1000000,7,FALSE)</f>
        <v>3</v>
      </c>
      <c r="H995" s="3">
        <f>VLOOKUP($A995,'02 SHIPPED'!$A$10:$G$1000000,4,FALSE)</f>
        <v>79550</v>
      </c>
      <c r="I995" s="3">
        <f>VLOOKUP($A995,'02 SHIPPED'!$A$10:$G$1000000,5,FALSE)</f>
        <v>79550</v>
      </c>
      <c r="J995" s="3">
        <f>VLOOKUP($A995,'02 SHIPPED'!$A$10:$G$1000000,6,FALSE)</f>
        <v>2</v>
      </c>
      <c r="K995" s="3">
        <f>VLOOKUP($A995,'02 SHIPPED'!$A$10:$G$1000000,7,FALSE)</f>
        <v>2</v>
      </c>
      <c r="L995" s="2">
        <f t="shared" si="63"/>
        <v>1.4261470773098681</v>
      </c>
      <c r="M995" s="2">
        <f t="shared" si="64"/>
        <v>1.3196103079824011</v>
      </c>
      <c r="N995" s="2">
        <f t="shared" si="65"/>
        <v>1.5</v>
      </c>
      <c r="O995" s="2">
        <f t="shared" si="66"/>
        <v>1.5</v>
      </c>
      <c r="P995" s="8">
        <f>VLOOKUP($A995,'03 FORECAST SHIPPED'!$A$2:$G$1000000,4,FALSE)*L995</f>
        <v>889900.0886235073</v>
      </c>
      <c r="Q995" s="8">
        <f>VLOOKUP($A995,'03 FORECAST SHIPPED'!$A$2:$G$1000000,5,FALSE)*M995</f>
        <v>812238.61910747958</v>
      </c>
      <c r="R995" s="8">
        <f>VLOOKUP($A995,'03 FORECAST SHIPPED'!$A$2:$G$1000000,6,FALSE)*N995</f>
        <v>16.5</v>
      </c>
      <c r="S995" s="8">
        <f>VLOOKUP($A995,'03 FORECAST SHIPPED'!$A$2:$G$1000000,7,FALSE)*O995</f>
        <v>18</v>
      </c>
    </row>
    <row r="996" spans="1:19" x14ac:dyDescent="0.25">
      <c r="A996" t="s">
        <v>1032</v>
      </c>
      <c r="B996">
        <f>VLOOKUP($A996,'01 LEAD TIME'!$A$10:$G$1000000,2,FALSE)</f>
        <v>2</v>
      </c>
      <c r="C996">
        <f>VLOOKUP($A996,'01 LEAD TIME'!$A$10:$G$1000000,3,FALSE)</f>
        <v>5341</v>
      </c>
      <c r="D996" s="3">
        <f>VLOOKUP($A996,'01 LEAD TIME'!$A$10:$G$1000000,4,FALSE)</f>
        <v>79899</v>
      </c>
      <c r="E996" s="3">
        <f>VLOOKUP($A996,'01 LEAD TIME'!$A$10:$G$1000000,5,FALSE)</f>
        <v>79899</v>
      </c>
      <c r="F996" s="3">
        <f>VLOOKUP($A996,'01 LEAD TIME'!$A$10:$G$1000000,6,FALSE)</f>
        <v>2</v>
      </c>
      <c r="G996" s="3">
        <f>VLOOKUP($A996,'01 LEAD TIME'!$A$10:$G$1000000,7,FALSE)</f>
        <v>2</v>
      </c>
      <c r="H996" s="3">
        <f>VLOOKUP($A996,'02 SHIPPED'!$A$10:$G$1000000,4,FALSE)</f>
        <v>2334558</v>
      </c>
      <c r="I996" s="3">
        <f>VLOOKUP($A996,'02 SHIPPED'!$A$10:$G$1000000,5,FALSE)</f>
        <v>2332978</v>
      </c>
      <c r="J996" s="3">
        <f>VLOOKUP($A996,'02 SHIPPED'!$A$10:$G$1000000,6,FALSE)</f>
        <v>31</v>
      </c>
      <c r="K996" s="3">
        <f>VLOOKUP($A996,'02 SHIPPED'!$A$10:$G$1000000,7,FALSE)</f>
        <v>33</v>
      </c>
      <c r="L996" s="2">
        <f t="shared" si="63"/>
        <v>3.4224465616189442E-2</v>
      </c>
      <c r="M996" s="2">
        <f t="shared" si="64"/>
        <v>3.4247643998357467E-2</v>
      </c>
      <c r="N996" s="2">
        <f t="shared" si="65"/>
        <v>6.4516129032258063E-2</v>
      </c>
      <c r="O996" s="2">
        <f t="shared" si="66"/>
        <v>6.0606060606060608E-2</v>
      </c>
      <c r="P996" s="8">
        <f>VLOOKUP($A996,'03 FORECAST SHIPPED'!$A$2:$G$1000000,4,FALSE)*L996</f>
        <v>69005.968634747987</v>
      </c>
      <c r="Q996" s="8">
        <f>VLOOKUP($A996,'03 FORECAST SHIPPED'!$A$2:$G$1000000,5,FALSE)*M996</f>
        <v>68998.591372914801</v>
      </c>
      <c r="R996" s="8">
        <f>VLOOKUP($A996,'03 FORECAST SHIPPED'!$A$2:$G$1000000,6,FALSE)*N996</f>
        <v>1.7419354838709677</v>
      </c>
      <c r="S996" s="8">
        <f>VLOOKUP($A996,'03 FORECAST SHIPPED'!$A$2:$G$1000000,7,FALSE)*O996</f>
        <v>1.8181818181818183</v>
      </c>
    </row>
    <row r="997" spans="1:19" x14ac:dyDescent="0.25">
      <c r="A997" t="s">
        <v>1033</v>
      </c>
      <c r="B997">
        <f>VLOOKUP($A997,'01 LEAD TIME'!$A$10:$G$1000000,2,FALSE)</f>
        <v>2</v>
      </c>
      <c r="C997">
        <f>VLOOKUP($A997,'01 LEAD TIME'!$A$10:$G$1000000,3,FALSE)</f>
        <v>5361</v>
      </c>
      <c r="D997" s="3">
        <f>VLOOKUP($A997,'01 LEAD TIME'!$A$10:$G$1000000,4,FALSE)</f>
        <v>5396690.6600000001</v>
      </c>
      <c r="E997" s="3">
        <f>VLOOKUP($A997,'01 LEAD TIME'!$A$10:$G$1000000,5,FALSE)</f>
        <v>5220292.68</v>
      </c>
      <c r="F997" s="3">
        <f>VLOOKUP($A997,'01 LEAD TIME'!$A$10:$G$1000000,6,FALSE)</f>
        <v>43</v>
      </c>
      <c r="G997" s="3">
        <f>VLOOKUP($A997,'01 LEAD TIME'!$A$10:$G$1000000,7,FALSE)</f>
        <v>48</v>
      </c>
      <c r="H997" s="3">
        <f>VLOOKUP($A997,'02 SHIPPED'!$A$10:$G$1000000,4,FALSE)</f>
        <v>35772167.719999999</v>
      </c>
      <c r="I997" s="3">
        <f>VLOOKUP($A997,'02 SHIPPED'!$A$10:$G$1000000,5,FALSE)</f>
        <v>34024262.969999999</v>
      </c>
      <c r="J997" s="3">
        <f>VLOOKUP($A997,'02 SHIPPED'!$A$10:$G$1000000,6,FALSE)</f>
        <v>250</v>
      </c>
      <c r="K997" s="3">
        <f>VLOOKUP($A997,'02 SHIPPED'!$A$10:$G$1000000,7,FALSE)</f>
        <v>294</v>
      </c>
      <c r="L997" s="2">
        <f t="shared" si="63"/>
        <v>0.15086283566155662</v>
      </c>
      <c r="M997" s="2">
        <f t="shared" si="64"/>
        <v>0.15342853082821678</v>
      </c>
      <c r="N997" s="2">
        <f t="shared" si="65"/>
        <v>0.17199999999999999</v>
      </c>
      <c r="O997" s="2">
        <f t="shared" si="66"/>
        <v>0.16326530612244897</v>
      </c>
      <c r="P997" s="8">
        <f>VLOOKUP($A997,'03 FORECAST SHIPPED'!$A$2:$G$1000000,4,FALSE)*L997</f>
        <v>5282200.8540164446</v>
      </c>
      <c r="Q997" s="8">
        <f>VLOOKUP($A997,'03 FORECAST SHIPPED'!$A$2:$G$1000000,5,FALSE)*M997</f>
        <v>5119006.4686795631</v>
      </c>
      <c r="R997" s="8">
        <f>VLOOKUP($A997,'03 FORECAST SHIPPED'!$A$2:$G$1000000,6,FALSE)*N997</f>
        <v>46.611999999999995</v>
      </c>
      <c r="S997" s="8">
        <f>VLOOKUP($A997,'03 FORECAST SHIPPED'!$A$2:$G$1000000,7,FALSE)*O997</f>
        <v>52.244897959183668</v>
      </c>
    </row>
    <row r="998" spans="1:19" x14ac:dyDescent="0.25">
      <c r="A998" t="s">
        <v>1034</v>
      </c>
      <c r="B998">
        <f>VLOOKUP($A998,'01 LEAD TIME'!$A$10:$G$1000000,2,FALSE)</f>
        <v>2</v>
      </c>
      <c r="C998">
        <f>VLOOKUP($A998,'01 LEAD TIME'!$A$10:$G$1000000,3,FALSE)</f>
        <v>5383</v>
      </c>
      <c r="D998" s="3">
        <f>VLOOKUP($A998,'01 LEAD TIME'!$A$10:$G$1000000,4,FALSE)</f>
        <v>2921799</v>
      </c>
      <c r="E998" s="3">
        <f>VLOOKUP($A998,'01 LEAD TIME'!$A$10:$G$1000000,5,FALSE)</f>
        <v>2911799</v>
      </c>
      <c r="F998" s="3">
        <f>VLOOKUP($A998,'01 LEAD TIME'!$A$10:$G$1000000,6,FALSE)</f>
        <v>9</v>
      </c>
      <c r="G998" s="3">
        <f>VLOOKUP($A998,'01 LEAD TIME'!$A$10:$G$1000000,7,FALSE)</f>
        <v>9</v>
      </c>
      <c r="H998" s="3">
        <f>VLOOKUP($A998,'02 SHIPPED'!$A$10:$G$1000000,4,FALSE)</f>
        <v>13906547</v>
      </c>
      <c r="I998" s="3">
        <f>VLOOKUP($A998,'02 SHIPPED'!$A$10:$G$1000000,5,FALSE)</f>
        <v>13435342.93</v>
      </c>
      <c r="J998" s="3">
        <f>VLOOKUP($A998,'02 SHIPPED'!$A$10:$G$1000000,6,FALSE)</f>
        <v>104</v>
      </c>
      <c r="K998" s="3">
        <f>VLOOKUP($A998,'02 SHIPPED'!$A$10:$G$1000000,7,FALSE)</f>
        <v>116</v>
      </c>
      <c r="L998" s="2">
        <f t="shared" si="63"/>
        <v>0.21010240716117379</v>
      </c>
      <c r="M998" s="2">
        <f t="shared" si="64"/>
        <v>0.21672680892262122</v>
      </c>
      <c r="N998" s="2">
        <f t="shared" si="65"/>
        <v>8.6538461538461536E-2</v>
      </c>
      <c r="O998" s="2">
        <f t="shared" si="66"/>
        <v>7.7586206896551727E-2</v>
      </c>
      <c r="P998" s="8">
        <f>VLOOKUP($A998,'03 FORECAST SHIPPED'!$A$2:$G$1000000,4,FALSE)*L998</f>
        <v>2894957.5770755312</v>
      </c>
      <c r="Q998" s="8">
        <f>VLOOKUP($A998,'03 FORECAST SHIPPED'!$A$2:$G$1000000,5,FALSE)*M998</f>
        <v>2910096.8276427216</v>
      </c>
      <c r="R998" s="8">
        <f>VLOOKUP($A998,'03 FORECAST SHIPPED'!$A$2:$G$1000000,6,FALSE)*N998</f>
        <v>9.7788461538461533</v>
      </c>
      <c r="S998" s="8">
        <f>VLOOKUP($A998,'03 FORECAST SHIPPED'!$A$2:$G$1000000,7,FALSE)*O998</f>
        <v>9.7758620689655178</v>
      </c>
    </row>
    <row r="999" spans="1:19" x14ac:dyDescent="0.25">
      <c r="A999" t="s">
        <v>1035</v>
      </c>
      <c r="B999">
        <f>VLOOKUP($A999,'01 LEAD TIME'!$A$10:$G$1000000,2,FALSE)</f>
        <v>2</v>
      </c>
      <c r="C999">
        <f>VLOOKUP($A999,'01 LEAD TIME'!$A$10:$G$1000000,3,FALSE)</f>
        <v>5405</v>
      </c>
      <c r="D999" s="3">
        <f>VLOOKUP($A999,'01 LEAD TIME'!$A$10:$G$1000000,4,FALSE)</f>
        <v>550176</v>
      </c>
      <c r="E999" s="3">
        <f>VLOOKUP($A999,'01 LEAD TIME'!$A$10:$G$1000000,5,FALSE)</f>
        <v>542176</v>
      </c>
      <c r="F999" s="3">
        <f>VLOOKUP($A999,'01 LEAD TIME'!$A$10:$G$1000000,6,FALSE)</f>
        <v>9</v>
      </c>
      <c r="G999" s="3">
        <f>VLOOKUP($A999,'01 LEAD TIME'!$A$10:$G$1000000,7,FALSE)</f>
        <v>9</v>
      </c>
      <c r="H999" s="3">
        <f>VLOOKUP($A999,'02 SHIPPED'!$A$10:$G$1000000,4,FALSE)</f>
        <v>5711651</v>
      </c>
      <c r="I999" s="3">
        <f>VLOOKUP($A999,'02 SHIPPED'!$A$10:$G$1000000,5,FALSE)</f>
        <v>5463827.1600000001</v>
      </c>
      <c r="J999" s="3">
        <f>VLOOKUP($A999,'02 SHIPPED'!$A$10:$G$1000000,6,FALSE)</f>
        <v>66</v>
      </c>
      <c r="K999" s="3">
        <f>VLOOKUP($A999,'02 SHIPPED'!$A$10:$G$1000000,7,FALSE)</f>
        <v>74</v>
      </c>
      <c r="L999" s="2">
        <f t="shared" si="63"/>
        <v>9.632521314765205E-2</v>
      </c>
      <c r="M999" s="2">
        <f t="shared" si="64"/>
        <v>9.9230078866550386E-2</v>
      </c>
      <c r="N999" s="2">
        <f t="shared" si="65"/>
        <v>0.13636363636363635</v>
      </c>
      <c r="O999" s="2">
        <f t="shared" si="66"/>
        <v>0.12162162162162163</v>
      </c>
      <c r="P999" s="8">
        <f>VLOOKUP($A999,'03 FORECAST SHIPPED'!$A$2:$G$1000000,4,FALSE)*L999</f>
        <v>478725.61724517128</v>
      </c>
      <c r="Q999" s="8">
        <f>VLOOKUP($A999,'03 FORECAST SHIPPED'!$A$2:$G$1000000,5,FALSE)*M999</f>
        <v>468570.89823978988</v>
      </c>
      <c r="R999" s="8">
        <f>VLOOKUP($A999,'03 FORECAST SHIPPED'!$A$2:$G$1000000,6,FALSE)*N999</f>
        <v>9.1363636363636349</v>
      </c>
      <c r="S999" s="8">
        <f>VLOOKUP($A999,'03 FORECAST SHIPPED'!$A$2:$G$1000000,7,FALSE)*O999</f>
        <v>8.7567567567567579</v>
      </c>
    </row>
    <row r="1000" spans="1:19" x14ac:dyDescent="0.25">
      <c r="A1000" t="s">
        <v>1036</v>
      </c>
      <c r="B1000">
        <f>VLOOKUP($A1000,'01 LEAD TIME'!$A$10:$G$1000000,2,FALSE)</f>
        <v>2</v>
      </c>
      <c r="C1000">
        <f>VLOOKUP($A1000,'01 LEAD TIME'!$A$10:$G$1000000,3,FALSE)</f>
        <v>5415</v>
      </c>
      <c r="D1000" s="3">
        <f>VLOOKUP($A1000,'01 LEAD TIME'!$A$10:$G$1000000,4,FALSE)</f>
        <v>4475213.66</v>
      </c>
      <c r="E1000" s="3">
        <f>VLOOKUP($A1000,'01 LEAD TIME'!$A$10:$G$1000000,5,FALSE)</f>
        <v>4462442.8</v>
      </c>
      <c r="F1000" s="3">
        <f>VLOOKUP($A1000,'01 LEAD TIME'!$A$10:$G$1000000,6,FALSE)</f>
        <v>34</v>
      </c>
      <c r="G1000" s="3">
        <f>VLOOKUP($A1000,'01 LEAD TIME'!$A$10:$G$1000000,7,FALSE)</f>
        <v>38</v>
      </c>
      <c r="H1000" s="3">
        <f>VLOOKUP($A1000,'02 SHIPPED'!$A$10:$G$1000000,4,FALSE)</f>
        <v>50916037.810000002</v>
      </c>
      <c r="I1000" s="3">
        <f>VLOOKUP($A1000,'02 SHIPPED'!$A$10:$G$1000000,5,FALSE)</f>
        <v>50288037.210000001</v>
      </c>
      <c r="J1000" s="3">
        <f>VLOOKUP($A1000,'02 SHIPPED'!$A$10:$G$1000000,6,FALSE)</f>
        <v>248</v>
      </c>
      <c r="K1000" s="3">
        <f>VLOOKUP($A1000,'02 SHIPPED'!$A$10:$G$1000000,7,FALSE)</f>
        <v>300</v>
      </c>
      <c r="L1000" s="2">
        <f t="shared" si="63"/>
        <v>8.7893988858674707E-2</v>
      </c>
      <c r="M1000" s="2">
        <f t="shared" si="64"/>
        <v>8.8737661033877521E-2</v>
      </c>
      <c r="N1000" s="2">
        <f t="shared" si="65"/>
        <v>0.13709677419354838</v>
      </c>
      <c r="O1000" s="2">
        <f t="shared" si="66"/>
        <v>0.12666666666666668</v>
      </c>
      <c r="P1000" s="8">
        <f>VLOOKUP($A1000,'03 FORECAST SHIPPED'!$A$2:$G$1000000,4,FALSE)*L1000</f>
        <v>4712337.3020364223</v>
      </c>
      <c r="Q1000" s="8">
        <f>VLOOKUP($A1000,'03 FORECAST SHIPPED'!$A$2:$G$1000000,5,FALSE)*M1000</f>
        <v>4694788.592444839</v>
      </c>
      <c r="R1000" s="8">
        <f>VLOOKUP($A1000,'03 FORECAST SHIPPED'!$A$2:$G$1000000,6,FALSE)*N1000</f>
        <v>39.758064516129032</v>
      </c>
      <c r="S1000" s="8">
        <f>VLOOKUP($A1000,'03 FORECAST SHIPPED'!$A$2:$G$1000000,7,FALSE)*O1000</f>
        <v>44.080000000000005</v>
      </c>
    </row>
    <row r="1001" spans="1:19" x14ac:dyDescent="0.25">
      <c r="A1001" t="s">
        <v>1037</v>
      </c>
      <c r="B1001">
        <f>VLOOKUP($A1001,'01 LEAD TIME'!$A$10:$G$1000000,2,FALSE)</f>
        <v>2</v>
      </c>
      <c r="C1001">
        <f>VLOOKUP($A1001,'01 LEAD TIME'!$A$10:$G$1000000,3,FALSE)</f>
        <v>5442</v>
      </c>
      <c r="D1001" s="3">
        <f>VLOOKUP($A1001,'01 LEAD TIME'!$A$10:$G$1000000,4,FALSE)</f>
        <v>257400</v>
      </c>
      <c r="E1001" s="3">
        <f>VLOOKUP($A1001,'01 LEAD TIME'!$A$10:$G$1000000,5,FALSE)</f>
        <v>257400</v>
      </c>
      <c r="F1001" s="3">
        <f>VLOOKUP($A1001,'01 LEAD TIME'!$A$10:$G$1000000,6,FALSE)</f>
        <v>3</v>
      </c>
      <c r="G1001" s="3">
        <f>VLOOKUP($A1001,'01 LEAD TIME'!$A$10:$G$1000000,7,FALSE)</f>
        <v>3</v>
      </c>
      <c r="H1001" s="3">
        <f>VLOOKUP($A1001,'02 SHIPPED'!$A$10:$G$1000000,4,FALSE)</f>
        <v>2241900</v>
      </c>
      <c r="I1001" s="3">
        <f>VLOOKUP($A1001,'02 SHIPPED'!$A$10:$G$1000000,5,FALSE)</f>
        <v>2241900</v>
      </c>
      <c r="J1001" s="3">
        <f>VLOOKUP($A1001,'02 SHIPPED'!$A$10:$G$1000000,6,FALSE)</f>
        <v>4</v>
      </c>
      <c r="K1001" s="3">
        <f>VLOOKUP($A1001,'02 SHIPPED'!$A$10:$G$1000000,7,FALSE)</f>
        <v>4</v>
      </c>
      <c r="L1001" s="2">
        <f t="shared" si="63"/>
        <v>0.11481332798073063</v>
      </c>
      <c r="M1001" s="2">
        <f t="shared" si="64"/>
        <v>0.11481332798073063</v>
      </c>
      <c r="N1001" s="2">
        <f t="shared" si="65"/>
        <v>0.75</v>
      </c>
      <c r="O1001" s="2">
        <f t="shared" si="66"/>
        <v>0.75</v>
      </c>
      <c r="P1001" s="8">
        <f>VLOOKUP($A1001,'03 FORECAST SHIPPED'!$A$2:$G$1000000,4,FALSE)*L1001</f>
        <v>248306.78442392612</v>
      </c>
      <c r="Q1001" s="8">
        <f>VLOOKUP($A1001,'03 FORECAST SHIPPED'!$A$2:$G$1000000,5,FALSE)*M1001</f>
        <v>248306.78442392612</v>
      </c>
      <c r="R1001" s="8">
        <f>VLOOKUP($A1001,'03 FORECAST SHIPPED'!$A$2:$G$1000000,6,FALSE)*N1001</f>
        <v>5.25</v>
      </c>
      <c r="S1001" s="8">
        <f>VLOOKUP($A1001,'03 FORECAST SHIPPED'!$A$2:$G$1000000,7,FALSE)*O1001</f>
        <v>5.25</v>
      </c>
    </row>
    <row r="1002" spans="1:19" x14ac:dyDescent="0.25">
      <c r="A1002" t="s">
        <v>1038</v>
      </c>
      <c r="B1002">
        <f>VLOOKUP($A1002,'01 LEAD TIME'!$A$10:$G$1000000,2,FALSE)</f>
        <v>2</v>
      </c>
      <c r="C1002">
        <f>VLOOKUP($A1002,'01 LEAD TIME'!$A$10:$G$1000000,3,FALSE)</f>
        <v>5463</v>
      </c>
      <c r="D1002" s="3">
        <f>VLOOKUP($A1002,'01 LEAD TIME'!$A$10:$G$1000000,4,FALSE)</f>
        <v>242145</v>
      </c>
      <c r="E1002" s="3">
        <f>VLOOKUP($A1002,'01 LEAD TIME'!$A$10:$G$1000000,5,FALSE)</f>
        <v>242145</v>
      </c>
      <c r="F1002" s="3">
        <f>VLOOKUP($A1002,'01 LEAD TIME'!$A$10:$G$1000000,6,FALSE)</f>
        <v>3</v>
      </c>
      <c r="G1002" s="3">
        <f>VLOOKUP($A1002,'01 LEAD TIME'!$A$10:$G$1000000,7,FALSE)</f>
        <v>3</v>
      </c>
      <c r="H1002" s="3">
        <f>VLOOKUP($A1002,'02 SHIPPED'!$A$10:$G$1000000,4,FALSE)</f>
        <v>4145</v>
      </c>
      <c r="I1002" s="3">
        <f>VLOOKUP($A1002,'02 SHIPPED'!$A$10:$G$1000000,5,FALSE)</f>
        <v>4145</v>
      </c>
      <c r="J1002" s="3">
        <f>VLOOKUP($A1002,'02 SHIPPED'!$A$10:$G$1000000,6,FALSE)</f>
        <v>1</v>
      </c>
      <c r="K1002" s="3">
        <f>VLOOKUP($A1002,'02 SHIPPED'!$A$10:$G$1000000,7,FALSE)</f>
        <v>1</v>
      </c>
      <c r="L1002" s="2">
        <f t="shared" si="63"/>
        <v>58.418576598311219</v>
      </c>
      <c r="M1002" s="2">
        <f t="shared" si="64"/>
        <v>58.418576598311219</v>
      </c>
      <c r="N1002" s="2">
        <f t="shared" si="65"/>
        <v>3</v>
      </c>
      <c r="O1002" s="2">
        <f t="shared" si="66"/>
        <v>3</v>
      </c>
      <c r="P1002" s="8">
        <f>VLOOKUP($A1002,'03 FORECAST SHIPPED'!$A$2:$G$1000000,4,FALSE)*L1002</f>
        <v>2330725.9505428225</v>
      </c>
      <c r="Q1002" s="8">
        <f>VLOOKUP($A1002,'03 FORECAST SHIPPED'!$A$2:$G$1000000,5,FALSE)*M1002</f>
        <v>2330725.9505428225</v>
      </c>
      <c r="R1002" s="8">
        <f>VLOOKUP($A1002,'03 FORECAST SHIPPED'!$A$2:$G$1000000,6,FALSE)*N1002</f>
        <v>6</v>
      </c>
      <c r="S1002" s="8">
        <f>VLOOKUP($A1002,'03 FORECAST SHIPPED'!$A$2:$G$1000000,7,FALSE)*O1002</f>
        <v>12</v>
      </c>
    </row>
    <row r="1003" spans="1:19" x14ac:dyDescent="0.25">
      <c r="A1003" t="s">
        <v>1039</v>
      </c>
      <c r="B1003">
        <f>VLOOKUP($A1003,'01 LEAD TIME'!$A$10:$G$1000000,2,FALSE)</f>
        <v>2</v>
      </c>
      <c r="C1003">
        <f>VLOOKUP($A1003,'01 LEAD TIME'!$A$10:$G$1000000,3,FALSE)</f>
        <v>5490</v>
      </c>
      <c r="D1003" s="3">
        <f>VLOOKUP($A1003,'01 LEAD TIME'!$A$10:$G$1000000,4,FALSE)</f>
        <v>735715</v>
      </c>
      <c r="E1003" s="3">
        <f>VLOOKUP($A1003,'01 LEAD TIME'!$A$10:$G$1000000,5,FALSE)</f>
        <v>722815</v>
      </c>
      <c r="F1003" s="3">
        <f>VLOOKUP($A1003,'01 LEAD TIME'!$A$10:$G$1000000,6,FALSE)</f>
        <v>10</v>
      </c>
      <c r="G1003" s="3">
        <f>VLOOKUP($A1003,'01 LEAD TIME'!$A$10:$G$1000000,7,FALSE)</f>
        <v>10</v>
      </c>
      <c r="H1003" s="3">
        <f>VLOOKUP($A1003,'02 SHIPPED'!$A$10:$G$1000000,4,FALSE)</f>
        <v>9141308.6600000001</v>
      </c>
      <c r="I1003" s="3">
        <f>VLOOKUP($A1003,'02 SHIPPED'!$A$10:$G$1000000,5,FALSE)</f>
        <v>8850991.3100000005</v>
      </c>
      <c r="J1003" s="3">
        <f>VLOOKUP($A1003,'02 SHIPPED'!$A$10:$G$1000000,6,FALSE)</f>
        <v>90</v>
      </c>
      <c r="K1003" s="3">
        <f>VLOOKUP($A1003,'02 SHIPPED'!$A$10:$G$1000000,7,FALSE)</f>
        <v>99</v>
      </c>
      <c r="L1003" s="2">
        <f t="shared" si="63"/>
        <v>8.048245906182977E-2</v>
      </c>
      <c r="M1003" s="2">
        <f t="shared" si="64"/>
        <v>8.1664863819643718E-2</v>
      </c>
      <c r="N1003" s="2">
        <f t="shared" si="65"/>
        <v>0.1111111111111111</v>
      </c>
      <c r="O1003" s="2">
        <f t="shared" si="66"/>
        <v>0.10101010101010101</v>
      </c>
      <c r="P1003" s="8">
        <f>VLOOKUP($A1003,'03 FORECAST SHIPPED'!$A$2:$G$1000000,4,FALSE)*L1003</f>
        <v>1071626.24903554</v>
      </c>
      <c r="Q1003" s="8">
        <f>VLOOKUP($A1003,'03 FORECAST SHIPPED'!$A$2:$G$1000000,5,FALSE)*M1003</f>
        <v>1063613.8804009568</v>
      </c>
      <c r="R1003" s="8">
        <f>VLOOKUP($A1003,'03 FORECAST SHIPPED'!$A$2:$G$1000000,6,FALSE)*N1003</f>
        <v>11.888888888888888</v>
      </c>
      <c r="S1003" s="8">
        <f>VLOOKUP($A1003,'03 FORECAST SHIPPED'!$A$2:$G$1000000,7,FALSE)*O1003</f>
        <v>11.919191919191919</v>
      </c>
    </row>
    <row r="1004" spans="1:19" x14ac:dyDescent="0.25">
      <c r="A1004" t="s">
        <v>1040</v>
      </c>
      <c r="B1004">
        <f>VLOOKUP($A1004,'01 LEAD TIME'!$A$10:$G$1000000,2,FALSE)</f>
        <v>2</v>
      </c>
      <c r="C1004">
        <f>VLOOKUP($A1004,'01 LEAD TIME'!$A$10:$G$1000000,3,FALSE)</f>
        <v>5508</v>
      </c>
      <c r="D1004" s="3">
        <f>VLOOKUP($A1004,'01 LEAD TIME'!$A$10:$G$1000000,4,FALSE)</f>
        <v>336000</v>
      </c>
      <c r="E1004" s="3">
        <f>VLOOKUP($A1004,'01 LEAD TIME'!$A$10:$G$1000000,5,FALSE)</f>
        <v>301250</v>
      </c>
      <c r="F1004" s="3">
        <f>VLOOKUP($A1004,'01 LEAD TIME'!$A$10:$G$1000000,6,FALSE)</f>
        <v>5</v>
      </c>
      <c r="G1004" s="3">
        <f>VLOOKUP($A1004,'01 LEAD TIME'!$A$10:$G$1000000,7,FALSE)</f>
        <v>5</v>
      </c>
      <c r="H1004" s="3">
        <f>VLOOKUP($A1004,'02 SHIPPED'!$A$10:$G$1000000,4,FALSE)</f>
        <v>865990</v>
      </c>
      <c r="I1004" s="3">
        <f>VLOOKUP($A1004,'02 SHIPPED'!$A$10:$G$1000000,5,FALSE)</f>
        <v>828817.5</v>
      </c>
      <c r="J1004" s="3">
        <f>VLOOKUP($A1004,'02 SHIPPED'!$A$10:$G$1000000,6,FALSE)</f>
        <v>11</v>
      </c>
      <c r="K1004" s="3">
        <f>VLOOKUP($A1004,'02 SHIPPED'!$A$10:$G$1000000,7,FALSE)</f>
        <v>11</v>
      </c>
      <c r="L1004" s="2">
        <f t="shared" si="63"/>
        <v>0.38799524243928912</v>
      </c>
      <c r="M1004" s="2">
        <f t="shared" si="64"/>
        <v>0.36346964198994353</v>
      </c>
      <c r="N1004" s="2">
        <f t="shared" si="65"/>
        <v>0.45454545454545453</v>
      </c>
      <c r="O1004" s="2">
        <f t="shared" si="66"/>
        <v>0.45454545454545453</v>
      </c>
      <c r="P1004" s="8">
        <f>VLOOKUP($A1004,'03 FORECAST SHIPPED'!$A$2:$G$1000000,4,FALSE)*L1004</f>
        <v>556458.50875876157</v>
      </c>
      <c r="Q1004" s="8">
        <f>VLOOKUP($A1004,'03 FORECAST SHIPPED'!$A$2:$G$1000000,5,FALSE)*M1004</f>
        <v>496614.65996736317</v>
      </c>
      <c r="R1004" s="8">
        <f>VLOOKUP($A1004,'03 FORECAST SHIPPED'!$A$2:$G$1000000,6,FALSE)*N1004</f>
        <v>7.7272727272727266</v>
      </c>
      <c r="S1004" s="8">
        <f>VLOOKUP($A1004,'03 FORECAST SHIPPED'!$A$2:$G$1000000,7,FALSE)*O1004</f>
        <v>11.363636363636363</v>
      </c>
    </row>
    <row r="1005" spans="1:19" x14ac:dyDescent="0.25">
      <c r="A1005" t="s">
        <v>1041</v>
      </c>
      <c r="B1005">
        <f>VLOOKUP($A1005,'01 LEAD TIME'!$A$10:$G$1000000,2,FALSE)</f>
        <v>2</v>
      </c>
      <c r="C1005">
        <f>VLOOKUP($A1005,'01 LEAD TIME'!$A$10:$G$1000000,3,FALSE)</f>
        <v>5525</v>
      </c>
      <c r="D1005" s="3">
        <f>VLOOKUP($A1005,'01 LEAD TIME'!$A$10:$G$1000000,4,FALSE)</f>
        <v>119187</v>
      </c>
      <c r="E1005" s="3">
        <f>VLOOKUP($A1005,'01 LEAD TIME'!$A$10:$G$1000000,5,FALSE)</f>
        <v>119187</v>
      </c>
      <c r="F1005" s="3">
        <f>VLOOKUP($A1005,'01 LEAD TIME'!$A$10:$G$1000000,6,FALSE)</f>
        <v>3</v>
      </c>
      <c r="G1005" s="3">
        <f>VLOOKUP($A1005,'01 LEAD TIME'!$A$10:$G$1000000,7,FALSE)</f>
        <v>3</v>
      </c>
      <c r="H1005" s="3">
        <f>VLOOKUP($A1005,'02 SHIPPED'!$A$10:$G$1000000,4,FALSE)</f>
        <v>2357888</v>
      </c>
      <c r="I1005" s="3">
        <f>VLOOKUP($A1005,'02 SHIPPED'!$A$10:$G$1000000,5,FALSE)</f>
        <v>2357888</v>
      </c>
      <c r="J1005" s="3">
        <f>VLOOKUP($A1005,'02 SHIPPED'!$A$10:$G$1000000,6,FALSE)</f>
        <v>8</v>
      </c>
      <c r="K1005" s="3">
        <f>VLOOKUP($A1005,'02 SHIPPED'!$A$10:$G$1000000,7,FALSE)</f>
        <v>8</v>
      </c>
      <c r="L1005" s="2">
        <f t="shared" si="63"/>
        <v>5.0548202459149885E-2</v>
      </c>
      <c r="M1005" s="2">
        <f t="shared" si="64"/>
        <v>5.0548202459149885E-2</v>
      </c>
      <c r="N1005" s="2">
        <f t="shared" si="65"/>
        <v>0.375</v>
      </c>
      <c r="O1005" s="2">
        <f t="shared" si="66"/>
        <v>0.375</v>
      </c>
      <c r="P1005" s="8">
        <f>VLOOKUP($A1005,'03 FORECAST SHIPPED'!$A$2:$G$1000000,4,FALSE)*L1005</f>
        <v>163098.07183165613</v>
      </c>
      <c r="Q1005" s="8">
        <f>VLOOKUP($A1005,'03 FORECAST SHIPPED'!$A$2:$G$1000000,5,FALSE)*M1005</f>
        <v>163098.07183165613</v>
      </c>
      <c r="R1005" s="8">
        <f>VLOOKUP($A1005,'03 FORECAST SHIPPED'!$A$2:$G$1000000,6,FALSE)*N1005</f>
        <v>7.125</v>
      </c>
      <c r="S1005" s="8">
        <f>VLOOKUP($A1005,'03 FORECAST SHIPPED'!$A$2:$G$1000000,7,FALSE)*O1005</f>
        <v>7.875</v>
      </c>
    </row>
    <row r="1006" spans="1:19" x14ac:dyDescent="0.25">
      <c r="A1006" t="s">
        <v>1042</v>
      </c>
      <c r="B1006">
        <f>VLOOKUP($A1006,'01 LEAD TIME'!$A$10:$G$1000000,2,FALSE)</f>
        <v>2</v>
      </c>
      <c r="C1006">
        <f>VLOOKUP($A1006,'01 LEAD TIME'!$A$10:$G$1000000,3,FALSE)</f>
        <v>5545</v>
      </c>
      <c r="D1006" s="3">
        <f>VLOOKUP($A1006,'01 LEAD TIME'!$A$10:$G$1000000,4,FALSE)</f>
        <v>740769</v>
      </c>
      <c r="E1006" s="3">
        <f>VLOOKUP($A1006,'01 LEAD TIME'!$A$10:$G$1000000,5,FALSE)</f>
        <v>724519</v>
      </c>
      <c r="F1006" s="3">
        <f>VLOOKUP($A1006,'01 LEAD TIME'!$A$10:$G$1000000,6,FALSE)</f>
        <v>11</v>
      </c>
      <c r="G1006" s="3">
        <f>VLOOKUP($A1006,'01 LEAD TIME'!$A$10:$G$1000000,7,FALSE)</f>
        <v>11</v>
      </c>
      <c r="H1006" s="3">
        <f>VLOOKUP($A1006,'02 SHIPPED'!$A$10:$G$1000000,4,FALSE)</f>
        <v>4748861</v>
      </c>
      <c r="I1006" s="3">
        <f>VLOOKUP($A1006,'02 SHIPPED'!$A$10:$G$1000000,5,FALSE)</f>
        <v>4707861</v>
      </c>
      <c r="J1006" s="3">
        <f>VLOOKUP($A1006,'02 SHIPPED'!$A$10:$G$1000000,6,FALSE)</f>
        <v>38</v>
      </c>
      <c r="K1006" s="3">
        <f>VLOOKUP($A1006,'02 SHIPPED'!$A$10:$G$1000000,7,FALSE)</f>
        <v>40</v>
      </c>
      <c r="L1006" s="2">
        <f t="shared" si="63"/>
        <v>0.15598877288680379</v>
      </c>
      <c r="M1006" s="2">
        <f t="shared" si="64"/>
        <v>0.15389558017961874</v>
      </c>
      <c r="N1006" s="2">
        <f t="shared" si="65"/>
        <v>0.28947368421052633</v>
      </c>
      <c r="O1006" s="2">
        <f t="shared" si="66"/>
        <v>0.27500000000000002</v>
      </c>
      <c r="P1006" s="8">
        <f>VLOOKUP($A1006,'03 FORECAST SHIPPED'!$A$2:$G$1000000,4,FALSE)*L1006</f>
        <v>364271.22199617967</v>
      </c>
      <c r="Q1006" s="8">
        <f>VLOOKUP($A1006,'03 FORECAST SHIPPED'!$A$2:$G$1000000,5,FALSE)*M1006</f>
        <v>353073.39587128849</v>
      </c>
      <c r="R1006" s="8">
        <f>VLOOKUP($A1006,'03 FORECAST SHIPPED'!$A$2:$G$1000000,6,FALSE)*N1006</f>
        <v>10.421052631578949</v>
      </c>
      <c r="S1006" s="8">
        <f>VLOOKUP($A1006,'03 FORECAST SHIPPED'!$A$2:$G$1000000,7,FALSE)*O1006</f>
        <v>10.725000000000001</v>
      </c>
    </row>
    <row r="1007" spans="1:19" x14ac:dyDescent="0.25">
      <c r="A1007" t="s">
        <v>1043</v>
      </c>
      <c r="B1007">
        <f>VLOOKUP($A1007,'01 LEAD TIME'!$A$10:$G$1000000,2,FALSE)</f>
        <v>2</v>
      </c>
      <c r="C1007">
        <f>VLOOKUP($A1007,'01 LEAD TIME'!$A$10:$G$1000000,3,FALSE)</f>
        <v>5560</v>
      </c>
      <c r="D1007" s="3">
        <f>VLOOKUP($A1007,'01 LEAD TIME'!$A$10:$G$1000000,4,FALSE)</f>
        <v>1563832</v>
      </c>
      <c r="E1007" s="3">
        <f>VLOOKUP($A1007,'01 LEAD TIME'!$A$10:$G$1000000,5,FALSE)</f>
        <v>1563832</v>
      </c>
      <c r="F1007" s="3">
        <f>VLOOKUP($A1007,'01 LEAD TIME'!$A$10:$G$1000000,6,FALSE)</f>
        <v>10</v>
      </c>
      <c r="G1007" s="3">
        <f>VLOOKUP($A1007,'01 LEAD TIME'!$A$10:$G$1000000,7,FALSE)</f>
        <v>19</v>
      </c>
      <c r="H1007" s="3">
        <f>VLOOKUP($A1007,'02 SHIPPED'!$A$10:$G$1000000,4,FALSE)</f>
        <v>18253522</v>
      </c>
      <c r="I1007" s="3">
        <f>VLOOKUP($A1007,'02 SHIPPED'!$A$10:$G$1000000,5,FALSE)</f>
        <v>18130978.530000001</v>
      </c>
      <c r="J1007" s="3">
        <f>VLOOKUP($A1007,'02 SHIPPED'!$A$10:$G$1000000,6,FALSE)</f>
        <v>93</v>
      </c>
      <c r="K1007" s="3">
        <f>VLOOKUP($A1007,'02 SHIPPED'!$A$10:$G$1000000,7,FALSE)</f>
        <v>117</v>
      </c>
      <c r="L1007" s="2">
        <f t="shared" si="63"/>
        <v>8.5672890963179593E-2</v>
      </c>
      <c r="M1007" s="2">
        <f t="shared" si="64"/>
        <v>8.6251936011751476E-2</v>
      </c>
      <c r="N1007" s="2">
        <f t="shared" si="65"/>
        <v>0.10752688172043011</v>
      </c>
      <c r="O1007" s="2">
        <f t="shared" si="66"/>
        <v>0.1623931623931624</v>
      </c>
      <c r="P1007" s="8">
        <f>VLOOKUP($A1007,'03 FORECAST SHIPPED'!$A$2:$G$1000000,4,FALSE)*L1007</f>
        <v>1646908.2313109764</v>
      </c>
      <c r="Q1007" s="8">
        <f>VLOOKUP($A1007,'03 FORECAST SHIPPED'!$A$2:$G$1000000,5,FALSE)*M1007</f>
        <v>1647469.7260831713</v>
      </c>
      <c r="R1007" s="8">
        <f>VLOOKUP($A1007,'03 FORECAST SHIPPED'!$A$2:$G$1000000,6,FALSE)*N1007</f>
        <v>11.182795698924732</v>
      </c>
      <c r="S1007" s="8">
        <f>VLOOKUP($A1007,'03 FORECAST SHIPPED'!$A$2:$G$1000000,7,FALSE)*O1007</f>
        <v>21.435897435897438</v>
      </c>
    </row>
    <row r="1008" spans="1:19" x14ac:dyDescent="0.25">
      <c r="A1008" t="s">
        <v>1044</v>
      </c>
      <c r="B1008">
        <f>VLOOKUP($A1008,'01 LEAD TIME'!$A$10:$G$1000000,2,FALSE)</f>
        <v>2</v>
      </c>
      <c r="C1008">
        <f>VLOOKUP($A1008,'01 LEAD TIME'!$A$10:$G$1000000,3,FALSE)</f>
        <v>5585</v>
      </c>
      <c r="D1008" s="3">
        <f>VLOOKUP($A1008,'01 LEAD TIME'!$A$10:$G$1000000,4,FALSE)</f>
        <v>742959</v>
      </c>
      <c r="E1008" s="3">
        <f>VLOOKUP($A1008,'01 LEAD TIME'!$A$10:$G$1000000,5,FALSE)</f>
        <v>742959</v>
      </c>
      <c r="F1008" s="3">
        <f>VLOOKUP($A1008,'01 LEAD TIME'!$A$10:$G$1000000,6,FALSE)</f>
        <v>10</v>
      </c>
      <c r="G1008" s="3">
        <f>VLOOKUP($A1008,'01 LEAD TIME'!$A$10:$G$1000000,7,FALSE)</f>
        <v>10</v>
      </c>
      <c r="H1008" s="3">
        <f>VLOOKUP($A1008,'02 SHIPPED'!$A$10:$G$1000000,4,FALSE)</f>
        <v>4421006</v>
      </c>
      <c r="I1008" s="3">
        <f>VLOOKUP($A1008,'02 SHIPPED'!$A$10:$G$1000000,5,FALSE)</f>
        <v>4328830.37</v>
      </c>
      <c r="J1008" s="3">
        <f>VLOOKUP($A1008,'02 SHIPPED'!$A$10:$G$1000000,6,FALSE)</f>
        <v>50</v>
      </c>
      <c r="K1008" s="3">
        <f>VLOOKUP($A1008,'02 SHIPPED'!$A$10:$G$1000000,7,FALSE)</f>
        <v>57</v>
      </c>
      <c r="L1008" s="2">
        <f t="shared" si="63"/>
        <v>0.16805202254871401</v>
      </c>
      <c r="M1008" s="2">
        <f t="shared" si="64"/>
        <v>0.17163042588799801</v>
      </c>
      <c r="N1008" s="2">
        <f t="shared" si="65"/>
        <v>0.2</v>
      </c>
      <c r="O1008" s="2">
        <f t="shared" si="66"/>
        <v>0.17543859649122806</v>
      </c>
      <c r="P1008" s="8">
        <f>VLOOKUP($A1008,'03 FORECAST SHIPPED'!$A$2:$G$1000000,4,FALSE)*L1008</f>
        <v>791345.71469638357</v>
      </c>
      <c r="Q1008" s="8">
        <f>VLOOKUP($A1008,'03 FORECAST SHIPPED'!$A$2:$G$1000000,5,FALSE)*M1008</f>
        <v>792376.03363465366</v>
      </c>
      <c r="R1008" s="8">
        <f>VLOOKUP($A1008,'03 FORECAST SHIPPED'!$A$2:$G$1000000,6,FALSE)*N1008</f>
        <v>11.4</v>
      </c>
      <c r="S1008" s="8">
        <f>VLOOKUP($A1008,'03 FORECAST SHIPPED'!$A$2:$G$1000000,7,FALSE)*O1008</f>
        <v>11.228070175438596</v>
      </c>
    </row>
    <row r="1009" spans="1:19" x14ac:dyDescent="0.25">
      <c r="A1009" t="s">
        <v>1045</v>
      </c>
      <c r="B1009">
        <f>VLOOKUP($A1009,'01 LEAD TIME'!$A$10:$G$1000000,2,FALSE)</f>
        <v>2</v>
      </c>
      <c r="C1009">
        <f>VLOOKUP($A1009,'01 LEAD TIME'!$A$10:$G$1000000,3,FALSE)</f>
        <v>5603</v>
      </c>
      <c r="D1009" s="3">
        <f>VLOOKUP($A1009,'01 LEAD TIME'!$A$10:$G$1000000,4,FALSE)</f>
        <v>877541</v>
      </c>
      <c r="E1009" s="3">
        <f>VLOOKUP($A1009,'01 LEAD TIME'!$A$10:$G$1000000,5,FALSE)</f>
        <v>877541</v>
      </c>
      <c r="F1009" s="3">
        <f>VLOOKUP($A1009,'01 LEAD TIME'!$A$10:$G$1000000,6,FALSE)</f>
        <v>11</v>
      </c>
      <c r="G1009" s="3">
        <f>VLOOKUP($A1009,'01 LEAD TIME'!$A$10:$G$1000000,7,FALSE)</f>
        <v>12</v>
      </c>
      <c r="H1009" s="3">
        <f>VLOOKUP($A1009,'02 SHIPPED'!$A$10:$G$1000000,4,FALSE)</f>
        <v>4591480</v>
      </c>
      <c r="I1009" s="3">
        <f>VLOOKUP($A1009,'02 SHIPPED'!$A$10:$G$1000000,5,FALSE)</f>
        <v>4561295</v>
      </c>
      <c r="J1009" s="3">
        <f>VLOOKUP($A1009,'02 SHIPPED'!$A$10:$G$1000000,6,FALSE)</f>
        <v>35</v>
      </c>
      <c r="K1009" s="3">
        <f>VLOOKUP($A1009,'02 SHIPPED'!$A$10:$G$1000000,7,FALSE)</f>
        <v>42</v>
      </c>
      <c r="L1009" s="2">
        <f t="shared" si="63"/>
        <v>0.1911237770827707</v>
      </c>
      <c r="M1009" s="2">
        <f t="shared" si="64"/>
        <v>0.19238856508951954</v>
      </c>
      <c r="N1009" s="2">
        <f t="shared" si="65"/>
        <v>0.31428571428571428</v>
      </c>
      <c r="O1009" s="2">
        <f t="shared" si="66"/>
        <v>0.2857142857142857</v>
      </c>
      <c r="P1009" s="8">
        <f>VLOOKUP($A1009,'03 FORECAST SHIPPED'!$A$2:$G$1000000,4,FALSE)*L1009</f>
        <v>904082.35892348434</v>
      </c>
      <c r="Q1009" s="8">
        <f>VLOOKUP($A1009,'03 FORECAST SHIPPED'!$A$2:$G$1000000,5,FALSE)*M1009</f>
        <v>907424.65617490001</v>
      </c>
      <c r="R1009" s="8">
        <f>VLOOKUP($A1009,'03 FORECAST SHIPPED'!$A$2:$G$1000000,6,FALSE)*N1009</f>
        <v>12.257142857142856</v>
      </c>
      <c r="S1009" s="8">
        <f>VLOOKUP($A1009,'03 FORECAST SHIPPED'!$A$2:$G$1000000,7,FALSE)*O1009</f>
        <v>12.571428571428571</v>
      </c>
    </row>
    <row r="1010" spans="1:19" x14ac:dyDescent="0.25">
      <c r="A1010" t="s">
        <v>1046</v>
      </c>
      <c r="B1010">
        <f>VLOOKUP($A1010,'01 LEAD TIME'!$A$10:$G$1000000,2,FALSE)</f>
        <v>2</v>
      </c>
      <c r="C1010">
        <f>VLOOKUP($A1010,'01 LEAD TIME'!$A$10:$G$1000000,3,FALSE)</f>
        <v>5623</v>
      </c>
      <c r="D1010" s="3">
        <f>VLOOKUP($A1010,'01 LEAD TIME'!$A$10:$G$1000000,4,FALSE)</f>
        <v>342329</v>
      </c>
      <c r="E1010" s="3">
        <f>VLOOKUP($A1010,'01 LEAD TIME'!$A$10:$G$1000000,5,FALSE)</f>
        <v>342329</v>
      </c>
      <c r="F1010" s="3">
        <f>VLOOKUP($A1010,'01 LEAD TIME'!$A$10:$G$1000000,6,FALSE)</f>
        <v>5</v>
      </c>
      <c r="G1010" s="3">
        <f>VLOOKUP($A1010,'01 LEAD TIME'!$A$10:$G$1000000,7,FALSE)</f>
        <v>5</v>
      </c>
      <c r="H1010" s="3">
        <f>VLOOKUP($A1010,'02 SHIPPED'!$A$10:$G$1000000,4,FALSE)</f>
        <v>3205029</v>
      </c>
      <c r="I1010" s="3">
        <f>VLOOKUP($A1010,'02 SHIPPED'!$A$10:$G$1000000,5,FALSE)</f>
        <v>3148529</v>
      </c>
      <c r="J1010" s="3">
        <f>VLOOKUP($A1010,'02 SHIPPED'!$A$10:$G$1000000,6,FALSE)</f>
        <v>36</v>
      </c>
      <c r="K1010" s="3">
        <f>VLOOKUP($A1010,'02 SHIPPED'!$A$10:$G$1000000,7,FALSE)</f>
        <v>37</v>
      </c>
      <c r="L1010" s="2">
        <f t="shared" si="63"/>
        <v>0.10680995398169564</v>
      </c>
      <c r="M1010" s="2">
        <f t="shared" si="64"/>
        <v>0.10872664663403132</v>
      </c>
      <c r="N1010" s="2">
        <f t="shared" si="65"/>
        <v>0.1388888888888889</v>
      </c>
      <c r="O1010" s="2">
        <f t="shared" si="66"/>
        <v>0.13513513513513514</v>
      </c>
      <c r="P1010" s="8">
        <f>VLOOKUP($A1010,'03 FORECAST SHIPPED'!$A$2:$G$1000000,4,FALSE)*L1010</f>
        <v>376339.6391667595</v>
      </c>
      <c r="Q1010" s="8">
        <f>VLOOKUP($A1010,'03 FORECAST SHIPPED'!$A$2:$G$1000000,5,FALSE)*M1010</f>
        <v>376949.95627450151</v>
      </c>
      <c r="R1010" s="8">
        <f>VLOOKUP($A1010,'03 FORECAST SHIPPED'!$A$2:$G$1000000,6,FALSE)*N1010</f>
        <v>5.8333333333333339</v>
      </c>
      <c r="S1010" s="8">
        <f>VLOOKUP($A1010,'03 FORECAST SHIPPED'!$A$2:$G$1000000,7,FALSE)*O1010</f>
        <v>5.8108108108108114</v>
      </c>
    </row>
    <row r="1011" spans="1:19" x14ac:dyDescent="0.25">
      <c r="A1011" t="s">
        <v>1047</v>
      </c>
      <c r="B1011">
        <f>VLOOKUP($A1011,'01 LEAD TIME'!$A$10:$G$1000000,2,FALSE)</f>
        <v>2</v>
      </c>
      <c r="C1011">
        <f>VLOOKUP($A1011,'01 LEAD TIME'!$A$10:$G$1000000,3,FALSE)</f>
        <v>5640</v>
      </c>
      <c r="D1011" s="3">
        <f>VLOOKUP($A1011,'01 LEAD TIME'!$A$10:$G$1000000,4,FALSE)</f>
        <v>176499</v>
      </c>
      <c r="E1011" s="3">
        <f>VLOOKUP($A1011,'01 LEAD TIME'!$A$10:$G$1000000,5,FALSE)</f>
        <v>166500</v>
      </c>
      <c r="F1011" s="3">
        <f>VLOOKUP($A1011,'01 LEAD TIME'!$A$10:$G$1000000,6,FALSE)</f>
        <v>4</v>
      </c>
      <c r="G1011" s="3">
        <f>VLOOKUP($A1011,'01 LEAD TIME'!$A$10:$G$1000000,7,FALSE)</f>
        <v>6</v>
      </c>
      <c r="H1011" s="3">
        <f>VLOOKUP($A1011,'02 SHIPPED'!$A$10:$G$1000000,4,FALSE)</f>
        <v>759590</v>
      </c>
      <c r="I1011" s="3">
        <f>VLOOKUP($A1011,'02 SHIPPED'!$A$10:$G$1000000,5,FALSE)</f>
        <v>749591</v>
      </c>
      <c r="J1011" s="3">
        <f>VLOOKUP($A1011,'02 SHIPPED'!$A$10:$G$1000000,6,FALSE)</f>
        <v>11</v>
      </c>
      <c r="K1011" s="3">
        <f>VLOOKUP($A1011,'02 SHIPPED'!$A$10:$G$1000000,7,FALSE)</f>
        <v>16</v>
      </c>
      <c r="L1011" s="2">
        <f t="shared" si="63"/>
        <v>0.23236087889519347</v>
      </c>
      <c r="M1011" s="2">
        <f t="shared" si="64"/>
        <v>0.22212113005625733</v>
      </c>
      <c r="N1011" s="2">
        <f t="shared" si="65"/>
        <v>0.36363636363636365</v>
      </c>
      <c r="O1011" s="2">
        <f t="shared" si="66"/>
        <v>0.375</v>
      </c>
      <c r="P1011" s="8">
        <f>VLOOKUP($A1011,'03 FORECAST SHIPPED'!$A$2:$G$1000000,4,FALSE)*L1011</f>
        <v>585206.91488039598</v>
      </c>
      <c r="Q1011" s="8">
        <f>VLOOKUP($A1011,'03 FORECAST SHIPPED'!$A$2:$G$1000000,5,FALSE)*M1011</f>
        <v>543092.21578834322</v>
      </c>
      <c r="R1011" s="8">
        <f>VLOOKUP($A1011,'03 FORECAST SHIPPED'!$A$2:$G$1000000,6,FALSE)*N1011</f>
        <v>6.1818181818181817</v>
      </c>
      <c r="S1011" s="8">
        <f>VLOOKUP($A1011,'03 FORECAST SHIPPED'!$A$2:$G$1000000,7,FALSE)*O1011</f>
        <v>7.5</v>
      </c>
    </row>
    <row r="1012" spans="1:19" x14ac:dyDescent="0.25">
      <c r="A1012" t="s">
        <v>1048</v>
      </c>
      <c r="B1012">
        <f>VLOOKUP($A1012,'01 LEAD TIME'!$A$10:$G$1000000,2,FALSE)</f>
        <v>2</v>
      </c>
      <c r="C1012">
        <f>VLOOKUP($A1012,'01 LEAD TIME'!$A$10:$G$1000000,3,FALSE)</f>
        <v>5656</v>
      </c>
      <c r="D1012" s="3">
        <f>VLOOKUP($A1012,'01 LEAD TIME'!$A$10:$G$1000000,4,FALSE)</f>
        <v>2181394</v>
      </c>
      <c r="E1012" s="3">
        <f>VLOOKUP($A1012,'01 LEAD TIME'!$A$10:$G$1000000,5,FALSE)</f>
        <v>2150099.13</v>
      </c>
      <c r="F1012" s="3">
        <f>VLOOKUP($A1012,'01 LEAD TIME'!$A$10:$G$1000000,6,FALSE)</f>
        <v>31</v>
      </c>
      <c r="G1012" s="3">
        <f>VLOOKUP($A1012,'01 LEAD TIME'!$A$10:$G$1000000,7,FALSE)</f>
        <v>35</v>
      </c>
      <c r="H1012" s="3">
        <f>VLOOKUP($A1012,'02 SHIPPED'!$A$10:$G$1000000,4,FALSE)</f>
        <v>23736168.66</v>
      </c>
      <c r="I1012" s="3">
        <f>VLOOKUP($A1012,'02 SHIPPED'!$A$10:$G$1000000,5,FALSE)</f>
        <v>23031832.609999999</v>
      </c>
      <c r="J1012" s="3">
        <f>VLOOKUP($A1012,'02 SHIPPED'!$A$10:$G$1000000,6,FALSE)</f>
        <v>223</v>
      </c>
      <c r="K1012" s="3">
        <f>VLOOKUP($A1012,'02 SHIPPED'!$A$10:$G$1000000,7,FALSE)</f>
        <v>268</v>
      </c>
      <c r="L1012" s="2">
        <f t="shared" si="63"/>
        <v>9.1901689411066051E-2</v>
      </c>
      <c r="M1012" s="2">
        <f t="shared" si="64"/>
        <v>9.3353367333282297E-2</v>
      </c>
      <c r="N1012" s="2">
        <f t="shared" si="65"/>
        <v>0.13901345291479822</v>
      </c>
      <c r="O1012" s="2">
        <f t="shared" si="66"/>
        <v>0.13059701492537312</v>
      </c>
      <c r="P1012" s="8">
        <f>VLOOKUP($A1012,'03 FORECAST SHIPPED'!$A$2:$G$1000000,4,FALSE)*L1012</f>
        <v>2409462.4708387977</v>
      </c>
      <c r="Q1012" s="8">
        <f>VLOOKUP($A1012,'03 FORECAST SHIPPED'!$A$2:$G$1000000,5,FALSE)*M1012</f>
        <v>2367166.3401440619</v>
      </c>
      <c r="R1012" s="8">
        <f>VLOOKUP($A1012,'03 FORECAST SHIPPED'!$A$2:$G$1000000,6,FALSE)*N1012</f>
        <v>36.143497757847534</v>
      </c>
      <c r="S1012" s="8">
        <f>VLOOKUP($A1012,'03 FORECAST SHIPPED'!$A$2:$G$1000000,7,FALSE)*O1012</f>
        <v>40.746268656716417</v>
      </c>
    </row>
    <row r="1013" spans="1:19" x14ac:dyDescent="0.25">
      <c r="A1013" t="s">
        <v>1049</v>
      </c>
      <c r="B1013">
        <f>VLOOKUP($A1013,'01 LEAD TIME'!$A$10:$G$1000000,2,FALSE)</f>
        <v>2</v>
      </c>
      <c r="C1013">
        <f>VLOOKUP($A1013,'01 LEAD TIME'!$A$10:$G$1000000,3,FALSE)</f>
        <v>5684</v>
      </c>
      <c r="D1013" s="3">
        <f>VLOOKUP($A1013,'01 LEAD TIME'!$A$10:$G$1000000,4,FALSE)</f>
        <v>366000</v>
      </c>
      <c r="E1013" s="3">
        <f>VLOOKUP($A1013,'01 LEAD TIME'!$A$10:$G$1000000,5,FALSE)</f>
        <v>366000</v>
      </c>
      <c r="F1013" s="3">
        <f>VLOOKUP($A1013,'01 LEAD TIME'!$A$10:$G$1000000,6,FALSE)</f>
        <v>5</v>
      </c>
      <c r="G1013" s="3">
        <f>VLOOKUP($A1013,'01 LEAD TIME'!$A$10:$G$1000000,7,FALSE)</f>
        <v>5</v>
      </c>
      <c r="H1013" s="3">
        <f>VLOOKUP($A1013,'02 SHIPPED'!$A$10:$G$1000000,4,FALSE)</f>
        <v>1506147</v>
      </c>
      <c r="I1013" s="3">
        <f>VLOOKUP($A1013,'02 SHIPPED'!$A$10:$G$1000000,5,FALSE)</f>
        <v>1489947</v>
      </c>
      <c r="J1013" s="3">
        <f>VLOOKUP($A1013,'02 SHIPPED'!$A$10:$G$1000000,6,FALSE)</f>
        <v>18</v>
      </c>
      <c r="K1013" s="3">
        <f>VLOOKUP($A1013,'02 SHIPPED'!$A$10:$G$1000000,7,FALSE)</f>
        <v>18</v>
      </c>
      <c r="L1013" s="2">
        <f t="shared" si="63"/>
        <v>0.24300416891578311</v>
      </c>
      <c r="M1013" s="2">
        <f t="shared" si="64"/>
        <v>0.24564632164768277</v>
      </c>
      <c r="N1013" s="2">
        <f t="shared" si="65"/>
        <v>0.27777777777777779</v>
      </c>
      <c r="O1013" s="2">
        <f t="shared" si="66"/>
        <v>0.27777777777777779</v>
      </c>
      <c r="P1013" s="8">
        <f>VLOOKUP($A1013,'03 FORECAST SHIPPED'!$A$2:$G$1000000,4,FALSE)*L1013</f>
        <v>373192.92339990719</v>
      </c>
      <c r="Q1013" s="8">
        <f>VLOOKUP($A1013,'03 FORECAST SHIPPED'!$A$2:$G$1000000,5,FALSE)*M1013</f>
        <v>364698.0744952673</v>
      </c>
      <c r="R1013" s="8">
        <f>VLOOKUP($A1013,'03 FORECAST SHIPPED'!$A$2:$G$1000000,6,FALSE)*N1013</f>
        <v>5.2777777777777777</v>
      </c>
      <c r="S1013" s="8">
        <f>VLOOKUP($A1013,'03 FORECAST SHIPPED'!$A$2:$G$1000000,7,FALSE)*O1013</f>
        <v>6.1111111111111116</v>
      </c>
    </row>
    <row r="1014" spans="1:19" x14ac:dyDescent="0.25">
      <c r="A1014" t="s">
        <v>1050</v>
      </c>
      <c r="B1014">
        <f>VLOOKUP($A1014,'01 LEAD TIME'!$A$10:$G$1000000,2,FALSE)</f>
        <v>2</v>
      </c>
      <c r="C1014">
        <f>VLOOKUP($A1014,'01 LEAD TIME'!$A$10:$G$1000000,3,FALSE)</f>
        <v>5705</v>
      </c>
      <c r="D1014" s="3">
        <f>VLOOKUP($A1014,'01 LEAD TIME'!$A$10:$G$1000000,4,FALSE)</f>
        <v>485300</v>
      </c>
      <c r="E1014" s="3">
        <f>VLOOKUP($A1014,'01 LEAD TIME'!$A$10:$G$1000000,5,FALSE)</f>
        <v>477815</v>
      </c>
      <c r="F1014" s="3">
        <f>VLOOKUP($A1014,'01 LEAD TIME'!$A$10:$G$1000000,6,FALSE)</f>
        <v>6</v>
      </c>
      <c r="G1014" s="3">
        <f>VLOOKUP($A1014,'01 LEAD TIME'!$A$10:$G$1000000,7,FALSE)</f>
        <v>6</v>
      </c>
      <c r="H1014" s="3">
        <f>VLOOKUP($A1014,'02 SHIPPED'!$A$10:$G$1000000,4,FALSE)</f>
        <v>3916833.5</v>
      </c>
      <c r="I1014" s="3">
        <f>VLOOKUP($A1014,'02 SHIPPED'!$A$10:$G$1000000,5,FALSE)</f>
        <v>3810568.34</v>
      </c>
      <c r="J1014" s="3">
        <f>VLOOKUP($A1014,'02 SHIPPED'!$A$10:$G$1000000,6,FALSE)</f>
        <v>45</v>
      </c>
      <c r="K1014" s="3">
        <f>VLOOKUP($A1014,'02 SHIPPED'!$A$10:$G$1000000,7,FALSE)</f>
        <v>54</v>
      </c>
      <c r="L1014" s="2">
        <f t="shared" si="63"/>
        <v>0.12390110531887556</v>
      </c>
      <c r="M1014" s="2">
        <f t="shared" si="64"/>
        <v>0.1253920563461145</v>
      </c>
      <c r="N1014" s="2">
        <f t="shared" si="65"/>
        <v>0.13333333333333333</v>
      </c>
      <c r="O1014" s="2">
        <f t="shared" si="66"/>
        <v>0.1111111111111111</v>
      </c>
      <c r="P1014" s="8">
        <f>VLOOKUP($A1014,'03 FORECAST SHIPPED'!$A$2:$G$1000000,4,FALSE)*L1014</f>
        <v>898191.38869446446</v>
      </c>
      <c r="Q1014" s="8">
        <f>VLOOKUP($A1014,'03 FORECAST SHIPPED'!$A$2:$G$1000000,5,FALSE)*M1014</f>
        <v>895674.87415331323</v>
      </c>
      <c r="R1014" s="8">
        <f>VLOOKUP($A1014,'03 FORECAST SHIPPED'!$A$2:$G$1000000,6,FALSE)*N1014</f>
        <v>6.1333333333333329</v>
      </c>
      <c r="S1014" s="8">
        <f>VLOOKUP($A1014,'03 FORECAST SHIPPED'!$A$2:$G$1000000,7,FALSE)*O1014</f>
        <v>6.333333333333333</v>
      </c>
    </row>
    <row r="1015" spans="1:19" x14ac:dyDescent="0.25">
      <c r="A1015" t="s">
        <v>1051</v>
      </c>
      <c r="B1015">
        <f>VLOOKUP($A1015,'01 LEAD TIME'!$A$10:$G$1000000,2,FALSE)</f>
        <v>2</v>
      </c>
      <c r="C1015">
        <f>VLOOKUP($A1015,'01 LEAD TIME'!$A$10:$G$1000000,3,FALSE)</f>
        <v>5710</v>
      </c>
      <c r="D1015" s="3">
        <f>VLOOKUP($A1015,'01 LEAD TIME'!$A$10:$G$1000000,4,FALSE)</f>
        <v>5458368</v>
      </c>
      <c r="E1015" s="3">
        <f>VLOOKUP($A1015,'01 LEAD TIME'!$A$10:$G$1000000,5,FALSE)</f>
        <v>5238744.1399999997</v>
      </c>
      <c r="F1015" s="3">
        <f>VLOOKUP($A1015,'01 LEAD TIME'!$A$10:$G$1000000,6,FALSE)</f>
        <v>79</v>
      </c>
      <c r="G1015" s="3">
        <f>VLOOKUP($A1015,'01 LEAD TIME'!$A$10:$G$1000000,7,FALSE)</f>
        <v>97</v>
      </c>
      <c r="H1015" s="3">
        <f>VLOOKUP($A1015,'02 SHIPPED'!$A$10:$G$1000000,4,FALSE)</f>
        <v>59812848.799999997</v>
      </c>
      <c r="I1015" s="3">
        <f>VLOOKUP($A1015,'02 SHIPPED'!$A$10:$G$1000000,5,FALSE)</f>
        <v>58569840.880000003</v>
      </c>
      <c r="J1015" s="3">
        <f>VLOOKUP($A1015,'02 SHIPPED'!$A$10:$G$1000000,6,FALSE)</f>
        <v>524</v>
      </c>
      <c r="K1015" s="3">
        <f>VLOOKUP($A1015,'02 SHIPPED'!$A$10:$G$1000000,7,FALSE)</f>
        <v>620</v>
      </c>
      <c r="L1015" s="2">
        <f t="shared" si="63"/>
        <v>9.1257449018211617E-2</v>
      </c>
      <c r="M1015" s="2">
        <f t="shared" si="64"/>
        <v>8.9444397684694532E-2</v>
      </c>
      <c r="N1015" s="2">
        <f t="shared" si="65"/>
        <v>0.15076335877862596</v>
      </c>
      <c r="O1015" s="2">
        <f t="shared" si="66"/>
        <v>0.15645161290322582</v>
      </c>
      <c r="P1015" s="8">
        <f>VLOOKUP($A1015,'03 FORECAST SHIPPED'!$A$2:$G$1000000,4,FALSE)*L1015</f>
        <v>5071381.3149150657</v>
      </c>
      <c r="Q1015" s="8">
        <f>VLOOKUP($A1015,'03 FORECAST SHIPPED'!$A$2:$G$1000000,5,FALSE)*M1015</f>
        <v>4880032.7837382639</v>
      </c>
      <c r="R1015" s="8">
        <f>VLOOKUP($A1015,'03 FORECAST SHIPPED'!$A$2:$G$1000000,6,FALSE)*N1015</f>
        <v>70.255725190839698</v>
      </c>
      <c r="S1015" s="8">
        <f>VLOOKUP($A1015,'03 FORECAST SHIPPED'!$A$2:$G$1000000,7,FALSE)*O1015</f>
        <v>88.551612903225816</v>
      </c>
    </row>
    <row r="1016" spans="1:19" x14ac:dyDescent="0.25">
      <c r="A1016" t="s">
        <v>1052</v>
      </c>
      <c r="B1016">
        <f>VLOOKUP($A1016,'01 LEAD TIME'!$A$10:$G$1000000,2,FALSE)</f>
        <v>2</v>
      </c>
      <c r="C1016">
        <f>VLOOKUP($A1016,'01 LEAD TIME'!$A$10:$G$1000000,3,FALSE)</f>
        <v>5716</v>
      </c>
      <c r="D1016" s="3">
        <f>VLOOKUP($A1016,'01 LEAD TIME'!$A$10:$G$1000000,4,FALSE)</f>
        <v>24687664</v>
      </c>
      <c r="E1016" s="3">
        <f>VLOOKUP($A1016,'01 LEAD TIME'!$A$10:$G$1000000,5,FALSE)</f>
        <v>24153685.48</v>
      </c>
      <c r="F1016" s="3">
        <f>VLOOKUP($A1016,'01 LEAD TIME'!$A$10:$G$1000000,6,FALSE)</f>
        <v>236</v>
      </c>
      <c r="G1016" s="3">
        <f>VLOOKUP($A1016,'01 LEAD TIME'!$A$10:$G$1000000,7,FALSE)</f>
        <v>281</v>
      </c>
      <c r="H1016" s="3">
        <f>VLOOKUP($A1016,'02 SHIPPED'!$A$10:$G$1000000,4,FALSE)</f>
        <v>72099747</v>
      </c>
      <c r="I1016" s="3">
        <f>VLOOKUP($A1016,'02 SHIPPED'!$A$10:$G$1000000,5,FALSE)</f>
        <v>70892129.950000003</v>
      </c>
      <c r="J1016" s="3">
        <f>VLOOKUP($A1016,'02 SHIPPED'!$A$10:$G$1000000,6,FALSE)</f>
        <v>743</v>
      </c>
      <c r="K1016" s="3">
        <f>VLOOKUP($A1016,'02 SHIPPED'!$A$10:$G$1000000,7,FALSE)</f>
        <v>891</v>
      </c>
      <c r="L1016" s="2">
        <f t="shared" si="63"/>
        <v>0.34240985616773384</v>
      </c>
      <c r="M1016" s="2">
        <f t="shared" si="64"/>
        <v>0.34071039334035413</v>
      </c>
      <c r="N1016" s="2">
        <f t="shared" si="65"/>
        <v>0.31763122476446837</v>
      </c>
      <c r="O1016" s="2">
        <f t="shared" si="66"/>
        <v>0.31537598204264872</v>
      </c>
      <c r="P1016" s="8">
        <f>VLOOKUP($A1016,'03 FORECAST SHIPPED'!$A$2:$G$1000000,4,FALSE)*L1016</f>
        <v>38864750.323290423</v>
      </c>
      <c r="Q1016" s="8">
        <f>VLOOKUP($A1016,'03 FORECAST SHIPPED'!$A$2:$G$1000000,5,FALSE)*M1016</f>
        <v>38049935.169980273</v>
      </c>
      <c r="R1016" s="8">
        <f>VLOOKUP($A1016,'03 FORECAST SHIPPED'!$A$2:$G$1000000,6,FALSE)*N1016</f>
        <v>356.69986541049798</v>
      </c>
      <c r="S1016" s="8">
        <f>VLOOKUP($A1016,'03 FORECAST SHIPPED'!$A$2:$G$1000000,7,FALSE)*O1016</f>
        <v>427.33445566778903</v>
      </c>
    </row>
    <row r="1017" spans="1:19" x14ac:dyDescent="0.25">
      <c r="A1017" t="s">
        <v>1053</v>
      </c>
      <c r="B1017">
        <f>VLOOKUP($A1017,'01 LEAD TIME'!$A$10:$G$1000000,2,FALSE)</f>
        <v>2</v>
      </c>
      <c r="C1017">
        <f>VLOOKUP($A1017,'01 LEAD TIME'!$A$10:$G$1000000,3,FALSE)</f>
        <v>5733</v>
      </c>
      <c r="D1017" s="3">
        <f>VLOOKUP($A1017,'01 LEAD TIME'!$A$10:$G$1000000,4,FALSE)</f>
        <v>661750</v>
      </c>
      <c r="E1017" s="3">
        <f>VLOOKUP($A1017,'01 LEAD TIME'!$A$10:$G$1000000,5,FALSE)</f>
        <v>661750</v>
      </c>
      <c r="F1017" s="3">
        <f>VLOOKUP($A1017,'01 LEAD TIME'!$A$10:$G$1000000,6,FALSE)</f>
        <v>11</v>
      </c>
      <c r="G1017" s="3">
        <f>VLOOKUP($A1017,'01 LEAD TIME'!$A$10:$G$1000000,7,FALSE)</f>
        <v>12</v>
      </c>
      <c r="H1017" s="3">
        <f>VLOOKUP($A1017,'02 SHIPPED'!$A$10:$G$1000000,4,FALSE)</f>
        <v>2200616</v>
      </c>
      <c r="I1017" s="3">
        <f>VLOOKUP($A1017,'02 SHIPPED'!$A$10:$G$1000000,5,FALSE)</f>
        <v>2174636</v>
      </c>
      <c r="J1017" s="3">
        <f>VLOOKUP($A1017,'02 SHIPPED'!$A$10:$G$1000000,6,FALSE)</f>
        <v>31</v>
      </c>
      <c r="K1017" s="3">
        <f>VLOOKUP($A1017,'02 SHIPPED'!$A$10:$G$1000000,7,FALSE)</f>
        <v>41</v>
      </c>
      <c r="L1017" s="2">
        <f t="shared" si="63"/>
        <v>0.30071125539394422</v>
      </c>
      <c r="M1017" s="2">
        <f t="shared" si="64"/>
        <v>0.30430380072802987</v>
      </c>
      <c r="N1017" s="2">
        <f t="shared" si="65"/>
        <v>0.35483870967741937</v>
      </c>
      <c r="O1017" s="2">
        <f t="shared" si="66"/>
        <v>0.29268292682926828</v>
      </c>
      <c r="P1017" s="8">
        <f>VLOOKUP($A1017,'03 FORECAST SHIPPED'!$A$2:$G$1000000,4,FALSE)*L1017</f>
        <v>1253282.4183092369</v>
      </c>
      <c r="Q1017" s="8">
        <f>VLOOKUP($A1017,'03 FORECAST SHIPPED'!$A$2:$G$1000000,5,FALSE)*M1017</f>
        <v>1260349.3537539155</v>
      </c>
      <c r="R1017" s="8">
        <f>VLOOKUP($A1017,'03 FORECAST SHIPPED'!$A$2:$G$1000000,6,FALSE)*N1017</f>
        <v>10.290322580645162</v>
      </c>
      <c r="S1017" s="8">
        <f>VLOOKUP($A1017,'03 FORECAST SHIPPED'!$A$2:$G$1000000,7,FALSE)*O1017</f>
        <v>10.829268292682926</v>
      </c>
    </row>
    <row r="1018" spans="1:19" x14ac:dyDescent="0.25">
      <c r="A1018" t="s">
        <v>1054</v>
      </c>
      <c r="B1018">
        <f>VLOOKUP($A1018,'01 LEAD TIME'!$A$10:$G$1000000,2,FALSE)</f>
        <v>2</v>
      </c>
      <c r="C1018">
        <f>VLOOKUP($A1018,'01 LEAD TIME'!$A$10:$G$1000000,3,FALSE)</f>
        <v>5738</v>
      </c>
      <c r="D1018" s="3">
        <f>VLOOKUP($A1018,'01 LEAD TIME'!$A$10:$G$1000000,4,FALSE)</f>
        <v>515237</v>
      </c>
      <c r="E1018" s="3">
        <f>VLOOKUP($A1018,'01 LEAD TIME'!$A$10:$G$1000000,5,FALSE)</f>
        <v>515237</v>
      </c>
      <c r="F1018" s="3">
        <f>VLOOKUP($A1018,'01 LEAD TIME'!$A$10:$G$1000000,6,FALSE)</f>
        <v>6</v>
      </c>
      <c r="G1018" s="3">
        <f>VLOOKUP($A1018,'01 LEAD TIME'!$A$10:$G$1000000,7,FALSE)</f>
        <v>6</v>
      </c>
      <c r="H1018" s="3">
        <f>VLOOKUP($A1018,'02 SHIPPED'!$A$10:$G$1000000,4,FALSE)</f>
        <v>291237</v>
      </c>
      <c r="I1018" s="3">
        <f>VLOOKUP($A1018,'02 SHIPPED'!$A$10:$G$1000000,5,FALSE)</f>
        <v>291237</v>
      </c>
      <c r="J1018" s="3">
        <f>VLOOKUP($A1018,'02 SHIPPED'!$A$10:$G$1000000,6,FALSE)</f>
        <v>6</v>
      </c>
      <c r="K1018" s="3">
        <f>VLOOKUP($A1018,'02 SHIPPED'!$A$10:$G$1000000,7,FALSE)</f>
        <v>6</v>
      </c>
      <c r="L1018" s="2">
        <f t="shared" si="63"/>
        <v>1.7691330428482646</v>
      </c>
      <c r="M1018" s="2">
        <f t="shared" si="64"/>
        <v>1.7691330428482646</v>
      </c>
      <c r="N1018" s="2">
        <f t="shared" si="65"/>
        <v>1</v>
      </c>
      <c r="O1018" s="2">
        <f t="shared" si="66"/>
        <v>1</v>
      </c>
      <c r="P1018" s="8">
        <f>VLOOKUP($A1018,'03 FORECAST SHIPPED'!$A$2:$G$1000000,4,FALSE)*L1018</f>
        <v>1467495.8590426354</v>
      </c>
      <c r="Q1018" s="8">
        <f>VLOOKUP($A1018,'03 FORECAST SHIPPED'!$A$2:$G$1000000,5,FALSE)*M1018</f>
        <v>1467495.8590426354</v>
      </c>
      <c r="R1018" s="8">
        <f>VLOOKUP($A1018,'03 FORECAST SHIPPED'!$A$2:$G$1000000,6,FALSE)*N1018</f>
        <v>13</v>
      </c>
      <c r="S1018" s="8">
        <f>VLOOKUP($A1018,'03 FORECAST SHIPPED'!$A$2:$G$1000000,7,FALSE)*O1018</f>
        <v>14</v>
      </c>
    </row>
    <row r="1019" spans="1:19" x14ac:dyDescent="0.25">
      <c r="A1019" t="s">
        <v>1055</v>
      </c>
      <c r="B1019">
        <f>VLOOKUP($A1019,'01 LEAD TIME'!$A$10:$G$1000000,2,FALSE)</f>
        <v>2</v>
      </c>
      <c r="C1019">
        <f>VLOOKUP($A1019,'01 LEAD TIME'!$A$10:$G$1000000,3,FALSE)</f>
        <v>5743</v>
      </c>
      <c r="D1019" s="3">
        <f>VLOOKUP($A1019,'01 LEAD TIME'!$A$10:$G$1000000,4,FALSE)</f>
        <v>406500</v>
      </c>
      <c r="E1019" s="3">
        <f>VLOOKUP($A1019,'01 LEAD TIME'!$A$10:$G$1000000,5,FALSE)</f>
        <v>406500</v>
      </c>
      <c r="F1019" s="3">
        <f>VLOOKUP($A1019,'01 LEAD TIME'!$A$10:$G$1000000,6,FALSE)</f>
        <v>7</v>
      </c>
      <c r="G1019" s="3">
        <f>VLOOKUP($A1019,'01 LEAD TIME'!$A$10:$G$1000000,7,FALSE)</f>
        <v>8</v>
      </c>
      <c r="H1019" s="3">
        <f>VLOOKUP($A1019,'02 SHIPPED'!$A$10:$G$1000000,4,FALSE)</f>
        <v>3859869</v>
      </c>
      <c r="I1019" s="3">
        <f>VLOOKUP($A1019,'02 SHIPPED'!$A$10:$G$1000000,5,FALSE)</f>
        <v>3831782.25</v>
      </c>
      <c r="J1019" s="3">
        <f>VLOOKUP($A1019,'02 SHIPPED'!$A$10:$G$1000000,6,FALSE)</f>
        <v>55</v>
      </c>
      <c r="K1019" s="3">
        <f>VLOOKUP($A1019,'02 SHIPPED'!$A$10:$G$1000000,7,FALSE)</f>
        <v>64</v>
      </c>
      <c r="L1019" s="2">
        <f t="shared" si="63"/>
        <v>0.10531445497243559</v>
      </c>
      <c r="M1019" s="2">
        <f t="shared" si="64"/>
        <v>0.1060864040486643</v>
      </c>
      <c r="N1019" s="2">
        <f t="shared" si="65"/>
        <v>0.12727272727272726</v>
      </c>
      <c r="O1019" s="2">
        <f t="shared" si="66"/>
        <v>0.125</v>
      </c>
      <c r="P1019" s="8">
        <f>VLOOKUP($A1019,'03 FORECAST SHIPPED'!$A$2:$G$1000000,4,FALSE)*L1019</f>
        <v>470496.85611091985</v>
      </c>
      <c r="Q1019" s="8">
        <f>VLOOKUP($A1019,'03 FORECAST SHIPPED'!$A$2:$G$1000000,5,FALSE)*M1019</f>
        <v>470965.94949386804</v>
      </c>
      <c r="R1019" s="8">
        <f>VLOOKUP($A1019,'03 FORECAST SHIPPED'!$A$2:$G$1000000,6,FALSE)*N1019</f>
        <v>7.7636363636363628</v>
      </c>
      <c r="S1019" s="8">
        <f>VLOOKUP($A1019,'03 FORECAST SHIPPED'!$A$2:$G$1000000,7,FALSE)*O1019</f>
        <v>8.75</v>
      </c>
    </row>
    <row r="1020" spans="1:19" x14ac:dyDescent="0.25">
      <c r="A1020" t="s">
        <v>1056</v>
      </c>
      <c r="B1020">
        <f>VLOOKUP($A1020,'01 LEAD TIME'!$A$10:$G$1000000,2,FALSE)</f>
        <v>2</v>
      </c>
      <c r="C1020">
        <f>VLOOKUP($A1020,'01 LEAD TIME'!$A$10:$G$1000000,3,FALSE)</f>
        <v>5747</v>
      </c>
      <c r="D1020" s="3">
        <f>VLOOKUP($A1020,'01 LEAD TIME'!$A$10:$G$1000000,4,FALSE)</f>
        <v>249800</v>
      </c>
      <c r="E1020" s="3">
        <f>VLOOKUP($A1020,'01 LEAD TIME'!$A$10:$G$1000000,5,FALSE)</f>
        <v>249800</v>
      </c>
      <c r="F1020" s="3">
        <f>VLOOKUP($A1020,'01 LEAD TIME'!$A$10:$G$1000000,6,FALSE)</f>
        <v>2</v>
      </c>
      <c r="G1020" s="3">
        <f>VLOOKUP($A1020,'01 LEAD TIME'!$A$10:$G$1000000,7,FALSE)</f>
        <v>3</v>
      </c>
      <c r="H1020" s="3">
        <f>VLOOKUP($A1020,'02 SHIPPED'!$A$10:$G$1000000,4,FALSE)</f>
        <v>377400</v>
      </c>
      <c r="I1020" s="3">
        <f>VLOOKUP($A1020,'02 SHIPPED'!$A$10:$G$1000000,5,FALSE)</f>
        <v>377400</v>
      </c>
      <c r="J1020" s="3">
        <f>VLOOKUP($A1020,'02 SHIPPED'!$A$10:$G$1000000,6,FALSE)</f>
        <v>3</v>
      </c>
      <c r="K1020" s="3">
        <f>VLOOKUP($A1020,'02 SHIPPED'!$A$10:$G$1000000,7,FALSE)</f>
        <v>4</v>
      </c>
      <c r="L1020" s="2">
        <f t="shared" si="63"/>
        <v>0.66189719130895597</v>
      </c>
      <c r="M1020" s="2">
        <f t="shared" si="64"/>
        <v>0.66189719130895597</v>
      </c>
      <c r="N1020" s="2">
        <f t="shared" si="65"/>
        <v>0.66666666666666663</v>
      </c>
      <c r="O1020" s="2">
        <f t="shared" si="66"/>
        <v>0.75</v>
      </c>
      <c r="P1020" s="8">
        <f>VLOOKUP($A1020,'03 FORECAST SHIPPED'!$A$2:$G$1000000,4,FALSE)*L1020</f>
        <v>274913.70323264442</v>
      </c>
      <c r="Q1020" s="8">
        <f>VLOOKUP($A1020,'03 FORECAST SHIPPED'!$A$2:$G$1000000,5,FALSE)*M1020</f>
        <v>264654.29676735558</v>
      </c>
      <c r="R1020" s="8">
        <f>VLOOKUP($A1020,'03 FORECAST SHIPPED'!$A$2:$G$1000000,6,FALSE)*N1020</f>
        <v>4.6666666666666661</v>
      </c>
      <c r="S1020" s="8">
        <f>VLOOKUP($A1020,'03 FORECAST SHIPPED'!$A$2:$G$1000000,7,FALSE)*O1020</f>
        <v>6.75</v>
      </c>
    </row>
    <row r="1021" spans="1:19" x14ac:dyDescent="0.25">
      <c r="A1021" t="s">
        <v>1057</v>
      </c>
      <c r="B1021">
        <f>VLOOKUP($A1021,'01 LEAD TIME'!$A$10:$G$1000000,2,FALSE)</f>
        <v>2</v>
      </c>
      <c r="C1021">
        <f>VLOOKUP($A1021,'01 LEAD TIME'!$A$10:$G$1000000,3,FALSE)</f>
        <v>5787</v>
      </c>
      <c r="D1021" s="3">
        <f>VLOOKUP($A1021,'01 LEAD TIME'!$A$10:$G$1000000,4,FALSE)</f>
        <v>33499</v>
      </c>
      <c r="E1021" s="3">
        <f>VLOOKUP($A1021,'01 LEAD TIME'!$A$10:$G$1000000,5,FALSE)</f>
        <v>33499</v>
      </c>
      <c r="F1021" s="3">
        <f>VLOOKUP($A1021,'01 LEAD TIME'!$A$10:$G$1000000,6,FALSE)</f>
        <v>1</v>
      </c>
      <c r="G1021" s="3">
        <f>VLOOKUP($A1021,'01 LEAD TIME'!$A$10:$G$1000000,7,FALSE)</f>
        <v>1</v>
      </c>
      <c r="H1021" s="3">
        <f>VLOOKUP($A1021,'02 SHIPPED'!$A$10:$G$1000000,4,FALSE)</f>
        <v>33499</v>
      </c>
      <c r="I1021" s="3">
        <f>VLOOKUP($A1021,'02 SHIPPED'!$A$10:$G$1000000,5,FALSE)</f>
        <v>33499</v>
      </c>
      <c r="J1021" s="3">
        <f>VLOOKUP($A1021,'02 SHIPPED'!$A$10:$G$1000000,6,FALSE)</f>
        <v>1</v>
      </c>
      <c r="K1021" s="3">
        <f>VLOOKUP($A1021,'02 SHIPPED'!$A$10:$G$1000000,7,FALSE)</f>
        <v>1</v>
      </c>
      <c r="L1021" s="2">
        <f t="shared" si="63"/>
        <v>1</v>
      </c>
      <c r="M1021" s="2">
        <f t="shared" si="64"/>
        <v>1</v>
      </c>
      <c r="N1021" s="2">
        <f t="shared" si="65"/>
        <v>1</v>
      </c>
      <c r="O1021" s="2">
        <f t="shared" si="66"/>
        <v>1</v>
      </c>
      <c r="P1021" s="8">
        <f>VLOOKUP($A1021,'03 FORECAST SHIPPED'!$A$2:$G$1000000,4,FALSE)*L1021</f>
        <v>243150</v>
      </c>
      <c r="Q1021" s="8">
        <f>VLOOKUP($A1021,'03 FORECAST SHIPPED'!$A$2:$G$1000000,5,FALSE)*M1021</f>
        <v>243150</v>
      </c>
      <c r="R1021" s="8">
        <f>VLOOKUP($A1021,'03 FORECAST SHIPPED'!$A$2:$G$1000000,6,FALSE)*N1021</f>
        <v>3</v>
      </c>
      <c r="S1021" s="8">
        <f>VLOOKUP($A1021,'03 FORECAST SHIPPED'!$A$2:$G$1000000,7,FALSE)*O1021</f>
        <v>3</v>
      </c>
    </row>
    <row r="1022" spans="1:19" x14ac:dyDescent="0.25">
      <c r="A1022" t="s">
        <v>1058</v>
      </c>
      <c r="B1022">
        <f>VLOOKUP($A1022,'01 LEAD TIME'!$A$10:$G$1000000,2,FALSE)</f>
        <v>2</v>
      </c>
      <c r="C1022">
        <f>VLOOKUP($A1022,'01 LEAD TIME'!$A$10:$G$1000000,3,FALSE)</f>
        <v>5814</v>
      </c>
      <c r="D1022" s="3">
        <f>VLOOKUP($A1022,'01 LEAD TIME'!$A$10:$G$1000000,4,FALSE)</f>
        <v>715894</v>
      </c>
      <c r="E1022" s="3">
        <f>VLOOKUP($A1022,'01 LEAD TIME'!$A$10:$G$1000000,5,FALSE)</f>
        <v>715894</v>
      </c>
      <c r="F1022" s="3">
        <f>VLOOKUP($A1022,'01 LEAD TIME'!$A$10:$G$1000000,6,FALSE)</f>
        <v>8</v>
      </c>
      <c r="G1022" s="3">
        <f>VLOOKUP($A1022,'01 LEAD TIME'!$A$10:$G$1000000,7,FALSE)</f>
        <v>12</v>
      </c>
      <c r="H1022" s="3">
        <f>VLOOKUP($A1022,'02 SHIPPED'!$A$10:$G$1000000,4,FALSE)</f>
        <v>3310130</v>
      </c>
      <c r="I1022" s="3">
        <f>VLOOKUP($A1022,'02 SHIPPED'!$A$10:$G$1000000,5,FALSE)</f>
        <v>3263840.39</v>
      </c>
      <c r="J1022" s="3">
        <f>VLOOKUP($A1022,'02 SHIPPED'!$A$10:$G$1000000,6,FALSE)</f>
        <v>51</v>
      </c>
      <c r="K1022" s="3">
        <f>VLOOKUP($A1022,'02 SHIPPED'!$A$10:$G$1000000,7,FALSE)</f>
        <v>63</v>
      </c>
      <c r="L1022" s="2">
        <f t="shared" si="63"/>
        <v>0.216273681094096</v>
      </c>
      <c r="M1022" s="2">
        <f t="shared" si="64"/>
        <v>0.21934099540939866</v>
      </c>
      <c r="N1022" s="2">
        <f t="shared" si="65"/>
        <v>0.15686274509803921</v>
      </c>
      <c r="O1022" s="2">
        <f t="shared" si="66"/>
        <v>0.19047619047619047</v>
      </c>
      <c r="P1022" s="8">
        <f>VLOOKUP($A1022,'03 FORECAST SHIPPED'!$A$2:$G$1000000,4,FALSE)*L1022</f>
        <v>893946.71480274189</v>
      </c>
      <c r="Q1022" s="8">
        <f>VLOOKUP($A1022,'03 FORECAST SHIPPED'!$A$2:$G$1000000,5,FALSE)*M1022</f>
        <v>892684.3579462535</v>
      </c>
      <c r="R1022" s="8">
        <f>VLOOKUP($A1022,'03 FORECAST SHIPPED'!$A$2:$G$1000000,6,FALSE)*N1022</f>
        <v>9.7254901960784306</v>
      </c>
      <c r="S1022" s="8">
        <f>VLOOKUP($A1022,'03 FORECAST SHIPPED'!$A$2:$G$1000000,7,FALSE)*O1022</f>
        <v>14.095238095238095</v>
      </c>
    </row>
    <row r="1023" spans="1:19" x14ac:dyDescent="0.25">
      <c r="A1023" t="s">
        <v>1059</v>
      </c>
      <c r="B1023">
        <f>VLOOKUP($A1023,'01 LEAD TIME'!$A$10:$G$1000000,2,FALSE)</f>
        <v>2</v>
      </c>
      <c r="C1023">
        <f>VLOOKUP($A1023,'01 LEAD TIME'!$A$10:$G$1000000,3,FALSE)</f>
        <v>5862</v>
      </c>
      <c r="D1023" s="3">
        <f>VLOOKUP($A1023,'01 LEAD TIME'!$A$10:$G$1000000,4,FALSE)</f>
        <v>201450</v>
      </c>
      <c r="E1023" s="3">
        <f>VLOOKUP($A1023,'01 LEAD TIME'!$A$10:$G$1000000,5,FALSE)</f>
        <v>201450</v>
      </c>
      <c r="F1023" s="3">
        <f>VLOOKUP($A1023,'01 LEAD TIME'!$A$10:$G$1000000,6,FALSE)</f>
        <v>3</v>
      </c>
      <c r="G1023" s="3">
        <f>VLOOKUP($A1023,'01 LEAD TIME'!$A$10:$G$1000000,7,FALSE)</f>
        <v>7</v>
      </c>
      <c r="H1023" s="3">
        <f>VLOOKUP($A1023,'02 SHIPPED'!$A$10:$G$1000000,4,FALSE)</f>
        <v>506020</v>
      </c>
      <c r="I1023" s="3">
        <f>VLOOKUP($A1023,'02 SHIPPED'!$A$10:$G$1000000,5,FALSE)</f>
        <v>506020</v>
      </c>
      <c r="J1023" s="3">
        <f>VLOOKUP($A1023,'02 SHIPPED'!$A$10:$G$1000000,6,FALSE)</f>
        <v>8</v>
      </c>
      <c r="K1023" s="3">
        <f>VLOOKUP($A1023,'02 SHIPPED'!$A$10:$G$1000000,7,FALSE)</f>
        <v>15</v>
      </c>
      <c r="L1023" s="2">
        <f t="shared" si="63"/>
        <v>0.39810679419785777</v>
      </c>
      <c r="M1023" s="2">
        <f t="shared" si="64"/>
        <v>0.39810679419785777</v>
      </c>
      <c r="N1023" s="2">
        <f t="shared" si="65"/>
        <v>0.375</v>
      </c>
      <c r="O1023" s="2">
        <f t="shared" si="66"/>
        <v>0.46666666666666667</v>
      </c>
      <c r="P1023" s="8">
        <f>VLOOKUP($A1023,'03 FORECAST SHIPPED'!$A$2:$G$1000000,4,FALSE)*L1023</f>
        <v>155567.7938619027</v>
      </c>
      <c r="Q1023" s="8">
        <f>VLOOKUP($A1023,'03 FORECAST SHIPPED'!$A$2:$G$1000000,5,FALSE)*M1023</f>
        <v>155567.7938619027</v>
      </c>
      <c r="R1023" s="8">
        <f>VLOOKUP($A1023,'03 FORECAST SHIPPED'!$A$2:$G$1000000,6,FALSE)*N1023</f>
        <v>3</v>
      </c>
      <c r="S1023" s="8">
        <f>VLOOKUP($A1023,'03 FORECAST SHIPPED'!$A$2:$G$1000000,7,FALSE)*O1023</f>
        <v>6.5333333333333332</v>
      </c>
    </row>
    <row r="1024" spans="1:19" x14ac:dyDescent="0.25">
      <c r="A1024" t="s">
        <v>1060</v>
      </c>
      <c r="B1024">
        <f>VLOOKUP($A1024,'01 LEAD TIME'!$A$10:$G$1000000,2,FALSE)</f>
        <v>2</v>
      </c>
      <c r="C1024">
        <f>VLOOKUP($A1024,'01 LEAD TIME'!$A$10:$G$1000000,3,FALSE)</f>
        <v>5893</v>
      </c>
      <c r="D1024" s="3">
        <f>VLOOKUP($A1024,'01 LEAD TIME'!$A$10:$G$1000000,4,FALSE)</f>
        <v>105500</v>
      </c>
      <c r="E1024" s="3">
        <f>VLOOKUP($A1024,'01 LEAD TIME'!$A$10:$G$1000000,5,FALSE)</f>
        <v>105500</v>
      </c>
      <c r="F1024" s="3">
        <f>VLOOKUP($A1024,'01 LEAD TIME'!$A$10:$G$1000000,6,FALSE)</f>
        <v>3</v>
      </c>
      <c r="G1024" s="3">
        <f>VLOOKUP($A1024,'01 LEAD TIME'!$A$10:$G$1000000,7,FALSE)</f>
        <v>3</v>
      </c>
      <c r="H1024" s="3">
        <f>VLOOKUP($A1024,'02 SHIPPED'!$A$10:$G$1000000,4,FALSE)</f>
        <v>419000</v>
      </c>
      <c r="I1024" s="3">
        <f>VLOOKUP($A1024,'02 SHIPPED'!$A$10:$G$1000000,5,FALSE)</f>
        <v>419000</v>
      </c>
      <c r="J1024" s="3">
        <f>VLOOKUP($A1024,'02 SHIPPED'!$A$10:$G$1000000,6,FALSE)</f>
        <v>6</v>
      </c>
      <c r="K1024" s="3">
        <f>VLOOKUP($A1024,'02 SHIPPED'!$A$10:$G$1000000,7,FALSE)</f>
        <v>6</v>
      </c>
      <c r="L1024" s="2">
        <f t="shared" si="63"/>
        <v>0.25178997613365156</v>
      </c>
      <c r="M1024" s="2">
        <f t="shared" si="64"/>
        <v>0.25178997613365156</v>
      </c>
      <c r="N1024" s="2">
        <f t="shared" si="65"/>
        <v>0.5</v>
      </c>
      <c r="O1024" s="2">
        <f t="shared" si="66"/>
        <v>0.5</v>
      </c>
      <c r="P1024" s="8">
        <f>VLOOKUP($A1024,'03 FORECAST SHIPPED'!$A$2:$G$1000000,4,FALSE)*L1024</f>
        <v>118089.49880668258</v>
      </c>
      <c r="Q1024" s="8">
        <f>VLOOKUP($A1024,'03 FORECAST SHIPPED'!$A$2:$G$1000000,5,FALSE)*M1024</f>
        <v>118089.49880668258</v>
      </c>
      <c r="R1024" s="8">
        <f>VLOOKUP($A1024,'03 FORECAST SHIPPED'!$A$2:$G$1000000,6,FALSE)*N1024</f>
        <v>3</v>
      </c>
      <c r="S1024" s="8">
        <f>VLOOKUP($A1024,'03 FORECAST SHIPPED'!$A$2:$G$1000000,7,FALSE)*O1024</f>
        <v>3</v>
      </c>
    </row>
    <row r="1025" spans="1:19" x14ac:dyDescent="0.25">
      <c r="A1025" t="s">
        <v>1061</v>
      </c>
      <c r="B1025">
        <f>VLOOKUP($A1025,'01 LEAD TIME'!$A$10:$G$1000000,2,FALSE)</f>
        <v>2</v>
      </c>
      <c r="C1025">
        <f>VLOOKUP($A1025,'01 LEAD TIME'!$A$10:$G$1000000,3,FALSE)</f>
        <v>5911</v>
      </c>
      <c r="D1025" s="3">
        <f>VLOOKUP($A1025,'01 LEAD TIME'!$A$10:$G$1000000,4,FALSE)</f>
        <v>38900</v>
      </c>
      <c r="E1025" s="3">
        <f>VLOOKUP($A1025,'01 LEAD TIME'!$A$10:$G$1000000,5,FALSE)</f>
        <v>38900</v>
      </c>
      <c r="F1025" s="3">
        <f>VLOOKUP($A1025,'01 LEAD TIME'!$A$10:$G$1000000,6,FALSE)</f>
        <v>1</v>
      </c>
      <c r="G1025" s="3">
        <f>VLOOKUP($A1025,'01 LEAD TIME'!$A$10:$G$1000000,7,FALSE)</f>
        <v>1</v>
      </c>
      <c r="H1025" s="3">
        <f>VLOOKUP($A1025,'02 SHIPPED'!$A$10:$G$1000000,4,FALSE)</f>
        <v>38900</v>
      </c>
      <c r="I1025" s="3">
        <f>VLOOKUP($A1025,'02 SHIPPED'!$A$10:$G$1000000,5,FALSE)</f>
        <v>38900</v>
      </c>
      <c r="J1025" s="3">
        <f>VLOOKUP($A1025,'02 SHIPPED'!$A$10:$G$1000000,6,FALSE)</f>
        <v>1</v>
      </c>
      <c r="K1025" s="3">
        <f>VLOOKUP($A1025,'02 SHIPPED'!$A$10:$G$1000000,7,FALSE)</f>
        <v>1</v>
      </c>
      <c r="L1025" s="2">
        <f t="shared" si="63"/>
        <v>1</v>
      </c>
      <c r="M1025" s="2">
        <f t="shared" si="64"/>
        <v>1</v>
      </c>
      <c r="N1025" s="2">
        <f t="shared" si="65"/>
        <v>1</v>
      </c>
      <c r="O1025" s="2">
        <f t="shared" si="66"/>
        <v>1</v>
      </c>
      <c r="P1025" s="8">
        <f>VLOOKUP($A1025,'03 FORECAST SHIPPED'!$A$2:$G$1000000,4,FALSE)*L1025</f>
        <v>52500</v>
      </c>
      <c r="Q1025" s="8">
        <f>VLOOKUP($A1025,'03 FORECAST SHIPPED'!$A$2:$G$1000000,5,FALSE)*M1025</f>
        <v>52500</v>
      </c>
      <c r="R1025" s="8">
        <f>VLOOKUP($A1025,'03 FORECAST SHIPPED'!$A$2:$G$1000000,6,FALSE)*N1025</f>
        <v>1</v>
      </c>
      <c r="S1025" s="8">
        <f>VLOOKUP($A1025,'03 FORECAST SHIPPED'!$A$2:$G$1000000,7,FALSE)*O1025</f>
        <v>1</v>
      </c>
    </row>
    <row r="1026" spans="1:19" x14ac:dyDescent="0.25">
      <c r="A1026" t="s">
        <v>1062</v>
      </c>
      <c r="B1026">
        <f>VLOOKUP($A1026,'01 LEAD TIME'!$A$10:$G$1000000,2,FALSE)</f>
        <v>2</v>
      </c>
      <c r="C1026">
        <f>VLOOKUP($A1026,'01 LEAD TIME'!$A$10:$G$1000000,3,FALSE)</f>
        <v>5971</v>
      </c>
      <c r="D1026" s="3">
        <f>VLOOKUP($A1026,'01 LEAD TIME'!$A$10:$G$1000000,4,FALSE)</f>
        <v>719645</v>
      </c>
      <c r="E1026" s="3">
        <f>VLOOKUP($A1026,'01 LEAD TIME'!$A$10:$G$1000000,5,FALSE)</f>
        <v>669645</v>
      </c>
      <c r="F1026" s="3">
        <f>VLOOKUP($A1026,'01 LEAD TIME'!$A$10:$G$1000000,6,FALSE)</f>
        <v>10</v>
      </c>
      <c r="G1026" s="3">
        <f>VLOOKUP($A1026,'01 LEAD TIME'!$A$10:$G$1000000,7,FALSE)</f>
        <v>18</v>
      </c>
      <c r="H1026" s="3">
        <f>VLOOKUP($A1026,'02 SHIPPED'!$A$10:$G$1000000,4,FALSE)</f>
        <v>9989716</v>
      </c>
      <c r="I1026" s="3">
        <f>VLOOKUP($A1026,'02 SHIPPED'!$A$10:$G$1000000,5,FALSE)</f>
        <v>9687622.0099999998</v>
      </c>
      <c r="J1026" s="3">
        <f>VLOOKUP($A1026,'02 SHIPPED'!$A$10:$G$1000000,6,FALSE)</f>
        <v>130</v>
      </c>
      <c r="K1026" s="3">
        <f>VLOOKUP($A1026,'02 SHIPPED'!$A$10:$G$1000000,7,FALSE)</f>
        <v>150</v>
      </c>
      <c r="L1026" s="2">
        <f t="shared" si="63"/>
        <v>7.2038584480279513E-2</v>
      </c>
      <c r="M1026" s="2">
        <f t="shared" si="64"/>
        <v>6.9123774576336922E-2</v>
      </c>
      <c r="N1026" s="2">
        <f t="shared" si="65"/>
        <v>7.6923076923076927E-2</v>
      </c>
      <c r="O1026" s="2">
        <f t="shared" si="66"/>
        <v>0.12</v>
      </c>
      <c r="P1026" s="8">
        <f>VLOOKUP($A1026,'03 FORECAST SHIPPED'!$A$2:$G$1000000,4,FALSE)*L1026</f>
        <v>927161.86780434987</v>
      </c>
      <c r="Q1026" s="8">
        <f>VLOOKUP($A1026,'03 FORECAST SHIPPED'!$A$2:$G$1000000,5,FALSE)*M1026</f>
        <v>874991.99873741774</v>
      </c>
      <c r="R1026" s="8">
        <f>VLOOKUP($A1026,'03 FORECAST SHIPPED'!$A$2:$G$1000000,6,FALSE)*N1026</f>
        <v>11.076923076923077</v>
      </c>
      <c r="S1026" s="8">
        <f>VLOOKUP($A1026,'03 FORECAST SHIPPED'!$A$2:$G$1000000,7,FALSE)*O1026</f>
        <v>20.399999999999999</v>
      </c>
    </row>
    <row r="1027" spans="1:19" x14ac:dyDescent="0.25">
      <c r="A1027" t="s">
        <v>1063</v>
      </c>
      <c r="B1027">
        <f>VLOOKUP($A1027,'01 LEAD TIME'!$A$10:$G$1000000,2,FALSE)</f>
        <v>2</v>
      </c>
      <c r="C1027">
        <f>VLOOKUP($A1027,'01 LEAD TIME'!$A$10:$G$1000000,3,FALSE)</f>
        <v>6002</v>
      </c>
      <c r="D1027" s="3">
        <f>VLOOKUP($A1027,'01 LEAD TIME'!$A$10:$G$1000000,4,FALSE)</f>
        <v>983012</v>
      </c>
      <c r="E1027" s="3">
        <f>VLOOKUP($A1027,'01 LEAD TIME'!$A$10:$G$1000000,5,FALSE)</f>
        <v>983012</v>
      </c>
      <c r="F1027" s="3">
        <f>VLOOKUP($A1027,'01 LEAD TIME'!$A$10:$G$1000000,6,FALSE)</f>
        <v>10</v>
      </c>
      <c r="G1027" s="3">
        <f>VLOOKUP($A1027,'01 LEAD TIME'!$A$10:$G$1000000,7,FALSE)</f>
        <v>16</v>
      </c>
      <c r="H1027" s="3">
        <f>VLOOKUP($A1027,'02 SHIPPED'!$A$10:$G$1000000,4,FALSE)</f>
        <v>3456796</v>
      </c>
      <c r="I1027" s="3">
        <f>VLOOKUP($A1027,'02 SHIPPED'!$A$10:$G$1000000,5,FALSE)</f>
        <v>3357201.54</v>
      </c>
      <c r="J1027" s="3">
        <f>VLOOKUP($A1027,'02 SHIPPED'!$A$10:$G$1000000,6,FALSE)</f>
        <v>42</v>
      </c>
      <c r="K1027" s="3">
        <f>VLOOKUP($A1027,'02 SHIPPED'!$A$10:$G$1000000,7,FALSE)</f>
        <v>63</v>
      </c>
      <c r="L1027" s="2">
        <f t="shared" si="63"/>
        <v>0.28437084514099181</v>
      </c>
      <c r="M1027" s="2">
        <f t="shared" si="64"/>
        <v>0.29280696684060259</v>
      </c>
      <c r="N1027" s="2">
        <f t="shared" si="65"/>
        <v>0.23809523809523808</v>
      </c>
      <c r="O1027" s="2">
        <f t="shared" si="66"/>
        <v>0.25396825396825395</v>
      </c>
      <c r="P1027" s="8">
        <f>VLOOKUP($A1027,'03 FORECAST SHIPPED'!$A$2:$G$1000000,4,FALSE)*L1027</f>
        <v>881917.88018153224</v>
      </c>
      <c r="Q1027" s="8">
        <f>VLOOKUP($A1027,'03 FORECAST SHIPPED'!$A$2:$G$1000000,5,FALSE)*M1027</f>
        <v>890773.89940027252</v>
      </c>
      <c r="R1027" s="8">
        <f>VLOOKUP($A1027,'03 FORECAST SHIPPED'!$A$2:$G$1000000,6,FALSE)*N1027</f>
        <v>9.761904761904761</v>
      </c>
      <c r="S1027" s="8">
        <f>VLOOKUP($A1027,'03 FORECAST SHIPPED'!$A$2:$G$1000000,7,FALSE)*O1027</f>
        <v>15.49206349206349</v>
      </c>
    </row>
    <row r="1028" spans="1:19" x14ac:dyDescent="0.25">
      <c r="A1028" t="s">
        <v>1064</v>
      </c>
      <c r="B1028">
        <f>VLOOKUP($A1028,'01 LEAD TIME'!$A$10:$G$1000000,2,FALSE)</f>
        <v>2</v>
      </c>
      <c r="C1028">
        <f>VLOOKUP($A1028,'01 LEAD TIME'!$A$10:$G$1000000,3,FALSE)</f>
        <v>6034</v>
      </c>
      <c r="D1028" s="3">
        <f>VLOOKUP($A1028,'01 LEAD TIME'!$A$10:$G$1000000,4,FALSE)</f>
        <v>107094</v>
      </c>
      <c r="E1028" s="3">
        <f>VLOOKUP($A1028,'01 LEAD TIME'!$A$10:$G$1000000,5,FALSE)</f>
        <v>107094</v>
      </c>
      <c r="F1028" s="3">
        <f>VLOOKUP($A1028,'01 LEAD TIME'!$A$10:$G$1000000,6,FALSE)</f>
        <v>1</v>
      </c>
      <c r="G1028" s="3">
        <f>VLOOKUP($A1028,'01 LEAD TIME'!$A$10:$G$1000000,7,FALSE)</f>
        <v>3</v>
      </c>
      <c r="H1028" s="3">
        <f>VLOOKUP($A1028,'02 SHIPPED'!$A$10:$G$1000000,4,FALSE)</f>
        <v>107094</v>
      </c>
      <c r="I1028" s="3">
        <f>VLOOKUP($A1028,'02 SHIPPED'!$A$10:$G$1000000,5,FALSE)</f>
        <v>107094</v>
      </c>
      <c r="J1028" s="3">
        <f>VLOOKUP($A1028,'02 SHIPPED'!$A$10:$G$1000000,6,FALSE)</f>
        <v>1</v>
      </c>
      <c r="K1028" s="3">
        <f>VLOOKUP($A1028,'02 SHIPPED'!$A$10:$G$1000000,7,FALSE)</f>
        <v>3</v>
      </c>
      <c r="L1028" s="2">
        <f t="shared" si="63"/>
        <v>1</v>
      </c>
      <c r="M1028" s="2">
        <f t="shared" si="64"/>
        <v>1</v>
      </c>
      <c r="N1028" s="2">
        <f t="shared" si="65"/>
        <v>1</v>
      </c>
      <c r="O1028" s="2">
        <f t="shared" si="66"/>
        <v>1</v>
      </c>
      <c r="P1028" s="8">
        <f>VLOOKUP($A1028,'03 FORECAST SHIPPED'!$A$2:$G$1000000,4,FALSE)*L1028</f>
        <v>0</v>
      </c>
      <c r="Q1028" s="8">
        <f>VLOOKUP($A1028,'03 FORECAST SHIPPED'!$A$2:$G$1000000,5,FALSE)*M1028</f>
        <v>0</v>
      </c>
      <c r="R1028" s="8">
        <f>VLOOKUP($A1028,'03 FORECAST SHIPPED'!$A$2:$G$1000000,6,FALSE)*N1028</f>
        <v>0</v>
      </c>
      <c r="S1028" s="8">
        <f>VLOOKUP($A1028,'03 FORECAST SHIPPED'!$A$2:$G$1000000,7,FALSE)*O1028</f>
        <v>0</v>
      </c>
    </row>
    <row r="1029" spans="1:19" x14ac:dyDescent="0.25">
      <c r="A1029" t="s">
        <v>1065</v>
      </c>
      <c r="B1029">
        <f>VLOOKUP($A1029,'01 LEAD TIME'!$A$10:$G$1000000,2,FALSE)</f>
        <v>2</v>
      </c>
      <c r="C1029">
        <f>VLOOKUP($A1029,'01 LEAD TIME'!$A$10:$G$1000000,3,FALSE)</f>
        <v>6077</v>
      </c>
      <c r="D1029" s="3">
        <f>VLOOKUP($A1029,'01 LEAD TIME'!$A$10:$G$1000000,4,FALSE)</f>
        <v>1060200</v>
      </c>
      <c r="E1029" s="3">
        <f>VLOOKUP($A1029,'01 LEAD TIME'!$A$10:$G$1000000,5,FALSE)</f>
        <v>1060200</v>
      </c>
      <c r="F1029" s="3">
        <f>VLOOKUP($A1029,'01 LEAD TIME'!$A$10:$G$1000000,6,FALSE)</f>
        <v>13</v>
      </c>
      <c r="G1029" s="3">
        <f>VLOOKUP($A1029,'01 LEAD TIME'!$A$10:$G$1000000,7,FALSE)</f>
        <v>19</v>
      </c>
      <c r="H1029" s="3">
        <f>VLOOKUP($A1029,'02 SHIPPED'!$A$10:$G$1000000,4,FALSE)</f>
        <v>1777585</v>
      </c>
      <c r="I1029" s="3">
        <f>VLOOKUP($A1029,'02 SHIPPED'!$A$10:$G$1000000,5,FALSE)</f>
        <v>1765085.25</v>
      </c>
      <c r="J1029" s="3">
        <f>VLOOKUP($A1029,'02 SHIPPED'!$A$10:$G$1000000,6,FALSE)</f>
        <v>23</v>
      </c>
      <c r="K1029" s="3">
        <f>VLOOKUP($A1029,'02 SHIPPED'!$A$10:$G$1000000,7,FALSE)</f>
        <v>33</v>
      </c>
      <c r="L1029" s="2">
        <f t="shared" ref="L1029:L1092" si="67">D1029/H1029</f>
        <v>0.59642717507179688</v>
      </c>
      <c r="M1029" s="2">
        <f t="shared" ref="M1029:M1092" si="68">E1029/I1029</f>
        <v>0.60065087507813009</v>
      </c>
      <c r="N1029" s="2">
        <f t="shared" ref="N1029:N1092" si="69">F1029/J1029</f>
        <v>0.56521739130434778</v>
      </c>
      <c r="O1029" s="2">
        <f t="shared" ref="O1029:O1092" si="70">G1029/K1029</f>
        <v>0.5757575757575758</v>
      </c>
      <c r="P1029" s="8">
        <f>VLOOKUP($A1029,'03 FORECAST SHIPPED'!$A$2:$G$1000000,4,FALSE)*L1029</f>
        <v>2571718.2326583541</v>
      </c>
      <c r="Q1029" s="8">
        <f>VLOOKUP($A1029,'03 FORECAST SHIPPED'!$A$2:$G$1000000,5,FALSE)*M1029</f>
        <v>2577331.7887337171</v>
      </c>
      <c r="R1029" s="8">
        <f>VLOOKUP($A1029,'03 FORECAST SHIPPED'!$A$2:$G$1000000,6,FALSE)*N1029</f>
        <v>22.043478260869563</v>
      </c>
      <c r="S1029" s="8">
        <f>VLOOKUP($A1029,'03 FORECAST SHIPPED'!$A$2:$G$1000000,7,FALSE)*O1029</f>
        <v>25.90909090909091</v>
      </c>
    </row>
    <row r="1030" spans="1:19" x14ac:dyDescent="0.25">
      <c r="A1030" t="s">
        <v>1066</v>
      </c>
      <c r="B1030">
        <f>VLOOKUP($A1030,'01 LEAD TIME'!$A$10:$G$1000000,2,FALSE)</f>
        <v>2</v>
      </c>
      <c r="C1030">
        <f>VLOOKUP($A1030,'01 LEAD TIME'!$A$10:$G$1000000,3,FALSE)</f>
        <v>6118</v>
      </c>
      <c r="D1030" s="3">
        <f>VLOOKUP($A1030,'01 LEAD TIME'!$A$10:$G$1000000,4,FALSE)</f>
        <v>59210</v>
      </c>
      <c r="E1030" s="3">
        <f>VLOOKUP($A1030,'01 LEAD TIME'!$A$10:$G$1000000,5,FALSE)</f>
        <v>59210</v>
      </c>
      <c r="F1030" s="3">
        <f>VLOOKUP($A1030,'01 LEAD TIME'!$A$10:$G$1000000,6,FALSE)</f>
        <v>2</v>
      </c>
      <c r="G1030" s="3">
        <f>VLOOKUP($A1030,'01 LEAD TIME'!$A$10:$G$1000000,7,FALSE)</f>
        <v>2</v>
      </c>
      <c r="H1030" s="3">
        <f>VLOOKUP($A1030,'02 SHIPPED'!$A$10:$G$1000000,4,FALSE)</f>
        <v>59210</v>
      </c>
      <c r="I1030" s="3">
        <f>VLOOKUP($A1030,'02 SHIPPED'!$A$10:$G$1000000,5,FALSE)</f>
        <v>59210</v>
      </c>
      <c r="J1030" s="3">
        <f>VLOOKUP($A1030,'02 SHIPPED'!$A$10:$G$1000000,6,FALSE)</f>
        <v>2</v>
      </c>
      <c r="K1030" s="3">
        <f>VLOOKUP($A1030,'02 SHIPPED'!$A$10:$G$1000000,7,FALSE)</f>
        <v>2</v>
      </c>
      <c r="L1030" s="2">
        <f t="shared" si="67"/>
        <v>1</v>
      </c>
      <c r="M1030" s="2">
        <f t="shared" si="68"/>
        <v>1</v>
      </c>
      <c r="N1030" s="2">
        <f t="shared" si="69"/>
        <v>1</v>
      </c>
      <c r="O1030" s="2">
        <f t="shared" si="70"/>
        <v>1</v>
      </c>
      <c r="P1030" s="8">
        <f>VLOOKUP($A1030,'03 FORECAST SHIPPED'!$A$2:$G$1000000,4,FALSE)*L1030</f>
        <v>69020</v>
      </c>
      <c r="Q1030" s="8">
        <f>VLOOKUP($A1030,'03 FORECAST SHIPPED'!$A$2:$G$1000000,5,FALSE)*M1030</f>
        <v>69020</v>
      </c>
      <c r="R1030" s="8">
        <f>VLOOKUP($A1030,'03 FORECAST SHIPPED'!$A$2:$G$1000000,6,FALSE)*N1030</f>
        <v>3</v>
      </c>
      <c r="S1030" s="8">
        <f>VLOOKUP($A1030,'03 FORECAST SHIPPED'!$A$2:$G$1000000,7,FALSE)*O1030</f>
        <v>3</v>
      </c>
    </row>
    <row r="1031" spans="1:19" x14ac:dyDescent="0.25">
      <c r="A1031" t="s">
        <v>1067</v>
      </c>
      <c r="B1031">
        <f>VLOOKUP($A1031,'01 LEAD TIME'!$A$10:$G$1000000,2,FALSE)</f>
        <v>2</v>
      </c>
      <c r="C1031">
        <f>VLOOKUP($A1031,'01 LEAD TIME'!$A$10:$G$1000000,3,FALSE)</f>
        <v>6189</v>
      </c>
      <c r="D1031" s="3">
        <f>VLOOKUP($A1031,'01 LEAD TIME'!$A$10:$G$1000000,4,FALSE)</f>
        <v>7917923</v>
      </c>
      <c r="E1031" s="3">
        <f>VLOOKUP($A1031,'01 LEAD TIME'!$A$10:$G$1000000,5,FALSE)</f>
        <v>7809134.6200000001</v>
      </c>
      <c r="F1031" s="3">
        <f>VLOOKUP($A1031,'01 LEAD TIME'!$A$10:$G$1000000,6,FALSE)</f>
        <v>122</v>
      </c>
      <c r="G1031" s="3">
        <f>VLOOKUP($A1031,'01 LEAD TIME'!$A$10:$G$1000000,7,FALSE)</f>
        <v>143</v>
      </c>
      <c r="H1031" s="3">
        <f>VLOOKUP($A1031,'02 SHIPPED'!$A$10:$G$1000000,4,FALSE)</f>
        <v>54286704</v>
      </c>
      <c r="I1031" s="3">
        <f>VLOOKUP($A1031,'02 SHIPPED'!$A$10:$G$1000000,5,FALSE)</f>
        <v>53428644.32</v>
      </c>
      <c r="J1031" s="3">
        <f>VLOOKUP($A1031,'02 SHIPPED'!$A$10:$G$1000000,6,FALSE)</f>
        <v>719</v>
      </c>
      <c r="K1031" s="3">
        <f>VLOOKUP($A1031,'02 SHIPPED'!$A$10:$G$1000000,7,FALSE)</f>
        <v>878</v>
      </c>
      <c r="L1031" s="2">
        <f t="shared" si="67"/>
        <v>0.14585381717040696</v>
      </c>
      <c r="M1031" s="2">
        <f t="shared" si="68"/>
        <v>0.14616007423337893</v>
      </c>
      <c r="N1031" s="2">
        <f t="shared" si="69"/>
        <v>0.16968011126564672</v>
      </c>
      <c r="O1031" s="2">
        <f t="shared" si="70"/>
        <v>0.16287015945330297</v>
      </c>
      <c r="P1031" s="8">
        <f>VLOOKUP($A1031,'03 FORECAST SHIPPED'!$A$2:$G$1000000,4,FALSE)*L1031</f>
        <v>6569685.3189928792</v>
      </c>
      <c r="Q1031" s="8">
        <f>VLOOKUP($A1031,'03 FORECAST SHIPPED'!$A$2:$G$1000000,5,FALSE)*M1031</f>
        <v>6535813.8139918856</v>
      </c>
      <c r="R1031" s="8">
        <f>VLOOKUP($A1031,'03 FORECAST SHIPPED'!$A$2:$G$1000000,6,FALSE)*N1031</f>
        <v>100.45062586926286</v>
      </c>
      <c r="S1031" s="8">
        <f>VLOOKUP($A1031,'03 FORECAST SHIPPED'!$A$2:$G$1000000,7,FALSE)*O1031</f>
        <v>114.33485193621868</v>
      </c>
    </row>
    <row r="1032" spans="1:19" x14ac:dyDescent="0.25">
      <c r="A1032" t="s">
        <v>1068</v>
      </c>
      <c r="B1032">
        <f>VLOOKUP($A1032,'01 LEAD TIME'!$A$10:$G$1000000,2,FALSE)</f>
        <v>2</v>
      </c>
      <c r="C1032">
        <f>VLOOKUP($A1032,'01 LEAD TIME'!$A$10:$G$1000000,3,FALSE)</f>
        <v>6230</v>
      </c>
      <c r="D1032" s="3">
        <f>VLOOKUP($A1032,'01 LEAD TIME'!$A$10:$G$1000000,4,FALSE)</f>
        <v>6722973</v>
      </c>
      <c r="E1032" s="3">
        <f>VLOOKUP($A1032,'01 LEAD TIME'!$A$10:$G$1000000,5,FALSE)</f>
        <v>6555999.7000000002</v>
      </c>
      <c r="F1032" s="3">
        <f>VLOOKUP($A1032,'01 LEAD TIME'!$A$10:$G$1000000,6,FALSE)</f>
        <v>105</v>
      </c>
      <c r="G1032" s="3">
        <f>VLOOKUP($A1032,'01 LEAD TIME'!$A$10:$G$1000000,7,FALSE)</f>
        <v>127</v>
      </c>
      <c r="H1032" s="3">
        <f>VLOOKUP($A1032,'02 SHIPPED'!$A$10:$G$1000000,4,FALSE)</f>
        <v>41513899</v>
      </c>
      <c r="I1032" s="3">
        <f>VLOOKUP($A1032,'02 SHIPPED'!$A$10:$G$1000000,5,FALSE)</f>
        <v>40651758.460000001</v>
      </c>
      <c r="J1032" s="3">
        <f>VLOOKUP($A1032,'02 SHIPPED'!$A$10:$G$1000000,6,FALSE)</f>
        <v>618</v>
      </c>
      <c r="K1032" s="3">
        <f>VLOOKUP($A1032,'02 SHIPPED'!$A$10:$G$1000000,7,FALSE)</f>
        <v>745</v>
      </c>
      <c r="L1032" s="2">
        <f t="shared" si="67"/>
        <v>0.16194511144327831</v>
      </c>
      <c r="M1032" s="2">
        <f t="shared" si="68"/>
        <v>0.16127222900950003</v>
      </c>
      <c r="N1032" s="2">
        <f t="shared" si="69"/>
        <v>0.16990291262135923</v>
      </c>
      <c r="O1032" s="2">
        <f t="shared" si="70"/>
        <v>0.17046979865771811</v>
      </c>
      <c r="P1032" s="8">
        <f>VLOOKUP($A1032,'03 FORECAST SHIPPED'!$A$2:$G$1000000,4,FALSE)*L1032</f>
        <v>6225388.7097800663</v>
      </c>
      <c r="Q1032" s="8">
        <f>VLOOKUP($A1032,'03 FORECAST SHIPPED'!$A$2:$G$1000000,5,FALSE)*M1032</f>
        <v>6103800.0319009619</v>
      </c>
      <c r="R1032" s="8">
        <f>VLOOKUP($A1032,'03 FORECAST SHIPPED'!$A$2:$G$1000000,6,FALSE)*N1032</f>
        <v>90.728155339805824</v>
      </c>
      <c r="S1032" s="8">
        <f>VLOOKUP($A1032,'03 FORECAST SHIPPED'!$A$2:$G$1000000,7,FALSE)*O1032</f>
        <v>107.39597315436241</v>
      </c>
    </row>
    <row r="1033" spans="1:19" x14ac:dyDescent="0.25">
      <c r="A1033" t="s">
        <v>1069</v>
      </c>
      <c r="B1033">
        <f>VLOOKUP($A1033,'01 LEAD TIME'!$A$10:$G$1000000,2,FALSE)</f>
        <v>2</v>
      </c>
      <c r="C1033">
        <f>VLOOKUP($A1033,'01 LEAD TIME'!$A$10:$G$1000000,3,FALSE)</f>
        <v>6254</v>
      </c>
      <c r="D1033" s="3">
        <f>VLOOKUP($A1033,'01 LEAD TIME'!$A$10:$G$1000000,4,FALSE)</f>
        <v>1540036</v>
      </c>
      <c r="E1033" s="3">
        <f>VLOOKUP($A1033,'01 LEAD TIME'!$A$10:$G$1000000,5,FALSE)</f>
        <v>1516152.8</v>
      </c>
      <c r="F1033" s="3">
        <f>VLOOKUP($A1033,'01 LEAD TIME'!$A$10:$G$1000000,6,FALSE)</f>
        <v>25</v>
      </c>
      <c r="G1033" s="3">
        <f>VLOOKUP($A1033,'01 LEAD TIME'!$A$10:$G$1000000,7,FALSE)</f>
        <v>25</v>
      </c>
      <c r="H1033" s="3">
        <f>VLOOKUP($A1033,'02 SHIPPED'!$A$10:$G$1000000,4,FALSE)</f>
        <v>16464767</v>
      </c>
      <c r="I1033" s="3">
        <f>VLOOKUP($A1033,'02 SHIPPED'!$A$10:$G$1000000,5,FALSE)</f>
        <v>16021049.380000001</v>
      </c>
      <c r="J1033" s="3">
        <f>VLOOKUP($A1033,'02 SHIPPED'!$A$10:$G$1000000,6,FALSE)</f>
        <v>228</v>
      </c>
      <c r="K1033" s="3">
        <f>VLOOKUP($A1033,'02 SHIPPED'!$A$10:$G$1000000,7,FALSE)</f>
        <v>277</v>
      </c>
      <c r="L1033" s="2">
        <f t="shared" si="67"/>
        <v>9.353524407603217E-2</v>
      </c>
      <c r="M1033" s="2">
        <f t="shared" si="68"/>
        <v>9.4635049430201554E-2</v>
      </c>
      <c r="N1033" s="2">
        <f t="shared" si="69"/>
        <v>0.10964912280701754</v>
      </c>
      <c r="O1033" s="2">
        <f t="shared" si="70"/>
        <v>9.0252707581227443E-2</v>
      </c>
      <c r="P1033" s="8">
        <f>VLOOKUP($A1033,'03 FORECAST SHIPPED'!$A$2:$G$1000000,4,FALSE)*L1033</f>
        <v>1511442.2758859568</v>
      </c>
      <c r="Q1033" s="8">
        <f>VLOOKUP($A1033,'03 FORECAST SHIPPED'!$A$2:$G$1000000,5,FALSE)*M1033</f>
        <v>1484261.62680856</v>
      </c>
      <c r="R1033" s="8">
        <f>VLOOKUP($A1033,'03 FORECAST SHIPPED'!$A$2:$G$1000000,6,FALSE)*N1033</f>
        <v>26.64473684210526</v>
      </c>
      <c r="S1033" s="8">
        <f>VLOOKUP($A1033,'03 FORECAST SHIPPED'!$A$2:$G$1000000,7,FALSE)*O1033</f>
        <v>25.722021660649823</v>
      </c>
    </row>
    <row r="1034" spans="1:19" x14ac:dyDescent="0.25">
      <c r="A1034" t="s">
        <v>1070</v>
      </c>
      <c r="B1034">
        <f>VLOOKUP($A1034,'01 LEAD TIME'!$A$10:$G$1000000,2,FALSE)</f>
        <v>2</v>
      </c>
      <c r="C1034">
        <f>VLOOKUP($A1034,'01 LEAD TIME'!$A$10:$G$1000000,3,FALSE)</f>
        <v>6270</v>
      </c>
      <c r="D1034" s="3">
        <f>VLOOKUP($A1034,'01 LEAD TIME'!$A$10:$G$1000000,4,FALSE)</f>
        <v>1491696</v>
      </c>
      <c r="E1034" s="3">
        <f>VLOOKUP($A1034,'01 LEAD TIME'!$A$10:$G$1000000,5,FALSE)</f>
        <v>1466995.38</v>
      </c>
      <c r="F1034" s="3">
        <f>VLOOKUP($A1034,'01 LEAD TIME'!$A$10:$G$1000000,6,FALSE)</f>
        <v>26</v>
      </c>
      <c r="G1034" s="3">
        <f>VLOOKUP($A1034,'01 LEAD TIME'!$A$10:$G$1000000,7,FALSE)</f>
        <v>29</v>
      </c>
      <c r="H1034" s="3">
        <f>VLOOKUP($A1034,'02 SHIPPED'!$A$10:$G$1000000,4,FALSE)</f>
        <v>28076370</v>
      </c>
      <c r="I1034" s="3">
        <f>VLOOKUP($A1034,'02 SHIPPED'!$A$10:$G$1000000,5,FALSE)</f>
        <v>27502343.129999999</v>
      </c>
      <c r="J1034" s="3">
        <f>VLOOKUP($A1034,'02 SHIPPED'!$A$10:$G$1000000,6,FALSE)</f>
        <v>382</v>
      </c>
      <c r="K1034" s="3">
        <f>VLOOKUP($A1034,'02 SHIPPED'!$A$10:$G$1000000,7,FALSE)</f>
        <v>451</v>
      </c>
      <c r="L1034" s="2">
        <f t="shared" si="67"/>
        <v>5.3129945217277021E-2</v>
      </c>
      <c r="M1034" s="2">
        <f t="shared" si="68"/>
        <v>5.3340741662108698E-2</v>
      </c>
      <c r="N1034" s="2">
        <f t="shared" si="69"/>
        <v>6.8062827225130892E-2</v>
      </c>
      <c r="O1034" s="2">
        <f t="shared" si="70"/>
        <v>6.4301552106430154E-2</v>
      </c>
      <c r="P1034" s="8">
        <f>VLOOKUP($A1034,'03 FORECAST SHIPPED'!$A$2:$G$1000000,4,FALSE)*L1034</f>
        <v>1373974.9177831749</v>
      </c>
      <c r="Q1034" s="8">
        <f>VLOOKUP($A1034,'03 FORECAST SHIPPED'!$A$2:$G$1000000,5,FALSE)*M1034</f>
        <v>1359715.4770298162</v>
      </c>
      <c r="R1034" s="8">
        <f>VLOOKUP($A1034,'03 FORECAST SHIPPED'!$A$2:$G$1000000,6,FALSE)*N1034</f>
        <v>23.753926701570681</v>
      </c>
      <c r="S1034" s="8">
        <f>VLOOKUP($A1034,'03 FORECAST SHIPPED'!$A$2:$G$1000000,7,FALSE)*O1034</f>
        <v>27.199556541019955</v>
      </c>
    </row>
    <row r="1035" spans="1:19" x14ac:dyDescent="0.25">
      <c r="A1035" t="s">
        <v>1071</v>
      </c>
      <c r="B1035">
        <f>VLOOKUP($A1035,'01 LEAD TIME'!$A$10:$G$1000000,2,FALSE)</f>
        <v>2</v>
      </c>
      <c r="C1035">
        <f>VLOOKUP($A1035,'01 LEAD TIME'!$A$10:$G$1000000,3,FALSE)</f>
        <v>6302</v>
      </c>
      <c r="D1035" s="3">
        <f>VLOOKUP($A1035,'01 LEAD TIME'!$A$10:$G$1000000,4,FALSE)</f>
        <v>140712</v>
      </c>
      <c r="E1035" s="3">
        <f>VLOOKUP($A1035,'01 LEAD TIME'!$A$10:$G$1000000,5,FALSE)</f>
        <v>128437</v>
      </c>
      <c r="F1035" s="3">
        <f>VLOOKUP($A1035,'01 LEAD TIME'!$A$10:$G$1000000,6,FALSE)</f>
        <v>4</v>
      </c>
      <c r="G1035" s="3">
        <f>VLOOKUP($A1035,'01 LEAD TIME'!$A$10:$G$1000000,7,FALSE)</f>
        <v>4</v>
      </c>
      <c r="H1035" s="3">
        <f>VLOOKUP($A1035,'02 SHIPPED'!$A$10:$G$1000000,4,FALSE)</f>
        <v>566519</v>
      </c>
      <c r="I1035" s="3">
        <f>VLOOKUP($A1035,'02 SHIPPED'!$A$10:$G$1000000,5,FALSE)</f>
        <v>544129.12</v>
      </c>
      <c r="J1035" s="3">
        <f>VLOOKUP($A1035,'02 SHIPPED'!$A$10:$G$1000000,6,FALSE)</f>
        <v>13</v>
      </c>
      <c r="K1035" s="3">
        <f>VLOOKUP($A1035,'02 SHIPPED'!$A$10:$G$1000000,7,FALSE)</f>
        <v>13</v>
      </c>
      <c r="L1035" s="2">
        <f t="shared" si="67"/>
        <v>0.24838001902848802</v>
      </c>
      <c r="M1035" s="2">
        <f t="shared" si="68"/>
        <v>0.23604140134973847</v>
      </c>
      <c r="N1035" s="2">
        <f t="shared" si="69"/>
        <v>0.30769230769230771</v>
      </c>
      <c r="O1035" s="2">
        <f t="shared" si="70"/>
        <v>0.30769230769230771</v>
      </c>
      <c r="P1035" s="8">
        <f>VLOOKUP($A1035,'03 FORECAST SHIPPED'!$A$2:$G$1000000,4,FALSE)*L1035</f>
        <v>655330.31304510531</v>
      </c>
      <c r="Q1035" s="8">
        <f>VLOOKUP($A1035,'03 FORECAST SHIPPED'!$A$2:$G$1000000,5,FALSE)*M1035</f>
        <v>619609.41499223572</v>
      </c>
      <c r="R1035" s="8">
        <f>VLOOKUP($A1035,'03 FORECAST SHIPPED'!$A$2:$G$1000000,6,FALSE)*N1035</f>
        <v>5.8461538461538467</v>
      </c>
      <c r="S1035" s="8">
        <f>VLOOKUP($A1035,'03 FORECAST SHIPPED'!$A$2:$G$1000000,7,FALSE)*O1035</f>
        <v>5.8461538461538467</v>
      </c>
    </row>
    <row r="1036" spans="1:19" x14ac:dyDescent="0.25">
      <c r="A1036" t="s">
        <v>1072</v>
      </c>
      <c r="B1036">
        <f>VLOOKUP($A1036,'01 LEAD TIME'!$A$10:$G$1000000,2,FALSE)</f>
        <v>2</v>
      </c>
      <c r="C1036">
        <f>VLOOKUP($A1036,'01 LEAD TIME'!$A$10:$G$1000000,3,FALSE)</f>
        <v>6313</v>
      </c>
      <c r="D1036" s="3">
        <f>VLOOKUP($A1036,'01 LEAD TIME'!$A$10:$G$1000000,4,FALSE)</f>
        <v>2748971</v>
      </c>
      <c r="E1036" s="3">
        <f>VLOOKUP($A1036,'01 LEAD TIME'!$A$10:$G$1000000,5,FALSE)</f>
        <v>2666173.64</v>
      </c>
      <c r="F1036" s="3">
        <f>VLOOKUP($A1036,'01 LEAD TIME'!$A$10:$G$1000000,6,FALSE)</f>
        <v>10</v>
      </c>
      <c r="G1036" s="3">
        <f>VLOOKUP($A1036,'01 LEAD TIME'!$A$10:$G$1000000,7,FALSE)</f>
        <v>12</v>
      </c>
      <c r="H1036" s="3">
        <f>VLOOKUP($A1036,'02 SHIPPED'!$A$10:$G$1000000,4,FALSE)</f>
        <v>681882</v>
      </c>
      <c r="I1036" s="3">
        <f>VLOOKUP($A1036,'02 SHIPPED'!$A$10:$G$1000000,5,FALSE)</f>
        <v>599084.64</v>
      </c>
      <c r="J1036" s="3">
        <f>VLOOKUP($A1036,'02 SHIPPED'!$A$10:$G$1000000,6,FALSE)</f>
        <v>8</v>
      </c>
      <c r="K1036" s="3">
        <f>VLOOKUP($A1036,'02 SHIPPED'!$A$10:$G$1000000,7,FALSE)</f>
        <v>10</v>
      </c>
      <c r="L1036" s="2">
        <f t="shared" si="67"/>
        <v>4.0314467899137973</v>
      </c>
      <c r="M1036" s="2">
        <f t="shared" si="68"/>
        <v>4.4504122823112278</v>
      </c>
      <c r="N1036" s="2">
        <f t="shared" si="69"/>
        <v>1.25</v>
      </c>
      <c r="O1036" s="2">
        <f t="shared" si="70"/>
        <v>1.2</v>
      </c>
      <c r="P1036" s="8">
        <f>VLOOKUP($A1036,'03 FORECAST SHIPPED'!$A$2:$G$1000000,4,FALSE)*L1036</f>
        <v>12170772.569431368</v>
      </c>
      <c r="Q1036" s="8">
        <f>VLOOKUP($A1036,'03 FORECAST SHIPPED'!$A$2:$G$1000000,5,FALSE)*M1036</f>
        <v>13163246.981716575</v>
      </c>
      <c r="R1036" s="8">
        <f>VLOOKUP($A1036,'03 FORECAST SHIPPED'!$A$2:$G$1000000,6,FALSE)*N1036</f>
        <v>16.25</v>
      </c>
      <c r="S1036" s="8">
        <f>VLOOKUP($A1036,'03 FORECAST SHIPPED'!$A$2:$G$1000000,7,FALSE)*O1036</f>
        <v>18</v>
      </c>
    </row>
    <row r="1037" spans="1:19" x14ac:dyDescent="0.25">
      <c r="A1037" t="s">
        <v>1073</v>
      </c>
      <c r="B1037">
        <f>VLOOKUP($A1037,'01 LEAD TIME'!$A$10:$G$1000000,2,FALSE)</f>
        <v>2</v>
      </c>
      <c r="C1037">
        <f>VLOOKUP($A1037,'01 LEAD TIME'!$A$10:$G$1000000,3,FALSE)</f>
        <v>6321</v>
      </c>
      <c r="D1037" s="3">
        <f>VLOOKUP($A1037,'01 LEAD TIME'!$A$10:$G$1000000,4,FALSE)</f>
        <v>5478041</v>
      </c>
      <c r="E1037" s="3">
        <f>VLOOKUP($A1037,'01 LEAD TIME'!$A$10:$G$1000000,5,FALSE)</f>
        <v>5440060.3700000001</v>
      </c>
      <c r="F1037" s="3">
        <f>VLOOKUP($A1037,'01 LEAD TIME'!$A$10:$G$1000000,6,FALSE)</f>
        <v>55</v>
      </c>
      <c r="G1037" s="3">
        <f>VLOOKUP($A1037,'01 LEAD TIME'!$A$10:$G$1000000,7,FALSE)</f>
        <v>66</v>
      </c>
      <c r="H1037" s="3">
        <f>VLOOKUP($A1037,'02 SHIPPED'!$A$10:$G$1000000,4,FALSE)</f>
        <v>29320084</v>
      </c>
      <c r="I1037" s="3">
        <f>VLOOKUP($A1037,'02 SHIPPED'!$A$10:$G$1000000,5,FALSE)</f>
        <v>29083652.719999999</v>
      </c>
      <c r="J1037" s="3">
        <f>VLOOKUP($A1037,'02 SHIPPED'!$A$10:$G$1000000,6,FALSE)</f>
        <v>392</v>
      </c>
      <c r="K1037" s="3">
        <f>VLOOKUP($A1037,'02 SHIPPED'!$A$10:$G$1000000,7,FALSE)</f>
        <v>483</v>
      </c>
      <c r="L1037" s="2">
        <f t="shared" si="67"/>
        <v>0.18683578805572318</v>
      </c>
      <c r="M1037" s="2">
        <f t="shared" si="68"/>
        <v>0.18704873223365873</v>
      </c>
      <c r="N1037" s="2">
        <f t="shared" si="69"/>
        <v>0.14030612244897958</v>
      </c>
      <c r="O1037" s="2">
        <f t="shared" si="70"/>
        <v>0.13664596273291926</v>
      </c>
      <c r="P1037" s="8">
        <f>VLOOKUP($A1037,'03 FORECAST SHIPPED'!$A$2:$G$1000000,4,FALSE)*L1037</f>
        <v>6125072.9517947156</v>
      </c>
      <c r="Q1037" s="8">
        <f>VLOOKUP($A1037,'03 FORECAST SHIPPED'!$A$2:$G$1000000,5,FALSE)*M1037</f>
        <v>6084630.3012771877</v>
      </c>
      <c r="R1037" s="8">
        <f>VLOOKUP($A1037,'03 FORECAST SHIPPED'!$A$2:$G$1000000,6,FALSE)*N1037</f>
        <v>62.295918367346935</v>
      </c>
      <c r="S1037" s="8">
        <f>VLOOKUP($A1037,'03 FORECAST SHIPPED'!$A$2:$G$1000000,7,FALSE)*O1037</f>
        <v>72.285714285714292</v>
      </c>
    </row>
    <row r="1038" spans="1:19" x14ac:dyDescent="0.25">
      <c r="A1038" t="s">
        <v>1074</v>
      </c>
      <c r="B1038">
        <f>VLOOKUP($A1038,'01 LEAD TIME'!$A$10:$G$1000000,2,FALSE)</f>
        <v>2</v>
      </c>
      <c r="C1038">
        <f>VLOOKUP($A1038,'01 LEAD TIME'!$A$10:$G$1000000,3,FALSE)</f>
        <v>6328</v>
      </c>
      <c r="D1038" s="3">
        <f>VLOOKUP($A1038,'01 LEAD TIME'!$A$10:$G$1000000,4,FALSE)</f>
        <v>394097</v>
      </c>
      <c r="E1038" s="3">
        <f>VLOOKUP($A1038,'01 LEAD TIME'!$A$10:$G$1000000,5,FALSE)</f>
        <v>384372</v>
      </c>
      <c r="F1038" s="3">
        <f>VLOOKUP($A1038,'01 LEAD TIME'!$A$10:$G$1000000,6,FALSE)</f>
        <v>8</v>
      </c>
      <c r="G1038" s="3">
        <f>VLOOKUP($A1038,'01 LEAD TIME'!$A$10:$G$1000000,7,FALSE)</f>
        <v>8</v>
      </c>
      <c r="H1038" s="3">
        <f>VLOOKUP($A1038,'02 SHIPPED'!$A$10:$G$1000000,4,FALSE)</f>
        <v>988885</v>
      </c>
      <c r="I1038" s="3">
        <f>VLOOKUP($A1038,'02 SHIPPED'!$A$10:$G$1000000,5,FALSE)</f>
        <v>979160</v>
      </c>
      <c r="J1038" s="3">
        <f>VLOOKUP($A1038,'02 SHIPPED'!$A$10:$G$1000000,6,FALSE)</f>
        <v>16</v>
      </c>
      <c r="K1038" s="3">
        <f>VLOOKUP($A1038,'02 SHIPPED'!$A$10:$G$1000000,7,FALSE)</f>
        <v>16</v>
      </c>
      <c r="L1038" s="2">
        <f t="shared" si="67"/>
        <v>0.39852662341930556</v>
      </c>
      <c r="M1038" s="2">
        <f t="shared" si="68"/>
        <v>0.3925528003594918</v>
      </c>
      <c r="N1038" s="2">
        <f t="shared" si="69"/>
        <v>0.5</v>
      </c>
      <c r="O1038" s="2">
        <f t="shared" si="70"/>
        <v>0.5</v>
      </c>
      <c r="P1038" s="8">
        <f>VLOOKUP($A1038,'03 FORECAST SHIPPED'!$A$2:$G$1000000,4,FALSE)*L1038</f>
        <v>422110.23341338983</v>
      </c>
      <c r="Q1038" s="8">
        <f>VLOOKUP($A1038,'03 FORECAST SHIPPED'!$A$2:$G$1000000,5,FALSE)*M1038</f>
        <v>411965.32144286938</v>
      </c>
      <c r="R1038" s="8">
        <f>VLOOKUP($A1038,'03 FORECAST SHIPPED'!$A$2:$G$1000000,6,FALSE)*N1038</f>
        <v>9.5</v>
      </c>
      <c r="S1038" s="8">
        <f>VLOOKUP($A1038,'03 FORECAST SHIPPED'!$A$2:$G$1000000,7,FALSE)*O1038</f>
        <v>10</v>
      </c>
    </row>
    <row r="1039" spans="1:19" x14ac:dyDescent="0.25">
      <c r="A1039" t="s">
        <v>1075</v>
      </c>
      <c r="B1039">
        <f>VLOOKUP($A1039,'01 LEAD TIME'!$A$10:$G$1000000,2,FALSE)</f>
        <v>2</v>
      </c>
      <c r="C1039">
        <f>VLOOKUP($A1039,'01 LEAD TIME'!$A$10:$G$1000000,3,FALSE)</f>
        <v>6334</v>
      </c>
      <c r="D1039" s="3">
        <f>VLOOKUP($A1039,'01 LEAD TIME'!$A$10:$G$1000000,4,FALSE)</f>
        <v>259830</v>
      </c>
      <c r="E1039" s="3">
        <f>VLOOKUP($A1039,'01 LEAD TIME'!$A$10:$G$1000000,5,FALSE)</f>
        <v>259830</v>
      </c>
      <c r="F1039" s="3">
        <f>VLOOKUP($A1039,'01 LEAD TIME'!$A$10:$G$1000000,6,FALSE)</f>
        <v>6</v>
      </c>
      <c r="G1039" s="3">
        <f>VLOOKUP($A1039,'01 LEAD TIME'!$A$10:$G$1000000,7,FALSE)</f>
        <v>6</v>
      </c>
      <c r="H1039" s="3">
        <f>VLOOKUP($A1039,'02 SHIPPED'!$A$10:$G$1000000,4,FALSE)</f>
        <v>5181220</v>
      </c>
      <c r="I1039" s="3">
        <f>VLOOKUP($A1039,'02 SHIPPED'!$A$10:$G$1000000,5,FALSE)</f>
        <v>5084592.63</v>
      </c>
      <c r="J1039" s="3">
        <f>VLOOKUP($A1039,'02 SHIPPED'!$A$10:$G$1000000,6,FALSE)</f>
        <v>87</v>
      </c>
      <c r="K1039" s="3">
        <f>VLOOKUP($A1039,'02 SHIPPED'!$A$10:$G$1000000,7,FALSE)</f>
        <v>101</v>
      </c>
      <c r="L1039" s="2">
        <f t="shared" si="67"/>
        <v>5.0148420642242564E-2</v>
      </c>
      <c r="M1039" s="2">
        <f t="shared" si="68"/>
        <v>5.1101438976046347E-2</v>
      </c>
      <c r="N1039" s="2">
        <f t="shared" si="69"/>
        <v>6.8965517241379309E-2</v>
      </c>
      <c r="O1039" s="2">
        <f t="shared" si="70"/>
        <v>5.9405940594059403E-2</v>
      </c>
      <c r="P1039" s="8">
        <f>VLOOKUP($A1039,'03 FORECAST SHIPPED'!$A$2:$G$1000000,4,FALSE)*L1039</f>
        <v>261816.72998058374</v>
      </c>
      <c r="Q1039" s="8">
        <f>VLOOKUP($A1039,'03 FORECAST SHIPPED'!$A$2:$G$1000000,5,FALSE)*M1039</f>
        <v>261643.2553548346</v>
      </c>
      <c r="R1039" s="8">
        <f>VLOOKUP($A1039,'03 FORECAST SHIPPED'!$A$2:$G$1000000,6,FALSE)*N1039</f>
        <v>5.931034482758621</v>
      </c>
      <c r="S1039" s="8">
        <f>VLOOKUP($A1039,'03 FORECAST SHIPPED'!$A$2:$G$1000000,7,FALSE)*O1039</f>
        <v>6</v>
      </c>
    </row>
    <row r="1040" spans="1:19" x14ac:dyDescent="0.25">
      <c r="A1040" t="s">
        <v>1076</v>
      </c>
      <c r="B1040">
        <f>VLOOKUP($A1040,'01 LEAD TIME'!$A$10:$G$1000000,2,FALSE)</f>
        <v>2</v>
      </c>
      <c r="C1040">
        <f>VLOOKUP($A1040,'01 LEAD TIME'!$A$10:$G$1000000,3,FALSE)</f>
        <v>6338</v>
      </c>
      <c r="D1040" s="3">
        <f>VLOOKUP($A1040,'01 LEAD TIME'!$A$10:$G$1000000,4,FALSE)</f>
        <v>1987698</v>
      </c>
      <c r="E1040" s="3">
        <f>VLOOKUP($A1040,'01 LEAD TIME'!$A$10:$G$1000000,5,FALSE)</f>
        <v>1891797.22</v>
      </c>
      <c r="F1040" s="3">
        <f>VLOOKUP($A1040,'01 LEAD TIME'!$A$10:$G$1000000,6,FALSE)</f>
        <v>34</v>
      </c>
      <c r="G1040" s="3">
        <f>VLOOKUP($A1040,'01 LEAD TIME'!$A$10:$G$1000000,7,FALSE)</f>
        <v>42</v>
      </c>
      <c r="H1040" s="3">
        <f>VLOOKUP($A1040,'02 SHIPPED'!$A$10:$G$1000000,4,FALSE)</f>
        <v>27272436.5</v>
      </c>
      <c r="I1040" s="3">
        <f>VLOOKUP($A1040,'02 SHIPPED'!$A$10:$G$1000000,5,FALSE)</f>
        <v>26731350.059999999</v>
      </c>
      <c r="J1040" s="3">
        <f>VLOOKUP($A1040,'02 SHIPPED'!$A$10:$G$1000000,6,FALSE)</f>
        <v>424</v>
      </c>
      <c r="K1040" s="3">
        <f>VLOOKUP($A1040,'02 SHIPPED'!$A$10:$G$1000000,7,FALSE)</f>
        <v>521</v>
      </c>
      <c r="L1040" s="2">
        <f t="shared" si="67"/>
        <v>7.2883037054646729E-2</v>
      </c>
      <c r="M1040" s="2">
        <f t="shared" si="68"/>
        <v>7.077073233315026E-2</v>
      </c>
      <c r="N1040" s="2">
        <f t="shared" si="69"/>
        <v>8.0188679245283015E-2</v>
      </c>
      <c r="O1040" s="2">
        <f t="shared" si="70"/>
        <v>8.0614203454894437E-2</v>
      </c>
      <c r="P1040" s="8">
        <f>VLOOKUP($A1040,'03 FORECAST SHIPPED'!$A$2:$G$1000000,4,FALSE)*L1040</f>
        <v>1994791.5602304547</v>
      </c>
      <c r="Q1040" s="8">
        <f>VLOOKUP($A1040,'03 FORECAST SHIPPED'!$A$2:$G$1000000,5,FALSE)*M1040</f>
        <v>1905397.4092669999</v>
      </c>
      <c r="R1040" s="8">
        <f>VLOOKUP($A1040,'03 FORECAST SHIPPED'!$A$2:$G$1000000,6,FALSE)*N1040</f>
        <v>34.721698113207545</v>
      </c>
      <c r="S1040" s="8">
        <f>VLOOKUP($A1040,'03 FORECAST SHIPPED'!$A$2:$G$1000000,7,FALSE)*O1040</f>
        <v>42.806142034548948</v>
      </c>
    </row>
    <row r="1041" spans="1:19" x14ac:dyDescent="0.25">
      <c r="A1041" t="s">
        <v>1077</v>
      </c>
      <c r="B1041">
        <f>VLOOKUP($A1041,'01 LEAD TIME'!$A$10:$G$1000000,2,FALSE)</f>
        <v>2</v>
      </c>
      <c r="C1041">
        <f>VLOOKUP($A1041,'01 LEAD TIME'!$A$10:$G$1000000,3,FALSE)</f>
        <v>6345</v>
      </c>
      <c r="D1041" s="3">
        <f>VLOOKUP($A1041,'01 LEAD TIME'!$A$10:$G$1000000,4,FALSE)</f>
        <v>10226851</v>
      </c>
      <c r="E1041" s="3">
        <f>VLOOKUP($A1041,'01 LEAD TIME'!$A$10:$G$1000000,5,FALSE)</f>
        <v>10075789.970000001</v>
      </c>
      <c r="F1041" s="3">
        <f>VLOOKUP($A1041,'01 LEAD TIME'!$A$10:$G$1000000,6,FALSE)</f>
        <v>94</v>
      </c>
      <c r="G1041" s="3">
        <f>VLOOKUP($A1041,'01 LEAD TIME'!$A$10:$G$1000000,7,FALSE)</f>
        <v>114</v>
      </c>
      <c r="H1041" s="3">
        <f>VLOOKUP($A1041,'02 SHIPPED'!$A$10:$G$1000000,4,FALSE)</f>
        <v>31519583</v>
      </c>
      <c r="I1041" s="3">
        <f>VLOOKUP($A1041,'02 SHIPPED'!$A$10:$G$1000000,5,FALSE)</f>
        <v>31227347.809999999</v>
      </c>
      <c r="J1041" s="3">
        <f>VLOOKUP($A1041,'02 SHIPPED'!$A$10:$G$1000000,6,FALSE)</f>
        <v>337</v>
      </c>
      <c r="K1041" s="3">
        <f>VLOOKUP($A1041,'02 SHIPPED'!$A$10:$G$1000000,7,FALSE)</f>
        <v>429</v>
      </c>
      <c r="L1041" s="2">
        <f t="shared" si="67"/>
        <v>0.32446022525107643</v>
      </c>
      <c r="M1041" s="2">
        <f t="shared" si="68"/>
        <v>0.322659165014757</v>
      </c>
      <c r="N1041" s="2">
        <f t="shared" si="69"/>
        <v>0.27893175074183979</v>
      </c>
      <c r="O1041" s="2">
        <f t="shared" si="70"/>
        <v>0.26573426573426573</v>
      </c>
      <c r="P1041" s="8">
        <f>VLOOKUP($A1041,'03 FORECAST SHIPPED'!$A$2:$G$1000000,4,FALSE)*L1041</f>
        <v>13964676.597022809</v>
      </c>
      <c r="Q1041" s="8">
        <f>VLOOKUP($A1041,'03 FORECAST SHIPPED'!$A$2:$G$1000000,5,FALSE)*M1041</f>
        <v>13772967.88356358</v>
      </c>
      <c r="R1041" s="8">
        <f>VLOOKUP($A1041,'03 FORECAST SHIPPED'!$A$2:$G$1000000,6,FALSE)*N1041</f>
        <v>121.61424332344215</v>
      </c>
      <c r="S1041" s="8">
        <f>VLOOKUP($A1041,'03 FORECAST SHIPPED'!$A$2:$G$1000000,7,FALSE)*O1041</f>
        <v>138.44755244755245</v>
      </c>
    </row>
    <row r="1042" spans="1:19" x14ac:dyDescent="0.25">
      <c r="A1042" t="s">
        <v>1078</v>
      </c>
      <c r="B1042">
        <f>VLOOKUP($A1042,'01 LEAD TIME'!$A$10:$G$1000000,2,FALSE)</f>
        <v>2</v>
      </c>
      <c r="C1042">
        <f>VLOOKUP($A1042,'01 LEAD TIME'!$A$10:$G$1000000,3,FALSE)</f>
        <v>6363</v>
      </c>
      <c r="D1042" s="3">
        <f>VLOOKUP($A1042,'01 LEAD TIME'!$A$10:$G$1000000,4,FALSE)</f>
        <v>8123469</v>
      </c>
      <c r="E1042" s="3">
        <f>VLOOKUP($A1042,'01 LEAD TIME'!$A$10:$G$1000000,5,FALSE)</f>
        <v>7887547.8399999999</v>
      </c>
      <c r="F1042" s="3">
        <f>VLOOKUP($A1042,'01 LEAD TIME'!$A$10:$G$1000000,6,FALSE)</f>
        <v>79</v>
      </c>
      <c r="G1042" s="3">
        <f>VLOOKUP($A1042,'01 LEAD TIME'!$A$10:$G$1000000,7,FALSE)</f>
        <v>97</v>
      </c>
      <c r="H1042" s="3">
        <f>VLOOKUP($A1042,'02 SHIPPED'!$A$10:$G$1000000,4,FALSE)</f>
        <v>32893975.5</v>
      </c>
      <c r="I1042" s="3">
        <f>VLOOKUP($A1042,'02 SHIPPED'!$A$10:$G$1000000,5,FALSE)</f>
        <v>32555266.039999999</v>
      </c>
      <c r="J1042" s="3">
        <f>VLOOKUP($A1042,'02 SHIPPED'!$A$10:$G$1000000,6,FALSE)</f>
        <v>367</v>
      </c>
      <c r="K1042" s="3">
        <f>VLOOKUP($A1042,'02 SHIPPED'!$A$10:$G$1000000,7,FALSE)</f>
        <v>447</v>
      </c>
      <c r="L1042" s="2">
        <f t="shared" si="67"/>
        <v>0.246959173420677</v>
      </c>
      <c r="M1042" s="2">
        <f t="shared" si="68"/>
        <v>0.24228178108907877</v>
      </c>
      <c r="N1042" s="2">
        <f t="shared" si="69"/>
        <v>0.21525885558583105</v>
      </c>
      <c r="O1042" s="2">
        <f t="shared" si="70"/>
        <v>0.21700223713646533</v>
      </c>
      <c r="P1042" s="8">
        <f>VLOOKUP($A1042,'03 FORECAST SHIPPED'!$A$2:$G$1000000,4,FALSE)*L1042</f>
        <v>9854475.2420332562</v>
      </c>
      <c r="Q1042" s="8">
        <f>VLOOKUP($A1042,'03 FORECAST SHIPPED'!$A$2:$G$1000000,5,FALSE)*M1042</f>
        <v>9553852.7097037695</v>
      </c>
      <c r="R1042" s="8">
        <f>VLOOKUP($A1042,'03 FORECAST SHIPPED'!$A$2:$G$1000000,6,FALSE)*N1042</f>
        <v>94.713896457765657</v>
      </c>
      <c r="S1042" s="8">
        <f>VLOOKUP($A1042,'03 FORECAST SHIPPED'!$A$2:$G$1000000,7,FALSE)*O1042</f>
        <v>115.87919463087249</v>
      </c>
    </row>
    <row r="1043" spans="1:19" x14ac:dyDescent="0.25">
      <c r="A1043" t="s">
        <v>1079</v>
      </c>
      <c r="B1043">
        <f>VLOOKUP($A1043,'01 LEAD TIME'!$A$10:$G$1000000,2,FALSE)</f>
        <v>2</v>
      </c>
      <c r="C1043">
        <f>VLOOKUP($A1043,'01 LEAD TIME'!$A$10:$G$1000000,3,FALSE)</f>
        <v>6524</v>
      </c>
      <c r="D1043" s="3">
        <f>VLOOKUP($A1043,'01 LEAD TIME'!$A$10:$G$1000000,4,FALSE)</f>
        <v>312480</v>
      </c>
      <c r="E1043" s="3">
        <f>VLOOKUP($A1043,'01 LEAD TIME'!$A$10:$G$1000000,5,FALSE)</f>
        <v>312480</v>
      </c>
      <c r="F1043" s="3">
        <f>VLOOKUP($A1043,'01 LEAD TIME'!$A$10:$G$1000000,6,FALSE)</f>
        <v>4</v>
      </c>
      <c r="G1043" s="3">
        <f>VLOOKUP($A1043,'01 LEAD TIME'!$A$10:$G$1000000,7,FALSE)</f>
        <v>4</v>
      </c>
      <c r="H1043" s="3">
        <f>VLOOKUP($A1043,'02 SHIPPED'!$A$10:$G$1000000,4,FALSE)</f>
        <v>427300</v>
      </c>
      <c r="I1043" s="3">
        <f>VLOOKUP($A1043,'02 SHIPPED'!$A$10:$G$1000000,5,FALSE)</f>
        <v>427300</v>
      </c>
      <c r="J1043" s="3">
        <f>VLOOKUP($A1043,'02 SHIPPED'!$A$10:$G$1000000,6,FALSE)</f>
        <v>5</v>
      </c>
      <c r="K1043" s="3">
        <f>VLOOKUP($A1043,'02 SHIPPED'!$A$10:$G$1000000,7,FALSE)</f>
        <v>5</v>
      </c>
      <c r="L1043" s="2">
        <f t="shared" si="67"/>
        <v>0.73128949216007488</v>
      </c>
      <c r="M1043" s="2">
        <f t="shared" si="68"/>
        <v>0.73128949216007488</v>
      </c>
      <c r="N1043" s="2">
        <f t="shared" si="69"/>
        <v>0.8</v>
      </c>
      <c r="O1043" s="2">
        <f t="shared" si="70"/>
        <v>0.8</v>
      </c>
      <c r="P1043" s="8">
        <f>VLOOKUP($A1043,'03 FORECAST SHIPPED'!$A$2:$G$1000000,4,FALSE)*L1043</f>
        <v>452653.56985724316</v>
      </c>
      <c r="Q1043" s="8">
        <f>VLOOKUP($A1043,'03 FORECAST SHIPPED'!$A$2:$G$1000000,5,FALSE)*M1043</f>
        <v>452653.56985724316</v>
      </c>
      <c r="R1043" s="8">
        <f>VLOOKUP($A1043,'03 FORECAST SHIPPED'!$A$2:$G$1000000,6,FALSE)*N1043</f>
        <v>7.2</v>
      </c>
      <c r="S1043" s="8">
        <f>VLOOKUP($A1043,'03 FORECAST SHIPPED'!$A$2:$G$1000000,7,FALSE)*O1043</f>
        <v>7.2</v>
      </c>
    </row>
    <row r="1044" spans="1:19" x14ac:dyDescent="0.25">
      <c r="A1044" t="s">
        <v>1080</v>
      </c>
      <c r="B1044">
        <f>VLOOKUP($A1044,'01 LEAD TIME'!$A$10:$G$1000000,2,FALSE)</f>
        <v>2</v>
      </c>
      <c r="C1044">
        <f>VLOOKUP($A1044,'01 LEAD TIME'!$A$10:$G$1000000,3,FALSE)</f>
        <v>6597</v>
      </c>
      <c r="D1044" s="3">
        <f>VLOOKUP($A1044,'01 LEAD TIME'!$A$10:$G$1000000,4,FALSE)</f>
        <v>128500</v>
      </c>
      <c r="E1044" s="3">
        <f>VLOOKUP($A1044,'01 LEAD TIME'!$A$10:$G$1000000,5,FALSE)</f>
        <v>128500</v>
      </c>
      <c r="F1044" s="3">
        <f>VLOOKUP($A1044,'01 LEAD TIME'!$A$10:$G$1000000,6,FALSE)</f>
        <v>2</v>
      </c>
      <c r="G1044" s="3">
        <f>VLOOKUP($A1044,'01 LEAD TIME'!$A$10:$G$1000000,7,FALSE)</f>
        <v>2</v>
      </c>
      <c r="H1044" s="3">
        <f>VLOOKUP($A1044,'02 SHIPPED'!$A$10:$G$1000000,4,FALSE)</f>
        <v>0</v>
      </c>
      <c r="I1044" s="3">
        <f>VLOOKUP($A1044,'02 SHIPPED'!$A$10:$G$1000000,5,FALSE)</f>
        <v>0</v>
      </c>
      <c r="J1044" s="3">
        <f>VLOOKUP($A1044,'02 SHIPPED'!$A$10:$G$1000000,6,FALSE)</f>
        <v>0</v>
      </c>
      <c r="K1044" s="3">
        <f>VLOOKUP($A1044,'02 SHIPPED'!$A$10:$G$1000000,7,FALSE)</f>
        <v>0</v>
      </c>
      <c r="L1044" s="2" t="e">
        <f t="shared" si="67"/>
        <v>#DIV/0!</v>
      </c>
      <c r="M1044" s="2" t="e">
        <f t="shared" si="68"/>
        <v>#DIV/0!</v>
      </c>
      <c r="N1044" s="2" t="e">
        <f t="shared" si="69"/>
        <v>#DIV/0!</v>
      </c>
      <c r="O1044" s="2" t="e">
        <f t="shared" si="70"/>
        <v>#DIV/0!</v>
      </c>
      <c r="P1044" s="8" t="e">
        <f>VLOOKUP($A1044,'03 FORECAST SHIPPED'!$A$2:$G$1000000,4,FALSE)*L1044</f>
        <v>#DIV/0!</v>
      </c>
      <c r="Q1044" s="8" t="e">
        <f>VLOOKUP($A1044,'03 FORECAST SHIPPED'!$A$2:$G$1000000,5,FALSE)*M1044</f>
        <v>#DIV/0!</v>
      </c>
      <c r="R1044" s="8" t="e">
        <f>VLOOKUP($A1044,'03 FORECAST SHIPPED'!$A$2:$G$1000000,6,FALSE)*N1044</f>
        <v>#DIV/0!</v>
      </c>
      <c r="S1044" s="8" t="e">
        <f>VLOOKUP($A1044,'03 FORECAST SHIPPED'!$A$2:$G$1000000,7,FALSE)*O1044</f>
        <v>#DIV/0!</v>
      </c>
    </row>
    <row r="1045" spans="1:19" x14ac:dyDescent="0.25">
      <c r="A1045" t="s">
        <v>1081</v>
      </c>
      <c r="B1045">
        <f>VLOOKUP($A1045,'01 LEAD TIME'!$A$10:$G$1000000,2,FALSE)</f>
        <v>2</v>
      </c>
      <c r="C1045">
        <f>VLOOKUP($A1045,'01 LEAD TIME'!$A$10:$G$1000000,3,FALSE)</f>
        <v>6607</v>
      </c>
      <c r="D1045" s="3">
        <f>VLOOKUP($A1045,'01 LEAD TIME'!$A$10:$G$1000000,4,FALSE)</f>
        <v>3324540</v>
      </c>
      <c r="E1045" s="3">
        <f>VLOOKUP($A1045,'01 LEAD TIME'!$A$10:$G$1000000,5,FALSE)</f>
        <v>3296315.59</v>
      </c>
      <c r="F1045" s="3">
        <f>VLOOKUP($A1045,'01 LEAD TIME'!$A$10:$G$1000000,6,FALSE)</f>
        <v>56</v>
      </c>
      <c r="G1045" s="3">
        <f>VLOOKUP($A1045,'01 LEAD TIME'!$A$10:$G$1000000,7,FALSE)</f>
        <v>64</v>
      </c>
      <c r="H1045" s="3">
        <f>VLOOKUP($A1045,'02 SHIPPED'!$A$10:$G$1000000,4,FALSE)</f>
        <v>52434056</v>
      </c>
      <c r="I1045" s="3">
        <f>VLOOKUP($A1045,'02 SHIPPED'!$A$10:$G$1000000,5,FALSE)</f>
        <v>51503150.409999996</v>
      </c>
      <c r="J1045" s="3">
        <f>VLOOKUP($A1045,'02 SHIPPED'!$A$10:$G$1000000,6,FALSE)</f>
        <v>738</v>
      </c>
      <c r="K1045" s="3">
        <f>VLOOKUP($A1045,'02 SHIPPED'!$A$10:$G$1000000,7,FALSE)</f>
        <v>853</v>
      </c>
      <c r="L1045" s="2">
        <f t="shared" si="67"/>
        <v>6.3404211949577197E-2</v>
      </c>
      <c r="M1045" s="2">
        <f t="shared" si="68"/>
        <v>6.4002212753182922E-2</v>
      </c>
      <c r="N1045" s="2">
        <f t="shared" si="69"/>
        <v>7.5880758807588072E-2</v>
      </c>
      <c r="O1045" s="2">
        <f t="shared" si="70"/>
        <v>7.5029308323563887E-2</v>
      </c>
      <c r="P1045" s="8">
        <f>VLOOKUP($A1045,'03 FORECAST SHIPPED'!$A$2:$G$1000000,4,FALSE)*L1045</f>
        <v>4462867.5826409459</v>
      </c>
      <c r="Q1045" s="8">
        <f>VLOOKUP($A1045,'03 FORECAST SHIPPED'!$A$2:$G$1000000,5,FALSE)*M1045</f>
        <v>4436731.0119057959</v>
      </c>
      <c r="R1045" s="8">
        <f>VLOOKUP($A1045,'03 FORECAST SHIPPED'!$A$2:$G$1000000,6,FALSE)*N1045</f>
        <v>63.132791327913274</v>
      </c>
      <c r="S1045" s="8">
        <f>VLOOKUP($A1045,'03 FORECAST SHIPPED'!$A$2:$G$1000000,7,FALSE)*O1045</f>
        <v>71.878077373974207</v>
      </c>
    </row>
    <row r="1046" spans="1:19" x14ac:dyDescent="0.25">
      <c r="A1046" t="s">
        <v>1082</v>
      </c>
      <c r="B1046">
        <f>VLOOKUP($A1046,'01 LEAD TIME'!$A$10:$G$1000000,2,FALSE)</f>
        <v>2</v>
      </c>
      <c r="C1046">
        <f>VLOOKUP($A1046,'01 LEAD TIME'!$A$10:$G$1000000,3,FALSE)</f>
        <v>6614</v>
      </c>
      <c r="D1046" s="3">
        <f>VLOOKUP($A1046,'01 LEAD TIME'!$A$10:$G$1000000,4,FALSE)</f>
        <v>5978307</v>
      </c>
      <c r="E1046" s="3">
        <f>VLOOKUP($A1046,'01 LEAD TIME'!$A$10:$G$1000000,5,FALSE)</f>
        <v>5849113.8899999997</v>
      </c>
      <c r="F1046" s="3">
        <f>VLOOKUP($A1046,'01 LEAD TIME'!$A$10:$G$1000000,6,FALSE)</f>
        <v>110</v>
      </c>
      <c r="G1046" s="3">
        <f>VLOOKUP($A1046,'01 LEAD TIME'!$A$10:$G$1000000,7,FALSE)</f>
        <v>129</v>
      </c>
      <c r="H1046" s="3">
        <f>VLOOKUP($A1046,'02 SHIPPED'!$A$10:$G$1000000,4,FALSE)</f>
        <v>43968101.5</v>
      </c>
      <c r="I1046" s="3">
        <f>VLOOKUP($A1046,'02 SHIPPED'!$A$10:$G$1000000,5,FALSE)</f>
        <v>43484497.420000002</v>
      </c>
      <c r="J1046" s="3">
        <f>VLOOKUP($A1046,'02 SHIPPED'!$A$10:$G$1000000,6,FALSE)</f>
        <v>726</v>
      </c>
      <c r="K1046" s="3">
        <f>VLOOKUP($A1046,'02 SHIPPED'!$A$10:$G$1000000,7,FALSE)</f>
        <v>832</v>
      </c>
      <c r="L1046" s="2">
        <f t="shared" si="67"/>
        <v>0.13596918666137994</v>
      </c>
      <c r="M1046" s="2">
        <f t="shared" si="68"/>
        <v>0.13451032522017359</v>
      </c>
      <c r="N1046" s="2">
        <f t="shared" si="69"/>
        <v>0.15151515151515152</v>
      </c>
      <c r="O1046" s="2">
        <f t="shared" si="70"/>
        <v>0.15504807692307693</v>
      </c>
      <c r="P1046" s="8">
        <f>VLOOKUP($A1046,'03 FORECAST SHIPPED'!$A$2:$G$1000000,4,FALSE)*L1046</f>
        <v>7150347.5201640548</v>
      </c>
      <c r="Q1046" s="8">
        <f>VLOOKUP($A1046,'03 FORECAST SHIPPED'!$A$2:$G$1000000,5,FALSE)*M1046</f>
        <v>6987796.3098550448</v>
      </c>
      <c r="R1046" s="8">
        <f>VLOOKUP($A1046,'03 FORECAST SHIPPED'!$A$2:$G$1000000,6,FALSE)*N1046</f>
        <v>126.81818181818183</v>
      </c>
      <c r="S1046" s="8">
        <f>VLOOKUP($A1046,'03 FORECAST SHIPPED'!$A$2:$G$1000000,7,FALSE)*O1046</f>
        <v>151.32692307692309</v>
      </c>
    </row>
    <row r="1047" spans="1:19" x14ac:dyDescent="0.25">
      <c r="A1047" t="s">
        <v>1083</v>
      </c>
      <c r="B1047">
        <f>VLOOKUP($A1047,'01 LEAD TIME'!$A$10:$G$1000000,2,FALSE)</f>
        <v>2</v>
      </c>
      <c r="C1047">
        <f>VLOOKUP($A1047,'01 LEAD TIME'!$A$10:$G$1000000,3,FALSE)</f>
        <v>6625</v>
      </c>
      <c r="D1047" s="3">
        <f>VLOOKUP($A1047,'01 LEAD TIME'!$A$10:$G$1000000,4,FALSE)</f>
        <v>5418141.5</v>
      </c>
      <c r="E1047" s="3">
        <f>VLOOKUP($A1047,'01 LEAD TIME'!$A$10:$G$1000000,5,FALSE)</f>
        <v>5327541.87</v>
      </c>
      <c r="F1047" s="3">
        <f>VLOOKUP($A1047,'01 LEAD TIME'!$A$10:$G$1000000,6,FALSE)</f>
        <v>94</v>
      </c>
      <c r="G1047" s="3">
        <f>VLOOKUP($A1047,'01 LEAD TIME'!$A$10:$G$1000000,7,FALSE)</f>
        <v>111</v>
      </c>
      <c r="H1047" s="3">
        <f>VLOOKUP($A1047,'02 SHIPPED'!$A$10:$G$1000000,4,FALSE)</f>
        <v>52543435.5</v>
      </c>
      <c r="I1047" s="3">
        <f>VLOOKUP($A1047,'02 SHIPPED'!$A$10:$G$1000000,5,FALSE)</f>
        <v>51891660.659999996</v>
      </c>
      <c r="J1047" s="3">
        <f>VLOOKUP($A1047,'02 SHIPPED'!$A$10:$G$1000000,6,FALSE)</f>
        <v>876</v>
      </c>
      <c r="K1047" s="3">
        <f>VLOOKUP($A1047,'02 SHIPPED'!$A$10:$G$1000000,7,FALSE)</f>
        <v>1053</v>
      </c>
      <c r="L1047" s="2">
        <f t="shared" si="67"/>
        <v>0.10311738180880844</v>
      </c>
      <c r="M1047" s="2">
        <f t="shared" si="68"/>
        <v>0.1026666289388319</v>
      </c>
      <c r="N1047" s="2">
        <f t="shared" si="69"/>
        <v>0.10730593607305935</v>
      </c>
      <c r="O1047" s="2">
        <f t="shared" si="70"/>
        <v>0.10541310541310542</v>
      </c>
      <c r="P1047" s="8">
        <f>VLOOKUP($A1047,'03 FORECAST SHIPPED'!$A$2:$G$1000000,4,FALSE)*L1047</f>
        <v>6823723.0854064869</v>
      </c>
      <c r="Q1047" s="8">
        <f>VLOOKUP($A1047,'03 FORECAST SHIPPED'!$A$2:$G$1000000,5,FALSE)*M1047</f>
        <v>6712974.8051490951</v>
      </c>
      <c r="R1047" s="8">
        <f>VLOOKUP($A1047,'03 FORECAST SHIPPED'!$A$2:$G$1000000,6,FALSE)*N1047</f>
        <v>102.26255707762556</v>
      </c>
      <c r="S1047" s="8">
        <f>VLOOKUP($A1047,'03 FORECAST SHIPPED'!$A$2:$G$1000000,7,FALSE)*O1047</f>
        <v>120.38176638176638</v>
      </c>
    </row>
    <row r="1048" spans="1:19" x14ac:dyDescent="0.25">
      <c r="A1048" t="s">
        <v>1084</v>
      </c>
      <c r="B1048">
        <f>VLOOKUP($A1048,'01 LEAD TIME'!$A$10:$G$1000000,2,FALSE)</f>
        <v>2</v>
      </c>
      <c r="C1048">
        <f>VLOOKUP($A1048,'01 LEAD TIME'!$A$10:$G$1000000,3,FALSE)</f>
        <v>6636</v>
      </c>
      <c r="D1048" s="3">
        <f>VLOOKUP($A1048,'01 LEAD TIME'!$A$10:$G$1000000,4,FALSE)</f>
        <v>4872703</v>
      </c>
      <c r="E1048" s="3">
        <f>VLOOKUP($A1048,'01 LEAD TIME'!$A$10:$G$1000000,5,FALSE)</f>
        <v>4829956.1500000004</v>
      </c>
      <c r="F1048" s="3">
        <f>VLOOKUP($A1048,'01 LEAD TIME'!$A$10:$G$1000000,6,FALSE)</f>
        <v>45</v>
      </c>
      <c r="G1048" s="3">
        <f>VLOOKUP($A1048,'01 LEAD TIME'!$A$10:$G$1000000,7,FALSE)</f>
        <v>52</v>
      </c>
      <c r="H1048" s="3">
        <f>VLOOKUP($A1048,'02 SHIPPED'!$A$10:$G$1000000,4,FALSE)</f>
        <v>65485425</v>
      </c>
      <c r="I1048" s="3">
        <f>VLOOKUP($A1048,'02 SHIPPED'!$A$10:$G$1000000,5,FALSE)</f>
        <v>63970187.329999998</v>
      </c>
      <c r="J1048" s="3">
        <f>VLOOKUP($A1048,'02 SHIPPED'!$A$10:$G$1000000,6,FALSE)</f>
        <v>848</v>
      </c>
      <c r="K1048" s="3">
        <f>VLOOKUP($A1048,'02 SHIPPED'!$A$10:$G$1000000,7,FALSE)</f>
        <v>1033</v>
      </c>
      <c r="L1048" s="2">
        <f t="shared" si="67"/>
        <v>7.4408969629501526E-2</v>
      </c>
      <c r="M1048" s="2">
        <f t="shared" si="68"/>
        <v>7.5503235985286909E-2</v>
      </c>
      <c r="N1048" s="2">
        <f t="shared" si="69"/>
        <v>5.3066037735849059E-2</v>
      </c>
      <c r="O1048" s="2">
        <f t="shared" si="70"/>
        <v>5.033881897386254E-2</v>
      </c>
      <c r="P1048" s="8">
        <f>VLOOKUP($A1048,'03 FORECAST SHIPPED'!$A$2:$G$1000000,4,FALSE)*L1048</f>
        <v>5792725.5617228867</v>
      </c>
      <c r="Q1048" s="8">
        <f>VLOOKUP($A1048,'03 FORECAST SHIPPED'!$A$2:$G$1000000,5,FALSE)*M1048</f>
        <v>5515403.4032420712</v>
      </c>
      <c r="R1048" s="8">
        <f>VLOOKUP($A1048,'03 FORECAST SHIPPED'!$A$2:$G$1000000,6,FALSE)*N1048</f>
        <v>48.39622641509434</v>
      </c>
      <c r="S1048" s="8">
        <f>VLOOKUP($A1048,'03 FORECAST SHIPPED'!$A$2:$G$1000000,7,FALSE)*O1048</f>
        <v>55.876089060987418</v>
      </c>
    </row>
    <row r="1049" spans="1:19" x14ac:dyDescent="0.25">
      <c r="A1049" t="s">
        <v>1085</v>
      </c>
      <c r="B1049">
        <f>VLOOKUP($A1049,'01 LEAD TIME'!$A$10:$G$1000000,2,FALSE)</f>
        <v>2</v>
      </c>
      <c r="C1049">
        <f>VLOOKUP($A1049,'01 LEAD TIME'!$A$10:$G$1000000,3,FALSE)</f>
        <v>6645</v>
      </c>
      <c r="D1049" s="3">
        <f>VLOOKUP($A1049,'01 LEAD TIME'!$A$10:$G$1000000,4,FALSE)</f>
        <v>6242029</v>
      </c>
      <c r="E1049" s="3">
        <f>VLOOKUP($A1049,'01 LEAD TIME'!$A$10:$G$1000000,5,FALSE)</f>
        <v>6090938.5999999996</v>
      </c>
      <c r="F1049" s="3">
        <f>VLOOKUP($A1049,'01 LEAD TIME'!$A$10:$G$1000000,6,FALSE)</f>
        <v>94</v>
      </c>
      <c r="G1049" s="3">
        <f>VLOOKUP($A1049,'01 LEAD TIME'!$A$10:$G$1000000,7,FALSE)</f>
        <v>107</v>
      </c>
      <c r="H1049" s="3">
        <f>VLOOKUP($A1049,'02 SHIPPED'!$A$10:$G$1000000,4,FALSE)</f>
        <v>43301768</v>
      </c>
      <c r="I1049" s="3">
        <f>VLOOKUP($A1049,'02 SHIPPED'!$A$10:$G$1000000,5,FALSE)</f>
        <v>42649972.539999999</v>
      </c>
      <c r="J1049" s="3">
        <f>VLOOKUP($A1049,'02 SHIPPED'!$A$10:$G$1000000,6,FALSE)</f>
        <v>668</v>
      </c>
      <c r="K1049" s="3">
        <f>VLOOKUP($A1049,'02 SHIPPED'!$A$10:$G$1000000,7,FALSE)</f>
        <v>827</v>
      </c>
      <c r="L1049" s="2">
        <f t="shared" si="67"/>
        <v>0.14415182770366328</v>
      </c>
      <c r="M1049" s="2">
        <f t="shared" si="68"/>
        <v>0.14281225138627018</v>
      </c>
      <c r="N1049" s="2">
        <f t="shared" si="69"/>
        <v>0.1407185628742515</v>
      </c>
      <c r="O1049" s="2">
        <f t="shared" si="70"/>
        <v>0.1293833131801693</v>
      </c>
      <c r="P1049" s="8">
        <f>VLOOKUP($A1049,'03 FORECAST SHIPPED'!$A$2:$G$1000000,4,FALSE)*L1049</f>
        <v>8442765.5465789754</v>
      </c>
      <c r="Q1049" s="8">
        <f>VLOOKUP($A1049,'03 FORECAST SHIPPED'!$A$2:$G$1000000,5,FALSE)*M1049</f>
        <v>8265840.2320061391</v>
      </c>
      <c r="R1049" s="8">
        <f>VLOOKUP($A1049,'03 FORECAST SHIPPED'!$A$2:$G$1000000,6,FALSE)*N1049</f>
        <v>110.46407185628742</v>
      </c>
      <c r="S1049" s="8">
        <f>VLOOKUP($A1049,'03 FORECAST SHIPPED'!$A$2:$G$1000000,7,FALSE)*O1049</f>
        <v>121.87908101571948</v>
      </c>
    </row>
    <row r="1050" spans="1:19" x14ac:dyDescent="0.25">
      <c r="A1050" t="s">
        <v>1086</v>
      </c>
      <c r="B1050">
        <f>VLOOKUP($A1050,'01 LEAD TIME'!$A$10:$G$1000000,2,FALSE)</f>
        <v>2</v>
      </c>
      <c r="C1050">
        <f>VLOOKUP($A1050,'01 LEAD TIME'!$A$10:$G$1000000,3,FALSE)</f>
        <v>6654</v>
      </c>
      <c r="D1050" s="3">
        <f>VLOOKUP($A1050,'01 LEAD TIME'!$A$10:$G$1000000,4,FALSE)</f>
        <v>6019341</v>
      </c>
      <c r="E1050" s="3">
        <f>VLOOKUP($A1050,'01 LEAD TIME'!$A$10:$G$1000000,5,FALSE)</f>
        <v>5886405.8600000003</v>
      </c>
      <c r="F1050" s="3">
        <f>VLOOKUP($A1050,'01 LEAD TIME'!$A$10:$G$1000000,6,FALSE)</f>
        <v>62</v>
      </c>
      <c r="G1050" s="3">
        <f>VLOOKUP($A1050,'01 LEAD TIME'!$A$10:$G$1000000,7,FALSE)</f>
        <v>75</v>
      </c>
      <c r="H1050" s="3">
        <f>VLOOKUP($A1050,'02 SHIPPED'!$A$10:$G$1000000,4,FALSE)</f>
        <v>38761644.399999999</v>
      </c>
      <c r="I1050" s="3">
        <f>VLOOKUP($A1050,'02 SHIPPED'!$A$10:$G$1000000,5,FALSE)</f>
        <v>38149691.240000002</v>
      </c>
      <c r="J1050" s="3">
        <f>VLOOKUP($A1050,'02 SHIPPED'!$A$10:$G$1000000,6,FALSE)</f>
        <v>368</v>
      </c>
      <c r="K1050" s="3">
        <f>VLOOKUP($A1050,'02 SHIPPED'!$A$10:$G$1000000,7,FALSE)</f>
        <v>456</v>
      </c>
      <c r="L1050" s="2">
        <f t="shared" si="67"/>
        <v>0.15529116716214444</v>
      </c>
      <c r="M1050" s="2">
        <f t="shared" si="68"/>
        <v>0.1542976015970503</v>
      </c>
      <c r="N1050" s="2">
        <f t="shared" si="69"/>
        <v>0.16847826086956522</v>
      </c>
      <c r="O1050" s="2">
        <f t="shared" si="70"/>
        <v>0.16447368421052633</v>
      </c>
      <c r="P1050" s="8">
        <f>VLOOKUP($A1050,'03 FORECAST SHIPPED'!$A$2:$G$1000000,4,FALSE)*L1050</f>
        <v>4837673.6103795944</v>
      </c>
      <c r="Q1050" s="8">
        <f>VLOOKUP($A1050,'03 FORECAST SHIPPED'!$A$2:$G$1000000,5,FALSE)*M1050</f>
        <v>4692881.6989365304</v>
      </c>
      <c r="R1050" s="8">
        <f>VLOOKUP($A1050,'03 FORECAST SHIPPED'!$A$2:$G$1000000,6,FALSE)*N1050</f>
        <v>67.559782608695656</v>
      </c>
      <c r="S1050" s="8">
        <f>VLOOKUP($A1050,'03 FORECAST SHIPPED'!$A$2:$G$1000000,7,FALSE)*O1050</f>
        <v>78.125</v>
      </c>
    </row>
    <row r="1051" spans="1:19" x14ac:dyDescent="0.25">
      <c r="A1051" t="s">
        <v>1087</v>
      </c>
      <c r="B1051">
        <f>VLOOKUP($A1051,'01 LEAD TIME'!$A$10:$G$1000000,2,FALSE)</f>
        <v>2</v>
      </c>
      <c r="C1051">
        <f>VLOOKUP($A1051,'01 LEAD TIME'!$A$10:$G$1000000,3,FALSE)</f>
        <v>6672</v>
      </c>
      <c r="D1051" s="3">
        <f>VLOOKUP($A1051,'01 LEAD TIME'!$A$10:$G$1000000,4,FALSE)</f>
        <v>3226091</v>
      </c>
      <c r="E1051" s="3">
        <f>VLOOKUP($A1051,'01 LEAD TIME'!$A$10:$G$1000000,5,FALSE)</f>
        <v>3163296.61</v>
      </c>
      <c r="F1051" s="3">
        <f>VLOOKUP($A1051,'01 LEAD TIME'!$A$10:$G$1000000,6,FALSE)</f>
        <v>48</v>
      </c>
      <c r="G1051" s="3">
        <f>VLOOKUP($A1051,'01 LEAD TIME'!$A$10:$G$1000000,7,FALSE)</f>
        <v>53</v>
      </c>
      <c r="H1051" s="3">
        <f>VLOOKUP($A1051,'02 SHIPPED'!$A$10:$G$1000000,4,FALSE)</f>
        <v>9258397.7799999993</v>
      </c>
      <c r="I1051" s="3">
        <f>VLOOKUP($A1051,'02 SHIPPED'!$A$10:$G$1000000,5,FALSE)</f>
        <v>8890640.3900000006</v>
      </c>
      <c r="J1051" s="3">
        <f>VLOOKUP($A1051,'02 SHIPPED'!$A$10:$G$1000000,6,FALSE)</f>
        <v>111</v>
      </c>
      <c r="K1051" s="3">
        <f>VLOOKUP($A1051,'02 SHIPPED'!$A$10:$G$1000000,7,FALSE)</f>
        <v>126</v>
      </c>
      <c r="L1051" s="2">
        <f t="shared" si="67"/>
        <v>0.3484502477274205</v>
      </c>
      <c r="M1051" s="2">
        <f t="shared" si="68"/>
        <v>0.3558007602644695</v>
      </c>
      <c r="N1051" s="2">
        <f t="shared" si="69"/>
        <v>0.43243243243243246</v>
      </c>
      <c r="O1051" s="2">
        <f t="shared" si="70"/>
        <v>0.42063492063492064</v>
      </c>
      <c r="P1051" s="8">
        <f>VLOOKUP($A1051,'03 FORECAST SHIPPED'!$A$2:$G$1000000,4,FALSE)*L1051</f>
        <v>3660788.6076941681</v>
      </c>
      <c r="Q1051" s="8">
        <f>VLOOKUP($A1051,'03 FORECAST SHIPPED'!$A$2:$G$1000000,5,FALSE)*M1051</f>
        <v>3602757.6925273547</v>
      </c>
      <c r="R1051" s="8">
        <f>VLOOKUP($A1051,'03 FORECAST SHIPPED'!$A$2:$G$1000000,6,FALSE)*N1051</f>
        <v>57.513513513513516</v>
      </c>
      <c r="S1051" s="8">
        <f>VLOOKUP($A1051,'03 FORECAST SHIPPED'!$A$2:$G$1000000,7,FALSE)*O1051</f>
        <v>68.563492063492063</v>
      </c>
    </row>
    <row r="1052" spans="1:19" x14ac:dyDescent="0.25">
      <c r="A1052" t="s">
        <v>1088</v>
      </c>
      <c r="B1052">
        <f>VLOOKUP($A1052,'01 LEAD TIME'!$A$10:$G$1000000,2,FALSE)</f>
        <v>2</v>
      </c>
      <c r="C1052">
        <f>VLOOKUP($A1052,'01 LEAD TIME'!$A$10:$G$1000000,3,FALSE)</f>
        <v>6685</v>
      </c>
      <c r="D1052" s="3">
        <f>VLOOKUP($A1052,'01 LEAD TIME'!$A$10:$G$1000000,4,FALSE)</f>
        <v>683310</v>
      </c>
      <c r="E1052" s="3">
        <f>VLOOKUP($A1052,'01 LEAD TIME'!$A$10:$G$1000000,5,FALSE)</f>
        <v>662238.52</v>
      </c>
      <c r="F1052" s="3">
        <f>VLOOKUP($A1052,'01 LEAD TIME'!$A$10:$G$1000000,6,FALSE)</f>
        <v>12</v>
      </c>
      <c r="G1052" s="3">
        <f>VLOOKUP($A1052,'01 LEAD TIME'!$A$10:$G$1000000,7,FALSE)</f>
        <v>15</v>
      </c>
      <c r="H1052" s="3">
        <f>VLOOKUP($A1052,'02 SHIPPED'!$A$10:$G$1000000,4,FALSE)</f>
        <v>3447557.45</v>
      </c>
      <c r="I1052" s="3">
        <f>VLOOKUP($A1052,'02 SHIPPED'!$A$10:$G$1000000,5,FALSE)</f>
        <v>3272916.32</v>
      </c>
      <c r="J1052" s="3">
        <f>VLOOKUP($A1052,'02 SHIPPED'!$A$10:$G$1000000,6,FALSE)</f>
        <v>38</v>
      </c>
      <c r="K1052" s="3">
        <f>VLOOKUP($A1052,'02 SHIPPED'!$A$10:$G$1000000,7,FALSE)</f>
        <v>56</v>
      </c>
      <c r="L1052" s="2">
        <f t="shared" si="67"/>
        <v>0.19820119313747767</v>
      </c>
      <c r="M1052" s="2">
        <f t="shared" si="68"/>
        <v>0.20233897089064595</v>
      </c>
      <c r="N1052" s="2">
        <f t="shared" si="69"/>
        <v>0.31578947368421051</v>
      </c>
      <c r="O1052" s="2">
        <f t="shared" si="70"/>
        <v>0.26785714285714285</v>
      </c>
      <c r="P1052" s="8">
        <f>VLOOKUP($A1052,'03 FORECAST SHIPPED'!$A$2:$G$1000000,4,FALSE)*L1052</f>
        <v>588330.51164963178</v>
      </c>
      <c r="Q1052" s="8">
        <f>VLOOKUP($A1052,'03 FORECAST SHIPPED'!$A$2:$G$1000000,5,FALSE)*M1052</f>
        <v>588193.39105201059</v>
      </c>
      <c r="R1052" s="8">
        <f>VLOOKUP($A1052,'03 FORECAST SHIPPED'!$A$2:$G$1000000,6,FALSE)*N1052</f>
        <v>12.315789473684211</v>
      </c>
      <c r="S1052" s="8">
        <f>VLOOKUP($A1052,'03 FORECAST SHIPPED'!$A$2:$G$1000000,7,FALSE)*O1052</f>
        <v>13.660714285714285</v>
      </c>
    </row>
    <row r="1053" spans="1:19" x14ac:dyDescent="0.25">
      <c r="A1053" t="s">
        <v>1089</v>
      </c>
      <c r="B1053">
        <f>VLOOKUP($A1053,'01 LEAD TIME'!$A$10:$G$1000000,2,FALSE)</f>
        <v>2</v>
      </c>
      <c r="C1053">
        <f>VLOOKUP($A1053,'01 LEAD TIME'!$A$10:$G$1000000,3,FALSE)</f>
        <v>6704</v>
      </c>
      <c r="D1053" s="3">
        <f>VLOOKUP($A1053,'01 LEAD TIME'!$A$10:$G$1000000,4,FALSE)</f>
        <v>3444006</v>
      </c>
      <c r="E1053" s="3">
        <f>VLOOKUP($A1053,'01 LEAD TIME'!$A$10:$G$1000000,5,FALSE)</f>
        <v>3336622.43</v>
      </c>
      <c r="F1053" s="3">
        <f>VLOOKUP($A1053,'01 LEAD TIME'!$A$10:$G$1000000,6,FALSE)</f>
        <v>55</v>
      </c>
      <c r="G1053" s="3">
        <f>VLOOKUP($A1053,'01 LEAD TIME'!$A$10:$G$1000000,7,FALSE)</f>
        <v>59</v>
      </c>
      <c r="H1053" s="3">
        <f>VLOOKUP($A1053,'02 SHIPPED'!$A$10:$G$1000000,4,FALSE)</f>
        <v>11647865.66</v>
      </c>
      <c r="I1053" s="3">
        <f>VLOOKUP($A1053,'02 SHIPPED'!$A$10:$G$1000000,5,FALSE)</f>
        <v>11154798.640000001</v>
      </c>
      <c r="J1053" s="3">
        <f>VLOOKUP($A1053,'02 SHIPPED'!$A$10:$G$1000000,6,FALSE)</f>
        <v>183</v>
      </c>
      <c r="K1053" s="3">
        <f>VLOOKUP($A1053,'02 SHIPPED'!$A$10:$G$1000000,7,FALSE)</f>
        <v>217</v>
      </c>
      <c r="L1053" s="2">
        <f t="shared" si="67"/>
        <v>0.29567700216762288</v>
      </c>
      <c r="M1053" s="2">
        <f t="shared" si="68"/>
        <v>0.29911991580333896</v>
      </c>
      <c r="N1053" s="2">
        <f t="shared" si="69"/>
        <v>0.30054644808743169</v>
      </c>
      <c r="O1053" s="2">
        <f t="shared" si="70"/>
        <v>0.27188940092165897</v>
      </c>
      <c r="P1053" s="8">
        <f>VLOOKUP($A1053,'03 FORECAST SHIPPED'!$A$2:$G$1000000,4,FALSE)*L1053</f>
        <v>3677889.1698076092</v>
      </c>
      <c r="Q1053" s="8">
        <f>VLOOKUP($A1053,'03 FORECAST SHIPPED'!$A$2:$G$1000000,5,FALSE)*M1053</f>
        <v>3594551.6638977458</v>
      </c>
      <c r="R1053" s="8">
        <f>VLOOKUP($A1053,'03 FORECAST SHIPPED'!$A$2:$G$1000000,6,FALSE)*N1053</f>
        <v>61.010928961748633</v>
      </c>
      <c r="S1053" s="8">
        <f>VLOOKUP($A1053,'03 FORECAST SHIPPED'!$A$2:$G$1000000,7,FALSE)*O1053</f>
        <v>64.981566820276498</v>
      </c>
    </row>
    <row r="1054" spans="1:19" x14ac:dyDescent="0.25">
      <c r="A1054" t="s">
        <v>1090</v>
      </c>
      <c r="B1054">
        <f>VLOOKUP($A1054,'01 LEAD TIME'!$A$10:$G$1000000,2,FALSE)</f>
        <v>2</v>
      </c>
      <c r="C1054">
        <f>VLOOKUP($A1054,'01 LEAD TIME'!$A$10:$G$1000000,3,FALSE)</f>
        <v>6722</v>
      </c>
      <c r="D1054" s="3">
        <f>VLOOKUP($A1054,'01 LEAD TIME'!$A$10:$G$1000000,4,FALSE)</f>
        <v>7999582</v>
      </c>
      <c r="E1054" s="3">
        <f>VLOOKUP($A1054,'01 LEAD TIME'!$A$10:$G$1000000,5,FALSE)</f>
        <v>7796800.8300000001</v>
      </c>
      <c r="F1054" s="3">
        <f>VLOOKUP($A1054,'01 LEAD TIME'!$A$10:$G$1000000,6,FALSE)</f>
        <v>110</v>
      </c>
      <c r="G1054" s="3">
        <f>VLOOKUP($A1054,'01 LEAD TIME'!$A$10:$G$1000000,7,FALSE)</f>
        <v>132</v>
      </c>
      <c r="H1054" s="3">
        <f>VLOOKUP($A1054,'02 SHIPPED'!$A$10:$G$1000000,4,FALSE)</f>
        <v>62364114.759999998</v>
      </c>
      <c r="I1054" s="3">
        <f>VLOOKUP($A1054,'02 SHIPPED'!$A$10:$G$1000000,5,FALSE)</f>
        <v>61110787.270000003</v>
      </c>
      <c r="J1054" s="3">
        <f>VLOOKUP($A1054,'02 SHIPPED'!$A$10:$G$1000000,6,FALSE)</f>
        <v>568</v>
      </c>
      <c r="K1054" s="3">
        <f>VLOOKUP($A1054,'02 SHIPPED'!$A$10:$G$1000000,7,FALSE)</f>
        <v>680</v>
      </c>
      <c r="L1054" s="2">
        <f t="shared" si="67"/>
        <v>0.12827219677189883</v>
      </c>
      <c r="M1054" s="2">
        <f t="shared" si="68"/>
        <v>0.12758468968092546</v>
      </c>
      <c r="N1054" s="2">
        <f t="shared" si="69"/>
        <v>0.19366197183098591</v>
      </c>
      <c r="O1054" s="2">
        <f t="shared" si="70"/>
        <v>0.19411764705882353</v>
      </c>
      <c r="P1054" s="8">
        <f>VLOOKUP($A1054,'03 FORECAST SHIPPED'!$A$2:$G$1000000,4,FALSE)*L1054</f>
        <v>7016316.7655904042</v>
      </c>
      <c r="Q1054" s="8">
        <f>VLOOKUP($A1054,'03 FORECAST SHIPPED'!$A$2:$G$1000000,5,FALSE)*M1054</f>
        <v>6891913.0770829907</v>
      </c>
      <c r="R1054" s="8">
        <f>VLOOKUP($A1054,'03 FORECAST SHIPPED'!$A$2:$G$1000000,6,FALSE)*N1054</f>
        <v>100.3169014084507</v>
      </c>
      <c r="S1054" s="8">
        <f>VLOOKUP($A1054,'03 FORECAST SHIPPED'!$A$2:$G$1000000,7,FALSE)*O1054</f>
        <v>120.15882352941176</v>
      </c>
    </row>
    <row r="1055" spans="1:19" x14ac:dyDescent="0.25">
      <c r="A1055" t="s">
        <v>1091</v>
      </c>
      <c r="B1055">
        <f>VLOOKUP($A1055,'01 LEAD TIME'!$A$10:$G$1000000,2,FALSE)</f>
        <v>2</v>
      </c>
      <c r="C1055">
        <f>VLOOKUP($A1055,'01 LEAD TIME'!$A$10:$G$1000000,3,FALSE)</f>
        <v>6856</v>
      </c>
      <c r="D1055" s="3">
        <f>VLOOKUP($A1055,'01 LEAD TIME'!$A$10:$G$1000000,4,FALSE)</f>
        <v>4117191</v>
      </c>
      <c r="E1055" s="3">
        <f>VLOOKUP($A1055,'01 LEAD TIME'!$A$10:$G$1000000,5,FALSE)</f>
        <v>4048721.85</v>
      </c>
      <c r="F1055" s="3">
        <f>VLOOKUP($A1055,'01 LEAD TIME'!$A$10:$G$1000000,6,FALSE)</f>
        <v>70</v>
      </c>
      <c r="G1055" s="3">
        <f>VLOOKUP($A1055,'01 LEAD TIME'!$A$10:$G$1000000,7,FALSE)</f>
        <v>84</v>
      </c>
      <c r="H1055" s="3">
        <f>VLOOKUP($A1055,'02 SHIPPED'!$A$10:$G$1000000,4,FALSE)</f>
        <v>15827396</v>
      </c>
      <c r="I1055" s="3">
        <f>VLOOKUP($A1055,'02 SHIPPED'!$A$10:$G$1000000,5,FALSE)</f>
        <v>15622665.439999999</v>
      </c>
      <c r="J1055" s="3">
        <f>VLOOKUP($A1055,'02 SHIPPED'!$A$10:$G$1000000,6,FALSE)</f>
        <v>223</v>
      </c>
      <c r="K1055" s="3">
        <f>VLOOKUP($A1055,'02 SHIPPED'!$A$10:$G$1000000,7,FALSE)</f>
        <v>270</v>
      </c>
      <c r="L1055" s="2">
        <f t="shared" si="67"/>
        <v>0.26013066204952479</v>
      </c>
      <c r="M1055" s="2">
        <f t="shared" si="68"/>
        <v>0.25915691951219305</v>
      </c>
      <c r="N1055" s="2">
        <f t="shared" si="69"/>
        <v>0.31390134529147984</v>
      </c>
      <c r="O1055" s="2">
        <f t="shared" si="70"/>
        <v>0.31111111111111112</v>
      </c>
      <c r="P1055" s="8">
        <f>VLOOKUP($A1055,'03 FORECAST SHIPPED'!$A$2:$G$1000000,4,FALSE)*L1055</f>
        <v>5352264.8500836147</v>
      </c>
      <c r="Q1055" s="8">
        <f>VLOOKUP($A1055,'03 FORECAST SHIPPED'!$A$2:$G$1000000,5,FALSE)*M1055</f>
        <v>5261932.9731830489</v>
      </c>
      <c r="R1055" s="8">
        <f>VLOOKUP($A1055,'03 FORECAST SHIPPED'!$A$2:$G$1000000,6,FALSE)*N1055</f>
        <v>91.345291479820631</v>
      </c>
      <c r="S1055" s="8">
        <f>VLOOKUP($A1055,'03 FORECAST SHIPPED'!$A$2:$G$1000000,7,FALSE)*O1055</f>
        <v>105.15555555555555</v>
      </c>
    </row>
    <row r="1056" spans="1:19" x14ac:dyDescent="0.25">
      <c r="A1056" t="s">
        <v>1092</v>
      </c>
      <c r="B1056">
        <f>VLOOKUP($A1056,'01 LEAD TIME'!$A$10:$G$1000000,2,FALSE)</f>
        <v>2</v>
      </c>
      <c r="C1056">
        <f>VLOOKUP($A1056,'01 LEAD TIME'!$A$10:$G$1000000,3,FALSE)</f>
        <v>6886</v>
      </c>
      <c r="D1056" s="3">
        <f>VLOOKUP($A1056,'01 LEAD TIME'!$A$10:$G$1000000,4,FALSE)</f>
        <v>122000</v>
      </c>
      <c r="E1056" s="3">
        <f>VLOOKUP($A1056,'01 LEAD TIME'!$A$10:$G$1000000,5,FALSE)</f>
        <v>122000</v>
      </c>
      <c r="F1056" s="3">
        <f>VLOOKUP($A1056,'01 LEAD TIME'!$A$10:$G$1000000,6,FALSE)</f>
        <v>3</v>
      </c>
      <c r="G1056" s="3">
        <f>VLOOKUP($A1056,'01 LEAD TIME'!$A$10:$G$1000000,7,FALSE)</f>
        <v>3</v>
      </c>
      <c r="H1056" s="3">
        <f>VLOOKUP($A1056,'02 SHIPPED'!$A$10:$G$1000000,4,FALSE)</f>
        <v>476490</v>
      </c>
      <c r="I1056" s="3">
        <f>VLOOKUP($A1056,'02 SHIPPED'!$A$10:$G$1000000,5,FALSE)</f>
        <v>415837.83</v>
      </c>
      <c r="J1056" s="3">
        <f>VLOOKUP($A1056,'02 SHIPPED'!$A$10:$G$1000000,6,FALSE)</f>
        <v>8</v>
      </c>
      <c r="K1056" s="3">
        <f>VLOOKUP($A1056,'02 SHIPPED'!$A$10:$G$1000000,7,FALSE)</f>
        <v>8</v>
      </c>
      <c r="L1056" s="2">
        <f t="shared" si="67"/>
        <v>0.25603895149950678</v>
      </c>
      <c r="M1056" s="2">
        <f t="shared" si="68"/>
        <v>0.29338360100619032</v>
      </c>
      <c r="N1056" s="2">
        <f t="shared" si="69"/>
        <v>0.375</v>
      </c>
      <c r="O1056" s="2">
        <f t="shared" si="70"/>
        <v>0.375</v>
      </c>
      <c r="P1056" s="8">
        <f>VLOOKUP($A1056,'03 FORECAST SHIPPED'!$A$2:$G$1000000,4,FALSE)*L1056</f>
        <v>363715.10839681834</v>
      </c>
      <c r="Q1056" s="8">
        <f>VLOOKUP($A1056,'03 FORECAST SHIPPED'!$A$2:$G$1000000,5,FALSE)*M1056</f>
        <v>413867.73781500349</v>
      </c>
      <c r="R1056" s="8">
        <f>VLOOKUP($A1056,'03 FORECAST SHIPPED'!$A$2:$G$1000000,6,FALSE)*N1056</f>
        <v>8.25</v>
      </c>
      <c r="S1056" s="8">
        <f>VLOOKUP($A1056,'03 FORECAST SHIPPED'!$A$2:$G$1000000,7,FALSE)*O1056</f>
        <v>9.375</v>
      </c>
    </row>
    <row r="1057" spans="1:19" x14ac:dyDescent="0.25">
      <c r="A1057" t="s">
        <v>1093</v>
      </c>
      <c r="B1057">
        <f>VLOOKUP($A1057,'01 LEAD TIME'!$A$10:$G$1000000,2,FALSE)</f>
        <v>2</v>
      </c>
      <c r="C1057">
        <f>VLOOKUP($A1057,'01 LEAD TIME'!$A$10:$G$1000000,3,FALSE)</f>
        <v>6915</v>
      </c>
      <c r="D1057" s="3">
        <f>VLOOKUP($A1057,'01 LEAD TIME'!$A$10:$G$1000000,4,FALSE)</f>
        <v>35900</v>
      </c>
      <c r="E1057" s="3">
        <f>VLOOKUP($A1057,'01 LEAD TIME'!$A$10:$G$1000000,5,FALSE)</f>
        <v>35900</v>
      </c>
      <c r="F1057" s="3">
        <f>VLOOKUP($A1057,'01 LEAD TIME'!$A$10:$G$1000000,6,FALSE)</f>
        <v>1</v>
      </c>
      <c r="G1057" s="3">
        <f>VLOOKUP($A1057,'01 LEAD TIME'!$A$10:$G$1000000,7,FALSE)</f>
        <v>1</v>
      </c>
      <c r="H1057" s="3">
        <f>VLOOKUP($A1057,'02 SHIPPED'!$A$10:$G$1000000,4,FALSE)</f>
        <v>97900</v>
      </c>
      <c r="I1057" s="3">
        <f>VLOOKUP($A1057,'02 SHIPPED'!$A$10:$G$1000000,5,FALSE)</f>
        <v>97900</v>
      </c>
      <c r="J1057" s="3">
        <f>VLOOKUP($A1057,'02 SHIPPED'!$A$10:$G$1000000,6,FALSE)</f>
        <v>2</v>
      </c>
      <c r="K1057" s="3">
        <f>VLOOKUP($A1057,'02 SHIPPED'!$A$10:$G$1000000,7,FALSE)</f>
        <v>2</v>
      </c>
      <c r="L1057" s="2">
        <f t="shared" si="67"/>
        <v>0.36670071501532175</v>
      </c>
      <c r="M1057" s="2">
        <f t="shared" si="68"/>
        <v>0.36670071501532175</v>
      </c>
      <c r="N1057" s="2">
        <f t="shared" si="69"/>
        <v>0.5</v>
      </c>
      <c r="O1057" s="2">
        <f t="shared" si="70"/>
        <v>0.5</v>
      </c>
      <c r="P1057" s="8">
        <f>VLOOKUP($A1057,'03 FORECAST SHIPPED'!$A$2:$G$1000000,4,FALSE)*L1057</f>
        <v>74073.544433094998</v>
      </c>
      <c r="Q1057" s="8">
        <f>VLOOKUP($A1057,'03 FORECAST SHIPPED'!$A$2:$G$1000000,5,FALSE)*M1057</f>
        <v>74073.544433094998</v>
      </c>
      <c r="R1057" s="8">
        <f>VLOOKUP($A1057,'03 FORECAST SHIPPED'!$A$2:$G$1000000,6,FALSE)*N1057</f>
        <v>2</v>
      </c>
      <c r="S1057" s="8">
        <f>VLOOKUP($A1057,'03 FORECAST SHIPPED'!$A$2:$G$1000000,7,FALSE)*O1057</f>
        <v>3</v>
      </c>
    </row>
    <row r="1058" spans="1:19" x14ac:dyDescent="0.25">
      <c r="A1058" t="s">
        <v>1094</v>
      </c>
      <c r="B1058">
        <f>VLOOKUP($A1058,'01 LEAD TIME'!$A$10:$G$1000000,2,FALSE)</f>
        <v>2</v>
      </c>
      <c r="C1058">
        <f>VLOOKUP($A1058,'01 LEAD TIME'!$A$10:$G$1000000,3,FALSE)</f>
        <v>6951</v>
      </c>
      <c r="D1058" s="3">
        <f>VLOOKUP($A1058,'01 LEAD TIME'!$A$10:$G$1000000,4,FALSE)</f>
        <v>19900</v>
      </c>
      <c r="E1058" s="3">
        <f>VLOOKUP($A1058,'01 LEAD TIME'!$A$10:$G$1000000,5,FALSE)</f>
        <v>17910</v>
      </c>
      <c r="F1058" s="3">
        <f>VLOOKUP($A1058,'01 LEAD TIME'!$A$10:$G$1000000,6,FALSE)</f>
        <v>1</v>
      </c>
      <c r="G1058" s="3">
        <f>VLOOKUP($A1058,'01 LEAD TIME'!$A$10:$G$1000000,7,FALSE)</f>
        <v>1</v>
      </c>
      <c r="H1058" s="3">
        <f>VLOOKUP($A1058,'02 SHIPPED'!$A$10:$G$1000000,4,FALSE)</f>
        <v>19900</v>
      </c>
      <c r="I1058" s="3">
        <f>VLOOKUP($A1058,'02 SHIPPED'!$A$10:$G$1000000,5,FALSE)</f>
        <v>17910</v>
      </c>
      <c r="J1058" s="3">
        <f>VLOOKUP($A1058,'02 SHIPPED'!$A$10:$G$1000000,6,FALSE)</f>
        <v>1</v>
      </c>
      <c r="K1058" s="3">
        <f>VLOOKUP($A1058,'02 SHIPPED'!$A$10:$G$1000000,7,FALSE)</f>
        <v>1</v>
      </c>
      <c r="L1058" s="2">
        <f t="shared" si="67"/>
        <v>1</v>
      </c>
      <c r="M1058" s="2">
        <f t="shared" si="68"/>
        <v>1</v>
      </c>
      <c r="N1058" s="2">
        <f t="shared" si="69"/>
        <v>1</v>
      </c>
      <c r="O1058" s="2">
        <f t="shared" si="70"/>
        <v>1</v>
      </c>
      <c r="P1058" s="8">
        <f>VLOOKUP($A1058,'03 FORECAST SHIPPED'!$A$2:$G$1000000,4,FALSE)*L1058</f>
        <v>0</v>
      </c>
      <c r="Q1058" s="8">
        <f>VLOOKUP($A1058,'03 FORECAST SHIPPED'!$A$2:$G$1000000,5,FALSE)*M1058</f>
        <v>0</v>
      </c>
      <c r="R1058" s="8">
        <f>VLOOKUP($A1058,'03 FORECAST SHIPPED'!$A$2:$G$1000000,6,FALSE)*N1058</f>
        <v>0</v>
      </c>
      <c r="S1058" s="8">
        <f>VLOOKUP($A1058,'03 FORECAST SHIPPED'!$A$2:$G$1000000,7,FALSE)*O1058</f>
        <v>0</v>
      </c>
    </row>
    <row r="1059" spans="1:19" x14ac:dyDescent="0.25">
      <c r="A1059" t="s">
        <v>1095</v>
      </c>
      <c r="B1059">
        <f>VLOOKUP($A1059,'01 LEAD TIME'!$A$10:$G$1000000,2,FALSE)</f>
        <v>2</v>
      </c>
      <c r="C1059">
        <f>VLOOKUP($A1059,'01 LEAD TIME'!$A$10:$G$1000000,3,FALSE)</f>
        <v>6980</v>
      </c>
      <c r="D1059" s="3">
        <f>VLOOKUP($A1059,'01 LEAD TIME'!$A$10:$G$1000000,4,FALSE)</f>
        <v>3715219</v>
      </c>
      <c r="E1059" s="3">
        <f>VLOOKUP($A1059,'01 LEAD TIME'!$A$10:$G$1000000,5,FALSE)</f>
        <v>3670918.92</v>
      </c>
      <c r="F1059" s="3">
        <f>VLOOKUP($A1059,'01 LEAD TIME'!$A$10:$G$1000000,6,FALSE)</f>
        <v>58</v>
      </c>
      <c r="G1059" s="3">
        <f>VLOOKUP($A1059,'01 LEAD TIME'!$A$10:$G$1000000,7,FALSE)</f>
        <v>71</v>
      </c>
      <c r="H1059" s="3">
        <f>VLOOKUP($A1059,'02 SHIPPED'!$A$10:$G$1000000,4,FALSE)</f>
        <v>33952971.5</v>
      </c>
      <c r="I1059" s="3">
        <f>VLOOKUP($A1059,'02 SHIPPED'!$A$10:$G$1000000,5,FALSE)</f>
        <v>33739940.149999999</v>
      </c>
      <c r="J1059" s="3">
        <f>VLOOKUP($A1059,'02 SHIPPED'!$A$10:$G$1000000,6,FALSE)</f>
        <v>388</v>
      </c>
      <c r="K1059" s="3">
        <f>VLOOKUP($A1059,'02 SHIPPED'!$A$10:$G$1000000,7,FALSE)</f>
        <v>475</v>
      </c>
      <c r="L1059" s="2">
        <f t="shared" si="67"/>
        <v>0.10942249929435484</v>
      </c>
      <c r="M1059" s="2">
        <f t="shared" si="68"/>
        <v>0.10880039809436355</v>
      </c>
      <c r="N1059" s="2">
        <f t="shared" si="69"/>
        <v>0.14948453608247422</v>
      </c>
      <c r="O1059" s="2">
        <f t="shared" si="70"/>
        <v>0.14947368421052631</v>
      </c>
      <c r="P1059" s="8">
        <f>VLOOKUP($A1059,'03 FORECAST SHIPPED'!$A$2:$G$1000000,4,FALSE)*L1059</f>
        <v>4126337.493983774</v>
      </c>
      <c r="Q1059" s="8">
        <f>VLOOKUP($A1059,'03 FORECAST SHIPPED'!$A$2:$G$1000000,5,FALSE)*M1059</f>
        <v>4078102.6962618856</v>
      </c>
      <c r="R1059" s="8">
        <f>VLOOKUP($A1059,'03 FORECAST SHIPPED'!$A$2:$G$1000000,6,FALSE)*N1059</f>
        <v>65.922680412371136</v>
      </c>
      <c r="S1059" s="8">
        <f>VLOOKUP($A1059,'03 FORECAST SHIPPED'!$A$2:$G$1000000,7,FALSE)*O1059</f>
        <v>79.81894736842105</v>
      </c>
    </row>
    <row r="1060" spans="1:19" x14ac:dyDescent="0.25">
      <c r="A1060" t="s">
        <v>1096</v>
      </c>
      <c r="B1060">
        <f>VLOOKUP($A1060,'01 LEAD TIME'!$A$10:$G$1000000,2,FALSE)</f>
        <v>2</v>
      </c>
      <c r="C1060">
        <f>VLOOKUP($A1060,'01 LEAD TIME'!$A$10:$G$1000000,3,FALSE)</f>
        <v>6988</v>
      </c>
      <c r="D1060" s="3">
        <f>VLOOKUP($A1060,'01 LEAD TIME'!$A$10:$G$1000000,4,FALSE)</f>
        <v>3253971</v>
      </c>
      <c r="E1060" s="3">
        <f>VLOOKUP($A1060,'01 LEAD TIME'!$A$10:$G$1000000,5,FALSE)</f>
        <v>3217763.58</v>
      </c>
      <c r="F1060" s="3">
        <f>VLOOKUP($A1060,'01 LEAD TIME'!$A$10:$G$1000000,6,FALSE)</f>
        <v>49</v>
      </c>
      <c r="G1060" s="3">
        <f>VLOOKUP($A1060,'01 LEAD TIME'!$A$10:$G$1000000,7,FALSE)</f>
        <v>54</v>
      </c>
      <c r="H1060" s="3">
        <f>VLOOKUP($A1060,'02 SHIPPED'!$A$10:$G$1000000,4,FALSE)</f>
        <v>48901212</v>
      </c>
      <c r="I1060" s="3">
        <f>VLOOKUP($A1060,'02 SHIPPED'!$A$10:$G$1000000,5,FALSE)</f>
        <v>48007321.060000002</v>
      </c>
      <c r="J1060" s="3">
        <f>VLOOKUP($A1060,'02 SHIPPED'!$A$10:$G$1000000,6,FALSE)</f>
        <v>650</v>
      </c>
      <c r="K1060" s="3">
        <f>VLOOKUP($A1060,'02 SHIPPED'!$A$10:$G$1000000,7,FALSE)</f>
        <v>743</v>
      </c>
      <c r="L1060" s="2">
        <f t="shared" si="67"/>
        <v>6.6541724978104844E-2</v>
      </c>
      <c r="M1060" s="2">
        <f t="shared" si="68"/>
        <v>6.7026518225801621E-2</v>
      </c>
      <c r="N1060" s="2">
        <f t="shared" si="69"/>
        <v>7.5384615384615383E-2</v>
      </c>
      <c r="O1060" s="2">
        <f t="shared" si="70"/>
        <v>7.2678331090174964E-2</v>
      </c>
      <c r="P1060" s="8">
        <f>VLOOKUP($A1060,'03 FORECAST SHIPPED'!$A$2:$G$1000000,4,FALSE)*L1060</f>
        <v>2923481.0758454208</v>
      </c>
      <c r="Q1060" s="8">
        <f>VLOOKUP($A1060,'03 FORECAST SHIPPED'!$A$2:$G$1000000,5,FALSE)*M1060</f>
        <v>2893649.2342256051</v>
      </c>
      <c r="R1060" s="8">
        <f>VLOOKUP($A1060,'03 FORECAST SHIPPED'!$A$2:$G$1000000,6,FALSE)*N1060</f>
        <v>43.572307692307689</v>
      </c>
      <c r="S1060" s="8">
        <f>VLOOKUP($A1060,'03 FORECAST SHIPPED'!$A$2:$G$1000000,7,FALSE)*O1060</f>
        <v>48.331090174966349</v>
      </c>
    </row>
    <row r="1061" spans="1:19" x14ac:dyDescent="0.25">
      <c r="A1061" t="s">
        <v>1097</v>
      </c>
      <c r="B1061">
        <f>VLOOKUP($A1061,'01 LEAD TIME'!$A$10:$G$1000000,2,FALSE)</f>
        <v>2</v>
      </c>
      <c r="C1061">
        <f>VLOOKUP($A1061,'01 LEAD TIME'!$A$10:$G$1000000,3,FALSE)</f>
        <v>7002</v>
      </c>
      <c r="D1061" s="3">
        <f>VLOOKUP($A1061,'01 LEAD TIME'!$A$10:$G$1000000,4,FALSE)</f>
        <v>538776</v>
      </c>
      <c r="E1061" s="3">
        <f>VLOOKUP($A1061,'01 LEAD TIME'!$A$10:$G$1000000,5,FALSE)</f>
        <v>518809.56</v>
      </c>
      <c r="F1061" s="3">
        <f>VLOOKUP($A1061,'01 LEAD TIME'!$A$10:$G$1000000,6,FALSE)</f>
        <v>7</v>
      </c>
      <c r="G1061" s="3">
        <f>VLOOKUP($A1061,'01 LEAD TIME'!$A$10:$G$1000000,7,FALSE)</f>
        <v>8</v>
      </c>
      <c r="H1061" s="3">
        <f>VLOOKUP($A1061,'02 SHIPPED'!$A$10:$G$1000000,4,FALSE)</f>
        <v>2480188</v>
      </c>
      <c r="I1061" s="3">
        <f>VLOOKUP($A1061,'02 SHIPPED'!$A$10:$G$1000000,5,FALSE)</f>
        <v>2443596.56</v>
      </c>
      <c r="J1061" s="3">
        <f>VLOOKUP($A1061,'02 SHIPPED'!$A$10:$G$1000000,6,FALSE)</f>
        <v>38</v>
      </c>
      <c r="K1061" s="3">
        <f>VLOOKUP($A1061,'02 SHIPPED'!$A$10:$G$1000000,7,FALSE)</f>
        <v>47</v>
      </c>
      <c r="L1061" s="2">
        <f t="shared" si="67"/>
        <v>0.21723191951577864</v>
      </c>
      <c r="M1061" s="2">
        <f t="shared" si="68"/>
        <v>0.21231391813712489</v>
      </c>
      <c r="N1061" s="2">
        <f t="shared" si="69"/>
        <v>0.18421052631578946</v>
      </c>
      <c r="O1061" s="2">
        <f t="shared" si="70"/>
        <v>0.1702127659574468</v>
      </c>
      <c r="P1061" s="8">
        <f>VLOOKUP($A1061,'03 FORECAST SHIPPED'!$A$2:$G$1000000,4,FALSE)*L1061</f>
        <v>689616.63134568825</v>
      </c>
      <c r="Q1061" s="8">
        <f>VLOOKUP($A1061,'03 FORECAST SHIPPED'!$A$2:$G$1000000,5,FALSE)*M1061</f>
        <v>670474.40232803405</v>
      </c>
      <c r="R1061" s="8">
        <f>VLOOKUP($A1061,'03 FORECAST SHIPPED'!$A$2:$G$1000000,6,FALSE)*N1061</f>
        <v>8.2894736842105257</v>
      </c>
      <c r="S1061" s="8">
        <f>VLOOKUP($A1061,'03 FORECAST SHIPPED'!$A$2:$G$1000000,7,FALSE)*O1061</f>
        <v>9.5319148936170208</v>
      </c>
    </row>
    <row r="1062" spans="1:19" x14ac:dyDescent="0.25">
      <c r="A1062" t="s">
        <v>1098</v>
      </c>
      <c r="B1062">
        <f>VLOOKUP($A1062,'01 LEAD TIME'!$A$10:$G$1000000,2,FALSE)</f>
        <v>2</v>
      </c>
      <c r="C1062">
        <f>VLOOKUP($A1062,'01 LEAD TIME'!$A$10:$G$1000000,3,FALSE)</f>
        <v>7009</v>
      </c>
      <c r="D1062" s="3">
        <f>VLOOKUP($A1062,'01 LEAD TIME'!$A$10:$G$1000000,4,FALSE)</f>
        <v>402700</v>
      </c>
      <c r="E1062" s="3">
        <f>VLOOKUP($A1062,'01 LEAD TIME'!$A$10:$G$1000000,5,FALSE)</f>
        <v>402700</v>
      </c>
      <c r="F1062" s="3">
        <f>VLOOKUP($A1062,'01 LEAD TIME'!$A$10:$G$1000000,6,FALSE)</f>
        <v>6</v>
      </c>
      <c r="G1062" s="3">
        <f>VLOOKUP($A1062,'01 LEAD TIME'!$A$10:$G$1000000,7,FALSE)</f>
        <v>6</v>
      </c>
      <c r="H1062" s="3">
        <f>VLOOKUP($A1062,'02 SHIPPED'!$A$10:$G$1000000,4,FALSE)</f>
        <v>1517858</v>
      </c>
      <c r="I1062" s="3">
        <f>VLOOKUP($A1062,'02 SHIPPED'!$A$10:$G$1000000,5,FALSE)</f>
        <v>1499808</v>
      </c>
      <c r="J1062" s="3">
        <f>VLOOKUP($A1062,'02 SHIPPED'!$A$10:$G$1000000,6,FALSE)</f>
        <v>18</v>
      </c>
      <c r="K1062" s="3">
        <f>VLOOKUP($A1062,'02 SHIPPED'!$A$10:$G$1000000,7,FALSE)</f>
        <v>26</v>
      </c>
      <c r="L1062" s="2">
        <f t="shared" si="67"/>
        <v>0.26530808547308116</v>
      </c>
      <c r="M1062" s="2">
        <f t="shared" si="68"/>
        <v>0.26850103479912096</v>
      </c>
      <c r="N1062" s="2">
        <f t="shared" si="69"/>
        <v>0.33333333333333331</v>
      </c>
      <c r="O1062" s="2">
        <f t="shared" si="70"/>
        <v>0.23076923076923078</v>
      </c>
      <c r="P1062" s="8">
        <f>VLOOKUP($A1062,'03 FORECAST SHIPPED'!$A$2:$G$1000000,4,FALSE)*L1062</f>
        <v>356165.49242419255</v>
      </c>
      <c r="Q1062" s="8">
        <f>VLOOKUP($A1062,'03 FORECAST SHIPPED'!$A$2:$G$1000000,5,FALSE)*M1062</f>
        <v>349288.96865465445</v>
      </c>
      <c r="R1062" s="8">
        <f>VLOOKUP($A1062,'03 FORECAST SHIPPED'!$A$2:$G$1000000,6,FALSE)*N1062</f>
        <v>5.6666666666666661</v>
      </c>
      <c r="S1062" s="8">
        <f>VLOOKUP($A1062,'03 FORECAST SHIPPED'!$A$2:$G$1000000,7,FALSE)*O1062</f>
        <v>5.3076923076923084</v>
      </c>
    </row>
    <row r="1063" spans="1:19" x14ac:dyDescent="0.25">
      <c r="A1063" t="s">
        <v>1099</v>
      </c>
      <c r="B1063">
        <f>VLOOKUP($A1063,'01 LEAD TIME'!$A$10:$G$1000000,2,FALSE)</f>
        <v>2</v>
      </c>
      <c r="C1063">
        <f>VLOOKUP($A1063,'01 LEAD TIME'!$A$10:$G$1000000,3,FALSE)</f>
        <v>7059</v>
      </c>
      <c r="D1063" s="3">
        <f>VLOOKUP($A1063,'01 LEAD TIME'!$A$10:$G$1000000,4,FALSE)</f>
        <v>972498</v>
      </c>
      <c r="E1063" s="3">
        <f>VLOOKUP($A1063,'01 LEAD TIME'!$A$10:$G$1000000,5,FALSE)</f>
        <v>944647.28</v>
      </c>
      <c r="F1063" s="3">
        <f>VLOOKUP($A1063,'01 LEAD TIME'!$A$10:$G$1000000,6,FALSE)</f>
        <v>14</v>
      </c>
      <c r="G1063" s="3">
        <f>VLOOKUP($A1063,'01 LEAD TIME'!$A$10:$G$1000000,7,FALSE)</f>
        <v>14</v>
      </c>
      <c r="H1063" s="3">
        <f>VLOOKUP($A1063,'02 SHIPPED'!$A$10:$G$1000000,4,FALSE)</f>
        <v>1164389</v>
      </c>
      <c r="I1063" s="3">
        <f>VLOOKUP($A1063,'02 SHIPPED'!$A$10:$G$1000000,5,FALSE)</f>
        <v>1148909</v>
      </c>
      <c r="J1063" s="3">
        <f>VLOOKUP($A1063,'02 SHIPPED'!$A$10:$G$1000000,6,FALSE)</f>
        <v>15</v>
      </c>
      <c r="K1063" s="3">
        <f>VLOOKUP($A1063,'02 SHIPPED'!$A$10:$G$1000000,7,FALSE)</f>
        <v>20</v>
      </c>
      <c r="L1063" s="2">
        <f t="shared" si="67"/>
        <v>0.83520026382935597</v>
      </c>
      <c r="M1063" s="2">
        <f t="shared" si="68"/>
        <v>0.82221244676471328</v>
      </c>
      <c r="N1063" s="2">
        <f t="shared" si="69"/>
        <v>0.93333333333333335</v>
      </c>
      <c r="O1063" s="2">
        <f t="shared" si="70"/>
        <v>0.7</v>
      </c>
      <c r="P1063" s="8">
        <f>VLOOKUP($A1063,'03 FORECAST SHIPPED'!$A$2:$G$1000000,4,FALSE)*L1063</f>
        <v>1521525.2454308653</v>
      </c>
      <c r="Q1063" s="8">
        <f>VLOOKUP($A1063,'03 FORECAST SHIPPED'!$A$2:$G$1000000,5,FALSE)*M1063</f>
        <v>1466324.0001196912</v>
      </c>
      <c r="R1063" s="8">
        <f>VLOOKUP($A1063,'03 FORECAST SHIPPED'!$A$2:$G$1000000,6,FALSE)*N1063</f>
        <v>27.066666666666666</v>
      </c>
      <c r="S1063" s="8">
        <f>VLOOKUP($A1063,'03 FORECAST SHIPPED'!$A$2:$G$1000000,7,FALSE)*O1063</f>
        <v>23.799999999999997</v>
      </c>
    </row>
    <row r="1064" spans="1:19" x14ac:dyDescent="0.25">
      <c r="A1064" t="s">
        <v>1100</v>
      </c>
      <c r="B1064">
        <f>VLOOKUP($A1064,'01 LEAD TIME'!$A$10:$G$1000000,2,FALSE)</f>
        <v>2</v>
      </c>
      <c r="C1064">
        <f>VLOOKUP($A1064,'01 LEAD TIME'!$A$10:$G$1000000,3,FALSE)</f>
        <v>7096</v>
      </c>
      <c r="D1064" s="3">
        <f>VLOOKUP($A1064,'01 LEAD TIME'!$A$10:$G$1000000,4,FALSE)</f>
        <v>68000</v>
      </c>
      <c r="E1064" s="3">
        <f>VLOOKUP($A1064,'01 LEAD TIME'!$A$10:$G$1000000,5,FALSE)</f>
        <v>68000</v>
      </c>
      <c r="F1064" s="3">
        <f>VLOOKUP($A1064,'01 LEAD TIME'!$A$10:$G$1000000,6,FALSE)</f>
        <v>1</v>
      </c>
      <c r="G1064" s="3">
        <f>VLOOKUP($A1064,'01 LEAD TIME'!$A$10:$G$1000000,7,FALSE)</f>
        <v>1</v>
      </c>
      <c r="H1064" s="3">
        <f>VLOOKUP($A1064,'02 SHIPPED'!$A$10:$G$1000000,4,FALSE)</f>
        <v>68000</v>
      </c>
      <c r="I1064" s="3">
        <f>VLOOKUP($A1064,'02 SHIPPED'!$A$10:$G$1000000,5,FALSE)</f>
        <v>68000</v>
      </c>
      <c r="J1064" s="3">
        <f>VLOOKUP($A1064,'02 SHIPPED'!$A$10:$G$1000000,6,FALSE)</f>
        <v>1</v>
      </c>
      <c r="K1064" s="3">
        <f>VLOOKUP($A1064,'02 SHIPPED'!$A$10:$G$1000000,7,FALSE)</f>
        <v>1</v>
      </c>
      <c r="L1064" s="2">
        <f t="shared" si="67"/>
        <v>1</v>
      </c>
      <c r="M1064" s="2">
        <f t="shared" si="68"/>
        <v>1</v>
      </c>
      <c r="N1064" s="2">
        <f t="shared" si="69"/>
        <v>1</v>
      </c>
      <c r="O1064" s="2">
        <f t="shared" si="70"/>
        <v>1</v>
      </c>
      <c r="P1064" s="8">
        <f>VLOOKUP($A1064,'03 FORECAST SHIPPED'!$A$2:$G$1000000,4,FALSE)*L1064</f>
        <v>169900</v>
      </c>
      <c r="Q1064" s="8">
        <f>VLOOKUP($A1064,'03 FORECAST SHIPPED'!$A$2:$G$1000000,5,FALSE)*M1064</f>
        <v>159100</v>
      </c>
      <c r="R1064" s="8">
        <f>VLOOKUP($A1064,'03 FORECAST SHIPPED'!$A$2:$G$1000000,6,FALSE)*N1064</f>
        <v>2</v>
      </c>
      <c r="S1064" s="8">
        <f>VLOOKUP($A1064,'03 FORECAST SHIPPED'!$A$2:$G$1000000,7,FALSE)*O1064</f>
        <v>2</v>
      </c>
    </row>
    <row r="1065" spans="1:19" x14ac:dyDescent="0.25">
      <c r="A1065" t="s">
        <v>1101</v>
      </c>
      <c r="B1065">
        <f>VLOOKUP($A1065,'01 LEAD TIME'!$A$10:$G$1000000,2,FALSE)</f>
        <v>2</v>
      </c>
      <c r="C1065">
        <f>VLOOKUP($A1065,'01 LEAD TIME'!$A$10:$G$1000000,3,FALSE)</f>
        <v>7119</v>
      </c>
      <c r="D1065" s="3">
        <f>VLOOKUP($A1065,'01 LEAD TIME'!$A$10:$G$1000000,4,FALSE)</f>
        <v>2016497</v>
      </c>
      <c r="E1065" s="3">
        <f>VLOOKUP($A1065,'01 LEAD TIME'!$A$10:$G$1000000,5,FALSE)</f>
        <v>2016497</v>
      </c>
      <c r="F1065" s="3">
        <f>VLOOKUP($A1065,'01 LEAD TIME'!$A$10:$G$1000000,6,FALSE)</f>
        <v>30</v>
      </c>
      <c r="G1065" s="3">
        <f>VLOOKUP($A1065,'01 LEAD TIME'!$A$10:$G$1000000,7,FALSE)</f>
        <v>32</v>
      </c>
      <c r="H1065" s="3">
        <f>VLOOKUP($A1065,'02 SHIPPED'!$A$10:$G$1000000,4,FALSE)</f>
        <v>4220513</v>
      </c>
      <c r="I1065" s="3">
        <f>VLOOKUP($A1065,'02 SHIPPED'!$A$10:$G$1000000,5,FALSE)</f>
        <v>4178713</v>
      </c>
      <c r="J1065" s="3">
        <f>VLOOKUP($A1065,'02 SHIPPED'!$A$10:$G$1000000,6,FALSE)</f>
        <v>59</v>
      </c>
      <c r="K1065" s="3">
        <f>VLOOKUP($A1065,'02 SHIPPED'!$A$10:$G$1000000,7,FALSE)</f>
        <v>75</v>
      </c>
      <c r="L1065" s="2">
        <f t="shared" si="67"/>
        <v>0.47778480957172742</v>
      </c>
      <c r="M1065" s="2">
        <f t="shared" si="68"/>
        <v>0.48256412919480235</v>
      </c>
      <c r="N1065" s="2">
        <f t="shared" si="69"/>
        <v>0.50847457627118642</v>
      </c>
      <c r="O1065" s="2">
        <f t="shared" si="70"/>
        <v>0.42666666666666669</v>
      </c>
      <c r="P1065" s="8">
        <f>VLOOKUP($A1065,'03 FORECAST SHIPPED'!$A$2:$G$1000000,4,FALSE)*L1065</f>
        <v>3367525.283747497</v>
      </c>
      <c r="Q1065" s="8">
        <f>VLOOKUP($A1065,'03 FORECAST SHIPPED'!$A$2:$G$1000000,5,FALSE)*M1065</f>
        <v>3381039.7276111091</v>
      </c>
      <c r="R1065" s="8">
        <f>VLOOKUP($A1065,'03 FORECAST SHIPPED'!$A$2:$G$1000000,6,FALSE)*N1065</f>
        <v>46.779661016949149</v>
      </c>
      <c r="S1065" s="8">
        <f>VLOOKUP($A1065,'03 FORECAST SHIPPED'!$A$2:$G$1000000,7,FALSE)*O1065</f>
        <v>49.493333333333339</v>
      </c>
    </row>
    <row r="1066" spans="1:19" x14ac:dyDescent="0.25">
      <c r="A1066" t="s">
        <v>1102</v>
      </c>
      <c r="B1066">
        <f>VLOOKUP($A1066,'01 LEAD TIME'!$A$10:$G$1000000,2,FALSE)</f>
        <v>2</v>
      </c>
      <c r="C1066">
        <f>VLOOKUP($A1066,'01 LEAD TIME'!$A$10:$G$1000000,3,FALSE)</f>
        <v>7126</v>
      </c>
      <c r="D1066" s="3">
        <f>VLOOKUP($A1066,'01 LEAD TIME'!$A$10:$G$1000000,4,FALSE)</f>
        <v>4586354</v>
      </c>
      <c r="E1066" s="3">
        <f>VLOOKUP($A1066,'01 LEAD TIME'!$A$10:$G$1000000,5,FALSE)</f>
        <v>4551719.2699999996</v>
      </c>
      <c r="F1066" s="3">
        <f>VLOOKUP($A1066,'01 LEAD TIME'!$A$10:$G$1000000,6,FALSE)</f>
        <v>58</v>
      </c>
      <c r="G1066" s="3">
        <f>VLOOKUP($A1066,'01 LEAD TIME'!$A$10:$G$1000000,7,FALSE)</f>
        <v>91</v>
      </c>
      <c r="H1066" s="3">
        <f>VLOOKUP($A1066,'02 SHIPPED'!$A$10:$G$1000000,4,FALSE)</f>
        <v>13027828</v>
      </c>
      <c r="I1066" s="3">
        <f>VLOOKUP($A1066,'02 SHIPPED'!$A$10:$G$1000000,5,FALSE)</f>
        <v>12938956</v>
      </c>
      <c r="J1066" s="3">
        <f>VLOOKUP($A1066,'02 SHIPPED'!$A$10:$G$1000000,6,FALSE)</f>
        <v>188</v>
      </c>
      <c r="K1066" s="3">
        <f>VLOOKUP($A1066,'02 SHIPPED'!$A$10:$G$1000000,7,FALSE)</f>
        <v>255</v>
      </c>
      <c r="L1066" s="2">
        <f t="shared" si="67"/>
        <v>0.35204287314815641</v>
      </c>
      <c r="M1066" s="2">
        <f t="shared" si="68"/>
        <v>0.35178412153190719</v>
      </c>
      <c r="N1066" s="2">
        <f t="shared" si="69"/>
        <v>0.30851063829787234</v>
      </c>
      <c r="O1066" s="2">
        <f t="shared" si="70"/>
        <v>0.35686274509803922</v>
      </c>
      <c r="P1066" s="8">
        <f>VLOOKUP($A1066,'03 FORECAST SHIPPED'!$A$2:$G$1000000,4,FALSE)*L1066</f>
        <v>5541376.2583191916</v>
      </c>
      <c r="Q1066" s="8">
        <f>VLOOKUP($A1066,'03 FORECAST SHIPPED'!$A$2:$G$1000000,5,FALSE)*M1066</f>
        <v>5499866.0602881331</v>
      </c>
      <c r="R1066" s="8">
        <f>VLOOKUP($A1066,'03 FORECAST SHIPPED'!$A$2:$G$1000000,6,FALSE)*N1066</f>
        <v>67.255319148936167</v>
      </c>
      <c r="S1066" s="8">
        <f>VLOOKUP($A1066,'03 FORECAST SHIPPED'!$A$2:$G$1000000,7,FALSE)*O1066</f>
        <v>105.63137254901962</v>
      </c>
    </row>
    <row r="1067" spans="1:19" x14ac:dyDescent="0.25">
      <c r="A1067" t="s">
        <v>1103</v>
      </c>
      <c r="B1067">
        <f>VLOOKUP($A1067,'01 LEAD TIME'!$A$10:$G$1000000,2,FALSE)</f>
        <v>3</v>
      </c>
      <c r="C1067">
        <f>VLOOKUP($A1067,'01 LEAD TIME'!$A$10:$G$1000000,3,FALSE)</f>
        <v>144</v>
      </c>
      <c r="D1067" s="3">
        <f>VLOOKUP($A1067,'01 LEAD TIME'!$A$10:$G$1000000,4,FALSE)</f>
        <v>6200</v>
      </c>
      <c r="E1067" s="3">
        <f>VLOOKUP($A1067,'01 LEAD TIME'!$A$10:$G$1000000,5,FALSE)</f>
        <v>6200</v>
      </c>
      <c r="F1067" s="3">
        <f>VLOOKUP($A1067,'01 LEAD TIME'!$A$10:$G$1000000,6,FALSE)</f>
        <v>1</v>
      </c>
      <c r="G1067" s="3">
        <f>VLOOKUP($A1067,'01 LEAD TIME'!$A$10:$G$1000000,7,FALSE)</f>
        <v>1</v>
      </c>
      <c r="H1067" s="3">
        <f>VLOOKUP($A1067,'02 SHIPPED'!$A$10:$G$1000000,4,FALSE)</f>
        <v>6200</v>
      </c>
      <c r="I1067" s="3">
        <f>VLOOKUP($A1067,'02 SHIPPED'!$A$10:$G$1000000,5,FALSE)</f>
        <v>6200</v>
      </c>
      <c r="J1067" s="3">
        <f>VLOOKUP($A1067,'02 SHIPPED'!$A$10:$G$1000000,6,FALSE)</f>
        <v>1</v>
      </c>
      <c r="K1067" s="3">
        <f>VLOOKUP($A1067,'02 SHIPPED'!$A$10:$G$1000000,7,FALSE)</f>
        <v>1</v>
      </c>
      <c r="L1067" s="2">
        <f t="shared" si="67"/>
        <v>1</v>
      </c>
      <c r="M1067" s="2">
        <f t="shared" si="68"/>
        <v>1</v>
      </c>
      <c r="N1067" s="2">
        <f t="shared" si="69"/>
        <v>1</v>
      </c>
      <c r="O1067" s="2">
        <f t="shared" si="70"/>
        <v>1</v>
      </c>
      <c r="P1067" s="8">
        <f>VLOOKUP($A1067,'03 FORECAST SHIPPED'!$A$2:$G$1000000,4,FALSE)*L1067</f>
        <v>0</v>
      </c>
      <c r="Q1067" s="8">
        <f>VLOOKUP($A1067,'03 FORECAST SHIPPED'!$A$2:$G$1000000,5,FALSE)*M1067</f>
        <v>0</v>
      </c>
      <c r="R1067" s="8">
        <f>VLOOKUP($A1067,'03 FORECAST SHIPPED'!$A$2:$G$1000000,6,FALSE)*N1067</f>
        <v>0</v>
      </c>
      <c r="S1067" s="8">
        <f>VLOOKUP($A1067,'03 FORECAST SHIPPED'!$A$2:$G$1000000,7,FALSE)*O1067</f>
        <v>0</v>
      </c>
    </row>
    <row r="1068" spans="1:19" x14ac:dyDescent="0.25">
      <c r="A1068" t="s">
        <v>1104</v>
      </c>
      <c r="B1068">
        <f>VLOOKUP($A1068,'01 LEAD TIME'!$A$10:$G$1000000,2,FALSE)</f>
        <v>3</v>
      </c>
      <c r="C1068">
        <f>VLOOKUP($A1068,'01 LEAD TIME'!$A$10:$G$1000000,3,FALSE)</f>
        <v>208</v>
      </c>
      <c r="D1068" s="3">
        <f>VLOOKUP($A1068,'01 LEAD TIME'!$A$10:$G$1000000,4,FALSE)</f>
        <v>245000</v>
      </c>
      <c r="E1068" s="3">
        <f>VLOOKUP($A1068,'01 LEAD TIME'!$A$10:$G$1000000,5,FALSE)</f>
        <v>245000</v>
      </c>
      <c r="F1068" s="3">
        <f>VLOOKUP($A1068,'01 LEAD TIME'!$A$10:$G$1000000,6,FALSE)</f>
        <v>1</v>
      </c>
      <c r="G1068" s="3">
        <f>VLOOKUP($A1068,'01 LEAD TIME'!$A$10:$G$1000000,7,FALSE)</f>
        <v>1</v>
      </c>
      <c r="H1068" s="3">
        <f>VLOOKUP($A1068,'02 SHIPPED'!$A$10:$G$1000000,4,FALSE)</f>
        <v>245000</v>
      </c>
      <c r="I1068" s="3">
        <f>VLOOKUP($A1068,'02 SHIPPED'!$A$10:$G$1000000,5,FALSE)</f>
        <v>245000</v>
      </c>
      <c r="J1068" s="3">
        <f>VLOOKUP($A1068,'02 SHIPPED'!$A$10:$G$1000000,6,FALSE)</f>
        <v>1</v>
      </c>
      <c r="K1068" s="3">
        <f>VLOOKUP($A1068,'02 SHIPPED'!$A$10:$G$1000000,7,FALSE)</f>
        <v>1</v>
      </c>
      <c r="L1068" s="2">
        <f t="shared" si="67"/>
        <v>1</v>
      </c>
      <c r="M1068" s="2">
        <f t="shared" si="68"/>
        <v>1</v>
      </c>
      <c r="N1068" s="2">
        <f t="shared" si="69"/>
        <v>1</v>
      </c>
      <c r="O1068" s="2">
        <f t="shared" si="70"/>
        <v>1</v>
      </c>
      <c r="P1068" s="8">
        <f>VLOOKUP($A1068,'03 FORECAST SHIPPED'!$A$2:$G$1000000,4,FALSE)*L1068</f>
        <v>245000</v>
      </c>
      <c r="Q1068" s="8">
        <f>VLOOKUP($A1068,'03 FORECAST SHIPPED'!$A$2:$G$1000000,5,FALSE)*M1068</f>
        <v>245000</v>
      </c>
      <c r="R1068" s="8">
        <f>VLOOKUP($A1068,'03 FORECAST SHIPPED'!$A$2:$G$1000000,6,FALSE)*N1068</f>
        <v>1</v>
      </c>
      <c r="S1068" s="8">
        <f>VLOOKUP($A1068,'03 FORECAST SHIPPED'!$A$2:$G$1000000,7,FALSE)*O1068</f>
        <v>1</v>
      </c>
    </row>
    <row r="1069" spans="1:19" x14ac:dyDescent="0.25">
      <c r="A1069" t="s">
        <v>1105</v>
      </c>
      <c r="B1069">
        <f>VLOOKUP($A1069,'01 LEAD TIME'!$A$10:$G$1000000,2,FALSE)</f>
        <v>3</v>
      </c>
      <c r="C1069">
        <f>VLOOKUP($A1069,'01 LEAD TIME'!$A$10:$G$1000000,3,FALSE)</f>
        <v>530</v>
      </c>
      <c r="D1069" s="3">
        <f>VLOOKUP($A1069,'01 LEAD TIME'!$A$10:$G$1000000,4,FALSE)</f>
        <v>147950</v>
      </c>
      <c r="E1069" s="3">
        <f>VLOOKUP($A1069,'01 LEAD TIME'!$A$10:$G$1000000,5,FALSE)</f>
        <v>147950</v>
      </c>
      <c r="F1069" s="3">
        <f>VLOOKUP($A1069,'01 LEAD TIME'!$A$10:$G$1000000,6,FALSE)</f>
        <v>1</v>
      </c>
      <c r="G1069" s="3">
        <f>VLOOKUP($A1069,'01 LEAD TIME'!$A$10:$G$1000000,7,FALSE)</f>
        <v>1</v>
      </c>
      <c r="H1069" s="3">
        <f>VLOOKUP($A1069,'02 SHIPPED'!$A$10:$G$1000000,4,FALSE)</f>
        <v>147950</v>
      </c>
      <c r="I1069" s="3">
        <f>VLOOKUP($A1069,'02 SHIPPED'!$A$10:$G$1000000,5,FALSE)</f>
        <v>147950</v>
      </c>
      <c r="J1069" s="3">
        <f>VLOOKUP($A1069,'02 SHIPPED'!$A$10:$G$1000000,6,FALSE)</f>
        <v>1</v>
      </c>
      <c r="K1069" s="3">
        <f>VLOOKUP($A1069,'02 SHIPPED'!$A$10:$G$1000000,7,FALSE)</f>
        <v>1</v>
      </c>
      <c r="L1069" s="2">
        <f t="shared" si="67"/>
        <v>1</v>
      </c>
      <c r="M1069" s="2">
        <f t="shared" si="68"/>
        <v>1</v>
      </c>
      <c r="N1069" s="2">
        <f t="shared" si="69"/>
        <v>1</v>
      </c>
      <c r="O1069" s="2">
        <f t="shared" si="70"/>
        <v>1</v>
      </c>
      <c r="P1069" s="8">
        <f>VLOOKUP($A1069,'03 FORECAST SHIPPED'!$A$2:$G$1000000,4,FALSE)*L1069</f>
        <v>3760000</v>
      </c>
      <c r="Q1069" s="8">
        <f>VLOOKUP($A1069,'03 FORECAST SHIPPED'!$A$2:$G$1000000,5,FALSE)*M1069</f>
        <v>3760000</v>
      </c>
      <c r="R1069" s="8">
        <f>VLOOKUP($A1069,'03 FORECAST SHIPPED'!$A$2:$G$1000000,6,FALSE)*N1069</f>
        <v>3</v>
      </c>
      <c r="S1069" s="8">
        <f>VLOOKUP($A1069,'03 FORECAST SHIPPED'!$A$2:$G$1000000,7,FALSE)*O1069</f>
        <v>3</v>
      </c>
    </row>
    <row r="1070" spans="1:19" x14ac:dyDescent="0.25">
      <c r="A1070" t="s">
        <v>1106</v>
      </c>
      <c r="B1070">
        <f>VLOOKUP($A1070,'01 LEAD TIME'!$A$10:$G$1000000,2,FALSE)</f>
        <v>3</v>
      </c>
      <c r="C1070">
        <f>VLOOKUP($A1070,'01 LEAD TIME'!$A$10:$G$1000000,3,FALSE)</f>
        <v>537</v>
      </c>
      <c r="D1070" s="3">
        <f>VLOOKUP($A1070,'01 LEAD TIME'!$A$10:$G$1000000,4,FALSE)</f>
        <v>206100</v>
      </c>
      <c r="E1070" s="3">
        <f>VLOOKUP($A1070,'01 LEAD TIME'!$A$10:$G$1000000,5,FALSE)</f>
        <v>185410.34</v>
      </c>
      <c r="F1070" s="3">
        <f>VLOOKUP($A1070,'01 LEAD TIME'!$A$10:$G$1000000,6,FALSE)</f>
        <v>3</v>
      </c>
      <c r="G1070" s="3">
        <f>VLOOKUP($A1070,'01 LEAD TIME'!$A$10:$G$1000000,7,FALSE)</f>
        <v>3</v>
      </c>
      <c r="H1070" s="3">
        <f>VLOOKUP($A1070,'02 SHIPPED'!$A$10:$G$1000000,4,FALSE)</f>
        <v>693050</v>
      </c>
      <c r="I1070" s="3">
        <f>VLOOKUP($A1070,'02 SHIPPED'!$A$10:$G$1000000,5,FALSE)</f>
        <v>672360.34</v>
      </c>
      <c r="J1070" s="3">
        <f>VLOOKUP($A1070,'02 SHIPPED'!$A$10:$G$1000000,6,FALSE)</f>
        <v>5</v>
      </c>
      <c r="K1070" s="3">
        <f>VLOOKUP($A1070,'02 SHIPPED'!$A$10:$G$1000000,7,FALSE)</f>
        <v>7</v>
      </c>
      <c r="L1070" s="2">
        <f t="shared" si="67"/>
        <v>0.29738114133179422</v>
      </c>
      <c r="M1070" s="2">
        <f t="shared" si="68"/>
        <v>0.27576037575327539</v>
      </c>
      <c r="N1070" s="2">
        <f t="shared" si="69"/>
        <v>0.6</v>
      </c>
      <c r="O1070" s="2">
        <f t="shared" si="70"/>
        <v>0.42857142857142855</v>
      </c>
      <c r="P1070" s="8">
        <f>VLOOKUP($A1070,'03 FORECAST SHIPPED'!$A$2:$G$1000000,4,FALSE)*L1070</f>
        <v>88783.139744607164</v>
      </c>
      <c r="Q1070" s="8">
        <f>VLOOKUP($A1070,'03 FORECAST SHIPPED'!$A$2:$G$1000000,5,FALSE)*M1070</f>
        <v>82328.260181140373</v>
      </c>
      <c r="R1070" s="8">
        <f>VLOOKUP($A1070,'03 FORECAST SHIPPED'!$A$2:$G$1000000,6,FALSE)*N1070</f>
        <v>1.7999999999999998</v>
      </c>
      <c r="S1070" s="8">
        <f>VLOOKUP($A1070,'03 FORECAST SHIPPED'!$A$2:$G$1000000,7,FALSE)*O1070</f>
        <v>1.7142857142857142</v>
      </c>
    </row>
    <row r="1071" spans="1:19" x14ac:dyDescent="0.25">
      <c r="A1071" t="s">
        <v>1107</v>
      </c>
      <c r="B1071">
        <f>VLOOKUP($A1071,'01 LEAD TIME'!$A$10:$G$1000000,2,FALSE)</f>
        <v>3</v>
      </c>
      <c r="C1071">
        <f>VLOOKUP($A1071,'01 LEAD TIME'!$A$10:$G$1000000,3,FALSE)</f>
        <v>544</v>
      </c>
      <c r="D1071" s="3">
        <f>VLOOKUP($A1071,'01 LEAD TIME'!$A$10:$G$1000000,4,FALSE)</f>
        <v>61837953</v>
      </c>
      <c r="E1071" s="3">
        <f>VLOOKUP($A1071,'01 LEAD TIME'!$A$10:$G$1000000,5,FALSE)</f>
        <v>60935009.039999999</v>
      </c>
      <c r="F1071" s="3">
        <f>VLOOKUP($A1071,'01 LEAD TIME'!$A$10:$G$1000000,6,FALSE)</f>
        <v>613</v>
      </c>
      <c r="G1071" s="3">
        <f>VLOOKUP($A1071,'01 LEAD TIME'!$A$10:$G$1000000,7,FALSE)</f>
        <v>744</v>
      </c>
      <c r="H1071" s="3">
        <f>VLOOKUP($A1071,'02 SHIPPED'!$A$10:$G$1000000,4,FALSE)</f>
        <v>85469073.739999995</v>
      </c>
      <c r="I1071" s="3">
        <f>VLOOKUP($A1071,'02 SHIPPED'!$A$10:$G$1000000,5,FALSE)</f>
        <v>84343297.579999998</v>
      </c>
      <c r="J1071" s="3">
        <f>VLOOKUP($A1071,'02 SHIPPED'!$A$10:$G$1000000,6,FALSE)</f>
        <v>802</v>
      </c>
      <c r="K1071" s="3">
        <f>VLOOKUP($A1071,'02 SHIPPED'!$A$10:$G$1000000,7,FALSE)</f>
        <v>1010</v>
      </c>
      <c r="L1071" s="2">
        <f t="shared" si="67"/>
        <v>0.72351261449390791</v>
      </c>
      <c r="M1071" s="2">
        <f t="shared" si="68"/>
        <v>0.72246415291271804</v>
      </c>
      <c r="N1071" s="2">
        <f t="shared" si="69"/>
        <v>0.76433915211970072</v>
      </c>
      <c r="O1071" s="2">
        <f t="shared" si="70"/>
        <v>0.73663366336633662</v>
      </c>
      <c r="P1071" s="8">
        <f>VLOOKUP($A1071,'03 FORECAST SHIPPED'!$A$2:$G$1000000,4,FALSE)*L1071</f>
        <v>70623195.703941584</v>
      </c>
      <c r="Q1071" s="8">
        <f>VLOOKUP($A1071,'03 FORECAST SHIPPED'!$A$2:$G$1000000,5,FALSE)*M1071</f>
        <v>69607383.365199968</v>
      </c>
      <c r="R1071" s="8">
        <f>VLOOKUP($A1071,'03 FORECAST SHIPPED'!$A$2:$G$1000000,6,FALSE)*N1071</f>
        <v>800.26309226932665</v>
      </c>
      <c r="S1071" s="8">
        <f>VLOOKUP($A1071,'03 FORECAST SHIPPED'!$A$2:$G$1000000,7,FALSE)*O1071</f>
        <v>943.62772277227725</v>
      </c>
    </row>
    <row r="1072" spans="1:19" x14ac:dyDescent="0.25">
      <c r="A1072" t="s">
        <v>1108</v>
      </c>
      <c r="B1072">
        <f>VLOOKUP($A1072,'01 LEAD TIME'!$A$10:$G$1000000,2,FALSE)</f>
        <v>3</v>
      </c>
      <c r="C1072">
        <f>VLOOKUP($A1072,'01 LEAD TIME'!$A$10:$G$1000000,3,FALSE)</f>
        <v>690</v>
      </c>
      <c r="D1072" s="3">
        <f>VLOOKUP($A1072,'01 LEAD TIME'!$A$10:$G$1000000,4,FALSE)</f>
        <v>55000</v>
      </c>
      <c r="E1072" s="3">
        <f>VLOOKUP($A1072,'01 LEAD TIME'!$A$10:$G$1000000,5,FALSE)</f>
        <v>55000</v>
      </c>
      <c r="F1072" s="3">
        <f>VLOOKUP($A1072,'01 LEAD TIME'!$A$10:$G$1000000,6,FALSE)</f>
        <v>1</v>
      </c>
      <c r="G1072" s="3">
        <f>VLOOKUP($A1072,'01 LEAD TIME'!$A$10:$G$1000000,7,FALSE)</f>
        <v>1</v>
      </c>
      <c r="H1072" s="3">
        <f>VLOOKUP($A1072,'02 SHIPPED'!$A$10:$G$1000000,4,FALSE)</f>
        <v>55000</v>
      </c>
      <c r="I1072" s="3">
        <f>VLOOKUP($A1072,'02 SHIPPED'!$A$10:$G$1000000,5,FALSE)</f>
        <v>55000</v>
      </c>
      <c r="J1072" s="3">
        <f>VLOOKUP($A1072,'02 SHIPPED'!$A$10:$G$1000000,6,FALSE)</f>
        <v>1</v>
      </c>
      <c r="K1072" s="3">
        <f>VLOOKUP($A1072,'02 SHIPPED'!$A$10:$G$1000000,7,FALSE)</f>
        <v>1</v>
      </c>
      <c r="L1072" s="2">
        <f t="shared" si="67"/>
        <v>1</v>
      </c>
      <c r="M1072" s="2">
        <f t="shared" si="68"/>
        <v>1</v>
      </c>
      <c r="N1072" s="2">
        <f t="shared" si="69"/>
        <v>1</v>
      </c>
      <c r="O1072" s="2">
        <f t="shared" si="70"/>
        <v>1</v>
      </c>
      <c r="P1072" s="8">
        <f>VLOOKUP($A1072,'03 FORECAST SHIPPED'!$A$2:$G$1000000,4,FALSE)*L1072</f>
        <v>0</v>
      </c>
      <c r="Q1072" s="8">
        <f>VLOOKUP($A1072,'03 FORECAST SHIPPED'!$A$2:$G$1000000,5,FALSE)*M1072</f>
        <v>0</v>
      </c>
      <c r="R1072" s="8">
        <f>VLOOKUP($A1072,'03 FORECAST SHIPPED'!$A$2:$G$1000000,6,FALSE)*N1072</f>
        <v>0</v>
      </c>
      <c r="S1072" s="8">
        <f>VLOOKUP($A1072,'03 FORECAST SHIPPED'!$A$2:$G$1000000,7,FALSE)*O1072</f>
        <v>0</v>
      </c>
    </row>
    <row r="1073" spans="1:19" x14ac:dyDescent="0.25">
      <c r="A1073" t="s">
        <v>1109</v>
      </c>
      <c r="B1073">
        <f>VLOOKUP($A1073,'01 LEAD TIME'!$A$10:$G$1000000,2,FALSE)</f>
        <v>3</v>
      </c>
      <c r="C1073">
        <f>VLOOKUP($A1073,'01 LEAD TIME'!$A$10:$G$1000000,3,FALSE)</f>
        <v>725</v>
      </c>
      <c r="D1073" s="3">
        <f>VLOOKUP($A1073,'01 LEAD TIME'!$A$10:$G$1000000,4,FALSE)</f>
        <v>998890</v>
      </c>
      <c r="E1073" s="3">
        <f>VLOOKUP($A1073,'01 LEAD TIME'!$A$10:$G$1000000,5,FALSE)</f>
        <v>998890</v>
      </c>
      <c r="F1073" s="3">
        <f>VLOOKUP($A1073,'01 LEAD TIME'!$A$10:$G$1000000,6,FALSE)</f>
        <v>1</v>
      </c>
      <c r="G1073" s="3">
        <f>VLOOKUP($A1073,'01 LEAD TIME'!$A$10:$G$1000000,7,FALSE)</f>
        <v>1</v>
      </c>
      <c r="H1073" s="3">
        <f>VLOOKUP($A1073,'02 SHIPPED'!$A$10:$G$1000000,4,FALSE)</f>
        <v>998890</v>
      </c>
      <c r="I1073" s="3">
        <f>VLOOKUP($A1073,'02 SHIPPED'!$A$10:$G$1000000,5,FALSE)</f>
        <v>998890</v>
      </c>
      <c r="J1073" s="3">
        <f>VLOOKUP($A1073,'02 SHIPPED'!$A$10:$G$1000000,6,FALSE)</f>
        <v>1</v>
      </c>
      <c r="K1073" s="3">
        <f>VLOOKUP($A1073,'02 SHIPPED'!$A$10:$G$1000000,7,FALSE)</f>
        <v>1</v>
      </c>
      <c r="L1073" s="2">
        <f t="shared" si="67"/>
        <v>1</v>
      </c>
      <c r="M1073" s="2">
        <f t="shared" si="68"/>
        <v>1</v>
      </c>
      <c r="N1073" s="2">
        <f t="shared" si="69"/>
        <v>1</v>
      </c>
      <c r="O1073" s="2">
        <f t="shared" si="70"/>
        <v>1</v>
      </c>
      <c r="P1073" s="8">
        <f>VLOOKUP($A1073,'03 FORECAST SHIPPED'!$A$2:$G$1000000,4,FALSE)*L1073</f>
        <v>0</v>
      </c>
      <c r="Q1073" s="8">
        <f>VLOOKUP($A1073,'03 FORECAST SHIPPED'!$A$2:$G$1000000,5,FALSE)*M1073</f>
        <v>0</v>
      </c>
      <c r="R1073" s="8">
        <f>VLOOKUP($A1073,'03 FORECAST SHIPPED'!$A$2:$G$1000000,6,FALSE)*N1073</f>
        <v>0</v>
      </c>
      <c r="S1073" s="8">
        <f>VLOOKUP($A1073,'03 FORECAST SHIPPED'!$A$2:$G$1000000,7,FALSE)*O1073</f>
        <v>0</v>
      </c>
    </row>
    <row r="1074" spans="1:19" x14ac:dyDescent="0.25">
      <c r="A1074" t="s">
        <v>1110</v>
      </c>
      <c r="B1074">
        <f>VLOOKUP($A1074,'01 LEAD TIME'!$A$10:$G$1000000,2,FALSE)</f>
        <v>3</v>
      </c>
      <c r="C1074">
        <f>VLOOKUP($A1074,'01 LEAD TIME'!$A$10:$G$1000000,3,FALSE)</f>
        <v>774</v>
      </c>
      <c r="D1074" s="3">
        <f>VLOOKUP($A1074,'01 LEAD TIME'!$A$10:$G$1000000,4,FALSE)</f>
        <v>5125430</v>
      </c>
      <c r="E1074" s="3">
        <f>VLOOKUP($A1074,'01 LEAD TIME'!$A$10:$G$1000000,5,FALSE)</f>
        <v>4725430</v>
      </c>
      <c r="F1074" s="3">
        <f>VLOOKUP($A1074,'01 LEAD TIME'!$A$10:$G$1000000,6,FALSE)</f>
        <v>18</v>
      </c>
      <c r="G1074" s="3">
        <f>VLOOKUP($A1074,'01 LEAD TIME'!$A$10:$G$1000000,7,FALSE)</f>
        <v>19</v>
      </c>
      <c r="H1074" s="3">
        <f>VLOOKUP($A1074,'02 SHIPPED'!$A$10:$G$1000000,4,FALSE)</f>
        <v>8283575</v>
      </c>
      <c r="I1074" s="3">
        <f>VLOOKUP($A1074,'02 SHIPPED'!$A$10:$G$1000000,5,FALSE)</f>
        <v>7583575</v>
      </c>
      <c r="J1074" s="3">
        <f>VLOOKUP($A1074,'02 SHIPPED'!$A$10:$G$1000000,6,FALSE)</f>
        <v>24</v>
      </c>
      <c r="K1074" s="3">
        <f>VLOOKUP($A1074,'02 SHIPPED'!$A$10:$G$1000000,7,FALSE)</f>
        <v>25</v>
      </c>
      <c r="L1074" s="2">
        <f t="shared" si="67"/>
        <v>0.61874613316110494</v>
      </c>
      <c r="M1074" s="2">
        <f t="shared" si="68"/>
        <v>0.6231137689018702</v>
      </c>
      <c r="N1074" s="2">
        <f t="shared" si="69"/>
        <v>0.75</v>
      </c>
      <c r="O1074" s="2">
        <f t="shared" si="70"/>
        <v>0.76</v>
      </c>
      <c r="P1074" s="8">
        <f>VLOOKUP($A1074,'03 FORECAST SHIPPED'!$A$2:$G$1000000,4,FALSE)*L1074</f>
        <v>8278346.8271730505</v>
      </c>
      <c r="Q1074" s="8">
        <f>VLOOKUP($A1074,'03 FORECAST SHIPPED'!$A$2:$G$1000000,5,FALSE)*M1074</f>
        <v>7775980.0382932853</v>
      </c>
      <c r="R1074" s="8">
        <f>VLOOKUP($A1074,'03 FORECAST SHIPPED'!$A$2:$G$1000000,6,FALSE)*N1074</f>
        <v>35.25</v>
      </c>
      <c r="S1074" s="8">
        <f>VLOOKUP($A1074,'03 FORECAST SHIPPED'!$A$2:$G$1000000,7,FALSE)*O1074</f>
        <v>37.24</v>
      </c>
    </row>
    <row r="1075" spans="1:19" x14ac:dyDescent="0.25">
      <c r="A1075" t="s">
        <v>1111</v>
      </c>
      <c r="B1075">
        <f>VLOOKUP($A1075,'01 LEAD TIME'!$A$10:$G$1000000,2,FALSE)</f>
        <v>3</v>
      </c>
      <c r="C1075">
        <f>VLOOKUP($A1075,'01 LEAD TIME'!$A$10:$G$1000000,3,FALSE)</f>
        <v>797</v>
      </c>
      <c r="D1075" s="3">
        <f>VLOOKUP($A1075,'01 LEAD TIME'!$A$10:$G$1000000,4,FALSE)</f>
        <v>30000</v>
      </c>
      <c r="E1075" s="3">
        <f>VLOOKUP($A1075,'01 LEAD TIME'!$A$10:$G$1000000,5,FALSE)</f>
        <v>30000</v>
      </c>
      <c r="F1075" s="3">
        <f>VLOOKUP($A1075,'01 LEAD TIME'!$A$10:$G$1000000,6,FALSE)</f>
        <v>1</v>
      </c>
      <c r="G1075" s="3">
        <f>VLOOKUP($A1075,'01 LEAD TIME'!$A$10:$G$1000000,7,FALSE)</f>
        <v>2</v>
      </c>
      <c r="H1075" s="3">
        <f>VLOOKUP($A1075,'02 SHIPPED'!$A$10:$G$1000000,4,FALSE)</f>
        <v>30000</v>
      </c>
      <c r="I1075" s="3">
        <f>VLOOKUP($A1075,'02 SHIPPED'!$A$10:$G$1000000,5,FALSE)</f>
        <v>30000</v>
      </c>
      <c r="J1075" s="3">
        <f>VLOOKUP($A1075,'02 SHIPPED'!$A$10:$G$1000000,6,FALSE)</f>
        <v>1</v>
      </c>
      <c r="K1075" s="3">
        <f>VLOOKUP($A1075,'02 SHIPPED'!$A$10:$G$1000000,7,FALSE)</f>
        <v>2</v>
      </c>
      <c r="L1075" s="2">
        <f t="shared" si="67"/>
        <v>1</v>
      </c>
      <c r="M1075" s="2">
        <f t="shared" si="68"/>
        <v>1</v>
      </c>
      <c r="N1075" s="2">
        <f t="shared" si="69"/>
        <v>1</v>
      </c>
      <c r="O1075" s="2">
        <f t="shared" si="70"/>
        <v>1</v>
      </c>
      <c r="P1075" s="8">
        <f>VLOOKUP($A1075,'03 FORECAST SHIPPED'!$A$2:$G$1000000,4,FALSE)*L1075</f>
        <v>0</v>
      </c>
      <c r="Q1075" s="8">
        <f>VLOOKUP($A1075,'03 FORECAST SHIPPED'!$A$2:$G$1000000,5,FALSE)*M1075</f>
        <v>0</v>
      </c>
      <c r="R1075" s="8">
        <f>VLOOKUP($A1075,'03 FORECAST SHIPPED'!$A$2:$G$1000000,6,FALSE)*N1075</f>
        <v>0</v>
      </c>
      <c r="S1075" s="8">
        <f>VLOOKUP($A1075,'03 FORECAST SHIPPED'!$A$2:$G$1000000,7,FALSE)*O1075</f>
        <v>0</v>
      </c>
    </row>
    <row r="1076" spans="1:19" x14ac:dyDescent="0.25">
      <c r="A1076" t="s">
        <v>1112</v>
      </c>
      <c r="B1076">
        <f>VLOOKUP($A1076,'01 LEAD TIME'!$A$10:$G$1000000,2,FALSE)</f>
        <v>3</v>
      </c>
      <c r="C1076">
        <f>VLOOKUP($A1076,'01 LEAD TIME'!$A$10:$G$1000000,3,FALSE)</f>
        <v>821</v>
      </c>
      <c r="D1076" s="3">
        <f>VLOOKUP($A1076,'01 LEAD TIME'!$A$10:$G$1000000,4,FALSE)</f>
        <v>249000</v>
      </c>
      <c r="E1076" s="3">
        <f>VLOOKUP($A1076,'01 LEAD TIME'!$A$10:$G$1000000,5,FALSE)</f>
        <v>249000</v>
      </c>
      <c r="F1076" s="3">
        <f>VLOOKUP($A1076,'01 LEAD TIME'!$A$10:$G$1000000,6,FALSE)</f>
        <v>1</v>
      </c>
      <c r="G1076" s="3">
        <f>VLOOKUP($A1076,'01 LEAD TIME'!$A$10:$G$1000000,7,FALSE)</f>
        <v>1</v>
      </c>
      <c r="H1076" s="3">
        <f>VLOOKUP($A1076,'02 SHIPPED'!$A$10:$G$1000000,4,FALSE)</f>
        <v>249000</v>
      </c>
      <c r="I1076" s="3">
        <f>VLOOKUP($A1076,'02 SHIPPED'!$A$10:$G$1000000,5,FALSE)</f>
        <v>249000</v>
      </c>
      <c r="J1076" s="3">
        <f>VLOOKUP($A1076,'02 SHIPPED'!$A$10:$G$1000000,6,FALSE)</f>
        <v>1</v>
      </c>
      <c r="K1076" s="3">
        <f>VLOOKUP($A1076,'02 SHIPPED'!$A$10:$G$1000000,7,FALSE)</f>
        <v>1</v>
      </c>
      <c r="L1076" s="2">
        <f t="shared" si="67"/>
        <v>1</v>
      </c>
      <c r="M1076" s="2">
        <f t="shared" si="68"/>
        <v>1</v>
      </c>
      <c r="N1076" s="2">
        <f t="shared" si="69"/>
        <v>1</v>
      </c>
      <c r="O1076" s="2">
        <f t="shared" si="70"/>
        <v>1</v>
      </c>
      <c r="P1076" s="8">
        <f>VLOOKUP($A1076,'03 FORECAST SHIPPED'!$A$2:$G$1000000,4,FALSE)*L1076</f>
        <v>0</v>
      </c>
      <c r="Q1076" s="8">
        <f>VLOOKUP($A1076,'03 FORECAST SHIPPED'!$A$2:$G$1000000,5,FALSE)*M1076</f>
        <v>0</v>
      </c>
      <c r="R1076" s="8">
        <f>VLOOKUP($A1076,'03 FORECAST SHIPPED'!$A$2:$G$1000000,6,FALSE)*N1076</f>
        <v>0</v>
      </c>
      <c r="S1076" s="8">
        <f>VLOOKUP($A1076,'03 FORECAST SHIPPED'!$A$2:$G$1000000,7,FALSE)*O1076</f>
        <v>0</v>
      </c>
    </row>
    <row r="1077" spans="1:19" x14ac:dyDescent="0.25">
      <c r="A1077" t="s">
        <v>1113</v>
      </c>
      <c r="B1077">
        <f>VLOOKUP($A1077,'01 LEAD TIME'!$A$10:$G$1000000,2,FALSE)</f>
        <v>3</v>
      </c>
      <c r="C1077">
        <f>VLOOKUP($A1077,'01 LEAD TIME'!$A$10:$G$1000000,3,FALSE)</f>
        <v>949</v>
      </c>
      <c r="D1077" s="3">
        <f>VLOOKUP($A1077,'01 LEAD TIME'!$A$10:$G$1000000,4,FALSE)</f>
        <v>84900</v>
      </c>
      <c r="E1077" s="3">
        <f>VLOOKUP($A1077,'01 LEAD TIME'!$A$10:$G$1000000,5,FALSE)</f>
        <v>84900</v>
      </c>
      <c r="F1077" s="3">
        <f>VLOOKUP($A1077,'01 LEAD TIME'!$A$10:$G$1000000,6,FALSE)</f>
        <v>1</v>
      </c>
      <c r="G1077" s="3">
        <f>VLOOKUP($A1077,'01 LEAD TIME'!$A$10:$G$1000000,7,FALSE)</f>
        <v>1</v>
      </c>
      <c r="H1077" s="3">
        <f>VLOOKUP($A1077,'02 SHIPPED'!$A$10:$G$1000000,4,FALSE)</f>
        <v>84900</v>
      </c>
      <c r="I1077" s="3">
        <f>VLOOKUP($A1077,'02 SHIPPED'!$A$10:$G$1000000,5,FALSE)</f>
        <v>84900</v>
      </c>
      <c r="J1077" s="3">
        <f>VLOOKUP($A1077,'02 SHIPPED'!$A$10:$G$1000000,6,FALSE)</f>
        <v>1</v>
      </c>
      <c r="K1077" s="3">
        <f>VLOOKUP($A1077,'02 SHIPPED'!$A$10:$G$1000000,7,FALSE)</f>
        <v>1</v>
      </c>
      <c r="L1077" s="2">
        <f t="shared" si="67"/>
        <v>1</v>
      </c>
      <c r="M1077" s="2">
        <f t="shared" si="68"/>
        <v>1</v>
      </c>
      <c r="N1077" s="2">
        <f t="shared" si="69"/>
        <v>1</v>
      </c>
      <c r="O1077" s="2">
        <f t="shared" si="70"/>
        <v>1</v>
      </c>
      <c r="P1077" s="8">
        <f>VLOOKUP($A1077,'03 FORECAST SHIPPED'!$A$2:$G$1000000,4,FALSE)*L1077</f>
        <v>0</v>
      </c>
      <c r="Q1077" s="8">
        <f>VLOOKUP($A1077,'03 FORECAST SHIPPED'!$A$2:$G$1000000,5,FALSE)*M1077</f>
        <v>0</v>
      </c>
      <c r="R1077" s="8">
        <f>VLOOKUP($A1077,'03 FORECAST SHIPPED'!$A$2:$G$1000000,6,FALSE)*N1077</f>
        <v>0</v>
      </c>
      <c r="S1077" s="8">
        <f>VLOOKUP($A1077,'03 FORECAST SHIPPED'!$A$2:$G$1000000,7,FALSE)*O1077</f>
        <v>0</v>
      </c>
    </row>
    <row r="1078" spans="1:19" x14ac:dyDescent="0.25">
      <c r="A1078" t="s">
        <v>1114</v>
      </c>
      <c r="B1078">
        <f>VLOOKUP($A1078,'01 LEAD TIME'!$A$10:$G$1000000,2,FALSE)</f>
        <v>3</v>
      </c>
      <c r="C1078">
        <f>VLOOKUP($A1078,'01 LEAD TIME'!$A$10:$G$1000000,3,FALSE)</f>
        <v>970</v>
      </c>
      <c r="D1078" s="3">
        <f>VLOOKUP($A1078,'01 LEAD TIME'!$A$10:$G$1000000,4,FALSE)</f>
        <v>12708408.380000001</v>
      </c>
      <c r="E1078" s="3">
        <f>VLOOKUP($A1078,'01 LEAD TIME'!$A$10:$G$1000000,5,FALSE)</f>
        <v>12587376.67</v>
      </c>
      <c r="F1078" s="3">
        <f>VLOOKUP($A1078,'01 LEAD TIME'!$A$10:$G$1000000,6,FALSE)</f>
        <v>136</v>
      </c>
      <c r="G1078" s="3">
        <f>VLOOKUP($A1078,'01 LEAD TIME'!$A$10:$G$1000000,7,FALSE)</f>
        <v>163</v>
      </c>
      <c r="H1078" s="3">
        <f>VLOOKUP($A1078,'02 SHIPPED'!$A$10:$G$1000000,4,FALSE)</f>
        <v>30995650.719999999</v>
      </c>
      <c r="I1078" s="3">
        <f>VLOOKUP($A1078,'02 SHIPPED'!$A$10:$G$1000000,5,FALSE)</f>
        <v>30716954.460000001</v>
      </c>
      <c r="J1078" s="3">
        <f>VLOOKUP($A1078,'02 SHIPPED'!$A$10:$G$1000000,6,FALSE)</f>
        <v>385</v>
      </c>
      <c r="K1078" s="3">
        <f>VLOOKUP($A1078,'02 SHIPPED'!$A$10:$G$1000000,7,FALSE)</f>
        <v>460</v>
      </c>
      <c r="L1078" s="2">
        <f t="shared" si="67"/>
        <v>0.41000618102203218</v>
      </c>
      <c r="M1078" s="2">
        <f t="shared" si="68"/>
        <v>0.40978595994571787</v>
      </c>
      <c r="N1078" s="2">
        <f t="shared" si="69"/>
        <v>0.35324675324675325</v>
      </c>
      <c r="O1078" s="2">
        <f t="shared" si="70"/>
        <v>0.35434782608695653</v>
      </c>
      <c r="P1078" s="8">
        <f>VLOOKUP($A1078,'03 FORECAST SHIPPED'!$A$2:$G$1000000,4,FALSE)*L1078</f>
        <v>20589136.7754183</v>
      </c>
      <c r="Q1078" s="8">
        <f>VLOOKUP($A1078,'03 FORECAST SHIPPED'!$A$2:$G$1000000,5,FALSE)*M1078</f>
        <v>20430393.404626407</v>
      </c>
      <c r="R1078" s="8">
        <f>VLOOKUP($A1078,'03 FORECAST SHIPPED'!$A$2:$G$1000000,6,FALSE)*N1078</f>
        <v>225.01818181818183</v>
      </c>
      <c r="S1078" s="8">
        <f>VLOOKUP($A1078,'03 FORECAST SHIPPED'!$A$2:$G$1000000,7,FALSE)*O1078</f>
        <v>270.7217391304348</v>
      </c>
    </row>
    <row r="1079" spans="1:19" x14ac:dyDescent="0.25">
      <c r="A1079" t="s">
        <v>1115</v>
      </c>
      <c r="B1079">
        <f>VLOOKUP($A1079,'01 LEAD TIME'!$A$10:$G$1000000,2,FALSE)</f>
        <v>3</v>
      </c>
      <c r="C1079">
        <f>VLOOKUP($A1079,'01 LEAD TIME'!$A$10:$G$1000000,3,FALSE)</f>
        <v>982</v>
      </c>
      <c r="D1079" s="3">
        <f>VLOOKUP($A1079,'01 LEAD TIME'!$A$10:$G$1000000,4,FALSE)</f>
        <v>210300</v>
      </c>
      <c r="E1079" s="3">
        <f>VLOOKUP($A1079,'01 LEAD TIME'!$A$10:$G$1000000,5,FALSE)</f>
        <v>210300</v>
      </c>
      <c r="F1079" s="3">
        <f>VLOOKUP($A1079,'01 LEAD TIME'!$A$10:$G$1000000,6,FALSE)</f>
        <v>2</v>
      </c>
      <c r="G1079" s="3">
        <f>VLOOKUP($A1079,'01 LEAD TIME'!$A$10:$G$1000000,7,FALSE)</f>
        <v>3</v>
      </c>
      <c r="H1079" s="3">
        <f>VLOOKUP($A1079,'02 SHIPPED'!$A$10:$G$1000000,4,FALSE)</f>
        <v>600800</v>
      </c>
      <c r="I1079" s="3">
        <f>VLOOKUP($A1079,'02 SHIPPED'!$A$10:$G$1000000,5,FALSE)</f>
        <v>600800</v>
      </c>
      <c r="J1079" s="3">
        <f>VLOOKUP($A1079,'02 SHIPPED'!$A$10:$G$1000000,6,FALSE)</f>
        <v>3</v>
      </c>
      <c r="K1079" s="3">
        <f>VLOOKUP($A1079,'02 SHIPPED'!$A$10:$G$1000000,7,FALSE)</f>
        <v>8</v>
      </c>
      <c r="L1079" s="2">
        <f t="shared" si="67"/>
        <v>0.35003328894806923</v>
      </c>
      <c r="M1079" s="2">
        <f t="shared" si="68"/>
        <v>0.35003328894806923</v>
      </c>
      <c r="N1079" s="2">
        <f t="shared" si="69"/>
        <v>0.66666666666666663</v>
      </c>
      <c r="O1079" s="2">
        <f t="shared" si="70"/>
        <v>0.375</v>
      </c>
      <c r="P1079" s="8">
        <f>VLOOKUP($A1079,'03 FORECAST SHIPPED'!$A$2:$G$1000000,4,FALSE)*L1079</f>
        <v>73612.000665778964</v>
      </c>
      <c r="Q1079" s="8">
        <f>VLOOKUP($A1079,'03 FORECAST SHIPPED'!$A$2:$G$1000000,5,FALSE)*M1079</f>
        <v>73612.000665778964</v>
      </c>
      <c r="R1079" s="8">
        <f>VLOOKUP($A1079,'03 FORECAST SHIPPED'!$A$2:$G$1000000,6,FALSE)*N1079</f>
        <v>1.3333333333333333</v>
      </c>
      <c r="S1079" s="8">
        <f>VLOOKUP($A1079,'03 FORECAST SHIPPED'!$A$2:$G$1000000,7,FALSE)*O1079</f>
        <v>1.125</v>
      </c>
    </row>
    <row r="1080" spans="1:19" x14ac:dyDescent="0.25">
      <c r="A1080" t="s">
        <v>1116</v>
      </c>
      <c r="B1080">
        <f>VLOOKUP($A1080,'01 LEAD TIME'!$A$10:$G$1000000,2,FALSE)</f>
        <v>3</v>
      </c>
      <c r="C1080">
        <f>VLOOKUP($A1080,'01 LEAD TIME'!$A$10:$G$1000000,3,FALSE)</f>
        <v>986</v>
      </c>
      <c r="D1080" s="3">
        <f>VLOOKUP($A1080,'01 LEAD TIME'!$A$10:$G$1000000,4,FALSE)</f>
        <v>245000</v>
      </c>
      <c r="E1080" s="3">
        <f>VLOOKUP($A1080,'01 LEAD TIME'!$A$10:$G$1000000,5,FALSE)</f>
        <v>245000</v>
      </c>
      <c r="F1080" s="3">
        <f>VLOOKUP($A1080,'01 LEAD TIME'!$A$10:$G$1000000,6,FALSE)</f>
        <v>1</v>
      </c>
      <c r="G1080" s="3">
        <f>VLOOKUP($A1080,'01 LEAD TIME'!$A$10:$G$1000000,7,FALSE)</f>
        <v>1</v>
      </c>
      <c r="H1080" s="3">
        <f>VLOOKUP($A1080,'02 SHIPPED'!$A$10:$G$1000000,4,FALSE)</f>
        <v>245000</v>
      </c>
      <c r="I1080" s="3">
        <f>VLOOKUP($A1080,'02 SHIPPED'!$A$10:$G$1000000,5,FALSE)</f>
        <v>245000</v>
      </c>
      <c r="J1080" s="3">
        <f>VLOOKUP($A1080,'02 SHIPPED'!$A$10:$G$1000000,6,FALSE)</f>
        <v>1</v>
      </c>
      <c r="K1080" s="3">
        <f>VLOOKUP($A1080,'02 SHIPPED'!$A$10:$G$1000000,7,FALSE)</f>
        <v>1</v>
      </c>
      <c r="L1080" s="2">
        <f t="shared" si="67"/>
        <v>1</v>
      </c>
      <c r="M1080" s="2">
        <f t="shared" si="68"/>
        <v>1</v>
      </c>
      <c r="N1080" s="2">
        <f t="shared" si="69"/>
        <v>1</v>
      </c>
      <c r="O1080" s="2">
        <f t="shared" si="70"/>
        <v>1</v>
      </c>
      <c r="P1080" s="8">
        <f>VLOOKUP($A1080,'03 FORECAST SHIPPED'!$A$2:$G$1000000,4,FALSE)*L1080</f>
        <v>0</v>
      </c>
      <c r="Q1080" s="8">
        <f>VLOOKUP($A1080,'03 FORECAST SHIPPED'!$A$2:$G$1000000,5,FALSE)*M1080</f>
        <v>0</v>
      </c>
      <c r="R1080" s="8">
        <f>VLOOKUP($A1080,'03 FORECAST SHIPPED'!$A$2:$G$1000000,6,FALSE)*N1080</f>
        <v>0</v>
      </c>
      <c r="S1080" s="8">
        <f>VLOOKUP($A1080,'03 FORECAST SHIPPED'!$A$2:$G$1000000,7,FALSE)*O1080</f>
        <v>0</v>
      </c>
    </row>
    <row r="1081" spans="1:19" x14ac:dyDescent="0.25">
      <c r="A1081" t="s">
        <v>1117</v>
      </c>
      <c r="B1081">
        <f>VLOOKUP($A1081,'01 LEAD TIME'!$A$10:$G$1000000,2,FALSE)</f>
        <v>3</v>
      </c>
      <c r="C1081">
        <f>VLOOKUP($A1081,'01 LEAD TIME'!$A$10:$G$1000000,3,FALSE)</f>
        <v>1140</v>
      </c>
      <c r="D1081" s="3">
        <f>VLOOKUP($A1081,'01 LEAD TIME'!$A$10:$G$1000000,4,FALSE)</f>
        <v>39400</v>
      </c>
      <c r="E1081" s="3">
        <f>VLOOKUP($A1081,'01 LEAD TIME'!$A$10:$G$1000000,5,FALSE)</f>
        <v>39400</v>
      </c>
      <c r="F1081" s="3">
        <f>VLOOKUP($A1081,'01 LEAD TIME'!$A$10:$G$1000000,6,FALSE)</f>
        <v>1</v>
      </c>
      <c r="G1081" s="3">
        <f>VLOOKUP($A1081,'01 LEAD TIME'!$A$10:$G$1000000,7,FALSE)</f>
        <v>2</v>
      </c>
      <c r="H1081" s="3">
        <f>VLOOKUP($A1081,'02 SHIPPED'!$A$10:$G$1000000,4,FALSE)</f>
        <v>39400</v>
      </c>
      <c r="I1081" s="3">
        <f>VLOOKUP($A1081,'02 SHIPPED'!$A$10:$G$1000000,5,FALSE)</f>
        <v>39400</v>
      </c>
      <c r="J1081" s="3">
        <f>VLOOKUP($A1081,'02 SHIPPED'!$A$10:$G$1000000,6,FALSE)</f>
        <v>1</v>
      </c>
      <c r="K1081" s="3">
        <f>VLOOKUP($A1081,'02 SHIPPED'!$A$10:$G$1000000,7,FALSE)</f>
        <v>2</v>
      </c>
      <c r="L1081" s="2">
        <f t="shared" si="67"/>
        <v>1</v>
      </c>
      <c r="M1081" s="2">
        <f t="shared" si="68"/>
        <v>1</v>
      </c>
      <c r="N1081" s="2">
        <f t="shared" si="69"/>
        <v>1</v>
      </c>
      <c r="O1081" s="2">
        <f t="shared" si="70"/>
        <v>1</v>
      </c>
      <c r="P1081" s="8">
        <f>VLOOKUP($A1081,'03 FORECAST SHIPPED'!$A$2:$G$1000000,4,FALSE)*L1081</f>
        <v>0</v>
      </c>
      <c r="Q1081" s="8">
        <f>VLOOKUP($A1081,'03 FORECAST SHIPPED'!$A$2:$G$1000000,5,FALSE)*M1081</f>
        <v>0</v>
      </c>
      <c r="R1081" s="8">
        <f>VLOOKUP($A1081,'03 FORECAST SHIPPED'!$A$2:$G$1000000,6,FALSE)*N1081</f>
        <v>0</v>
      </c>
      <c r="S1081" s="8">
        <f>VLOOKUP($A1081,'03 FORECAST SHIPPED'!$A$2:$G$1000000,7,FALSE)*O1081</f>
        <v>0</v>
      </c>
    </row>
    <row r="1082" spans="1:19" x14ac:dyDescent="0.25">
      <c r="A1082" t="s">
        <v>1118</v>
      </c>
      <c r="B1082">
        <f>VLOOKUP($A1082,'01 LEAD TIME'!$A$10:$G$1000000,2,FALSE)</f>
        <v>3</v>
      </c>
      <c r="C1082">
        <f>VLOOKUP($A1082,'01 LEAD TIME'!$A$10:$G$1000000,3,FALSE)</f>
        <v>1586</v>
      </c>
      <c r="D1082" s="3">
        <f>VLOOKUP($A1082,'01 LEAD TIME'!$A$10:$G$1000000,4,FALSE)</f>
        <v>90000</v>
      </c>
      <c r="E1082" s="3">
        <f>VLOOKUP($A1082,'01 LEAD TIME'!$A$10:$G$1000000,5,FALSE)</f>
        <v>90000</v>
      </c>
      <c r="F1082" s="3">
        <f>VLOOKUP($A1082,'01 LEAD TIME'!$A$10:$G$1000000,6,FALSE)</f>
        <v>1</v>
      </c>
      <c r="G1082" s="3">
        <f>VLOOKUP($A1082,'01 LEAD TIME'!$A$10:$G$1000000,7,FALSE)</f>
        <v>1</v>
      </c>
      <c r="H1082" s="3">
        <f>VLOOKUP($A1082,'02 SHIPPED'!$A$10:$G$1000000,4,FALSE)</f>
        <v>90000</v>
      </c>
      <c r="I1082" s="3">
        <f>VLOOKUP($A1082,'02 SHIPPED'!$A$10:$G$1000000,5,FALSE)</f>
        <v>90000</v>
      </c>
      <c r="J1082" s="3">
        <f>VLOOKUP($A1082,'02 SHIPPED'!$A$10:$G$1000000,6,FALSE)</f>
        <v>1</v>
      </c>
      <c r="K1082" s="3">
        <f>VLOOKUP($A1082,'02 SHIPPED'!$A$10:$G$1000000,7,FALSE)</f>
        <v>1</v>
      </c>
      <c r="L1082" s="2">
        <f t="shared" si="67"/>
        <v>1</v>
      </c>
      <c r="M1082" s="2">
        <f t="shared" si="68"/>
        <v>1</v>
      </c>
      <c r="N1082" s="2">
        <f t="shared" si="69"/>
        <v>1</v>
      </c>
      <c r="O1082" s="2">
        <f t="shared" si="70"/>
        <v>1</v>
      </c>
      <c r="P1082" s="8">
        <f>VLOOKUP($A1082,'03 FORECAST SHIPPED'!$A$2:$G$1000000,4,FALSE)*L1082</f>
        <v>0</v>
      </c>
      <c r="Q1082" s="8">
        <f>VLOOKUP($A1082,'03 FORECAST SHIPPED'!$A$2:$G$1000000,5,FALSE)*M1082</f>
        <v>0</v>
      </c>
      <c r="R1082" s="8">
        <f>VLOOKUP($A1082,'03 FORECAST SHIPPED'!$A$2:$G$1000000,6,FALSE)*N1082</f>
        <v>0</v>
      </c>
      <c r="S1082" s="8">
        <f>VLOOKUP($A1082,'03 FORECAST SHIPPED'!$A$2:$G$1000000,7,FALSE)*O1082</f>
        <v>0</v>
      </c>
    </row>
    <row r="1083" spans="1:19" x14ac:dyDescent="0.25">
      <c r="A1083" t="s">
        <v>1119</v>
      </c>
      <c r="B1083">
        <f>VLOOKUP($A1083,'01 LEAD TIME'!$A$10:$G$1000000,2,FALSE)</f>
        <v>3</v>
      </c>
      <c r="C1083">
        <f>VLOOKUP($A1083,'01 LEAD TIME'!$A$10:$G$1000000,3,FALSE)</f>
        <v>1831</v>
      </c>
      <c r="D1083" s="3">
        <f>VLOOKUP($A1083,'01 LEAD TIME'!$A$10:$G$1000000,4,FALSE)</f>
        <v>2069793</v>
      </c>
      <c r="E1083" s="3">
        <f>VLOOKUP($A1083,'01 LEAD TIME'!$A$10:$G$1000000,5,FALSE)</f>
        <v>2061380.5</v>
      </c>
      <c r="F1083" s="3">
        <f>VLOOKUP($A1083,'01 LEAD TIME'!$A$10:$G$1000000,6,FALSE)</f>
        <v>22</v>
      </c>
      <c r="G1083" s="3">
        <f>VLOOKUP($A1083,'01 LEAD TIME'!$A$10:$G$1000000,7,FALSE)</f>
        <v>29</v>
      </c>
      <c r="H1083" s="3">
        <f>VLOOKUP($A1083,'02 SHIPPED'!$A$10:$G$1000000,4,FALSE)</f>
        <v>1911367</v>
      </c>
      <c r="I1083" s="3">
        <f>VLOOKUP($A1083,'02 SHIPPED'!$A$10:$G$1000000,5,FALSE)</f>
        <v>1894542</v>
      </c>
      <c r="J1083" s="3">
        <f>VLOOKUP($A1083,'02 SHIPPED'!$A$10:$G$1000000,6,FALSE)</f>
        <v>23</v>
      </c>
      <c r="K1083" s="3">
        <f>VLOOKUP($A1083,'02 SHIPPED'!$A$10:$G$1000000,7,FALSE)</f>
        <v>31</v>
      </c>
      <c r="L1083" s="2">
        <f t="shared" si="67"/>
        <v>1.0828862275010502</v>
      </c>
      <c r="M1083" s="2">
        <f t="shared" si="68"/>
        <v>1.0880627085596413</v>
      </c>
      <c r="N1083" s="2">
        <f t="shared" si="69"/>
        <v>0.95652173913043481</v>
      </c>
      <c r="O1083" s="2">
        <f t="shared" si="70"/>
        <v>0.93548387096774188</v>
      </c>
      <c r="P1083" s="8">
        <f>VLOOKUP($A1083,'03 FORECAST SHIPPED'!$A$2:$G$1000000,4,FALSE)*L1083</f>
        <v>4751728.5897716135</v>
      </c>
      <c r="Q1083" s="8">
        <f>VLOOKUP($A1083,'03 FORECAST SHIPPED'!$A$2:$G$1000000,5,FALSE)*M1083</f>
        <v>4742279.1963497484</v>
      </c>
      <c r="R1083" s="8">
        <f>VLOOKUP($A1083,'03 FORECAST SHIPPED'!$A$2:$G$1000000,6,FALSE)*N1083</f>
        <v>51.652173913043477</v>
      </c>
      <c r="S1083" s="8">
        <f>VLOOKUP($A1083,'03 FORECAST SHIPPED'!$A$2:$G$1000000,7,FALSE)*O1083</f>
        <v>69.225806451612897</v>
      </c>
    </row>
    <row r="1084" spans="1:19" x14ac:dyDescent="0.25">
      <c r="A1084" t="s">
        <v>1120</v>
      </c>
      <c r="B1084">
        <f>VLOOKUP($A1084,'01 LEAD TIME'!$A$10:$G$1000000,2,FALSE)</f>
        <v>3</v>
      </c>
      <c r="C1084">
        <f>VLOOKUP($A1084,'01 LEAD TIME'!$A$10:$G$1000000,3,FALSE)</f>
        <v>1962</v>
      </c>
      <c r="D1084" s="3">
        <f>VLOOKUP($A1084,'01 LEAD TIME'!$A$10:$G$1000000,4,FALSE)</f>
        <v>1699000</v>
      </c>
      <c r="E1084" s="3">
        <f>VLOOKUP($A1084,'01 LEAD TIME'!$A$10:$G$1000000,5,FALSE)</f>
        <v>1699000</v>
      </c>
      <c r="F1084" s="3">
        <f>VLOOKUP($A1084,'01 LEAD TIME'!$A$10:$G$1000000,6,FALSE)</f>
        <v>1</v>
      </c>
      <c r="G1084" s="3">
        <f>VLOOKUP($A1084,'01 LEAD TIME'!$A$10:$G$1000000,7,FALSE)</f>
        <v>1</v>
      </c>
      <c r="H1084" s="3">
        <f>VLOOKUP($A1084,'02 SHIPPED'!$A$10:$G$1000000,4,FALSE)</f>
        <v>1699000</v>
      </c>
      <c r="I1084" s="3">
        <f>VLOOKUP($A1084,'02 SHIPPED'!$A$10:$G$1000000,5,FALSE)</f>
        <v>1699000</v>
      </c>
      <c r="J1084" s="3">
        <f>VLOOKUP($A1084,'02 SHIPPED'!$A$10:$G$1000000,6,FALSE)</f>
        <v>1</v>
      </c>
      <c r="K1084" s="3">
        <f>VLOOKUP($A1084,'02 SHIPPED'!$A$10:$G$1000000,7,FALSE)</f>
        <v>1</v>
      </c>
      <c r="L1084" s="2">
        <f t="shared" si="67"/>
        <v>1</v>
      </c>
      <c r="M1084" s="2">
        <f t="shared" si="68"/>
        <v>1</v>
      </c>
      <c r="N1084" s="2">
        <f t="shared" si="69"/>
        <v>1</v>
      </c>
      <c r="O1084" s="2">
        <f t="shared" si="70"/>
        <v>1</v>
      </c>
      <c r="P1084" s="8">
        <f>VLOOKUP($A1084,'03 FORECAST SHIPPED'!$A$2:$G$1000000,4,FALSE)*L1084</f>
        <v>8000</v>
      </c>
      <c r="Q1084" s="8">
        <f>VLOOKUP($A1084,'03 FORECAST SHIPPED'!$A$2:$G$1000000,5,FALSE)*M1084</f>
        <v>8000</v>
      </c>
      <c r="R1084" s="8">
        <f>VLOOKUP($A1084,'03 FORECAST SHIPPED'!$A$2:$G$1000000,6,FALSE)*N1084</f>
        <v>1</v>
      </c>
      <c r="S1084" s="8">
        <f>VLOOKUP($A1084,'03 FORECAST SHIPPED'!$A$2:$G$1000000,7,FALSE)*O1084</f>
        <v>1</v>
      </c>
    </row>
    <row r="1085" spans="1:19" x14ac:dyDescent="0.25">
      <c r="A1085" t="s">
        <v>1121</v>
      </c>
      <c r="B1085">
        <f>VLOOKUP($A1085,'01 LEAD TIME'!$A$10:$G$1000000,2,FALSE)</f>
        <v>3</v>
      </c>
      <c r="C1085">
        <f>VLOOKUP($A1085,'01 LEAD TIME'!$A$10:$G$1000000,3,FALSE)</f>
        <v>1994</v>
      </c>
      <c r="D1085" s="3">
        <f>VLOOKUP($A1085,'01 LEAD TIME'!$A$10:$G$1000000,4,FALSE)</f>
        <v>245000</v>
      </c>
      <c r="E1085" s="3">
        <f>VLOOKUP($A1085,'01 LEAD TIME'!$A$10:$G$1000000,5,FALSE)</f>
        <v>245000</v>
      </c>
      <c r="F1085" s="3">
        <f>VLOOKUP($A1085,'01 LEAD TIME'!$A$10:$G$1000000,6,FALSE)</f>
        <v>1</v>
      </c>
      <c r="G1085" s="3">
        <f>VLOOKUP($A1085,'01 LEAD TIME'!$A$10:$G$1000000,7,FALSE)</f>
        <v>1</v>
      </c>
      <c r="H1085" s="3">
        <f>VLOOKUP($A1085,'02 SHIPPED'!$A$10:$G$1000000,4,FALSE)</f>
        <v>245000</v>
      </c>
      <c r="I1085" s="3">
        <f>VLOOKUP($A1085,'02 SHIPPED'!$A$10:$G$1000000,5,FALSE)</f>
        <v>245000</v>
      </c>
      <c r="J1085" s="3">
        <f>VLOOKUP($A1085,'02 SHIPPED'!$A$10:$G$1000000,6,FALSE)</f>
        <v>1</v>
      </c>
      <c r="K1085" s="3">
        <f>VLOOKUP($A1085,'02 SHIPPED'!$A$10:$G$1000000,7,FALSE)</f>
        <v>1</v>
      </c>
      <c r="L1085" s="2">
        <f t="shared" si="67"/>
        <v>1</v>
      </c>
      <c r="M1085" s="2">
        <f t="shared" si="68"/>
        <v>1</v>
      </c>
      <c r="N1085" s="2">
        <f t="shared" si="69"/>
        <v>1</v>
      </c>
      <c r="O1085" s="2">
        <f t="shared" si="70"/>
        <v>1</v>
      </c>
      <c r="P1085" s="8">
        <f>VLOOKUP($A1085,'03 FORECAST SHIPPED'!$A$2:$G$1000000,4,FALSE)*L1085</f>
        <v>0</v>
      </c>
      <c r="Q1085" s="8">
        <f>VLOOKUP($A1085,'03 FORECAST SHIPPED'!$A$2:$G$1000000,5,FALSE)*M1085</f>
        <v>0</v>
      </c>
      <c r="R1085" s="8">
        <f>VLOOKUP($A1085,'03 FORECAST SHIPPED'!$A$2:$G$1000000,6,FALSE)*N1085</f>
        <v>0</v>
      </c>
      <c r="S1085" s="8">
        <f>VLOOKUP($A1085,'03 FORECAST SHIPPED'!$A$2:$G$1000000,7,FALSE)*O1085</f>
        <v>0</v>
      </c>
    </row>
    <row r="1086" spans="1:19" x14ac:dyDescent="0.25">
      <c r="A1086" t="s">
        <v>1122</v>
      </c>
      <c r="B1086">
        <f>VLOOKUP($A1086,'01 LEAD TIME'!$A$10:$G$1000000,2,FALSE)</f>
        <v>3</v>
      </c>
      <c r="C1086">
        <f>VLOOKUP($A1086,'01 LEAD TIME'!$A$10:$G$1000000,3,FALSE)</f>
        <v>2060</v>
      </c>
      <c r="D1086" s="3">
        <f>VLOOKUP($A1086,'01 LEAD TIME'!$A$10:$G$1000000,4,FALSE)</f>
        <v>13380386.380000001</v>
      </c>
      <c r="E1086" s="3">
        <f>VLOOKUP($A1086,'01 LEAD TIME'!$A$10:$G$1000000,5,FALSE)</f>
        <v>13188319.970000001</v>
      </c>
      <c r="F1086" s="3">
        <f>VLOOKUP($A1086,'01 LEAD TIME'!$A$10:$G$1000000,6,FALSE)</f>
        <v>142</v>
      </c>
      <c r="G1086" s="3">
        <f>VLOOKUP($A1086,'01 LEAD TIME'!$A$10:$G$1000000,7,FALSE)</f>
        <v>173</v>
      </c>
      <c r="H1086" s="3">
        <f>VLOOKUP($A1086,'02 SHIPPED'!$A$10:$G$1000000,4,FALSE)</f>
        <v>47778807.939999998</v>
      </c>
      <c r="I1086" s="3">
        <f>VLOOKUP($A1086,'02 SHIPPED'!$A$10:$G$1000000,5,FALSE)</f>
        <v>46893139.939999998</v>
      </c>
      <c r="J1086" s="3">
        <f>VLOOKUP($A1086,'02 SHIPPED'!$A$10:$G$1000000,6,FALSE)</f>
        <v>558</v>
      </c>
      <c r="K1086" s="3">
        <f>VLOOKUP($A1086,'02 SHIPPED'!$A$10:$G$1000000,7,FALSE)</f>
        <v>667</v>
      </c>
      <c r="L1086" s="2">
        <f t="shared" si="67"/>
        <v>0.28004856037435916</v>
      </c>
      <c r="M1086" s="2">
        <f t="shared" si="68"/>
        <v>0.28124198948661833</v>
      </c>
      <c r="N1086" s="2">
        <f t="shared" si="69"/>
        <v>0.25448028673835127</v>
      </c>
      <c r="O1086" s="2">
        <f t="shared" si="70"/>
        <v>0.25937031484257872</v>
      </c>
      <c r="P1086" s="8">
        <f>VLOOKUP($A1086,'03 FORECAST SHIPPED'!$A$2:$G$1000000,4,FALSE)*L1086</f>
        <v>17794123.921364531</v>
      </c>
      <c r="Q1086" s="8">
        <f>VLOOKUP($A1086,'03 FORECAST SHIPPED'!$A$2:$G$1000000,5,FALSE)*M1086</f>
        <v>17597571.715072393</v>
      </c>
      <c r="R1086" s="8">
        <f>VLOOKUP($A1086,'03 FORECAST SHIPPED'!$A$2:$G$1000000,6,FALSE)*N1086</f>
        <v>179.40860215053763</v>
      </c>
      <c r="S1086" s="8">
        <f>VLOOKUP($A1086,'03 FORECAST SHIPPED'!$A$2:$G$1000000,7,FALSE)*O1086</f>
        <v>218.90854572713644</v>
      </c>
    </row>
    <row r="1087" spans="1:19" x14ac:dyDescent="0.25">
      <c r="A1087" t="s">
        <v>1123</v>
      </c>
      <c r="B1087">
        <f>VLOOKUP($A1087,'01 LEAD TIME'!$A$10:$G$1000000,2,FALSE)</f>
        <v>3</v>
      </c>
      <c r="C1087">
        <f>VLOOKUP($A1087,'01 LEAD TIME'!$A$10:$G$1000000,3,FALSE)</f>
        <v>2496</v>
      </c>
      <c r="D1087" s="3">
        <f>VLOOKUP($A1087,'01 LEAD TIME'!$A$10:$G$1000000,4,FALSE)</f>
        <v>129000</v>
      </c>
      <c r="E1087" s="3">
        <f>VLOOKUP($A1087,'01 LEAD TIME'!$A$10:$G$1000000,5,FALSE)</f>
        <v>129000</v>
      </c>
      <c r="F1087" s="3">
        <f>VLOOKUP($A1087,'01 LEAD TIME'!$A$10:$G$1000000,6,FALSE)</f>
        <v>1</v>
      </c>
      <c r="G1087" s="3">
        <f>VLOOKUP($A1087,'01 LEAD TIME'!$A$10:$G$1000000,7,FALSE)</f>
        <v>1</v>
      </c>
      <c r="H1087" s="3">
        <f>VLOOKUP($A1087,'02 SHIPPED'!$A$10:$G$1000000,4,FALSE)</f>
        <v>129000</v>
      </c>
      <c r="I1087" s="3">
        <f>VLOOKUP($A1087,'02 SHIPPED'!$A$10:$G$1000000,5,FALSE)</f>
        <v>129000</v>
      </c>
      <c r="J1087" s="3">
        <f>VLOOKUP($A1087,'02 SHIPPED'!$A$10:$G$1000000,6,FALSE)</f>
        <v>1</v>
      </c>
      <c r="K1087" s="3">
        <f>VLOOKUP($A1087,'02 SHIPPED'!$A$10:$G$1000000,7,FALSE)</f>
        <v>1</v>
      </c>
      <c r="L1087" s="2">
        <f t="shared" si="67"/>
        <v>1</v>
      </c>
      <c r="M1087" s="2">
        <f t="shared" si="68"/>
        <v>1</v>
      </c>
      <c r="N1087" s="2">
        <f t="shared" si="69"/>
        <v>1</v>
      </c>
      <c r="O1087" s="2">
        <f t="shared" si="70"/>
        <v>1</v>
      </c>
      <c r="P1087" s="8">
        <f>VLOOKUP($A1087,'03 FORECAST SHIPPED'!$A$2:$G$1000000,4,FALSE)*L1087</f>
        <v>0</v>
      </c>
      <c r="Q1087" s="8">
        <f>VLOOKUP($A1087,'03 FORECAST SHIPPED'!$A$2:$G$1000000,5,FALSE)*M1087</f>
        <v>0</v>
      </c>
      <c r="R1087" s="8">
        <f>VLOOKUP($A1087,'03 FORECAST SHIPPED'!$A$2:$G$1000000,6,FALSE)*N1087</f>
        <v>0</v>
      </c>
      <c r="S1087" s="8">
        <f>VLOOKUP($A1087,'03 FORECAST SHIPPED'!$A$2:$G$1000000,7,FALSE)*O1087</f>
        <v>0</v>
      </c>
    </row>
    <row r="1088" spans="1:19" x14ac:dyDescent="0.25">
      <c r="A1088" t="s">
        <v>1124</v>
      </c>
      <c r="B1088">
        <f>VLOOKUP($A1088,'01 LEAD TIME'!$A$10:$G$1000000,2,FALSE)</f>
        <v>3</v>
      </c>
      <c r="C1088">
        <f>VLOOKUP($A1088,'01 LEAD TIME'!$A$10:$G$1000000,3,FALSE)</f>
        <v>2584</v>
      </c>
      <c r="D1088" s="3">
        <f>VLOOKUP($A1088,'01 LEAD TIME'!$A$10:$G$1000000,4,FALSE)</f>
        <v>55000</v>
      </c>
      <c r="E1088" s="3">
        <f>VLOOKUP($A1088,'01 LEAD TIME'!$A$10:$G$1000000,5,FALSE)</f>
        <v>55000</v>
      </c>
      <c r="F1088" s="3">
        <f>VLOOKUP($A1088,'01 LEAD TIME'!$A$10:$G$1000000,6,FALSE)</f>
        <v>1</v>
      </c>
      <c r="G1088" s="3">
        <f>VLOOKUP($A1088,'01 LEAD TIME'!$A$10:$G$1000000,7,FALSE)</f>
        <v>1</v>
      </c>
      <c r="H1088" s="3">
        <f>VLOOKUP($A1088,'02 SHIPPED'!$A$10:$G$1000000,4,FALSE)</f>
        <v>55000</v>
      </c>
      <c r="I1088" s="3">
        <f>VLOOKUP($A1088,'02 SHIPPED'!$A$10:$G$1000000,5,FALSE)</f>
        <v>55000</v>
      </c>
      <c r="J1088" s="3">
        <f>VLOOKUP($A1088,'02 SHIPPED'!$A$10:$G$1000000,6,FALSE)</f>
        <v>1</v>
      </c>
      <c r="K1088" s="3">
        <f>VLOOKUP($A1088,'02 SHIPPED'!$A$10:$G$1000000,7,FALSE)</f>
        <v>1</v>
      </c>
      <c r="L1088" s="2">
        <f t="shared" si="67"/>
        <v>1</v>
      </c>
      <c r="M1088" s="2">
        <f t="shared" si="68"/>
        <v>1</v>
      </c>
      <c r="N1088" s="2">
        <f t="shared" si="69"/>
        <v>1</v>
      </c>
      <c r="O1088" s="2">
        <f t="shared" si="70"/>
        <v>1</v>
      </c>
      <c r="P1088" s="8">
        <f>VLOOKUP($A1088,'03 FORECAST SHIPPED'!$A$2:$G$1000000,4,FALSE)*L1088</f>
        <v>0</v>
      </c>
      <c r="Q1088" s="8">
        <f>VLOOKUP($A1088,'03 FORECAST SHIPPED'!$A$2:$G$1000000,5,FALSE)*M1088</f>
        <v>0</v>
      </c>
      <c r="R1088" s="8">
        <f>VLOOKUP($A1088,'03 FORECAST SHIPPED'!$A$2:$G$1000000,6,FALSE)*N1088</f>
        <v>0</v>
      </c>
      <c r="S1088" s="8">
        <f>VLOOKUP($A1088,'03 FORECAST SHIPPED'!$A$2:$G$1000000,7,FALSE)*O1088</f>
        <v>0</v>
      </c>
    </row>
    <row r="1089" spans="1:19" x14ac:dyDescent="0.25">
      <c r="A1089" t="s">
        <v>1125</v>
      </c>
      <c r="B1089">
        <f>VLOOKUP($A1089,'01 LEAD TIME'!$A$10:$G$1000000,2,FALSE)</f>
        <v>3</v>
      </c>
      <c r="C1089">
        <f>VLOOKUP($A1089,'01 LEAD TIME'!$A$10:$G$1000000,3,FALSE)</f>
        <v>3010</v>
      </c>
      <c r="D1089" s="3">
        <f>VLOOKUP($A1089,'01 LEAD TIME'!$A$10:$G$1000000,4,FALSE)</f>
        <v>77800</v>
      </c>
      <c r="E1089" s="3">
        <f>VLOOKUP($A1089,'01 LEAD TIME'!$A$10:$G$1000000,5,FALSE)</f>
        <v>77800</v>
      </c>
      <c r="F1089" s="3">
        <f>VLOOKUP($A1089,'01 LEAD TIME'!$A$10:$G$1000000,6,FALSE)</f>
        <v>2</v>
      </c>
      <c r="G1089" s="3">
        <f>VLOOKUP($A1089,'01 LEAD TIME'!$A$10:$G$1000000,7,FALSE)</f>
        <v>2</v>
      </c>
      <c r="H1089" s="3">
        <f>VLOOKUP($A1089,'02 SHIPPED'!$A$10:$G$1000000,4,FALSE)</f>
        <v>0</v>
      </c>
      <c r="I1089" s="3">
        <f>VLOOKUP($A1089,'02 SHIPPED'!$A$10:$G$1000000,5,FALSE)</f>
        <v>0</v>
      </c>
      <c r="J1089" s="3">
        <f>VLOOKUP($A1089,'02 SHIPPED'!$A$10:$G$1000000,6,FALSE)</f>
        <v>0</v>
      </c>
      <c r="K1089" s="3">
        <f>VLOOKUP($A1089,'02 SHIPPED'!$A$10:$G$1000000,7,FALSE)</f>
        <v>0</v>
      </c>
      <c r="L1089" s="2" t="e">
        <f t="shared" si="67"/>
        <v>#DIV/0!</v>
      </c>
      <c r="M1089" s="2" t="e">
        <f t="shared" si="68"/>
        <v>#DIV/0!</v>
      </c>
      <c r="N1089" s="2" t="e">
        <f t="shared" si="69"/>
        <v>#DIV/0!</v>
      </c>
      <c r="O1089" s="2" t="e">
        <f t="shared" si="70"/>
        <v>#DIV/0!</v>
      </c>
      <c r="P1089" s="8" t="e">
        <f>VLOOKUP($A1089,'03 FORECAST SHIPPED'!$A$2:$G$1000000,4,FALSE)*L1089</f>
        <v>#DIV/0!</v>
      </c>
      <c r="Q1089" s="8" t="e">
        <f>VLOOKUP($A1089,'03 FORECAST SHIPPED'!$A$2:$G$1000000,5,FALSE)*M1089</f>
        <v>#DIV/0!</v>
      </c>
      <c r="R1089" s="8" t="e">
        <f>VLOOKUP($A1089,'03 FORECAST SHIPPED'!$A$2:$G$1000000,6,FALSE)*N1089</f>
        <v>#DIV/0!</v>
      </c>
      <c r="S1089" s="8" t="e">
        <f>VLOOKUP($A1089,'03 FORECAST SHIPPED'!$A$2:$G$1000000,7,FALSE)*O1089</f>
        <v>#DIV/0!</v>
      </c>
    </row>
    <row r="1090" spans="1:19" x14ac:dyDescent="0.25">
      <c r="A1090" t="s">
        <v>1126</v>
      </c>
      <c r="B1090">
        <f>VLOOKUP($A1090,'01 LEAD TIME'!$A$10:$G$1000000,2,FALSE)</f>
        <v>3</v>
      </c>
      <c r="C1090">
        <f>VLOOKUP($A1090,'01 LEAD TIME'!$A$10:$G$1000000,3,FALSE)</f>
        <v>3042</v>
      </c>
      <c r="D1090" s="3">
        <f>VLOOKUP($A1090,'01 LEAD TIME'!$A$10:$G$1000000,4,FALSE)</f>
        <v>45908</v>
      </c>
      <c r="E1090" s="3">
        <f>VLOOKUP($A1090,'01 LEAD TIME'!$A$10:$G$1000000,5,FALSE)</f>
        <v>45908</v>
      </c>
      <c r="F1090" s="3">
        <f>VLOOKUP($A1090,'01 LEAD TIME'!$A$10:$G$1000000,6,FALSE)</f>
        <v>1</v>
      </c>
      <c r="G1090" s="3">
        <f>VLOOKUP($A1090,'01 LEAD TIME'!$A$10:$G$1000000,7,FALSE)</f>
        <v>1</v>
      </c>
      <c r="H1090" s="3">
        <f>VLOOKUP($A1090,'02 SHIPPED'!$A$10:$G$1000000,4,FALSE)</f>
        <v>45908</v>
      </c>
      <c r="I1090" s="3">
        <f>VLOOKUP($A1090,'02 SHIPPED'!$A$10:$G$1000000,5,FALSE)</f>
        <v>45908</v>
      </c>
      <c r="J1090" s="3">
        <f>VLOOKUP($A1090,'02 SHIPPED'!$A$10:$G$1000000,6,FALSE)</f>
        <v>1</v>
      </c>
      <c r="K1090" s="3">
        <f>VLOOKUP($A1090,'02 SHIPPED'!$A$10:$G$1000000,7,FALSE)</f>
        <v>1</v>
      </c>
      <c r="L1090" s="2">
        <f t="shared" si="67"/>
        <v>1</v>
      </c>
      <c r="M1090" s="2">
        <f t="shared" si="68"/>
        <v>1</v>
      </c>
      <c r="N1090" s="2">
        <f t="shared" si="69"/>
        <v>1</v>
      </c>
      <c r="O1090" s="2">
        <f t="shared" si="70"/>
        <v>1</v>
      </c>
      <c r="P1090" s="8">
        <f>VLOOKUP($A1090,'03 FORECAST SHIPPED'!$A$2:$G$1000000,4,FALSE)*L1090</f>
        <v>0</v>
      </c>
      <c r="Q1090" s="8">
        <f>VLOOKUP($A1090,'03 FORECAST SHIPPED'!$A$2:$G$1000000,5,FALSE)*M1090</f>
        <v>0</v>
      </c>
      <c r="R1090" s="8">
        <f>VLOOKUP($A1090,'03 FORECAST SHIPPED'!$A$2:$G$1000000,6,FALSE)*N1090</f>
        <v>0</v>
      </c>
      <c r="S1090" s="8">
        <f>VLOOKUP($A1090,'03 FORECAST SHIPPED'!$A$2:$G$1000000,7,FALSE)*O1090</f>
        <v>0</v>
      </c>
    </row>
    <row r="1091" spans="1:19" x14ac:dyDescent="0.25">
      <c r="A1091" t="s">
        <v>1127</v>
      </c>
      <c r="B1091">
        <f>VLOOKUP($A1091,'01 LEAD TIME'!$A$10:$G$1000000,2,FALSE)</f>
        <v>3</v>
      </c>
      <c r="C1091">
        <f>VLOOKUP($A1091,'01 LEAD TIME'!$A$10:$G$1000000,3,FALSE)</f>
        <v>3222</v>
      </c>
      <c r="D1091" s="3">
        <f>VLOOKUP($A1091,'01 LEAD TIME'!$A$10:$G$1000000,4,FALSE)</f>
        <v>84900</v>
      </c>
      <c r="E1091" s="3">
        <f>VLOOKUP($A1091,'01 LEAD TIME'!$A$10:$G$1000000,5,FALSE)</f>
        <v>84900</v>
      </c>
      <c r="F1091" s="3">
        <f>VLOOKUP($A1091,'01 LEAD TIME'!$A$10:$G$1000000,6,FALSE)</f>
        <v>1</v>
      </c>
      <c r="G1091" s="3">
        <f>VLOOKUP($A1091,'01 LEAD TIME'!$A$10:$G$1000000,7,FALSE)</f>
        <v>1</v>
      </c>
      <c r="H1091" s="3">
        <f>VLOOKUP($A1091,'02 SHIPPED'!$A$10:$G$1000000,4,FALSE)</f>
        <v>84900</v>
      </c>
      <c r="I1091" s="3">
        <f>VLOOKUP($A1091,'02 SHIPPED'!$A$10:$G$1000000,5,FALSE)</f>
        <v>84900</v>
      </c>
      <c r="J1091" s="3">
        <f>VLOOKUP($A1091,'02 SHIPPED'!$A$10:$G$1000000,6,FALSE)</f>
        <v>1</v>
      </c>
      <c r="K1091" s="3">
        <f>VLOOKUP($A1091,'02 SHIPPED'!$A$10:$G$1000000,7,FALSE)</f>
        <v>1</v>
      </c>
      <c r="L1091" s="2">
        <f t="shared" si="67"/>
        <v>1</v>
      </c>
      <c r="M1091" s="2">
        <f t="shared" si="68"/>
        <v>1</v>
      </c>
      <c r="N1091" s="2">
        <f t="shared" si="69"/>
        <v>1</v>
      </c>
      <c r="O1091" s="2">
        <f t="shared" si="70"/>
        <v>1</v>
      </c>
      <c r="P1091" s="8">
        <f>VLOOKUP($A1091,'03 FORECAST SHIPPED'!$A$2:$G$1000000,4,FALSE)*L1091</f>
        <v>0</v>
      </c>
      <c r="Q1091" s="8">
        <f>VLOOKUP($A1091,'03 FORECAST SHIPPED'!$A$2:$G$1000000,5,FALSE)*M1091</f>
        <v>0</v>
      </c>
      <c r="R1091" s="8">
        <f>VLOOKUP($A1091,'03 FORECAST SHIPPED'!$A$2:$G$1000000,6,FALSE)*N1091</f>
        <v>0</v>
      </c>
      <c r="S1091" s="8">
        <f>VLOOKUP($A1091,'03 FORECAST SHIPPED'!$A$2:$G$1000000,7,FALSE)*O1091</f>
        <v>0</v>
      </c>
    </row>
    <row r="1092" spans="1:19" x14ac:dyDescent="0.25">
      <c r="A1092" t="s">
        <v>1128</v>
      </c>
      <c r="B1092">
        <f>VLOOKUP($A1092,'01 LEAD TIME'!$A$10:$G$1000000,2,FALSE)</f>
        <v>3</v>
      </c>
      <c r="C1092">
        <f>VLOOKUP($A1092,'01 LEAD TIME'!$A$10:$G$1000000,3,FALSE)</f>
        <v>3307</v>
      </c>
      <c r="D1092" s="3">
        <f>VLOOKUP($A1092,'01 LEAD TIME'!$A$10:$G$1000000,4,FALSE)</f>
        <v>137400</v>
      </c>
      <c r="E1092" s="3">
        <f>VLOOKUP($A1092,'01 LEAD TIME'!$A$10:$G$1000000,5,FALSE)</f>
        <v>137400</v>
      </c>
      <c r="F1092" s="3">
        <f>VLOOKUP($A1092,'01 LEAD TIME'!$A$10:$G$1000000,6,FALSE)</f>
        <v>1</v>
      </c>
      <c r="G1092" s="3">
        <f>VLOOKUP($A1092,'01 LEAD TIME'!$A$10:$G$1000000,7,FALSE)</f>
        <v>1</v>
      </c>
      <c r="H1092" s="3">
        <f>VLOOKUP($A1092,'02 SHIPPED'!$A$10:$G$1000000,4,FALSE)</f>
        <v>137400</v>
      </c>
      <c r="I1092" s="3">
        <f>VLOOKUP($A1092,'02 SHIPPED'!$A$10:$G$1000000,5,FALSE)</f>
        <v>137400</v>
      </c>
      <c r="J1092" s="3">
        <f>VLOOKUP($A1092,'02 SHIPPED'!$A$10:$G$1000000,6,FALSE)</f>
        <v>1</v>
      </c>
      <c r="K1092" s="3">
        <f>VLOOKUP($A1092,'02 SHIPPED'!$A$10:$G$1000000,7,FALSE)</f>
        <v>1</v>
      </c>
      <c r="L1092" s="2">
        <f t="shared" si="67"/>
        <v>1</v>
      </c>
      <c r="M1092" s="2">
        <f t="shared" si="68"/>
        <v>1</v>
      </c>
      <c r="N1092" s="2">
        <f t="shared" si="69"/>
        <v>1</v>
      </c>
      <c r="O1092" s="2">
        <f t="shared" si="70"/>
        <v>1</v>
      </c>
      <c r="P1092" s="8">
        <f>VLOOKUP($A1092,'03 FORECAST SHIPPED'!$A$2:$G$1000000,4,FALSE)*L1092</f>
        <v>0</v>
      </c>
      <c r="Q1092" s="8">
        <f>VLOOKUP($A1092,'03 FORECAST SHIPPED'!$A$2:$G$1000000,5,FALSE)*M1092</f>
        <v>0</v>
      </c>
      <c r="R1092" s="8">
        <f>VLOOKUP($A1092,'03 FORECAST SHIPPED'!$A$2:$G$1000000,6,FALSE)*N1092</f>
        <v>0</v>
      </c>
      <c r="S1092" s="8">
        <f>VLOOKUP($A1092,'03 FORECAST SHIPPED'!$A$2:$G$1000000,7,FALSE)*O1092</f>
        <v>0</v>
      </c>
    </row>
    <row r="1093" spans="1:19" x14ac:dyDescent="0.25">
      <c r="A1093" t="s">
        <v>1129</v>
      </c>
      <c r="B1093">
        <f>VLOOKUP($A1093,'01 LEAD TIME'!$A$10:$G$1000000,2,FALSE)</f>
        <v>3</v>
      </c>
      <c r="C1093">
        <f>VLOOKUP($A1093,'01 LEAD TIME'!$A$10:$G$1000000,3,FALSE)</f>
        <v>3313</v>
      </c>
      <c r="D1093" s="3">
        <f>VLOOKUP($A1093,'01 LEAD TIME'!$A$10:$G$1000000,4,FALSE)</f>
        <v>3242150</v>
      </c>
      <c r="E1093" s="3">
        <f>VLOOKUP($A1093,'01 LEAD TIME'!$A$10:$G$1000000,5,FALSE)</f>
        <v>3242150</v>
      </c>
      <c r="F1093" s="3">
        <f>VLOOKUP($A1093,'01 LEAD TIME'!$A$10:$G$1000000,6,FALSE)</f>
        <v>6</v>
      </c>
      <c r="G1093" s="3">
        <f>VLOOKUP($A1093,'01 LEAD TIME'!$A$10:$G$1000000,7,FALSE)</f>
        <v>6</v>
      </c>
      <c r="H1093" s="3">
        <f>VLOOKUP($A1093,'02 SHIPPED'!$A$10:$G$1000000,4,FALSE)</f>
        <v>3653240</v>
      </c>
      <c r="I1093" s="3">
        <f>VLOOKUP($A1093,'02 SHIPPED'!$A$10:$G$1000000,5,FALSE)</f>
        <v>3653240</v>
      </c>
      <c r="J1093" s="3">
        <f>VLOOKUP($A1093,'02 SHIPPED'!$A$10:$G$1000000,6,FALSE)</f>
        <v>11</v>
      </c>
      <c r="K1093" s="3">
        <f>VLOOKUP($A1093,'02 SHIPPED'!$A$10:$G$1000000,7,FALSE)</f>
        <v>11</v>
      </c>
      <c r="L1093" s="2">
        <f t="shared" ref="L1093:L1156" si="71">D1093/H1093</f>
        <v>0.88747249017310659</v>
      </c>
      <c r="M1093" s="2">
        <f t="shared" ref="M1093:M1156" si="72">E1093/I1093</f>
        <v>0.88747249017310659</v>
      </c>
      <c r="N1093" s="2">
        <f t="shared" ref="N1093:N1156" si="73">F1093/J1093</f>
        <v>0.54545454545454541</v>
      </c>
      <c r="O1093" s="2">
        <f t="shared" ref="O1093:O1156" si="74">G1093/K1093</f>
        <v>0.54545454545454541</v>
      </c>
      <c r="P1093" s="8">
        <f>VLOOKUP($A1093,'03 FORECAST SHIPPED'!$A$2:$G$1000000,4,FALSE)*L1093</f>
        <v>6506282.6935815876</v>
      </c>
      <c r="Q1093" s="8">
        <f>VLOOKUP($A1093,'03 FORECAST SHIPPED'!$A$2:$G$1000000,5,FALSE)*M1093</f>
        <v>6506282.6935815876</v>
      </c>
      <c r="R1093" s="8">
        <f>VLOOKUP($A1093,'03 FORECAST SHIPPED'!$A$2:$G$1000000,6,FALSE)*N1093</f>
        <v>11.454545454545453</v>
      </c>
      <c r="S1093" s="8">
        <f>VLOOKUP($A1093,'03 FORECAST SHIPPED'!$A$2:$G$1000000,7,FALSE)*O1093</f>
        <v>12.545454545454545</v>
      </c>
    </row>
    <row r="1094" spans="1:19" x14ac:dyDescent="0.25">
      <c r="A1094" t="s">
        <v>1130</v>
      </c>
      <c r="B1094">
        <f>VLOOKUP($A1094,'01 LEAD TIME'!$A$10:$G$1000000,2,FALSE)</f>
        <v>3</v>
      </c>
      <c r="C1094">
        <f>VLOOKUP($A1094,'01 LEAD TIME'!$A$10:$G$1000000,3,FALSE)</f>
        <v>3609</v>
      </c>
      <c r="D1094" s="3">
        <f>VLOOKUP($A1094,'01 LEAD TIME'!$A$10:$G$1000000,4,FALSE)</f>
        <v>319000</v>
      </c>
      <c r="E1094" s="3">
        <f>VLOOKUP($A1094,'01 LEAD TIME'!$A$10:$G$1000000,5,FALSE)</f>
        <v>319000</v>
      </c>
      <c r="F1094" s="3">
        <f>VLOOKUP($A1094,'01 LEAD TIME'!$A$10:$G$1000000,6,FALSE)</f>
        <v>1</v>
      </c>
      <c r="G1094" s="3">
        <f>VLOOKUP($A1094,'01 LEAD TIME'!$A$10:$G$1000000,7,FALSE)</f>
        <v>1</v>
      </c>
      <c r="H1094" s="3">
        <f>VLOOKUP($A1094,'02 SHIPPED'!$A$10:$G$1000000,4,FALSE)</f>
        <v>319000</v>
      </c>
      <c r="I1094" s="3">
        <f>VLOOKUP($A1094,'02 SHIPPED'!$A$10:$G$1000000,5,FALSE)</f>
        <v>319000</v>
      </c>
      <c r="J1094" s="3">
        <f>VLOOKUP($A1094,'02 SHIPPED'!$A$10:$G$1000000,6,FALSE)</f>
        <v>1</v>
      </c>
      <c r="K1094" s="3">
        <f>VLOOKUP($A1094,'02 SHIPPED'!$A$10:$G$1000000,7,FALSE)</f>
        <v>1</v>
      </c>
      <c r="L1094" s="2">
        <f t="shared" si="71"/>
        <v>1</v>
      </c>
      <c r="M1094" s="2">
        <f t="shared" si="72"/>
        <v>1</v>
      </c>
      <c r="N1094" s="2">
        <f t="shared" si="73"/>
        <v>1</v>
      </c>
      <c r="O1094" s="2">
        <f t="shared" si="74"/>
        <v>1</v>
      </c>
      <c r="P1094" s="8">
        <f>VLOOKUP($A1094,'03 FORECAST SHIPPED'!$A$2:$G$1000000,4,FALSE)*L1094</f>
        <v>0</v>
      </c>
      <c r="Q1094" s="8">
        <f>VLOOKUP($A1094,'03 FORECAST SHIPPED'!$A$2:$G$1000000,5,FALSE)*M1094</f>
        <v>0</v>
      </c>
      <c r="R1094" s="8">
        <f>VLOOKUP($A1094,'03 FORECAST SHIPPED'!$A$2:$G$1000000,6,FALSE)*N1094</f>
        <v>0</v>
      </c>
      <c r="S1094" s="8">
        <f>VLOOKUP($A1094,'03 FORECAST SHIPPED'!$A$2:$G$1000000,7,FALSE)*O1094</f>
        <v>0</v>
      </c>
    </row>
    <row r="1095" spans="1:19" x14ac:dyDescent="0.25">
      <c r="A1095" t="s">
        <v>1131</v>
      </c>
      <c r="B1095">
        <f>VLOOKUP($A1095,'01 LEAD TIME'!$A$10:$G$1000000,2,FALSE)</f>
        <v>3</v>
      </c>
      <c r="C1095">
        <f>VLOOKUP($A1095,'01 LEAD TIME'!$A$10:$G$1000000,3,FALSE)</f>
        <v>3705</v>
      </c>
      <c r="D1095" s="3">
        <f>VLOOKUP($A1095,'01 LEAD TIME'!$A$10:$G$1000000,4,FALSE)</f>
        <v>123900</v>
      </c>
      <c r="E1095" s="3">
        <f>VLOOKUP($A1095,'01 LEAD TIME'!$A$10:$G$1000000,5,FALSE)</f>
        <v>123900</v>
      </c>
      <c r="F1095" s="3">
        <f>VLOOKUP($A1095,'01 LEAD TIME'!$A$10:$G$1000000,6,FALSE)</f>
        <v>1</v>
      </c>
      <c r="G1095" s="3">
        <f>VLOOKUP($A1095,'01 LEAD TIME'!$A$10:$G$1000000,7,FALSE)</f>
        <v>1</v>
      </c>
      <c r="H1095" s="3">
        <f>VLOOKUP($A1095,'02 SHIPPED'!$A$10:$G$1000000,4,FALSE)</f>
        <v>123900</v>
      </c>
      <c r="I1095" s="3">
        <f>VLOOKUP($A1095,'02 SHIPPED'!$A$10:$G$1000000,5,FALSE)</f>
        <v>123900</v>
      </c>
      <c r="J1095" s="3">
        <f>VLOOKUP($A1095,'02 SHIPPED'!$A$10:$G$1000000,6,FALSE)</f>
        <v>1</v>
      </c>
      <c r="K1095" s="3">
        <f>VLOOKUP($A1095,'02 SHIPPED'!$A$10:$G$1000000,7,FALSE)</f>
        <v>1</v>
      </c>
      <c r="L1095" s="2">
        <f t="shared" si="71"/>
        <v>1</v>
      </c>
      <c r="M1095" s="2">
        <f t="shared" si="72"/>
        <v>1</v>
      </c>
      <c r="N1095" s="2">
        <f t="shared" si="73"/>
        <v>1</v>
      </c>
      <c r="O1095" s="2">
        <f t="shared" si="74"/>
        <v>1</v>
      </c>
      <c r="P1095" s="8">
        <f>VLOOKUP($A1095,'03 FORECAST SHIPPED'!$A$2:$G$1000000,4,FALSE)*L1095</f>
        <v>0</v>
      </c>
      <c r="Q1095" s="8">
        <f>VLOOKUP($A1095,'03 FORECAST SHIPPED'!$A$2:$G$1000000,5,FALSE)*M1095</f>
        <v>0</v>
      </c>
      <c r="R1095" s="8">
        <f>VLOOKUP($A1095,'03 FORECAST SHIPPED'!$A$2:$G$1000000,6,FALSE)*N1095</f>
        <v>0</v>
      </c>
      <c r="S1095" s="8">
        <f>VLOOKUP($A1095,'03 FORECAST SHIPPED'!$A$2:$G$1000000,7,FALSE)*O1095</f>
        <v>0</v>
      </c>
    </row>
    <row r="1096" spans="1:19" x14ac:dyDescent="0.25">
      <c r="A1096" t="s">
        <v>1132</v>
      </c>
      <c r="B1096">
        <f>VLOOKUP($A1096,'01 LEAD TIME'!$A$10:$G$1000000,2,FALSE)</f>
        <v>3</v>
      </c>
      <c r="C1096">
        <f>VLOOKUP($A1096,'01 LEAD TIME'!$A$10:$G$1000000,3,FALSE)</f>
        <v>3729</v>
      </c>
      <c r="D1096" s="3">
        <f>VLOOKUP($A1096,'01 LEAD TIME'!$A$10:$G$1000000,4,FALSE)</f>
        <v>4956509</v>
      </c>
      <c r="E1096" s="3">
        <f>VLOOKUP($A1096,'01 LEAD TIME'!$A$10:$G$1000000,5,FALSE)</f>
        <v>4904113</v>
      </c>
      <c r="F1096" s="3">
        <f>VLOOKUP($A1096,'01 LEAD TIME'!$A$10:$G$1000000,6,FALSE)</f>
        <v>11</v>
      </c>
      <c r="G1096" s="3">
        <f>VLOOKUP($A1096,'01 LEAD TIME'!$A$10:$G$1000000,7,FALSE)</f>
        <v>17</v>
      </c>
      <c r="H1096" s="3">
        <f>VLOOKUP($A1096,'02 SHIPPED'!$A$10:$G$1000000,4,FALSE)</f>
        <v>5375339</v>
      </c>
      <c r="I1096" s="3">
        <f>VLOOKUP($A1096,'02 SHIPPED'!$A$10:$G$1000000,5,FALSE)</f>
        <v>5335339</v>
      </c>
      <c r="J1096" s="3">
        <f>VLOOKUP($A1096,'02 SHIPPED'!$A$10:$G$1000000,6,FALSE)</f>
        <v>12</v>
      </c>
      <c r="K1096" s="3">
        <f>VLOOKUP($A1096,'02 SHIPPED'!$A$10:$G$1000000,7,FALSE)</f>
        <v>16</v>
      </c>
      <c r="L1096" s="2">
        <f t="shared" si="71"/>
        <v>0.92208305373856425</v>
      </c>
      <c r="M1096" s="2">
        <f t="shared" si="72"/>
        <v>0.9191755200559889</v>
      </c>
      <c r="N1096" s="2">
        <f t="shared" si="73"/>
        <v>0.91666666666666663</v>
      </c>
      <c r="O1096" s="2">
        <f t="shared" si="74"/>
        <v>1.0625</v>
      </c>
      <c r="P1096" s="8">
        <f>VLOOKUP($A1096,'03 FORECAST SHIPPED'!$A$2:$G$1000000,4,FALSE)*L1096</f>
        <v>5443182.5915971072</v>
      </c>
      <c r="Q1096" s="8">
        <f>VLOOKUP($A1096,'03 FORECAST SHIPPED'!$A$2:$G$1000000,5,FALSE)*M1096</f>
        <v>5368945.354943309</v>
      </c>
      <c r="R1096" s="8">
        <f>VLOOKUP($A1096,'03 FORECAST SHIPPED'!$A$2:$G$1000000,6,FALSE)*N1096</f>
        <v>17.416666666666664</v>
      </c>
      <c r="S1096" s="8">
        <f>VLOOKUP($A1096,'03 FORECAST SHIPPED'!$A$2:$G$1000000,7,FALSE)*O1096</f>
        <v>27.625</v>
      </c>
    </row>
    <row r="1097" spans="1:19" x14ac:dyDescent="0.25">
      <c r="A1097" t="s">
        <v>1133</v>
      </c>
      <c r="B1097">
        <f>VLOOKUP($A1097,'01 LEAD TIME'!$A$10:$G$1000000,2,FALSE)</f>
        <v>3</v>
      </c>
      <c r="C1097">
        <f>VLOOKUP($A1097,'01 LEAD TIME'!$A$10:$G$1000000,3,FALSE)</f>
        <v>3768</v>
      </c>
      <c r="D1097" s="3">
        <f>VLOOKUP($A1097,'01 LEAD TIME'!$A$10:$G$1000000,4,FALSE)</f>
        <v>118000</v>
      </c>
      <c r="E1097" s="3">
        <f>VLOOKUP($A1097,'01 LEAD TIME'!$A$10:$G$1000000,5,FALSE)</f>
        <v>118000</v>
      </c>
      <c r="F1097" s="3">
        <f>VLOOKUP($A1097,'01 LEAD TIME'!$A$10:$G$1000000,6,FALSE)</f>
        <v>1</v>
      </c>
      <c r="G1097" s="3">
        <f>VLOOKUP($A1097,'01 LEAD TIME'!$A$10:$G$1000000,7,FALSE)</f>
        <v>1</v>
      </c>
      <c r="H1097" s="3">
        <f>VLOOKUP($A1097,'02 SHIPPED'!$A$10:$G$1000000,4,FALSE)</f>
        <v>118000</v>
      </c>
      <c r="I1097" s="3">
        <f>VLOOKUP($A1097,'02 SHIPPED'!$A$10:$G$1000000,5,FALSE)</f>
        <v>118000</v>
      </c>
      <c r="J1097" s="3">
        <f>VLOOKUP($A1097,'02 SHIPPED'!$A$10:$G$1000000,6,FALSE)</f>
        <v>1</v>
      </c>
      <c r="K1097" s="3">
        <f>VLOOKUP($A1097,'02 SHIPPED'!$A$10:$G$1000000,7,FALSE)</f>
        <v>1</v>
      </c>
      <c r="L1097" s="2">
        <f t="shared" si="71"/>
        <v>1</v>
      </c>
      <c r="M1097" s="2">
        <f t="shared" si="72"/>
        <v>1</v>
      </c>
      <c r="N1097" s="2">
        <f t="shared" si="73"/>
        <v>1</v>
      </c>
      <c r="O1097" s="2">
        <f t="shared" si="74"/>
        <v>1</v>
      </c>
      <c r="P1097" s="8">
        <f>VLOOKUP($A1097,'03 FORECAST SHIPPED'!$A$2:$G$1000000,4,FALSE)*L1097</f>
        <v>0</v>
      </c>
      <c r="Q1097" s="8">
        <f>VLOOKUP($A1097,'03 FORECAST SHIPPED'!$A$2:$G$1000000,5,FALSE)*M1097</f>
        <v>0</v>
      </c>
      <c r="R1097" s="8">
        <f>VLOOKUP($A1097,'03 FORECAST SHIPPED'!$A$2:$G$1000000,6,FALSE)*N1097</f>
        <v>0</v>
      </c>
      <c r="S1097" s="8">
        <f>VLOOKUP($A1097,'03 FORECAST SHIPPED'!$A$2:$G$1000000,7,FALSE)*O1097</f>
        <v>0</v>
      </c>
    </row>
    <row r="1098" spans="1:19" x14ac:dyDescent="0.25">
      <c r="A1098" t="s">
        <v>1134</v>
      </c>
      <c r="B1098">
        <f>VLOOKUP($A1098,'01 LEAD TIME'!$A$10:$G$1000000,2,FALSE)</f>
        <v>3</v>
      </c>
      <c r="C1098">
        <f>VLOOKUP($A1098,'01 LEAD TIME'!$A$10:$G$1000000,3,FALSE)</f>
        <v>3789</v>
      </c>
      <c r="D1098" s="3">
        <f>VLOOKUP($A1098,'01 LEAD TIME'!$A$10:$G$1000000,4,FALSE)</f>
        <v>8000</v>
      </c>
      <c r="E1098" s="3">
        <f>VLOOKUP($A1098,'01 LEAD TIME'!$A$10:$G$1000000,5,FALSE)</f>
        <v>8000</v>
      </c>
      <c r="F1098" s="3">
        <f>VLOOKUP($A1098,'01 LEAD TIME'!$A$10:$G$1000000,6,FALSE)</f>
        <v>1</v>
      </c>
      <c r="G1098" s="3">
        <f>VLOOKUP($A1098,'01 LEAD TIME'!$A$10:$G$1000000,7,FALSE)</f>
        <v>1</v>
      </c>
      <c r="H1098" s="3">
        <f>VLOOKUP($A1098,'02 SHIPPED'!$A$10:$G$1000000,4,FALSE)</f>
        <v>8000</v>
      </c>
      <c r="I1098" s="3">
        <f>VLOOKUP($A1098,'02 SHIPPED'!$A$10:$G$1000000,5,FALSE)</f>
        <v>8000</v>
      </c>
      <c r="J1098" s="3">
        <f>VLOOKUP($A1098,'02 SHIPPED'!$A$10:$G$1000000,6,FALSE)</f>
        <v>1</v>
      </c>
      <c r="K1098" s="3">
        <f>VLOOKUP($A1098,'02 SHIPPED'!$A$10:$G$1000000,7,FALSE)</f>
        <v>1</v>
      </c>
      <c r="L1098" s="2">
        <f t="shared" si="71"/>
        <v>1</v>
      </c>
      <c r="M1098" s="2">
        <f t="shared" si="72"/>
        <v>1</v>
      </c>
      <c r="N1098" s="2">
        <f t="shared" si="73"/>
        <v>1</v>
      </c>
      <c r="O1098" s="2">
        <f t="shared" si="74"/>
        <v>1</v>
      </c>
      <c r="P1098" s="8">
        <f>VLOOKUP($A1098,'03 FORECAST SHIPPED'!$A$2:$G$1000000,4,FALSE)*L1098</f>
        <v>1527797</v>
      </c>
      <c r="Q1098" s="8">
        <f>VLOOKUP($A1098,'03 FORECAST SHIPPED'!$A$2:$G$1000000,5,FALSE)*M1098</f>
        <v>1527797</v>
      </c>
      <c r="R1098" s="8">
        <f>VLOOKUP($A1098,'03 FORECAST SHIPPED'!$A$2:$G$1000000,6,FALSE)*N1098</f>
        <v>9</v>
      </c>
      <c r="S1098" s="8">
        <f>VLOOKUP($A1098,'03 FORECAST SHIPPED'!$A$2:$G$1000000,7,FALSE)*O1098</f>
        <v>10</v>
      </c>
    </row>
    <row r="1099" spans="1:19" x14ac:dyDescent="0.25">
      <c r="A1099" t="s">
        <v>1135</v>
      </c>
      <c r="B1099">
        <f>VLOOKUP($A1099,'01 LEAD TIME'!$A$10:$G$1000000,2,FALSE)</f>
        <v>3</v>
      </c>
      <c r="C1099">
        <f>VLOOKUP($A1099,'01 LEAD TIME'!$A$10:$G$1000000,3,FALSE)</f>
        <v>3794</v>
      </c>
      <c r="D1099" s="3">
        <f>VLOOKUP($A1099,'01 LEAD TIME'!$A$10:$G$1000000,4,FALSE)</f>
        <v>607587</v>
      </c>
      <c r="E1099" s="3">
        <f>VLOOKUP($A1099,'01 LEAD TIME'!$A$10:$G$1000000,5,FALSE)</f>
        <v>563587</v>
      </c>
      <c r="F1099" s="3">
        <f>VLOOKUP($A1099,'01 LEAD TIME'!$A$10:$G$1000000,6,FALSE)</f>
        <v>10</v>
      </c>
      <c r="G1099" s="3">
        <f>VLOOKUP($A1099,'01 LEAD TIME'!$A$10:$G$1000000,7,FALSE)</f>
        <v>10</v>
      </c>
      <c r="H1099" s="3">
        <f>VLOOKUP($A1099,'02 SHIPPED'!$A$10:$G$1000000,4,FALSE)</f>
        <v>10565507</v>
      </c>
      <c r="I1099" s="3">
        <f>VLOOKUP($A1099,'02 SHIPPED'!$A$10:$G$1000000,5,FALSE)</f>
        <v>10410919</v>
      </c>
      <c r="J1099" s="3">
        <f>VLOOKUP($A1099,'02 SHIPPED'!$A$10:$G$1000000,6,FALSE)</f>
        <v>110</v>
      </c>
      <c r="K1099" s="3">
        <f>VLOOKUP($A1099,'02 SHIPPED'!$A$10:$G$1000000,7,FALSE)</f>
        <v>127</v>
      </c>
      <c r="L1099" s="2">
        <f t="shared" si="71"/>
        <v>5.7506658222837771E-2</v>
      </c>
      <c r="M1099" s="2">
        <f t="shared" si="72"/>
        <v>5.4134221964458662E-2</v>
      </c>
      <c r="N1099" s="2">
        <f t="shared" si="73"/>
        <v>9.0909090909090912E-2</v>
      </c>
      <c r="O1099" s="2">
        <f t="shared" si="74"/>
        <v>7.874015748031496E-2</v>
      </c>
      <c r="P1099" s="8">
        <f>VLOOKUP($A1099,'03 FORECAST SHIPPED'!$A$2:$G$1000000,4,FALSE)*L1099</f>
        <v>649722.01346655679</v>
      </c>
      <c r="Q1099" s="8">
        <f>VLOOKUP($A1099,'03 FORECAST SHIPPED'!$A$2:$G$1000000,5,FALSE)*M1099</f>
        <v>603540.8924430015</v>
      </c>
      <c r="R1099" s="8">
        <f>VLOOKUP($A1099,'03 FORECAST SHIPPED'!$A$2:$G$1000000,6,FALSE)*N1099</f>
        <v>10.272727272727273</v>
      </c>
      <c r="S1099" s="8">
        <f>VLOOKUP($A1099,'03 FORECAST SHIPPED'!$A$2:$G$1000000,7,FALSE)*O1099</f>
        <v>10.314960629921259</v>
      </c>
    </row>
    <row r="1100" spans="1:19" x14ac:dyDescent="0.25">
      <c r="A1100" t="s">
        <v>1136</v>
      </c>
      <c r="B1100">
        <f>VLOOKUP($A1100,'01 LEAD TIME'!$A$10:$G$1000000,2,FALSE)</f>
        <v>3</v>
      </c>
      <c r="C1100">
        <f>VLOOKUP($A1100,'01 LEAD TIME'!$A$10:$G$1000000,3,FALSE)</f>
        <v>3939</v>
      </c>
      <c r="D1100" s="3">
        <f>VLOOKUP($A1100,'01 LEAD TIME'!$A$10:$G$1000000,4,FALSE)</f>
        <v>2405400</v>
      </c>
      <c r="E1100" s="3">
        <f>VLOOKUP($A1100,'01 LEAD TIME'!$A$10:$G$1000000,5,FALSE)</f>
        <v>2374366.0099999998</v>
      </c>
      <c r="F1100" s="3">
        <f>VLOOKUP($A1100,'01 LEAD TIME'!$A$10:$G$1000000,6,FALSE)</f>
        <v>17</v>
      </c>
      <c r="G1100" s="3">
        <f>VLOOKUP($A1100,'01 LEAD TIME'!$A$10:$G$1000000,7,FALSE)</f>
        <v>29</v>
      </c>
      <c r="H1100" s="3">
        <f>VLOOKUP($A1100,'02 SHIPPED'!$A$10:$G$1000000,4,FALSE)</f>
        <v>3057303</v>
      </c>
      <c r="I1100" s="3">
        <f>VLOOKUP($A1100,'02 SHIPPED'!$A$10:$G$1000000,5,FALSE)</f>
        <v>3042565.02</v>
      </c>
      <c r="J1100" s="3">
        <f>VLOOKUP($A1100,'02 SHIPPED'!$A$10:$G$1000000,6,FALSE)</f>
        <v>27</v>
      </c>
      <c r="K1100" s="3">
        <f>VLOOKUP($A1100,'02 SHIPPED'!$A$10:$G$1000000,7,FALSE)</f>
        <v>42</v>
      </c>
      <c r="L1100" s="2">
        <f t="shared" si="71"/>
        <v>0.78677187050154984</v>
      </c>
      <c r="M1100" s="2">
        <f t="shared" si="72"/>
        <v>0.78038299736976524</v>
      </c>
      <c r="N1100" s="2">
        <f t="shared" si="73"/>
        <v>0.62962962962962965</v>
      </c>
      <c r="O1100" s="2">
        <f t="shared" si="74"/>
        <v>0.69047619047619047</v>
      </c>
      <c r="P1100" s="8">
        <f>VLOOKUP($A1100,'03 FORECAST SHIPPED'!$A$2:$G$1000000,4,FALSE)*L1100</f>
        <v>3000074.4373717615</v>
      </c>
      <c r="Q1100" s="8">
        <f>VLOOKUP($A1100,'03 FORECAST SHIPPED'!$A$2:$G$1000000,5,FALSE)*M1100</f>
        <v>2962995.6149935685</v>
      </c>
      <c r="R1100" s="8">
        <f>VLOOKUP($A1100,'03 FORECAST SHIPPED'!$A$2:$G$1000000,6,FALSE)*N1100</f>
        <v>21.407407407407408</v>
      </c>
      <c r="S1100" s="8">
        <f>VLOOKUP($A1100,'03 FORECAST SHIPPED'!$A$2:$G$1000000,7,FALSE)*O1100</f>
        <v>33.833333333333336</v>
      </c>
    </row>
    <row r="1101" spans="1:19" x14ac:dyDescent="0.25">
      <c r="A1101" t="s">
        <v>1137</v>
      </c>
      <c r="B1101">
        <f>VLOOKUP($A1101,'01 LEAD TIME'!$A$10:$G$1000000,2,FALSE)</f>
        <v>3</v>
      </c>
      <c r="C1101">
        <f>VLOOKUP($A1101,'01 LEAD TIME'!$A$10:$G$1000000,3,FALSE)</f>
        <v>3950</v>
      </c>
      <c r="D1101" s="3">
        <f>VLOOKUP($A1101,'01 LEAD TIME'!$A$10:$G$1000000,4,FALSE)</f>
        <v>1333093</v>
      </c>
      <c r="E1101" s="3">
        <f>VLOOKUP($A1101,'01 LEAD TIME'!$A$10:$G$1000000,5,FALSE)</f>
        <v>1236403.3600000001</v>
      </c>
      <c r="F1101" s="3">
        <f>VLOOKUP($A1101,'01 LEAD TIME'!$A$10:$G$1000000,6,FALSE)</f>
        <v>11</v>
      </c>
      <c r="G1101" s="3">
        <f>VLOOKUP($A1101,'01 LEAD TIME'!$A$10:$G$1000000,7,FALSE)</f>
        <v>17</v>
      </c>
      <c r="H1101" s="3">
        <f>VLOOKUP($A1101,'02 SHIPPED'!$A$10:$G$1000000,4,FALSE)</f>
        <v>2404040</v>
      </c>
      <c r="I1101" s="3">
        <f>VLOOKUP($A1101,'02 SHIPPED'!$A$10:$G$1000000,5,FALSE)</f>
        <v>2328280.0099999998</v>
      </c>
      <c r="J1101" s="3">
        <f>VLOOKUP($A1101,'02 SHIPPED'!$A$10:$G$1000000,6,FALSE)</f>
        <v>26</v>
      </c>
      <c r="K1101" s="3">
        <f>VLOOKUP($A1101,'02 SHIPPED'!$A$10:$G$1000000,7,FALSE)</f>
        <v>37</v>
      </c>
      <c r="L1101" s="2">
        <f t="shared" si="71"/>
        <v>0.55452197134823045</v>
      </c>
      <c r="M1101" s="2">
        <f t="shared" si="72"/>
        <v>0.53103722691842392</v>
      </c>
      <c r="N1101" s="2">
        <f t="shared" si="73"/>
        <v>0.42307692307692307</v>
      </c>
      <c r="O1101" s="2">
        <f t="shared" si="74"/>
        <v>0.45945945945945948</v>
      </c>
      <c r="P1101" s="8">
        <f>VLOOKUP($A1101,'03 FORECAST SHIPPED'!$A$2:$G$1000000,4,FALSE)*L1101</f>
        <v>1869223.1411245237</v>
      </c>
      <c r="Q1101" s="8">
        <f>VLOOKUP($A1101,'03 FORECAST SHIPPED'!$A$2:$G$1000000,5,FALSE)*M1101</f>
        <v>1738713.2519168477</v>
      </c>
      <c r="R1101" s="8">
        <f>VLOOKUP($A1101,'03 FORECAST SHIPPED'!$A$2:$G$1000000,6,FALSE)*N1101</f>
        <v>14.384615384615385</v>
      </c>
      <c r="S1101" s="8">
        <f>VLOOKUP($A1101,'03 FORECAST SHIPPED'!$A$2:$G$1000000,7,FALSE)*O1101</f>
        <v>23.891891891891895</v>
      </c>
    </row>
    <row r="1102" spans="1:19" x14ac:dyDescent="0.25">
      <c r="A1102" t="s">
        <v>1138</v>
      </c>
      <c r="B1102">
        <f>VLOOKUP($A1102,'01 LEAD TIME'!$A$10:$G$1000000,2,FALSE)</f>
        <v>3</v>
      </c>
      <c r="C1102">
        <f>VLOOKUP($A1102,'01 LEAD TIME'!$A$10:$G$1000000,3,FALSE)</f>
        <v>4218</v>
      </c>
      <c r="D1102" s="3">
        <f>VLOOKUP($A1102,'01 LEAD TIME'!$A$10:$G$1000000,4,FALSE)</f>
        <v>50495</v>
      </c>
      <c r="E1102" s="3">
        <f>VLOOKUP($A1102,'01 LEAD TIME'!$A$10:$G$1000000,5,FALSE)</f>
        <v>50495</v>
      </c>
      <c r="F1102" s="3">
        <f>VLOOKUP($A1102,'01 LEAD TIME'!$A$10:$G$1000000,6,FALSE)</f>
        <v>2</v>
      </c>
      <c r="G1102" s="3">
        <f>VLOOKUP($A1102,'01 LEAD TIME'!$A$10:$G$1000000,7,FALSE)</f>
        <v>2</v>
      </c>
      <c r="H1102" s="3">
        <f>VLOOKUP($A1102,'02 SHIPPED'!$A$10:$G$1000000,4,FALSE)</f>
        <v>35000</v>
      </c>
      <c r="I1102" s="3">
        <f>VLOOKUP($A1102,'02 SHIPPED'!$A$10:$G$1000000,5,FALSE)</f>
        <v>35000</v>
      </c>
      <c r="J1102" s="3">
        <f>VLOOKUP($A1102,'02 SHIPPED'!$A$10:$G$1000000,6,FALSE)</f>
        <v>1</v>
      </c>
      <c r="K1102" s="3">
        <f>VLOOKUP($A1102,'02 SHIPPED'!$A$10:$G$1000000,7,FALSE)</f>
        <v>1</v>
      </c>
      <c r="L1102" s="2">
        <f t="shared" si="71"/>
        <v>1.4427142857142856</v>
      </c>
      <c r="M1102" s="2">
        <f t="shared" si="72"/>
        <v>1.4427142857142856</v>
      </c>
      <c r="N1102" s="2">
        <f t="shared" si="73"/>
        <v>2</v>
      </c>
      <c r="O1102" s="2">
        <f t="shared" si="74"/>
        <v>2</v>
      </c>
      <c r="P1102" s="8">
        <f>VLOOKUP($A1102,'03 FORECAST SHIPPED'!$A$2:$G$1000000,4,FALSE)*L1102</f>
        <v>22354.857857142855</v>
      </c>
      <c r="Q1102" s="8">
        <f>VLOOKUP($A1102,'03 FORECAST SHIPPED'!$A$2:$G$1000000,5,FALSE)*M1102</f>
        <v>22354.857857142855</v>
      </c>
      <c r="R1102" s="8">
        <f>VLOOKUP($A1102,'03 FORECAST SHIPPED'!$A$2:$G$1000000,6,FALSE)*N1102</f>
        <v>2</v>
      </c>
      <c r="S1102" s="8">
        <f>VLOOKUP($A1102,'03 FORECAST SHIPPED'!$A$2:$G$1000000,7,FALSE)*O1102</f>
        <v>2</v>
      </c>
    </row>
    <row r="1103" spans="1:19" x14ac:dyDescent="0.25">
      <c r="A1103" t="s">
        <v>1139</v>
      </c>
      <c r="B1103">
        <f>VLOOKUP($A1103,'01 LEAD TIME'!$A$10:$G$1000000,2,FALSE)</f>
        <v>3</v>
      </c>
      <c r="C1103">
        <f>VLOOKUP($A1103,'01 LEAD TIME'!$A$10:$G$1000000,3,FALSE)</f>
        <v>4310</v>
      </c>
      <c r="D1103" s="3">
        <f>VLOOKUP($A1103,'01 LEAD TIME'!$A$10:$G$1000000,4,FALSE)</f>
        <v>99000</v>
      </c>
      <c r="E1103" s="3">
        <f>VLOOKUP($A1103,'01 LEAD TIME'!$A$10:$G$1000000,5,FALSE)</f>
        <v>99000</v>
      </c>
      <c r="F1103" s="3">
        <f>VLOOKUP($A1103,'01 LEAD TIME'!$A$10:$G$1000000,6,FALSE)</f>
        <v>1</v>
      </c>
      <c r="G1103" s="3">
        <f>VLOOKUP($A1103,'01 LEAD TIME'!$A$10:$G$1000000,7,FALSE)</f>
        <v>1</v>
      </c>
      <c r="H1103" s="3">
        <f>VLOOKUP($A1103,'02 SHIPPED'!$A$10:$G$1000000,4,FALSE)</f>
        <v>99000</v>
      </c>
      <c r="I1103" s="3">
        <f>VLOOKUP($A1103,'02 SHIPPED'!$A$10:$G$1000000,5,FALSE)</f>
        <v>99000</v>
      </c>
      <c r="J1103" s="3">
        <f>VLOOKUP($A1103,'02 SHIPPED'!$A$10:$G$1000000,6,FALSE)</f>
        <v>1</v>
      </c>
      <c r="K1103" s="3">
        <f>VLOOKUP($A1103,'02 SHIPPED'!$A$10:$G$1000000,7,FALSE)</f>
        <v>1</v>
      </c>
      <c r="L1103" s="2">
        <f t="shared" si="71"/>
        <v>1</v>
      </c>
      <c r="M1103" s="2">
        <f t="shared" si="72"/>
        <v>1</v>
      </c>
      <c r="N1103" s="2">
        <f t="shared" si="73"/>
        <v>1</v>
      </c>
      <c r="O1103" s="2">
        <f t="shared" si="74"/>
        <v>1</v>
      </c>
      <c r="P1103" s="8">
        <f>VLOOKUP($A1103,'03 FORECAST SHIPPED'!$A$2:$G$1000000,4,FALSE)*L1103</f>
        <v>0</v>
      </c>
      <c r="Q1103" s="8">
        <f>VLOOKUP($A1103,'03 FORECAST SHIPPED'!$A$2:$G$1000000,5,FALSE)*M1103</f>
        <v>0</v>
      </c>
      <c r="R1103" s="8">
        <f>VLOOKUP($A1103,'03 FORECAST SHIPPED'!$A$2:$G$1000000,6,FALSE)*N1103</f>
        <v>0</v>
      </c>
      <c r="S1103" s="8">
        <f>VLOOKUP($A1103,'03 FORECAST SHIPPED'!$A$2:$G$1000000,7,FALSE)*O1103</f>
        <v>0</v>
      </c>
    </row>
    <row r="1104" spans="1:19" x14ac:dyDescent="0.25">
      <c r="A1104" t="s">
        <v>1140</v>
      </c>
      <c r="B1104">
        <f>VLOOKUP($A1104,'01 LEAD TIME'!$A$10:$G$1000000,2,FALSE)</f>
        <v>3</v>
      </c>
      <c r="C1104">
        <f>VLOOKUP($A1104,'01 LEAD TIME'!$A$10:$G$1000000,3,FALSE)</f>
        <v>4428</v>
      </c>
      <c r="D1104" s="3">
        <f>VLOOKUP($A1104,'01 LEAD TIME'!$A$10:$G$1000000,4,FALSE)</f>
        <v>84900</v>
      </c>
      <c r="E1104" s="3">
        <f>VLOOKUP($A1104,'01 LEAD TIME'!$A$10:$G$1000000,5,FALSE)</f>
        <v>84900</v>
      </c>
      <c r="F1104" s="3">
        <f>VLOOKUP($A1104,'01 LEAD TIME'!$A$10:$G$1000000,6,FALSE)</f>
        <v>1</v>
      </c>
      <c r="G1104" s="3">
        <f>VLOOKUP($A1104,'01 LEAD TIME'!$A$10:$G$1000000,7,FALSE)</f>
        <v>1</v>
      </c>
      <c r="H1104" s="3">
        <f>VLOOKUP($A1104,'02 SHIPPED'!$A$10:$G$1000000,4,FALSE)</f>
        <v>84900</v>
      </c>
      <c r="I1104" s="3">
        <f>VLOOKUP($A1104,'02 SHIPPED'!$A$10:$G$1000000,5,FALSE)</f>
        <v>84900</v>
      </c>
      <c r="J1104" s="3">
        <f>VLOOKUP($A1104,'02 SHIPPED'!$A$10:$G$1000000,6,FALSE)</f>
        <v>1</v>
      </c>
      <c r="K1104" s="3">
        <f>VLOOKUP($A1104,'02 SHIPPED'!$A$10:$G$1000000,7,FALSE)</f>
        <v>1</v>
      </c>
      <c r="L1104" s="2">
        <f t="shared" si="71"/>
        <v>1</v>
      </c>
      <c r="M1104" s="2">
        <f t="shared" si="72"/>
        <v>1</v>
      </c>
      <c r="N1104" s="2">
        <f t="shared" si="73"/>
        <v>1</v>
      </c>
      <c r="O1104" s="2">
        <f t="shared" si="74"/>
        <v>1</v>
      </c>
      <c r="P1104" s="8">
        <f>VLOOKUP($A1104,'03 FORECAST SHIPPED'!$A$2:$G$1000000,4,FALSE)*L1104</f>
        <v>0</v>
      </c>
      <c r="Q1104" s="8">
        <f>VLOOKUP($A1104,'03 FORECAST SHIPPED'!$A$2:$G$1000000,5,FALSE)*M1104</f>
        <v>0</v>
      </c>
      <c r="R1104" s="8">
        <f>VLOOKUP($A1104,'03 FORECAST SHIPPED'!$A$2:$G$1000000,6,FALSE)*N1104</f>
        <v>0</v>
      </c>
      <c r="S1104" s="8">
        <f>VLOOKUP($A1104,'03 FORECAST SHIPPED'!$A$2:$G$1000000,7,FALSE)*O1104</f>
        <v>0</v>
      </c>
    </row>
    <row r="1105" spans="1:19" x14ac:dyDescent="0.25">
      <c r="A1105" t="s">
        <v>1141</v>
      </c>
      <c r="B1105">
        <f>VLOOKUP($A1105,'01 LEAD TIME'!$A$10:$G$1000000,2,FALSE)</f>
        <v>3</v>
      </c>
      <c r="C1105">
        <f>VLOOKUP($A1105,'01 LEAD TIME'!$A$10:$G$1000000,3,FALSE)</f>
        <v>4434</v>
      </c>
      <c r="D1105" s="3">
        <f>VLOOKUP($A1105,'01 LEAD TIME'!$A$10:$G$1000000,4,FALSE)</f>
        <v>275900</v>
      </c>
      <c r="E1105" s="3">
        <f>VLOOKUP($A1105,'01 LEAD TIME'!$A$10:$G$1000000,5,FALSE)</f>
        <v>275900</v>
      </c>
      <c r="F1105" s="3">
        <f>VLOOKUP($A1105,'01 LEAD TIME'!$A$10:$G$1000000,6,FALSE)</f>
        <v>2</v>
      </c>
      <c r="G1105" s="3">
        <f>VLOOKUP($A1105,'01 LEAD TIME'!$A$10:$G$1000000,7,FALSE)</f>
        <v>3</v>
      </c>
      <c r="H1105" s="3">
        <f>VLOOKUP($A1105,'02 SHIPPED'!$A$10:$G$1000000,4,FALSE)</f>
        <v>196000</v>
      </c>
      <c r="I1105" s="3">
        <f>VLOOKUP($A1105,'02 SHIPPED'!$A$10:$G$1000000,5,FALSE)</f>
        <v>196000</v>
      </c>
      <c r="J1105" s="3">
        <f>VLOOKUP($A1105,'02 SHIPPED'!$A$10:$G$1000000,6,FALSE)</f>
        <v>1</v>
      </c>
      <c r="K1105" s="3">
        <f>VLOOKUP($A1105,'02 SHIPPED'!$A$10:$G$1000000,7,FALSE)</f>
        <v>2</v>
      </c>
      <c r="L1105" s="2">
        <f t="shared" si="71"/>
        <v>1.4076530612244897</v>
      </c>
      <c r="M1105" s="2">
        <f t="shared" si="72"/>
        <v>1.4076530612244897</v>
      </c>
      <c r="N1105" s="2">
        <f t="shared" si="73"/>
        <v>2</v>
      </c>
      <c r="O1105" s="2">
        <f t="shared" si="74"/>
        <v>1.5</v>
      </c>
      <c r="P1105" s="8">
        <f>VLOOKUP($A1105,'03 FORECAST SHIPPED'!$A$2:$G$1000000,4,FALSE)*L1105</f>
        <v>569677.19387755101</v>
      </c>
      <c r="Q1105" s="8">
        <f>VLOOKUP($A1105,'03 FORECAST SHIPPED'!$A$2:$G$1000000,5,FALSE)*M1105</f>
        <v>569677.19387755101</v>
      </c>
      <c r="R1105" s="8">
        <f>VLOOKUP($A1105,'03 FORECAST SHIPPED'!$A$2:$G$1000000,6,FALSE)*N1105</f>
        <v>8</v>
      </c>
      <c r="S1105" s="8">
        <f>VLOOKUP($A1105,'03 FORECAST SHIPPED'!$A$2:$G$1000000,7,FALSE)*O1105</f>
        <v>7.5</v>
      </c>
    </row>
    <row r="1106" spans="1:19" x14ac:dyDescent="0.25">
      <c r="A1106" t="s">
        <v>1142</v>
      </c>
      <c r="B1106">
        <f>VLOOKUP($A1106,'01 LEAD TIME'!$A$10:$G$1000000,2,FALSE)</f>
        <v>3</v>
      </c>
      <c r="C1106">
        <f>VLOOKUP($A1106,'01 LEAD TIME'!$A$10:$G$1000000,3,FALSE)</f>
        <v>4461</v>
      </c>
      <c r="D1106" s="3">
        <f>VLOOKUP($A1106,'01 LEAD TIME'!$A$10:$G$1000000,4,FALSE)</f>
        <v>63200</v>
      </c>
      <c r="E1106" s="3">
        <f>VLOOKUP($A1106,'01 LEAD TIME'!$A$10:$G$1000000,5,FALSE)</f>
        <v>63200</v>
      </c>
      <c r="F1106" s="3">
        <f>VLOOKUP($A1106,'01 LEAD TIME'!$A$10:$G$1000000,6,FALSE)</f>
        <v>1</v>
      </c>
      <c r="G1106" s="3">
        <f>VLOOKUP($A1106,'01 LEAD TIME'!$A$10:$G$1000000,7,FALSE)</f>
        <v>1</v>
      </c>
      <c r="H1106" s="3">
        <f>VLOOKUP($A1106,'02 SHIPPED'!$A$10:$G$1000000,4,FALSE)</f>
        <v>63200</v>
      </c>
      <c r="I1106" s="3">
        <f>VLOOKUP($A1106,'02 SHIPPED'!$A$10:$G$1000000,5,FALSE)</f>
        <v>63200</v>
      </c>
      <c r="J1106" s="3">
        <f>VLOOKUP($A1106,'02 SHIPPED'!$A$10:$G$1000000,6,FALSE)</f>
        <v>1</v>
      </c>
      <c r="K1106" s="3">
        <f>VLOOKUP($A1106,'02 SHIPPED'!$A$10:$G$1000000,7,FALSE)</f>
        <v>1</v>
      </c>
      <c r="L1106" s="2">
        <f t="shared" si="71"/>
        <v>1</v>
      </c>
      <c r="M1106" s="2">
        <f t="shared" si="72"/>
        <v>1</v>
      </c>
      <c r="N1106" s="2">
        <f t="shared" si="73"/>
        <v>1</v>
      </c>
      <c r="O1106" s="2">
        <f t="shared" si="74"/>
        <v>1</v>
      </c>
      <c r="P1106" s="8">
        <f>VLOOKUP($A1106,'03 FORECAST SHIPPED'!$A$2:$G$1000000,4,FALSE)*L1106</f>
        <v>60000</v>
      </c>
      <c r="Q1106" s="8">
        <f>VLOOKUP($A1106,'03 FORECAST SHIPPED'!$A$2:$G$1000000,5,FALSE)*M1106</f>
        <v>60000</v>
      </c>
      <c r="R1106" s="8">
        <f>VLOOKUP($A1106,'03 FORECAST SHIPPED'!$A$2:$G$1000000,6,FALSE)*N1106</f>
        <v>1</v>
      </c>
      <c r="S1106" s="8">
        <f>VLOOKUP($A1106,'03 FORECAST SHIPPED'!$A$2:$G$1000000,7,FALSE)*O1106</f>
        <v>1</v>
      </c>
    </row>
    <row r="1107" spans="1:19" x14ac:dyDescent="0.25">
      <c r="A1107" t="s">
        <v>1143</v>
      </c>
      <c r="B1107">
        <f>VLOOKUP($A1107,'01 LEAD TIME'!$A$10:$G$1000000,2,FALSE)</f>
        <v>3</v>
      </c>
      <c r="C1107">
        <f>VLOOKUP($A1107,'01 LEAD TIME'!$A$10:$G$1000000,3,FALSE)</f>
        <v>4482</v>
      </c>
      <c r="D1107" s="3">
        <f>VLOOKUP($A1107,'01 LEAD TIME'!$A$10:$G$1000000,4,FALSE)</f>
        <v>1018800</v>
      </c>
      <c r="E1107" s="3">
        <f>VLOOKUP($A1107,'01 LEAD TIME'!$A$10:$G$1000000,5,FALSE)</f>
        <v>970643.45</v>
      </c>
      <c r="F1107" s="3">
        <f>VLOOKUP($A1107,'01 LEAD TIME'!$A$10:$G$1000000,6,FALSE)</f>
        <v>1</v>
      </c>
      <c r="G1107" s="3">
        <f>VLOOKUP($A1107,'01 LEAD TIME'!$A$10:$G$1000000,7,FALSE)</f>
        <v>1</v>
      </c>
      <c r="H1107" s="3">
        <f>VLOOKUP($A1107,'02 SHIPPED'!$A$10:$G$1000000,4,FALSE)</f>
        <v>1018800</v>
      </c>
      <c r="I1107" s="3">
        <f>VLOOKUP($A1107,'02 SHIPPED'!$A$10:$G$1000000,5,FALSE)</f>
        <v>970643.45</v>
      </c>
      <c r="J1107" s="3">
        <f>VLOOKUP($A1107,'02 SHIPPED'!$A$10:$G$1000000,6,FALSE)</f>
        <v>1</v>
      </c>
      <c r="K1107" s="3">
        <f>VLOOKUP($A1107,'02 SHIPPED'!$A$10:$G$1000000,7,FALSE)</f>
        <v>1</v>
      </c>
      <c r="L1107" s="2">
        <f t="shared" si="71"/>
        <v>1</v>
      </c>
      <c r="M1107" s="2">
        <f t="shared" si="72"/>
        <v>1</v>
      </c>
      <c r="N1107" s="2">
        <f t="shared" si="73"/>
        <v>1</v>
      </c>
      <c r="O1107" s="2">
        <f t="shared" si="74"/>
        <v>1</v>
      </c>
      <c r="P1107" s="8">
        <f>VLOOKUP($A1107,'03 FORECAST SHIPPED'!$A$2:$G$1000000,4,FALSE)*L1107</f>
        <v>0</v>
      </c>
      <c r="Q1107" s="8">
        <f>VLOOKUP($A1107,'03 FORECAST SHIPPED'!$A$2:$G$1000000,5,FALSE)*M1107</f>
        <v>0</v>
      </c>
      <c r="R1107" s="8">
        <f>VLOOKUP($A1107,'03 FORECAST SHIPPED'!$A$2:$G$1000000,6,FALSE)*N1107</f>
        <v>0</v>
      </c>
      <c r="S1107" s="8">
        <f>VLOOKUP($A1107,'03 FORECAST SHIPPED'!$A$2:$G$1000000,7,FALSE)*O1107</f>
        <v>0</v>
      </c>
    </row>
    <row r="1108" spans="1:19" x14ac:dyDescent="0.25">
      <c r="A1108" t="s">
        <v>1144</v>
      </c>
      <c r="B1108">
        <f>VLOOKUP($A1108,'01 LEAD TIME'!$A$10:$G$1000000,2,FALSE)</f>
        <v>3</v>
      </c>
      <c r="C1108">
        <f>VLOOKUP($A1108,'01 LEAD TIME'!$A$10:$G$1000000,3,FALSE)</f>
        <v>4543</v>
      </c>
      <c r="D1108" s="3">
        <f>VLOOKUP($A1108,'01 LEAD TIME'!$A$10:$G$1000000,4,FALSE)</f>
        <v>2354740</v>
      </c>
      <c r="E1108" s="3">
        <f>VLOOKUP($A1108,'01 LEAD TIME'!$A$10:$G$1000000,5,FALSE)</f>
        <v>2311015</v>
      </c>
      <c r="F1108" s="3">
        <f>VLOOKUP($A1108,'01 LEAD TIME'!$A$10:$G$1000000,6,FALSE)</f>
        <v>20</v>
      </c>
      <c r="G1108" s="3">
        <f>VLOOKUP($A1108,'01 LEAD TIME'!$A$10:$G$1000000,7,FALSE)</f>
        <v>20</v>
      </c>
      <c r="H1108" s="3">
        <f>VLOOKUP($A1108,'02 SHIPPED'!$A$10:$G$1000000,4,FALSE)</f>
        <v>2620748</v>
      </c>
      <c r="I1108" s="3">
        <f>VLOOKUP($A1108,'02 SHIPPED'!$A$10:$G$1000000,5,FALSE)</f>
        <v>2562565.17</v>
      </c>
      <c r="J1108" s="3">
        <f>VLOOKUP($A1108,'02 SHIPPED'!$A$10:$G$1000000,6,FALSE)</f>
        <v>24</v>
      </c>
      <c r="K1108" s="3">
        <f>VLOOKUP($A1108,'02 SHIPPED'!$A$10:$G$1000000,7,FALSE)</f>
        <v>24</v>
      </c>
      <c r="L1108" s="2">
        <f t="shared" si="71"/>
        <v>0.89849920709659992</v>
      </c>
      <c r="M1108" s="2">
        <f t="shared" si="72"/>
        <v>0.90183657651134008</v>
      </c>
      <c r="N1108" s="2">
        <f t="shared" si="73"/>
        <v>0.83333333333333337</v>
      </c>
      <c r="O1108" s="2">
        <f t="shared" si="74"/>
        <v>0.83333333333333337</v>
      </c>
      <c r="P1108" s="8">
        <f>VLOOKUP($A1108,'03 FORECAST SHIPPED'!$A$2:$G$1000000,4,FALSE)*L1108</f>
        <v>3310131.2783907494</v>
      </c>
      <c r="Q1108" s="8">
        <f>VLOOKUP($A1108,'03 FORECAST SHIPPED'!$A$2:$G$1000000,5,FALSE)*M1108</f>
        <v>3107263.6482968158</v>
      </c>
      <c r="R1108" s="8">
        <f>VLOOKUP($A1108,'03 FORECAST SHIPPED'!$A$2:$G$1000000,6,FALSE)*N1108</f>
        <v>31.666666666666668</v>
      </c>
      <c r="S1108" s="8">
        <f>VLOOKUP($A1108,'03 FORECAST SHIPPED'!$A$2:$G$1000000,7,FALSE)*O1108</f>
        <v>33.333333333333336</v>
      </c>
    </row>
    <row r="1109" spans="1:19" x14ac:dyDescent="0.25">
      <c r="A1109" t="s">
        <v>1145</v>
      </c>
      <c r="B1109">
        <f>VLOOKUP($A1109,'01 LEAD TIME'!$A$10:$G$1000000,2,FALSE)</f>
        <v>3</v>
      </c>
      <c r="C1109">
        <f>VLOOKUP($A1109,'01 LEAD TIME'!$A$10:$G$1000000,3,FALSE)</f>
        <v>4624</v>
      </c>
      <c r="D1109" s="3">
        <f>VLOOKUP($A1109,'01 LEAD TIME'!$A$10:$G$1000000,4,FALSE)</f>
        <v>99000</v>
      </c>
      <c r="E1109" s="3">
        <f>VLOOKUP($A1109,'01 LEAD TIME'!$A$10:$G$1000000,5,FALSE)</f>
        <v>99000</v>
      </c>
      <c r="F1109" s="3">
        <f>VLOOKUP($A1109,'01 LEAD TIME'!$A$10:$G$1000000,6,FALSE)</f>
        <v>1</v>
      </c>
      <c r="G1109" s="3">
        <f>VLOOKUP($A1109,'01 LEAD TIME'!$A$10:$G$1000000,7,FALSE)</f>
        <v>1</v>
      </c>
      <c r="H1109" s="3">
        <f>VLOOKUP($A1109,'02 SHIPPED'!$A$10:$G$1000000,4,FALSE)</f>
        <v>99000</v>
      </c>
      <c r="I1109" s="3">
        <f>VLOOKUP($A1109,'02 SHIPPED'!$A$10:$G$1000000,5,FALSE)</f>
        <v>99000</v>
      </c>
      <c r="J1109" s="3">
        <f>VLOOKUP($A1109,'02 SHIPPED'!$A$10:$G$1000000,6,FALSE)</f>
        <v>1</v>
      </c>
      <c r="K1109" s="3">
        <f>VLOOKUP($A1109,'02 SHIPPED'!$A$10:$G$1000000,7,FALSE)</f>
        <v>1</v>
      </c>
      <c r="L1109" s="2">
        <f t="shared" si="71"/>
        <v>1</v>
      </c>
      <c r="M1109" s="2">
        <f t="shared" si="72"/>
        <v>1</v>
      </c>
      <c r="N1109" s="2">
        <f t="shared" si="73"/>
        <v>1</v>
      </c>
      <c r="O1109" s="2">
        <f t="shared" si="74"/>
        <v>1</v>
      </c>
      <c r="P1109" s="8">
        <f>VLOOKUP($A1109,'03 FORECAST SHIPPED'!$A$2:$G$1000000,4,FALSE)*L1109</f>
        <v>0</v>
      </c>
      <c r="Q1109" s="8">
        <f>VLOOKUP($A1109,'03 FORECAST SHIPPED'!$A$2:$G$1000000,5,FALSE)*M1109</f>
        <v>0</v>
      </c>
      <c r="R1109" s="8">
        <f>VLOOKUP($A1109,'03 FORECAST SHIPPED'!$A$2:$G$1000000,6,FALSE)*N1109</f>
        <v>0</v>
      </c>
      <c r="S1109" s="8">
        <f>VLOOKUP($A1109,'03 FORECAST SHIPPED'!$A$2:$G$1000000,7,FALSE)*O1109</f>
        <v>0</v>
      </c>
    </row>
    <row r="1110" spans="1:19" x14ac:dyDescent="0.25">
      <c r="A1110" t="s">
        <v>1146</v>
      </c>
      <c r="B1110">
        <f>VLOOKUP($A1110,'01 LEAD TIME'!$A$10:$G$1000000,2,FALSE)</f>
        <v>3</v>
      </c>
      <c r="C1110">
        <f>VLOOKUP($A1110,'01 LEAD TIME'!$A$10:$G$1000000,3,FALSE)</f>
        <v>4663</v>
      </c>
      <c r="D1110" s="3">
        <f>VLOOKUP($A1110,'01 LEAD TIME'!$A$10:$G$1000000,4,FALSE)</f>
        <v>137400</v>
      </c>
      <c r="E1110" s="3">
        <f>VLOOKUP($A1110,'01 LEAD TIME'!$A$10:$G$1000000,5,FALSE)</f>
        <v>137400</v>
      </c>
      <c r="F1110" s="3">
        <f>VLOOKUP($A1110,'01 LEAD TIME'!$A$10:$G$1000000,6,FALSE)</f>
        <v>1</v>
      </c>
      <c r="G1110" s="3">
        <f>VLOOKUP($A1110,'01 LEAD TIME'!$A$10:$G$1000000,7,FALSE)</f>
        <v>1</v>
      </c>
      <c r="H1110" s="3">
        <f>VLOOKUP($A1110,'02 SHIPPED'!$A$10:$G$1000000,4,FALSE)</f>
        <v>137400</v>
      </c>
      <c r="I1110" s="3">
        <f>VLOOKUP($A1110,'02 SHIPPED'!$A$10:$G$1000000,5,FALSE)</f>
        <v>137400</v>
      </c>
      <c r="J1110" s="3">
        <f>VLOOKUP($A1110,'02 SHIPPED'!$A$10:$G$1000000,6,FALSE)</f>
        <v>1</v>
      </c>
      <c r="K1110" s="3">
        <f>VLOOKUP($A1110,'02 SHIPPED'!$A$10:$G$1000000,7,FALSE)</f>
        <v>1</v>
      </c>
      <c r="L1110" s="2">
        <f t="shared" si="71"/>
        <v>1</v>
      </c>
      <c r="M1110" s="2">
        <f t="shared" si="72"/>
        <v>1</v>
      </c>
      <c r="N1110" s="2">
        <f t="shared" si="73"/>
        <v>1</v>
      </c>
      <c r="O1110" s="2">
        <f t="shared" si="74"/>
        <v>1</v>
      </c>
      <c r="P1110" s="8">
        <f>VLOOKUP($A1110,'03 FORECAST SHIPPED'!$A$2:$G$1000000,4,FALSE)*L1110</f>
        <v>0</v>
      </c>
      <c r="Q1110" s="8">
        <f>VLOOKUP($A1110,'03 FORECAST SHIPPED'!$A$2:$G$1000000,5,FALSE)*M1110</f>
        <v>0</v>
      </c>
      <c r="R1110" s="8">
        <f>VLOOKUP($A1110,'03 FORECAST SHIPPED'!$A$2:$G$1000000,6,FALSE)*N1110</f>
        <v>0</v>
      </c>
      <c r="S1110" s="8">
        <f>VLOOKUP($A1110,'03 FORECAST SHIPPED'!$A$2:$G$1000000,7,FALSE)*O1110</f>
        <v>0</v>
      </c>
    </row>
    <row r="1111" spans="1:19" x14ac:dyDescent="0.25">
      <c r="A1111" t="s">
        <v>1147</v>
      </c>
      <c r="B1111">
        <f>VLOOKUP($A1111,'01 LEAD TIME'!$A$10:$G$1000000,2,FALSE)</f>
        <v>3</v>
      </c>
      <c r="C1111">
        <f>VLOOKUP($A1111,'01 LEAD TIME'!$A$10:$G$1000000,3,FALSE)</f>
        <v>4717</v>
      </c>
      <c r="D1111" s="3">
        <f>VLOOKUP($A1111,'01 LEAD TIME'!$A$10:$G$1000000,4,FALSE)</f>
        <v>84900</v>
      </c>
      <c r="E1111" s="3">
        <f>VLOOKUP($A1111,'01 LEAD TIME'!$A$10:$G$1000000,5,FALSE)</f>
        <v>84900</v>
      </c>
      <c r="F1111" s="3">
        <f>VLOOKUP($A1111,'01 LEAD TIME'!$A$10:$G$1000000,6,FALSE)</f>
        <v>1</v>
      </c>
      <c r="G1111" s="3">
        <f>VLOOKUP($A1111,'01 LEAD TIME'!$A$10:$G$1000000,7,FALSE)</f>
        <v>1</v>
      </c>
      <c r="H1111" s="3">
        <f>VLOOKUP($A1111,'02 SHIPPED'!$A$10:$G$1000000,4,FALSE)</f>
        <v>84900</v>
      </c>
      <c r="I1111" s="3">
        <f>VLOOKUP($A1111,'02 SHIPPED'!$A$10:$G$1000000,5,FALSE)</f>
        <v>84900</v>
      </c>
      <c r="J1111" s="3">
        <f>VLOOKUP($A1111,'02 SHIPPED'!$A$10:$G$1000000,6,FALSE)</f>
        <v>1</v>
      </c>
      <c r="K1111" s="3">
        <f>VLOOKUP($A1111,'02 SHIPPED'!$A$10:$G$1000000,7,FALSE)</f>
        <v>1</v>
      </c>
      <c r="L1111" s="2">
        <f t="shared" si="71"/>
        <v>1</v>
      </c>
      <c r="M1111" s="2">
        <f t="shared" si="72"/>
        <v>1</v>
      </c>
      <c r="N1111" s="2">
        <f t="shared" si="73"/>
        <v>1</v>
      </c>
      <c r="O1111" s="2">
        <f t="shared" si="74"/>
        <v>1</v>
      </c>
      <c r="P1111" s="8">
        <f>VLOOKUP($A1111,'03 FORECAST SHIPPED'!$A$2:$G$1000000,4,FALSE)*L1111</f>
        <v>75000</v>
      </c>
      <c r="Q1111" s="8">
        <f>VLOOKUP($A1111,'03 FORECAST SHIPPED'!$A$2:$G$1000000,5,FALSE)*M1111</f>
        <v>75000</v>
      </c>
      <c r="R1111" s="8">
        <f>VLOOKUP($A1111,'03 FORECAST SHIPPED'!$A$2:$G$1000000,6,FALSE)*N1111</f>
        <v>1</v>
      </c>
      <c r="S1111" s="8">
        <f>VLOOKUP($A1111,'03 FORECAST SHIPPED'!$A$2:$G$1000000,7,FALSE)*O1111</f>
        <v>1</v>
      </c>
    </row>
    <row r="1112" spans="1:19" x14ac:dyDescent="0.25">
      <c r="A1112" t="s">
        <v>1148</v>
      </c>
      <c r="B1112">
        <f>VLOOKUP($A1112,'01 LEAD TIME'!$A$10:$G$1000000,2,FALSE)</f>
        <v>3</v>
      </c>
      <c r="C1112">
        <f>VLOOKUP($A1112,'01 LEAD TIME'!$A$10:$G$1000000,3,FALSE)</f>
        <v>4736</v>
      </c>
      <c r="D1112" s="3">
        <f>VLOOKUP($A1112,'01 LEAD TIME'!$A$10:$G$1000000,4,FALSE)</f>
        <v>55000</v>
      </c>
      <c r="E1112" s="3">
        <f>VLOOKUP($A1112,'01 LEAD TIME'!$A$10:$G$1000000,5,FALSE)</f>
        <v>55000</v>
      </c>
      <c r="F1112" s="3">
        <f>VLOOKUP($A1112,'01 LEAD TIME'!$A$10:$G$1000000,6,FALSE)</f>
        <v>1</v>
      </c>
      <c r="G1112" s="3">
        <f>VLOOKUP($A1112,'01 LEAD TIME'!$A$10:$G$1000000,7,FALSE)</f>
        <v>1</v>
      </c>
      <c r="H1112" s="3">
        <f>VLOOKUP($A1112,'02 SHIPPED'!$A$10:$G$1000000,4,FALSE)</f>
        <v>55000</v>
      </c>
      <c r="I1112" s="3">
        <f>VLOOKUP($A1112,'02 SHIPPED'!$A$10:$G$1000000,5,FALSE)</f>
        <v>55000</v>
      </c>
      <c r="J1112" s="3">
        <f>VLOOKUP($A1112,'02 SHIPPED'!$A$10:$G$1000000,6,FALSE)</f>
        <v>1</v>
      </c>
      <c r="K1112" s="3">
        <f>VLOOKUP($A1112,'02 SHIPPED'!$A$10:$G$1000000,7,FALSE)</f>
        <v>1</v>
      </c>
      <c r="L1112" s="2">
        <f t="shared" si="71"/>
        <v>1</v>
      </c>
      <c r="M1112" s="2">
        <f t="shared" si="72"/>
        <v>1</v>
      </c>
      <c r="N1112" s="2">
        <f t="shared" si="73"/>
        <v>1</v>
      </c>
      <c r="O1112" s="2">
        <f t="shared" si="74"/>
        <v>1</v>
      </c>
      <c r="P1112" s="8">
        <f>VLOOKUP($A1112,'03 FORECAST SHIPPED'!$A$2:$G$1000000,4,FALSE)*L1112</f>
        <v>0</v>
      </c>
      <c r="Q1112" s="8">
        <f>VLOOKUP($A1112,'03 FORECAST SHIPPED'!$A$2:$G$1000000,5,FALSE)*M1112</f>
        <v>0</v>
      </c>
      <c r="R1112" s="8">
        <f>VLOOKUP($A1112,'03 FORECAST SHIPPED'!$A$2:$G$1000000,6,FALSE)*N1112</f>
        <v>0</v>
      </c>
      <c r="S1112" s="8">
        <f>VLOOKUP($A1112,'03 FORECAST SHIPPED'!$A$2:$G$1000000,7,FALSE)*O1112</f>
        <v>0</v>
      </c>
    </row>
    <row r="1113" spans="1:19" x14ac:dyDescent="0.25">
      <c r="A1113" t="s">
        <v>1149</v>
      </c>
      <c r="B1113">
        <f>VLOOKUP($A1113,'01 LEAD TIME'!$A$10:$G$1000000,2,FALSE)</f>
        <v>3</v>
      </c>
      <c r="C1113">
        <f>VLOOKUP($A1113,'01 LEAD TIME'!$A$10:$G$1000000,3,FALSE)</f>
        <v>4855</v>
      </c>
      <c r="D1113" s="3">
        <f>VLOOKUP($A1113,'01 LEAD TIME'!$A$10:$G$1000000,4,FALSE)</f>
        <v>63200</v>
      </c>
      <c r="E1113" s="3">
        <f>VLOOKUP($A1113,'01 LEAD TIME'!$A$10:$G$1000000,5,FALSE)</f>
        <v>63200</v>
      </c>
      <c r="F1113" s="3">
        <f>VLOOKUP($A1113,'01 LEAD TIME'!$A$10:$G$1000000,6,FALSE)</f>
        <v>1</v>
      </c>
      <c r="G1113" s="3">
        <f>VLOOKUP($A1113,'01 LEAD TIME'!$A$10:$G$1000000,7,FALSE)</f>
        <v>1</v>
      </c>
      <c r="H1113" s="3">
        <f>VLOOKUP($A1113,'02 SHIPPED'!$A$10:$G$1000000,4,FALSE)</f>
        <v>63200</v>
      </c>
      <c r="I1113" s="3">
        <f>VLOOKUP($A1113,'02 SHIPPED'!$A$10:$G$1000000,5,FALSE)</f>
        <v>63200</v>
      </c>
      <c r="J1113" s="3">
        <f>VLOOKUP($A1113,'02 SHIPPED'!$A$10:$G$1000000,6,FALSE)</f>
        <v>1</v>
      </c>
      <c r="K1113" s="3">
        <f>VLOOKUP($A1113,'02 SHIPPED'!$A$10:$G$1000000,7,FALSE)</f>
        <v>1</v>
      </c>
      <c r="L1113" s="2">
        <f t="shared" si="71"/>
        <v>1</v>
      </c>
      <c r="M1113" s="2">
        <f t="shared" si="72"/>
        <v>1</v>
      </c>
      <c r="N1113" s="2">
        <f t="shared" si="73"/>
        <v>1</v>
      </c>
      <c r="O1113" s="2">
        <f t="shared" si="74"/>
        <v>1</v>
      </c>
      <c r="P1113" s="8">
        <f>VLOOKUP($A1113,'03 FORECAST SHIPPED'!$A$2:$G$1000000,4,FALSE)*L1113</f>
        <v>325575</v>
      </c>
      <c r="Q1113" s="8">
        <f>VLOOKUP($A1113,'03 FORECAST SHIPPED'!$A$2:$G$1000000,5,FALSE)*M1113</f>
        <v>305847.11</v>
      </c>
      <c r="R1113" s="8">
        <f>VLOOKUP($A1113,'03 FORECAST SHIPPED'!$A$2:$G$1000000,6,FALSE)*N1113</f>
        <v>3</v>
      </c>
      <c r="S1113" s="8">
        <f>VLOOKUP($A1113,'03 FORECAST SHIPPED'!$A$2:$G$1000000,7,FALSE)*O1113</f>
        <v>7</v>
      </c>
    </row>
    <row r="1114" spans="1:19" x14ac:dyDescent="0.25">
      <c r="A1114" t="s">
        <v>1150</v>
      </c>
      <c r="B1114">
        <f>VLOOKUP($A1114,'01 LEAD TIME'!$A$10:$G$1000000,2,FALSE)</f>
        <v>3</v>
      </c>
      <c r="C1114">
        <f>VLOOKUP($A1114,'01 LEAD TIME'!$A$10:$G$1000000,3,FALSE)</f>
        <v>4904</v>
      </c>
      <c r="D1114" s="3">
        <f>VLOOKUP($A1114,'01 LEAD TIME'!$A$10:$G$1000000,4,FALSE)</f>
        <v>158477</v>
      </c>
      <c r="E1114" s="3">
        <f>VLOOKUP($A1114,'01 LEAD TIME'!$A$10:$G$1000000,5,FALSE)</f>
        <v>158477</v>
      </c>
      <c r="F1114" s="3">
        <f>VLOOKUP($A1114,'01 LEAD TIME'!$A$10:$G$1000000,6,FALSE)</f>
        <v>2</v>
      </c>
      <c r="G1114" s="3">
        <f>VLOOKUP($A1114,'01 LEAD TIME'!$A$10:$G$1000000,7,FALSE)</f>
        <v>2</v>
      </c>
      <c r="H1114" s="3">
        <f>VLOOKUP($A1114,'02 SHIPPED'!$A$10:$G$1000000,4,FALSE)</f>
        <v>101700</v>
      </c>
      <c r="I1114" s="3">
        <f>VLOOKUP($A1114,'02 SHIPPED'!$A$10:$G$1000000,5,FALSE)</f>
        <v>101700</v>
      </c>
      <c r="J1114" s="3">
        <f>VLOOKUP($A1114,'02 SHIPPED'!$A$10:$G$1000000,6,FALSE)</f>
        <v>1</v>
      </c>
      <c r="K1114" s="3">
        <f>VLOOKUP($A1114,'02 SHIPPED'!$A$10:$G$1000000,7,FALSE)</f>
        <v>1</v>
      </c>
      <c r="L1114" s="2">
        <f t="shared" si="71"/>
        <v>1.5582792527040314</v>
      </c>
      <c r="M1114" s="2">
        <f t="shared" si="72"/>
        <v>1.5582792527040314</v>
      </c>
      <c r="N1114" s="2">
        <f t="shared" si="73"/>
        <v>2</v>
      </c>
      <c r="O1114" s="2">
        <f t="shared" si="74"/>
        <v>2</v>
      </c>
      <c r="P1114" s="8">
        <f>VLOOKUP($A1114,'03 FORECAST SHIPPED'!$A$2:$G$1000000,4,FALSE)*L1114</f>
        <v>246951.42113077678</v>
      </c>
      <c r="Q1114" s="8">
        <f>VLOOKUP($A1114,'03 FORECAST SHIPPED'!$A$2:$G$1000000,5,FALSE)*M1114</f>
        <v>246951.42113077678</v>
      </c>
      <c r="R1114" s="8">
        <f>VLOOKUP($A1114,'03 FORECAST SHIPPED'!$A$2:$G$1000000,6,FALSE)*N1114</f>
        <v>4</v>
      </c>
      <c r="S1114" s="8">
        <f>VLOOKUP($A1114,'03 FORECAST SHIPPED'!$A$2:$G$1000000,7,FALSE)*O1114</f>
        <v>4</v>
      </c>
    </row>
    <row r="1115" spans="1:19" x14ac:dyDescent="0.25">
      <c r="A1115" t="s">
        <v>1151</v>
      </c>
      <c r="B1115">
        <f>VLOOKUP($A1115,'01 LEAD TIME'!$A$10:$G$1000000,2,FALSE)</f>
        <v>3</v>
      </c>
      <c r="C1115">
        <f>VLOOKUP($A1115,'01 LEAD TIME'!$A$10:$G$1000000,3,FALSE)</f>
        <v>4936</v>
      </c>
      <c r="D1115" s="3">
        <f>VLOOKUP($A1115,'01 LEAD TIME'!$A$10:$G$1000000,4,FALSE)</f>
        <v>90000</v>
      </c>
      <c r="E1115" s="3">
        <f>VLOOKUP($A1115,'01 LEAD TIME'!$A$10:$G$1000000,5,FALSE)</f>
        <v>90000</v>
      </c>
      <c r="F1115" s="3">
        <f>VLOOKUP($A1115,'01 LEAD TIME'!$A$10:$G$1000000,6,FALSE)</f>
        <v>1</v>
      </c>
      <c r="G1115" s="3">
        <f>VLOOKUP($A1115,'01 LEAD TIME'!$A$10:$G$1000000,7,FALSE)</f>
        <v>1</v>
      </c>
      <c r="H1115" s="3">
        <f>VLOOKUP($A1115,'02 SHIPPED'!$A$10:$G$1000000,4,FALSE)</f>
        <v>90000</v>
      </c>
      <c r="I1115" s="3">
        <f>VLOOKUP($A1115,'02 SHIPPED'!$A$10:$G$1000000,5,FALSE)</f>
        <v>90000</v>
      </c>
      <c r="J1115" s="3">
        <f>VLOOKUP($A1115,'02 SHIPPED'!$A$10:$G$1000000,6,FALSE)</f>
        <v>1</v>
      </c>
      <c r="K1115" s="3">
        <f>VLOOKUP($A1115,'02 SHIPPED'!$A$10:$G$1000000,7,FALSE)</f>
        <v>1</v>
      </c>
      <c r="L1115" s="2">
        <f t="shared" si="71"/>
        <v>1</v>
      </c>
      <c r="M1115" s="2">
        <f t="shared" si="72"/>
        <v>1</v>
      </c>
      <c r="N1115" s="2">
        <f t="shared" si="73"/>
        <v>1</v>
      </c>
      <c r="O1115" s="2">
        <f t="shared" si="74"/>
        <v>1</v>
      </c>
      <c r="P1115" s="8">
        <f>VLOOKUP($A1115,'03 FORECAST SHIPPED'!$A$2:$G$1000000,4,FALSE)*L1115</f>
        <v>0</v>
      </c>
      <c r="Q1115" s="8">
        <f>VLOOKUP($A1115,'03 FORECAST SHIPPED'!$A$2:$G$1000000,5,FALSE)*M1115</f>
        <v>0</v>
      </c>
      <c r="R1115" s="8">
        <f>VLOOKUP($A1115,'03 FORECAST SHIPPED'!$A$2:$G$1000000,6,FALSE)*N1115</f>
        <v>0</v>
      </c>
      <c r="S1115" s="8">
        <f>VLOOKUP($A1115,'03 FORECAST SHIPPED'!$A$2:$G$1000000,7,FALSE)*O1115</f>
        <v>0</v>
      </c>
    </row>
    <row r="1116" spans="1:19" x14ac:dyDescent="0.25">
      <c r="A1116" t="s">
        <v>1152</v>
      </c>
      <c r="B1116">
        <f>VLOOKUP($A1116,'01 LEAD TIME'!$A$10:$G$1000000,2,FALSE)</f>
        <v>3</v>
      </c>
      <c r="C1116">
        <f>VLOOKUP($A1116,'01 LEAD TIME'!$A$10:$G$1000000,3,FALSE)</f>
        <v>5074</v>
      </c>
      <c r="D1116" s="3">
        <f>VLOOKUP($A1116,'01 LEAD TIME'!$A$10:$G$1000000,4,FALSE)</f>
        <v>7279450</v>
      </c>
      <c r="E1116" s="3">
        <f>VLOOKUP($A1116,'01 LEAD TIME'!$A$10:$G$1000000,5,FALSE)</f>
        <v>6942408.5</v>
      </c>
      <c r="F1116" s="3">
        <f>VLOOKUP($A1116,'01 LEAD TIME'!$A$10:$G$1000000,6,FALSE)</f>
        <v>46</v>
      </c>
      <c r="G1116" s="3">
        <f>VLOOKUP($A1116,'01 LEAD TIME'!$A$10:$G$1000000,7,FALSE)</f>
        <v>51</v>
      </c>
      <c r="H1116" s="3">
        <f>VLOOKUP($A1116,'02 SHIPPED'!$A$10:$G$1000000,4,FALSE)</f>
        <v>6885043</v>
      </c>
      <c r="I1116" s="3">
        <f>VLOOKUP($A1116,'02 SHIPPED'!$A$10:$G$1000000,5,FALSE)</f>
        <v>6346994.75</v>
      </c>
      <c r="J1116" s="3">
        <f>VLOOKUP($A1116,'02 SHIPPED'!$A$10:$G$1000000,6,FALSE)</f>
        <v>46</v>
      </c>
      <c r="K1116" s="3">
        <f>VLOOKUP($A1116,'02 SHIPPED'!$A$10:$G$1000000,7,FALSE)</f>
        <v>50</v>
      </c>
      <c r="L1116" s="2">
        <f t="shared" si="71"/>
        <v>1.0572846095514581</v>
      </c>
      <c r="M1116" s="2">
        <f t="shared" si="72"/>
        <v>1.093810342288372</v>
      </c>
      <c r="N1116" s="2">
        <f t="shared" si="73"/>
        <v>1</v>
      </c>
      <c r="O1116" s="2">
        <f t="shared" si="74"/>
        <v>1.02</v>
      </c>
      <c r="P1116" s="8">
        <f>VLOOKUP($A1116,'03 FORECAST SHIPPED'!$A$2:$G$1000000,4,FALSE)*L1116</f>
        <v>9571516.1593544148</v>
      </c>
      <c r="Q1116" s="8">
        <f>VLOOKUP($A1116,'03 FORECAST SHIPPED'!$A$2:$G$1000000,5,FALSE)*M1116</f>
        <v>9192968.0598537382</v>
      </c>
      <c r="R1116" s="8">
        <f>VLOOKUP($A1116,'03 FORECAST SHIPPED'!$A$2:$G$1000000,6,FALSE)*N1116</f>
        <v>85</v>
      </c>
      <c r="S1116" s="8">
        <f>VLOOKUP($A1116,'03 FORECAST SHIPPED'!$A$2:$G$1000000,7,FALSE)*O1116</f>
        <v>96.9</v>
      </c>
    </row>
    <row r="1117" spans="1:19" x14ac:dyDescent="0.25">
      <c r="A1117" t="s">
        <v>1153</v>
      </c>
      <c r="B1117">
        <f>VLOOKUP($A1117,'01 LEAD TIME'!$A$10:$G$1000000,2,FALSE)</f>
        <v>3</v>
      </c>
      <c r="C1117">
        <f>VLOOKUP($A1117,'01 LEAD TIME'!$A$10:$G$1000000,3,FALSE)</f>
        <v>5114</v>
      </c>
      <c r="D1117" s="3">
        <f>VLOOKUP($A1117,'01 LEAD TIME'!$A$10:$G$1000000,4,FALSE)</f>
        <v>529475</v>
      </c>
      <c r="E1117" s="3">
        <f>VLOOKUP($A1117,'01 LEAD TIME'!$A$10:$G$1000000,5,FALSE)</f>
        <v>435376.06</v>
      </c>
      <c r="F1117" s="3">
        <f>VLOOKUP($A1117,'01 LEAD TIME'!$A$10:$G$1000000,6,FALSE)</f>
        <v>5</v>
      </c>
      <c r="G1117" s="3">
        <f>VLOOKUP($A1117,'01 LEAD TIME'!$A$10:$G$1000000,7,FALSE)</f>
        <v>6</v>
      </c>
      <c r="H1117" s="3">
        <f>VLOOKUP($A1117,'02 SHIPPED'!$A$10:$G$1000000,4,FALSE)</f>
        <v>688474</v>
      </c>
      <c r="I1117" s="3">
        <f>VLOOKUP($A1117,'02 SHIPPED'!$A$10:$G$1000000,5,FALSE)</f>
        <v>594375.06000000006</v>
      </c>
      <c r="J1117" s="3">
        <f>VLOOKUP($A1117,'02 SHIPPED'!$A$10:$G$1000000,6,FALSE)</f>
        <v>7</v>
      </c>
      <c r="K1117" s="3">
        <f>VLOOKUP($A1117,'02 SHIPPED'!$A$10:$G$1000000,7,FALSE)</f>
        <v>8</v>
      </c>
      <c r="L1117" s="2">
        <f t="shared" si="71"/>
        <v>0.76905591206058621</v>
      </c>
      <c r="M1117" s="2">
        <f t="shared" si="72"/>
        <v>0.73249382300798416</v>
      </c>
      <c r="N1117" s="2">
        <f t="shared" si="73"/>
        <v>0.7142857142857143</v>
      </c>
      <c r="O1117" s="2">
        <f t="shared" si="74"/>
        <v>0.75</v>
      </c>
      <c r="P1117" s="8">
        <f>VLOOKUP($A1117,'03 FORECAST SHIPPED'!$A$2:$G$1000000,4,FALSE)*L1117</f>
        <v>2183983.4364115424</v>
      </c>
      <c r="Q1117" s="8">
        <f>VLOOKUP($A1117,'03 FORECAST SHIPPED'!$A$2:$G$1000000,5,FALSE)*M1117</f>
        <v>1919664.9182522288</v>
      </c>
      <c r="R1117" s="8">
        <f>VLOOKUP($A1117,'03 FORECAST SHIPPED'!$A$2:$G$1000000,6,FALSE)*N1117</f>
        <v>7.8571428571428577</v>
      </c>
      <c r="S1117" s="8">
        <f>VLOOKUP($A1117,'03 FORECAST SHIPPED'!$A$2:$G$1000000,7,FALSE)*O1117</f>
        <v>9</v>
      </c>
    </row>
    <row r="1118" spans="1:19" x14ac:dyDescent="0.25">
      <c r="A1118" t="s">
        <v>1154</v>
      </c>
      <c r="B1118">
        <f>VLOOKUP($A1118,'01 LEAD TIME'!$A$10:$G$1000000,2,FALSE)</f>
        <v>3</v>
      </c>
      <c r="C1118">
        <f>VLOOKUP($A1118,'01 LEAD TIME'!$A$10:$G$1000000,3,FALSE)</f>
        <v>5117</v>
      </c>
      <c r="D1118" s="3">
        <f>VLOOKUP($A1118,'01 LEAD TIME'!$A$10:$G$1000000,4,FALSE)</f>
        <v>895295</v>
      </c>
      <c r="E1118" s="3">
        <f>VLOOKUP($A1118,'01 LEAD TIME'!$A$10:$G$1000000,5,FALSE)</f>
        <v>875795</v>
      </c>
      <c r="F1118" s="3">
        <f>VLOOKUP($A1118,'01 LEAD TIME'!$A$10:$G$1000000,6,FALSE)</f>
        <v>7</v>
      </c>
      <c r="G1118" s="3">
        <f>VLOOKUP($A1118,'01 LEAD TIME'!$A$10:$G$1000000,7,FALSE)</f>
        <v>7</v>
      </c>
      <c r="H1118" s="3">
        <f>VLOOKUP($A1118,'02 SHIPPED'!$A$10:$G$1000000,4,FALSE)</f>
        <v>1744208</v>
      </c>
      <c r="I1118" s="3">
        <f>VLOOKUP($A1118,'02 SHIPPED'!$A$10:$G$1000000,5,FALSE)</f>
        <v>1724213</v>
      </c>
      <c r="J1118" s="3">
        <f>VLOOKUP($A1118,'02 SHIPPED'!$A$10:$G$1000000,6,FALSE)</f>
        <v>11</v>
      </c>
      <c r="K1118" s="3">
        <f>VLOOKUP($A1118,'02 SHIPPED'!$A$10:$G$1000000,7,FALSE)</f>
        <v>11</v>
      </c>
      <c r="L1118" s="2">
        <f t="shared" si="71"/>
        <v>0.51329600598093805</v>
      </c>
      <c r="M1118" s="2">
        <f t="shared" si="72"/>
        <v>0.50793898433662199</v>
      </c>
      <c r="N1118" s="2">
        <f t="shared" si="73"/>
        <v>0.63636363636363635</v>
      </c>
      <c r="O1118" s="2">
        <f t="shared" si="74"/>
        <v>0.63636363636363635</v>
      </c>
      <c r="P1118" s="8">
        <f>VLOOKUP($A1118,'03 FORECAST SHIPPED'!$A$2:$G$1000000,4,FALSE)*L1118</f>
        <v>971942.41279709758</v>
      </c>
      <c r="Q1118" s="8">
        <f>VLOOKUP($A1118,'03 FORECAST SHIPPED'!$A$2:$G$1000000,5,FALSE)*M1118</f>
        <v>942995.40889797255</v>
      </c>
      <c r="R1118" s="8">
        <f>VLOOKUP($A1118,'03 FORECAST SHIPPED'!$A$2:$G$1000000,6,FALSE)*N1118</f>
        <v>9.545454545454545</v>
      </c>
      <c r="S1118" s="8">
        <f>VLOOKUP($A1118,'03 FORECAST SHIPPED'!$A$2:$G$1000000,7,FALSE)*O1118</f>
        <v>10.181818181818182</v>
      </c>
    </row>
    <row r="1119" spans="1:19" x14ac:dyDescent="0.25">
      <c r="A1119" t="s">
        <v>1155</v>
      </c>
      <c r="B1119">
        <f>VLOOKUP($A1119,'01 LEAD TIME'!$A$10:$G$1000000,2,FALSE)</f>
        <v>3</v>
      </c>
      <c r="C1119">
        <f>VLOOKUP($A1119,'01 LEAD TIME'!$A$10:$G$1000000,3,FALSE)</f>
        <v>5123</v>
      </c>
      <c r="D1119" s="3">
        <f>VLOOKUP($A1119,'01 LEAD TIME'!$A$10:$G$1000000,4,FALSE)</f>
        <v>234500</v>
      </c>
      <c r="E1119" s="3">
        <f>VLOOKUP($A1119,'01 LEAD TIME'!$A$10:$G$1000000,5,FALSE)</f>
        <v>234500</v>
      </c>
      <c r="F1119" s="3">
        <f>VLOOKUP($A1119,'01 LEAD TIME'!$A$10:$G$1000000,6,FALSE)</f>
        <v>3</v>
      </c>
      <c r="G1119" s="3">
        <f>VLOOKUP($A1119,'01 LEAD TIME'!$A$10:$G$1000000,7,FALSE)</f>
        <v>3</v>
      </c>
      <c r="H1119" s="3">
        <f>VLOOKUP($A1119,'02 SHIPPED'!$A$10:$G$1000000,4,FALSE)</f>
        <v>149600</v>
      </c>
      <c r="I1119" s="3">
        <f>VLOOKUP($A1119,'02 SHIPPED'!$A$10:$G$1000000,5,FALSE)</f>
        <v>149600</v>
      </c>
      <c r="J1119" s="3">
        <f>VLOOKUP($A1119,'02 SHIPPED'!$A$10:$G$1000000,6,FALSE)</f>
        <v>2</v>
      </c>
      <c r="K1119" s="3">
        <f>VLOOKUP($A1119,'02 SHIPPED'!$A$10:$G$1000000,7,FALSE)</f>
        <v>2</v>
      </c>
      <c r="L1119" s="2">
        <f t="shared" si="71"/>
        <v>1.5675133689839573</v>
      </c>
      <c r="M1119" s="2">
        <f t="shared" si="72"/>
        <v>1.5675133689839573</v>
      </c>
      <c r="N1119" s="2">
        <f t="shared" si="73"/>
        <v>1.5</v>
      </c>
      <c r="O1119" s="2">
        <f t="shared" si="74"/>
        <v>1.5</v>
      </c>
      <c r="P1119" s="8">
        <f>VLOOKUP($A1119,'03 FORECAST SHIPPED'!$A$2:$G$1000000,4,FALSE)*L1119</f>
        <v>367581.88502673799</v>
      </c>
      <c r="Q1119" s="8">
        <f>VLOOKUP($A1119,'03 FORECAST SHIPPED'!$A$2:$G$1000000,5,FALSE)*M1119</f>
        <v>367581.88502673799</v>
      </c>
      <c r="R1119" s="8">
        <f>VLOOKUP($A1119,'03 FORECAST SHIPPED'!$A$2:$G$1000000,6,FALSE)*N1119</f>
        <v>4.5</v>
      </c>
      <c r="S1119" s="8">
        <f>VLOOKUP($A1119,'03 FORECAST SHIPPED'!$A$2:$G$1000000,7,FALSE)*O1119</f>
        <v>4.5</v>
      </c>
    </row>
    <row r="1120" spans="1:19" x14ac:dyDescent="0.25">
      <c r="A1120" t="s">
        <v>1156</v>
      </c>
      <c r="B1120">
        <f>VLOOKUP($A1120,'01 LEAD TIME'!$A$10:$G$1000000,2,FALSE)</f>
        <v>3</v>
      </c>
      <c r="C1120">
        <f>VLOOKUP($A1120,'01 LEAD TIME'!$A$10:$G$1000000,3,FALSE)</f>
        <v>5127</v>
      </c>
      <c r="D1120" s="3">
        <f>VLOOKUP($A1120,'01 LEAD TIME'!$A$10:$G$1000000,4,FALSE)</f>
        <v>221990</v>
      </c>
      <c r="E1120" s="3">
        <f>VLOOKUP($A1120,'01 LEAD TIME'!$A$10:$G$1000000,5,FALSE)</f>
        <v>206990</v>
      </c>
      <c r="F1120" s="3">
        <f>VLOOKUP($A1120,'01 LEAD TIME'!$A$10:$G$1000000,6,FALSE)</f>
        <v>3</v>
      </c>
      <c r="G1120" s="3">
        <f>VLOOKUP($A1120,'01 LEAD TIME'!$A$10:$G$1000000,7,FALSE)</f>
        <v>5</v>
      </c>
      <c r="H1120" s="3">
        <f>VLOOKUP($A1120,'02 SHIPPED'!$A$10:$G$1000000,4,FALSE)</f>
        <v>310838</v>
      </c>
      <c r="I1120" s="3">
        <f>VLOOKUP($A1120,'02 SHIPPED'!$A$10:$G$1000000,5,FALSE)</f>
        <v>282038</v>
      </c>
      <c r="J1120" s="3">
        <f>VLOOKUP($A1120,'02 SHIPPED'!$A$10:$G$1000000,6,FALSE)</f>
        <v>5</v>
      </c>
      <c r="K1120" s="3">
        <f>VLOOKUP($A1120,'02 SHIPPED'!$A$10:$G$1000000,7,FALSE)</f>
        <v>6</v>
      </c>
      <c r="L1120" s="2">
        <f t="shared" si="71"/>
        <v>0.7141662216331337</v>
      </c>
      <c r="M1120" s="2">
        <f t="shared" si="72"/>
        <v>0.73390819676781138</v>
      </c>
      <c r="N1120" s="2">
        <f t="shared" si="73"/>
        <v>0.6</v>
      </c>
      <c r="O1120" s="2">
        <f t="shared" si="74"/>
        <v>0.83333333333333337</v>
      </c>
      <c r="P1120" s="8">
        <f>VLOOKUP($A1120,'03 FORECAST SHIPPED'!$A$2:$G$1000000,4,FALSE)*L1120</f>
        <v>351246.94445338089</v>
      </c>
      <c r="Q1120" s="8">
        <f>VLOOKUP($A1120,'03 FORECAST SHIPPED'!$A$2:$G$1000000,5,FALSE)*M1120</f>
        <v>339820.04453300615</v>
      </c>
      <c r="R1120" s="8">
        <f>VLOOKUP($A1120,'03 FORECAST SHIPPED'!$A$2:$G$1000000,6,FALSE)*N1120</f>
        <v>4.2</v>
      </c>
      <c r="S1120" s="8">
        <f>VLOOKUP($A1120,'03 FORECAST SHIPPED'!$A$2:$G$1000000,7,FALSE)*O1120</f>
        <v>8.3333333333333339</v>
      </c>
    </row>
    <row r="1121" spans="1:19" x14ac:dyDescent="0.25">
      <c r="A1121" t="s">
        <v>1157</v>
      </c>
      <c r="B1121">
        <f>VLOOKUP($A1121,'01 LEAD TIME'!$A$10:$G$1000000,2,FALSE)</f>
        <v>3</v>
      </c>
      <c r="C1121">
        <f>VLOOKUP($A1121,'01 LEAD TIME'!$A$10:$G$1000000,3,FALSE)</f>
        <v>5255</v>
      </c>
      <c r="D1121" s="3">
        <f>VLOOKUP($A1121,'01 LEAD TIME'!$A$10:$G$1000000,4,FALSE)</f>
        <v>1088840</v>
      </c>
      <c r="E1121" s="3">
        <f>VLOOKUP($A1121,'01 LEAD TIME'!$A$10:$G$1000000,5,FALSE)</f>
        <v>1088840</v>
      </c>
      <c r="F1121" s="3">
        <f>VLOOKUP($A1121,'01 LEAD TIME'!$A$10:$G$1000000,6,FALSE)</f>
        <v>2</v>
      </c>
      <c r="G1121" s="3">
        <f>VLOOKUP($A1121,'01 LEAD TIME'!$A$10:$G$1000000,7,FALSE)</f>
        <v>2</v>
      </c>
      <c r="H1121" s="3">
        <f>VLOOKUP($A1121,'02 SHIPPED'!$A$10:$G$1000000,4,FALSE)</f>
        <v>1051650</v>
      </c>
      <c r="I1121" s="3">
        <f>VLOOKUP($A1121,'02 SHIPPED'!$A$10:$G$1000000,5,FALSE)</f>
        <v>1051650</v>
      </c>
      <c r="J1121" s="3">
        <f>VLOOKUP($A1121,'02 SHIPPED'!$A$10:$G$1000000,6,FALSE)</f>
        <v>2</v>
      </c>
      <c r="K1121" s="3">
        <f>VLOOKUP($A1121,'02 SHIPPED'!$A$10:$G$1000000,7,FALSE)</f>
        <v>2</v>
      </c>
      <c r="L1121" s="2">
        <f t="shared" si="71"/>
        <v>1.0353634764417821</v>
      </c>
      <c r="M1121" s="2">
        <f t="shared" si="72"/>
        <v>1.0353634764417821</v>
      </c>
      <c r="N1121" s="2">
        <f t="shared" si="73"/>
        <v>1</v>
      </c>
      <c r="O1121" s="2">
        <f t="shared" si="74"/>
        <v>1</v>
      </c>
      <c r="P1121" s="8">
        <f>VLOOKUP($A1121,'03 FORECAST SHIPPED'!$A$2:$G$1000000,4,FALSE)*L1121</f>
        <v>1162185.148671136</v>
      </c>
      <c r="Q1121" s="8">
        <f>VLOOKUP($A1121,'03 FORECAST SHIPPED'!$A$2:$G$1000000,5,FALSE)*M1121</f>
        <v>1162185.148671136</v>
      </c>
      <c r="R1121" s="8">
        <f>VLOOKUP($A1121,'03 FORECAST SHIPPED'!$A$2:$G$1000000,6,FALSE)*N1121</f>
        <v>3</v>
      </c>
      <c r="S1121" s="8">
        <f>VLOOKUP($A1121,'03 FORECAST SHIPPED'!$A$2:$G$1000000,7,FALSE)*O1121</f>
        <v>3</v>
      </c>
    </row>
    <row r="1122" spans="1:19" x14ac:dyDescent="0.25">
      <c r="A1122" t="s">
        <v>1158</v>
      </c>
      <c r="B1122">
        <f>VLOOKUP($A1122,'01 LEAD TIME'!$A$10:$G$1000000,2,FALSE)</f>
        <v>3</v>
      </c>
      <c r="C1122">
        <f>VLOOKUP($A1122,'01 LEAD TIME'!$A$10:$G$1000000,3,FALSE)</f>
        <v>5361</v>
      </c>
      <c r="D1122" s="3">
        <f>VLOOKUP($A1122,'01 LEAD TIME'!$A$10:$G$1000000,4,FALSE)</f>
        <v>1019000</v>
      </c>
      <c r="E1122" s="3">
        <f>VLOOKUP($A1122,'01 LEAD TIME'!$A$10:$G$1000000,5,FALSE)</f>
        <v>969000</v>
      </c>
      <c r="F1122" s="3">
        <f>VLOOKUP($A1122,'01 LEAD TIME'!$A$10:$G$1000000,6,FALSE)</f>
        <v>1</v>
      </c>
      <c r="G1122" s="3">
        <f>VLOOKUP($A1122,'01 LEAD TIME'!$A$10:$G$1000000,7,FALSE)</f>
        <v>1</v>
      </c>
      <c r="H1122" s="3">
        <f>VLOOKUP($A1122,'02 SHIPPED'!$A$10:$G$1000000,4,FALSE)</f>
        <v>1019000</v>
      </c>
      <c r="I1122" s="3">
        <f>VLOOKUP($A1122,'02 SHIPPED'!$A$10:$G$1000000,5,FALSE)</f>
        <v>969000</v>
      </c>
      <c r="J1122" s="3">
        <f>VLOOKUP($A1122,'02 SHIPPED'!$A$10:$G$1000000,6,FALSE)</f>
        <v>1</v>
      </c>
      <c r="K1122" s="3">
        <f>VLOOKUP($A1122,'02 SHIPPED'!$A$10:$G$1000000,7,FALSE)</f>
        <v>1</v>
      </c>
      <c r="L1122" s="2">
        <f t="shared" si="71"/>
        <v>1</v>
      </c>
      <c r="M1122" s="2">
        <f t="shared" si="72"/>
        <v>1</v>
      </c>
      <c r="N1122" s="2">
        <f t="shared" si="73"/>
        <v>1</v>
      </c>
      <c r="O1122" s="2">
        <f t="shared" si="74"/>
        <v>1</v>
      </c>
      <c r="P1122" s="8">
        <f>VLOOKUP($A1122,'03 FORECAST SHIPPED'!$A$2:$G$1000000,4,FALSE)*L1122</f>
        <v>0</v>
      </c>
      <c r="Q1122" s="8">
        <f>VLOOKUP($A1122,'03 FORECAST SHIPPED'!$A$2:$G$1000000,5,FALSE)*M1122</f>
        <v>0</v>
      </c>
      <c r="R1122" s="8">
        <f>VLOOKUP($A1122,'03 FORECAST SHIPPED'!$A$2:$G$1000000,6,FALSE)*N1122</f>
        <v>0</v>
      </c>
      <c r="S1122" s="8">
        <f>VLOOKUP($A1122,'03 FORECAST SHIPPED'!$A$2:$G$1000000,7,FALSE)*O1122</f>
        <v>0</v>
      </c>
    </row>
    <row r="1123" spans="1:19" x14ac:dyDescent="0.25">
      <c r="A1123" t="s">
        <v>1159</v>
      </c>
      <c r="B1123">
        <f>VLOOKUP($A1123,'01 LEAD TIME'!$A$10:$G$1000000,2,FALSE)</f>
        <v>3</v>
      </c>
      <c r="C1123">
        <f>VLOOKUP($A1123,'01 LEAD TIME'!$A$10:$G$1000000,3,FALSE)</f>
        <v>5383</v>
      </c>
      <c r="D1123" s="3">
        <f>VLOOKUP($A1123,'01 LEAD TIME'!$A$10:$G$1000000,4,FALSE)</f>
        <v>1024000</v>
      </c>
      <c r="E1123" s="3">
        <f>VLOOKUP($A1123,'01 LEAD TIME'!$A$10:$G$1000000,5,FALSE)</f>
        <v>972800</v>
      </c>
      <c r="F1123" s="3">
        <f>VLOOKUP($A1123,'01 LEAD TIME'!$A$10:$G$1000000,6,FALSE)</f>
        <v>1</v>
      </c>
      <c r="G1123" s="3">
        <f>VLOOKUP($A1123,'01 LEAD TIME'!$A$10:$G$1000000,7,FALSE)</f>
        <v>1</v>
      </c>
      <c r="H1123" s="3">
        <f>VLOOKUP($A1123,'02 SHIPPED'!$A$10:$G$1000000,4,FALSE)</f>
        <v>1024000</v>
      </c>
      <c r="I1123" s="3">
        <f>VLOOKUP($A1123,'02 SHIPPED'!$A$10:$G$1000000,5,FALSE)</f>
        <v>972800</v>
      </c>
      <c r="J1123" s="3">
        <f>VLOOKUP($A1123,'02 SHIPPED'!$A$10:$G$1000000,6,FALSE)</f>
        <v>1</v>
      </c>
      <c r="K1123" s="3">
        <f>VLOOKUP($A1123,'02 SHIPPED'!$A$10:$G$1000000,7,FALSE)</f>
        <v>1</v>
      </c>
      <c r="L1123" s="2">
        <f t="shared" si="71"/>
        <v>1</v>
      </c>
      <c r="M1123" s="2">
        <f t="shared" si="72"/>
        <v>1</v>
      </c>
      <c r="N1123" s="2">
        <f t="shared" si="73"/>
        <v>1</v>
      </c>
      <c r="O1123" s="2">
        <f t="shared" si="74"/>
        <v>1</v>
      </c>
      <c r="P1123" s="8">
        <f>VLOOKUP($A1123,'03 FORECAST SHIPPED'!$A$2:$G$1000000,4,FALSE)*L1123</f>
        <v>0</v>
      </c>
      <c r="Q1123" s="8">
        <f>VLOOKUP($A1123,'03 FORECAST SHIPPED'!$A$2:$G$1000000,5,FALSE)*M1123</f>
        <v>0</v>
      </c>
      <c r="R1123" s="8">
        <f>VLOOKUP($A1123,'03 FORECAST SHIPPED'!$A$2:$G$1000000,6,FALSE)*N1123</f>
        <v>0</v>
      </c>
      <c r="S1123" s="8">
        <f>VLOOKUP($A1123,'03 FORECAST SHIPPED'!$A$2:$G$1000000,7,FALSE)*O1123</f>
        <v>0</v>
      </c>
    </row>
    <row r="1124" spans="1:19" x14ac:dyDescent="0.25">
      <c r="A1124" t="s">
        <v>1160</v>
      </c>
      <c r="B1124">
        <f>VLOOKUP($A1124,'01 LEAD TIME'!$A$10:$G$1000000,2,FALSE)</f>
        <v>3</v>
      </c>
      <c r="C1124">
        <f>VLOOKUP($A1124,'01 LEAD TIME'!$A$10:$G$1000000,3,FALSE)</f>
        <v>5415</v>
      </c>
      <c r="D1124" s="3">
        <f>VLOOKUP($A1124,'01 LEAD TIME'!$A$10:$G$1000000,4,FALSE)</f>
        <v>70000</v>
      </c>
      <c r="E1124" s="3">
        <f>VLOOKUP($A1124,'01 LEAD TIME'!$A$10:$G$1000000,5,FALSE)</f>
        <v>70000</v>
      </c>
      <c r="F1124" s="3">
        <f>VLOOKUP($A1124,'01 LEAD TIME'!$A$10:$G$1000000,6,FALSE)</f>
        <v>2</v>
      </c>
      <c r="G1124" s="3">
        <f>VLOOKUP($A1124,'01 LEAD TIME'!$A$10:$G$1000000,7,FALSE)</f>
        <v>2</v>
      </c>
      <c r="H1124" s="3">
        <f>VLOOKUP($A1124,'02 SHIPPED'!$A$10:$G$1000000,4,FALSE)</f>
        <v>70000</v>
      </c>
      <c r="I1124" s="3">
        <f>VLOOKUP($A1124,'02 SHIPPED'!$A$10:$G$1000000,5,FALSE)</f>
        <v>70000</v>
      </c>
      <c r="J1124" s="3">
        <f>VLOOKUP($A1124,'02 SHIPPED'!$A$10:$G$1000000,6,FALSE)</f>
        <v>2</v>
      </c>
      <c r="K1124" s="3">
        <f>VLOOKUP($A1124,'02 SHIPPED'!$A$10:$G$1000000,7,FALSE)</f>
        <v>2</v>
      </c>
      <c r="L1124" s="2">
        <f t="shared" si="71"/>
        <v>1</v>
      </c>
      <c r="M1124" s="2">
        <f t="shared" si="72"/>
        <v>1</v>
      </c>
      <c r="N1124" s="2">
        <f t="shared" si="73"/>
        <v>1</v>
      </c>
      <c r="O1124" s="2">
        <f t="shared" si="74"/>
        <v>1</v>
      </c>
      <c r="P1124" s="8">
        <f>VLOOKUP($A1124,'03 FORECAST SHIPPED'!$A$2:$G$1000000,4,FALSE)*L1124</f>
        <v>129000</v>
      </c>
      <c r="Q1124" s="8">
        <f>VLOOKUP($A1124,'03 FORECAST SHIPPED'!$A$2:$G$1000000,5,FALSE)*M1124</f>
        <v>129000</v>
      </c>
      <c r="R1124" s="8">
        <f>VLOOKUP($A1124,'03 FORECAST SHIPPED'!$A$2:$G$1000000,6,FALSE)*N1124</f>
        <v>1</v>
      </c>
      <c r="S1124" s="8">
        <f>VLOOKUP($A1124,'03 FORECAST SHIPPED'!$A$2:$G$1000000,7,FALSE)*O1124</f>
        <v>1</v>
      </c>
    </row>
    <row r="1125" spans="1:19" x14ac:dyDescent="0.25">
      <c r="A1125" t="s">
        <v>1161</v>
      </c>
      <c r="B1125">
        <f>VLOOKUP($A1125,'01 LEAD TIME'!$A$10:$G$1000000,2,FALSE)</f>
        <v>3</v>
      </c>
      <c r="C1125">
        <f>VLOOKUP($A1125,'01 LEAD TIME'!$A$10:$G$1000000,3,FALSE)</f>
        <v>5463</v>
      </c>
      <c r="D1125" s="3">
        <f>VLOOKUP($A1125,'01 LEAD TIME'!$A$10:$G$1000000,4,FALSE)</f>
        <v>33650</v>
      </c>
      <c r="E1125" s="3">
        <f>VLOOKUP($A1125,'01 LEAD TIME'!$A$10:$G$1000000,5,FALSE)</f>
        <v>33650</v>
      </c>
      <c r="F1125" s="3">
        <f>VLOOKUP($A1125,'01 LEAD TIME'!$A$10:$G$1000000,6,FALSE)</f>
        <v>1</v>
      </c>
      <c r="G1125" s="3">
        <f>VLOOKUP($A1125,'01 LEAD TIME'!$A$10:$G$1000000,7,FALSE)</f>
        <v>1</v>
      </c>
      <c r="H1125" s="3">
        <f>VLOOKUP($A1125,'02 SHIPPED'!$A$10:$G$1000000,4,FALSE)</f>
        <v>33650</v>
      </c>
      <c r="I1125" s="3">
        <f>VLOOKUP($A1125,'02 SHIPPED'!$A$10:$G$1000000,5,FALSE)</f>
        <v>33650</v>
      </c>
      <c r="J1125" s="3">
        <f>VLOOKUP($A1125,'02 SHIPPED'!$A$10:$G$1000000,6,FALSE)</f>
        <v>1</v>
      </c>
      <c r="K1125" s="3">
        <f>VLOOKUP($A1125,'02 SHIPPED'!$A$10:$G$1000000,7,FALSE)</f>
        <v>1</v>
      </c>
      <c r="L1125" s="2">
        <f t="shared" si="71"/>
        <v>1</v>
      </c>
      <c r="M1125" s="2">
        <f t="shared" si="72"/>
        <v>1</v>
      </c>
      <c r="N1125" s="2">
        <f t="shared" si="73"/>
        <v>1</v>
      </c>
      <c r="O1125" s="2">
        <f t="shared" si="74"/>
        <v>1</v>
      </c>
      <c r="P1125" s="8">
        <f>VLOOKUP($A1125,'03 FORECAST SHIPPED'!$A$2:$G$1000000,4,FALSE)*L1125</f>
        <v>0</v>
      </c>
      <c r="Q1125" s="8">
        <f>VLOOKUP($A1125,'03 FORECAST SHIPPED'!$A$2:$G$1000000,5,FALSE)*M1125</f>
        <v>0</v>
      </c>
      <c r="R1125" s="8">
        <f>VLOOKUP($A1125,'03 FORECAST SHIPPED'!$A$2:$G$1000000,6,FALSE)*N1125</f>
        <v>0</v>
      </c>
      <c r="S1125" s="8">
        <f>VLOOKUP($A1125,'03 FORECAST SHIPPED'!$A$2:$G$1000000,7,FALSE)*O1125</f>
        <v>0</v>
      </c>
    </row>
    <row r="1126" spans="1:19" x14ac:dyDescent="0.25">
      <c r="A1126" t="s">
        <v>1162</v>
      </c>
      <c r="B1126">
        <f>VLOOKUP($A1126,'01 LEAD TIME'!$A$10:$G$1000000,2,FALSE)</f>
        <v>3</v>
      </c>
      <c r="C1126">
        <f>VLOOKUP($A1126,'01 LEAD TIME'!$A$10:$G$1000000,3,FALSE)</f>
        <v>5710</v>
      </c>
      <c r="D1126" s="3">
        <f>VLOOKUP($A1126,'01 LEAD TIME'!$A$10:$G$1000000,4,FALSE)</f>
        <v>65000</v>
      </c>
      <c r="E1126" s="3">
        <f>VLOOKUP($A1126,'01 LEAD TIME'!$A$10:$G$1000000,5,FALSE)</f>
        <v>65000</v>
      </c>
      <c r="F1126" s="3">
        <f>VLOOKUP($A1126,'01 LEAD TIME'!$A$10:$G$1000000,6,FALSE)</f>
        <v>1</v>
      </c>
      <c r="G1126" s="3">
        <f>VLOOKUP($A1126,'01 LEAD TIME'!$A$10:$G$1000000,7,FALSE)</f>
        <v>1</v>
      </c>
      <c r="H1126" s="3">
        <f>VLOOKUP($A1126,'02 SHIPPED'!$A$10:$G$1000000,4,FALSE)</f>
        <v>157970</v>
      </c>
      <c r="I1126" s="3">
        <f>VLOOKUP($A1126,'02 SHIPPED'!$A$10:$G$1000000,5,FALSE)</f>
        <v>157970</v>
      </c>
      <c r="J1126" s="3">
        <f>VLOOKUP($A1126,'02 SHIPPED'!$A$10:$G$1000000,6,FALSE)</f>
        <v>3</v>
      </c>
      <c r="K1126" s="3">
        <f>VLOOKUP($A1126,'02 SHIPPED'!$A$10:$G$1000000,7,FALSE)</f>
        <v>7</v>
      </c>
      <c r="L1126" s="2">
        <f t="shared" si="71"/>
        <v>0.41147053237956577</v>
      </c>
      <c r="M1126" s="2">
        <f t="shared" si="72"/>
        <v>0.41147053237956577</v>
      </c>
      <c r="N1126" s="2">
        <f t="shared" si="73"/>
        <v>0.33333333333333331</v>
      </c>
      <c r="O1126" s="2">
        <f t="shared" si="74"/>
        <v>0.14285714285714285</v>
      </c>
      <c r="P1126" s="8">
        <f>VLOOKUP($A1126,'03 FORECAST SHIPPED'!$A$2:$G$1000000,4,FALSE)*L1126</f>
        <v>822529.59422675194</v>
      </c>
      <c r="Q1126" s="8">
        <f>VLOOKUP($A1126,'03 FORECAST SHIPPED'!$A$2:$G$1000000,5,FALSE)*M1126</f>
        <v>822529.59422675194</v>
      </c>
      <c r="R1126" s="8">
        <f>VLOOKUP($A1126,'03 FORECAST SHIPPED'!$A$2:$G$1000000,6,FALSE)*N1126</f>
        <v>0.33333333333333331</v>
      </c>
      <c r="S1126" s="8">
        <f>VLOOKUP($A1126,'03 FORECAST SHIPPED'!$A$2:$G$1000000,7,FALSE)*O1126</f>
        <v>0.14285714285714285</v>
      </c>
    </row>
    <row r="1127" spans="1:19" x14ac:dyDescent="0.25">
      <c r="A1127" t="s">
        <v>1163</v>
      </c>
      <c r="B1127">
        <f>VLOOKUP($A1127,'01 LEAD TIME'!$A$10:$G$1000000,2,FALSE)</f>
        <v>3</v>
      </c>
      <c r="C1127">
        <f>VLOOKUP($A1127,'01 LEAD TIME'!$A$10:$G$1000000,3,FALSE)</f>
        <v>5716</v>
      </c>
      <c r="D1127" s="3">
        <f>VLOOKUP($A1127,'01 LEAD TIME'!$A$10:$G$1000000,4,FALSE)</f>
        <v>33490809</v>
      </c>
      <c r="E1127" s="3">
        <f>VLOOKUP($A1127,'01 LEAD TIME'!$A$10:$G$1000000,5,FALSE)</f>
        <v>30410809</v>
      </c>
      <c r="F1127" s="3">
        <f>VLOOKUP($A1127,'01 LEAD TIME'!$A$10:$G$1000000,6,FALSE)</f>
        <v>41</v>
      </c>
      <c r="G1127" s="3">
        <f>VLOOKUP($A1127,'01 LEAD TIME'!$A$10:$G$1000000,7,FALSE)</f>
        <v>45</v>
      </c>
      <c r="H1127" s="3">
        <f>VLOOKUP($A1127,'02 SHIPPED'!$A$10:$G$1000000,4,FALSE)</f>
        <v>35514505</v>
      </c>
      <c r="I1127" s="3">
        <f>VLOOKUP($A1127,'02 SHIPPED'!$A$10:$G$1000000,5,FALSE)</f>
        <v>32474505</v>
      </c>
      <c r="J1127" s="3">
        <f>VLOOKUP($A1127,'02 SHIPPED'!$A$10:$G$1000000,6,FALSE)</f>
        <v>42</v>
      </c>
      <c r="K1127" s="3">
        <f>VLOOKUP($A1127,'02 SHIPPED'!$A$10:$G$1000000,7,FALSE)</f>
        <v>44</v>
      </c>
      <c r="L1127" s="2">
        <f t="shared" si="71"/>
        <v>0.94301776133441817</v>
      </c>
      <c r="M1127" s="2">
        <f t="shared" si="72"/>
        <v>0.93645181042790338</v>
      </c>
      <c r="N1127" s="2">
        <f t="shared" si="73"/>
        <v>0.97619047619047616</v>
      </c>
      <c r="O1127" s="2">
        <f t="shared" si="74"/>
        <v>1.0227272727272727</v>
      </c>
      <c r="P1127" s="8">
        <f>VLOOKUP($A1127,'03 FORECAST SHIPPED'!$A$2:$G$1000000,4,FALSE)*L1127</f>
        <v>35100322.481494986</v>
      </c>
      <c r="Q1127" s="8">
        <f>VLOOKUP($A1127,'03 FORECAST SHIPPED'!$A$2:$G$1000000,5,FALSE)*M1127</f>
        <v>31929634.572622154</v>
      </c>
      <c r="R1127" s="8">
        <f>VLOOKUP($A1127,'03 FORECAST SHIPPED'!$A$2:$G$1000000,6,FALSE)*N1127</f>
        <v>51.738095238095234</v>
      </c>
      <c r="S1127" s="8">
        <f>VLOOKUP($A1127,'03 FORECAST SHIPPED'!$A$2:$G$1000000,7,FALSE)*O1127</f>
        <v>57.272727272727273</v>
      </c>
    </row>
    <row r="1128" spans="1:19" x14ac:dyDescent="0.25">
      <c r="A1128" t="s">
        <v>1164</v>
      </c>
      <c r="B1128">
        <f>VLOOKUP($A1128,'01 LEAD TIME'!$A$10:$G$1000000,2,FALSE)</f>
        <v>3</v>
      </c>
      <c r="C1128">
        <f>VLOOKUP($A1128,'01 LEAD TIME'!$A$10:$G$1000000,3,FALSE)</f>
        <v>5733</v>
      </c>
      <c r="D1128" s="3">
        <f>VLOOKUP($A1128,'01 LEAD TIME'!$A$10:$G$1000000,4,FALSE)</f>
        <v>56777</v>
      </c>
      <c r="E1128" s="3">
        <f>VLOOKUP($A1128,'01 LEAD TIME'!$A$10:$G$1000000,5,FALSE)</f>
        <v>56777</v>
      </c>
      <c r="F1128" s="3">
        <f>VLOOKUP($A1128,'01 LEAD TIME'!$A$10:$G$1000000,6,FALSE)</f>
        <v>1</v>
      </c>
      <c r="G1128" s="3">
        <f>VLOOKUP($A1128,'01 LEAD TIME'!$A$10:$G$1000000,7,FALSE)</f>
        <v>1</v>
      </c>
      <c r="H1128" s="3">
        <f>VLOOKUP($A1128,'02 SHIPPED'!$A$10:$G$1000000,4,FALSE)</f>
        <v>56777</v>
      </c>
      <c r="I1128" s="3">
        <f>VLOOKUP($A1128,'02 SHIPPED'!$A$10:$G$1000000,5,FALSE)</f>
        <v>56777</v>
      </c>
      <c r="J1128" s="3">
        <f>VLOOKUP($A1128,'02 SHIPPED'!$A$10:$G$1000000,6,FALSE)</f>
        <v>1</v>
      </c>
      <c r="K1128" s="3">
        <f>VLOOKUP($A1128,'02 SHIPPED'!$A$10:$G$1000000,7,FALSE)</f>
        <v>1</v>
      </c>
      <c r="L1128" s="2">
        <f t="shared" si="71"/>
        <v>1</v>
      </c>
      <c r="M1128" s="2">
        <f t="shared" si="72"/>
        <v>1</v>
      </c>
      <c r="N1128" s="2">
        <f t="shared" si="73"/>
        <v>1</v>
      </c>
      <c r="O1128" s="2">
        <f t="shared" si="74"/>
        <v>1</v>
      </c>
      <c r="P1128" s="8">
        <f>VLOOKUP($A1128,'03 FORECAST SHIPPED'!$A$2:$G$1000000,4,FALSE)*L1128</f>
        <v>0</v>
      </c>
      <c r="Q1128" s="8">
        <f>VLOOKUP($A1128,'03 FORECAST SHIPPED'!$A$2:$G$1000000,5,FALSE)*M1128</f>
        <v>0</v>
      </c>
      <c r="R1128" s="8">
        <f>VLOOKUP($A1128,'03 FORECAST SHIPPED'!$A$2:$G$1000000,6,FALSE)*N1128</f>
        <v>0</v>
      </c>
      <c r="S1128" s="8">
        <f>VLOOKUP($A1128,'03 FORECAST SHIPPED'!$A$2:$G$1000000,7,FALSE)*O1128</f>
        <v>0</v>
      </c>
    </row>
    <row r="1129" spans="1:19" x14ac:dyDescent="0.25">
      <c r="A1129" t="s">
        <v>1165</v>
      </c>
      <c r="B1129">
        <f>VLOOKUP($A1129,'01 LEAD TIME'!$A$10:$G$1000000,2,FALSE)</f>
        <v>3</v>
      </c>
      <c r="C1129">
        <f>VLOOKUP($A1129,'01 LEAD TIME'!$A$10:$G$1000000,3,FALSE)</f>
        <v>5787</v>
      </c>
      <c r="D1129" s="3">
        <f>VLOOKUP($A1129,'01 LEAD TIME'!$A$10:$G$1000000,4,FALSE)</f>
        <v>343300</v>
      </c>
      <c r="E1129" s="3">
        <f>VLOOKUP($A1129,'01 LEAD TIME'!$A$10:$G$1000000,5,FALSE)</f>
        <v>343300</v>
      </c>
      <c r="F1129" s="3">
        <f>VLOOKUP($A1129,'01 LEAD TIME'!$A$10:$G$1000000,6,FALSE)</f>
        <v>4</v>
      </c>
      <c r="G1129" s="3">
        <f>VLOOKUP($A1129,'01 LEAD TIME'!$A$10:$G$1000000,7,FALSE)</f>
        <v>5</v>
      </c>
      <c r="H1129" s="3">
        <f>VLOOKUP($A1129,'02 SHIPPED'!$A$10:$G$1000000,4,FALSE)</f>
        <v>233650</v>
      </c>
      <c r="I1129" s="3">
        <f>VLOOKUP($A1129,'02 SHIPPED'!$A$10:$G$1000000,5,FALSE)</f>
        <v>233650</v>
      </c>
      <c r="J1129" s="3">
        <f>VLOOKUP($A1129,'02 SHIPPED'!$A$10:$G$1000000,6,FALSE)</f>
        <v>2</v>
      </c>
      <c r="K1129" s="3">
        <f>VLOOKUP($A1129,'02 SHIPPED'!$A$10:$G$1000000,7,FALSE)</f>
        <v>3</v>
      </c>
      <c r="L1129" s="2">
        <f t="shared" si="71"/>
        <v>1.4692916755831371</v>
      </c>
      <c r="M1129" s="2">
        <f t="shared" si="72"/>
        <v>1.4692916755831371</v>
      </c>
      <c r="N1129" s="2">
        <f t="shared" si="73"/>
        <v>2</v>
      </c>
      <c r="O1129" s="2">
        <f t="shared" si="74"/>
        <v>1.6666666666666667</v>
      </c>
      <c r="P1129" s="8">
        <f>VLOOKUP($A1129,'03 FORECAST SHIPPED'!$A$2:$G$1000000,4,FALSE)*L1129</f>
        <v>335292.36036807188</v>
      </c>
      <c r="Q1129" s="8">
        <f>VLOOKUP($A1129,'03 FORECAST SHIPPED'!$A$2:$G$1000000,5,FALSE)*M1129</f>
        <v>335292.36036807188</v>
      </c>
      <c r="R1129" s="8">
        <f>VLOOKUP($A1129,'03 FORECAST SHIPPED'!$A$2:$G$1000000,6,FALSE)*N1129</f>
        <v>8</v>
      </c>
      <c r="S1129" s="8">
        <f>VLOOKUP($A1129,'03 FORECAST SHIPPED'!$A$2:$G$1000000,7,FALSE)*O1129</f>
        <v>6.666666666666667</v>
      </c>
    </row>
    <row r="1130" spans="1:19" x14ac:dyDescent="0.25">
      <c r="A1130" t="s">
        <v>1166</v>
      </c>
      <c r="B1130">
        <f>VLOOKUP($A1130,'01 LEAD TIME'!$A$10:$G$1000000,2,FALSE)</f>
        <v>3</v>
      </c>
      <c r="C1130">
        <f>VLOOKUP($A1130,'01 LEAD TIME'!$A$10:$G$1000000,3,FALSE)</f>
        <v>5814</v>
      </c>
      <c r="D1130" s="3">
        <f>VLOOKUP($A1130,'01 LEAD TIME'!$A$10:$G$1000000,4,FALSE)</f>
        <v>187650</v>
      </c>
      <c r="E1130" s="3">
        <f>VLOOKUP($A1130,'01 LEAD TIME'!$A$10:$G$1000000,5,FALSE)</f>
        <v>187650</v>
      </c>
      <c r="F1130" s="3">
        <f>VLOOKUP($A1130,'01 LEAD TIME'!$A$10:$G$1000000,6,FALSE)</f>
        <v>2</v>
      </c>
      <c r="G1130" s="3">
        <f>VLOOKUP($A1130,'01 LEAD TIME'!$A$10:$G$1000000,7,FALSE)</f>
        <v>3</v>
      </c>
      <c r="H1130" s="3">
        <f>VLOOKUP($A1130,'02 SHIPPED'!$A$10:$G$1000000,4,FALSE)</f>
        <v>221300</v>
      </c>
      <c r="I1130" s="3">
        <f>VLOOKUP($A1130,'02 SHIPPED'!$A$10:$G$1000000,5,FALSE)</f>
        <v>221300</v>
      </c>
      <c r="J1130" s="3">
        <f>VLOOKUP($A1130,'02 SHIPPED'!$A$10:$G$1000000,6,FALSE)</f>
        <v>3</v>
      </c>
      <c r="K1130" s="3">
        <f>VLOOKUP($A1130,'02 SHIPPED'!$A$10:$G$1000000,7,FALSE)</f>
        <v>4</v>
      </c>
      <c r="L1130" s="2">
        <f t="shared" si="71"/>
        <v>0.84794396746497969</v>
      </c>
      <c r="M1130" s="2">
        <f t="shared" si="72"/>
        <v>0.84794396746497969</v>
      </c>
      <c r="N1130" s="2">
        <f t="shared" si="73"/>
        <v>0.66666666666666663</v>
      </c>
      <c r="O1130" s="2">
        <f t="shared" si="74"/>
        <v>0.75</v>
      </c>
      <c r="P1130" s="8">
        <f>VLOOKUP($A1130,'03 FORECAST SHIPPED'!$A$2:$G$1000000,4,FALSE)*L1130</f>
        <v>269476.59286037053</v>
      </c>
      <c r="Q1130" s="8">
        <f>VLOOKUP($A1130,'03 FORECAST SHIPPED'!$A$2:$G$1000000,5,FALSE)*M1130</f>
        <v>269476.59286037053</v>
      </c>
      <c r="R1130" s="8">
        <f>VLOOKUP($A1130,'03 FORECAST SHIPPED'!$A$2:$G$1000000,6,FALSE)*N1130</f>
        <v>3.333333333333333</v>
      </c>
      <c r="S1130" s="8">
        <f>VLOOKUP($A1130,'03 FORECAST SHIPPED'!$A$2:$G$1000000,7,FALSE)*O1130</f>
        <v>4.5</v>
      </c>
    </row>
    <row r="1131" spans="1:19" x14ac:dyDescent="0.25">
      <c r="A1131" t="s">
        <v>1167</v>
      </c>
      <c r="B1131">
        <f>VLOOKUP($A1131,'01 LEAD TIME'!$A$10:$G$1000000,2,FALSE)</f>
        <v>3</v>
      </c>
      <c r="C1131">
        <f>VLOOKUP($A1131,'01 LEAD TIME'!$A$10:$G$1000000,3,FALSE)</f>
        <v>5893</v>
      </c>
      <c r="D1131" s="3">
        <f>VLOOKUP($A1131,'01 LEAD TIME'!$A$10:$G$1000000,4,FALSE)</f>
        <v>60000</v>
      </c>
      <c r="E1131" s="3">
        <f>VLOOKUP($A1131,'01 LEAD TIME'!$A$10:$G$1000000,5,FALSE)</f>
        <v>60000</v>
      </c>
      <c r="F1131" s="3">
        <f>VLOOKUP($A1131,'01 LEAD TIME'!$A$10:$G$1000000,6,FALSE)</f>
        <v>1</v>
      </c>
      <c r="G1131" s="3">
        <f>VLOOKUP($A1131,'01 LEAD TIME'!$A$10:$G$1000000,7,FALSE)</f>
        <v>1</v>
      </c>
      <c r="H1131" s="3">
        <f>VLOOKUP($A1131,'02 SHIPPED'!$A$10:$G$1000000,4,FALSE)</f>
        <v>60000</v>
      </c>
      <c r="I1131" s="3">
        <f>VLOOKUP($A1131,'02 SHIPPED'!$A$10:$G$1000000,5,FALSE)</f>
        <v>60000</v>
      </c>
      <c r="J1131" s="3">
        <f>VLOOKUP($A1131,'02 SHIPPED'!$A$10:$G$1000000,6,FALSE)</f>
        <v>1</v>
      </c>
      <c r="K1131" s="3">
        <f>VLOOKUP($A1131,'02 SHIPPED'!$A$10:$G$1000000,7,FALSE)</f>
        <v>1</v>
      </c>
      <c r="L1131" s="2">
        <f t="shared" si="71"/>
        <v>1</v>
      </c>
      <c r="M1131" s="2">
        <f t="shared" si="72"/>
        <v>1</v>
      </c>
      <c r="N1131" s="2">
        <f t="shared" si="73"/>
        <v>1</v>
      </c>
      <c r="O1131" s="2">
        <f t="shared" si="74"/>
        <v>1</v>
      </c>
      <c r="P1131" s="8">
        <f>VLOOKUP($A1131,'03 FORECAST SHIPPED'!$A$2:$G$1000000,4,FALSE)*L1131</f>
        <v>0</v>
      </c>
      <c r="Q1131" s="8">
        <f>VLOOKUP($A1131,'03 FORECAST SHIPPED'!$A$2:$G$1000000,5,FALSE)*M1131</f>
        <v>0</v>
      </c>
      <c r="R1131" s="8">
        <f>VLOOKUP($A1131,'03 FORECAST SHIPPED'!$A$2:$G$1000000,6,FALSE)*N1131</f>
        <v>0</v>
      </c>
      <c r="S1131" s="8">
        <f>VLOOKUP($A1131,'03 FORECAST SHIPPED'!$A$2:$G$1000000,7,FALSE)*O1131</f>
        <v>0</v>
      </c>
    </row>
    <row r="1132" spans="1:19" x14ac:dyDescent="0.25">
      <c r="A1132" t="s">
        <v>1168</v>
      </c>
      <c r="B1132">
        <f>VLOOKUP($A1132,'01 LEAD TIME'!$A$10:$G$1000000,2,FALSE)</f>
        <v>3</v>
      </c>
      <c r="C1132">
        <f>VLOOKUP($A1132,'01 LEAD TIME'!$A$10:$G$1000000,3,FALSE)</f>
        <v>5938</v>
      </c>
      <c r="D1132" s="3">
        <f>VLOOKUP($A1132,'01 LEAD TIME'!$A$10:$G$1000000,4,FALSE)</f>
        <v>29800</v>
      </c>
      <c r="E1132" s="3">
        <f>VLOOKUP($A1132,'01 LEAD TIME'!$A$10:$G$1000000,5,FALSE)</f>
        <v>29800</v>
      </c>
      <c r="F1132" s="3">
        <f>VLOOKUP($A1132,'01 LEAD TIME'!$A$10:$G$1000000,6,FALSE)</f>
        <v>1</v>
      </c>
      <c r="G1132" s="3">
        <f>VLOOKUP($A1132,'01 LEAD TIME'!$A$10:$G$1000000,7,FALSE)</f>
        <v>1</v>
      </c>
      <c r="H1132" s="3">
        <f>VLOOKUP($A1132,'02 SHIPPED'!$A$10:$G$1000000,4,FALSE)</f>
        <v>29800</v>
      </c>
      <c r="I1132" s="3">
        <f>VLOOKUP($A1132,'02 SHIPPED'!$A$10:$G$1000000,5,FALSE)</f>
        <v>29800</v>
      </c>
      <c r="J1132" s="3">
        <f>VLOOKUP($A1132,'02 SHIPPED'!$A$10:$G$1000000,6,FALSE)</f>
        <v>1</v>
      </c>
      <c r="K1132" s="3">
        <f>VLOOKUP($A1132,'02 SHIPPED'!$A$10:$G$1000000,7,FALSE)</f>
        <v>1</v>
      </c>
      <c r="L1132" s="2">
        <f t="shared" si="71"/>
        <v>1</v>
      </c>
      <c r="M1132" s="2">
        <f t="shared" si="72"/>
        <v>1</v>
      </c>
      <c r="N1132" s="2">
        <f t="shared" si="73"/>
        <v>1</v>
      </c>
      <c r="O1132" s="2">
        <f t="shared" si="74"/>
        <v>1</v>
      </c>
      <c r="P1132" s="8">
        <f>VLOOKUP($A1132,'03 FORECAST SHIPPED'!$A$2:$G$1000000,4,FALSE)*L1132</f>
        <v>0</v>
      </c>
      <c r="Q1132" s="8">
        <f>VLOOKUP($A1132,'03 FORECAST SHIPPED'!$A$2:$G$1000000,5,FALSE)*M1132</f>
        <v>0</v>
      </c>
      <c r="R1132" s="8">
        <f>VLOOKUP($A1132,'03 FORECAST SHIPPED'!$A$2:$G$1000000,6,FALSE)*N1132</f>
        <v>0</v>
      </c>
      <c r="S1132" s="8">
        <f>VLOOKUP($A1132,'03 FORECAST SHIPPED'!$A$2:$G$1000000,7,FALSE)*O1132</f>
        <v>0</v>
      </c>
    </row>
    <row r="1133" spans="1:19" x14ac:dyDescent="0.25">
      <c r="A1133" t="s">
        <v>1169</v>
      </c>
      <c r="B1133">
        <f>VLOOKUP($A1133,'01 LEAD TIME'!$A$10:$G$1000000,2,FALSE)</f>
        <v>3</v>
      </c>
      <c r="C1133">
        <f>VLOOKUP($A1133,'01 LEAD TIME'!$A$10:$G$1000000,3,FALSE)</f>
        <v>5971</v>
      </c>
      <c r="D1133" s="3">
        <f>VLOOKUP($A1133,'01 LEAD TIME'!$A$10:$G$1000000,4,FALSE)</f>
        <v>258450</v>
      </c>
      <c r="E1133" s="3">
        <f>VLOOKUP($A1133,'01 LEAD TIME'!$A$10:$G$1000000,5,FALSE)</f>
        <v>258450</v>
      </c>
      <c r="F1133" s="3">
        <f>VLOOKUP($A1133,'01 LEAD TIME'!$A$10:$G$1000000,6,FALSE)</f>
        <v>4</v>
      </c>
      <c r="G1133" s="3">
        <f>VLOOKUP($A1133,'01 LEAD TIME'!$A$10:$G$1000000,7,FALSE)</f>
        <v>4</v>
      </c>
      <c r="H1133" s="3">
        <f>VLOOKUP($A1133,'02 SHIPPED'!$A$10:$G$1000000,4,FALSE)</f>
        <v>383300</v>
      </c>
      <c r="I1133" s="3">
        <f>VLOOKUP($A1133,'02 SHIPPED'!$A$10:$G$1000000,5,FALSE)</f>
        <v>383300</v>
      </c>
      <c r="J1133" s="3">
        <f>VLOOKUP($A1133,'02 SHIPPED'!$A$10:$G$1000000,6,FALSE)</f>
        <v>6</v>
      </c>
      <c r="K1133" s="3">
        <f>VLOOKUP($A1133,'02 SHIPPED'!$A$10:$G$1000000,7,FALSE)</f>
        <v>6</v>
      </c>
      <c r="L1133" s="2">
        <f t="shared" si="71"/>
        <v>0.67427602400208719</v>
      </c>
      <c r="M1133" s="2">
        <f t="shared" si="72"/>
        <v>0.67427602400208719</v>
      </c>
      <c r="N1133" s="2">
        <f t="shared" si="73"/>
        <v>0.66666666666666663</v>
      </c>
      <c r="O1133" s="2">
        <f t="shared" si="74"/>
        <v>0.66666666666666663</v>
      </c>
      <c r="P1133" s="8">
        <f>VLOOKUP($A1133,'03 FORECAST SHIPPED'!$A$2:$G$1000000,4,FALSE)*L1133</f>
        <v>260236.83146360554</v>
      </c>
      <c r="Q1133" s="8">
        <f>VLOOKUP($A1133,'03 FORECAST SHIPPED'!$A$2:$G$1000000,5,FALSE)*M1133</f>
        <v>257701.55361335771</v>
      </c>
      <c r="R1133" s="8">
        <f>VLOOKUP($A1133,'03 FORECAST SHIPPED'!$A$2:$G$1000000,6,FALSE)*N1133</f>
        <v>5.333333333333333</v>
      </c>
      <c r="S1133" s="8">
        <f>VLOOKUP($A1133,'03 FORECAST SHIPPED'!$A$2:$G$1000000,7,FALSE)*O1133</f>
        <v>5.333333333333333</v>
      </c>
    </row>
    <row r="1134" spans="1:19" x14ac:dyDescent="0.25">
      <c r="A1134" t="s">
        <v>1170</v>
      </c>
      <c r="B1134">
        <f>VLOOKUP($A1134,'01 LEAD TIME'!$A$10:$G$1000000,2,FALSE)</f>
        <v>3</v>
      </c>
      <c r="C1134">
        <f>VLOOKUP($A1134,'01 LEAD TIME'!$A$10:$G$1000000,3,FALSE)</f>
        <v>6034</v>
      </c>
      <c r="D1134" s="3">
        <f>VLOOKUP($A1134,'01 LEAD TIME'!$A$10:$G$1000000,4,FALSE)</f>
        <v>2036000</v>
      </c>
      <c r="E1134" s="3">
        <f>VLOOKUP($A1134,'01 LEAD TIME'!$A$10:$G$1000000,5,FALSE)</f>
        <v>2036000</v>
      </c>
      <c r="F1134" s="3">
        <f>VLOOKUP($A1134,'01 LEAD TIME'!$A$10:$G$1000000,6,FALSE)</f>
        <v>2</v>
      </c>
      <c r="G1134" s="3">
        <f>VLOOKUP($A1134,'01 LEAD TIME'!$A$10:$G$1000000,7,FALSE)</f>
        <v>2</v>
      </c>
      <c r="H1134" s="3">
        <f>VLOOKUP($A1134,'02 SHIPPED'!$A$10:$G$1000000,4,FALSE)</f>
        <v>1018000</v>
      </c>
      <c r="I1134" s="3">
        <f>VLOOKUP($A1134,'02 SHIPPED'!$A$10:$G$1000000,5,FALSE)</f>
        <v>1018000</v>
      </c>
      <c r="J1134" s="3">
        <f>VLOOKUP($A1134,'02 SHIPPED'!$A$10:$G$1000000,6,FALSE)</f>
        <v>1</v>
      </c>
      <c r="K1134" s="3">
        <f>VLOOKUP($A1134,'02 SHIPPED'!$A$10:$G$1000000,7,FALSE)</f>
        <v>1</v>
      </c>
      <c r="L1134" s="2">
        <f t="shared" si="71"/>
        <v>2</v>
      </c>
      <c r="M1134" s="2">
        <f t="shared" si="72"/>
        <v>2</v>
      </c>
      <c r="N1134" s="2">
        <f t="shared" si="73"/>
        <v>2</v>
      </c>
      <c r="O1134" s="2">
        <f t="shared" si="74"/>
        <v>2</v>
      </c>
      <c r="P1134" s="8">
        <f>VLOOKUP($A1134,'03 FORECAST SHIPPED'!$A$2:$G$1000000,4,FALSE)*L1134</f>
        <v>0</v>
      </c>
      <c r="Q1134" s="8">
        <f>VLOOKUP($A1134,'03 FORECAST SHIPPED'!$A$2:$G$1000000,5,FALSE)*M1134</f>
        <v>0</v>
      </c>
      <c r="R1134" s="8">
        <f>VLOOKUP($A1134,'03 FORECAST SHIPPED'!$A$2:$G$1000000,6,FALSE)*N1134</f>
        <v>0</v>
      </c>
      <c r="S1134" s="8">
        <f>VLOOKUP($A1134,'03 FORECAST SHIPPED'!$A$2:$G$1000000,7,FALSE)*O1134</f>
        <v>0</v>
      </c>
    </row>
    <row r="1135" spans="1:19" x14ac:dyDescent="0.25">
      <c r="A1135" t="s">
        <v>1171</v>
      </c>
      <c r="B1135">
        <f>VLOOKUP($A1135,'01 LEAD TIME'!$A$10:$G$1000000,2,FALSE)</f>
        <v>3</v>
      </c>
      <c r="C1135">
        <f>VLOOKUP($A1135,'01 LEAD TIME'!$A$10:$G$1000000,3,FALSE)</f>
        <v>6077</v>
      </c>
      <c r="D1135" s="3">
        <f>VLOOKUP($A1135,'01 LEAD TIME'!$A$10:$G$1000000,4,FALSE)</f>
        <v>234305</v>
      </c>
      <c r="E1135" s="3">
        <f>VLOOKUP($A1135,'01 LEAD TIME'!$A$10:$G$1000000,5,FALSE)</f>
        <v>234305</v>
      </c>
      <c r="F1135" s="3">
        <f>VLOOKUP($A1135,'01 LEAD TIME'!$A$10:$G$1000000,6,FALSE)</f>
        <v>3</v>
      </c>
      <c r="G1135" s="3">
        <f>VLOOKUP($A1135,'01 LEAD TIME'!$A$10:$G$1000000,7,FALSE)</f>
        <v>3</v>
      </c>
      <c r="H1135" s="3">
        <f>VLOOKUP($A1135,'02 SHIPPED'!$A$10:$G$1000000,4,FALSE)</f>
        <v>436305</v>
      </c>
      <c r="I1135" s="3">
        <f>VLOOKUP($A1135,'02 SHIPPED'!$A$10:$G$1000000,5,FALSE)</f>
        <v>436305</v>
      </c>
      <c r="J1135" s="3">
        <f>VLOOKUP($A1135,'02 SHIPPED'!$A$10:$G$1000000,6,FALSE)</f>
        <v>4</v>
      </c>
      <c r="K1135" s="3">
        <f>VLOOKUP($A1135,'02 SHIPPED'!$A$10:$G$1000000,7,FALSE)</f>
        <v>5</v>
      </c>
      <c r="L1135" s="2">
        <f t="shared" si="71"/>
        <v>0.53702112054640672</v>
      </c>
      <c r="M1135" s="2">
        <f t="shared" si="72"/>
        <v>0.53702112054640672</v>
      </c>
      <c r="N1135" s="2">
        <f t="shared" si="73"/>
        <v>0.75</v>
      </c>
      <c r="O1135" s="2">
        <f t="shared" si="74"/>
        <v>0.6</v>
      </c>
      <c r="P1135" s="8">
        <f>VLOOKUP($A1135,'03 FORECAST SHIPPED'!$A$2:$G$1000000,4,FALSE)*L1135</f>
        <v>303575.35433928098</v>
      </c>
      <c r="Q1135" s="8">
        <f>VLOOKUP($A1135,'03 FORECAST SHIPPED'!$A$2:$G$1000000,5,FALSE)*M1135</f>
        <v>303575.35433928098</v>
      </c>
      <c r="R1135" s="8">
        <f>VLOOKUP($A1135,'03 FORECAST SHIPPED'!$A$2:$G$1000000,6,FALSE)*N1135</f>
        <v>4.5</v>
      </c>
      <c r="S1135" s="8">
        <f>VLOOKUP($A1135,'03 FORECAST SHIPPED'!$A$2:$G$1000000,7,FALSE)*O1135</f>
        <v>4.8</v>
      </c>
    </row>
    <row r="1136" spans="1:19" x14ac:dyDescent="0.25">
      <c r="A1136" t="s">
        <v>1172</v>
      </c>
      <c r="B1136">
        <f>VLOOKUP($A1136,'01 LEAD TIME'!$A$10:$G$1000000,2,FALSE)</f>
        <v>3</v>
      </c>
      <c r="C1136">
        <f>VLOOKUP($A1136,'01 LEAD TIME'!$A$10:$G$1000000,3,FALSE)</f>
        <v>6151</v>
      </c>
      <c r="D1136" s="3">
        <f>VLOOKUP($A1136,'01 LEAD TIME'!$A$10:$G$1000000,4,FALSE)</f>
        <v>47300</v>
      </c>
      <c r="E1136" s="3">
        <f>VLOOKUP($A1136,'01 LEAD TIME'!$A$10:$G$1000000,5,FALSE)</f>
        <v>42570</v>
      </c>
      <c r="F1136" s="3">
        <f>VLOOKUP($A1136,'01 LEAD TIME'!$A$10:$G$1000000,6,FALSE)</f>
        <v>1</v>
      </c>
      <c r="G1136" s="3">
        <f>VLOOKUP($A1136,'01 LEAD TIME'!$A$10:$G$1000000,7,FALSE)</f>
        <v>1</v>
      </c>
      <c r="H1136" s="3">
        <f>VLOOKUP($A1136,'02 SHIPPED'!$A$10:$G$1000000,4,FALSE)</f>
        <v>47300</v>
      </c>
      <c r="I1136" s="3">
        <f>VLOOKUP($A1136,'02 SHIPPED'!$A$10:$G$1000000,5,FALSE)</f>
        <v>42570</v>
      </c>
      <c r="J1136" s="3">
        <f>VLOOKUP($A1136,'02 SHIPPED'!$A$10:$G$1000000,6,FALSE)</f>
        <v>1</v>
      </c>
      <c r="K1136" s="3">
        <f>VLOOKUP($A1136,'02 SHIPPED'!$A$10:$G$1000000,7,FALSE)</f>
        <v>1</v>
      </c>
      <c r="L1136" s="2">
        <f t="shared" si="71"/>
        <v>1</v>
      </c>
      <c r="M1136" s="2">
        <f t="shared" si="72"/>
        <v>1</v>
      </c>
      <c r="N1136" s="2">
        <f t="shared" si="73"/>
        <v>1</v>
      </c>
      <c r="O1136" s="2">
        <f t="shared" si="74"/>
        <v>1</v>
      </c>
      <c r="P1136" s="8">
        <f>VLOOKUP($A1136,'03 FORECAST SHIPPED'!$A$2:$G$1000000,4,FALSE)*L1136</f>
        <v>0</v>
      </c>
      <c r="Q1136" s="8">
        <f>VLOOKUP($A1136,'03 FORECAST SHIPPED'!$A$2:$G$1000000,5,FALSE)*M1136</f>
        <v>0</v>
      </c>
      <c r="R1136" s="8">
        <f>VLOOKUP($A1136,'03 FORECAST SHIPPED'!$A$2:$G$1000000,6,FALSE)*N1136</f>
        <v>0</v>
      </c>
      <c r="S1136" s="8">
        <f>VLOOKUP($A1136,'03 FORECAST SHIPPED'!$A$2:$G$1000000,7,FALSE)*O1136</f>
        <v>0</v>
      </c>
    </row>
    <row r="1137" spans="1:19" x14ac:dyDescent="0.25">
      <c r="A1137" t="s">
        <v>1173</v>
      </c>
      <c r="B1137">
        <f>VLOOKUP($A1137,'01 LEAD TIME'!$A$10:$G$1000000,2,FALSE)</f>
        <v>3</v>
      </c>
      <c r="C1137">
        <f>VLOOKUP($A1137,'01 LEAD TIME'!$A$10:$G$1000000,3,FALSE)</f>
        <v>6189</v>
      </c>
      <c r="D1137" s="3">
        <f>VLOOKUP($A1137,'01 LEAD TIME'!$A$10:$G$1000000,4,FALSE)</f>
        <v>3079027</v>
      </c>
      <c r="E1137" s="3">
        <f>VLOOKUP($A1137,'01 LEAD TIME'!$A$10:$G$1000000,5,FALSE)</f>
        <v>3056527</v>
      </c>
      <c r="F1137" s="3">
        <f>VLOOKUP($A1137,'01 LEAD TIME'!$A$10:$G$1000000,6,FALSE)</f>
        <v>29</v>
      </c>
      <c r="G1137" s="3">
        <f>VLOOKUP($A1137,'01 LEAD TIME'!$A$10:$G$1000000,7,FALSE)</f>
        <v>34</v>
      </c>
      <c r="H1137" s="3">
        <f>VLOOKUP($A1137,'02 SHIPPED'!$A$10:$G$1000000,4,FALSE)</f>
        <v>3296068</v>
      </c>
      <c r="I1137" s="3">
        <f>VLOOKUP($A1137,'02 SHIPPED'!$A$10:$G$1000000,5,FALSE)</f>
        <v>3250808</v>
      </c>
      <c r="J1137" s="3">
        <f>VLOOKUP($A1137,'02 SHIPPED'!$A$10:$G$1000000,6,FALSE)</f>
        <v>31</v>
      </c>
      <c r="K1137" s="3">
        <f>VLOOKUP($A1137,'02 SHIPPED'!$A$10:$G$1000000,7,FALSE)</f>
        <v>37</v>
      </c>
      <c r="L1137" s="2">
        <f t="shared" si="71"/>
        <v>0.93415154056287675</v>
      </c>
      <c r="M1137" s="2">
        <f t="shared" si="72"/>
        <v>0.94023608899695088</v>
      </c>
      <c r="N1137" s="2">
        <f t="shared" si="73"/>
        <v>0.93548387096774188</v>
      </c>
      <c r="O1137" s="2">
        <f t="shared" si="74"/>
        <v>0.91891891891891897</v>
      </c>
      <c r="P1137" s="8">
        <f>VLOOKUP($A1137,'03 FORECAST SHIPPED'!$A$2:$G$1000000,4,FALSE)*L1137</f>
        <v>3837957.8677964169</v>
      </c>
      <c r="Q1137" s="8">
        <f>VLOOKUP($A1137,'03 FORECAST SHIPPED'!$A$2:$G$1000000,5,FALSE)*M1137</f>
        <v>3820401.1253116145</v>
      </c>
      <c r="R1137" s="8">
        <f>VLOOKUP($A1137,'03 FORECAST SHIPPED'!$A$2:$G$1000000,6,FALSE)*N1137</f>
        <v>47.709677419354833</v>
      </c>
      <c r="S1137" s="8">
        <f>VLOOKUP($A1137,'03 FORECAST SHIPPED'!$A$2:$G$1000000,7,FALSE)*O1137</f>
        <v>51.45945945945946</v>
      </c>
    </row>
    <row r="1138" spans="1:19" x14ac:dyDescent="0.25">
      <c r="A1138" t="s">
        <v>1174</v>
      </c>
      <c r="B1138">
        <f>VLOOKUP($A1138,'01 LEAD TIME'!$A$10:$G$1000000,2,FALSE)</f>
        <v>3</v>
      </c>
      <c r="C1138">
        <f>VLOOKUP($A1138,'01 LEAD TIME'!$A$10:$G$1000000,3,FALSE)</f>
        <v>6230</v>
      </c>
      <c r="D1138" s="3">
        <f>VLOOKUP($A1138,'01 LEAD TIME'!$A$10:$G$1000000,4,FALSE)</f>
        <v>2573868</v>
      </c>
      <c r="E1138" s="3">
        <f>VLOOKUP($A1138,'01 LEAD TIME'!$A$10:$G$1000000,5,FALSE)</f>
        <v>2554634.85</v>
      </c>
      <c r="F1138" s="3">
        <f>VLOOKUP($A1138,'01 LEAD TIME'!$A$10:$G$1000000,6,FALSE)</f>
        <v>24</v>
      </c>
      <c r="G1138" s="3">
        <f>VLOOKUP($A1138,'01 LEAD TIME'!$A$10:$G$1000000,7,FALSE)</f>
        <v>31</v>
      </c>
      <c r="H1138" s="3">
        <f>VLOOKUP($A1138,'02 SHIPPED'!$A$10:$G$1000000,4,FALSE)</f>
        <v>3723642</v>
      </c>
      <c r="I1138" s="3">
        <f>VLOOKUP($A1138,'02 SHIPPED'!$A$10:$G$1000000,5,FALSE)</f>
        <v>3704408.85</v>
      </c>
      <c r="J1138" s="3">
        <f>VLOOKUP($A1138,'02 SHIPPED'!$A$10:$G$1000000,6,FALSE)</f>
        <v>37</v>
      </c>
      <c r="K1138" s="3">
        <f>VLOOKUP($A1138,'02 SHIPPED'!$A$10:$G$1000000,7,FALSE)</f>
        <v>48</v>
      </c>
      <c r="L1138" s="2">
        <f t="shared" si="71"/>
        <v>0.69122327012102669</v>
      </c>
      <c r="M1138" s="2">
        <f t="shared" si="72"/>
        <v>0.68962011307148241</v>
      </c>
      <c r="N1138" s="2">
        <f t="shared" si="73"/>
        <v>0.64864864864864868</v>
      </c>
      <c r="O1138" s="2">
        <f t="shared" si="74"/>
        <v>0.64583333333333337</v>
      </c>
      <c r="P1138" s="8">
        <f>VLOOKUP($A1138,'03 FORECAST SHIPPED'!$A$2:$G$1000000,4,FALSE)*L1138</f>
        <v>3626072.9458159511</v>
      </c>
      <c r="Q1138" s="8">
        <f>VLOOKUP($A1138,'03 FORECAST SHIPPED'!$A$2:$G$1000000,5,FALSE)*M1138</f>
        <v>3576814.6079186215</v>
      </c>
      <c r="R1138" s="8">
        <f>VLOOKUP($A1138,'03 FORECAST SHIPPED'!$A$2:$G$1000000,6,FALSE)*N1138</f>
        <v>33.729729729729733</v>
      </c>
      <c r="S1138" s="8">
        <f>VLOOKUP($A1138,'03 FORECAST SHIPPED'!$A$2:$G$1000000,7,FALSE)*O1138</f>
        <v>43.270833333333336</v>
      </c>
    </row>
    <row r="1139" spans="1:19" x14ac:dyDescent="0.25">
      <c r="A1139" t="s">
        <v>1175</v>
      </c>
      <c r="B1139">
        <f>VLOOKUP($A1139,'01 LEAD TIME'!$A$10:$G$1000000,2,FALSE)</f>
        <v>3</v>
      </c>
      <c r="C1139">
        <f>VLOOKUP($A1139,'01 LEAD TIME'!$A$10:$G$1000000,3,FALSE)</f>
        <v>6254</v>
      </c>
      <c r="D1139" s="3">
        <f>VLOOKUP($A1139,'01 LEAD TIME'!$A$10:$G$1000000,4,FALSE)</f>
        <v>1744640</v>
      </c>
      <c r="E1139" s="3">
        <f>VLOOKUP($A1139,'01 LEAD TIME'!$A$10:$G$1000000,5,FALSE)</f>
        <v>1714640</v>
      </c>
      <c r="F1139" s="3">
        <f>VLOOKUP($A1139,'01 LEAD TIME'!$A$10:$G$1000000,6,FALSE)</f>
        <v>8</v>
      </c>
      <c r="G1139" s="3">
        <f>VLOOKUP($A1139,'01 LEAD TIME'!$A$10:$G$1000000,7,FALSE)</f>
        <v>9</v>
      </c>
      <c r="H1139" s="3">
        <f>VLOOKUP($A1139,'02 SHIPPED'!$A$10:$G$1000000,4,FALSE)</f>
        <v>627358</v>
      </c>
      <c r="I1139" s="3">
        <f>VLOOKUP($A1139,'02 SHIPPED'!$A$10:$G$1000000,5,FALSE)</f>
        <v>627358</v>
      </c>
      <c r="J1139" s="3">
        <f>VLOOKUP($A1139,'02 SHIPPED'!$A$10:$G$1000000,6,FALSE)</f>
        <v>11</v>
      </c>
      <c r="K1139" s="3">
        <f>VLOOKUP($A1139,'02 SHIPPED'!$A$10:$G$1000000,7,FALSE)</f>
        <v>11</v>
      </c>
      <c r="L1139" s="2">
        <f t="shared" si="71"/>
        <v>2.7809320993754763</v>
      </c>
      <c r="M1139" s="2">
        <f t="shared" si="72"/>
        <v>2.7331125131105365</v>
      </c>
      <c r="N1139" s="2">
        <f t="shared" si="73"/>
        <v>0.72727272727272729</v>
      </c>
      <c r="O1139" s="2">
        <f t="shared" si="74"/>
        <v>0.81818181818181823</v>
      </c>
      <c r="P1139" s="8">
        <f>VLOOKUP($A1139,'03 FORECAST SHIPPED'!$A$2:$G$1000000,4,FALSE)*L1139</f>
        <v>11670996.368134303</v>
      </c>
      <c r="Q1139" s="8">
        <f>VLOOKUP($A1139,'03 FORECAST SHIPPED'!$A$2:$G$1000000,5,FALSE)*M1139</f>
        <v>11388314.087841392</v>
      </c>
      <c r="R1139" s="8">
        <f>VLOOKUP($A1139,'03 FORECAST SHIPPED'!$A$2:$G$1000000,6,FALSE)*N1139</f>
        <v>13.090909090909092</v>
      </c>
      <c r="S1139" s="8">
        <f>VLOOKUP($A1139,'03 FORECAST SHIPPED'!$A$2:$G$1000000,7,FALSE)*O1139</f>
        <v>15.545454545454547</v>
      </c>
    </row>
    <row r="1140" spans="1:19" x14ac:dyDescent="0.25">
      <c r="A1140" t="s">
        <v>1176</v>
      </c>
      <c r="B1140">
        <f>VLOOKUP($A1140,'01 LEAD TIME'!$A$10:$G$1000000,2,FALSE)</f>
        <v>3</v>
      </c>
      <c r="C1140">
        <f>VLOOKUP($A1140,'01 LEAD TIME'!$A$10:$G$1000000,3,FALSE)</f>
        <v>6270</v>
      </c>
      <c r="D1140" s="3">
        <f>VLOOKUP($A1140,'01 LEAD TIME'!$A$10:$G$1000000,4,FALSE)</f>
        <v>658630</v>
      </c>
      <c r="E1140" s="3">
        <f>VLOOKUP($A1140,'01 LEAD TIME'!$A$10:$G$1000000,5,FALSE)</f>
        <v>658630</v>
      </c>
      <c r="F1140" s="3">
        <f>VLOOKUP($A1140,'01 LEAD TIME'!$A$10:$G$1000000,6,FALSE)</f>
        <v>12</v>
      </c>
      <c r="G1140" s="3">
        <f>VLOOKUP($A1140,'01 LEAD TIME'!$A$10:$G$1000000,7,FALSE)</f>
        <v>15</v>
      </c>
      <c r="H1140" s="3">
        <f>VLOOKUP($A1140,'02 SHIPPED'!$A$10:$G$1000000,4,FALSE)</f>
        <v>938185</v>
      </c>
      <c r="I1140" s="3">
        <f>VLOOKUP($A1140,'02 SHIPPED'!$A$10:$G$1000000,5,FALSE)</f>
        <v>919435</v>
      </c>
      <c r="J1140" s="3">
        <f>VLOOKUP($A1140,'02 SHIPPED'!$A$10:$G$1000000,6,FALSE)</f>
        <v>17</v>
      </c>
      <c r="K1140" s="3">
        <f>VLOOKUP($A1140,'02 SHIPPED'!$A$10:$G$1000000,7,FALSE)</f>
        <v>19</v>
      </c>
      <c r="L1140" s="2">
        <f t="shared" si="71"/>
        <v>0.70202571987401208</v>
      </c>
      <c r="M1140" s="2">
        <f t="shared" si="72"/>
        <v>0.71634210139922883</v>
      </c>
      <c r="N1140" s="2">
        <f t="shared" si="73"/>
        <v>0.70588235294117652</v>
      </c>
      <c r="O1140" s="2">
        <f t="shared" si="74"/>
        <v>0.78947368421052633</v>
      </c>
      <c r="P1140" s="8">
        <f>VLOOKUP($A1140,'03 FORECAST SHIPPED'!$A$2:$G$1000000,4,FALSE)*L1140</f>
        <v>1347668.2440563429</v>
      </c>
      <c r="Q1140" s="8">
        <f>VLOOKUP($A1140,'03 FORECAST SHIPPED'!$A$2:$G$1000000,5,FALSE)*M1140</f>
        <v>1318918.3319647391</v>
      </c>
      <c r="R1140" s="8">
        <f>VLOOKUP($A1140,'03 FORECAST SHIPPED'!$A$2:$G$1000000,6,FALSE)*N1140</f>
        <v>19.058823529411764</v>
      </c>
      <c r="S1140" s="8">
        <f>VLOOKUP($A1140,'03 FORECAST SHIPPED'!$A$2:$G$1000000,7,FALSE)*O1140</f>
        <v>29.210526315789473</v>
      </c>
    </row>
    <row r="1141" spans="1:19" x14ac:dyDescent="0.25">
      <c r="A1141" t="s">
        <v>1177</v>
      </c>
      <c r="B1141">
        <f>VLOOKUP($A1141,'01 LEAD TIME'!$A$10:$G$1000000,2,FALSE)</f>
        <v>3</v>
      </c>
      <c r="C1141">
        <f>VLOOKUP($A1141,'01 LEAD TIME'!$A$10:$G$1000000,3,FALSE)</f>
        <v>6321</v>
      </c>
      <c r="D1141" s="3">
        <f>VLOOKUP($A1141,'01 LEAD TIME'!$A$10:$G$1000000,4,FALSE)</f>
        <v>4258117</v>
      </c>
      <c r="E1141" s="3">
        <f>VLOOKUP($A1141,'01 LEAD TIME'!$A$10:$G$1000000,5,FALSE)</f>
        <v>4241649.3</v>
      </c>
      <c r="F1141" s="3">
        <f>VLOOKUP($A1141,'01 LEAD TIME'!$A$10:$G$1000000,6,FALSE)</f>
        <v>28</v>
      </c>
      <c r="G1141" s="3">
        <f>VLOOKUP($A1141,'01 LEAD TIME'!$A$10:$G$1000000,7,FALSE)</f>
        <v>33</v>
      </c>
      <c r="H1141" s="3">
        <f>VLOOKUP($A1141,'02 SHIPPED'!$A$10:$G$1000000,4,FALSE)</f>
        <v>5954748</v>
      </c>
      <c r="I1141" s="3">
        <f>VLOOKUP($A1141,'02 SHIPPED'!$A$10:$G$1000000,5,FALSE)</f>
        <v>5900025.7699999996</v>
      </c>
      <c r="J1141" s="3">
        <f>VLOOKUP($A1141,'02 SHIPPED'!$A$10:$G$1000000,6,FALSE)</f>
        <v>41</v>
      </c>
      <c r="K1141" s="3">
        <f>VLOOKUP($A1141,'02 SHIPPED'!$A$10:$G$1000000,7,FALSE)</f>
        <v>47</v>
      </c>
      <c r="L1141" s="2">
        <f t="shared" si="71"/>
        <v>0.71507929470734954</v>
      </c>
      <c r="M1141" s="2">
        <f t="shared" si="72"/>
        <v>0.71892047007109938</v>
      </c>
      <c r="N1141" s="2">
        <f t="shared" si="73"/>
        <v>0.68292682926829273</v>
      </c>
      <c r="O1141" s="2">
        <f t="shared" si="74"/>
        <v>0.7021276595744681</v>
      </c>
      <c r="P1141" s="8">
        <f>VLOOKUP($A1141,'03 FORECAST SHIPPED'!$A$2:$G$1000000,4,FALSE)*L1141</f>
        <v>3962643.3751097447</v>
      </c>
      <c r="Q1141" s="8">
        <f>VLOOKUP($A1141,'03 FORECAST SHIPPED'!$A$2:$G$1000000,5,FALSE)*M1141</f>
        <v>3952345.6379568083</v>
      </c>
      <c r="R1141" s="8">
        <f>VLOOKUP($A1141,'03 FORECAST SHIPPED'!$A$2:$G$1000000,6,FALSE)*N1141</f>
        <v>38.926829268292686</v>
      </c>
      <c r="S1141" s="8">
        <f>VLOOKUP($A1141,'03 FORECAST SHIPPED'!$A$2:$G$1000000,7,FALSE)*O1141</f>
        <v>44.936170212765958</v>
      </c>
    </row>
    <row r="1142" spans="1:19" x14ac:dyDescent="0.25">
      <c r="A1142" t="s">
        <v>1178</v>
      </c>
      <c r="B1142">
        <f>VLOOKUP($A1142,'01 LEAD TIME'!$A$10:$G$1000000,2,FALSE)</f>
        <v>3</v>
      </c>
      <c r="C1142">
        <f>VLOOKUP($A1142,'01 LEAD TIME'!$A$10:$G$1000000,3,FALSE)</f>
        <v>6328</v>
      </c>
      <c r="D1142" s="3">
        <f>VLOOKUP($A1142,'01 LEAD TIME'!$A$10:$G$1000000,4,FALSE)</f>
        <v>1057450</v>
      </c>
      <c r="E1142" s="3">
        <f>VLOOKUP($A1142,'01 LEAD TIME'!$A$10:$G$1000000,5,FALSE)</f>
        <v>907450</v>
      </c>
      <c r="F1142" s="3">
        <f>VLOOKUP($A1142,'01 LEAD TIME'!$A$10:$G$1000000,6,FALSE)</f>
        <v>2</v>
      </c>
      <c r="G1142" s="3">
        <f>VLOOKUP($A1142,'01 LEAD TIME'!$A$10:$G$1000000,7,FALSE)</f>
        <v>2</v>
      </c>
      <c r="H1142" s="3">
        <f>VLOOKUP($A1142,'02 SHIPPED'!$A$10:$G$1000000,4,FALSE)</f>
        <v>2096800</v>
      </c>
      <c r="I1142" s="3">
        <f>VLOOKUP($A1142,'02 SHIPPED'!$A$10:$G$1000000,5,FALSE)</f>
        <v>1946800</v>
      </c>
      <c r="J1142" s="3">
        <f>VLOOKUP($A1142,'02 SHIPPED'!$A$10:$G$1000000,6,FALSE)</f>
        <v>3</v>
      </c>
      <c r="K1142" s="3">
        <f>VLOOKUP($A1142,'02 SHIPPED'!$A$10:$G$1000000,7,FALSE)</f>
        <v>3</v>
      </c>
      <c r="L1142" s="2">
        <f t="shared" si="71"/>
        <v>0.50431610072491417</v>
      </c>
      <c r="M1142" s="2">
        <f t="shared" si="72"/>
        <v>0.46612389562358741</v>
      </c>
      <c r="N1142" s="2">
        <f t="shared" si="73"/>
        <v>0.66666666666666663</v>
      </c>
      <c r="O1142" s="2">
        <f t="shared" si="74"/>
        <v>0.66666666666666663</v>
      </c>
      <c r="P1142" s="8">
        <f>VLOOKUP($A1142,'03 FORECAST SHIPPED'!$A$2:$G$1000000,4,FALSE)*L1142</f>
        <v>533289.06071156054</v>
      </c>
      <c r="Q1142" s="8">
        <f>VLOOKUP($A1142,'03 FORECAST SHIPPED'!$A$2:$G$1000000,5,FALSE)*M1142</f>
        <v>422984.1290836244</v>
      </c>
      <c r="R1142" s="8">
        <f>VLOOKUP($A1142,'03 FORECAST SHIPPED'!$A$2:$G$1000000,6,FALSE)*N1142</f>
        <v>1.3333333333333333</v>
      </c>
      <c r="S1142" s="8">
        <f>VLOOKUP($A1142,'03 FORECAST SHIPPED'!$A$2:$G$1000000,7,FALSE)*O1142</f>
        <v>1.3333333333333333</v>
      </c>
    </row>
    <row r="1143" spans="1:19" x14ac:dyDescent="0.25">
      <c r="A1143" t="s">
        <v>1179</v>
      </c>
      <c r="B1143">
        <f>VLOOKUP($A1143,'01 LEAD TIME'!$A$10:$G$1000000,2,FALSE)</f>
        <v>3</v>
      </c>
      <c r="C1143">
        <f>VLOOKUP($A1143,'01 LEAD TIME'!$A$10:$G$1000000,3,FALSE)</f>
        <v>6334</v>
      </c>
      <c r="D1143" s="3">
        <f>VLOOKUP($A1143,'01 LEAD TIME'!$A$10:$G$1000000,4,FALSE)</f>
        <v>313000</v>
      </c>
      <c r="E1143" s="3">
        <f>VLOOKUP($A1143,'01 LEAD TIME'!$A$10:$G$1000000,5,FALSE)</f>
        <v>313000</v>
      </c>
      <c r="F1143" s="3">
        <f>VLOOKUP($A1143,'01 LEAD TIME'!$A$10:$G$1000000,6,FALSE)</f>
        <v>2</v>
      </c>
      <c r="G1143" s="3">
        <f>VLOOKUP($A1143,'01 LEAD TIME'!$A$10:$G$1000000,7,FALSE)</f>
        <v>3</v>
      </c>
      <c r="H1143" s="3">
        <f>VLOOKUP($A1143,'02 SHIPPED'!$A$10:$G$1000000,4,FALSE)</f>
        <v>313000</v>
      </c>
      <c r="I1143" s="3">
        <f>VLOOKUP($A1143,'02 SHIPPED'!$A$10:$G$1000000,5,FALSE)</f>
        <v>313000</v>
      </c>
      <c r="J1143" s="3">
        <f>VLOOKUP($A1143,'02 SHIPPED'!$A$10:$G$1000000,6,FALSE)</f>
        <v>2</v>
      </c>
      <c r="K1143" s="3">
        <f>VLOOKUP($A1143,'02 SHIPPED'!$A$10:$G$1000000,7,FALSE)</f>
        <v>3</v>
      </c>
      <c r="L1143" s="2">
        <f t="shared" si="71"/>
        <v>1</v>
      </c>
      <c r="M1143" s="2">
        <f t="shared" si="72"/>
        <v>1</v>
      </c>
      <c r="N1143" s="2">
        <f t="shared" si="73"/>
        <v>1</v>
      </c>
      <c r="O1143" s="2">
        <f t="shared" si="74"/>
        <v>1</v>
      </c>
      <c r="P1143" s="8">
        <f>VLOOKUP($A1143,'03 FORECAST SHIPPED'!$A$2:$G$1000000,4,FALSE)*L1143</f>
        <v>313000</v>
      </c>
      <c r="Q1143" s="8">
        <f>VLOOKUP($A1143,'03 FORECAST SHIPPED'!$A$2:$G$1000000,5,FALSE)*M1143</f>
        <v>313000</v>
      </c>
      <c r="R1143" s="8">
        <f>VLOOKUP($A1143,'03 FORECAST SHIPPED'!$A$2:$G$1000000,6,FALSE)*N1143</f>
        <v>2</v>
      </c>
      <c r="S1143" s="8">
        <f>VLOOKUP($A1143,'03 FORECAST SHIPPED'!$A$2:$G$1000000,7,FALSE)*O1143</f>
        <v>3</v>
      </c>
    </row>
    <row r="1144" spans="1:19" x14ac:dyDescent="0.25">
      <c r="A1144" t="s">
        <v>1180</v>
      </c>
      <c r="B1144">
        <f>VLOOKUP($A1144,'01 LEAD TIME'!$A$10:$G$1000000,2,FALSE)</f>
        <v>3</v>
      </c>
      <c r="C1144">
        <f>VLOOKUP($A1144,'01 LEAD TIME'!$A$10:$G$1000000,3,FALSE)</f>
        <v>6338</v>
      </c>
      <c r="D1144" s="3">
        <f>VLOOKUP($A1144,'01 LEAD TIME'!$A$10:$G$1000000,4,FALSE)</f>
        <v>1039890</v>
      </c>
      <c r="E1144" s="3">
        <f>VLOOKUP($A1144,'01 LEAD TIME'!$A$10:$G$1000000,5,FALSE)</f>
        <v>1039890</v>
      </c>
      <c r="F1144" s="3">
        <f>VLOOKUP($A1144,'01 LEAD TIME'!$A$10:$G$1000000,6,FALSE)</f>
        <v>17</v>
      </c>
      <c r="G1144" s="3">
        <f>VLOOKUP($A1144,'01 LEAD TIME'!$A$10:$G$1000000,7,FALSE)</f>
        <v>19</v>
      </c>
      <c r="H1144" s="3">
        <f>VLOOKUP($A1144,'02 SHIPPED'!$A$10:$G$1000000,4,FALSE)</f>
        <v>6205050</v>
      </c>
      <c r="I1144" s="3">
        <f>VLOOKUP($A1144,'02 SHIPPED'!$A$10:$G$1000000,5,FALSE)</f>
        <v>6105050</v>
      </c>
      <c r="J1144" s="3">
        <f>VLOOKUP($A1144,'02 SHIPPED'!$A$10:$G$1000000,6,FALSE)</f>
        <v>27</v>
      </c>
      <c r="K1144" s="3">
        <f>VLOOKUP($A1144,'02 SHIPPED'!$A$10:$G$1000000,7,FALSE)</f>
        <v>30</v>
      </c>
      <c r="L1144" s="2">
        <f t="shared" si="71"/>
        <v>0.16758769067130805</v>
      </c>
      <c r="M1144" s="2">
        <f t="shared" si="72"/>
        <v>0.17033275730747496</v>
      </c>
      <c r="N1144" s="2">
        <f t="shared" si="73"/>
        <v>0.62962962962962965</v>
      </c>
      <c r="O1144" s="2">
        <f t="shared" si="74"/>
        <v>0.6333333333333333</v>
      </c>
      <c r="P1144" s="8">
        <f>VLOOKUP($A1144,'03 FORECAST SHIPPED'!$A$2:$G$1000000,4,FALSE)*L1144</f>
        <v>522542.60920540529</v>
      </c>
      <c r="Q1144" s="8">
        <f>VLOOKUP($A1144,'03 FORECAST SHIPPED'!$A$2:$G$1000000,5,FALSE)*M1144</f>
        <v>530086.61237008707</v>
      </c>
      <c r="R1144" s="8">
        <f>VLOOKUP($A1144,'03 FORECAST SHIPPED'!$A$2:$G$1000000,6,FALSE)*N1144</f>
        <v>20.777777777777779</v>
      </c>
      <c r="S1144" s="8">
        <f>VLOOKUP($A1144,'03 FORECAST SHIPPED'!$A$2:$G$1000000,7,FALSE)*O1144</f>
        <v>22.166666666666664</v>
      </c>
    </row>
    <row r="1145" spans="1:19" x14ac:dyDescent="0.25">
      <c r="A1145" t="s">
        <v>1181</v>
      </c>
      <c r="B1145">
        <f>VLOOKUP($A1145,'01 LEAD TIME'!$A$10:$G$1000000,2,FALSE)</f>
        <v>3</v>
      </c>
      <c r="C1145">
        <f>VLOOKUP($A1145,'01 LEAD TIME'!$A$10:$G$1000000,3,FALSE)</f>
        <v>6345</v>
      </c>
      <c r="D1145" s="3">
        <f>VLOOKUP($A1145,'01 LEAD TIME'!$A$10:$G$1000000,4,FALSE)</f>
        <v>3904295</v>
      </c>
      <c r="E1145" s="3">
        <f>VLOOKUP($A1145,'01 LEAD TIME'!$A$10:$G$1000000,5,FALSE)</f>
        <v>3880346.29</v>
      </c>
      <c r="F1145" s="3">
        <f>VLOOKUP($A1145,'01 LEAD TIME'!$A$10:$G$1000000,6,FALSE)</f>
        <v>31</v>
      </c>
      <c r="G1145" s="3">
        <f>VLOOKUP($A1145,'01 LEAD TIME'!$A$10:$G$1000000,7,FALSE)</f>
        <v>32</v>
      </c>
      <c r="H1145" s="3">
        <f>VLOOKUP($A1145,'02 SHIPPED'!$A$10:$G$1000000,4,FALSE)</f>
        <v>5457610</v>
      </c>
      <c r="I1145" s="3">
        <f>VLOOKUP($A1145,'02 SHIPPED'!$A$10:$G$1000000,5,FALSE)</f>
        <v>5436760.29</v>
      </c>
      <c r="J1145" s="3">
        <f>VLOOKUP($A1145,'02 SHIPPED'!$A$10:$G$1000000,6,FALSE)</f>
        <v>34</v>
      </c>
      <c r="K1145" s="3">
        <f>VLOOKUP($A1145,'02 SHIPPED'!$A$10:$G$1000000,7,FALSE)</f>
        <v>35</v>
      </c>
      <c r="L1145" s="2">
        <f t="shared" si="71"/>
        <v>0.71538548925262158</v>
      </c>
      <c r="M1145" s="2">
        <f t="shared" si="72"/>
        <v>0.71372399793627839</v>
      </c>
      <c r="N1145" s="2">
        <f t="shared" si="73"/>
        <v>0.91176470588235292</v>
      </c>
      <c r="O1145" s="2">
        <f t="shared" si="74"/>
        <v>0.91428571428571426</v>
      </c>
      <c r="P1145" s="8">
        <f>VLOOKUP($A1145,'03 FORECAST SHIPPED'!$A$2:$G$1000000,4,FALSE)*L1145</f>
        <v>5356320.0813909387</v>
      </c>
      <c r="Q1145" s="8">
        <f>VLOOKUP($A1145,'03 FORECAST SHIPPED'!$A$2:$G$1000000,5,FALSE)*M1145</f>
        <v>5325460.0967798764</v>
      </c>
      <c r="R1145" s="8">
        <f>VLOOKUP($A1145,'03 FORECAST SHIPPED'!$A$2:$G$1000000,6,FALSE)*N1145</f>
        <v>52.882352941176471</v>
      </c>
      <c r="S1145" s="8">
        <f>VLOOKUP($A1145,'03 FORECAST SHIPPED'!$A$2:$G$1000000,7,FALSE)*O1145</f>
        <v>59.428571428571423</v>
      </c>
    </row>
    <row r="1146" spans="1:19" x14ac:dyDescent="0.25">
      <c r="A1146" t="s">
        <v>1182</v>
      </c>
      <c r="B1146">
        <f>VLOOKUP($A1146,'01 LEAD TIME'!$A$10:$G$1000000,2,FALSE)</f>
        <v>3</v>
      </c>
      <c r="C1146">
        <f>VLOOKUP($A1146,'01 LEAD TIME'!$A$10:$G$1000000,3,FALSE)</f>
        <v>6363</v>
      </c>
      <c r="D1146" s="3">
        <f>VLOOKUP($A1146,'01 LEAD TIME'!$A$10:$G$1000000,4,FALSE)</f>
        <v>5428288</v>
      </c>
      <c r="E1146" s="3">
        <f>VLOOKUP($A1146,'01 LEAD TIME'!$A$10:$G$1000000,5,FALSE)</f>
        <v>5364120</v>
      </c>
      <c r="F1146" s="3">
        <f>VLOOKUP($A1146,'01 LEAD TIME'!$A$10:$G$1000000,6,FALSE)</f>
        <v>35</v>
      </c>
      <c r="G1146" s="3">
        <f>VLOOKUP($A1146,'01 LEAD TIME'!$A$10:$G$1000000,7,FALSE)</f>
        <v>39</v>
      </c>
      <c r="H1146" s="3">
        <f>VLOOKUP($A1146,'02 SHIPPED'!$A$10:$G$1000000,4,FALSE)</f>
        <v>6826786</v>
      </c>
      <c r="I1146" s="3">
        <f>VLOOKUP($A1146,'02 SHIPPED'!$A$10:$G$1000000,5,FALSE)</f>
        <v>6805538</v>
      </c>
      <c r="J1146" s="3">
        <f>VLOOKUP($A1146,'02 SHIPPED'!$A$10:$G$1000000,6,FALSE)</f>
        <v>50</v>
      </c>
      <c r="K1146" s="3">
        <f>VLOOKUP($A1146,'02 SHIPPED'!$A$10:$G$1000000,7,FALSE)</f>
        <v>60</v>
      </c>
      <c r="L1146" s="2">
        <f t="shared" si="71"/>
        <v>0.79514547548436409</v>
      </c>
      <c r="M1146" s="2">
        <f t="shared" si="72"/>
        <v>0.78819925772216681</v>
      </c>
      <c r="N1146" s="2">
        <f t="shared" si="73"/>
        <v>0.7</v>
      </c>
      <c r="O1146" s="2">
        <f t="shared" si="74"/>
        <v>0.65</v>
      </c>
      <c r="P1146" s="8">
        <f>VLOOKUP($A1146,'03 FORECAST SHIPPED'!$A$2:$G$1000000,4,FALSE)*L1146</f>
        <v>6131009.7411414394</v>
      </c>
      <c r="Q1146" s="8">
        <f>VLOOKUP($A1146,'03 FORECAST SHIPPED'!$A$2:$G$1000000,5,FALSE)*M1146</f>
        <v>5996268.6129311156</v>
      </c>
      <c r="R1146" s="8">
        <f>VLOOKUP($A1146,'03 FORECAST SHIPPED'!$A$2:$G$1000000,6,FALSE)*N1146</f>
        <v>45.5</v>
      </c>
      <c r="S1146" s="8">
        <f>VLOOKUP($A1146,'03 FORECAST SHIPPED'!$A$2:$G$1000000,7,FALSE)*O1146</f>
        <v>49.4</v>
      </c>
    </row>
    <row r="1147" spans="1:19" x14ac:dyDescent="0.25">
      <c r="A1147" t="s">
        <v>1183</v>
      </c>
      <c r="B1147">
        <f>VLOOKUP($A1147,'01 LEAD TIME'!$A$10:$G$1000000,2,FALSE)</f>
        <v>3</v>
      </c>
      <c r="C1147">
        <f>VLOOKUP($A1147,'01 LEAD TIME'!$A$10:$G$1000000,3,FALSE)</f>
        <v>6524</v>
      </c>
      <c r="D1147" s="3">
        <f>VLOOKUP($A1147,'01 LEAD TIME'!$A$10:$G$1000000,4,FALSE)</f>
        <v>165000</v>
      </c>
      <c r="E1147" s="3">
        <f>VLOOKUP($A1147,'01 LEAD TIME'!$A$10:$G$1000000,5,FALSE)</f>
        <v>165000</v>
      </c>
      <c r="F1147" s="3">
        <f>VLOOKUP($A1147,'01 LEAD TIME'!$A$10:$G$1000000,6,FALSE)</f>
        <v>1</v>
      </c>
      <c r="G1147" s="3">
        <f>VLOOKUP($A1147,'01 LEAD TIME'!$A$10:$G$1000000,7,FALSE)</f>
        <v>3</v>
      </c>
      <c r="H1147" s="3">
        <f>VLOOKUP($A1147,'02 SHIPPED'!$A$10:$G$1000000,4,FALSE)</f>
        <v>165000</v>
      </c>
      <c r="I1147" s="3">
        <f>VLOOKUP($A1147,'02 SHIPPED'!$A$10:$G$1000000,5,FALSE)</f>
        <v>165000</v>
      </c>
      <c r="J1147" s="3">
        <f>VLOOKUP($A1147,'02 SHIPPED'!$A$10:$G$1000000,6,FALSE)</f>
        <v>1</v>
      </c>
      <c r="K1147" s="3">
        <f>VLOOKUP($A1147,'02 SHIPPED'!$A$10:$G$1000000,7,FALSE)</f>
        <v>3</v>
      </c>
      <c r="L1147" s="2">
        <f t="shared" si="71"/>
        <v>1</v>
      </c>
      <c r="M1147" s="2">
        <f t="shared" si="72"/>
        <v>1</v>
      </c>
      <c r="N1147" s="2">
        <f t="shared" si="73"/>
        <v>1</v>
      </c>
      <c r="O1147" s="2">
        <f t="shared" si="74"/>
        <v>1</v>
      </c>
      <c r="P1147" s="8">
        <f>VLOOKUP($A1147,'03 FORECAST SHIPPED'!$A$2:$G$1000000,4,FALSE)*L1147</f>
        <v>0</v>
      </c>
      <c r="Q1147" s="8">
        <f>VLOOKUP($A1147,'03 FORECAST SHIPPED'!$A$2:$G$1000000,5,FALSE)*M1147</f>
        <v>0</v>
      </c>
      <c r="R1147" s="8">
        <f>VLOOKUP($A1147,'03 FORECAST SHIPPED'!$A$2:$G$1000000,6,FALSE)*N1147</f>
        <v>0</v>
      </c>
      <c r="S1147" s="8">
        <f>VLOOKUP($A1147,'03 FORECAST SHIPPED'!$A$2:$G$1000000,7,FALSE)*O1147</f>
        <v>0</v>
      </c>
    </row>
    <row r="1148" spans="1:19" x14ac:dyDescent="0.25">
      <c r="A1148" t="s">
        <v>1184</v>
      </c>
      <c r="B1148">
        <f>VLOOKUP($A1148,'01 LEAD TIME'!$A$10:$G$1000000,2,FALSE)</f>
        <v>3</v>
      </c>
      <c r="C1148">
        <f>VLOOKUP($A1148,'01 LEAD TIME'!$A$10:$G$1000000,3,FALSE)</f>
        <v>6607</v>
      </c>
      <c r="D1148" s="3">
        <f>VLOOKUP($A1148,'01 LEAD TIME'!$A$10:$G$1000000,4,FALSE)</f>
        <v>11435587</v>
      </c>
      <c r="E1148" s="3">
        <f>VLOOKUP($A1148,'01 LEAD TIME'!$A$10:$G$1000000,5,FALSE)</f>
        <v>10902896.609999999</v>
      </c>
      <c r="F1148" s="3">
        <f>VLOOKUP($A1148,'01 LEAD TIME'!$A$10:$G$1000000,6,FALSE)</f>
        <v>49</v>
      </c>
      <c r="G1148" s="3">
        <f>VLOOKUP($A1148,'01 LEAD TIME'!$A$10:$G$1000000,7,FALSE)</f>
        <v>55</v>
      </c>
      <c r="H1148" s="3">
        <f>VLOOKUP($A1148,'02 SHIPPED'!$A$10:$G$1000000,4,FALSE)</f>
        <v>12220140</v>
      </c>
      <c r="I1148" s="3">
        <f>VLOOKUP($A1148,'02 SHIPPED'!$A$10:$G$1000000,5,FALSE)</f>
        <v>11571359.609999999</v>
      </c>
      <c r="J1148" s="3">
        <f>VLOOKUP($A1148,'02 SHIPPED'!$A$10:$G$1000000,6,FALSE)</f>
        <v>52</v>
      </c>
      <c r="K1148" s="3">
        <f>VLOOKUP($A1148,'02 SHIPPED'!$A$10:$G$1000000,7,FALSE)</f>
        <v>58</v>
      </c>
      <c r="L1148" s="2">
        <f t="shared" si="71"/>
        <v>0.9357983623755538</v>
      </c>
      <c r="M1148" s="2">
        <f t="shared" si="72"/>
        <v>0.94223124831222838</v>
      </c>
      <c r="N1148" s="2">
        <f t="shared" si="73"/>
        <v>0.94230769230769229</v>
      </c>
      <c r="O1148" s="2">
        <f t="shared" si="74"/>
        <v>0.94827586206896552</v>
      </c>
      <c r="P1148" s="8">
        <f>VLOOKUP($A1148,'03 FORECAST SHIPPED'!$A$2:$G$1000000,4,FALSE)*L1148</f>
        <v>23206925.351243276</v>
      </c>
      <c r="Q1148" s="8">
        <f>VLOOKUP($A1148,'03 FORECAST SHIPPED'!$A$2:$G$1000000,5,FALSE)*M1148</f>
        <v>21983164.851039968</v>
      </c>
      <c r="R1148" s="8">
        <f>VLOOKUP($A1148,'03 FORECAST SHIPPED'!$A$2:$G$1000000,6,FALSE)*N1148</f>
        <v>91.403846153846146</v>
      </c>
      <c r="S1148" s="8">
        <f>VLOOKUP($A1148,'03 FORECAST SHIPPED'!$A$2:$G$1000000,7,FALSE)*O1148</f>
        <v>102.41379310344827</v>
      </c>
    </row>
    <row r="1149" spans="1:19" x14ac:dyDescent="0.25">
      <c r="A1149" t="s">
        <v>1185</v>
      </c>
      <c r="B1149">
        <f>VLOOKUP($A1149,'01 LEAD TIME'!$A$10:$G$1000000,2,FALSE)</f>
        <v>3</v>
      </c>
      <c r="C1149">
        <f>VLOOKUP($A1149,'01 LEAD TIME'!$A$10:$G$1000000,3,FALSE)</f>
        <v>6614</v>
      </c>
      <c r="D1149" s="3">
        <f>VLOOKUP($A1149,'01 LEAD TIME'!$A$10:$G$1000000,4,FALSE)</f>
        <v>9501425</v>
      </c>
      <c r="E1149" s="3">
        <f>VLOOKUP($A1149,'01 LEAD TIME'!$A$10:$G$1000000,5,FALSE)</f>
        <v>9406925</v>
      </c>
      <c r="F1149" s="3">
        <f>VLOOKUP($A1149,'01 LEAD TIME'!$A$10:$G$1000000,6,FALSE)</f>
        <v>35</v>
      </c>
      <c r="G1149" s="3">
        <f>VLOOKUP($A1149,'01 LEAD TIME'!$A$10:$G$1000000,7,FALSE)</f>
        <v>48</v>
      </c>
      <c r="H1149" s="3">
        <f>VLOOKUP($A1149,'02 SHIPPED'!$A$10:$G$1000000,4,FALSE)</f>
        <v>17926530</v>
      </c>
      <c r="I1149" s="3">
        <f>VLOOKUP($A1149,'02 SHIPPED'!$A$10:$G$1000000,5,FALSE)</f>
        <v>17776792</v>
      </c>
      <c r="J1149" s="3">
        <f>VLOOKUP($A1149,'02 SHIPPED'!$A$10:$G$1000000,6,FALSE)</f>
        <v>68</v>
      </c>
      <c r="K1149" s="3">
        <f>VLOOKUP($A1149,'02 SHIPPED'!$A$10:$G$1000000,7,FALSE)</f>
        <v>80</v>
      </c>
      <c r="L1149" s="2">
        <f t="shared" si="71"/>
        <v>0.53002031067920008</v>
      </c>
      <c r="M1149" s="2">
        <f t="shared" si="72"/>
        <v>0.52916887366404464</v>
      </c>
      <c r="N1149" s="2">
        <f t="shared" si="73"/>
        <v>0.51470588235294112</v>
      </c>
      <c r="O1149" s="2">
        <f t="shared" si="74"/>
        <v>0.6</v>
      </c>
      <c r="P1149" s="8">
        <f>VLOOKUP($A1149,'03 FORECAST SHIPPED'!$A$2:$G$1000000,4,FALSE)*L1149</f>
        <v>9027489.8485359419</v>
      </c>
      <c r="Q1149" s="8">
        <f>VLOOKUP($A1149,'03 FORECAST SHIPPED'!$A$2:$G$1000000,5,FALSE)*M1149</f>
        <v>8921434.7147139795</v>
      </c>
      <c r="R1149" s="8">
        <f>VLOOKUP($A1149,'03 FORECAST SHIPPED'!$A$2:$G$1000000,6,FALSE)*N1149</f>
        <v>43.749999999999993</v>
      </c>
      <c r="S1149" s="8">
        <f>VLOOKUP($A1149,'03 FORECAST SHIPPED'!$A$2:$G$1000000,7,FALSE)*O1149</f>
        <v>63</v>
      </c>
    </row>
    <row r="1150" spans="1:19" x14ac:dyDescent="0.25">
      <c r="A1150" t="s">
        <v>1186</v>
      </c>
      <c r="B1150">
        <f>VLOOKUP($A1150,'01 LEAD TIME'!$A$10:$G$1000000,2,FALSE)</f>
        <v>3</v>
      </c>
      <c r="C1150">
        <f>VLOOKUP($A1150,'01 LEAD TIME'!$A$10:$G$1000000,3,FALSE)</f>
        <v>6625</v>
      </c>
      <c r="D1150" s="3">
        <f>VLOOKUP($A1150,'01 LEAD TIME'!$A$10:$G$1000000,4,FALSE)</f>
        <v>21142815.5</v>
      </c>
      <c r="E1150" s="3">
        <f>VLOOKUP($A1150,'01 LEAD TIME'!$A$10:$G$1000000,5,FALSE)</f>
        <v>20135854.489999998</v>
      </c>
      <c r="F1150" s="3">
        <f>VLOOKUP($A1150,'01 LEAD TIME'!$A$10:$G$1000000,6,FALSE)</f>
        <v>71</v>
      </c>
      <c r="G1150" s="3">
        <f>VLOOKUP($A1150,'01 LEAD TIME'!$A$10:$G$1000000,7,FALSE)</f>
        <v>78</v>
      </c>
      <c r="H1150" s="3">
        <f>VLOOKUP($A1150,'02 SHIPPED'!$A$10:$G$1000000,4,FALSE)</f>
        <v>22019385.5</v>
      </c>
      <c r="I1150" s="3">
        <f>VLOOKUP($A1150,'02 SHIPPED'!$A$10:$G$1000000,5,FALSE)</f>
        <v>20979479.690000001</v>
      </c>
      <c r="J1150" s="3">
        <f>VLOOKUP($A1150,'02 SHIPPED'!$A$10:$G$1000000,6,FALSE)</f>
        <v>92</v>
      </c>
      <c r="K1150" s="3">
        <f>VLOOKUP($A1150,'02 SHIPPED'!$A$10:$G$1000000,7,FALSE)</f>
        <v>100</v>
      </c>
      <c r="L1150" s="2">
        <f t="shared" si="71"/>
        <v>0.96019098716446927</v>
      </c>
      <c r="M1150" s="2">
        <f t="shared" si="72"/>
        <v>0.95978807804265409</v>
      </c>
      <c r="N1150" s="2">
        <f t="shared" si="73"/>
        <v>0.77173913043478259</v>
      </c>
      <c r="O1150" s="2">
        <f t="shared" si="74"/>
        <v>0.78</v>
      </c>
      <c r="P1150" s="8">
        <f>VLOOKUP($A1150,'03 FORECAST SHIPPED'!$A$2:$G$1000000,4,FALSE)*L1150</f>
        <v>26588466.669379249</v>
      </c>
      <c r="Q1150" s="8">
        <f>VLOOKUP($A1150,'03 FORECAST SHIPPED'!$A$2:$G$1000000,5,FALSE)*M1150</f>
        <v>25566289.106594808</v>
      </c>
      <c r="R1150" s="8">
        <f>VLOOKUP($A1150,'03 FORECAST SHIPPED'!$A$2:$G$1000000,6,FALSE)*N1150</f>
        <v>108.04347826086956</v>
      </c>
      <c r="S1150" s="8">
        <f>VLOOKUP($A1150,'03 FORECAST SHIPPED'!$A$2:$G$1000000,7,FALSE)*O1150</f>
        <v>119.34</v>
      </c>
    </row>
    <row r="1151" spans="1:19" x14ac:dyDescent="0.25">
      <c r="A1151" t="s">
        <v>1187</v>
      </c>
      <c r="B1151">
        <f>VLOOKUP($A1151,'01 LEAD TIME'!$A$10:$G$1000000,2,FALSE)</f>
        <v>3</v>
      </c>
      <c r="C1151">
        <f>VLOOKUP($A1151,'01 LEAD TIME'!$A$10:$G$1000000,3,FALSE)</f>
        <v>6636</v>
      </c>
      <c r="D1151" s="3">
        <f>VLOOKUP($A1151,'01 LEAD TIME'!$A$10:$G$1000000,4,FALSE)</f>
        <v>13395739</v>
      </c>
      <c r="E1151" s="3">
        <f>VLOOKUP($A1151,'01 LEAD TIME'!$A$10:$G$1000000,5,FALSE)</f>
        <v>12873657</v>
      </c>
      <c r="F1151" s="3">
        <f>VLOOKUP($A1151,'01 LEAD TIME'!$A$10:$G$1000000,6,FALSE)</f>
        <v>39</v>
      </c>
      <c r="G1151" s="3">
        <f>VLOOKUP($A1151,'01 LEAD TIME'!$A$10:$G$1000000,7,FALSE)</f>
        <v>50</v>
      </c>
      <c r="H1151" s="3">
        <f>VLOOKUP($A1151,'02 SHIPPED'!$A$10:$G$1000000,4,FALSE)</f>
        <v>17531407</v>
      </c>
      <c r="I1151" s="3">
        <f>VLOOKUP($A1151,'02 SHIPPED'!$A$10:$G$1000000,5,FALSE)</f>
        <v>16887239.920000002</v>
      </c>
      <c r="J1151" s="3">
        <f>VLOOKUP($A1151,'02 SHIPPED'!$A$10:$G$1000000,6,FALSE)</f>
        <v>85</v>
      </c>
      <c r="K1151" s="3">
        <f>VLOOKUP($A1151,'02 SHIPPED'!$A$10:$G$1000000,7,FALSE)</f>
        <v>101</v>
      </c>
      <c r="L1151" s="2">
        <f t="shared" si="71"/>
        <v>0.76409948157612217</v>
      </c>
      <c r="M1151" s="2">
        <f t="shared" si="72"/>
        <v>0.76233043771429987</v>
      </c>
      <c r="N1151" s="2">
        <f t="shared" si="73"/>
        <v>0.45882352941176469</v>
      </c>
      <c r="O1151" s="2">
        <f t="shared" si="74"/>
        <v>0.49504950495049505</v>
      </c>
      <c r="P1151" s="8">
        <f>VLOOKUP($A1151,'03 FORECAST SHIPPED'!$A$2:$G$1000000,4,FALSE)*L1151</f>
        <v>12982568.251426823</v>
      </c>
      <c r="Q1151" s="8">
        <f>VLOOKUP($A1151,'03 FORECAST SHIPPED'!$A$2:$G$1000000,5,FALSE)*M1151</f>
        <v>12550078.725545876</v>
      </c>
      <c r="R1151" s="8">
        <f>VLOOKUP($A1151,'03 FORECAST SHIPPED'!$A$2:$G$1000000,6,FALSE)*N1151</f>
        <v>39</v>
      </c>
      <c r="S1151" s="8">
        <f>VLOOKUP($A1151,'03 FORECAST SHIPPED'!$A$2:$G$1000000,7,FALSE)*O1151</f>
        <v>50.495049504950494</v>
      </c>
    </row>
    <row r="1152" spans="1:19" x14ac:dyDescent="0.25">
      <c r="A1152" t="s">
        <v>1188</v>
      </c>
      <c r="B1152">
        <f>VLOOKUP($A1152,'01 LEAD TIME'!$A$10:$G$1000000,2,FALSE)</f>
        <v>3</v>
      </c>
      <c r="C1152">
        <f>VLOOKUP($A1152,'01 LEAD TIME'!$A$10:$G$1000000,3,FALSE)</f>
        <v>6645</v>
      </c>
      <c r="D1152" s="3">
        <f>VLOOKUP($A1152,'01 LEAD TIME'!$A$10:$G$1000000,4,FALSE)</f>
        <v>14012491</v>
      </c>
      <c r="E1152" s="3">
        <f>VLOOKUP($A1152,'01 LEAD TIME'!$A$10:$G$1000000,5,FALSE)</f>
        <v>13828602.710000001</v>
      </c>
      <c r="F1152" s="3">
        <f>VLOOKUP($A1152,'01 LEAD TIME'!$A$10:$G$1000000,6,FALSE)</f>
        <v>61</v>
      </c>
      <c r="G1152" s="3">
        <f>VLOOKUP($A1152,'01 LEAD TIME'!$A$10:$G$1000000,7,FALSE)</f>
        <v>72</v>
      </c>
      <c r="H1152" s="3">
        <f>VLOOKUP($A1152,'02 SHIPPED'!$A$10:$G$1000000,4,FALSE)</f>
        <v>19151565</v>
      </c>
      <c r="I1152" s="3">
        <f>VLOOKUP($A1152,'02 SHIPPED'!$A$10:$G$1000000,5,FALSE)</f>
        <v>18770529.690000001</v>
      </c>
      <c r="J1152" s="3">
        <f>VLOOKUP($A1152,'02 SHIPPED'!$A$10:$G$1000000,6,FALSE)</f>
        <v>76</v>
      </c>
      <c r="K1152" s="3">
        <f>VLOOKUP($A1152,'02 SHIPPED'!$A$10:$G$1000000,7,FALSE)</f>
        <v>93</v>
      </c>
      <c r="L1152" s="2">
        <f t="shared" si="71"/>
        <v>0.73166297375697498</v>
      </c>
      <c r="M1152" s="2">
        <f t="shared" si="72"/>
        <v>0.73671883204058908</v>
      </c>
      <c r="N1152" s="2">
        <f t="shared" si="73"/>
        <v>0.80263157894736847</v>
      </c>
      <c r="O1152" s="2">
        <f t="shared" si="74"/>
        <v>0.77419354838709675</v>
      </c>
      <c r="P1152" s="8">
        <f>VLOOKUP($A1152,'03 FORECAST SHIPPED'!$A$2:$G$1000000,4,FALSE)*L1152</f>
        <v>16729465.846660521</v>
      </c>
      <c r="Q1152" s="8">
        <f>VLOOKUP($A1152,'03 FORECAST SHIPPED'!$A$2:$G$1000000,5,FALSE)*M1152</f>
        <v>16542322.01365136</v>
      </c>
      <c r="R1152" s="8">
        <f>VLOOKUP($A1152,'03 FORECAST SHIPPED'!$A$2:$G$1000000,6,FALSE)*N1152</f>
        <v>99.526315789473685</v>
      </c>
      <c r="S1152" s="8">
        <f>VLOOKUP($A1152,'03 FORECAST SHIPPED'!$A$2:$G$1000000,7,FALSE)*O1152</f>
        <v>114.58064516129032</v>
      </c>
    </row>
    <row r="1153" spans="1:19" x14ac:dyDescent="0.25">
      <c r="A1153" t="s">
        <v>1189</v>
      </c>
      <c r="B1153">
        <f>VLOOKUP($A1153,'01 LEAD TIME'!$A$10:$G$1000000,2,FALSE)</f>
        <v>3</v>
      </c>
      <c r="C1153">
        <f>VLOOKUP($A1153,'01 LEAD TIME'!$A$10:$G$1000000,3,FALSE)</f>
        <v>6654</v>
      </c>
      <c r="D1153" s="3">
        <f>VLOOKUP($A1153,'01 LEAD TIME'!$A$10:$G$1000000,4,FALSE)</f>
        <v>570000</v>
      </c>
      <c r="E1153" s="3">
        <f>VLOOKUP($A1153,'01 LEAD TIME'!$A$10:$G$1000000,5,FALSE)</f>
        <v>570000</v>
      </c>
      <c r="F1153" s="3">
        <f>VLOOKUP($A1153,'01 LEAD TIME'!$A$10:$G$1000000,6,FALSE)</f>
        <v>6</v>
      </c>
      <c r="G1153" s="3">
        <f>VLOOKUP($A1153,'01 LEAD TIME'!$A$10:$G$1000000,7,FALSE)</f>
        <v>6</v>
      </c>
      <c r="H1153" s="3">
        <f>VLOOKUP($A1153,'02 SHIPPED'!$A$10:$G$1000000,4,FALSE)</f>
        <v>3382340</v>
      </c>
      <c r="I1153" s="3">
        <f>VLOOKUP($A1153,'02 SHIPPED'!$A$10:$G$1000000,5,FALSE)</f>
        <v>3282187.2</v>
      </c>
      <c r="J1153" s="3">
        <f>VLOOKUP($A1153,'02 SHIPPED'!$A$10:$G$1000000,6,FALSE)</f>
        <v>22</v>
      </c>
      <c r="K1153" s="3">
        <f>VLOOKUP($A1153,'02 SHIPPED'!$A$10:$G$1000000,7,FALSE)</f>
        <v>24</v>
      </c>
      <c r="L1153" s="2">
        <f t="shared" si="71"/>
        <v>0.16852238391172975</v>
      </c>
      <c r="M1153" s="2">
        <f t="shared" si="72"/>
        <v>0.17366468311131064</v>
      </c>
      <c r="N1153" s="2">
        <f t="shared" si="73"/>
        <v>0.27272727272727271</v>
      </c>
      <c r="O1153" s="2">
        <f t="shared" si="74"/>
        <v>0.25</v>
      </c>
      <c r="P1153" s="8">
        <f>VLOOKUP($A1153,'03 FORECAST SHIPPED'!$A$2:$G$1000000,4,FALSE)*L1153</f>
        <v>303227.3810438927</v>
      </c>
      <c r="Q1153" s="8">
        <f>VLOOKUP($A1153,'03 FORECAST SHIPPED'!$A$2:$G$1000000,5,FALSE)*M1153</f>
        <v>309011.12221752614</v>
      </c>
      <c r="R1153" s="8">
        <f>VLOOKUP($A1153,'03 FORECAST SHIPPED'!$A$2:$G$1000000,6,FALSE)*N1153</f>
        <v>5.1818181818181817</v>
      </c>
      <c r="S1153" s="8">
        <f>VLOOKUP($A1153,'03 FORECAST SHIPPED'!$A$2:$G$1000000,7,FALSE)*O1153</f>
        <v>5</v>
      </c>
    </row>
    <row r="1154" spans="1:19" x14ac:dyDescent="0.25">
      <c r="A1154" t="s">
        <v>1190</v>
      </c>
      <c r="B1154">
        <f>VLOOKUP($A1154,'01 LEAD TIME'!$A$10:$G$1000000,2,FALSE)</f>
        <v>3</v>
      </c>
      <c r="C1154">
        <f>VLOOKUP($A1154,'01 LEAD TIME'!$A$10:$G$1000000,3,FALSE)</f>
        <v>6672</v>
      </c>
      <c r="D1154" s="3">
        <f>VLOOKUP($A1154,'01 LEAD TIME'!$A$10:$G$1000000,4,FALSE)</f>
        <v>63200</v>
      </c>
      <c r="E1154" s="3">
        <f>VLOOKUP($A1154,'01 LEAD TIME'!$A$10:$G$1000000,5,FALSE)</f>
        <v>63200</v>
      </c>
      <c r="F1154" s="3">
        <f>VLOOKUP($A1154,'01 LEAD TIME'!$A$10:$G$1000000,6,FALSE)</f>
        <v>1</v>
      </c>
      <c r="G1154" s="3">
        <f>VLOOKUP($A1154,'01 LEAD TIME'!$A$10:$G$1000000,7,FALSE)</f>
        <v>1</v>
      </c>
      <c r="H1154" s="3">
        <f>VLOOKUP($A1154,'02 SHIPPED'!$A$10:$G$1000000,4,FALSE)</f>
        <v>63200</v>
      </c>
      <c r="I1154" s="3">
        <f>VLOOKUP($A1154,'02 SHIPPED'!$A$10:$G$1000000,5,FALSE)</f>
        <v>63200</v>
      </c>
      <c r="J1154" s="3">
        <f>VLOOKUP($A1154,'02 SHIPPED'!$A$10:$G$1000000,6,FALSE)</f>
        <v>1</v>
      </c>
      <c r="K1154" s="3">
        <f>VLOOKUP($A1154,'02 SHIPPED'!$A$10:$G$1000000,7,FALSE)</f>
        <v>1</v>
      </c>
      <c r="L1154" s="2">
        <f t="shared" si="71"/>
        <v>1</v>
      </c>
      <c r="M1154" s="2">
        <f t="shared" si="72"/>
        <v>1</v>
      </c>
      <c r="N1154" s="2">
        <f t="shared" si="73"/>
        <v>1</v>
      </c>
      <c r="O1154" s="2">
        <f t="shared" si="74"/>
        <v>1</v>
      </c>
      <c r="P1154" s="8">
        <f>VLOOKUP($A1154,'03 FORECAST SHIPPED'!$A$2:$G$1000000,4,FALSE)*L1154</f>
        <v>0</v>
      </c>
      <c r="Q1154" s="8">
        <f>VLOOKUP($A1154,'03 FORECAST SHIPPED'!$A$2:$G$1000000,5,FALSE)*M1154</f>
        <v>0</v>
      </c>
      <c r="R1154" s="8">
        <f>VLOOKUP($A1154,'03 FORECAST SHIPPED'!$A$2:$G$1000000,6,FALSE)*N1154</f>
        <v>0</v>
      </c>
      <c r="S1154" s="8">
        <f>VLOOKUP($A1154,'03 FORECAST SHIPPED'!$A$2:$G$1000000,7,FALSE)*O1154</f>
        <v>0</v>
      </c>
    </row>
    <row r="1155" spans="1:19" x14ac:dyDescent="0.25">
      <c r="A1155" t="s">
        <v>1191</v>
      </c>
      <c r="B1155">
        <f>VLOOKUP($A1155,'01 LEAD TIME'!$A$10:$G$1000000,2,FALSE)</f>
        <v>3</v>
      </c>
      <c r="C1155">
        <f>VLOOKUP($A1155,'01 LEAD TIME'!$A$10:$G$1000000,3,FALSE)</f>
        <v>6722</v>
      </c>
      <c r="D1155" s="3">
        <f>VLOOKUP($A1155,'01 LEAD TIME'!$A$10:$G$1000000,4,FALSE)</f>
        <v>89000</v>
      </c>
      <c r="E1155" s="3">
        <f>VLOOKUP($A1155,'01 LEAD TIME'!$A$10:$G$1000000,5,FALSE)</f>
        <v>89000</v>
      </c>
      <c r="F1155" s="3">
        <f>VLOOKUP($A1155,'01 LEAD TIME'!$A$10:$G$1000000,6,FALSE)</f>
        <v>1</v>
      </c>
      <c r="G1155" s="3">
        <f>VLOOKUP($A1155,'01 LEAD TIME'!$A$10:$G$1000000,7,FALSE)</f>
        <v>1</v>
      </c>
      <c r="H1155" s="3">
        <f>VLOOKUP($A1155,'02 SHIPPED'!$A$10:$G$1000000,4,FALSE)</f>
        <v>89000</v>
      </c>
      <c r="I1155" s="3">
        <f>VLOOKUP($A1155,'02 SHIPPED'!$A$10:$G$1000000,5,FALSE)</f>
        <v>89000</v>
      </c>
      <c r="J1155" s="3">
        <f>VLOOKUP($A1155,'02 SHIPPED'!$A$10:$G$1000000,6,FALSE)</f>
        <v>1</v>
      </c>
      <c r="K1155" s="3">
        <f>VLOOKUP($A1155,'02 SHIPPED'!$A$10:$G$1000000,7,FALSE)</f>
        <v>1</v>
      </c>
      <c r="L1155" s="2">
        <f t="shared" si="71"/>
        <v>1</v>
      </c>
      <c r="M1155" s="2">
        <f t="shared" si="72"/>
        <v>1</v>
      </c>
      <c r="N1155" s="2">
        <f t="shared" si="73"/>
        <v>1</v>
      </c>
      <c r="O1155" s="2">
        <f t="shared" si="74"/>
        <v>1</v>
      </c>
      <c r="P1155" s="8">
        <f>VLOOKUP($A1155,'03 FORECAST SHIPPED'!$A$2:$G$1000000,4,FALSE)*L1155</f>
        <v>291109</v>
      </c>
      <c r="Q1155" s="8">
        <f>VLOOKUP($A1155,'03 FORECAST SHIPPED'!$A$2:$G$1000000,5,FALSE)*M1155</f>
        <v>281749</v>
      </c>
      <c r="R1155" s="8">
        <f>VLOOKUP($A1155,'03 FORECAST SHIPPED'!$A$2:$G$1000000,6,FALSE)*N1155</f>
        <v>5</v>
      </c>
      <c r="S1155" s="8">
        <f>VLOOKUP($A1155,'03 FORECAST SHIPPED'!$A$2:$G$1000000,7,FALSE)*O1155</f>
        <v>6</v>
      </c>
    </row>
    <row r="1156" spans="1:19" x14ac:dyDescent="0.25">
      <c r="A1156" t="s">
        <v>1192</v>
      </c>
      <c r="B1156">
        <f>VLOOKUP($A1156,'01 LEAD TIME'!$A$10:$G$1000000,2,FALSE)</f>
        <v>3</v>
      </c>
      <c r="C1156">
        <f>VLOOKUP($A1156,'01 LEAD TIME'!$A$10:$G$1000000,3,FALSE)</f>
        <v>6847</v>
      </c>
      <c r="D1156" s="3">
        <f>VLOOKUP($A1156,'01 LEAD TIME'!$A$10:$G$1000000,4,FALSE)</f>
        <v>33650</v>
      </c>
      <c r="E1156" s="3">
        <f>VLOOKUP($A1156,'01 LEAD TIME'!$A$10:$G$1000000,5,FALSE)</f>
        <v>33650</v>
      </c>
      <c r="F1156" s="3">
        <f>VLOOKUP($A1156,'01 LEAD TIME'!$A$10:$G$1000000,6,FALSE)</f>
        <v>1</v>
      </c>
      <c r="G1156" s="3">
        <f>VLOOKUP($A1156,'01 LEAD TIME'!$A$10:$G$1000000,7,FALSE)</f>
        <v>1</v>
      </c>
      <c r="H1156" s="3">
        <f>VLOOKUP($A1156,'02 SHIPPED'!$A$10:$G$1000000,4,FALSE)</f>
        <v>33650</v>
      </c>
      <c r="I1156" s="3">
        <f>VLOOKUP($A1156,'02 SHIPPED'!$A$10:$G$1000000,5,FALSE)</f>
        <v>33650</v>
      </c>
      <c r="J1156" s="3">
        <f>VLOOKUP($A1156,'02 SHIPPED'!$A$10:$G$1000000,6,FALSE)</f>
        <v>1</v>
      </c>
      <c r="K1156" s="3">
        <f>VLOOKUP($A1156,'02 SHIPPED'!$A$10:$G$1000000,7,FALSE)</f>
        <v>1</v>
      </c>
      <c r="L1156" s="2">
        <f t="shared" si="71"/>
        <v>1</v>
      </c>
      <c r="M1156" s="2">
        <f t="shared" si="72"/>
        <v>1</v>
      </c>
      <c r="N1156" s="2">
        <f t="shared" si="73"/>
        <v>1</v>
      </c>
      <c r="O1156" s="2">
        <f t="shared" si="74"/>
        <v>1</v>
      </c>
      <c r="P1156" s="8">
        <f>VLOOKUP($A1156,'03 FORECAST SHIPPED'!$A$2:$G$1000000,4,FALSE)*L1156</f>
        <v>0</v>
      </c>
      <c r="Q1156" s="8">
        <f>VLOOKUP($A1156,'03 FORECAST SHIPPED'!$A$2:$G$1000000,5,FALSE)*M1156</f>
        <v>0</v>
      </c>
      <c r="R1156" s="8">
        <f>VLOOKUP($A1156,'03 FORECAST SHIPPED'!$A$2:$G$1000000,6,FALSE)*N1156</f>
        <v>0</v>
      </c>
      <c r="S1156" s="8">
        <f>VLOOKUP($A1156,'03 FORECAST SHIPPED'!$A$2:$G$1000000,7,FALSE)*O1156</f>
        <v>0</v>
      </c>
    </row>
    <row r="1157" spans="1:19" x14ac:dyDescent="0.25">
      <c r="A1157" t="s">
        <v>1193</v>
      </c>
      <c r="B1157">
        <f>VLOOKUP($A1157,'01 LEAD TIME'!$A$10:$G$1000000,2,FALSE)</f>
        <v>3</v>
      </c>
      <c r="C1157">
        <f>VLOOKUP($A1157,'01 LEAD TIME'!$A$10:$G$1000000,3,FALSE)</f>
        <v>6856</v>
      </c>
      <c r="D1157" s="3">
        <f>VLOOKUP($A1157,'01 LEAD TIME'!$A$10:$G$1000000,4,FALSE)</f>
        <v>29343990</v>
      </c>
      <c r="E1157" s="3">
        <f>VLOOKUP($A1157,'01 LEAD TIME'!$A$10:$G$1000000,5,FALSE)</f>
        <v>26364290</v>
      </c>
      <c r="F1157" s="3">
        <f>VLOOKUP($A1157,'01 LEAD TIME'!$A$10:$G$1000000,6,FALSE)</f>
        <v>40</v>
      </c>
      <c r="G1157" s="3">
        <f>VLOOKUP($A1157,'01 LEAD TIME'!$A$10:$G$1000000,7,FALSE)</f>
        <v>44</v>
      </c>
      <c r="H1157" s="3">
        <f>VLOOKUP($A1157,'02 SHIPPED'!$A$10:$G$1000000,4,FALSE)</f>
        <v>31573865</v>
      </c>
      <c r="I1157" s="3">
        <f>VLOOKUP($A1157,'02 SHIPPED'!$A$10:$G$1000000,5,FALSE)</f>
        <v>28260008.539999999</v>
      </c>
      <c r="J1157" s="3">
        <f>VLOOKUP($A1157,'02 SHIPPED'!$A$10:$G$1000000,6,FALSE)</f>
        <v>51</v>
      </c>
      <c r="K1157" s="3">
        <f>VLOOKUP($A1157,'02 SHIPPED'!$A$10:$G$1000000,7,FALSE)</f>
        <v>59</v>
      </c>
      <c r="L1157" s="2">
        <f t="shared" ref="L1157:L1169" si="75">D1157/H1157</f>
        <v>0.92937592531037938</v>
      </c>
      <c r="M1157" s="2">
        <f t="shared" ref="M1157:M1169" si="76">E1157/I1157</f>
        <v>0.93291868481508966</v>
      </c>
      <c r="N1157" s="2">
        <f t="shared" ref="N1157:N1169" si="77">F1157/J1157</f>
        <v>0.78431372549019607</v>
      </c>
      <c r="O1157" s="2">
        <f t="shared" ref="O1157:O1169" si="78">G1157/K1157</f>
        <v>0.74576271186440679</v>
      </c>
      <c r="P1157" s="8">
        <f>VLOOKUP($A1157,'03 FORECAST SHIPPED'!$A$2:$G$1000000,4,FALSE)*L1157</f>
        <v>31854404.450057667</v>
      </c>
      <c r="Q1157" s="8">
        <f>VLOOKUP($A1157,'03 FORECAST SHIPPED'!$A$2:$G$1000000,5,FALSE)*M1157</f>
        <v>28884274.091804881</v>
      </c>
      <c r="R1157" s="8">
        <f>VLOOKUP($A1157,'03 FORECAST SHIPPED'!$A$2:$G$1000000,6,FALSE)*N1157</f>
        <v>59.607843137254903</v>
      </c>
      <c r="S1157" s="8">
        <f>VLOOKUP($A1157,'03 FORECAST SHIPPED'!$A$2:$G$1000000,7,FALSE)*O1157</f>
        <v>65.627118644067792</v>
      </c>
    </row>
    <row r="1158" spans="1:19" x14ac:dyDescent="0.25">
      <c r="A1158" t="s">
        <v>1194</v>
      </c>
      <c r="B1158">
        <f>VLOOKUP($A1158,'01 LEAD TIME'!$A$10:$G$1000000,2,FALSE)</f>
        <v>3</v>
      </c>
      <c r="C1158">
        <f>VLOOKUP($A1158,'01 LEAD TIME'!$A$10:$G$1000000,3,FALSE)</f>
        <v>6886</v>
      </c>
      <c r="D1158" s="3">
        <f>VLOOKUP($A1158,'01 LEAD TIME'!$A$10:$G$1000000,4,FALSE)</f>
        <v>407495</v>
      </c>
      <c r="E1158" s="3">
        <f>VLOOKUP($A1158,'01 LEAD TIME'!$A$10:$G$1000000,5,FALSE)</f>
        <v>407495</v>
      </c>
      <c r="F1158" s="3">
        <f>VLOOKUP($A1158,'01 LEAD TIME'!$A$10:$G$1000000,6,FALSE)</f>
        <v>3</v>
      </c>
      <c r="G1158" s="3">
        <f>VLOOKUP($A1158,'01 LEAD TIME'!$A$10:$G$1000000,7,FALSE)</f>
        <v>6</v>
      </c>
      <c r="H1158" s="3">
        <f>VLOOKUP($A1158,'02 SHIPPED'!$A$10:$G$1000000,4,FALSE)</f>
        <v>392000</v>
      </c>
      <c r="I1158" s="3">
        <f>VLOOKUP($A1158,'02 SHIPPED'!$A$10:$G$1000000,5,FALSE)</f>
        <v>392000</v>
      </c>
      <c r="J1158" s="3">
        <f>VLOOKUP($A1158,'02 SHIPPED'!$A$10:$G$1000000,6,FALSE)</f>
        <v>2</v>
      </c>
      <c r="K1158" s="3">
        <f>VLOOKUP($A1158,'02 SHIPPED'!$A$10:$G$1000000,7,FALSE)</f>
        <v>5</v>
      </c>
      <c r="L1158" s="2">
        <f t="shared" si="75"/>
        <v>1.0395280612244897</v>
      </c>
      <c r="M1158" s="2">
        <f t="shared" si="76"/>
        <v>1.0395280612244897</v>
      </c>
      <c r="N1158" s="2">
        <f t="shared" si="77"/>
        <v>1.5</v>
      </c>
      <c r="O1158" s="2">
        <f t="shared" si="78"/>
        <v>1.2</v>
      </c>
      <c r="P1158" s="8">
        <f>VLOOKUP($A1158,'03 FORECAST SHIPPED'!$A$2:$G$1000000,4,FALSE)*L1158</f>
        <v>655053.41014030611</v>
      </c>
      <c r="Q1158" s="8">
        <f>VLOOKUP($A1158,'03 FORECAST SHIPPED'!$A$2:$G$1000000,5,FALSE)*M1158</f>
        <v>655053.41014030611</v>
      </c>
      <c r="R1158" s="8">
        <f>VLOOKUP($A1158,'03 FORECAST SHIPPED'!$A$2:$G$1000000,6,FALSE)*N1158</f>
        <v>9</v>
      </c>
      <c r="S1158" s="8">
        <f>VLOOKUP($A1158,'03 FORECAST SHIPPED'!$A$2:$G$1000000,7,FALSE)*O1158</f>
        <v>12</v>
      </c>
    </row>
    <row r="1159" spans="1:19" x14ac:dyDescent="0.25">
      <c r="A1159" t="s">
        <v>1195</v>
      </c>
      <c r="B1159">
        <f>VLOOKUP($A1159,'01 LEAD TIME'!$A$10:$G$1000000,2,FALSE)</f>
        <v>3</v>
      </c>
      <c r="C1159">
        <f>VLOOKUP($A1159,'01 LEAD TIME'!$A$10:$G$1000000,3,FALSE)</f>
        <v>6915</v>
      </c>
      <c r="D1159" s="3">
        <f>VLOOKUP($A1159,'01 LEAD TIME'!$A$10:$G$1000000,4,FALSE)</f>
        <v>134400</v>
      </c>
      <c r="E1159" s="3">
        <f>VLOOKUP($A1159,'01 LEAD TIME'!$A$10:$G$1000000,5,FALSE)</f>
        <v>134400</v>
      </c>
      <c r="F1159" s="3">
        <f>VLOOKUP($A1159,'01 LEAD TIME'!$A$10:$G$1000000,6,FALSE)</f>
        <v>2</v>
      </c>
      <c r="G1159" s="3">
        <f>VLOOKUP($A1159,'01 LEAD TIME'!$A$10:$G$1000000,7,FALSE)</f>
        <v>2</v>
      </c>
      <c r="H1159" s="3">
        <f>VLOOKUP($A1159,'02 SHIPPED'!$A$10:$G$1000000,4,FALSE)</f>
        <v>273600</v>
      </c>
      <c r="I1159" s="3">
        <f>VLOOKUP($A1159,'02 SHIPPED'!$A$10:$G$1000000,5,FALSE)</f>
        <v>273600</v>
      </c>
      <c r="J1159" s="3">
        <f>VLOOKUP($A1159,'02 SHIPPED'!$A$10:$G$1000000,6,FALSE)</f>
        <v>4</v>
      </c>
      <c r="K1159" s="3">
        <f>VLOOKUP($A1159,'02 SHIPPED'!$A$10:$G$1000000,7,FALSE)</f>
        <v>4</v>
      </c>
      <c r="L1159" s="2">
        <f t="shared" si="75"/>
        <v>0.49122807017543857</v>
      </c>
      <c r="M1159" s="2">
        <f t="shared" si="76"/>
        <v>0.49122807017543857</v>
      </c>
      <c r="N1159" s="2">
        <f t="shared" si="77"/>
        <v>0.5</v>
      </c>
      <c r="O1159" s="2">
        <f t="shared" si="78"/>
        <v>0.5</v>
      </c>
      <c r="P1159" s="8">
        <f>VLOOKUP($A1159,'03 FORECAST SHIPPED'!$A$2:$G$1000000,4,FALSE)*L1159</f>
        <v>134400</v>
      </c>
      <c r="Q1159" s="8">
        <f>VLOOKUP($A1159,'03 FORECAST SHIPPED'!$A$2:$G$1000000,5,FALSE)*M1159</f>
        <v>134400</v>
      </c>
      <c r="R1159" s="8">
        <f>VLOOKUP($A1159,'03 FORECAST SHIPPED'!$A$2:$G$1000000,6,FALSE)*N1159</f>
        <v>2</v>
      </c>
      <c r="S1159" s="8">
        <f>VLOOKUP($A1159,'03 FORECAST SHIPPED'!$A$2:$G$1000000,7,FALSE)*O1159</f>
        <v>2</v>
      </c>
    </row>
    <row r="1160" spans="1:19" x14ac:dyDescent="0.25">
      <c r="A1160" t="s">
        <v>1196</v>
      </c>
      <c r="B1160">
        <f>VLOOKUP($A1160,'01 LEAD TIME'!$A$10:$G$1000000,2,FALSE)</f>
        <v>3</v>
      </c>
      <c r="C1160">
        <f>VLOOKUP($A1160,'01 LEAD TIME'!$A$10:$G$1000000,3,FALSE)</f>
        <v>6980</v>
      </c>
      <c r="D1160" s="3">
        <f>VLOOKUP($A1160,'01 LEAD TIME'!$A$10:$G$1000000,4,FALSE)</f>
        <v>16368011</v>
      </c>
      <c r="E1160" s="3">
        <f>VLOOKUP($A1160,'01 LEAD TIME'!$A$10:$G$1000000,5,FALSE)</f>
        <v>14391217.83</v>
      </c>
      <c r="F1160" s="3">
        <f>VLOOKUP($A1160,'01 LEAD TIME'!$A$10:$G$1000000,6,FALSE)</f>
        <v>39</v>
      </c>
      <c r="G1160" s="3">
        <f>VLOOKUP($A1160,'01 LEAD TIME'!$A$10:$G$1000000,7,FALSE)</f>
        <v>44</v>
      </c>
      <c r="H1160" s="3">
        <f>VLOOKUP($A1160,'02 SHIPPED'!$A$10:$G$1000000,4,FALSE)</f>
        <v>24497850</v>
      </c>
      <c r="I1160" s="3">
        <f>VLOOKUP($A1160,'02 SHIPPED'!$A$10:$G$1000000,5,FALSE)</f>
        <v>21892596.829999998</v>
      </c>
      <c r="J1160" s="3">
        <f>VLOOKUP($A1160,'02 SHIPPED'!$A$10:$G$1000000,6,FALSE)</f>
        <v>64</v>
      </c>
      <c r="K1160" s="3">
        <f>VLOOKUP($A1160,'02 SHIPPED'!$A$10:$G$1000000,7,FALSE)</f>
        <v>70</v>
      </c>
      <c r="L1160" s="2">
        <f t="shared" si="75"/>
        <v>0.66814071438922196</v>
      </c>
      <c r="M1160" s="2">
        <f t="shared" si="76"/>
        <v>0.65735544950425151</v>
      </c>
      <c r="N1160" s="2">
        <f t="shared" si="77"/>
        <v>0.609375</v>
      </c>
      <c r="O1160" s="2">
        <f t="shared" si="78"/>
        <v>0.62857142857142856</v>
      </c>
      <c r="P1160" s="8">
        <f>VLOOKUP($A1160,'03 FORECAST SHIPPED'!$A$2:$G$1000000,4,FALSE)*L1160</f>
        <v>14990540.032460891</v>
      </c>
      <c r="Q1160" s="8">
        <f>VLOOKUP($A1160,'03 FORECAST SHIPPED'!$A$2:$G$1000000,5,FALSE)*M1160</f>
        <v>13340245.825597998</v>
      </c>
      <c r="R1160" s="8">
        <f>VLOOKUP($A1160,'03 FORECAST SHIPPED'!$A$2:$G$1000000,6,FALSE)*N1160</f>
        <v>45.09375</v>
      </c>
      <c r="S1160" s="8">
        <f>VLOOKUP($A1160,'03 FORECAST SHIPPED'!$A$2:$G$1000000,7,FALSE)*O1160</f>
        <v>50.914285714285711</v>
      </c>
    </row>
    <row r="1161" spans="1:19" x14ac:dyDescent="0.25">
      <c r="A1161" t="s">
        <v>1197</v>
      </c>
      <c r="B1161">
        <f>VLOOKUP($A1161,'01 LEAD TIME'!$A$10:$G$1000000,2,FALSE)</f>
        <v>3</v>
      </c>
      <c r="C1161">
        <f>VLOOKUP($A1161,'01 LEAD TIME'!$A$10:$G$1000000,3,FALSE)</f>
        <v>6988</v>
      </c>
      <c r="D1161" s="3">
        <f>VLOOKUP($A1161,'01 LEAD TIME'!$A$10:$G$1000000,4,FALSE)</f>
        <v>15432108</v>
      </c>
      <c r="E1161" s="3">
        <f>VLOOKUP($A1161,'01 LEAD TIME'!$A$10:$G$1000000,5,FALSE)</f>
        <v>14282108</v>
      </c>
      <c r="F1161" s="3">
        <f>VLOOKUP($A1161,'01 LEAD TIME'!$A$10:$G$1000000,6,FALSE)</f>
        <v>35</v>
      </c>
      <c r="G1161" s="3">
        <f>VLOOKUP($A1161,'01 LEAD TIME'!$A$10:$G$1000000,7,FALSE)</f>
        <v>38</v>
      </c>
      <c r="H1161" s="3">
        <f>VLOOKUP($A1161,'02 SHIPPED'!$A$10:$G$1000000,4,FALSE)</f>
        <v>22006766</v>
      </c>
      <c r="I1161" s="3">
        <f>VLOOKUP($A1161,'02 SHIPPED'!$A$10:$G$1000000,5,FALSE)</f>
        <v>20491016</v>
      </c>
      <c r="J1161" s="3">
        <f>VLOOKUP($A1161,'02 SHIPPED'!$A$10:$G$1000000,6,FALSE)</f>
        <v>47</v>
      </c>
      <c r="K1161" s="3">
        <f>VLOOKUP($A1161,'02 SHIPPED'!$A$10:$G$1000000,7,FALSE)</f>
        <v>56</v>
      </c>
      <c r="L1161" s="2">
        <f t="shared" si="75"/>
        <v>0.70124379020524874</v>
      </c>
      <c r="M1161" s="2">
        <f t="shared" si="76"/>
        <v>0.69699364833837429</v>
      </c>
      <c r="N1161" s="2">
        <f t="shared" si="77"/>
        <v>0.74468085106382975</v>
      </c>
      <c r="O1161" s="2">
        <f t="shared" si="78"/>
        <v>0.6785714285714286</v>
      </c>
      <c r="P1161" s="8">
        <f>VLOOKUP($A1161,'03 FORECAST SHIPPED'!$A$2:$G$1000000,4,FALSE)*L1161</f>
        <v>13236712.144859996</v>
      </c>
      <c r="Q1161" s="8">
        <f>VLOOKUP($A1161,'03 FORECAST SHIPPED'!$A$2:$G$1000000,5,FALSE)*M1161</f>
        <v>12250394.515884034</v>
      </c>
      <c r="R1161" s="8">
        <f>VLOOKUP($A1161,'03 FORECAST SHIPPED'!$A$2:$G$1000000,6,FALSE)*N1161</f>
        <v>43.936170212765958</v>
      </c>
      <c r="S1161" s="8">
        <f>VLOOKUP($A1161,'03 FORECAST SHIPPED'!$A$2:$G$1000000,7,FALSE)*O1161</f>
        <v>46.821428571428577</v>
      </c>
    </row>
    <row r="1162" spans="1:19" x14ac:dyDescent="0.25">
      <c r="A1162" t="s">
        <v>1198</v>
      </c>
      <c r="B1162">
        <f>VLOOKUP($A1162,'01 LEAD TIME'!$A$10:$G$1000000,2,FALSE)</f>
        <v>3</v>
      </c>
      <c r="C1162">
        <f>VLOOKUP($A1162,'01 LEAD TIME'!$A$10:$G$1000000,3,FALSE)</f>
        <v>7002</v>
      </c>
      <c r="D1162" s="3">
        <f>VLOOKUP($A1162,'01 LEAD TIME'!$A$10:$G$1000000,4,FALSE)</f>
        <v>1151650</v>
      </c>
      <c r="E1162" s="3">
        <f>VLOOKUP($A1162,'01 LEAD TIME'!$A$10:$G$1000000,5,FALSE)</f>
        <v>1151650</v>
      </c>
      <c r="F1162" s="3">
        <f>VLOOKUP($A1162,'01 LEAD TIME'!$A$10:$G$1000000,6,FALSE)</f>
        <v>3</v>
      </c>
      <c r="G1162" s="3">
        <f>VLOOKUP($A1162,'01 LEAD TIME'!$A$10:$G$1000000,7,FALSE)</f>
        <v>3</v>
      </c>
      <c r="H1162" s="3">
        <f>VLOOKUP($A1162,'02 SHIPPED'!$A$10:$G$1000000,4,FALSE)</f>
        <v>2137000</v>
      </c>
      <c r="I1162" s="3">
        <f>VLOOKUP($A1162,'02 SHIPPED'!$A$10:$G$1000000,5,FALSE)</f>
        <v>2137000</v>
      </c>
      <c r="J1162" s="3">
        <f>VLOOKUP($A1162,'02 SHIPPED'!$A$10:$G$1000000,6,FALSE)</f>
        <v>3</v>
      </c>
      <c r="K1162" s="3">
        <f>VLOOKUP($A1162,'02 SHIPPED'!$A$10:$G$1000000,7,FALSE)</f>
        <v>3</v>
      </c>
      <c r="L1162" s="2">
        <f t="shared" si="75"/>
        <v>0.53890968647636872</v>
      </c>
      <c r="M1162" s="2">
        <f t="shared" si="76"/>
        <v>0.53890968647636872</v>
      </c>
      <c r="N1162" s="2">
        <f t="shared" si="77"/>
        <v>1</v>
      </c>
      <c r="O1162" s="2">
        <f t="shared" si="78"/>
        <v>1</v>
      </c>
      <c r="P1162" s="8">
        <f>VLOOKUP($A1162,'03 FORECAST SHIPPED'!$A$2:$G$1000000,4,FALSE)*L1162</f>
        <v>620635.34043051</v>
      </c>
      <c r="Q1162" s="8">
        <f>VLOOKUP($A1162,'03 FORECAST SHIPPED'!$A$2:$G$1000000,5,FALSE)*M1162</f>
        <v>620635.34043051</v>
      </c>
      <c r="R1162" s="8">
        <f>VLOOKUP($A1162,'03 FORECAST SHIPPED'!$A$2:$G$1000000,6,FALSE)*N1162</f>
        <v>3</v>
      </c>
      <c r="S1162" s="8">
        <f>VLOOKUP($A1162,'03 FORECAST SHIPPED'!$A$2:$G$1000000,7,FALSE)*O1162</f>
        <v>3</v>
      </c>
    </row>
    <row r="1163" spans="1:19" x14ac:dyDescent="0.25">
      <c r="A1163" t="s">
        <v>1199</v>
      </c>
      <c r="B1163">
        <f>VLOOKUP($A1163,'01 LEAD TIME'!$A$10:$G$1000000,2,FALSE)</f>
        <v>3</v>
      </c>
      <c r="C1163">
        <f>VLOOKUP($A1163,'01 LEAD TIME'!$A$10:$G$1000000,3,FALSE)</f>
        <v>7023</v>
      </c>
      <c r="D1163" s="3">
        <f>VLOOKUP($A1163,'01 LEAD TIME'!$A$10:$G$1000000,4,FALSE)</f>
        <v>169840</v>
      </c>
      <c r="E1163" s="3">
        <f>VLOOKUP($A1163,'01 LEAD TIME'!$A$10:$G$1000000,5,FALSE)</f>
        <v>169840</v>
      </c>
      <c r="F1163" s="3">
        <f>VLOOKUP($A1163,'01 LEAD TIME'!$A$10:$G$1000000,6,FALSE)</f>
        <v>2</v>
      </c>
      <c r="G1163" s="3">
        <f>VLOOKUP($A1163,'01 LEAD TIME'!$A$10:$G$1000000,7,FALSE)</f>
        <v>2</v>
      </c>
      <c r="H1163" s="3">
        <f>VLOOKUP($A1163,'02 SHIPPED'!$A$10:$G$1000000,4,FALSE)</f>
        <v>99000</v>
      </c>
      <c r="I1163" s="3">
        <f>VLOOKUP($A1163,'02 SHIPPED'!$A$10:$G$1000000,5,FALSE)</f>
        <v>99000</v>
      </c>
      <c r="J1163" s="3">
        <f>VLOOKUP($A1163,'02 SHIPPED'!$A$10:$G$1000000,6,FALSE)</f>
        <v>1</v>
      </c>
      <c r="K1163" s="3">
        <f>VLOOKUP($A1163,'02 SHIPPED'!$A$10:$G$1000000,7,FALSE)</f>
        <v>1</v>
      </c>
      <c r="L1163" s="2">
        <f t="shared" si="75"/>
        <v>1.7155555555555555</v>
      </c>
      <c r="M1163" s="2">
        <f t="shared" si="76"/>
        <v>1.7155555555555555</v>
      </c>
      <c r="N1163" s="2">
        <f t="shared" si="77"/>
        <v>2</v>
      </c>
      <c r="O1163" s="2">
        <f t="shared" si="78"/>
        <v>2</v>
      </c>
      <c r="P1163" s="8">
        <f>VLOOKUP($A1163,'03 FORECAST SHIPPED'!$A$2:$G$1000000,4,FALSE)*L1163</f>
        <v>291369.95555555553</v>
      </c>
      <c r="Q1163" s="8">
        <f>VLOOKUP($A1163,'03 FORECAST SHIPPED'!$A$2:$G$1000000,5,FALSE)*M1163</f>
        <v>291369.95555555553</v>
      </c>
      <c r="R1163" s="8">
        <f>VLOOKUP($A1163,'03 FORECAST SHIPPED'!$A$2:$G$1000000,6,FALSE)*N1163</f>
        <v>4</v>
      </c>
      <c r="S1163" s="8">
        <f>VLOOKUP($A1163,'03 FORECAST SHIPPED'!$A$2:$G$1000000,7,FALSE)*O1163</f>
        <v>4</v>
      </c>
    </row>
    <row r="1164" spans="1:19" x14ac:dyDescent="0.25">
      <c r="A1164" t="s">
        <v>1200</v>
      </c>
      <c r="B1164">
        <f>VLOOKUP($A1164,'01 LEAD TIME'!$A$10:$G$1000000,2,FALSE)</f>
        <v>3</v>
      </c>
      <c r="C1164">
        <f>VLOOKUP($A1164,'01 LEAD TIME'!$A$10:$G$1000000,3,FALSE)</f>
        <v>7059</v>
      </c>
      <c r="D1164" s="3">
        <f>VLOOKUP($A1164,'01 LEAD TIME'!$A$10:$G$1000000,4,FALSE)</f>
        <v>373650</v>
      </c>
      <c r="E1164" s="3">
        <f>VLOOKUP($A1164,'01 LEAD TIME'!$A$10:$G$1000000,5,FALSE)</f>
        <v>373650</v>
      </c>
      <c r="F1164" s="3">
        <f>VLOOKUP($A1164,'01 LEAD TIME'!$A$10:$G$1000000,6,FALSE)</f>
        <v>4</v>
      </c>
      <c r="G1164" s="3">
        <f>VLOOKUP($A1164,'01 LEAD TIME'!$A$10:$G$1000000,7,FALSE)</f>
        <v>4</v>
      </c>
      <c r="H1164" s="3">
        <f>VLOOKUP($A1164,'02 SHIPPED'!$A$10:$G$1000000,4,FALSE)</f>
        <v>123650</v>
      </c>
      <c r="I1164" s="3">
        <f>VLOOKUP($A1164,'02 SHIPPED'!$A$10:$G$1000000,5,FALSE)</f>
        <v>123650</v>
      </c>
      <c r="J1164" s="3">
        <f>VLOOKUP($A1164,'02 SHIPPED'!$A$10:$G$1000000,6,FALSE)</f>
        <v>3</v>
      </c>
      <c r="K1164" s="3">
        <f>VLOOKUP($A1164,'02 SHIPPED'!$A$10:$G$1000000,7,FALSE)</f>
        <v>3</v>
      </c>
      <c r="L1164" s="2">
        <f t="shared" si="75"/>
        <v>3.0218358269308534</v>
      </c>
      <c r="M1164" s="2">
        <f t="shared" si="76"/>
        <v>3.0218358269308534</v>
      </c>
      <c r="N1164" s="2">
        <f t="shared" si="77"/>
        <v>1.3333333333333333</v>
      </c>
      <c r="O1164" s="2">
        <f t="shared" si="78"/>
        <v>1.3333333333333333</v>
      </c>
      <c r="P1164" s="8">
        <f>VLOOKUP($A1164,'03 FORECAST SHIPPED'!$A$2:$G$1000000,4,FALSE)*L1164</f>
        <v>1838451.6769106349</v>
      </c>
      <c r="Q1164" s="8">
        <f>VLOOKUP($A1164,'03 FORECAST SHIPPED'!$A$2:$G$1000000,5,FALSE)*M1164</f>
        <v>1811255.1544682572</v>
      </c>
      <c r="R1164" s="8">
        <f>VLOOKUP($A1164,'03 FORECAST SHIPPED'!$A$2:$G$1000000,6,FALSE)*N1164</f>
        <v>8</v>
      </c>
      <c r="S1164" s="8">
        <f>VLOOKUP($A1164,'03 FORECAST SHIPPED'!$A$2:$G$1000000,7,FALSE)*O1164</f>
        <v>13.333333333333332</v>
      </c>
    </row>
    <row r="1165" spans="1:19" x14ac:dyDescent="0.25">
      <c r="A1165" t="s">
        <v>1201</v>
      </c>
      <c r="B1165">
        <f>VLOOKUP($A1165,'01 LEAD TIME'!$A$10:$G$1000000,2,FALSE)</f>
        <v>3</v>
      </c>
      <c r="C1165">
        <f>VLOOKUP($A1165,'01 LEAD TIME'!$A$10:$G$1000000,3,FALSE)</f>
        <v>7119</v>
      </c>
      <c r="D1165" s="3">
        <f>VLOOKUP($A1165,'01 LEAD TIME'!$A$10:$G$1000000,4,FALSE)</f>
        <v>117299</v>
      </c>
      <c r="E1165" s="3">
        <f>VLOOKUP($A1165,'01 LEAD TIME'!$A$10:$G$1000000,5,FALSE)</f>
        <v>117299</v>
      </c>
      <c r="F1165" s="3">
        <f>VLOOKUP($A1165,'01 LEAD TIME'!$A$10:$G$1000000,6,FALSE)</f>
        <v>2</v>
      </c>
      <c r="G1165" s="3">
        <f>VLOOKUP($A1165,'01 LEAD TIME'!$A$10:$G$1000000,7,FALSE)</f>
        <v>3</v>
      </c>
      <c r="H1165" s="3">
        <f>VLOOKUP($A1165,'02 SHIPPED'!$A$10:$G$1000000,4,FALSE)</f>
        <v>0</v>
      </c>
      <c r="I1165" s="3">
        <f>VLOOKUP($A1165,'02 SHIPPED'!$A$10:$G$1000000,5,FALSE)</f>
        <v>0</v>
      </c>
      <c r="J1165" s="3">
        <f>VLOOKUP($A1165,'02 SHIPPED'!$A$10:$G$1000000,6,FALSE)</f>
        <v>0</v>
      </c>
      <c r="K1165" s="3">
        <f>VLOOKUP($A1165,'02 SHIPPED'!$A$10:$G$1000000,7,FALSE)</f>
        <v>0</v>
      </c>
      <c r="L1165" s="2" t="e">
        <f t="shared" si="75"/>
        <v>#DIV/0!</v>
      </c>
      <c r="M1165" s="2" t="e">
        <f t="shared" si="76"/>
        <v>#DIV/0!</v>
      </c>
      <c r="N1165" s="2" t="e">
        <f t="shared" si="77"/>
        <v>#DIV/0!</v>
      </c>
      <c r="O1165" s="2" t="e">
        <f t="shared" si="78"/>
        <v>#DIV/0!</v>
      </c>
      <c r="P1165" s="8" t="e">
        <f>VLOOKUP($A1165,'03 FORECAST SHIPPED'!$A$2:$G$1000000,4,FALSE)*L1165</f>
        <v>#DIV/0!</v>
      </c>
      <c r="Q1165" s="8" t="e">
        <f>VLOOKUP($A1165,'03 FORECAST SHIPPED'!$A$2:$G$1000000,5,FALSE)*M1165</f>
        <v>#DIV/0!</v>
      </c>
      <c r="R1165" s="8" t="e">
        <f>VLOOKUP($A1165,'03 FORECAST SHIPPED'!$A$2:$G$1000000,6,FALSE)*N1165</f>
        <v>#DIV/0!</v>
      </c>
      <c r="S1165" s="8" t="e">
        <f>VLOOKUP($A1165,'03 FORECAST SHIPPED'!$A$2:$G$1000000,7,FALSE)*O1165</f>
        <v>#DIV/0!</v>
      </c>
    </row>
    <row r="1166" spans="1:19" x14ac:dyDescent="0.25">
      <c r="A1166" t="s">
        <v>1202</v>
      </c>
      <c r="B1166">
        <f>VLOOKUP($A1166,'01 LEAD TIME'!$A$10:$G$1000000,2,FALSE)</f>
        <v>3</v>
      </c>
      <c r="C1166">
        <f>VLOOKUP($A1166,'01 LEAD TIME'!$A$10:$G$1000000,3,FALSE)</f>
        <v>7126</v>
      </c>
      <c r="D1166" s="3">
        <f>VLOOKUP($A1166,'01 LEAD TIME'!$A$10:$G$1000000,4,FALSE)</f>
        <v>3274215</v>
      </c>
      <c r="E1166" s="3">
        <f>VLOOKUP($A1166,'01 LEAD TIME'!$A$10:$G$1000000,5,FALSE)</f>
        <v>3240255</v>
      </c>
      <c r="F1166" s="3">
        <f>VLOOKUP($A1166,'01 LEAD TIME'!$A$10:$G$1000000,6,FALSE)</f>
        <v>18</v>
      </c>
      <c r="G1166" s="3">
        <f>VLOOKUP($A1166,'01 LEAD TIME'!$A$10:$G$1000000,7,FALSE)</f>
        <v>20</v>
      </c>
      <c r="H1166" s="3">
        <f>VLOOKUP($A1166,'02 SHIPPED'!$A$10:$G$1000000,4,FALSE)</f>
        <v>5849388</v>
      </c>
      <c r="I1166" s="3">
        <f>VLOOKUP($A1166,'02 SHIPPED'!$A$10:$G$1000000,5,FALSE)</f>
        <v>5721278</v>
      </c>
      <c r="J1166" s="3">
        <f>VLOOKUP($A1166,'02 SHIPPED'!$A$10:$G$1000000,6,FALSE)</f>
        <v>33</v>
      </c>
      <c r="K1166" s="3">
        <f>VLOOKUP($A1166,'02 SHIPPED'!$A$10:$G$1000000,7,FALSE)</f>
        <v>44</v>
      </c>
      <c r="L1166" s="2">
        <f t="shared" si="75"/>
        <v>0.55975343061530536</v>
      </c>
      <c r="M1166" s="2">
        <f t="shared" si="76"/>
        <v>0.56635160885382596</v>
      </c>
      <c r="N1166" s="2">
        <f t="shared" si="77"/>
        <v>0.54545454545454541</v>
      </c>
      <c r="O1166" s="2">
        <f t="shared" si="78"/>
        <v>0.45454545454545453</v>
      </c>
      <c r="P1166" s="8">
        <f>VLOOKUP($A1166,'03 FORECAST SHIPPED'!$A$2:$G$1000000,4,FALSE)*L1166</f>
        <v>3525534.2147845207</v>
      </c>
      <c r="Q1166" s="8">
        <f>VLOOKUP($A1166,'03 FORECAST SHIPPED'!$A$2:$G$1000000,5,FALSE)*M1166</f>
        <v>3525204.6176658426</v>
      </c>
      <c r="R1166" s="8">
        <f>VLOOKUP($A1166,'03 FORECAST SHIPPED'!$A$2:$G$1000000,6,FALSE)*N1166</f>
        <v>20.727272727272727</v>
      </c>
      <c r="S1166" s="8">
        <f>VLOOKUP($A1166,'03 FORECAST SHIPPED'!$A$2:$G$1000000,7,FALSE)*O1166</f>
        <v>21.363636363636363</v>
      </c>
    </row>
    <row r="1167" spans="1:19" x14ac:dyDescent="0.25">
      <c r="A1167" t="s">
        <v>1203</v>
      </c>
      <c r="B1167">
        <f>VLOOKUP($A1167,'01 LEAD TIME'!$A$10:$G$1000000,2,FALSE)</f>
        <v>4</v>
      </c>
      <c r="C1167">
        <f>VLOOKUP($A1167,'01 LEAD TIME'!$A$10:$G$1000000,3,FALSE)</f>
        <v>4543</v>
      </c>
      <c r="D1167" s="3">
        <f>VLOOKUP($A1167,'01 LEAD TIME'!$A$10:$G$1000000,4,FALSE)</f>
        <v>44900</v>
      </c>
      <c r="E1167" s="3">
        <f>VLOOKUP($A1167,'01 LEAD TIME'!$A$10:$G$1000000,5,FALSE)</f>
        <v>44900</v>
      </c>
      <c r="F1167" s="3">
        <f>VLOOKUP($A1167,'01 LEAD TIME'!$A$10:$G$1000000,6,FALSE)</f>
        <v>1</v>
      </c>
      <c r="G1167" s="3">
        <f>VLOOKUP($A1167,'01 LEAD TIME'!$A$10:$G$1000000,7,FALSE)</f>
        <v>1</v>
      </c>
      <c r="H1167" s="3">
        <f>VLOOKUP($A1167,'02 SHIPPED'!$A$10:$G$1000000,4,FALSE)</f>
        <v>44900</v>
      </c>
      <c r="I1167" s="3">
        <f>VLOOKUP($A1167,'02 SHIPPED'!$A$10:$G$1000000,5,FALSE)</f>
        <v>44900</v>
      </c>
      <c r="J1167" s="3">
        <f>VLOOKUP($A1167,'02 SHIPPED'!$A$10:$G$1000000,6,FALSE)</f>
        <v>1</v>
      </c>
      <c r="K1167" s="3">
        <f>VLOOKUP($A1167,'02 SHIPPED'!$A$10:$G$1000000,7,FALSE)</f>
        <v>1</v>
      </c>
      <c r="L1167" s="2">
        <f t="shared" si="75"/>
        <v>1</v>
      </c>
      <c r="M1167" s="2">
        <f t="shared" si="76"/>
        <v>1</v>
      </c>
      <c r="N1167" s="2">
        <f t="shared" si="77"/>
        <v>1</v>
      </c>
      <c r="O1167" s="2">
        <f t="shared" si="78"/>
        <v>1</v>
      </c>
      <c r="P1167" s="8">
        <f>VLOOKUP($A1167,'03 FORECAST SHIPPED'!$A$2:$G$1000000,4,FALSE)*L1167</f>
        <v>0</v>
      </c>
      <c r="Q1167" s="8">
        <f>VLOOKUP($A1167,'03 FORECAST SHIPPED'!$A$2:$G$1000000,5,FALSE)*M1167</f>
        <v>0</v>
      </c>
      <c r="R1167" s="8">
        <f>VLOOKUP($A1167,'03 FORECAST SHIPPED'!$A$2:$G$1000000,6,FALSE)*N1167</f>
        <v>0</v>
      </c>
      <c r="S1167" s="8">
        <f>VLOOKUP($A1167,'03 FORECAST SHIPPED'!$A$2:$G$1000000,7,FALSE)*O1167</f>
        <v>0</v>
      </c>
    </row>
    <row r="1168" spans="1:19" x14ac:dyDescent="0.25">
      <c r="A1168" t="s">
        <v>1204</v>
      </c>
      <c r="B1168">
        <f>VLOOKUP($A1168,'01 LEAD TIME'!$A$10:$G$1000000,2,FALSE)</f>
        <v>4</v>
      </c>
      <c r="C1168">
        <f>VLOOKUP($A1168,'01 LEAD TIME'!$A$10:$G$1000000,3,FALSE)</f>
        <v>6614</v>
      </c>
      <c r="D1168" s="3">
        <f>VLOOKUP($A1168,'01 LEAD TIME'!$A$10:$G$1000000,4,FALSE)</f>
        <v>44900</v>
      </c>
      <c r="E1168" s="3">
        <f>VLOOKUP($A1168,'01 LEAD TIME'!$A$10:$G$1000000,5,FALSE)</f>
        <v>44900</v>
      </c>
      <c r="F1168" s="3">
        <f>VLOOKUP($A1168,'01 LEAD TIME'!$A$10:$G$1000000,6,FALSE)</f>
        <v>1</v>
      </c>
      <c r="G1168" s="3">
        <f>VLOOKUP($A1168,'01 LEAD TIME'!$A$10:$G$1000000,7,FALSE)</f>
        <v>1</v>
      </c>
      <c r="H1168" s="3">
        <f>VLOOKUP($A1168,'02 SHIPPED'!$A$10:$G$1000000,4,FALSE)</f>
        <v>44900</v>
      </c>
      <c r="I1168" s="3">
        <f>VLOOKUP($A1168,'02 SHIPPED'!$A$10:$G$1000000,5,FALSE)</f>
        <v>44900</v>
      </c>
      <c r="J1168" s="3">
        <f>VLOOKUP($A1168,'02 SHIPPED'!$A$10:$G$1000000,6,FALSE)</f>
        <v>1</v>
      </c>
      <c r="K1168" s="3">
        <f>VLOOKUP($A1168,'02 SHIPPED'!$A$10:$G$1000000,7,FALSE)</f>
        <v>1</v>
      </c>
      <c r="L1168" s="2">
        <f t="shared" si="75"/>
        <v>1</v>
      </c>
      <c r="M1168" s="2">
        <f t="shared" si="76"/>
        <v>1</v>
      </c>
      <c r="N1168" s="2">
        <f t="shared" si="77"/>
        <v>1</v>
      </c>
      <c r="O1168" s="2">
        <f t="shared" si="78"/>
        <v>1</v>
      </c>
      <c r="P1168" s="8">
        <f>VLOOKUP($A1168,'03 FORECAST SHIPPED'!$A$2:$G$1000000,4,FALSE)*L1168</f>
        <v>0</v>
      </c>
      <c r="Q1168" s="8">
        <f>VLOOKUP($A1168,'03 FORECAST SHIPPED'!$A$2:$G$1000000,5,FALSE)*M1168</f>
        <v>0</v>
      </c>
      <c r="R1168" s="8">
        <f>VLOOKUP($A1168,'03 FORECAST SHIPPED'!$A$2:$G$1000000,6,FALSE)*N1168</f>
        <v>0</v>
      </c>
      <c r="S1168" s="8">
        <f>VLOOKUP($A1168,'03 FORECAST SHIPPED'!$A$2:$G$1000000,7,FALSE)*O1168</f>
        <v>0</v>
      </c>
    </row>
    <row r="1169" spans="1:19" x14ac:dyDescent="0.25">
      <c r="A1169" t="s">
        <v>1205</v>
      </c>
      <c r="B1169">
        <f>VLOOKUP($A1169,'01 LEAD TIME'!$A$10:$G$1000000,2,FALSE)</f>
        <v>4</v>
      </c>
      <c r="C1169">
        <f>VLOOKUP($A1169,'01 LEAD TIME'!$A$10:$G$1000000,3,FALSE)</f>
        <v>6645</v>
      </c>
      <c r="D1169" s="3">
        <f>VLOOKUP($A1169,'01 LEAD TIME'!$A$10:$G$1000000,4,FALSE)</f>
        <v>19000</v>
      </c>
      <c r="E1169" s="3">
        <f>VLOOKUP($A1169,'01 LEAD TIME'!$A$10:$G$1000000,5,FALSE)</f>
        <v>19000</v>
      </c>
      <c r="F1169" s="3">
        <f>VLOOKUP($A1169,'01 LEAD TIME'!$A$10:$G$1000000,6,FALSE)</f>
        <v>1</v>
      </c>
      <c r="G1169" s="3">
        <f>VLOOKUP($A1169,'01 LEAD TIME'!$A$10:$G$1000000,7,FALSE)</f>
        <v>1</v>
      </c>
      <c r="H1169" s="3">
        <f>VLOOKUP($A1169,'02 SHIPPED'!$A$10:$G$1000000,4,FALSE)</f>
        <v>19000</v>
      </c>
      <c r="I1169" s="3">
        <f>VLOOKUP($A1169,'02 SHIPPED'!$A$10:$G$1000000,5,FALSE)</f>
        <v>19000</v>
      </c>
      <c r="J1169" s="3">
        <f>VLOOKUP($A1169,'02 SHIPPED'!$A$10:$G$1000000,6,FALSE)</f>
        <v>1</v>
      </c>
      <c r="K1169" s="3">
        <f>VLOOKUP($A1169,'02 SHIPPED'!$A$10:$G$1000000,7,FALSE)</f>
        <v>1</v>
      </c>
      <c r="L1169" s="2">
        <f t="shared" si="75"/>
        <v>1</v>
      </c>
      <c r="M1169" s="2">
        <f t="shared" si="76"/>
        <v>1</v>
      </c>
      <c r="N1169" s="2">
        <f t="shared" si="77"/>
        <v>1</v>
      </c>
      <c r="O1169" s="2">
        <f t="shared" si="78"/>
        <v>1</v>
      </c>
      <c r="P1169" s="8">
        <f>VLOOKUP($A1169,'03 FORECAST SHIPPED'!$A$2:$G$1000000,4,FALSE)*L1169</f>
        <v>0</v>
      </c>
      <c r="Q1169" s="8">
        <f>VLOOKUP($A1169,'03 FORECAST SHIPPED'!$A$2:$G$1000000,5,FALSE)*M1169</f>
        <v>0</v>
      </c>
      <c r="R1169" s="8">
        <f>VLOOKUP($A1169,'03 FORECAST SHIPPED'!$A$2:$G$1000000,6,FALSE)*N1169</f>
        <v>0</v>
      </c>
      <c r="S1169" s="8">
        <f>VLOOKUP($A1169,'03 FORECAST SHIPPED'!$A$2:$G$1000000,7,FALSE)*O1169</f>
        <v>0</v>
      </c>
    </row>
  </sheetData>
  <autoFilter ref="A3:S1169"/>
  <sortState ref="B2:G98">
    <sortCondition ref="B2:B98"/>
    <sortCondition ref="C2:C98"/>
  </sortState>
  <mergeCells count="4">
    <mergeCell ref="D1:G1"/>
    <mergeCell ref="H1:K1"/>
    <mergeCell ref="L1:O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 LEAD TIME</vt:lpstr>
      <vt:lpstr>02 SHIPPED</vt:lpstr>
      <vt:lpstr>03 FORECAST SHIPPED</vt:lpstr>
      <vt:lpstr>04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IDFA</cp:lastModifiedBy>
  <dcterms:created xsi:type="dcterms:W3CDTF">2016-12-13T08:27:48Z</dcterms:created>
  <dcterms:modified xsi:type="dcterms:W3CDTF">2016-12-21T03:42:26Z</dcterms:modified>
</cp:coreProperties>
</file>